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qiutt.fnst\Downloads\"/>
    </mc:Choice>
  </mc:AlternateContent>
  <xr:revisionPtr revIDLastSave="0" documentId="13_ncr:1_{8F424489-2FCC-4B42-A306-7A8AD21116FC}" xr6:coauthVersionLast="47" xr6:coauthVersionMax="47" xr10:uidLastSave="{00000000-0000-0000-0000-000000000000}"/>
  <bookViews>
    <workbookView xWindow="-120" yWindow="-120" windowWidth="29040" windowHeight="15720" tabRatio="802" firstSheet="1" activeTab="1" xr2:uid="{8817390D-5333-49E5-916D-B7E30DB47500}"/>
  </bookViews>
  <sheets>
    <sheet name="题库数据" sheetId="2" state="hidden" r:id="rId1"/>
    <sheet name="1-100" sheetId="3" r:id="rId2"/>
    <sheet name="101-200" sheetId="6" r:id="rId3"/>
    <sheet name="质检" sheetId="4" state="hidden" r:id="rId4"/>
    <sheet name="201-300" sheetId="7" r:id="rId5"/>
    <sheet name="301-400" sheetId="11" r:id="rId6"/>
    <sheet name="401-500" sheetId="15" r:id="rId7"/>
    <sheet name="501-600" sheetId="16" r:id="rId8"/>
    <sheet name="601-700" sheetId="18" r:id="rId9"/>
    <sheet name="701-800" sheetId="17" r:id="rId10"/>
    <sheet name="801-900" sheetId="23" r:id="rId11"/>
    <sheet name="901-1000" sheetId="24" r:id="rId12"/>
    <sheet name="1001-1150" sheetId="25" r:id="rId13"/>
  </sheets>
  <definedNames>
    <definedName name="答案输入区" localSheetId="12">'1001-1150'!$B$12,'1001-1150'!$B$25,'1001-1150'!$B$38,'1001-1150'!$B$51,'1001-1150'!$B$64,'1001-1150'!$B$77,'1001-1150'!$B$90,'1001-1150'!$B$103,'1001-1150'!$B$116,'1001-1150'!$B$129,'1001-1150'!$B$142,'1001-1150'!$B$155,'1001-1150'!$B$168,'1001-1150'!$B$181,'1001-1150'!$B$194,'1001-1150'!$B$207,'1001-1150'!$B$220,'1001-1150'!$B$233,'1001-1150'!$B$246,'1001-1150'!$B$259,'1001-1150'!$B$272,'1001-1150'!$B$285,'1001-1150'!$B$298,'1001-1150'!$B$311,'1001-1150'!$B$324,'1001-1150'!$B$337,'1001-1150'!$B$350,'1001-1150'!$B$363,'1001-1150'!$B$376,'1001-1150'!$B$389,'1001-1150'!$B$402,'1001-1150'!$B$415,'1001-1150'!$B$428,'1001-1150'!$B$441,'1001-1150'!$B$454,'1001-1150'!$B$467,'1001-1150'!$B$480,'1001-1150'!$B$493,'1001-1150'!$B$506,'1001-1150'!$B$519,'1001-1150'!$B$532,'1001-1150'!$B$545,'1001-1150'!$B$558,'1001-1150'!$B$571,'1001-1150'!$B$584,'1001-1150'!$B$597,'1001-1150'!$B$610,'1001-1150'!$B$623,'1001-1150'!$B$636,'1001-1150'!$B$649,'1001-1150'!$B$662,'1001-1150'!$B$675,'1001-1150'!$B$688,'1001-1150'!$B$701,'1001-1150'!$B$714,'1001-1150'!$B$727,'1001-1150'!$B$740,'1001-1150'!$B$753,'1001-1150'!$B$766,'1001-1150'!$B$779,'1001-1150'!$B$792,'1001-1150'!$B$805,'1001-1150'!$B$818,'1001-1150'!$B$831,'1001-1150'!$B$844,'1001-1150'!$B$857,'1001-1150'!$B$870,'1001-1150'!$B$883,'1001-1150'!$B$896,'1001-1150'!$B$909,'1001-1150'!$B$922,'1001-1150'!$B$935,'1001-1150'!$B$948,'1001-1150'!$B$961,'1001-1150'!$B$974,'1001-1150'!$B$987,'1001-1150'!$B$1000,'1001-1150'!$B$1013,'1001-1150'!$B$1026,'1001-1150'!$B$1039,'1001-1150'!$B$1052,'1001-1150'!$B$1065,'1001-1150'!$B$1078,'1001-1150'!$B$1091,'1001-1150'!$B$1104,'1001-1150'!$B$1117,'1001-1150'!$B$1130,'1001-1150'!$B$1143,'1001-1150'!$B$1156,'1001-1150'!$B$1169,'1001-1150'!$B$1182,'1001-1150'!$B$1195,'1001-1150'!$B$1208,'1001-1150'!$B$1221,'1001-1150'!$B$1234,'1001-1150'!$B$1247,'1001-1150'!$B$1260,'1001-1150'!$B$1273,'1001-1150'!$B$1286,'1001-1150'!$B$1299,'1001-1150'!$B$1312,'1001-1150'!$B$1325,'1001-1150'!$B$1338,'1001-1150'!$B$1351,'1001-1150'!$B$1364,'1001-1150'!$B$1377,'1001-1150'!$B$1390,'1001-1150'!$B$1403,'1001-1150'!$B$1416,'1001-1150'!$B$1429,'1001-1150'!$B$1442,'1001-1150'!$B$1455,'1001-1150'!$B$1468,'1001-1150'!$B$1481,'1001-1150'!$B$1494,'1001-1150'!$B$1507,'1001-1150'!$B$1520,'1001-1150'!$B$1533,'1001-1150'!$B$1546,'1001-1150'!$B$1559,'1001-1150'!$B$1572,'1001-1150'!$B$1585,'1001-1150'!$B$1598,'1001-1150'!$B$1611,'1001-1150'!$B$1624,'1001-1150'!$B$1637,'1001-1150'!$B$1650,'1001-1150'!$B$1663,'1001-1150'!$B$1676,'1001-1150'!$B$1689,'1001-1150'!$B$1702,'1001-1150'!$B$1715,'1001-1150'!$B$1728,'1001-1150'!$B$1741,'1001-1150'!$B$1754,'1001-1150'!$B$1767,'1001-1150'!$B$1780,'1001-1150'!$B$1793,'1001-1150'!$B$1806,'1001-1150'!$B$1819,'1001-1150'!$B$1832,'1001-1150'!$B$1845,'1001-1150'!$B$1858,'1001-1150'!$B$1871,'1001-1150'!$B$1884,'1001-1150'!$B$1897,'1001-1150'!$B$1910,'1001-1150'!$B$1923,'1001-1150'!$B$1936,'1001-1150'!$B$1949</definedName>
    <definedName name="答案输入区" localSheetId="2">'101-200'!$B$12,'101-200'!$B$25,'101-200'!$B$38,'101-200'!$B$51,'101-200'!$B$64,'101-200'!$B$77,'101-200'!$B$90,'101-200'!$B$103,'101-200'!$B$116,'101-200'!$B$129,'101-200'!$B$142,'101-200'!$B$155,'101-200'!$B$168,'101-200'!$B$181,'101-200'!$B$194,'101-200'!$B$207,'101-200'!$B$220,'101-200'!$B$233,'101-200'!$B$246,'101-200'!$B$259,'101-200'!$B$272,'101-200'!$B$285,'101-200'!$B$298,'101-200'!$B$311,'101-200'!$B$324,'101-200'!$B$337,'101-200'!$B$350,'101-200'!$B$363,'101-200'!$B$376,'101-200'!$B$389,'101-200'!$B$402,'101-200'!$B$415,'101-200'!$B$428,'101-200'!$B$441,'101-200'!$B$454,'101-200'!$B$467,'101-200'!$B$480,'101-200'!$B$493,'101-200'!$B$506,'101-200'!$B$519,'101-200'!$B$532,'101-200'!$B$545,'101-200'!$B$558,'101-200'!$B$571,'101-200'!$B$584,'101-200'!$B$597,'101-200'!$B$610,'101-200'!$B$623,'101-200'!$B$636,'101-200'!$B$649,'101-200'!$B$662,'101-200'!$B$675,'101-200'!$B$688,'101-200'!$B$701,'101-200'!$B$714,'101-200'!$B$727,'101-200'!$B$740,'101-200'!$B$753,'101-200'!$B$766,'101-200'!$B$779,'101-200'!$B$792,'101-200'!$B$805,'101-200'!$B$818,'101-200'!$B$831,'101-200'!$B$844,'101-200'!$B$857,'101-200'!$B$870,'101-200'!$B$883,'101-200'!$B$896,'101-200'!$B$909,'101-200'!$B$922,'101-200'!$B$935,'101-200'!$B$948,'101-200'!$B$961,'101-200'!$B$974,'101-200'!$B$987,'101-200'!$B$1000,'101-200'!$B$1013,'101-200'!$B$1026,'101-200'!$B$1039,'101-200'!$B$1052,'101-200'!$B$1065,'101-200'!$B$1078,'101-200'!$B$1091,'101-200'!$B$1104,'101-200'!$B$1117,'101-200'!$B$1130,'101-200'!$B$1143,'101-200'!$B$1156,'101-200'!$B$1169,'101-200'!$B$1182,'101-200'!$B$1195,'101-200'!$B$1208,'101-200'!$B$1221,'101-200'!$B$1234,'101-200'!$B$1247,'101-200'!$B$1260,'101-200'!$B$1273,'101-200'!$B$1286,'101-200'!$B$1299</definedName>
    <definedName name="答案输入区" localSheetId="1">'1-100'!$B$12,'1-100'!$B$25,'1-100'!$B$38,'1-100'!$B$51,'1-100'!$B$64,'1-100'!$B$77,'1-100'!$B$90,'1-100'!$B$103,'1-100'!$B$116,'1-100'!$B$129,'1-100'!$B$142,'1-100'!$B$155,'1-100'!$B$168,'1-100'!$B$181,'1-100'!$B$194,'1-100'!$B$207,'1-100'!$B$220,'1-100'!$B$233,'1-100'!$B$246,'1-100'!$B$259,'1-100'!$B$272,'1-100'!$B$285,'1-100'!$B$298,'1-100'!$B$311,'1-100'!$B$324,'1-100'!$B$337,'1-100'!$B$350,'1-100'!$B$363,'1-100'!$B$376,'1-100'!$B$389,'1-100'!$B$402,'1-100'!$B$415,'1-100'!$B$428,'1-100'!$B$441,'1-100'!$B$454,'1-100'!$B$467,'1-100'!$B$480,'1-100'!$B$493,'1-100'!$B$506,'1-100'!$B$519,'1-100'!$B$532,'1-100'!$B$545,'1-100'!$B$558,'1-100'!$B$571,'1-100'!$B$584,'1-100'!$B$597,'1-100'!$B$610,'1-100'!$B$623,'1-100'!$B$636,'1-100'!$B$649,'1-100'!$B$662,'1-100'!$B$675,'1-100'!$B$688,'1-100'!$B$701,'1-100'!$B$714,'1-100'!$B$727,'1-100'!$B$740,'1-100'!$B$753,'1-100'!$B$766,'1-100'!$B$779,'1-100'!$B$792,'1-100'!$B$805,'1-100'!$B$818,'1-100'!$B$831,'1-100'!$B$844,'1-100'!$B$857,'1-100'!$B$870,'1-100'!$B$883,'1-100'!$B$896,'1-100'!$B$909,'1-100'!$B$922,'1-100'!$B$935,'1-100'!$B$948,'1-100'!$B$961,'1-100'!$B$974,'1-100'!$B$987,'1-100'!$B$1000,'1-100'!$B$1013,'1-100'!$B$1026,'1-100'!$B$1039,'1-100'!$B$1052,'1-100'!$B$1065,'1-100'!$B$1078,'1-100'!$B$1091,'1-100'!$B$1104,'1-100'!$B$1117,'1-100'!$B$1130,'1-100'!$B$1143,'1-100'!$B$1156,'1-100'!$B$1169,'1-100'!$B$1182,'1-100'!$B$1195,'1-100'!$B$1208,'1-100'!$B$1221,'1-100'!$B$1234,'1-100'!$B$1247,'1-100'!$B$1260,'1-100'!$B$1273,'1-100'!$B$1286,'1-100'!$B$1299</definedName>
    <definedName name="答案输入区" localSheetId="4">'201-300'!$B$12,'201-300'!$B$25,'201-300'!$B$38,'201-300'!$B$51,'201-300'!$B$64,'201-300'!$B$77,'201-300'!$B$90,'201-300'!$B$103,'201-300'!$B$116,'201-300'!$B$129,'201-300'!$B$142,'201-300'!$B$155,'201-300'!$B$168,'201-300'!$B$181,'201-300'!$B$194,'201-300'!$B$207,'201-300'!$B$220,'201-300'!$B$233,'201-300'!$B$246,'201-300'!$B$259,'201-300'!$B$272,'201-300'!$B$285,'201-300'!$B$298,'201-300'!$B$311,'201-300'!$B$324,'201-300'!$B$337,'201-300'!$B$350,'201-300'!$B$363,'201-300'!$B$376,'201-300'!$B$389,'201-300'!$B$402,'201-300'!$B$415,'201-300'!$B$428,'201-300'!$B$441,'201-300'!$B$454,'201-300'!$B$467,'201-300'!$B$480,'201-300'!$B$493,'201-300'!$B$506,'201-300'!$B$519,'201-300'!$B$532,'201-300'!$B$545,'201-300'!$B$558,'201-300'!$B$571,'201-300'!$B$584,'201-300'!$B$597,'201-300'!$B$610,'201-300'!$B$623,'201-300'!$B$636,'201-300'!$B$649,'201-300'!$B$662,'201-300'!$B$675,'201-300'!$B$688,'201-300'!$B$701,'201-300'!$B$714,'201-300'!$B$727,'201-300'!$B$740,'201-300'!$B$753,'201-300'!$B$766,'201-300'!$B$779,'201-300'!$B$792,'201-300'!$B$805,'201-300'!$B$818,'201-300'!$B$831,'201-300'!$B$844,'201-300'!$B$857,'201-300'!$B$870,'201-300'!$B$883,'201-300'!$B$896,'201-300'!$B$909,'201-300'!$B$922,'201-300'!$B$935,'201-300'!$B$948,'201-300'!$B$961,'201-300'!$B$974,'201-300'!$B$987,'201-300'!$B$1000,'201-300'!$B$1013,'201-300'!$B$1026,'201-300'!$B$1039,'201-300'!$B$1052,'201-300'!$B$1065,'201-300'!$B$1078,'201-300'!$B$1091,'201-300'!$B$1104,'201-300'!$B$1117,'201-300'!$B$1130,'201-300'!$B$1143,'201-300'!$B$1156,'201-300'!$B$1169,'201-300'!$B$1182,'201-300'!$B$1195,'201-300'!$B$1208,'201-300'!$B$1221,'201-300'!$B$1234,'201-300'!$B$1247,'201-300'!$B$1260,'201-300'!$B$1273,'201-300'!$B$1286,'201-300'!$B$1299</definedName>
    <definedName name="答案输入区" localSheetId="5">'301-400'!$B$12,'301-400'!$B$25,'301-400'!$B$38,'301-400'!$B$51,'301-400'!$B$64,'301-400'!$B$77,'301-400'!$B$90,'301-400'!$B$103,'301-400'!$B$116,'301-400'!$B$129,'301-400'!$B$142,'301-400'!$B$155,'301-400'!$B$168,'301-400'!$B$181,'301-400'!$B$194,'301-400'!$B$207,'301-400'!$B$220,'301-400'!$B$233,'301-400'!$B$246,'301-400'!$B$259,'301-400'!$B$272,'301-400'!$B$285,'301-400'!$B$298,'301-400'!$B$311,'301-400'!$B$324,'301-400'!$B$337,'301-400'!$B$350,'301-400'!$B$363,'301-400'!$B$376,'301-400'!$B$389,'301-400'!$B$402,'301-400'!$B$415,'301-400'!$B$428,'301-400'!$B$441,'301-400'!$B$454,'301-400'!$B$467,'301-400'!$B$480,'301-400'!$B$493,'301-400'!$B$506,'301-400'!$B$519,'301-400'!$B$532,'301-400'!$B$545,'301-400'!$B$558,'301-400'!$B$571,'301-400'!$B$584,'301-400'!$B$597,'301-400'!$B$610,'301-400'!$B$623,'301-400'!$B$636,'301-400'!$B$649,'301-400'!$B$662,'301-400'!$B$675,'301-400'!$B$688,'301-400'!$B$701,'301-400'!$B$714,'301-400'!$B$727,'301-400'!$B$740,'301-400'!$B$753,'301-400'!$B$766,'301-400'!$B$779,'301-400'!$B$792,'301-400'!$B$805,'301-400'!$B$818,'301-400'!$B$831,'301-400'!$B$844,'301-400'!$B$857,'301-400'!$B$870,'301-400'!$B$883,'301-400'!$B$896,'301-400'!$B$909,'301-400'!$B$922,'301-400'!$B$935,'301-400'!$B$948,'301-400'!$B$961,'301-400'!$B$974,'301-400'!$B$987,'301-400'!$B$1000,'301-400'!$B$1013,'301-400'!$B$1026,'301-400'!$B$1039,'301-400'!$B$1052,'301-400'!$B$1065,'301-400'!$B$1078,'301-400'!$B$1091,'301-400'!$B$1104,'301-400'!$B$1117,'301-400'!$B$1130,'301-400'!$B$1143,'301-400'!$B$1156,'301-400'!$B$1169,'301-400'!$B$1182,'301-400'!$B$1195,'301-400'!$B$1208,'301-400'!$B$1221,'301-400'!$B$1234,'301-400'!$B$1247,'301-400'!$B$1260,'301-400'!$B$1273,'301-400'!$B$1286,'301-400'!$B$1299</definedName>
    <definedName name="答案输入区" localSheetId="6">'401-500'!$B$12,'401-500'!$B$25,'401-500'!$B$38,'401-500'!$B$51,'401-500'!$B$64,'401-500'!$B$77,'401-500'!$B$90,'401-500'!$B$103,'401-500'!$B$116,'401-500'!$B$129,'401-500'!$B$142,'401-500'!$B$155,'401-500'!$B$168,'401-500'!$B$181,'401-500'!$B$194,'401-500'!$B$207,'401-500'!$B$220,'401-500'!$B$233,'401-500'!$B$246,'401-500'!$B$259,'401-500'!$B$272,'401-500'!$B$285,'401-500'!$B$298,'401-500'!$B$311,'401-500'!$B$324,'401-500'!$B$337,'401-500'!$B$350,'401-500'!$B$363,'401-500'!$B$376,'401-500'!$B$389,'401-500'!$B$402,'401-500'!$B$415,'401-500'!$B$428,'401-500'!$B$441,'401-500'!$B$454,'401-500'!$B$467,'401-500'!$B$480,'401-500'!$B$493,'401-500'!$B$506,'401-500'!$B$519,'401-500'!$B$532,'401-500'!$B$545,'401-500'!$B$558,'401-500'!$B$571,'401-500'!$B$584,'401-500'!$B$597,'401-500'!$B$610,'401-500'!$B$623,'401-500'!$B$636,'401-500'!$B$649,'401-500'!$B$662,'401-500'!$B$675,'401-500'!$B$688,'401-500'!$B$701,'401-500'!$B$714,'401-500'!$B$727,'401-500'!$B$740,'401-500'!$B$753,'401-500'!$B$766,'401-500'!$B$779,'401-500'!$B$792,'401-500'!$B$805,'401-500'!$B$818,'401-500'!$B$831,'401-500'!$B$844,'401-500'!$B$857,'401-500'!$B$870,'401-500'!$B$883,'401-500'!$B$896,'401-500'!$B$909,'401-500'!$B$922,'401-500'!$B$935,'401-500'!$B$948,'401-500'!$B$961,'401-500'!$B$974,'401-500'!$B$987,'401-500'!$B$1000,'401-500'!$B$1013,'401-500'!$B$1026,'401-500'!$B$1039,'401-500'!$B$1052,'401-500'!$B$1065,'401-500'!$B$1078,'401-500'!$B$1091,'401-500'!$B$1104,'401-500'!$B$1117,'401-500'!$B$1130,'401-500'!$B$1143,'401-500'!$B$1156,'401-500'!$B$1169,'401-500'!$B$1182,'401-500'!$B$1195,'401-500'!$B$1208,'401-500'!$B$1221,'401-500'!$B$1234,'401-500'!$B$1247,'401-500'!$B$1260,'401-500'!$B$1273,'401-500'!$B$1286,'401-500'!$B$1299</definedName>
    <definedName name="答案输入区" localSheetId="7">'501-600'!$B$12,'501-600'!$B$25,'501-600'!$B$38,'501-600'!$B$51,'501-600'!$B$64,'501-600'!$B$77,'501-600'!$B$90,'501-600'!$B$103,'501-600'!$B$116,'501-600'!$B$129,'501-600'!$B$142,'501-600'!$B$155,'501-600'!$B$168,'501-600'!$B$181,'501-600'!$B$194,'501-600'!$B$207,'501-600'!$B$220,'501-600'!$B$233,'501-600'!$B$246,'501-600'!$B$259,'501-600'!$B$272,'501-600'!$B$285,'501-600'!$B$298,'501-600'!$B$311,'501-600'!$B$324,'501-600'!$B$337,'501-600'!$B$350,'501-600'!$B$363,'501-600'!$B$376,'501-600'!$B$389,'501-600'!$B$402,'501-600'!$B$415,'501-600'!$B$428,'501-600'!$B$441,'501-600'!$B$454,'501-600'!$B$467,'501-600'!$B$480,'501-600'!$B$493,'501-600'!$B$506,'501-600'!$B$519,'501-600'!$B$532,'501-600'!$B$545,'501-600'!$B$558,'501-600'!$B$571,'501-600'!$B$584,'501-600'!$B$597,'501-600'!$B$610,'501-600'!$B$623,'501-600'!$B$636,'501-600'!$B$649,'501-600'!$B$662,'501-600'!$B$675,'501-600'!$B$688,'501-600'!$B$701,'501-600'!$B$714,'501-600'!$B$727,'501-600'!$B$740,'501-600'!$B$753,'501-600'!$B$766,'501-600'!$B$779,'501-600'!$B$792,'501-600'!$B$805,'501-600'!$B$818,'501-600'!$B$831,'501-600'!$B$844,'501-600'!$B$857,'501-600'!$B$870,'501-600'!$B$883,'501-600'!$B$896,'501-600'!$B$909,'501-600'!$B$922,'501-600'!$B$935,'501-600'!$B$948,'501-600'!$B$961,'501-600'!$B$974,'501-600'!$B$987,'501-600'!$B$1000,'501-600'!$B$1013,'501-600'!$B$1026,'501-600'!$B$1039,'501-600'!$B$1052,'501-600'!$B$1065,'501-600'!$B$1078,'501-600'!$B$1091,'501-600'!$B$1104,'501-600'!$B$1117,'501-600'!$B$1130,'501-600'!$B$1143,'501-600'!$B$1156,'501-600'!$B$1169,'501-600'!$B$1182,'501-600'!$B$1195,'501-600'!$B$1208,'501-600'!$B$1221,'501-600'!$B$1234,'501-600'!$B$1247,'501-600'!$B$1260,'501-600'!$B$1273,'501-600'!$B$1286,'501-600'!$B$1299</definedName>
    <definedName name="答案输入区" localSheetId="8">'601-700'!$B$12,'601-700'!$B$25,'601-700'!$B$38,'601-700'!$B$51,'601-700'!$B$64,'601-700'!$B$77,'601-700'!$B$90,'601-700'!$B$103,'601-700'!$B$116,'601-700'!$B$129,'601-700'!$B$142,'601-700'!$B$155,'601-700'!$B$168,'601-700'!$B$181,'601-700'!$B$194,'601-700'!$B$207,'601-700'!$B$220,'601-700'!$B$233,'601-700'!$B$246,'601-700'!$B$259,'601-700'!$B$272,'601-700'!$B$285,'601-700'!$B$298,'601-700'!$B$311,'601-700'!$B$324,'601-700'!$B$337,'601-700'!$B$350,'601-700'!$B$363,'601-700'!$B$376,'601-700'!$B$389,'601-700'!$B$402,'601-700'!$B$415,'601-700'!$B$428,'601-700'!$B$441,'601-700'!$B$454,'601-700'!$B$467,'601-700'!$B$480,'601-700'!$B$493,'601-700'!$B$506,'601-700'!$B$519,'601-700'!$B$532,'601-700'!$B$545,'601-700'!$B$558,'601-700'!$B$571,'601-700'!$B$584,'601-700'!$B$597,'601-700'!$B$610,'601-700'!$B$623,'601-700'!$B$636,'601-700'!$B$649,'601-700'!$B$662,'601-700'!$B$675,'601-700'!$B$688,'601-700'!$B$701,'601-700'!$B$714,'601-700'!$B$727,'601-700'!$B$740,'601-700'!$B$753,'601-700'!$B$766,'601-700'!$B$779,'601-700'!$B$792,'601-700'!$B$805,'601-700'!$B$818,'601-700'!$B$831,'601-700'!$B$844,'601-700'!$B$857,'601-700'!$B$870,'601-700'!$B$883,'601-700'!$B$896,'601-700'!$B$909,'601-700'!$B$922,'601-700'!$B$935,'601-700'!$B$948,'601-700'!$B$961,'601-700'!$B$974,'601-700'!$B$987,'601-700'!$B$1000,'601-700'!$B$1013,'601-700'!$B$1026,'601-700'!$B$1039,'601-700'!$B$1052,'601-700'!$B$1065,'601-700'!$B$1078,'601-700'!$B$1091,'601-700'!$B$1104,'601-700'!$B$1117,'601-700'!$B$1130,'601-700'!$B$1143,'601-700'!$B$1156,'601-700'!$B$1169,'601-700'!$B$1182,'601-700'!$B$1195,'601-700'!$B$1208,'601-700'!$B$1221,'601-700'!$B$1234,'601-700'!$B$1247,'601-700'!$B$1260,'601-700'!$B$1273,'601-700'!$B$1286,'601-700'!$B$1299</definedName>
    <definedName name="答案输入区" localSheetId="9">'701-800'!$B$12,'701-800'!$B$25,'701-800'!$B$38,'701-800'!$B$51,'701-800'!$B$64,'701-800'!$B$77,'701-800'!$B$90,'701-800'!$B$103,'701-800'!$B$116,'701-800'!$B$129,'701-800'!$B$142,'701-800'!$B$155,'701-800'!$B$168,'701-800'!$B$181,'701-800'!$B$194,'701-800'!$B$207,'701-800'!$B$220,'701-800'!$B$233,'701-800'!$B$246,'701-800'!$B$259,'701-800'!$B$272,'701-800'!$B$285,'701-800'!$B$298,'701-800'!$B$311,'701-800'!$B$324,'701-800'!$B$337,'701-800'!$B$350,'701-800'!$B$363,'701-800'!$B$376,'701-800'!$B$389,'701-800'!$B$402,'701-800'!$B$415,'701-800'!$B$428,'701-800'!$B$441,'701-800'!$B$454,'701-800'!$B$467,'701-800'!$B$480,'701-800'!$B$493,'701-800'!$B$506,'701-800'!$B$519,'701-800'!$B$532,'701-800'!$B$545,'701-800'!$B$558,'701-800'!$B$571,'701-800'!$B$584,'701-800'!$B$597,'701-800'!$B$610,'701-800'!$B$623,'701-800'!$B$636,'701-800'!$B$649,'701-800'!$B$662,'701-800'!$B$675,'701-800'!$B$688,'701-800'!$B$701,'701-800'!$B$714,'701-800'!$B$727,'701-800'!$B$740,'701-800'!$B$753,'701-800'!$B$766,'701-800'!$B$779,'701-800'!$B$792,'701-800'!$B$805,'701-800'!$B$818,'701-800'!$B$831,'701-800'!$B$844,'701-800'!$B$857,'701-800'!$B$870,'701-800'!$B$883,'701-800'!$B$896,'701-800'!$B$909,'701-800'!$B$922,'701-800'!$B$935,'701-800'!$B$948,'701-800'!$B$961,'701-800'!$B$974,'701-800'!$B$987,'701-800'!$B$1000,'701-800'!$B$1013,'701-800'!$B$1026,'701-800'!$B$1039,'701-800'!$B$1052,'701-800'!$B$1065,'701-800'!$B$1078,'701-800'!$B$1091,'701-800'!$B$1104,'701-800'!$B$1117,'701-800'!$B$1130,'701-800'!$B$1143,'701-800'!$B$1156,'701-800'!$B$1169,'701-800'!$B$1182,'701-800'!$B$1195,'701-800'!$B$1208,'701-800'!$B$1221,'701-800'!$B$1234,'701-800'!$B$1247,'701-800'!$B$1260,'701-800'!$B$1273,'701-800'!$B$1286,'701-800'!$B$1299</definedName>
    <definedName name="答案输入区" localSheetId="10">'801-900'!$B$12,'801-900'!$B$25,'801-900'!$B$38,'801-900'!$B$51,'801-900'!$B$64,'801-900'!$B$77,'801-900'!$B$90,'801-900'!$B$103,'801-900'!$B$116,'801-900'!$B$129,'801-900'!$B$142,'801-900'!$B$155,'801-900'!$B$168,'801-900'!$B$181,'801-900'!$B$194,'801-900'!$B$207,'801-900'!$B$220,'801-900'!$B$233,'801-900'!$B$246,'801-900'!$B$259,'801-900'!$B$272,'801-900'!$B$285,'801-900'!$B$298,'801-900'!$B$311,'801-900'!$B$324,'801-900'!$B$337,'801-900'!$B$350,'801-900'!$B$363,'801-900'!$B$376,'801-900'!$B$389,'801-900'!$B$402,'801-900'!$B$415,'801-900'!$B$428,'801-900'!$B$441,'801-900'!$B$454,'801-900'!$B$467,'801-900'!$B$480,'801-900'!$B$493,'801-900'!$B$506,'801-900'!$B$519,'801-900'!$B$532,'801-900'!$B$545,'801-900'!$B$558,'801-900'!$B$571,'801-900'!$B$584,'801-900'!$B$597,'801-900'!$B$610,'801-900'!$B$623,'801-900'!$B$636,'801-900'!$B$649,'801-900'!$B$662,'801-900'!$B$675,'801-900'!$B$688,'801-900'!$B$701,'801-900'!$B$714,'801-900'!$B$727,'801-900'!$B$740,'801-900'!$B$753,'801-900'!$B$766,'801-900'!$B$779,'801-900'!$B$792,'801-900'!$B$805,'801-900'!$B$818,'801-900'!$B$831,'801-900'!$B$844,'801-900'!$B$857,'801-900'!$B$870,'801-900'!$B$883,'801-900'!$B$896,'801-900'!$B$909,'801-900'!$B$922,'801-900'!$B$935,'801-900'!$B$948,'801-900'!$B$961,'801-900'!$B$974,'801-900'!$B$987,'801-900'!$B$1000,'801-900'!$B$1013,'801-900'!$B$1026,'801-900'!$B$1039,'801-900'!$B$1052,'801-900'!$B$1065,'801-900'!$B$1078,'801-900'!$B$1091,'801-900'!$B$1104,'801-900'!$B$1117,'801-900'!$B$1130,'801-900'!$B$1143,'801-900'!$B$1156,'801-900'!$B$1169,'801-900'!$B$1182,'801-900'!$B$1195,'801-900'!$B$1208,'801-900'!$B$1221,'801-900'!$B$1234,'801-900'!$B$1247,'801-900'!$B$1260,'801-900'!$B$1273,'801-900'!$B$1286,'801-900'!$B$1299</definedName>
    <definedName name="答案输入区" localSheetId="11">'901-1000'!$B$12,'901-1000'!$B$25,'901-1000'!$B$38,'901-1000'!$B$51,'901-1000'!$B$64,'901-1000'!$B$77,'901-1000'!$B$90,'901-1000'!$B$103,'901-1000'!$B$116,'901-1000'!$B$129,'901-1000'!$B$142,'901-1000'!$B$155,'901-1000'!$B$168,'901-1000'!$B$181,'901-1000'!$B$194,'901-1000'!$B$207,'901-1000'!$B$220,'901-1000'!$B$233,'901-1000'!$B$246,'901-1000'!$B$259,'901-1000'!$B$272,'901-1000'!$B$285,'901-1000'!$B$298,'901-1000'!$B$311,'901-1000'!$B$324,'901-1000'!$B$337,'901-1000'!$B$350,'901-1000'!$B$363,'901-1000'!$B$376,'901-1000'!$B$389,'901-1000'!$B$402,'901-1000'!$B$415,'901-1000'!$B$428,'901-1000'!$B$441,'901-1000'!$B$454,'901-1000'!$B$467,'901-1000'!$B$480,'901-1000'!$B$493,'901-1000'!$B$506,'901-1000'!$B$519,'901-1000'!$B$532,'901-1000'!$B$545,'901-1000'!$B$558,'901-1000'!$B$571,'901-1000'!$B$584,'901-1000'!$B$597,'901-1000'!$B$610,'901-1000'!$B$623,'901-1000'!$B$636,'901-1000'!$B$649,'901-1000'!$B$662,'901-1000'!$B$675,'901-1000'!$B$688,'901-1000'!$B$701,'901-1000'!$B$714,'901-1000'!$B$727,'901-1000'!$B$740,'901-1000'!$B$753,'901-1000'!$B$766,'901-1000'!$B$779,'901-1000'!$B$792,'901-1000'!$B$805,'901-1000'!$B$818,'901-1000'!$B$831,'901-1000'!$B$844,'901-1000'!$B$857,'901-1000'!$B$870,'901-1000'!$B$883,'901-1000'!$B$896,'901-1000'!$B$909,'901-1000'!$B$922,'901-1000'!$B$935,'901-1000'!$B$948,'901-1000'!$B$961,'901-1000'!$B$974,'901-1000'!$B$987,'901-1000'!$B$1000,'901-1000'!$B$1013,'901-1000'!$B$1026,'901-1000'!$B$1039,'901-1000'!$B$1052,'901-1000'!$B$1065,'901-1000'!$B$1078,'901-1000'!$B$1091,'901-1000'!$B$1104,'901-1000'!$B$1117,'901-1000'!$B$1130,'901-1000'!$B$1143,'901-1000'!$B$1156,'901-1000'!$B$1169,'901-1000'!$B$1182,'901-1000'!$B$1195,'901-1000'!$B$1208,'901-1000'!$B$1221,'901-1000'!$B$1234,'901-1000'!$B$1247,'901-1000'!$B$1260,'901-1000'!$B$1273,'901-1000'!$B$1286,'901-1000'!$B$1299</definedName>
    <definedName name="答案输入区_401_500">_xlfn._LONGTEXT("'401-500'!B12,'401-500'!B25,'401-500'!B38,'401-500'!B51,'401-500'!B64,'401-500'!B77,'401-500'!B90,'401-500'!B103,'401-500'!B116,'401-500'!B129,'401-500'!B142,'401-500'!B155,'401-500'!B168,'401-500'!B181,'401-500'!B194,'401-500'!B207,'401-500'!B220,'401-50","0'!B233,'401-500'!B246,'401-500'!B259,'401-500'!B272,'401-500'!B285,'401-500'!B298,'401-500'!B311,'401-500'!B324,'401-500'!B337,'401-500'!B350,'401-500'!B363,'401-500'!B376,'401-500'!B389,'401-500'!B402,'401-500'!B415,'401-500'!B428,'401-500'!B441,'401-50","0'!B454,'401-500'!B467,'401-500'!B480,'401-500'!B493,'401-500'!B506,'401-500'!B519,'401-500'!B532,'401-500'!B545,'401-500'!B558,'401-500'!B571,'401-500'!B584,'401-500'!B597,'401-500'!B610,'401-500'!B623,'401-500'!B636,'401-500'!B649,'401-500'!B662,'401-50","0'!B675,'401-500'!B688,'401-500'!B701,'401-500'!B714,'401-500'!B727,'401-500'!B740,'401-500'!B753,'401-500'!B766,'401-500'!B779,'401-500'!B792,'401-500'!B805,'401-500'!B818,'401-500'!B831,'401-500'!B844,'401-500'!B857,'401-500'!B870,'401-500'!B883,'401-50","0'!B896,'401-500'!B909,'401-500'!B922,'401-500'!B935,'401-500'!B948,'401-500'!B961,'401-500'!B974,'401-500'!B987,'401-500'!B1000,'401-500'!B1013,'401-500'!B1026,'401-500'!B1039,'401-500'!B1052,'401-500'!B1065,'401-500'!B1078,'401-500'!B1091,'401-500'!B110","4,'401-500'!B1117,'401-500'!B1130,'401-500'!B1143,'401-500'!B1156,'401-500'!B1169,'401-500'!B1182,'401-500'!B1195,'401-500'!B1208,'401-500'!B1221,'401-500'!B1234,'401-500'!B1247,'401-500'!B1260,'401-500'!B1273,'401-500'!B1286,'401-500'!B1299")</definedName>
    <definedName name="临时_401_500_答案输入区">_xlfn._LONGTEXT("'401-500'!$B$12,'401-500'!$B$25,'401-500'!$B$38,'401-500'!$B$51,'401-500'!$B$64,'401-500'!$B$77,'401-500'!$B$90,'401-500'!$B$103,'401-500'!$B$116,'401-500'!$B$129,'401-500'!$B$142,'401-500'!$B$155,'401-500'!$B$168,'401-500'!$B$181,'401-500'!$B$194,'401-50","0'!$B$207,'401-500'!$B$220,'401-500'!$B$233,'401-500'!$B$246,'401-500'!$B$259,'401-500'!$B$272,'401-500'!$B$285,'401-500'!$B$298,'401-500'!$B$311,'401-500'!$B$324,'401-500'!$B$337,'401-500'!$B$350,'401-500'!$B$363,'401-500'!$B$376,'401-500'!$B$389,'401-50","0'!$B$402,'401-500'!$B$415,'401-500'!$B$428,'401-500'!$B$441,'401-500'!$B$454,'401-500'!$B$467,'401-500'!$B$480,'401-500'!$B$493,'401-500'!$B$506,'401-500'!$B$519,'401-500'!$B$532,'401-500'!$B$545,'401-500'!$B$558,'401-500'!$B$571,'401-500'!$B$584,'401-50","0'!$B$597,'401-500'!$B$610,'401-500'!$B$623,'401-500'!$B$636,'401-500'!$B$649,'401-500'!$B$662,'401-500'!$B$675,'401-500'!$B$688,'401-500'!$B$701,'401-500'!$B$714,'401-500'!$B$727,'401-500'!$B$740,'401-500'!$B$753,'401-500'!$B$766,'401-500'!$B$779,'401-50","0'!$B$792,'401-500'!$B$805,'401-500'!$B$818,'401-500'!$B$831,'401-500'!$B$844,'401-500'!$B$857,'401-500'!$B$870,'401-500'!$B$883,'401-500'!$B$896,'401-500'!$B$909,'401-500'!$B$922,'401-500'!$B$935,'401-500'!$B$948,'401-500'!$B$961,'401-500'!$B$974,'401-50","0'!$B$987,'401-500'!$B$1000,'401-500'!$B$1013,'401-500'!$B$1026,'401-500'!$B$1039,'401-500'!$B$1052,'401-500'!$B$1065,'401-500'!$B$1078,'401-500'!$B$1091,'401-500'!$B$1104,'401-500'!$B$1117,'401-500'!$B$1130,'401-500'!$B$1143,'401-500'!$B$1156,'401-500'!$","B$1169,'401-500'!$B$1182,'401-500'!$B$1195,'401-500'!$B$1208,'401-500'!$B$1221,'401-500'!$B$1234,'401-500'!$B$1247,'401-500'!$B$1260,'401-500'!$B$1273,'401-500'!$B$1286,'401-500'!$B$1299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1951" i="25" l="1"/>
  <c r="B1938" i="25"/>
  <c r="B1925" i="25"/>
  <c r="B1912" i="25"/>
  <c r="B1899" i="25"/>
  <c r="B1886" i="25"/>
  <c r="B1873" i="25"/>
  <c r="B1860" i="25"/>
  <c r="B1847" i="25"/>
  <c r="B1834" i="25"/>
  <c r="B1821" i="25"/>
  <c r="B1808" i="25"/>
  <c r="B1795" i="25"/>
  <c r="B1782" i="25"/>
  <c r="B1769" i="25"/>
  <c r="B1756" i="25"/>
  <c r="B1743" i="25"/>
  <c r="B1730" i="25"/>
  <c r="B1717" i="25"/>
  <c r="B1704" i="25"/>
  <c r="B1691" i="25"/>
  <c r="B1678" i="25"/>
  <c r="B1665" i="25"/>
  <c r="B1652" i="25"/>
  <c r="B1639" i="25"/>
  <c r="B1626" i="25"/>
  <c r="B1613" i="25"/>
  <c r="B1600" i="25"/>
  <c r="B1587" i="25"/>
  <c r="B1574" i="25"/>
  <c r="B1561" i="25"/>
  <c r="B1548" i="25"/>
  <c r="B1535" i="25"/>
  <c r="B1522" i="25"/>
  <c r="B1509" i="25"/>
  <c r="B1496" i="25"/>
  <c r="B1483" i="25"/>
  <c r="B1470" i="25"/>
  <c r="B1457" i="25"/>
  <c r="B1444" i="25"/>
  <c r="B1431" i="25"/>
  <c r="B1418" i="25"/>
  <c r="B1405" i="25"/>
  <c r="B1392" i="25"/>
  <c r="B1379" i="25"/>
  <c r="B1366" i="25"/>
  <c r="B1353" i="25"/>
  <c r="B1340" i="25"/>
  <c r="B1327" i="25"/>
  <c r="B1314" i="25"/>
  <c r="B1301" i="25"/>
  <c r="B1288" i="25"/>
  <c r="B1275" i="25"/>
  <c r="B1262" i="25"/>
  <c r="B1249" i="25"/>
  <c r="B1236" i="25"/>
  <c r="B1223" i="25"/>
  <c r="B1210" i="25"/>
  <c r="B1197" i="25"/>
  <c r="B1184" i="25"/>
  <c r="B1171" i="25"/>
  <c r="B1158" i="25"/>
  <c r="B1145" i="25"/>
  <c r="B1132" i="25"/>
  <c r="B1119" i="25"/>
  <c r="B1106" i="25"/>
  <c r="B1093" i="25"/>
  <c r="B1080" i="25"/>
  <c r="B1067" i="25"/>
  <c r="B1054" i="25"/>
  <c r="B1041" i="25"/>
  <c r="B1028" i="25"/>
  <c r="B1015" i="25"/>
  <c r="B1002" i="25"/>
  <c r="B989" i="25"/>
  <c r="B976" i="25"/>
  <c r="B963" i="25"/>
  <c r="B950" i="25"/>
  <c r="B937" i="25"/>
  <c r="B924" i="25"/>
  <c r="B911" i="25"/>
  <c r="B898" i="25"/>
  <c r="B885" i="25"/>
  <c r="B872" i="25"/>
  <c r="B859" i="25"/>
  <c r="B846" i="25"/>
  <c r="B833" i="25"/>
  <c r="B820" i="25"/>
  <c r="B807" i="25"/>
  <c r="B794" i="25"/>
  <c r="B781" i="25"/>
  <c r="B768" i="25"/>
  <c r="B755" i="25"/>
  <c r="B742" i="25"/>
  <c r="B729" i="25"/>
  <c r="B716" i="25"/>
  <c r="B703" i="25"/>
  <c r="B690" i="25"/>
  <c r="B677" i="25"/>
  <c r="B664" i="25"/>
  <c r="B651" i="25"/>
  <c r="B638" i="25"/>
  <c r="B625" i="25"/>
  <c r="B612" i="25"/>
  <c r="B599" i="25"/>
  <c r="B586" i="25"/>
  <c r="B573" i="25"/>
  <c r="B560" i="25"/>
  <c r="B547" i="25"/>
  <c r="B534" i="25"/>
  <c r="B521" i="25"/>
  <c r="B508" i="25"/>
  <c r="B495" i="25"/>
  <c r="B482" i="25"/>
  <c r="B469" i="25"/>
  <c r="B456" i="25"/>
  <c r="B443" i="25"/>
  <c r="B430" i="25"/>
  <c r="B417" i="25"/>
  <c r="B404" i="25"/>
  <c r="B391" i="25"/>
  <c r="B378" i="25"/>
  <c r="B365" i="25"/>
  <c r="B352" i="25"/>
  <c r="B339" i="25"/>
  <c r="B326" i="25"/>
  <c r="B313" i="25"/>
  <c r="B300" i="25"/>
  <c r="B287" i="25"/>
  <c r="B274" i="25"/>
  <c r="B261" i="25"/>
  <c r="B248" i="25"/>
  <c r="B235" i="25"/>
  <c r="B222" i="25"/>
  <c r="B209" i="25"/>
  <c r="B196" i="25"/>
  <c r="B183" i="25"/>
  <c r="B170" i="25"/>
  <c r="B157" i="25"/>
  <c r="B144" i="25"/>
  <c r="B131" i="25"/>
  <c r="B118" i="25"/>
  <c r="B105" i="25"/>
  <c r="B92" i="25"/>
  <c r="B79" i="25"/>
  <c r="B66" i="25"/>
  <c r="B53" i="25"/>
  <c r="B40" i="25"/>
  <c r="B27" i="25"/>
  <c r="B14" i="25"/>
  <c r="B1301" i="24"/>
  <c r="B1288" i="24"/>
  <c r="B1275" i="24"/>
  <c r="B1262" i="24"/>
  <c r="B1249" i="24"/>
  <c r="B1236" i="24"/>
  <c r="B1223" i="24"/>
  <c r="B1210" i="24"/>
  <c r="B1197" i="24"/>
  <c r="B1184" i="24"/>
  <c r="B1171" i="24"/>
  <c r="B1158" i="24"/>
  <c r="B1145" i="24"/>
  <c r="B1132" i="24"/>
  <c r="B1119" i="24"/>
  <c r="B1106" i="24"/>
  <c r="B1093" i="24"/>
  <c r="B1080" i="24"/>
  <c r="B1067" i="24"/>
  <c r="B1054" i="24"/>
  <c r="B1041" i="24"/>
  <c r="B1028" i="24"/>
  <c r="B1015" i="24"/>
  <c r="B1002" i="24"/>
  <c r="B989" i="24"/>
  <c r="B976" i="24"/>
  <c r="B963" i="24"/>
  <c r="B950" i="24"/>
  <c r="B937" i="24"/>
  <c r="B924" i="24"/>
  <c r="B911" i="24"/>
  <c r="B898" i="24"/>
  <c r="B885" i="24"/>
  <c r="B872" i="24"/>
  <c r="B859" i="24"/>
  <c r="B846" i="24"/>
  <c r="B833" i="24"/>
  <c r="B820" i="24"/>
  <c r="B807" i="24"/>
  <c r="B794" i="24"/>
  <c r="B781" i="24"/>
  <c r="B768" i="24"/>
  <c r="B755" i="24"/>
  <c r="B742" i="24"/>
  <c r="B729" i="24"/>
  <c r="B716" i="24"/>
  <c r="B703" i="24"/>
  <c r="B690" i="24"/>
  <c r="B677" i="24"/>
  <c r="B664" i="24"/>
  <c r="B651" i="24"/>
  <c r="B638" i="24"/>
  <c r="B625" i="24"/>
  <c r="B612" i="24"/>
  <c r="B599" i="24"/>
  <c r="B586" i="24"/>
  <c r="B573" i="24"/>
  <c r="B560" i="24"/>
  <c r="B547" i="24"/>
  <c r="B534" i="24"/>
  <c r="B521" i="24"/>
  <c r="B508" i="24"/>
  <c r="B495" i="24"/>
  <c r="B482" i="24"/>
  <c r="B469" i="24"/>
  <c r="B456" i="24"/>
  <c r="B443" i="24"/>
  <c r="B430" i="24"/>
  <c r="B417" i="24"/>
  <c r="B404" i="24"/>
  <c r="B391" i="24"/>
  <c r="B378" i="24"/>
  <c r="B365" i="24"/>
  <c r="B352" i="24"/>
  <c r="B339" i="24"/>
  <c r="B326" i="24"/>
  <c r="B313" i="24"/>
  <c r="B300" i="24"/>
  <c r="B287" i="24"/>
  <c r="B274" i="24"/>
  <c r="B261" i="24"/>
  <c r="B248" i="24"/>
  <c r="B235" i="24"/>
  <c r="B222" i="24"/>
  <c r="B209" i="24"/>
  <c r="B196" i="24"/>
  <c r="B183" i="24"/>
  <c r="B170" i="24"/>
  <c r="B157" i="24"/>
  <c r="B144" i="24"/>
  <c r="B131" i="24"/>
  <c r="B118" i="24"/>
  <c r="B105" i="24"/>
  <c r="B92" i="24"/>
  <c r="B79" i="24"/>
  <c r="B66" i="24"/>
  <c r="B53" i="24"/>
  <c r="B40" i="24"/>
  <c r="B27" i="24"/>
  <c r="B14" i="24"/>
  <c r="B1301" i="23"/>
  <c r="B1288" i="23"/>
  <c r="B1275" i="23"/>
  <c r="B1262" i="23"/>
  <c r="B1249" i="23"/>
  <c r="B1236" i="23"/>
  <c r="B1223" i="23"/>
  <c r="B1210" i="23"/>
  <c r="B1197" i="23"/>
  <c r="B1184" i="23"/>
  <c r="B1171" i="23"/>
  <c r="B1158" i="23"/>
  <c r="B1145" i="23"/>
  <c r="B1132" i="23"/>
  <c r="B1119" i="23"/>
  <c r="B1106" i="23"/>
  <c r="B1093" i="23"/>
  <c r="B1080" i="23"/>
  <c r="B1067" i="23"/>
  <c r="B1054" i="23"/>
  <c r="B1041" i="23"/>
  <c r="B1028" i="23"/>
  <c r="B1015" i="23"/>
  <c r="B1002" i="23"/>
  <c r="B989" i="23"/>
  <c r="B976" i="23"/>
  <c r="B963" i="23"/>
  <c r="B950" i="23"/>
  <c r="B937" i="23"/>
  <c r="B924" i="23"/>
  <c r="B911" i="23"/>
  <c r="B898" i="23"/>
  <c r="B885" i="23"/>
  <c r="B872" i="23"/>
  <c r="B859" i="23"/>
  <c r="B846" i="23"/>
  <c r="B833" i="23"/>
  <c r="B820" i="23"/>
  <c r="B807" i="23"/>
  <c r="B794" i="23"/>
  <c r="B781" i="23"/>
  <c r="B768" i="23"/>
  <c r="B755" i="23"/>
  <c r="B742" i="23"/>
  <c r="B729" i="23"/>
  <c r="B716" i="23"/>
  <c r="B703" i="23"/>
  <c r="B690" i="23"/>
  <c r="B677" i="23"/>
  <c r="B664" i="23"/>
  <c r="B651" i="23"/>
  <c r="B638" i="23"/>
  <c r="B625" i="23"/>
  <c r="B612" i="23"/>
  <c r="B599" i="23"/>
  <c r="B586" i="23"/>
  <c r="B573" i="23"/>
  <c r="B560" i="23"/>
  <c r="B547" i="23"/>
  <c r="B534" i="23"/>
  <c r="B521" i="23"/>
  <c r="B508" i="23"/>
  <c r="B495" i="23"/>
  <c r="B482" i="23"/>
  <c r="B469" i="23"/>
  <c r="B456" i="23"/>
  <c r="B443" i="23"/>
  <c r="B430" i="23"/>
  <c r="B417" i="23"/>
  <c r="B404" i="23"/>
  <c r="B391" i="23"/>
  <c r="B378" i="23"/>
  <c r="B365" i="23"/>
  <c r="B352" i="23"/>
  <c r="B339" i="23"/>
  <c r="B326" i="23"/>
  <c r="B313" i="23"/>
  <c r="B300" i="23"/>
  <c r="B287" i="23"/>
  <c r="B274" i="23"/>
  <c r="B261" i="23"/>
  <c r="B248" i="23"/>
  <c r="B235" i="23"/>
  <c r="B222" i="23"/>
  <c r="B209" i="23"/>
  <c r="B196" i="23"/>
  <c r="B183" i="23"/>
  <c r="B170" i="23"/>
  <c r="B157" i="23"/>
  <c r="B144" i="23"/>
  <c r="B131" i="23"/>
  <c r="B118" i="23"/>
  <c r="B105" i="23"/>
  <c r="B92" i="23"/>
  <c r="B79" i="23"/>
  <c r="B66" i="23"/>
  <c r="B53" i="23"/>
  <c r="B40" i="23"/>
  <c r="B27" i="23"/>
  <c r="B14" i="23"/>
  <c r="B1301" i="17"/>
  <c r="B1288" i="17"/>
  <c r="B1275" i="17"/>
  <c r="B1262" i="17"/>
  <c r="B1249" i="17"/>
  <c r="B1236" i="17"/>
  <c r="B1223" i="17"/>
  <c r="B1210" i="17"/>
  <c r="B1197" i="17"/>
  <c r="B1184" i="17"/>
  <c r="B1171" i="17"/>
  <c r="B1158" i="17"/>
  <c r="B1145" i="17"/>
  <c r="B1132" i="17"/>
  <c r="B1119" i="17"/>
  <c r="B1106" i="17"/>
  <c r="B1093" i="17"/>
  <c r="B1080" i="17"/>
  <c r="B1067" i="17"/>
  <c r="B1054" i="17"/>
  <c r="B1041" i="17"/>
  <c r="B1028" i="17"/>
  <c r="B1015" i="17"/>
  <c r="B1002" i="17"/>
  <c r="B989" i="17"/>
  <c r="B976" i="17"/>
  <c r="B963" i="17"/>
  <c r="B950" i="17"/>
  <c r="B937" i="17"/>
  <c r="B924" i="17"/>
  <c r="B911" i="17"/>
  <c r="B898" i="17"/>
  <c r="B885" i="17"/>
  <c r="B872" i="17"/>
  <c r="B859" i="17"/>
  <c r="B846" i="17"/>
  <c r="B833" i="17"/>
  <c r="B820" i="17"/>
  <c r="B807" i="17"/>
  <c r="B794" i="17"/>
  <c r="B781" i="17"/>
  <c r="B768" i="17"/>
  <c r="B755" i="17"/>
  <c r="B742" i="17"/>
  <c r="B729" i="17"/>
  <c r="B716" i="17"/>
  <c r="B703" i="17"/>
  <c r="B690" i="17"/>
  <c r="B677" i="17"/>
  <c r="B664" i="17"/>
  <c r="B651" i="17"/>
  <c r="B638" i="17"/>
  <c r="B625" i="17"/>
  <c r="B612" i="17"/>
  <c r="B599" i="17"/>
  <c r="B586" i="17"/>
  <c r="B573" i="17"/>
  <c r="B560" i="17"/>
  <c r="B547" i="17"/>
  <c r="B534" i="17"/>
  <c r="B521" i="17"/>
  <c r="B508" i="17"/>
  <c r="B495" i="17"/>
  <c r="B482" i="17"/>
  <c r="B469" i="17"/>
  <c r="B456" i="17"/>
  <c r="B443" i="17"/>
  <c r="B430" i="17"/>
  <c r="B417" i="17"/>
  <c r="B404" i="17"/>
  <c r="B391" i="17"/>
  <c r="B378" i="17"/>
  <c r="B365" i="17"/>
  <c r="B352" i="17"/>
  <c r="B339" i="17"/>
  <c r="B326" i="17"/>
  <c r="B313" i="17"/>
  <c r="B300" i="17"/>
  <c r="B287" i="17"/>
  <c r="B274" i="17"/>
  <c r="B261" i="17"/>
  <c r="B248" i="17"/>
  <c r="B235" i="17"/>
  <c r="B222" i="17"/>
  <c r="B209" i="17"/>
  <c r="B196" i="17"/>
  <c r="B183" i="17"/>
  <c r="B170" i="17"/>
  <c r="B157" i="17"/>
  <c r="B144" i="17"/>
  <c r="B131" i="17"/>
  <c r="B118" i="17"/>
  <c r="B105" i="17"/>
  <c r="B92" i="17"/>
  <c r="B79" i="17"/>
  <c r="B66" i="17"/>
  <c r="B53" i="17"/>
  <c r="B40" i="17"/>
  <c r="B27" i="17"/>
  <c r="B14" i="17"/>
  <c r="B1301" i="18"/>
  <c r="B1288" i="18"/>
  <c r="B1275" i="18"/>
  <c r="B1262" i="18"/>
  <c r="B1249" i="18"/>
  <c r="B1236" i="18"/>
  <c r="B1223" i="18"/>
  <c r="B1210" i="18"/>
  <c r="B1197" i="18"/>
  <c r="B1184" i="18"/>
  <c r="B1171" i="18"/>
  <c r="B1158" i="18"/>
  <c r="B1145" i="18"/>
  <c r="B1132" i="18"/>
  <c r="B1119" i="18"/>
  <c r="B1106" i="18"/>
  <c r="B1093" i="18"/>
  <c r="B1080" i="18"/>
  <c r="B1067" i="18"/>
  <c r="B1054" i="18"/>
  <c r="B1041" i="18"/>
  <c r="B1028" i="18"/>
  <c r="B1015" i="18"/>
  <c r="B1002" i="18"/>
  <c r="B989" i="18"/>
  <c r="B976" i="18"/>
  <c r="B963" i="18"/>
  <c r="B950" i="18"/>
  <c r="B937" i="18"/>
  <c r="B924" i="18"/>
  <c r="B911" i="18"/>
  <c r="B898" i="18"/>
  <c r="B885" i="18"/>
  <c r="B872" i="18"/>
  <c r="B859" i="18"/>
  <c r="B846" i="18"/>
  <c r="B833" i="18"/>
  <c r="B820" i="18"/>
  <c r="B807" i="18"/>
  <c r="B794" i="18"/>
  <c r="B781" i="18"/>
  <c r="B768" i="18"/>
  <c r="B755" i="18"/>
  <c r="B742" i="18"/>
  <c r="B729" i="18"/>
  <c r="B716" i="18"/>
  <c r="B703" i="18"/>
  <c r="B690" i="18"/>
  <c r="B677" i="18"/>
  <c r="B664" i="18"/>
  <c r="B651" i="18"/>
  <c r="B638" i="18"/>
  <c r="B625" i="18"/>
  <c r="B612" i="18"/>
  <c r="B599" i="18"/>
  <c r="B586" i="18"/>
  <c r="B573" i="18"/>
  <c r="B560" i="18"/>
  <c r="B547" i="18"/>
  <c r="B534" i="18"/>
  <c r="B521" i="18"/>
  <c r="B508" i="18"/>
  <c r="B495" i="18"/>
  <c r="B482" i="18"/>
  <c r="B469" i="18"/>
  <c r="B456" i="18"/>
  <c r="B443" i="18"/>
  <c r="B430" i="18"/>
  <c r="B417" i="18"/>
  <c r="B404" i="18"/>
  <c r="B391" i="18"/>
  <c r="B378" i="18"/>
  <c r="B365" i="18"/>
  <c r="B352" i="18"/>
  <c r="B339" i="18"/>
  <c r="B326" i="18"/>
  <c r="B313" i="18"/>
  <c r="B300" i="18"/>
  <c r="B287" i="18"/>
  <c r="B274" i="18"/>
  <c r="B261" i="18"/>
  <c r="B248" i="18"/>
  <c r="B235" i="18"/>
  <c r="B222" i="18"/>
  <c r="B209" i="18"/>
  <c r="B196" i="18"/>
  <c r="B183" i="18"/>
  <c r="B170" i="18"/>
  <c r="B157" i="18"/>
  <c r="B144" i="18"/>
  <c r="B131" i="18"/>
  <c r="B118" i="18"/>
  <c r="B105" i="18"/>
  <c r="B92" i="18"/>
  <c r="B79" i="18"/>
  <c r="B66" i="18"/>
  <c r="B53" i="18"/>
  <c r="B40" i="18"/>
  <c r="B27" i="18"/>
  <c r="B14" i="18"/>
  <c r="B1301" i="16"/>
  <c r="B1288" i="16"/>
  <c r="B1275" i="16"/>
  <c r="B1262" i="16"/>
  <c r="B1249" i="16"/>
  <c r="B1236" i="16"/>
  <c r="B1223" i="16"/>
  <c r="B1210" i="16"/>
  <c r="B1197" i="16"/>
  <c r="B1184" i="16"/>
  <c r="B1171" i="16"/>
  <c r="B1158" i="16"/>
  <c r="B1145" i="16"/>
  <c r="B1132" i="16"/>
  <c r="B1119" i="16"/>
  <c r="B1106" i="16"/>
  <c r="B1093" i="16"/>
  <c r="B1080" i="16"/>
  <c r="B1067" i="16"/>
  <c r="B1054" i="16"/>
  <c r="B1041" i="16"/>
  <c r="B1028" i="16"/>
  <c r="B1015" i="16"/>
  <c r="B1002" i="16"/>
  <c r="B989" i="16"/>
  <c r="B976" i="16"/>
  <c r="B963" i="16"/>
  <c r="B950" i="16"/>
  <c r="B937" i="16"/>
  <c r="B924" i="16"/>
  <c r="B911" i="16"/>
  <c r="B898" i="16"/>
  <c r="B885" i="16"/>
  <c r="B872" i="16"/>
  <c r="B859" i="16"/>
  <c r="B846" i="16"/>
  <c r="B833" i="16"/>
  <c r="B820" i="16"/>
  <c r="B807" i="16"/>
  <c r="B794" i="16"/>
  <c r="B781" i="16"/>
  <c r="B768" i="16"/>
  <c r="B755" i="16"/>
  <c r="B742" i="16"/>
  <c r="B729" i="16"/>
  <c r="B716" i="16"/>
  <c r="B703" i="16"/>
  <c r="B690" i="16"/>
  <c r="B677" i="16"/>
  <c r="B664" i="16"/>
  <c r="B651" i="16"/>
  <c r="B638" i="16"/>
  <c r="B625" i="16"/>
  <c r="B612" i="16"/>
  <c r="B599" i="16"/>
  <c r="B586" i="16"/>
  <c r="B573" i="16"/>
  <c r="B560" i="16"/>
  <c r="B547" i="16"/>
  <c r="B534" i="16"/>
  <c r="B521" i="16"/>
  <c r="B508" i="16"/>
  <c r="B495" i="16"/>
  <c r="B482" i="16"/>
  <c r="B469" i="16"/>
  <c r="B456" i="16"/>
  <c r="B443" i="16"/>
  <c r="B430" i="16"/>
  <c r="B417" i="16"/>
  <c r="B404" i="16"/>
  <c r="B391" i="16"/>
  <c r="B378" i="16"/>
  <c r="B365" i="16"/>
  <c r="B352" i="16"/>
  <c r="B339" i="16"/>
  <c r="B326" i="16"/>
  <c r="B313" i="16"/>
  <c r="B300" i="16"/>
  <c r="B287" i="16"/>
  <c r="B274" i="16"/>
  <c r="B261" i="16"/>
  <c r="B248" i="16"/>
  <c r="B235" i="16"/>
  <c r="B222" i="16"/>
  <c r="B209" i="16"/>
  <c r="B196" i="16"/>
  <c r="B183" i="16"/>
  <c r="B170" i="16"/>
  <c r="B157" i="16"/>
  <c r="B144" i="16"/>
  <c r="B131" i="16"/>
  <c r="B118" i="16"/>
  <c r="B105" i="16"/>
  <c r="B92" i="16"/>
  <c r="B79" i="16"/>
  <c r="B66" i="16"/>
  <c r="B53" i="16"/>
  <c r="B40" i="16"/>
  <c r="B27" i="16"/>
  <c r="B14" i="16"/>
  <c r="B1301" i="15"/>
  <c r="B1288" i="15"/>
  <c r="B1275" i="15"/>
  <c r="B1262" i="15"/>
  <c r="B1249" i="15"/>
  <c r="B1236" i="15"/>
  <c r="B1223" i="15"/>
  <c r="B1210" i="15"/>
  <c r="B1197" i="15"/>
  <c r="B1184" i="15"/>
  <c r="B1171" i="15"/>
  <c r="B1158" i="15"/>
  <c r="B1145" i="15"/>
  <c r="B1132" i="15"/>
  <c r="B1119" i="15"/>
  <c r="B1106" i="15"/>
  <c r="B1093" i="15"/>
  <c r="B1080" i="15"/>
  <c r="B1067" i="15"/>
  <c r="B1054" i="15"/>
  <c r="B1041" i="15"/>
  <c r="B1028" i="15"/>
  <c r="B1015" i="15"/>
  <c r="B1002" i="15"/>
  <c r="B989" i="15"/>
  <c r="B976" i="15"/>
  <c r="B963" i="15"/>
  <c r="B950" i="15"/>
  <c r="B937" i="15"/>
  <c r="B924" i="15"/>
  <c r="B911" i="15"/>
  <c r="B898" i="15"/>
  <c r="B885" i="15"/>
  <c r="B872" i="15"/>
  <c r="B859" i="15"/>
  <c r="B846" i="15"/>
  <c r="B833" i="15"/>
  <c r="B820" i="15"/>
  <c r="B807" i="15"/>
  <c r="B794" i="15"/>
  <c r="B781" i="15"/>
  <c r="B768" i="15"/>
  <c r="B755" i="15"/>
  <c r="B742" i="15"/>
  <c r="B729" i="15"/>
  <c r="B716" i="15"/>
  <c r="B703" i="15"/>
  <c r="B690" i="15"/>
  <c r="B677" i="15"/>
  <c r="B664" i="15"/>
  <c r="B651" i="15"/>
  <c r="B638" i="15"/>
  <c r="B625" i="15"/>
  <c r="B612" i="15"/>
  <c r="B599" i="15"/>
  <c r="B586" i="15"/>
  <c r="B573" i="15"/>
  <c r="B560" i="15"/>
  <c r="B547" i="15"/>
  <c r="B534" i="15"/>
  <c r="B521" i="15"/>
  <c r="B508" i="15"/>
  <c r="B495" i="15"/>
  <c r="B482" i="15"/>
  <c r="B469" i="15"/>
  <c r="B456" i="15"/>
  <c r="B443" i="15"/>
  <c r="B430" i="15"/>
  <c r="B417" i="15"/>
  <c r="B404" i="15"/>
  <c r="B391" i="15"/>
  <c r="B378" i="15"/>
  <c r="B365" i="15"/>
  <c r="B352" i="15"/>
  <c r="B339" i="15"/>
  <c r="B326" i="15"/>
  <c r="B313" i="15"/>
  <c r="B300" i="15"/>
  <c r="B287" i="15"/>
  <c r="B274" i="15"/>
  <c r="B261" i="15"/>
  <c r="B248" i="15"/>
  <c r="B235" i="15"/>
  <c r="B222" i="15"/>
  <c r="B209" i="15"/>
  <c r="B196" i="15"/>
  <c r="B183" i="15"/>
  <c r="B170" i="15"/>
  <c r="B157" i="15"/>
  <c r="B144" i="15"/>
  <c r="B131" i="15"/>
  <c r="B118" i="15"/>
  <c r="B105" i="15"/>
  <c r="B92" i="15"/>
  <c r="B79" i="15"/>
  <c r="B66" i="15"/>
  <c r="B53" i="15"/>
  <c r="B40" i="15"/>
  <c r="B27" i="15"/>
  <c r="B14" i="15"/>
  <c r="B1301" i="11"/>
  <c r="B1288" i="11"/>
  <c r="B1275" i="11"/>
  <c r="B1262" i="11"/>
  <c r="B1249" i="11"/>
  <c r="B1236" i="11"/>
  <c r="B1223" i="11"/>
  <c r="B1210" i="11"/>
  <c r="B1197" i="11"/>
  <c r="B1184" i="11"/>
  <c r="B1171" i="11"/>
  <c r="B1158" i="11"/>
  <c r="B1145" i="11"/>
  <c r="B1132" i="11"/>
  <c r="B1119" i="11"/>
  <c r="B1106" i="11"/>
  <c r="B1093" i="11"/>
  <c r="B1080" i="11"/>
  <c r="B1067" i="11"/>
  <c r="B1054" i="11"/>
  <c r="B1041" i="11"/>
  <c r="B1028" i="11"/>
  <c r="B1015" i="11"/>
  <c r="B1002" i="11"/>
  <c r="B989" i="11"/>
  <c r="B976" i="11"/>
  <c r="B963" i="11"/>
  <c r="B950" i="11"/>
  <c r="B937" i="11"/>
  <c r="B924" i="11"/>
  <c r="B911" i="11"/>
  <c r="B898" i="11"/>
  <c r="B885" i="11"/>
  <c r="B872" i="11"/>
  <c r="B859" i="11"/>
  <c r="B846" i="11"/>
  <c r="B833" i="11"/>
  <c r="B820" i="11"/>
  <c r="B807" i="11"/>
  <c r="B794" i="11"/>
  <c r="B781" i="11"/>
  <c r="B768" i="11"/>
  <c r="B755" i="11"/>
  <c r="B742" i="11"/>
  <c r="B729" i="11"/>
  <c r="B716" i="11"/>
  <c r="B703" i="11"/>
  <c r="B690" i="11"/>
  <c r="B677" i="11"/>
  <c r="B664" i="11"/>
  <c r="B651" i="11"/>
  <c r="B638" i="11"/>
  <c r="B625" i="11"/>
  <c r="B612" i="11"/>
  <c r="B599" i="11"/>
  <c r="B586" i="11"/>
  <c r="B573" i="11"/>
  <c r="B560" i="11"/>
  <c r="B547" i="11"/>
  <c r="B534" i="11"/>
  <c r="B521" i="11"/>
  <c r="B508" i="11"/>
  <c r="B495" i="11"/>
  <c r="B482" i="11"/>
  <c r="B469" i="11"/>
  <c r="B456" i="11"/>
  <c r="B443" i="11"/>
  <c r="B430" i="11"/>
  <c r="B417" i="11"/>
  <c r="B404" i="11"/>
  <c r="B391" i="11"/>
  <c r="B378" i="11"/>
  <c r="B365" i="11"/>
  <c r="B352" i="11"/>
  <c r="B339" i="11"/>
  <c r="B326" i="11"/>
  <c r="B313" i="11"/>
  <c r="B300" i="11"/>
  <c r="B287" i="11"/>
  <c r="B274" i="11"/>
  <c r="B261" i="11"/>
  <c r="B248" i="11"/>
  <c r="B235" i="11"/>
  <c r="B222" i="11"/>
  <c r="B209" i="11"/>
  <c r="B196" i="11"/>
  <c r="B183" i="11"/>
  <c r="B170" i="11"/>
  <c r="B157" i="11"/>
  <c r="B144" i="11"/>
  <c r="B131" i="11"/>
  <c r="B118" i="11"/>
  <c r="B105" i="11"/>
  <c r="B92" i="11"/>
  <c r="B79" i="11"/>
  <c r="B66" i="11"/>
  <c r="B53" i="11"/>
  <c r="B40" i="11"/>
  <c r="B27" i="11"/>
  <c r="B14" i="11"/>
  <c r="B1301" i="7"/>
  <c r="B1288" i="7"/>
  <c r="B1275" i="7"/>
  <c r="B1262" i="7"/>
  <c r="B1249" i="7"/>
  <c r="B1236" i="7"/>
  <c r="B1223" i="7"/>
  <c r="B1210" i="7"/>
  <c r="B1197" i="7"/>
  <c r="B1184" i="7"/>
  <c r="B1171" i="7"/>
  <c r="B1158" i="7"/>
  <c r="B1145" i="7"/>
  <c r="B1132" i="7"/>
  <c r="B1119" i="7"/>
  <c r="B1106" i="7"/>
  <c r="B1093" i="7"/>
  <c r="B1080" i="7"/>
  <c r="B1067" i="7"/>
  <c r="B1054" i="7"/>
  <c r="B1041" i="7"/>
  <c r="B1028" i="7"/>
  <c r="B1015" i="7"/>
  <c r="B1002" i="7"/>
  <c r="B989" i="7"/>
  <c r="B976" i="7"/>
  <c r="B963" i="7"/>
  <c r="B950" i="7"/>
  <c r="B937" i="7"/>
  <c r="B924" i="7"/>
  <c r="B911" i="7"/>
  <c r="B898" i="7"/>
  <c r="B885" i="7"/>
  <c r="B872" i="7"/>
  <c r="B859" i="7"/>
  <c r="B846" i="7"/>
  <c r="B833" i="7"/>
  <c r="B820" i="7"/>
  <c r="B807" i="7"/>
  <c r="B794" i="7"/>
  <c r="B781" i="7"/>
  <c r="B768" i="7"/>
  <c r="B755" i="7"/>
  <c r="B742" i="7"/>
  <c r="B729" i="7"/>
  <c r="B716" i="7"/>
  <c r="B703" i="7"/>
  <c r="B690" i="7"/>
  <c r="B677" i="7"/>
  <c r="B664" i="7"/>
  <c r="B651" i="7"/>
  <c r="B638" i="7"/>
  <c r="B625" i="7"/>
  <c r="B612" i="7"/>
  <c r="B599" i="7"/>
  <c r="B586" i="7"/>
  <c r="B573" i="7"/>
  <c r="B560" i="7"/>
  <c r="B547" i="7"/>
  <c r="B534" i="7"/>
  <c r="B521" i="7"/>
  <c r="B508" i="7"/>
  <c r="B495" i="7"/>
  <c r="B482" i="7"/>
  <c r="B469" i="7"/>
  <c r="B456" i="7"/>
  <c r="B443" i="7"/>
  <c r="B430" i="7"/>
  <c r="B417" i="7"/>
  <c r="B404" i="7"/>
  <c r="B391" i="7"/>
  <c r="B378" i="7"/>
  <c r="B365" i="7"/>
  <c r="B352" i="7"/>
  <c r="B339" i="7"/>
  <c r="B326" i="7"/>
  <c r="B313" i="7"/>
  <c r="B300" i="7"/>
  <c r="B287" i="7"/>
  <c r="B274" i="7"/>
  <c r="B261" i="7"/>
  <c r="B248" i="7"/>
  <c r="B235" i="7"/>
  <c r="B222" i="7"/>
  <c r="B209" i="7"/>
  <c r="B196" i="7"/>
  <c r="B183" i="7"/>
  <c r="B170" i="7"/>
  <c r="B157" i="7"/>
  <c r="B144" i="7"/>
  <c r="B131" i="7"/>
  <c r="B118" i="7"/>
  <c r="B105" i="7"/>
  <c r="B92" i="7"/>
  <c r="B79" i="7"/>
  <c r="B66" i="7"/>
  <c r="B53" i="7"/>
  <c r="B40" i="7"/>
  <c r="B27" i="7"/>
  <c r="B14" i="7"/>
  <c r="B1301" i="6"/>
  <c r="B1288" i="6"/>
  <c r="B1275" i="6"/>
  <c r="B1262" i="6"/>
  <c r="B1249" i="6"/>
  <c r="B1236" i="6"/>
  <c r="B1223" i="6"/>
  <c r="B1210" i="6"/>
  <c r="B1197" i="6"/>
  <c r="B1184" i="6"/>
  <c r="B1171" i="6"/>
  <c r="B1158" i="6"/>
  <c r="B1145" i="6"/>
  <c r="B1132" i="6"/>
  <c r="B1119" i="6"/>
  <c r="B1106" i="6"/>
  <c r="B1093" i="6"/>
  <c r="B1080" i="6"/>
  <c r="B1067" i="6"/>
  <c r="B1054" i="6"/>
  <c r="B1041" i="6"/>
  <c r="B1028" i="6"/>
  <c r="B1015" i="6"/>
  <c r="B1002" i="6"/>
  <c r="B989" i="6"/>
  <c r="B976" i="6"/>
  <c r="B963" i="6"/>
  <c r="B950" i="6"/>
  <c r="B937" i="6"/>
  <c r="B924" i="6"/>
  <c r="B911" i="6"/>
  <c r="B898" i="6"/>
  <c r="B885" i="6"/>
  <c r="B872" i="6"/>
  <c r="B859" i="6"/>
  <c r="B846" i="6"/>
  <c r="B833" i="6"/>
  <c r="B820" i="6"/>
  <c r="B807" i="6"/>
  <c r="B794" i="6"/>
  <c r="B781" i="6"/>
  <c r="B768" i="6"/>
  <c r="B755" i="6"/>
  <c r="B742" i="6"/>
  <c r="B729" i="6"/>
  <c r="B716" i="6"/>
  <c r="B703" i="6"/>
  <c r="B690" i="6"/>
  <c r="B677" i="6"/>
  <c r="B664" i="6"/>
  <c r="B651" i="6"/>
  <c r="B638" i="6"/>
  <c r="B625" i="6"/>
  <c r="B612" i="6"/>
  <c r="B599" i="6"/>
  <c r="B586" i="6"/>
  <c r="B573" i="6"/>
  <c r="B560" i="6"/>
  <c r="B547" i="6"/>
  <c r="B534" i="6"/>
  <c r="B521" i="6"/>
  <c r="B508" i="6"/>
  <c r="B495" i="6"/>
  <c r="B482" i="6"/>
  <c r="B469" i="6"/>
  <c r="B456" i="6"/>
  <c r="B443" i="6"/>
  <c r="B430" i="6"/>
  <c r="B417" i="6"/>
  <c r="B404" i="6"/>
  <c r="B391" i="6"/>
  <c r="B378" i="6"/>
  <c r="B365" i="6"/>
  <c r="B352" i="6"/>
  <c r="B339" i="6"/>
  <c r="B326" i="6"/>
  <c r="B313" i="6"/>
  <c r="B300" i="6"/>
  <c r="B287" i="6"/>
  <c r="B274" i="6"/>
  <c r="B261" i="6"/>
  <c r="B248" i="6"/>
  <c r="B235" i="6"/>
  <c r="B222" i="6"/>
  <c r="B209" i="6"/>
  <c r="B196" i="6"/>
  <c r="B183" i="6"/>
  <c r="B170" i="6"/>
  <c r="B157" i="6"/>
  <c r="B144" i="6"/>
  <c r="B131" i="6"/>
  <c r="B118" i="6"/>
  <c r="B105" i="6"/>
  <c r="B92" i="6"/>
  <c r="B79" i="6"/>
  <c r="B66" i="6"/>
  <c r="B53" i="6"/>
  <c r="B40" i="6"/>
  <c r="B27" i="6"/>
  <c r="B14" i="6"/>
  <c r="B1301" i="3"/>
  <c r="B1288" i="3"/>
  <c r="B1275" i="3"/>
  <c r="B1262" i="3"/>
  <c r="B1249" i="3"/>
  <c r="B1236" i="3"/>
  <c r="B1223" i="3"/>
  <c r="B1210" i="3"/>
  <c r="B1197" i="3"/>
  <c r="B1184" i="3"/>
  <c r="B1171" i="3"/>
  <c r="B1158" i="3"/>
  <c r="B1145" i="3"/>
  <c r="B1132" i="3"/>
  <c r="B1119" i="3"/>
  <c r="B1106" i="3"/>
  <c r="B1093" i="3"/>
  <c r="B1080" i="3"/>
  <c r="B1067" i="3"/>
  <c r="B1054" i="3"/>
  <c r="B1041" i="3"/>
  <c r="B1028" i="3"/>
  <c r="B1015" i="3"/>
  <c r="B1002" i="3"/>
  <c r="B989" i="3"/>
  <c r="B976" i="3"/>
  <c r="B963" i="3"/>
  <c r="B950" i="3"/>
  <c r="B937" i="3"/>
  <c r="B924" i="3"/>
  <c r="B911" i="3"/>
  <c r="B898" i="3"/>
  <c r="B885" i="3"/>
  <c r="B872" i="3"/>
  <c r="B859" i="3"/>
  <c r="B846" i="3"/>
  <c r="B833" i="3"/>
  <c r="B820" i="3"/>
  <c r="B807" i="3"/>
  <c r="B794" i="3"/>
  <c r="B781" i="3"/>
  <c r="B768" i="3"/>
  <c r="B755" i="3"/>
  <c r="B742" i="3"/>
  <c r="B729" i="3"/>
  <c r="B716" i="3"/>
  <c r="B703" i="3"/>
  <c r="B690" i="3"/>
  <c r="B677" i="3"/>
  <c r="B664" i="3"/>
  <c r="B651" i="3"/>
  <c r="B638" i="3"/>
  <c r="B625" i="3"/>
  <c r="B612" i="3"/>
  <c r="B599" i="3"/>
  <c r="B586" i="3"/>
  <c r="B573" i="3"/>
  <c r="B560" i="3"/>
  <c r="B547" i="3"/>
  <c r="B534" i="3"/>
  <c r="B521" i="3"/>
  <c r="B508" i="3"/>
  <c r="B495" i="3"/>
  <c r="B482" i="3"/>
  <c r="B469" i="3"/>
  <c r="B456" i="3"/>
  <c r="B443" i="3"/>
  <c r="B430" i="3"/>
  <c r="B417" i="3"/>
  <c r="B404" i="3"/>
  <c r="B391" i="3"/>
  <c r="B378" i="3"/>
  <c r="B365" i="3"/>
  <c r="B352" i="3"/>
  <c r="B339" i="3"/>
  <c r="B326" i="3"/>
  <c r="B313" i="3"/>
  <c r="B300" i="3"/>
  <c r="B287" i="3"/>
  <c r="B274" i="3"/>
  <c r="B261" i="3"/>
  <c r="B248" i="3"/>
  <c r="B235" i="3"/>
  <c r="B222" i="3"/>
  <c r="B209" i="3"/>
  <c r="B196" i="3"/>
  <c r="B183" i="3"/>
  <c r="B170" i="3"/>
  <c r="B157" i="3"/>
  <c r="B144" i="3"/>
  <c r="B131" i="3"/>
  <c r="B118" i="3"/>
  <c r="B105" i="3"/>
  <c r="B92" i="3"/>
  <c r="B79" i="3"/>
  <c r="B66" i="3"/>
  <c r="B53" i="3"/>
  <c r="B40" i="3"/>
  <c r="B27" i="3"/>
  <c r="B14" i="3"/>
  <c r="B1952" i="25"/>
  <c r="B1950" i="25"/>
  <c r="B1939" i="25"/>
  <c r="B1937" i="25"/>
  <c r="B1926" i="25"/>
  <c r="B1924" i="25"/>
  <c r="B1913" i="25"/>
  <c r="B1911" i="25"/>
  <c r="B1900" i="25"/>
  <c r="B1898" i="25"/>
  <c r="B1887" i="25"/>
  <c r="B1885" i="25"/>
  <c r="B1874" i="25"/>
  <c r="B1872" i="25"/>
  <c r="B1861" i="25"/>
  <c r="B1859" i="25"/>
  <c r="B1848" i="25"/>
  <c r="B1846" i="25"/>
  <c r="B1835" i="25"/>
  <c r="B1833" i="25"/>
  <c r="B1822" i="25"/>
  <c r="B1820" i="25"/>
  <c r="B1809" i="25"/>
  <c r="B1807" i="25"/>
  <c r="B1796" i="25"/>
  <c r="B1794" i="25"/>
  <c r="B1783" i="25"/>
  <c r="B1781" i="25"/>
  <c r="B1770" i="25"/>
  <c r="B1768" i="25"/>
  <c r="B1757" i="25"/>
  <c r="B1755" i="25"/>
  <c r="B1744" i="25"/>
  <c r="B1742" i="25"/>
  <c r="B1731" i="25"/>
  <c r="B1729" i="25"/>
  <c r="B1718" i="25"/>
  <c r="B1716" i="25"/>
  <c r="B1705" i="25"/>
  <c r="B1703" i="25"/>
  <c r="B1692" i="25"/>
  <c r="B1690" i="25"/>
  <c r="B1679" i="25"/>
  <c r="B1677" i="25"/>
  <c r="B1666" i="25"/>
  <c r="B1664" i="25"/>
  <c r="B1653" i="25"/>
  <c r="B1651" i="25"/>
  <c r="B1640" i="25"/>
  <c r="B1638" i="25"/>
  <c r="B1627" i="25"/>
  <c r="B1625" i="25"/>
  <c r="B1614" i="25"/>
  <c r="B1612" i="25"/>
  <c r="B1601" i="25"/>
  <c r="B1599" i="25"/>
  <c r="B1588" i="25"/>
  <c r="B1586" i="25"/>
  <c r="B1575" i="25"/>
  <c r="B1573" i="25"/>
  <c r="B1562" i="25"/>
  <c r="B1560" i="25"/>
  <c r="B1549" i="25"/>
  <c r="B1547" i="25"/>
  <c r="B1536" i="25"/>
  <c r="B1534" i="25"/>
  <c r="B1523" i="25"/>
  <c r="B1521" i="25"/>
  <c r="B1510" i="25"/>
  <c r="B1508" i="25"/>
  <c r="B1497" i="25"/>
  <c r="B1495" i="25"/>
  <c r="B1484" i="25"/>
  <c r="B1482" i="25"/>
  <c r="B1471" i="25"/>
  <c r="B1469" i="25"/>
  <c r="B1458" i="25"/>
  <c r="B1456" i="25"/>
  <c r="B1445" i="25"/>
  <c r="B1443" i="25"/>
  <c r="B1432" i="25"/>
  <c r="B1430" i="25"/>
  <c r="B1419" i="25"/>
  <c r="B1417" i="25"/>
  <c r="B1406" i="25"/>
  <c r="B1404" i="25"/>
  <c r="B1393" i="25"/>
  <c r="B1391" i="25"/>
  <c r="B1380" i="25"/>
  <c r="B1378" i="25"/>
  <c r="B1367" i="25"/>
  <c r="B1365" i="25"/>
  <c r="B1354" i="25"/>
  <c r="B1352" i="25"/>
  <c r="B1341" i="25"/>
  <c r="B1339" i="25"/>
  <c r="B1328" i="25"/>
  <c r="B1326" i="25"/>
  <c r="B1315" i="25"/>
  <c r="B1313" i="25"/>
  <c r="B1302" i="25"/>
  <c r="B1300" i="25"/>
  <c r="B1289" i="25"/>
  <c r="B1287" i="25"/>
  <c r="B1276" i="25"/>
  <c r="B1274" i="25"/>
  <c r="B1263" i="25"/>
  <c r="B1261" i="25"/>
  <c r="B1250" i="25"/>
  <c r="B1248" i="25"/>
  <c r="B1237" i="25"/>
  <c r="B1235" i="25"/>
  <c r="B1224" i="25"/>
  <c r="B1222" i="25"/>
  <c r="B1211" i="25"/>
  <c r="B1209" i="25"/>
  <c r="B1198" i="25"/>
  <c r="B1196" i="25"/>
  <c r="B1185" i="25"/>
  <c r="B1183" i="25"/>
  <c r="B1172" i="25"/>
  <c r="B1170" i="25"/>
  <c r="B1159" i="25"/>
  <c r="B1157" i="25"/>
  <c r="B1146" i="25"/>
  <c r="B1144" i="25"/>
  <c r="B1133" i="25"/>
  <c r="B1131" i="25"/>
  <c r="B1120" i="25"/>
  <c r="B1118" i="25"/>
  <c r="B1107" i="25"/>
  <c r="B1105" i="25"/>
  <c r="B1094" i="25"/>
  <c r="B1092" i="25"/>
  <c r="B1081" i="25"/>
  <c r="B1079" i="25"/>
  <c r="B1068" i="25"/>
  <c r="B1066" i="25"/>
  <c r="B1055" i="25"/>
  <c r="B1053" i="25"/>
  <c r="B1042" i="25"/>
  <c r="B1040" i="25"/>
  <c r="B1029" i="25"/>
  <c r="B1027" i="25"/>
  <c r="B1016" i="25"/>
  <c r="B1014" i="25"/>
  <c r="B1003" i="25"/>
  <c r="B1001" i="25"/>
  <c r="B990" i="25"/>
  <c r="B988" i="25"/>
  <c r="B977" i="25"/>
  <c r="B975" i="25"/>
  <c r="B964" i="25"/>
  <c r="B962" i="25"/>
  <c r="B951" i="25"/>
  <c r="B949" i="25"/>
  <c r="B938" i="25"/>
  <c r="B936" i="25"/>
  <c r="B925" i="25"/>
  <c r="B923" i="25"/>
  <c r="B912" i="25"/>
  <c r="B910" i="25"/>
  <c r="B899" i="25"/>
  <c r="B897" i="25"/>
  <c r="B886" i="25"/>
  <c r="B884" i="25"/>
  <c r="B873" i="25"/>
  <c r="B871" i="25"/>
  <c r="B860" i="25"/>
  <c r="B858" i="25"/>
  <c r="B847" i="25"/>
  <c r="B845" i="25"/>
  <c r="B834" i="25"/>
  <c r="B832" i="25"/>
  <c r="B821" i="25"/>
  <c r="B819" i="25"/>
  <c r="B808" i="25"/>
  <c r="B806" i="25"/>
  <c r="B795" i="25"/>
  <c r="B793" i="25"/>
  <c r="B782" i="25"/>
  <c r="B780" i="25"/>
  <c r="B769" i="25"/>
  <c r="B767" i="25"/>
  <c r="B756" i="25"/>
  <c r="B754" i="25"/>
  <c r="B743" i="25"/>
  <c r="B741" i="25"/>
  <c r="B730" i="25"/>
  <c r="B728" i="25"/>
  <c r="B717" i="25"/>
  <c r="B715" i="25"/>
  <c r="B704" i="25"/>
  <c r="B702" i="25"/>
  <c r="B691" i="25"/>
  <c r="B689" i="25"/>
  <c r="B678" i="25"/>
  <c r="B676" i="25"/>
  <c r="B665" i="25"/>
  <c r="B663" i="25"/>
  <c r="B652" i="25"/>
  <c r="B650" i="25"/>
  <c r="B639" i="25"/>
  <c r="B637" i="25"/>
  <c r="B626" i="25"/>
  <c r="B624" i="25"/>
  <c r="B613" i="25"/>
  <c r="B611" i="25"/>
  <c r="B600" i="25"/>
  <c r="B598" i="25"/>
  <c r="B587" i="25"/>
  <c r="B585" i="25"/>
  <c r="B574" i="25"/>
  <c r="B572" i="25"/>
  <c r="B561" i="25"/>
  <c r="B559" i="25"/>
  <c r="B548" i="25"/>
  <c r="B546" i="25"/>
  <c r="B535" i="25"/>
  <c r="B533" i="25"/>
  <c r="B522" i="25"/>
  <c r="B520" i="25"/>
  <c r="B509" i="25"/>
  <c r="B507" i="25"/>
  <c r="B496" i="25"/>
  <c r="B494" i="25"/>
  <c r="B483" i="25"/>
  <c r="B481" i="25"/>
  <c r="B470" i="25"/>
  <c r="B468" i="25"/>
  <c r="B457" i="25"/>
  <c r="B455" i="25"/>
  <c r="B444" i="25"/>
  <c r="B442" i="25"/>
  <c r="B431" i="25"/>
  <c r="B429" i="25"/>
  <c r="B418" i="25"/>
  <c r="B416" i="25"/>
  <c r="B405" i="25"/>
  <c r="B403" i="25"/>
  <c r="B392" i="25"/>
  <c r="B390" i="25"/>
  <c r="B379" i="25"/>
  <c r="B377" i="25"/>
  <c r="B366" i="25"/>
  <c r="B364" i="25"/>
  <c r="B353" i="25"/>
  <c r="B351" i="25"/>
  <c r="B340" i="25"/>
  <c r="B338" i="25"/>
  <c r="B327" i="25"/>
  <c r="B325" i="25"/>
  <c r="B314" i="25"/>
  <c r="B312" i="25"/>
  <c r="B301" i="25"/>
  <c r="B299" i="25"/>
  <c r="B288" i="25"/>
  <c r="B286" i="25"/>
  <c r="B275" i="25"/>
  <c r="B273" i="25"/>
  <c r="B262" i="25"/>
  <c r="B260" i="25"/>
  <c r="B249" i="25"/>
  <c r="B247" i="25"/>
  <c r="B236" i="25"/>
  <c r="B234" i="25"/>
  <c r="B223" i="25"/>
  <c r="B221" i="25"/>
  <c r="B210" i="25"/>
  <c r="B208" i="25"/>
  <c r="B197" i="25"/>
  <c r="B195" i="25"/>
  <c r="B184" i="25"/>
  <c r="B182" i="25"/>
  <c r="B171" i="25"/>
  <c r="B169" i="25"/>
  <c r="B158" i="25"/>
  <c r="B156" i="25"/>
  <c r="B145" i="25"/>
  <c r="B143" i="25"/>
  <c r="B132" i="25"/>
  <c r="B130" i="25"/>
  <c r="B119" i="25"/>
  <c r="B117" i="25"/>
  <c r="B106" i="25"/>
  <c r="B104" i="25"/>
  <c r="B93" i="25"/>
  <c r="B91" i="25"/>
  <c r="B80" i="25"/>
  <c r="B78" i="25"/>
  <c r="B67" i="25"/>
  <c r="B65" i="25"/>
  <c r="B54" i="25"/>
  <c r="B52" i="25"/>
  <c r="B41" i="25"/>
  <c r="B39" i="25"/>
  <c r="B28" i="25"/>
  <c r="B26" i="25"/>
  <c r="B15" i="25"/>
  <c r="B13" i="25"/>
  <c r="B1302" i="24"/>
  <c r="B1300" i="24"/>
  <c r="B1289" i="24"/>
  <c r="B1287" i="24"/>
  <c r="B1276" i="24"/>
  <c r="B1274" i="24"/>
  <c r="B1263" i="24"/>
  <c r="B1261" i="24"/>
  <c r="B1250" i="24"/>
  <c r="B1248" i="24"/>
  <c r="B1237" i="24"/>
  <c r="B1235" i="24"/>
  <c r="B1224" i="24"/>
  <c r="B1222" i="24"/>
  <c r="B1211" i="24"/>
  <c r="B1209" i="24"/>
  <c r="B1198" i="24"/>
  <c r="B1196" i="24"/>
  <c r="B1185" i="24"/>
  <c r="B1183" i="24"/>
  <c r="B1172" i="24"/>
  <c r="B1170" i="24"/>
  <c r="B1159" i="24"/>
  <c r="B1157" i="24"/>
  <c r="B1146" i="24"/>
  <c r="B1144" i="24"/>
  <c r="B1133" i="24"/>
  <c r="B1131" i="24"/>
  <c r="B1120" i="24"/>
  <c r="B1118" i="24"/>
  <c r="B1107" i="24"/>
  <c r="B1105" i="24"/>
  <c r="B1094" i="24"/>
  <c r="B1092" i="24"/>
  <c r="B1081" i="24"/>
  <c r="B1079" i="24"/>
  <c r="B1068" i="24"/>
  <c r="B1066" i="24"/>
  <c r="B1055" i="24"/>
  <c r="B1053" i="24"/>
  <c r="B1042" i="24"/>
  <c r="B1040" i="24"/>
  <c r="B1029" i="24"/>
  <c r="B1027" i="24"/>
  <c r="B1016" i="24"/>
  <c r="B1014" i="24"/>
  <c r="B1003" i="24"/>
  <c r="B1001" i="24"/>
  <c r="B990" i="24"/>
  <c r="B988" i="24"/>
  <c r="B977" i="24"/>
  <c r="B975" i="24"/>
  <c r="B964" i="24"/>
  <c r="B962" i="24"/>
  <c r="B951" i="24"/>
  <c r="B949" i="24"/>
  <c r="B938" i="24"/>
  <c r="B936" i="24"/>
  <c r="B925" i="24"/>
  <c r="B923" i="24"/>
  <c r="B912" i="24"/>
  <c r="B910" i="24"/>
  <c r="B899" i="24"/>
  <c r="B897" i="24"/>
  <c r="B886" i="24"/>
  <c r="B884" i="24"/>
  <c r="B873" i="24"/>
  <c r="B871" i="24"/>
  <c r="B860" i="24"/>
  <c r="B858" i="24"/>
  <c r="B847" i="24"/>
  <c r="B845" i="24"/>
  <c r="B834" i="24"/>
  <c r="B832" i="24"/>
  <c r="B821" i="24"/>
  <c r="B819" i="24"/>
  <c r="B808" i="24"/>
  <c r="B806" i="24"/>
  <c r="B795" i="24"/>
  <c r="B793" i="24"/>
  <c r="B782" i="24"/>
  <c r="B780" i="24"/>
  <c r="B769" i="24"/>
  <c r="B767" i="24"/>
  <c r="B756" i="24"/>
  <c r="B754" i="24"/>
  <c r="B743" i="24"/>
  <c r="B741" i="24"/>
  <c r="B730" i="24"/>
  <c r="B728" i="24"/>
  <c r="B717" i="24"/>
  <c r="B715" i="24"/>
  <c r="B704" i="24"/>
  <c r="B702" i="24"/>
  <c r="B691" i="24"/>
  <c r="B689" i="24"/>
  <c r="B678" i="24"/>
  <c r="B676" i="24"/>
  <c r="B665" i="24"/>
  <c r="B663" i="24"/>
  <c r="B652" i="24"/>
  <c r="B650" i="24"/>
  <c r="B639" i="24"/>
  <c r="B637" i="24"/>
  <c r="B626" i="24"/>
  <c r="B624" i="24"/>
  <c r="B613" i="24"/>
  <c r="B611" i="24"/>
  <c r="B600" i="24"/>
  <c r="B598" i="24"/>
  <c r="B587" i="24"/>
  <c r="B585" i="24"/>
  <c r="B574" i="24"/>
  <c r="B572" i="24"/>
  <c r="B561" i="24"/>
  <c r="B559" i="24"/>
  <c r="B548" i="24"/>
  <c r="B546" i="24"/>
  <c r="B535" i="24"/>
  <c r="B533" i="24"/>
  <c r="B522" i="24"/>
  <c r="B520" i="24"/>
  <c r="B509" i="24"/>
  <c r="B507" i="24"/>
  <c r="B496" i="24"/>
  <c r="B494" i="24"/>
  <c r="B483" i="24"/>
  <c r="B481" i="24"/>
  <c r="B470" i="24"/>
  <c r="B468" i="24"/>
  <c r="B457" i="24"/>
  <c r="B455" i="24"/>
  <c r="B444" i="24"/>
  <c r="B442" i="24"/>
  <c r="B431" i="24"/>
  <c r="B429" i="24"/>
  <c r="B418" i="24"/>
  <c r="B416" i="24"/>
  <c r="B405" i="24"/>
  <c r="B403" i="24"/>
  <c r="B392" i="24"/>
  <c r="B390" i="24"/>
  <c r="B379" i="24"/>
  <c r="B377" i="24"/>
  <c r="B366" i="24"/>
  <c r="B364" i="24"/>
  <c r="B353" i="24"/>
  <c r="B351" i="24"/>
  <c r="B340" i="24"/>
  <c r="B338" i="24"/>
  <c r="B327" i="24"/>
  <c r="B325" i="24"/>
  <c r="B314" i="24"/>
  <c r="B312" i="24"/>
  <c r="B301" i="24"/>
  <c r="B299" i="24"/>
  <c r="B288" i="24"/>
  <c r="B286" i="24"/>
  <c r="B275" i="24"/>
  <c r="B273" i="24"/>
  <c r="B262" i="24"/>
  <c r="B260" i="24"/>
  <c r="B249" i="24"/>
  <c r="B247" i="24"/>
  <c r="B236" i="24"/>
  <c r="B234" i="24"/>
  <c r="B223" i="24"/>
  <c r="B221" i="24"/>
  <c r="B210" i="24"/>
  <c r="B208" i="24"/>
  <c r="B197" i="24"/>
  <c r="B195" i="24"/>
  <c r="B184" i="24"/>
  <c r="B182" i="24"/>
  <c r="B171" i="24"/>
  <c r="B169" i="24"/>
  <c r="B158" i="24"/>
  <c r="B156" i="24"/>
  <c r="B145" i="24"/>
  <c r="B143" i="24"/>
  <c r="B132" i="24"/>
  <c r="B130" i="24"/>
  <c r="B119" i="24"/>
  <c r="B117" i="24"/>
  <c r="B106" i="24"/>
  <c r="B104" i="24"/>
  <c r="B93" i="24"/>
  <c r="B91" i="24"/>
  <c r="B80" i="24"/>
  <c r="B78" i="24"/>
  <c r="B67" i="24"/>
  <c r="B65" i="24"/>
  <c r="B54" i="24"/>
  <c r="B52" i="24"/>
  <c r="B41" i="24"/>
  <c r="B39" i="24"/>
  <c r="B28" i="24"/>
  <c r="B26" i="24"/>
  <c r="B15" i="24"/>
  <c r="B13" i="24"/>
  <c r="B1302" i="23"/>
  <c r="B1300" i="23"/>
  <c r="B1289" i="23"/>
  <c r="B1287" i="23"/>
  <c r="B1276" i="23"/>
  <c r="B1274" i="23"/>
  <c r="B1263" i="23"/>
  <c r="B1261" i="23"/>
  <c r="B1250" i="23"/>
  <c r="B1248" i="23"/>
  <c r="B1237" i="23"/>
  <c r="B1235" i="23"/>
  <c r="B1224" i="23"/>
  <c r="B1222" i="23"/>
  <c r="B1211" i="23"/>
  <c r="B1209" i="23"/>
  <c r="B1198" i="23"/>
  <c r="B1196" i="23"/>
  <c r="B1185" i="23"/>
  <c r="B1183" i="23"/>
  <c r="B1172" i="23"/>
  <c r="B1170" i="23"/>
  <c r="B1159" i="23"/>
  <c r="B1157" i="23"/>
  <c r="B1146" i="23"/>
  <c r="B1144" i="23"/>
  <c r="B1133" i="23"/>
  <c r="B1131" i="23"/>
  <c r="B1120" i="23"/>
  <c r="B1118" i="23"/>
  <c r="B1107" i="23"/>
  <c r="B1105" i="23"/>
  <c r="B1094" i="23"/>
  <c r="B1092" i="23"/>
  <c r="B1081" i="23"/>
  <c r="B1079" i="23"/>
  <c r="B1068" i="23"/>
  <c r="B1066" i="23"/>
  <c r="B1055" i="23"/>
  <c r="B1053" i="23"/>
  <c r="B1042" i="23"/>
  <c r="B1040" i="23"/>
  <c r="B1029" i="23"/>
  <c r="B1027" i="23"/>
  <c r="B1016" i="23"/>
  <c r="B1014" i="23"/>
  <c r="B1003" i="23"/>
  <c r="B1001" i="23"/>
  <c r="B990" i="23"/>
  <c r="B988" i="23"/>
  <c r="B977" i="23"/>
  <c r="B975" i="23"/>
  <c r="B964" i="23"/>
  <c r="B962" i="23"/>
  <c r="B951" i="23"/>
  <c r="B949" i="23"/>
  <c r="B938" i="23"/>
  <c r="B936" i="23"/>
  <c r="B925" i="23"/>
  <c r="B923" i="23"/>
  <c r="B912" i="23"/>
  <c r="B910" i="23"/>
  <c r="B899" i="23"/>
  <c r="B897" i="23"/>
  <c r="B886" i="23"/>
  <c r="B884" i="23"/>
  <c r="B873" i="23"/>
  <c r="B871" i="23"/>
  <c r="B860" i="23"/>
  <c r="B858" i="23"/>
  <c r="B847" i="23"/>
  <c r="B845" i="23"/>
  <c r="B834" i="23"/>
  <c r="B832" i="23"/>
  <c r="B821" i="23"/>
  <c r="B819" i="23"/>
  <c r="B808" i="23"/>
  <c r="B806" i="23"/>
  <c r="B795" i="23"/>
  <c r="B793" i="23"/>
  <c r="B782" i="23"/>
  <c r="B780" i="23"/>
  <c r="B769" i="23"/>
  <c r="B767" i="23"/>
  <c r="B756" i="23"/>
  <c r="B754" i="23"/>
  <c r="B743" i="23"/>
  <c r="B741" i="23"/>
  <c r="B730" i="23"/>
  <c r="B728" i="23"/>
  <c r="B717" i="23"/>
  <c r="B715" i="23"/>
  <c r="B704" i="23"/>
  <c r="B702" i="23"/>
  <c r="B691" i="23"/>
  <c r="B689" i="23"/>
  <c r="B678" i="23"/>
  <c r="B676" i="23"/>
  <c r="B665" i="23"/>
  <c r="B663" i="23"/>
  <c r="B652" i="23"/>
  <c r="B650" i="23"/>
  <c r="B639" i="23"/>
  <c r="B637" i="23"/>
  <c r="B626" i="23"/>
  <c r="B624" i="23"/>
  <c r="B613" i="23"/>
  <c r="B611" i="23"/>
  <c r="B600" i="23"/>
  <c r="B598" i="23"/>
  <c r="B587" i="23"/>
  <c r="B585" i="23"/>
  <c r="B574" i="23"/>
  <c r="B572" i="23"/>
  <c r="B561" i="23"/>
  <c r="B559" i="23"/>
  <c r="B548" i="23"/>
  <c r="B546" i="23"/>
  <c r="B535" i="23"/>
  <c r="B533" i="23"/>
  <c r="B522" i="23"/>
  <c r="B520" i="23"/>
  <c r="B509" i="23"/>
  <c r="B507" i="23"/>
  <c r="B496" i="23"/>
  <c r="B494" i="23"/>
  <c r="B483" i="23"/>
  <c r="B481" i="23"/>
  <c r="B470" i="23"/>
  <c r="B468" i="23"/>
  <c r="B457" i="23"/>
  <c r="B455" i="23"/>
  <c r="B444" i="23"/>
  <c r="B442" i="23"/>
  <c r="B431" i="23"/>
  <c r="B429" i="23"/>
  <c r="B418" i="23"/>
  <c r="B416" i="23"/>
  <c r="B405" i="23"/>
  <c r="B403" i="23"/>
  <c r="B392" i="23"/>
  <c r="B390" i="23"/>
  <c r="B379" i="23"/>
  <c r="B377" i="23"/>
  <c r="B366" i="23"/>
  <c r="B364" i="23"/>
  <c r="B353" i="23"/>
  <c r="B351" i="23"/>
  <c r="B340" i="23"/>
  <c r="B338" i="23"/>
  <c r="B327" i="23"/>
  <c r="B325" i="23"/>
  <c r="B314" i="23"/>
  <c r="B312" i="23"/>
  <c r="B301" i="23"/>
  <c r="B299" i="23"/>
  <c r="B288" i="23"/>
  <c r="B286" i="23"/>
  <c r="B275" i="23"/>
  <c r="B273" i="23"/>
  <c r="B262" i="23"/>
  <c r="B260" i="23"/>
  <c r="B249" i="23"/>
  <c r="B247" i="23"/>
  <c r="B236" i="23"/>
  <c r="B234" i="23"/>
  <c r="B223" i="23"/>
  <c r="B221" i="23"/>
  <c r="B210" i="23"/>
  <c r="B208" i="23"/>
  <c r="B197" i="23"/>
  <c r="B195" i="23"/>
  <c r="B184" i="23"/>
  <c r="B182" i="23"/>
  <c r="B171" i="23"/>
  <c r="B169" i="23"/>
  <c r="B158" i="23"/>
  <c r="B156" i="23"/>
  <c r="B145" i="23"/>
  <c r="B143" i="23"/>
  <c r="B132" i="23"/>
  <c r="B130" i="23"/>
  <c r="B119" i="23"/>
  <c r="B117" i="23"/>
  <c r="B106" i="23"/>
  <c r="B104" i="23"/>
  <c r="B93" i="23"/>
  <c r="B91" i="23"/>
  <c r="B80" i="23"/>
  <c r="B78" i="23"/>
  <c r="B67" i="23"/>
  <c r="B65" i="23"/>
  <c r="B54" i="23"/>
  <c r="B52" i="23"/>
  <c r="B41" i="23"/>
  <c r="B39" i="23"/>
  <c r="B28" i="23"/>
  <c r="B26" i="23"/>
  <c r="B15" i="23"/>
  <c r="B13" i="23"/>
  <c r="B1302" i="17"/>
  <c r="B1300" i="17"/>
  <c r="B1289" i="17"/>
  <c r="B1287" i="17"/>
  <c r="B1276" i="17"/>
  <c r="B1274" i="17"/>
  <c r="B1263" i="17"/>
  <c r="B1261" i="17"/>
  <c r="B1250" i="17"/>
  <c r="B1248" i="17"/>
  <c r="B1237" i="17"/>
  <c r="B1235" i="17"/>
  <c r="B1224" i="17"/>
  <c r="B1222" i="17"/>
  <c r="B1211" i="17"/>
  <c r="B1209" i="17"/>
  <c r="B1198" i="17"/>
  <c r="B1196" i="17"/>
  <c r="B1185" i="17"/>
  <c r="B1183" i="17"/>
  <c r="B1172" i="17"/>
  <c r="B1170" i="17"/>
  <c r="B1159" i="17"/>
  <c r="B1157" i="17"/>
  <c r="B1146" i="17"/>
  <c r="B1144" i="17"/>
  <c r="B1133" i="17"/>
  <c r="B1131" i="17"/>
  <c r="B1120" i="17"/>
  <c r="B1118" i="17"/>
  <c r="B1107" i="17"/>
  <c r="B1105" i="17"/>
  <c r="B1094" i="17"/>
  <c r="B1092" i="17"/>
  <c r="B1081" i="17"/>
  <c r="B1079" i="17"/>
  <c r="B1068" i="17"/>
  <c r="B1066" i="17"/>
  <c r="B1055" i="17"/>
  <c r="B1053" i="17"/>
  <c r="B1042" i="17"/>
  <c r="B1040" i="17"/>
  <c r="B1029" i="17"/>
  <c r="B1027" i="17"/>
  <c r="B1016" i="17"/>
  <c r="B1014" i="17"/>
  <c r="B1003" i="17"/>
  <c r="B1001" i="17"/>
  <c r="B990" i="17"/>
  <c r="B988" i="17"/>
  <c r="B977" i="17"/>
  <c r="B975" i="17"/>
  <c r="B964" i="17"/>
  <c r="B962" i="17"/>
  <c r="B951" i="17"/>
  <c r="B949" i="17"/>
  <c r="B938" i="17"/>
  <c r="B936" i="17"/>
  <c r="B925" i="17"/>
  <c r="B923" i="17"/>
  <c r="B912" i="17"/>
  <c r="B910" i="17"/>
  <c r="B899" i="17"/>
  <c r="B897" i="17"/>
  <c r="B886" i="17"/>
  <c r="B884" i="17"/>
  <c r="B873" i="17"/>
  <c r="B871" i="17"/>
  <c r="B860" i="17"/>
  <c r="B858" i="17"/>
  <c r="B847" i="17"/>
  <c r="B845" i="17"/>
  <c r="B834" i="17"/>
  <c r="B832" i="17"/>
  <c r="B821" i="17"/>
  <c r="B819" i="17"/>
  <c r="B808" i="17"/>
  <c r="B806" i="17"/>
  <c r="B795" i="17"/>
  <c r="B793" i="17"/>
  <c r="B782" i="17"/>
  <c r="B780" i="17"/>
  <c r="B769" i="17"/>
  <c r="B767" i="17"/>
  <c r="B756" i="17"/>
  <c r="B754" i="17"/>
  <c r="B743" i="17"/>
  <c r="B741" i="17"/>
  <c r="B730" i="17"/>
  <c r="B728" i="17"/>
  <c r="B717" i="17"/>
  <c r="B715" i="17"/>
  <c r="B704" i="17"/>
  <c r="B702" i="17"/>
  <c r="B691" i="17"/>
  <c r="B689" i="17"/>
  <c r="B678" i="17"/>
  <c r="B676" i="17"/>
  <c r="B665" i="17"/>
  <c r="B663" i="17"/>
  <c r="B652" i="17"/>
  <c r="B650" i="17"/>
  <c r="B639" i="17"/>
  <c r="B637" i="17"/>
  <c r="B626" i="17"/>
  <c r="B624" i="17"/>
  <c r="B613" i="17"/>
  <c r="B611" i="17"/>
  <c r="B600" i="17"/>
  <c r="B598" i="17"/>
  <c r="B587" i="17"/>
  <c r="B585" i="17"/>
  <c r="B574" i="17"/>
  <c r="B572" i="17"/>
  <c r="B561" i="17"/>
  <c r="B559" i="17"/>
  <c r="B548" i="17"/>
  <c r="B546" i="17"/>
  <c r="B535" i="17"/>
  <c r="B533" i="17"/>
  <c r="B522" i="17"/>
  <c r="B520" i="17"/>
  <c r="B509" i="17"/>
  <c r="B507" i="17"/>
  <c r="B496" i="17"/>
  <c r="B494" i="17"/>
  <c r="B483" i="17"/>
  <c r="B481" i="17"/>
  <c r="B470" i="17"/>
  <c r="B468" i="17"/>
  <c r="B457" i="17"/>
  <c r="B455" i="17"/>
  <c r="B444" i="17"/>
  <c r="B442" i="17"/>
  <c r="B431" i="17"/>
  <c r="B429" i="17"/>
  <c r="B418" i="17"/>
  <c r="B416" i="17"/>
  <c r="B405" i="17"/>
  <c r="B403" i="17"/>
  <c r="B392" i="17"/>
  <c r="B390" i="17"/>
  <c r="B379" i="17"/>
  <c r="B377" i="17"/>
  <c r="B366" i="17"/>
  <c r="B364" i="17"/>
  <c r="B353" i="17"/>
  <c r="B351" i="17"/>
  <c r="B340" i="17"/>
  <c r="B338" i="17"/>
  <c r="B327" i="17"/>
  <c r="B325" i="17"/>
  <c r="B314" i="17"/>
  <c r="B312" i="17"/>
  <c r="B301" i="17"/>
  <c r="B299" i="17"/>
  <c r="B288" i="17"/>
  <c r="B286" i="17"/>
  <c r="B275" i="17"/>
  <c r="B273" i="17"/>
  <c r="B262" i="17"/>
  <c r="B260" i="17"/>
  <c r="B249" i="17"/>
  <c r="B247" i="17"/>
  <c r="B236" i="17"/>
  <c r="B234" i="17"/>
  <c r="B223" i="17"/>
  <c r="B221" i="17"/>
  <c r="B210" i="17"/>
  <c r="B208" i="17"/>
  <c r="B197" i="17"/>
  <c r="B195" i="17"/>
  <c r="B184" i="17"/>
  <c r="B182" i="17"/>
  <c r="B171" i="17"/>
  <c r="B169" i="17"/>
  <c r="B158" i="17"/>
  <c r="B156" i="17"/>
  <c r="B145" i="17"/>
  <c r="B143" i="17"/>
  <c r="B132" i="17"/>
  <c r="B130" i="17"/>
  <c r="B119" i="17"/>
  <c r="B117" i="17"/>
  <c r="B106" i="17"/>
  <c r="B104" i="17"/>
  <c r="B93" i="17"/>
  <c r="B91" i="17"/>
  <c r="B80" i="17"/>
  <c r="B78" i="17"/>
  <c r="B67" i="17"/>
  <c r="B65" i="17"/>
  <c r="B54" i="17"/>
  <c r="B52" i="17"/>
  <c r="B41" i="17"/>
  <c r="B39" i="17"/>
  <c r="B28" i="17"/>
  <c r="B26" i="17"/>
  <c r="B15" i="17"/>
  <c r="B13" i="17"/>
  <c r="B1302" i="18"/>
  <c r="B1300" i="18"/>
  <c r="B1289" i="18"/>
  <c r="B1287" i="18"/>
  <c r="B1276" i="18"/>
  <c r="B1274" i="18"/>
  <c r="B1263" i="18"/>
  <c r="B1261" i="18"/>
  <c r="B1250" i="18"/>
  <c r="B1248" i="18"/>
  <c r="B1237" i="18"/>
  <c r="B1235" i="18"/>
  <c r="B1224" i="18"/>
  <c r="B1222" i="18"/>
  <c r="B1211" i="18"/>
  <c r="B1209" i="18"/>
  <c r="B1198" i="18"/>
  <c r="B1196" i="18"/>
  <c r="B1185" i="18"/>
  <c r="B1183" i="18"/>
  <c r="B1172" i="18"/>
  <c r="B1170" i="18"/>
  <c r="B1159" i="18"/>
  <c r="B1157" i="18"/>
  <c r="B1146" i="18"/>
  <c r="B1144" i="18"/>
  <c r="B1133" i="18"/>
  <c r="B1131" i="18"/>
  <c r="B1120" i="18"/>
  <c r="B1118" i="18"/>
  <c r="B1107" i="18"/>
  <c r="B1105" i="18"/>
  <c r="B1094" i="18"/>
  <c r="B1092" i="18"/>
  <c r="B1081" i="18"/>
  <c r="B1079" i="18"/>
  <c r="B1068" i="18"/>
  <c r="B1066" i="18"/>
  <c r="B1055" i="18"/>
  <c r="B1053" i="18"/>
  <c r="B1042" i="18"/>
  <c r="B1040" i="18"/>
  <c r="B1029" i="18"/>
  <c r="B1027" i="18"/>
  <c r="B1016" i="18"/>
  <c r="B1014" i="18"/>
  <c r="B1003" i="18"/>
  <c r="B1001" i="18"/>
  <c r="B990" i="18"/>
  <c r="B988" i="18"/>
  <c r="B977" i="18"/>
  <c r="B975" i="18"/>
  <c r="B964" i="18"/>
  <c r="B962" i="18"/>
  <c r="B951" i="18"/>
  <c r="B949" i="18"/>
  <c r="B938" i="18"/>
  <c r="B936" i="18"/>
  <c r="B925" i="18"/>
  <c r="B923" i="18"/>
  <c r="B912" i="18"/>
  <c r="B910" i="18"/>
  <c r="B899" i="18"/>
  <c r="B897" i="18"/>
  <c r="B886" i="18"/>
  <c r="B884" i="18"/>
  <c r="B873" i="18"/>
  <c r="B871" i="18"/>
  <c r="B860" i="18"/>
  <c r="B858" i="18"/>
  <c r="B847" i="18"/>
  <c r="B845" i="18"/>
  <c r="B834" i="18"/>
  <c r="B832" i="18"/>
  <c r="B821" i="18"/>
  <c r="B819" i="18"/>
  <c r="B808" i="18"/>
  <c r="B806" i="18"/>
  <c r="B795" i="18"/>
  <c r="B793" i="18"/>
  <c r="B782" i="18"/>
  <c r="B780" i="18"/>
  <c r="B769" i="18"/>
  <c r="B767" i="18"/>
  <c r="B756" i="18"/>
  <c r="B754" i="18"/>
  <c r="B743" i="18"/>
  <c r="B741" i="18"/>
  <c r="B730" i="18"/>
  <c r="B728" i="18"/>
  <c r="B717" i="18"/>
  <c r="B715" i="18"/>
  <c r="B704" i="18"/>
  <c r="B702" i="18"/>
  <c r="B691" i="18"/>
  <c r="B689" i="18"/>
  <c r="B678" i="18"/>
  <c r="B676" i="18"/>
  <c r="B665" i="18"/>
  <c r="B663" i="18"/>
  <c r="B652" i="18"/>
  <c r="B650" i="18"/>
  <c r="B639" i="18"/>
  <c r="B637" i="18"/>
  <c r="B626" i="18"/>
  <c r="B624" i="18"/>
  <c r="B613" i="18"/>
  <c r="B611" i="18"/>
  <c r="B600" i="18"/>
  <c r="B598" i="18"/>
  <c r="B587" i="18"/>
  <c r="B585" i="18"/>
  <c r="B574" i="18"/>
  <c r="B572" i="18"/>
  <c r="B561" i="18"/>
  <c r="B559" i="18"/>
  <c r="B548" i="18"/>
  <c r="B546" i="18"/>
  <c r="B535" i="18"/>
  <c r="B533" i="18"/>
  <c r="B522" i="18"/>
  <c r="B520" i="18"/>
  <c r="B509" i="18"/>
  <c r="B507" i="18"/>
  <c r="B496" i="18"/>
  <c r="B494" i="18"/>
  <c r="B483" i="18"/>
  <c r="B481" i="18"/>
  <c r="B470" i="18"/>
  <c r="B468" i="18"/>
  <c r="B457" i="18"/>
  <c r="B455" i="18"/>
  <c r="B444" i="18"/>
  <c r="B442" i="18"/>
  <c r="B431" i="18"/>
  <c r="B429" i="18"/>
  <c r="B418" i="18"/>
  <c r="B416" i="18"/>
  <c r="B405" i="18"/>
  <c r="B403" i="18"/>
  <c r="B392" i="18"/>
  <c r="B390" i="18"/>
  <c r="B379" i="18"/>
  <c r="B377" i="18"/>
  <c r="B366" i="18"/>
  <c r="B364" i="18"/>
  <c r="B353" i="18"/>
  <c r="B351" i="18"/>
  <c r="B340" i="18"/>
  <c r="B338" i="18"/>
  <c r="B327" i="18"/>
  <c r="B325" i="18"/>
  <c r="B314" i="18"/>
  <c r="B312" i="18"/>
  <c r="B301" i="18"/>
  <c r="B299" i="18"/>
  <c r="B288" i="18"/>
  <c r="B286" i="18"/>
  <c r="B275" i="18"/>
  <c r="B273" i="18"/>
  <c r="B262" i="18"/>
  <c r="B260" i="18"/>
  <c r="B249" i="18"/>
  <c r="B247" i="18"/>
  <c r="B236" i="18"/>
  <c r="B234" i="18"/>
  <c r="B223" i="18"/>
  <c r="B221" i="18"/>
  <c r="B210" i="18"/>
  <c r="B208" i="18"/>
  <c r="B197" i="18"/>
  <c r="B195" i="18"/>
  <c r="B184" i="18"/>
  <c r="B182" i="18"/>
  <c r="B171" i="18"/>
  <c r="B169" i="18"/>
  <c r="B158" i="18"/>
  <c r="B156" i="18"/>
  <c r="B145" i="18"/>
  <c r="B143" i="18"/>
  <c r="B132" i="18"/>
  <c r="B130" i="18"/>
  <c r="B119" i="18"/>
  <c r="B117" i="18"/>
  <c r="B106" i="18"/>
  <c r="B104" i="18"/>
  <c r="B93" i="18"/>
  <c r="B91" i="18"/>
  <c r="B80" i="18"/>
  <c r="B78" i="18"/>
  <c r="B67" i="18"/>
  <c r="B65" i="18"/>
  <c r="B54" i="18"/>
  <c r="B52" i="18"/>
  <c r="B41" i="18"/>
  <c r="B39" i="18"/>
  <c r="B28" i="18"/>
  <c r="B26" i="18"/>
  <c r="B15" i="18"/>
  <c r="B13" i="18"/>
  <c r="B1302" i="16"/>
  <c r="B1300" i="16"/>
  <c r="B1289" i="16"/>
  <c r="B1287" i="16"/>
  <c r="B1276" i="16"/>
  <c r="B1274" i="16"/>
  <c r="B1263" i="16"/>
  <c r="B1261" i="16"/>
  <c r="B1250" i="16"/>
  <c r="B1248" i="16"/>
  <c r="B1237" i="16"/>
  <c r="B1235" i="16"/>
  <c r="B1224" i="16"/>
  <c r="B1222" i="16"/>
  <c r="B1211" i="16"/>
  <c r="B1209" i="16"/>
  <c r="B1198" i="16"/>
  <c r="B1196" i="16"/>
  <c r="B1185" i="16"/>
  <c r="B1183" i="16"/>
  <c r="B1172" i="16"/>
  <c r="B1170" i="16"/>
  <c r="B1159" i="16"/>
  <c r="B1157" i="16"/>
  <c r="B1146" i="16"/>
  <c r="B1144" i="16"/>
  <c r="B1133" i="16"/>
  <c r="B1131" i="16"/>
  <c r="B1120" i="16"/>
  <c r="B1118" i="16"/>
  <c r="B1107" i="16"/>
  <c r="B1105" i="16"/>
  <c r="B1094" i="16"/>
  <c r="B1092" i="16"/>
  <c r="B1081" i="16"/>
  <c r="B1079" i="16"/>
  <c r="B1068" i="16"/>
  <c r="B1066" i="16"/>
  <c r="B1055" i="16"/>
  <c r="B1053" i="16"/>
  <c r="B1042" i="16"/>
  <c r="B1040" i="16"/>
  <c r="B1029" i="16"/>
  <c r="B1027" i="16"/>
  <c r="B1016" i="16"/>
  <c r="B1014" i="16"/>
  <c r="B1003" i="16"/>
  <c r="B1001" i="16"/>
  <c r="B990" i="16"/>
  <c r="B988" i="16"/>
  <c r="B977" i="16"/>
  <c r="B975" i="16"/>
  <c r="B964" i="16"/>
  <c r="B962" i="16"/>
  <c r="B951" i="16"/>
  <c r="B949" i="16"/>
  <c r="B938" i="16"/>
  <c r="B936" i="16"/>
  <c r="B925" i="16"/>
  <c r="B923" i="16"/>
  <c r="B912" i="16"/>
  <c r="B910" i="16"/>
  <c r="B899" i="16"/>
  <c r="B897" i="16"/>
  <c r="B886" i="16"/>
  <c r="B884" i="16"/>
  <c r="B873" i="16"/>
  <c r="B871" i="16"/>
  <c r="B860" i="16"/>
  <c r="B858" i="16"/>
  <c r="B847" i="16"/>
  <c r="B845" i="16"/>
  <c r="B834" i="16"/>
  <c r="B832" i="16"/>
  <c r="B821" i="16"/>
  <c r="B819" i="16"/>
  <c r="B808" i="16"/>
  <c r="B806" i="16"/>
  <c r="B795" i="16"/>
  <c r="B793" i="16"/>
  <c r="B782" i="16"/>
  <c r="B780" i="16"/>
  <c r="B769" i="16"/>
  <c r="B767" i="16"/>
  <c r="B756" i="16"/>
  <c r="B754" i="16"/>
  <c r="B743" i="16"/>
  <c r="B741" i="16"/>
  <c r="B730" i="16"/>
  <c r="B728" i="16"/>
  <c r="B717" i="16"/>
  <c r="B715" i="16"/>
  <c r="B704" i="16"/>
  <c r="B702" i="16"/>
  <c r="B691" i="16"/>
  <c r="B689" i="16"/>
  <c r="B678" i="16"/>
  <c r="B676" i="16"/>
  <c r="B665" i="16"/>
  <c r="B663" i="16"/>
  <c r="B652" i="16"/>
  <c r="B650" i="16"/>
  <c r="B639" i="16"/>
  <c r="B637" i="16"/>
  <c r="B626" i="16"/>
  <c r="B624" i="16"/>
  <c r="B613" i="16"/>
  <c r="B611" i="16"/>
  <c r="B600" i="16"/>
  <c r="B598" i="16"/>
  <c r="B587" i="16"/>
  <c r="B585" i="16"/>
  <c r="B574" i="16"/>
  <c r="B572" i="16"/>
  <c r="B561" i="16"/>
  <c r="B559" i="16"/>
  <c r="B548" i="16"/>
  <c r="B546" i="16"/>
  <c r="B535" i="16"/>
  <c r="B533" i="16"/>
  <c r="B522" i="16"/>
  <c r="B520" i="16"/>
  <c r="B509" i="16"/>
  <c r="B507" i="16"/>
  <c r="B496" i="16"/>
  <c r="B494" i="16"/>
  <c r="B483" i="16"/>
  <c r="B481" i="16"/>
  <c r="B470" i="16"/>
  <c r="B468" i="16"/>
  <c r="B457" i="16"/>
  <c r="B455" i="16"/>
  <c r="B444" i="16"/>
  <c r="B442" i="16"/>
  <c r="B431" i="16"/>
  <c r="B429" i="16"/>
  <c r="B418" i="16"/>
  <c r="B416" i="16"/>
  <c r="B405" i="16"/>
  <c r="B403" i="16"/>
  <c r="B392" i="16"/>
  <c r="B390" i="16"/>
  <c r="B379" i="16"/>
  <c r="B377" i="16"/>
  <c r="B366" i="16"/>
  <c r="B364" i="16"/>
  <c r="B353" i="16"/>
  <c r="B351" i="16"/>
  <c r="B340" i="16"/>
  <c r="B338" i="16"/>
  <c r="B327" i="16"/>
  <c r="B325" i="16"/>
  <c r="B314" i="16"/>
  <c r="B312" i="16"/>
  <c r="B301" i="16"/>
  <c r="B299" i="16"/>
  <c r="B288" i="16"/>
  <c r="B286" i="16"/>
  <c r="B275" i="16"/>
  <c r="B273" i="16"/>
  <c r="B262" i="16"/>
  <c r="B260" i="16"/>
  <c r="B249" i="16"/>
  <c r="B247" i="16"/>
  <c r="B236" i="16"/>
  <c r="B234" i="16"/>
  <c r="B223" i="16"/>
  <c r="B221" i="16"/>
  <c r="B210" i="16"/>
  <c r="B208" i="16"/>
  <c r="B197" i="16"/>
  <c r="B195" i="16"/>
  <c r="B184" i="16"/>
  <c r="B182" i="16"/>
  <c r="B171" i="16"/>
  <c r="B169" i="16"/>
  <c r="B158" i="16"/>
  <c r="B156" i="16"/>
  <c r="B145" i="16"/>
  <c r="B143" i="16"/>
  <c r="B132" i="16"/>
  <c r="B130" i="16"/>
  <c r="B119" i="16"/>
  <c r="B117" i="16"/>
  <c r="B106" i="16"/>
  <c r="B104" i="16"/>
  <c r="B93" i="16"/>
  <c r="B91" i="16"/>
  <c r="B80" i="16"/>
  <c r="B78" i="16"/>
  <c r="B67" i="16"/>
  <c r="B65" i="16"/>
  <c r="B54" i="16"/>
  <c r="B52" i="16"/>
  <c r="B41" i="16"/>
  <c r="B39" i="16"/>
  <c r="B28" i="16"/>
  <c r="B26" i="16"/>
  <c r="B15" i="16"/>
  <c r="B13" i="16"/>
  <c r="B1302" i="15"/>
  <c r="B1300" i="15"/>
  <c r="B1289" i="15"/>
  <c r="B1287" i="15"/>
  <c r="B1276" i="15"/>
  <c r="B1274" i="15"/>
  <c r="B1263" i="15"/>
  <c r="B1261" i="15"/>
  <c r="B1250" i="15"/>
  <c r="B1248" i="15"/>
  <c r="B1237" i="15"/>
  <c r="B1235" i="15"/>
  <c r="B1224" i="15"/>
  <c r="B1222" i="15"/>
  <c r="B1211" i="15"/>
  <c r="B1209" i="15"/>
  <c r="B1198" i="15"/>
  <c r="B1196" i="15"/>
  <c r="B1185" i="15"/>
  <c r="B1183" i="15"/>
  <c r="B1172" i="15"/>
  <c r="B1170" i="15"/>
  <c r="B1159" i="15"/>
  <c r="B1157" i="15"/>
  <c r="B1146" i="15"/>
  <c r="B1144" i="15"/>
  <c r="B1133" i="15"/>
  <c r="B1131" i="15"/>
  <c r="B1120" i="15"/>
  <c r="B1118" i="15"/>
  <c r="B1107" i="15"/>
  <c r="B1105" i="15"/>
  <c r="B1094" i="15"/>
  <c r="B1092" i="15"/>
  <c r="B1081" i="15"/>
  <c r="B1079" i="15"/>
  <c r="B1068" i="15"/>
  <c r="B1066" i="15"/>
  <c r="B1055" i="15"/>
  <c r="B1053" i="15"/>
  <c r="B1042" i="15"/>
  <c r="B1040" i="15"/>
  <c r="B1029" i="15"/>
  <c r="B1027" i="15"/>
  <c r="B1016" i="15"/>
  <c r="B1014" i="15"/>
  <c r="B1003" i="15"/>
  <c r="B1001" i="15"/>
  <c r="B990" i="15"/>
  <c r="B988" i="15"/>
  <c r="B977" i="15"/>
  <c r="B975" i="15"/>
  <c r="B964" i="15"/>
  <c r="B962" i="15"/>
  <c r="B951" i="15"/>
  <c r="B949" i="15"/>
  <c r="B938" i="15"/>
  <c r="B936" i="15"/>
  <c r="B925" i="15"/>
  <c r="B923" i="15"/>
  <c r="B912" i="15"/>
  <c r="B910" i="15"/>
  <c r="B899" i="15"/>
  <c r="B897" i="15"/>
  <c r="B886" i="15"/>
  <c r="B884" i="15"/>
  <c r="B873" i="15"/>
  <c r="B871" i="15"/>
  <c r="B860" i="15"/>
  <c r="B858" i="15"/>
  <c r="B847" i="15"/>
  <c r="B845" i="15"/>
  <c r="B834" i="15"/>
  <c r="B832" i="15"/>
  <c r="B821" i="15"/>
  <c r="B819" i="15"/>
  <c r="B808" i="15"/>
  <c r="B806" i="15"/>
  <c r="B795" i="15"/>
  <c r="B793" i="15"/>
  <c r="B782" i="15"/>
  <c r="B780" i="15"/>
  <c r="B769" i="15"/>
  <c r="B767" i="15"/>
  <c r="B756" i="15"/>
  <c r="B754" i="15"/>
  <c r="B743" i="15"/>
  <c r="B741" i="15"/>
  <c r="B730" i="15"/>
  <c r="B728" i="15"/>
  <c r="B717" i="15"/>
  <c r="B715" i="15"/>
  <c r="B704" i="15"/>
  <c r="B702" i="15"/>
  <c r="B691" i="15"/>
  <c r="B689" i="15"/>
  <c r="B678" i="15"/>
  <c r="B676" i="15"/>
  <c r="B665" i="15"/>
  <c r="B663" i="15"/>
  <c r="B652" i="15"/>
  <c r="B650" i="15"/>
  <c r="B639" i="15"/>
  <c r="B637" i="15"/>
  <c r="B626" i="15"/>
  <c r="B624" i="15"/>
  <c r="B613" i="15"/>
  <c r="B611" i="15"/>
  <c r="B600" i="15"/>
  <c r="B598" i="15"/>
  <c r="B587" i="15"/>
  <c r="B585" i="15"/>
  <c r="B574" i="15"/>
  <c r="B572" i="15"/>
  <c r="B561" i="15"/>
  <c r="B559" i="15"/>
  <c r="B548" i="15"/>
  <c r="B546" i="15"/>
  <c r="B535" i="15"/>
  <c r="B533" i="15"/>
  <c r="B522" i="15"/>
  <c r="B520" i="15"/>
  <c r="B509" i="15"/>
  <c r="B507" i="15"/>
  <c r="B496" i="15"/>
  <c r="B494" i="15"/>
  <c r="B483" i="15"/>
  <c r="B481" i="15"/>
  <c r="B470" i="15"/>
  <c r="B468" i="15"/>
  <c r="B457" i="15"/>
  <c r="B455" i="15"/>
  <c r="B444" i="15"/>
  <c r="B442" i="15"/>
  <c r="B431" i="15"/>
  <c r="B429" i="15"/>
  <c r="B418" i="15"/>
  <c r="B416" i="15"/>
  <c r="B405" i="15"/>
  <c r="B403" i="15"/>
  <c r="B392" i="15"/>
  <c r="B390" i="15"/>
  <c r="B379" i="15"/>
  <c r="B377" i="15"/>
  <c r="B366" i="15"/>
  <c r="B364" i="15"/>
  <c r="B353" i="15"/>
  <c r="B351" i="15"/>
  <c r="B340" i="15"/>
  <c r="B338" i="15"/>
  <c r="B327" i="15"/>
  <c r="B325" i="15"/>
  <c r="B314" i="15"/>
  <c r="B312" i="15"/>
  <c r="B301" i="15"/>
  <c r="B299" i="15"/>
  <c r="B288" i="15"/>
  <c r="B286" i="15"/>
  <c r="B275" i="15"/>
  <c r="B273" i="15"/>
  <c r="B262" i="15"/>
  <c r="B260" i="15"/>
  <c r="B249" i="15"/>
  <c r="B247" i="15"/>
  <c r="B236" i="15"/>
  <c r="B234" i="15"/>
  <c r="B223" i="15"/>
  <c r="B221" i="15"/>
  <c r="B210" i="15"/>
  <c r="B208" i="15"/>
  <c r="B197" i="15"/>
  <c r="B195" i="15"/>
  <c r="B184" i="15"/>
  <c r="B182" i="15"/>
  <c r="B171" i="15"/>
  <c r="B169" i="15"/>
  <c r="B158" i="15"/>
  <c r="B156" i="15"/>
  <c r="B145" i="15"/>
  <c r="B143" i="15"/>
  <c r="B132" i="15"/>
  <c r="B130" i="15"/>
  <c r="B119" i="15"/>
  <c r="B117" i="15"/>
  <c r="B106" i="15"/>
  <c r="B104" i="15"/>
  <c r="B93" i="15"/>
  <c r="B91" i="15"/>
  <c r="B80" i="15"/>
  <c r="B78" i="15"/>
  <c r="B67" i="15"/>
  <c r="B65" i="15"/>
  <c r="B54" i="15"/>
  <c r="B52" i="15"/>
  <c r="B41" i="15"/>
  <c r="B39" i="15"/>
  <c r="B28" i="15"/>
  <c r="B26" i="15"/>
  <c r="B15" i="15"/>
  <c r="B13" i="15"/>
  <c r="B1302" i="11"/>
  <c r="B1300" i="11"/>
  <c r="B1289" i="11"/>
  <c r="B1287" i="11"/>
  <c r="B1276" i="11"/>
  <c r="B1274" i="11"/>
  <c r="B1263" i="11"/>
  <c r="B1261" i="11"/>
  <c r="B1250" i="11"/>
  <c r="B1248" i="11"/>
  <c r="B1237" i="11"/>
  <c r="B1235" i="11"/>
  <c r="B1224" i="11"/>
  <c r="B1222" i="11"/>
  <c r="B1211" i="11"/>
  <c r="B1209" i="11"/>
  <c r="B1198" i="11"/>
  <c r="B1196" i="11"/>
  <c r="B1185" i="11"/>
  <c r="B1183" i="11"/>
  <c r="B1172" i="11"/>
  <c r="B1170" i="11"/>
  <c r="B1159" i="11"/>
  <c r="B1157" i="11"/>
  <c r="B1146" i="11"/>
  <c r="B1144" i="11"/>
  <c r="B1133" i="11"/>
  <c r="B1131" i="11"/>
  <c r="B1120" i="11"/>
  <c r="B1118" i="11"/>
  <c r="B1107" i="11"/>
  <c r="B1105" i="11"/>
  <c r="B1094" i="11"/>
  <c r="B1092" i="11"/>
  <c r="B1081" i="11"/>
  <c r="B1079" i="11"/>
  <c r="B1068" i="11"/>
  <c r="B1066" i="11"/>
  <c r="B1055" i="11"/>
  <c r="B1053" i="11"/>
  <c r="B1042" i="11"/>
  <c r="B1040" i="11"/>
  <c r="B1029" i="11"/>
  <c r="B1027" i="11"/>
  <c r="B1016" i="11"/>
  <c r="B1014" i="11"/>
  <c r="B1003" i="11"/>
  <c r="B1001" i="11"/>
  <c r="B990" i="11"/>
  <c r="B988" i="11"/>
  <c r="B977" i="11"/>
  <c r="B975" i="11"/>
  <c r="B964" i="11"/>
  <c r="B962" i="11"/>
  <c r="B951" i="11"/>
  <c r="B949" i="11"/>
  <c r="B938" i="11"/>
  <c r="B936" i="11"/>
  <c r="B925" i="11"/>
  <c r="B923" i="11"/>
  <c r="B912" i="11"/>
  <c r="B910" i="11"/>
  <c r="B899" i="11"/>
  <c r="B897" i="11"/>
  <c r="B886" i="11"/>
  <c r="B884" i="11"/>
  <c r="B873" i="11"/>
  <c r="B871" i="11"/>
  <c r="B860" i="11"/>
  <c r="B858" i="11"/>
  <c r="B847" i="11"/>
  <c r="B845" i="11"/>
  <c r="B834" i="11"/>
  <c r="B832" i="11"/>
  <c r="B821" i="11"/>
  <c r="B819" i="11"/>
  <c r="B808" i="11"/>
  <c r="B806" i="11"/>
  <c r="B795" i="11"/>
  <c r="B793" i="11"/>
  <c r="B782" i="11"/>
  <c r="B780" i="11"/>
  <c r="B769" i="11"/>
  <c r="B767" i="11"/>
  <c r="B756" i="11"/>
  <c r="B754" i="11"/>
  <c r="B743" i="11"/>
  <c r="B741" i="11"/>
  <c r="B730" i="11"/>
  <c r="B728" i="11"/>
  <c r="B717" i="11"/>
  <c r="B715" i="11"/>
  <c r="B704" i="11"/>
  <c r="B702" i="11"/>
  <c r="B691" i="11"/>
  <c r="B689" i="11"/>
  <c r="B678" i="11"/>
  <c r="B676" i="11"/>
  <c r="B665" i="11"/>
  <c r="B663" i="11"/>
  <c r="B652" i="11"/>
  <c r="B650" i="11"/>
  <c r="B639" i="11"/>
  <c r="B637" i="11"/>
  <c r="B626" i="11"/>
  <c r="B624" i="11"/>
  <c r="B613" i="11"/>
  <c r="B611" i="11"/>
  <c r="B600" i="11"/>
  <c r="B598" i="11"/>
  <c r="B587" i="11"/>
  <c r="B585" i="11"/>
  <c r="B574" i="11"/>
  <c r="B572" i="11"/>
  <c r="B561" i="11"/>
  <c r="B559" i="11"/>
  <c r="B548" i="11"/>
  <c r="B546" i="11"/>
  <c r="B535" i="11"/>
  <c r="B533" i="11"/>
  <c r="B522" i="11"/>
  <c r="B520" i="11"/>
  <c r="B509" i="11"/>
  <c r="B507" i="11"/>
  <c r="B496" i="11"/>
  <c r="B494" i="11"/>
  <c r="B483" i="11"/>
  <c r="B481" i="11"/>
  <c r="B470" i="11"/>
  <c r="B468" i="11"/>
  <c r="B457" i="11"/>
  <c r="B455" i="11"/>
  <c r="B444" i="11"/>
  <c r="B442" i="11"/>
  <c r="B431" i="11"/>
  <c r="B429" i="11"/>
  <c r="B418" i="11"/>
  <c r="B416" i="11"/>
  <c r="B405" i="11"/>
  <c r="B403" i="11"/>
  <c r="B392" i="11"/>
  <c r="B390" i="11"/>
  <c r="B379" i="11"/>
  <c r="B377" i="11"/>
  <c r="B366" i="11"/>
  <c r="B364" i="11"/>
  <c r="B353" i="11"/>
  <c r="B351" i="11"/>
  <c r="B340" i="11"/>
  <c r="B338" i="11"/>
  <c r="B327" i="11"/>
  <c r="B325" i="11"/>
  <c r="B314" i="11"/>
  <c r="B312" i="11"/>
  <c r="B301" i="11"/>
  <c r="B299" i="11"/>
  <c r="B288" i="11"/>
  <c r="B286" i="11"/>
  <c r="B275" i="11"/>
  <c r="B273" i="11"/>
  <c r="B262" i="11"/>
  <c r="B260" i="11"/>
  <c r="B249" i="11"/>
  <c r="B247" i="11"/>
  <c r="B236" i="11"/>
  <c r="B234" i="11"/>
  <c r="B223" i="11"/>
  <c r="B221" i="11"/>
  <c r="B210" i="11"/>
  <c r="B208" i="11"/>
  <c r="B197" i="11"/>
  <c r="B195" i="11"/>
  <c r="B184" i="11"/>
  <c r="B182" i="11"/>
  <c r="B171" i="11"/>
  <c r="B169" i="11"/>
  <c r="B158" i="11"/>
  <c r="B156" i="11"/>
  <c r="B145" i="11"/>
  <c r="B143" i="11"/>
  <c r="B132" i="11"/>
  <c r="B130" i="11"/>
  <c r="B119" i="11"/>
  <c r="B117" i="11"/>
  <c r="B106" i="11"/>
  <c r="B104" i="11"/>
  <c r="B93" i="11"/>
  <c r="B91" i="11"/>
  <c r="B80" i="11"/>
  <c r="B78" i="11"/>
  <c r="B67" i="11"/>
  <c r="B65" i="11"/>
  <c r="B54" i="11"/>
  <c r="B52" i="11"/>
  <c r="B41" i="11"/>
  <c r="B39" i="11"/>
  <c r="B28" i="11"/>
  <c r="B26" i="11"/>
  <c r="B15" i="11"/>
  <c r="B13" i="11"/>
  <c r="B1302" i="7"/>
  <c r="B1300" i="7"/>
  <c r="B1289" i="7"/>
  <c r="B1287" i="7"/>
  <c r="B1276" i="7"/>
  <c r="B1274" i="7"/>
  <c r="B1263" i="7"/>
  <c r="B1261" i="7"/>
  <c r="B1250" i="7"/>
  <c r="B1248" i="7"/>
  <c r="B1237" i="7"/>
  <c r="B1235" i="7"/>
  <c r="B1224" i="7"/>
  <c r="B1222" i="7"/>
  <c r="B1211" i="7"/>
  <c r="B1209" i="7"/>
  <c r="B1198" i="7"/>
  <c r="B1196" i="7"/>
  <c r="B1185" i="7"/>
  <c r="B1183" i="7"/>
  <c r="B1172" i="7"/>
  <c r="B1170" i="7"/>
  <c r="B1159" i="7"/>
  <c r="B1157" i="7"/>
  <c r="B1146" i="7"/>
  <c r="B1144" i="7"/>
  <c r="B1133" i="7"/>
  <c r="B1131" i="7"/>
  <c r="B1120" i="7"/>
  <c r="B1118" i="7"/>
  <c r="B1107" i="7"/>
  <c r="B1105" i="7"/>
  <c r="B1094" i="7"/>
  <c r="B1092" i="7"/>
  <c r="B1081" i="7"/>
  <c r="B1079" i="7"/>
  <c r="B1068" i="7"/>
  <c r="B1066" i="7"/>
  <c r="B1055" i="7"/>
  <c r="B1053" i="7"/>
  <c r="B1042" i="7"/>
  <c r="B1040" i="7"/>
  <c r="B1029" i="7"/>
  <c r="B1027" i="7"/>
  <c r="B1016" i="7"/>
  <c r="B1014" i="7"/>
  <c r="B1003" i="7"/>
  <c r="B1001" i="7"/>
  <c r="B990" i="7"/>
  <c r="B988" i="7"/>
  <c r="B977" i="7"/>
  <c r="B975" i="7"/>
  <c r="B964" i="7"/>
  <c r="B962" i="7"/>
  <c r="B951" i="7"/>
  <c r="B949" i="7"/>
  <c r="B938" i="7"/>
  <c r="B936" i="7"/>
  <c r="B925" i="7"/>
  <c r="B923" i="7"/>
  <c r="B912" i="7"/>
  <c r="B910" i="7"/>
  <c r="B899" i="7"/>
  <c r="B897" i="7"/>
  <c r="B886" i="7"/>
  <c r="B884" i="7"/>
  <c r="B873" i="7"/>
  <c r="B871" i="7"/>
  <c r="B860" i="7"/>
  <c r="B858" i="7"/>
  <c r="B847" i="7"/>
  <c r="B845" i="7"/>
  <c r="B834" i="7"/>
  <c r="B832" i="7"/>
  <c r="B821" i="7"/>
  <c r="B819" i="7"/>
  <c r="B808" i="7"/>
  <c r="B806" i="7"/>
  <c r="B795" i="7"/>
  <c r="B793" i="7"/>
  <c r="B782" i="7"/>
  <c r="B780" i="7"/>
  <c r="B769" i="7"/>
  <c r="B767" i="7"/>
  <c r="B756" i="7"/>
  <c r="B754" i="7"/>
  <c r="B743" i="7"/>
  <c r="B741" i="7"/>
  <c r="B730" i="7"/>
  <c r="B728" i="7"/>
  <c r="B717" i="7"/>
  <c r="B715" i="7"/>
  <c r="B704" i="7"/>
  <c r="B702" i="7"/>
  <c r="B691" i="7"/>
  <c r="B689" i="7"/>
  <c r="B678" i="7"/>
  <c r="B676" i="7"/>
  <c r="B665" i="7"/>
  <c r="B663" i="7"/>
  <c r="B652" i="7"/>
  <c r="B650" i="7"/>
  <c r="B639" i="7"/>
  <c r="B637" i="7"/>
  <c r="B626" i="7"/>
  <c r="B624" i="7"/>
  <c r="B613" i="7"/>
  <c r="B611" i="7"/>
  <c r="B600" i="7"/>
  <c r="B598" i="7"/>
  <c r="B587" i="7"/>
  <c r="B585" i="7"/>
  <c r="B574" i="7"/>
  <c r="B572" i="7"/>
  <c r="B561" i="7"/>
  <c r="B559" i="7"/>
  <c r="B548" i="7"/>
  <c r="B546" i="7"/>
  <c r="B535" i="7"/>
  <c r="B533" i="7"/>
  <c r="B522" i="7"/>
  <c r="B520" i="7"/>
  <c r="B509" i="7"/>
  <c r="B507" i="7"/>
  <c r="B496" i="7"/>
  <c r="B494" i="7"/>
  <c r="B483" i="7"/>
  <c r="B481" i="7"/>
  <c r="B470" i="7"/>
  <c r="B468" i="7"/>
  <c r="B457" i="7"/>
  <c r="B455" i="7"/>
  <c r="B444" i="7"/>
  <c r="B442" i="7"/>
  <c r="B431" i="7"/>
  <c r="B429" i="7"/>
  <c r="B418" i="7"/>
  <c r="B416" i="7"/>
  <c r="B405" i="7"/>
  <c r="B403" i="7"/>
  <c r="B392" i="7"/>
  <c r="B390" i="7"/>
  <c r="B379" i="7"/>
  <c r="B377" i="7"/>
  <c r="B366" i="7"/>
  <c r="B364" i="7"/>
  <c r="B353" i="7"/>
  <c r="B351" i="7"/>
  <c r="B340" i="7"/>
  <c r="B338" i="7"/>
  <c r="B327" i="7"/>
  <c r="B325" i="7"/>
  <c r="B314" i="7"/>
  <c r="B312" i="7"/>
  <c r="B301" i="7"/>
  <c r="B299" i="7"/>
  <c r="B288" i="7"/>
  <c r="B286" i="7"/>
  <c r="B275" i="7"/>
  <c r="B273" i="7"/>
  <c r="B262" i="7"/>
  <c r="B260" i="7"/>
  <c r="B249" i="7"/>
  <c r="B247" i="7"/>
  <c r="B236" i="7"/>
  <c r="B234" i="7"/>
  <c r="B223" i="7"/>
  <c r="B221" i="7"/>
  <c r="B210" i="7"/>
  <c r="B208" i="7"/>
  <c r="B197" i="7"/>
  <c r="B195" i="7"/>
  <c r="B184" i="7"/>
  <c r="B182" i="7"/>
  <c r="B171" i="7"/>
  <c r="B169" i="7"/>
  <c r="B158" i="7"/>
  <c r="B156" i="7"/>
  <c r="B145" i="7"/>
  <c r="B143" i="7"/>
  <c r="B132" i="7"/>
  <c r="B130" i="7"/>
  <c r="B119" i="7"/>
  <c r="B117" i="7"/>
  <c r="B106" i="7"/>
  <c r="B104" i="7"/>
  <c r="B93" i="7"/>
  <c r="B91" i="7"/>
  <c r="B80" i="7"/>
  <c r="B78" i="7"/>
  <c r="B67" i="7"/>
  <c r="B65" i="7"/>
  <c r="B54" i="7"/>
  <c r="B52" i="7"/>
  <c r="B41" i="7"/>
  <c r="B39" i="7"/>
  <c r="B28" i="7"/>
  <c r="B26" i="7"/>
  <c r="B15" i="7"/>
  <c r="B13" i="7"/>
  <c r="B1302" i="3"/>
  <c r="B1300" i="3"/>
  <c r="B1289" i="3"/>
  <c r="B1287" i="3"/>
  <c r="B1276" i="3"/>
  <c r="B1274" i="3"/>
  <c r="B1263" i="3"/>
  <c r="B1261" i="3"/>
  <c r="B1250" i="3"/>
  <c r="B1248" i="3"/>
  <c r="B1237" i="3"/>
  <c r="B1235" i="3"/>
  <c r="B1224" i="3"/>
  <c r="B1222" i="3"/>
  <c r="B1211" i="3"/>
  <c r="B1209" i="3"/>
  <c r="B1198" i="3"/>
  <c r="B1196" i="3"/>
  <c r="B1185" i="3"/>
  <c r="B1183" i="3"/>
  <c r="B1172" i="3"/>
  <c r="B1170" i="3"/>
  <c r="B1159" i="3"/>
  <c r="B1157" i="3"/>
  <c r="B1146" i="3"/>
  <c r="B1144" i="3"/>
  <c r="B1133" i="3"/>
  <c r="B1131" i="3"/>
  <c r="B1120" i="3"/>
  <c r="B1118" i="3"/>
  <c r="B1107" i="3"/>
  <c r="B1105" i="3"/>
  <c r="B1094" i="3"/>
  <c r="B1092" i="3"/>
  <c r="B1081" i="3"/>
  <c r="B1079" i="3"/>
  <c r="B1068" i="3"/>
  <c r="B1066" i="3"/>
  <c r="B1055" i="3"/>
  <c r="B1053" i="3"/>
  <c r="B1042" i="3"/>
  <c r="B1040" i="3"/>
  <c r="B1029" i="3"/>
  <c r="B1027" i="3"/>
  <c r="B1016" i="3"/>
  <c r="B1014" i="3"/>
  <c r="B1003" i="3"/>
  <c r="B1001" i="3"/>
  <c r="B990" i="3"/>
  <c r="B988" i="3"/>
  <c r="B977" i="3"/>
  <c r="B975" i="3"/>
  <c r="B964" i="3"/>
  <c r="B962" i="3"/>
  <c r="B951" i="3"/>
  <c r="B949" i="3"/>
  <c r="B938" i="3"/>
  <c r="B936" i="3"/>
  <c r="B925" i="3"/>
  <c r="B923" i="3"/>
  <c r="B912" i="3"/>
  <c r="B910" i="3"/>
  <c r="B899" i="3"/>
  <c r="B897" i="3"/>
  <c r="B886" i="3"/>
  <c r="B884" i="3"/>
  <c r="B873" i="3"/>
  <c r="B871" i="3"/>
  <c r="B860" i="3"/>
  <c r="B858" i="3"/>
  <c r="B847" i="3"/>
  <c r="B845" i="3"/>
  <c r="B834" i="3"/>
  <c r="B832" i="3"/>
  <c r="B821" i="3"/>
  <c r="B819" i="3"/>
  <c r="B808" i="3"/>
  <c r="B806" i="3"/>
  <c r="B795" i="3"/>
  <c r="B793" i="3"/>
  <c r="B782" i="3"/>
  <c r="B780" i="3"/>
  <c r="B769" i="3"/>
  <c r="B767" i="3"/>
  <c r="B756" i="3"/>
  <c r="B754" i="3"/>
  <c r="B743" i="3"/>
  <c r="B741" i="3"/>
  <c r="B730" i="3"/>
  <c r="B728" i="3"/>
  <c r="B717" i="3"/>
  <c r="B715" i="3"/>
  <c r="B704" i="3"/>
  <c r="B702" i="3"/>
  <c r="B691" i="3"/>
  <c r="B689" i="3"/>
  <c r="B678" i="3"/>
  <c r="B676" i="3"/>
  <c r="B665" i="3"/>
  <c r="B663" i="3"/>
  <c r="B652" i="3"/>
  <c r="B650" i="3"/>
  <c r="B639" i="3"/>
  <c r="B637" i="3"/>
  <c r="B626" i="3"/>
  <c r="B624" i="3"/>
  <c r="B613" i="3"/>
  <c r="B611" i="3"/>
  <c r="B600" i="3"/>
  <c r="B598" i="3"/>
  <c r="B587" i="3"/>
  <c r="B585" i="3"/>
  <c r="B574" i="3"/>
  <c r="B572" i="3"/>
  <c r="B561" i="3"/>
  <c r="B559" i="3"/>
  <c r="B548" i="3"/>
  <c r="B546" i="3"/>
  <c r="B535" i="3"/>
  <c r="B533" i="3"/>
  <c r="B522" i="3"/>
  <c r="B520" i="3"/>
  <c r="B509" i="3"/>
  <c r="B507" i="3"/>
  <c r="B496" i="3"/>
  <c r="B494" i="3"/>
  <c r="B483" i="3"/>
  <c r="B481" i="3"/>
  <c r="B470" i="3"/>
  <c r="B468" i="3"/>
  <c r="B457" i="3"/>
  <c r="B455" i="3"/>
  <c r="B444" i="3"/>
  <c r="B442" i="3"/>
  <c r="B431" i="3"/>
  <c r="B429" i="3"/>
  <c r="B418" i="3"/>
  <c r="B416" i="3"/>
  <c r="B405" i="3"/>
  <c r="B403" i="3"/>
  <c r="B392" i="3"/>
  <c r="B390" i="3"/>
  <c r="B379" i="3"/>
  <c r="B377" i="3"/>
  <c r="B366" i="3"/>
  <c r="B364" i="3"/>
  <c r="B353" i="3"/>
  <c r="B351" i="3"/>
  <c r="B340" i="3"/>
  <c r="B338" i="3"/>
  <c r="B327" i="3"/>
  <c r="B325" i="3"/>
  <c r="B314" i="3"/>
  <c r="B312" i="3"/>
  <c r="B301" i="3"/>
  <c r="B299" i="3"/>
  <c r="B288" i="3"/>
  <c r="B286" i="3"/>
  <c r="B275" i="3"/>
  <c r="B273" i="3"/>
  <c r="B262" i="3"/>
  <c r="B260" i="3"/>
  <c r="B249" i="3"/>
  <c r="B247" i="3"/>
  <c r="B236" i="3"/>
  <c r="B234" i="3"/>
  <c r="B223" i="3"/>
  <c r="B221" i="3"/>
  <c r="B210" i="3"/>
  <c r="B208" i="3"/>
  <c r="B197" i="3"/>
  <c r="B195" i="3"/>
  <c r="B184" i="3"/>
  <c r="B182" i="3"/>
  <c r="B171" i="3"/>
  <c r="B169" i="3"/>
  <c r="B158" i="3"/>
  <c r="B156" i="3"/>
  <c r="B145" i="3"/>
  <c r="B143" i="3"/>
  <c r="B132" i="3"/>
  <c r="B130" i="3"/>
  <c r="B119" i="3"/>
  <c r="B117" i="3"/>
  <c r="B106" i="3"/>
  <c r="B104" i="3"/>
  <c r="B93" i="3"/>
  <c r="B91" i="3"/>
  <c r="B80" i="3"/>
  <c r="B78" i="3"/>
  <c r="B67" i="3"/>
  <c r="B65" i="3"/>
  <c r="B54" i="3"/>
  <c r="B52" i="3"/>
  <c r="B41" i="3"/>
  <c r="B39" i="3"/>
  <c r="B28" i="3"/>
  <c r="B26" i="3"/>
  <c r="B15" i="3"/>
  <c r="B13" i="3"/>
  <c r="B1302" i="6"/>
  <c r="B1300" i="6"/>
  <c r="B1289" i="6"/>
  <c r="B1287" i="6"/>
  <c r="B1276" i="6"/>
  <c r="B1274" i="6"/>
  <c r="B1263" i="6"/>
  <c r="B1261" i="6"/>
  <c r="B1250" i="6"/>
  <c r="B1248" i="6"/>
  <c r="B1237" i="6"/>
  <c r="B1235" i="6"/>
  <c r="B1224" i="6"/>
  <c r="B1222" i="6"/>
  <c r="B1211" i="6"/>
  <c r="B1209" i="6"/>
  <c r="B1198" i="6"/>
  <c r="B1196" i="6"/>
  <c r="B1185" i="6"/>
  <c r="B1183" i="6"/>
  <c r="B1172" i="6"/>
  <c r="B1170" i="6"/>
  <c r="B1159" i="6"/>
  <c r="B1157" i="6"/>
  <c r="B1146" i="6"/>
  <c r="B1144" i="6"/>
  <c r="B1133" i="6"/>
  <c r="B1131" i="6"/>
  <c r="B1120" i="6"/>
  <c r="B1118" i="6"/>
  <c r="B1107" i="6"/>
  <c r="B1105" i="6"/>
  <c r="B1094" i="6"/>
  <c r="B1092" i="6"/>
  <c r="B1081" i="6"/>
  <c r="B1079" i="6"/>
  <c r="B1068" i="6"/>
  <c r="B1066" i="6"/>
  <c r="B1055" i="6"/>
  <c r="B1053" i="6"/>
  <c r="B1042" i="6"/>
  <c r="B1040" i="6"/>
  <c r="B1029" i="6"/>
  <c r="B1027" i="6"/>
  <c r="B1016" i="6"/>
  <c r="B1014" i="6"/>
  <c r="B1003" i="6"/>
  <c r="B1001" i="6"/>
  <c r="B990" i="6"/>
  <c r="B988" i="6"/>
  <c r="B977" i="6"/>
  <c r="B975" i="6"/>
  <c r="B964" i="6"/>
  <c r="B962" i="6"/>
  <c r="B951" i="6"/>
  <c r="B949" i="6"/>
  <c r="B938" i="6"/>
  <c r="B936" i="6"/>
  <c r="B925" i="6"/>
  <c r="B923" i="6"/>
  <c r="B912" i="6"/>
  <c r="B910" i="6"/>
  <c r="B899" i="6"/>
  <c r="B897" i="6"/>
  <c r="B886" i="6"/>
  <c r="B884" i="6"/>
  <c r="B873" i="6"/>
  <c r="B871" i="6"/>
  <c r="B860" i="6"/>
  <c r="B858" i="6"/>
  <c r="B847" i="6"/>
  <c r="B845" i="6"/>
  <c r="B834" i="6"/>
  <c r="B832" i="6"/>
  <c r="B821" i="6"/>
  <c r="B819" i="6"/>
  <c r="B808" i="6"/>
  <c r="B806" i="6"/>
  <c r="B795" i="6"/>
  <c r="B793" i="6"/>
  <c r="B782" i="6"/>
  <c r="B780" i="6"/>
  <c r="B769" i="6"/>
  <c r="B767" i="6"/>
  <c r="B756" i="6"/>
  <c r="B754" i="6"/>
  <c r="B743" i="6"/>
  <c r="B741" i="6"/>
  <c r="B730" i="6"/>
  <c r="B728" i="6"/>
  <c r="B717" i="6"/>
  <c r="B715" i="6"/>
  <c r="B704" i="6"/>
  <c r="B702" i="6"/>
  <c r="B691" i="6"/>
  <c r="B689" i="6"/>
  <c r="B678" i="6"/>
  <c r="B676" i="6"/>
  <c r="B665" i="6"/>
  <c r="B663" i="6"/>
  <c r="B652" i="6"/>
  <c r="B650" i="6"/>
  <c r="B639" i="6"/>
  <c r="B637" i="6"/>
  <c r="B626" i="6"/>
  <c r="B624" i="6"/>
  <c r="B613" i="6"/>
  <c r="B611" i="6"/>
  <c r="B600" i="6"/>
  <c r="B598" i="6"/>
  <c r="B587" i="6"/>
  <c r="B585" i="6"/>
  <c r="B574" i="6"/>
  <c r="B572" i="6"/>
  <c r="B561" i="6"/>
  <c r="B559" i="6"/>
  <c r="B548" i="6"/>
  <c r="B546" i="6"/>
  <c r="B535" i="6"/>
  <c r="B533" i="6"/>
  <c r="B522" i="6"/>
  <c r="B520" i="6"/>
  <c r="B509" i="6"/>
  <c r="B507" i="6"/>
  <c r="B496" i="6"/>
  <c r="B494" i="6"/>
  <c r="B483" i="6"/>
  <c r="B481" i="6"/>
  <c r="B470" i="6"/>
  <c r="B468" i="6"/>
  <c r="B457" i="6"/>
  <c r="B455" i="6"/>
  <c r="B444" i="6"/>
  <c r="B442" i="6"/>
  <c r="B431" i="6"/>
  <c r="B429" i="6"/>
  <c r="B418" i="6"/>
  <c r="B416" i="6"/>
  <c r="B405" i="6"/>
  <c r="B403" i="6"/>
  <c r="B392" i="6"/>
  <c r="B390" i="6"/>
  <c r="B379" i="6"/>
  <c r="B377" i="6"/>
  <c r="B366" i="6"/>
  <c r="B364" i="6"/>
  <c r="B353" i="6"/>
  <c r="B351" i="6"/>
  <c r="B340" i="6"/>
  <c r="B338" i="6"/>
  <c r="B327" i="6"/>
  <c r="B325" i="6"/>
  <c r="B314" i="6"/>
  <c r="B312" i="6"/>
  <c r="B301" i="6"/>
  <c r="B299" i="6"/>
  <c r="B288" i="6"/>
  <c r="B286" i="6"/>
  <c r="B275" i="6"/>
  <c r="B273" i="6"/>
  <c r="B262" i="6"/>
  <c r="B260" i="6"/>
  <c r="B249" i="6"/>
  <c r="B247" i="6"/>
  <c r="B236" i="6"/>
  <c r="B234" i="6"/>
  <c r="B223" i="6"/>
  <c r="B221" i="6"/>
  <c r="B210" i="6"/>
  <c r="B208" i="6"/>
  <c r="B197" i="6"/>
  <c r="B195" i="6"/>
  <c r="B184" i="6"/>
  <c r="B182" i="6"/>
  <c r="B171" i="6"/>
  <c r="B169" i="6"/>
  <c r="B158" i="6"/>
  <c r="B156" i="6"/>
  <c r="B145" i="6"/>
  <c r="B143" i="6"/>
  <c r="B132" i="6"/>
  <c r="B130" i="6"/>
  <c r="B119" i="6"/>
  <c r="B117" i="6"/>
  <c r="B106" i="6"/>
  <c r="B104" i="6"/>
  <c r="B93" i="6"/>
  <c r="B91" i="6"/>
  <c r="B80" i="6"/>
  <c r="B78" i="6"/>
  <c r="B67" i="6"/>
  <c r="B65" i="6"/>
  <c r="B54" i="6"/>
  <c r="B52" i="6"/>
  <c r="B41" i="6"/>
  <c r="B39" i="6"/>
  <c r="B28" i="6"/>
  <c r="B26" i="6"/>
  <c r="B15" i="6"/>
  <c r="B13" i="6"/>
  <c r="H1304" i="17"/>
  <c r="H1304" i="16"/>
  <c r="H1304" i="7"/>
  <c r="H1304" i="6"/>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B1298" i="3"/>
  <c r="B1297" i="3"/>
  <c r="B1285" i="3"/>
  <c r="B1284" i="3"/>
  <c r="B1272" i="3"/>
  <c r="B1271" i="3"/>
  <c r="B1259" i="3"/>
  <c r="B1258" i="3"/>
  <c r="B1246" i="3"/>
  <c r="B1245" i="3"/>
  <c r="B1233" i="3"/>
  <c r="B1232" i="3"/>
  <c r="B1220" i="3"/>
  <c r="B1219" i="3"/>
  <c r="B1207" i="3"/>
  <c r="B1206" i="3"/>
  <c r="B1194" i="3"/>
  <c r="B1193" i="3"/>
  <c r="B1181" i="3"/>
  <c r="B1180" i="3"/>
  <c r="B1168" i="3"/>
  <c r="B1167" i="3"/>
  <c r="B1155" i="3"/>
  <c r="B1154" i="3"/>
  <c r="B1142" i="3"/>
  <c r="B1141" i="3"/>
  <c r="B1129" i="3"/>
  <c r="B1128" i="3"/>
  <c r="B1116" i="3"/>
  <c r="B1115" i="3"/>
  <c r="B1103" i="3"/>
  <c r="B1102" i="3"/>
  <c r="B1090" i="3"/>
  <c r="B1089" i="3"/>
  <c r="B1077" i="3"/>
  <c r="B1076" i="3"/>
  <c r="B1064" i="3"/>
  <c r="B1063" i="3"/>
  <c r="B1051" i="3"/>
  <c r="B1050" i="3"/>
  <c r="B1038" i="3"/>
  <c r="B1037" i="3"/>
  <c r="B1025" i="3"/>
  <c r="B1024" i="3"/>
  <c r="B1012" i="3"/>
  <c r="B1011" i="3"/>
  <c r="B999" i="3"/>
  <c r="B998" i="3"/>
  <c r="B986" i="3"/>
  <c r="B985" i="3"/>
  <c r="B973" i="3"/>
  <c r="B972" i="3"/>
  <c r="B960" i="3"/>
  <c r="B959" i="3"/>
  <c r="B947" i="3"/>
  <c r="B946" i="3"/>
  <c r="B934" i="3"/>
  <c r="B933" i="3"/>
  <c r="B921" i="3"/>
  <c r="B920" i="3"/>
  <c r="B908" i="3"/>
  <c r="B907" i="3"/>
  <c r="B895" i="3"/>
  <c r="B894" i="3"/>
  <c r="B882" i="3"/>
  <c r="B881" i="3"/>
  <c r="B869" i="3"/>
  <c r="B868" i="3"/>
  <c r="B856" i="3"/>
  <c r="B855" i="3"/>
  <c r="B843" i="3"/>
  <c r="B842" i="3"/>
  <c r="B830" i="3"/>
  <c r="B829" i="3"/>
  <c r="B817" i="3"/>
  <c r="B816" i="3"/>
  <c r="B804" i="3"/>
  <c r="B803" i="3"/>
  <c r="B791" i="3"/>
  <c r="B790" i="3"/>
  <c r="B778" i="3"/>
  <c r="B777" i="3"/>
  <c r="B765" i="3"/>
  <c r="B764" i="3"/>
  <c r="B752" i="3"/>
  <c r="B751" i="3"/>
  <c r="B739" i="3"/>
  <c r="B738" i="3"/>
  <c r="B726" i="3"/>
  <c r="B725" i="3"/>
  <c r="B713" i="3"/>
  <c r="B712" i="3"/>
  <c r="B700" i="3"/>
  <c r="B699" i="3"/>
  <c r="B687" i="3"/>
  <c r="B686" i="3"/>
  <c r="B674" i="3"/>
  <c r="B673" i="3"/>
  <c r="B661" i="3"/>
  <c r="B660" i="3"/>
  <c r="B648" i="3"/>
  <c r="B647" i="3"/>
  <c r="B635" i="3"/>
  <c r="B634" i="3"/>
  <c r="B622" i="3"/>
  <c r="B621" i="3"/>
  <c r="B609" i="3"/>
  <c r="B608" i="3"/>
  <c r="B596" i="3"/>
  <c r="B595" i="3"/>
  <c r="B583" i="3"/>
  <c r="B582" i="3"/>
  <c r="B570" i="3"/>
  <c r="B569" i="3"/>
  <c r="B557" i="3"/>
  <c r="B556" i="3"/>
  <c r="B544" i="3"/>
  <c r="B543" i="3"/>
  <c r="B531" i="3"/>
  <c r="B530" i="3"/>
  <c r="B518" i="3"/>
  <c r="B517" i="3"/>
  <c r="B505" i="3"/>
  <c r="B504" i="3"/>
  <c r="B492" i="3"/>
  <c r="B491" i="3"/>
  <c r="B479" i="3"/>
  <c r="B478" i="3"/>
  <c r="B466" i="3"/>
  <c r="B465" i="3"/>
  <c r="B453" i="3"/>
  <c r="B452" i="3"/>
  <c r="B440" i="3"/>
  <c r="B439" i="3"/>
  <c r="B427" i="3"/>
  <c r="B426" i="3"/>
  <c r="B414" i="3"/>
  <c r="B413" i="3"/>
  <c r="B401" i="3"/>
  <c r="B400" i="3"/>
  <c r="B388" i="3"/>
  <c r="B387" i="3"/>
  <c r="B375" i="3"/>
  <c r="B374" i="3"/>
  <c r="B362" i="3"/>
  <c r="B361" i="3"/>
  <c r="B349" i="3"/>
  <c r="B348" i="3"/>
  <c r="B336" i="3"/>
  <c r="B335" i="3"/>
  <c r="B323" i="3"/>
  <c r="B322" i="3"/>
  <c r="B310" i="3"/>
  <c r="B309" i="3"/>
  <c r="B297" i="3"/>
  <c r="B296" i="3"/>
  <c r="B284" i="3"/>
  <c r="B283" i="3"/>
  <c r="B271" i="3"/>
  <c r="B270" i="3"/>
  <c r="B258" i="3"/>
  <c r="B257" i="3"/>
  <c r="B245" i="3"/>
  <c r="B244" i="3"/>
  <c r="B232" i="3"/>
  <c r="B231" i="3"/>
  <c r="B219" i="3"/>
  <c r="B218" i="3"/>
  <c r="B206" i="3"/>
  <c r="B205" i="3"/>
  <c r="B193" i="3"/>
  <c r="B192" i="3"/>
  <c r="B180" i="3"/>
  <c r="B179" i="3"/>
  <c r="B167" i="3"/>
  <c r="B166" i="3"/>
  <c r="B154" i="3"/>
  <c r="B153" i="3"/>
  <c r="B141" i="3"/>
  <c r="B140" i="3"/>
  <c r="B128" i="3"/>
  <c r="B127" i="3"/>
  <c r="B115" i="3"/>
  <c r="B114" i="3"/>
  <c r="B102" i="3"/>
  <c r="B101" i="3"/>
  <c r="B89" i="3"/>
  <c r="B88" i="3"/>
  <c r="B76" i="3"/>
  <c r="B75" i="3"/>
  <c r="B63" i="3"/>
  <c r="B62" i="3"/>
  <c r="B50" i="3"/>
  <c r="B49" i="3"/>
  <c r="B37" i="3"/>
  <c r="B36" i="3"/>
  <c r="B24" i="3"/>
  <c r="B23" i="3"/>
  <c r="B11" i="3"/>
  <c r="B10" i="3"/>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C112" i="4" a="1"/>
  <c r="C112" i="4"/>
  <c r="C113" i="4" a="1"/>
  <c r="C113" i="4"/>
  <c r="C114" i="4" a="1"/>
  <c r="C114" i="4"/>
  <c r="C115" i="4" a="1"/>
  <c r="C115" i="4"/>
  <c r="C116" i="4" a="1"/>
  <c r="C116" i="4"/>
  <c r="C117" i="4" a="1"/>
  <c r="C117" i="4"/>
  <c r="C118" i="4" a="1"/>
  <c r="C118" i="4"/>
  <c r="C119" i="4" a="1"/>
  <c r="C119" i="4"/>
  <c r="C120" i="4" a="1"/>
  <c r="C120" i="4"/>
  <c r="C121" i="4" a="1"/>
  <c r="C121" i="4" s="1"/>
  <c r="C122" i="4" a="1"/>
  <c r="C122" i="4" s="1"/>
  <c r="C123" i="4" a="1"/>
  <c r="C123" i="4" s="1"/>
  <c r="C124" i="4" a="1"/>
  <c r="C124" i="4" s="1"/>
  <c r="C125" i="4" a="1"/>
  <c r="C125" i="4"/>
  <c r="C126" i="4" a="1"/>
  <c r="C126" i="4" s="1"/>
  <c r="C127" i="4" a="1"/>
  <c r="C127" i="4" s="1"/>
  <c r="C128" i="4" a="1"/>
  <c r="C128" i="4" s="1"/>
  <c r="C129" i="4" a="1"/>
  <c r="C129" i="4" s="1"/>
  <c r="C130" i="4" a="1"/>
  <c r="C130" i="4" s="1"/>
  <c r="C131" i="4" a="1"/>
  <c r="C131" i="4" s="1"/>
  <c r="C132" i="4" a="1"/>
  <c r="C132" i="4" s="1"/>
  <c r="C133" i="4" a="1"/>
  <c r="C133" i="4" s="1"/>
  <c r="C134" i="4" a="1"/>
  <c r="C134" i="4" s="1"/>
  <c r="C135" i="4" a="1"/>
  <c r="C135" i="4" s="1"/>
  <c r="C136" i="4" a="1"/>
  <c r="C136" i="4" s="1"/>
  <c r="C137" i="4" a="1"/>
  <c r="C137" i="4" s="1"/>
  <c r="C138" i="4" a="1"/>
  <c r="C138" i="4" s="1"/>
  <c r="C139" i="4" a="1"/>
  <c r="C139" i="4" s="1"/>
  <c r="C140" i="4" a="1"/>
  <c r="C140" i="4" s="1"/>
  <c r="C141" i="4" a="1"/>
  <c r="C141" i="4" s="1"/>
  <c r="C142" i="4" a="1"/>
  <c r="C142" i="4" s="1"/>
  <c r="C143" i="4" a="1"/>
  <c r="C143" i="4" s="1"/>
  <c r="C144" i="4" a="1"/>
  <c r="C144" i="4" s="1"/>
  <c r="C145" i="4" a="1"/>
  <c r="C145" i="4" s="1"/>
  <c r="C146" i="4" a="1"/>
  <c r="C146" i="4" s="1"/>
  <c r="C147" i="4" a="1"/>
  <c r="C147" i="4" s="1"/>
  <c r="C148" i="4" a="1"/>
  <c r="C148" i="4" s="1"/>
  <c r="C149" i="4" a="1"/>
  <c r="C149" i="4" s="1"/>
  <c r="C150" i="4" a="1"/>
  <c r="C150" i="4" s="1"/>
  <c r="C151" i="4" a="1"/>
  <c r="C151" i="4" s="1"/>
  <c r="C152" i="4" a="1"/>
  <c r="C152" i="4" s="1"/>
  <c r="C153" i="4" a="1"/>
  <c r="C153" i="4" s="1"/>
  <c r="C154" i="4" a="1"/>
  <c r="C154" i="4" s="1"/>
  <c r="C155" i="4" a="1"/>
  <c r="C155" i="4" s="1"/>
  <c r="C156" i="4" a="1"/>
  <c r="C156" i="4" s="1"/>
  <c r="C157" i="4" a="1"/>
  <c r="C157" i="4" s="1"/>
  <c r="C158" i="4" a="1"/>
  <c r="C158" i="4" s="1"/>
  <c r="C159" i="4" a="1"/>
  <c r="C159" i="4" s="1"/>
  <c r="C160" i="4" a="1"/>
  <c r="C160" i="4" s="1"/>
  <c r="C161" i="4" a="1"/>
  <c r="C161" i="4" s="1"/>
  <c r="C162" i="4" a="1"/>
  <c r="C162" i="4" s="1"/>
  <c r="C163" i="4" a="1"/>
  <c r="C163" i="4" s="1"/>
  <c r="C164" i="4" a="1"/>
  <c r="C164" i="4" s="1"/>
  <c r="C165" i="4" a="1"/>
  <c r="C165" i="4" s="1"/>
  <c r="C166" i="4" a="1"/>
  <c r="C166" i="4" s="1"/>
  <c r="C167" i="4" a="1"/>
  <c r="C167" i="4" s="1"/>
  <c r="C168" i="4" a="1"/>
  <c r="C168" i="4" s="1"/>
  <c r="C169" i="4" a="1"/>
  <c r="C169" i="4" s="1"/>
  <c r="C170" i="4" a="1"/>
  <c r="C170" i="4" s="1"/>
  <c r="C171" i="4" a="1"/>
  <c r="C171" i="4" s="1"/>
  <c r="C172" i="4" a="1"/>
  <c r="C172" i="4" s="1"/>
  <c r="C173" i="4" a="1"/>
  <c r="C173" i="4" s="1"/>
  <c r="C174" i="4" a="1"/>
  <c r="C174" i="4" s="1"/>
  <c r="C175" i="4" a="1"/>
  <c r="C175" i="4" s="1"/>
  <c r="C176" i="4" a="1"/>
  <c r="C176" i="4" s="1"/>
  <c r="C177" i="4" a="1"/>
  <c r="C177" i="4" s="1"/>
  <c r="C178" i="4" a="1"/>
  <c r="C178" i="4" s="1"/>
  <c r="C179" i="4" a="1"/>
  <c r="C179" i="4" s="1"/>
  <c r="C180" i="4" a="1"/>
  <c r="C180" i="4" s="1"/>
  <c r="C181" i="4" a="1"/>
  <c r="C181" i="4" s="1"/>
  <c r="C182" i="4" a="1"/>
  <c r="C182" i="4" s="1"/>
  <c r="C183" i="4" a="1"/>
  <c r="C183" i="4" s="1"/>
  <c r="C184" i="4" a="1"/>
  <c r="C184" i="4" s="1"/>
  <c r="C185" i="4" a="1"/>
  <c r="C185" i="4" s="1"/>
  <c r="C186" i="4" a="1"/>
  <c r="C186" i="4" s="1"/>
  <c r="C187" i="4" a="1"/>
  <c r="C187" i="4" s="1"/>
  <c r="C188" i="4" a="1"/>
  <c r="C188" i="4" s="1"/>
  <c r="C189" i="4" a="1"/>
  <c r="C189" i="4" s="1"/>
  <c r="C190" i="4" a="1"/>
  <c r="C190" i="4" s="1"/>
  <c r="C191" i="4" a="1"/>
  <c r="C191" i="4" s="1"/>
  <c r="C192" i="4" a="1"/>
  <c r="C192" i="4" s="1"/>
  <c r="C193" i="4" a="1"/>
  <c r="C193" i="4" s="1"/>
  <c r="C194" i="4" a="1"/>
  <c r="C194" i="4" s="1"/>
  <c r="C195" i="4" a="1"/>
  <c r="C195" i="4" s="1"/>
  <c r="C196" i="4" a="1"/>
  <c r="C196" i="4" s="1"/>
  <c r="C197" i="4" a="1"/>
  <c r="C197" i="4" s="1"/>
  <c r="C198" i="4" a="1"/>
  <c r="C198" i="4" s="1"/>
  <c r="C199" i="4" a="1"/>
  <c r="C199" i="4" s="1"/>
  <c r="C200" i="4" a="1"/>
  <c r="C200" i="4" s="1"/>
  <c r="C201" i="4" a="1"/>
  <c r="C201" i="4" s="1"/>
  <c r="C202" i="4" a="1"/>
  <c r="C202" i="4" s="1"/>
  <c r="C203" i="4" a="1"/>
  <c r="C203" i="4" s="1"/>
  <c r="C204" i="4" a="1"/>
  <c r="C204" i="4" s="1"/>
  <c r="C205" i="4" a="1"/>
  <c r="C205" i="4" s="1"/>
  <c r="C206" i="4" a="1"/>
  <c r="C206" i="4" s="1"/>
  <c r="C207" i="4" a="1"/>
  <c r="C207" i="4" s="1"/>
  <c r="C208" i="4" a="1"/>
  <c r="C208" i="4" s="1"/>
  <c r="C209" i="4" a="1"/>
  <c r="C209" i="4" s="1"/>
  <c r="C210" i="4" a="1"/>
  <c r="C210" i="4" s="1"/>
  <c r="C211" i="4" a="1"/>
  <c r="C211" i="4" s="1"/>
  <c r="C212" i="4" a="1"/>
  <c r="C212" i="4" s="1"/>
  <c r="C213" i="4" a="1"/>
  <c r="C213" i="4" s="1"/>
  <c r="C214" i="4" a="1"/>
  <c r="C214" i="4" s="1"/>
  <c r="C215" i="4" a="1"/>
  <c r="C215" i="4" s="1"/>
  <c r="C216" i="4" a="1"/>
  <c r="C216" i="4" s="1"/>
  <c r="C217" i="4" a="1"/>
  <c r="C217" i="4" s="1"/>
  <c r="C218" i="4" a="1"/>
  <c r="C218" i="4" s="1"/>
  <c r="C219" i="4" a="1"/>
  <c r="C219" i="4" s="1"/>
  <c r="C220" i="4" a="1"/>
  <c r="C220" i="4" s="1"/>
  <c r="C221" i="4" a="1"/>
  <c r="C221" i="4" s="1"/>
  <c r="C222" i="4" a="1"/>
  <c r="C222" i="4" s="1"/>
  <c r="C223" i="4" a="1"/>
  <c r="C223" i="4" s="1"/>
  <c r="C224" i="4" a="1"/>
  <c r="C224" i="4" s="1"/>
  <c r="C225" i="4" a="1"/>
  <c r="C225" i="4" s="1"/>
  <c r="C226" i="4" a="1"/>
  <c r="C226" i="4" s="1"/>
  <c r="C227" i="4" a="1"/>
  <c r="C227" i="4" s="1"/>
  <c r="C228" i="4" a="1"/>
  <c r="C228" i="4" s="1"/>
  <c r="C229" i="4" a="1"/>
  <c r="C229" i="4" s="1"/>
  <c r="C230" i="4" a="1"/>
  <c r="C230" i="4" s="1"/>
  <c r="C231" i="4" a="1"/>
  <c r="C231" i="4" s="1"/>
  <c r="C232" i="4" a="1"/>
  <c r="C232" i="4" s="1"/>
  <c r="C233" i="4" a="1"/>
  <c r="C233" i="4" s="1"/>
  <c r="C234" i="4" a="1"/>
  <c r="C234" i="4" s="1"/>
  <c r="C235" i="4" a="1"/>
  <c r="C235" i="4" s="1"/>
  <c r="C236" i="4" a="1"/>
  <c r="C236" i="4" s="1"/>
  <c r="C237" i="4" a="1"/>
  <c r="C237" i="4" s="1"/>
  <c r="C238" i="4" a="1"/>
  <c r="C238" i="4" s="1"/>
  <c r="C239" i="4" a="1"/>
  <c r="C239" i="4" s="1"/>
  <c r="C240" i="4" a="1"/>
  <c r="C240" i="4" s="1"/>
  <c r="C241" i="4" a="1"/>
  <c r="C241" i="4" s="1"/>
  <c r="C242" i="4" a="1"/>
  <c r="C242" i="4" s="1"/>
  <c r="C243" i="4" a="1"/>
  <c r="C243" i="4" s="1"/>
  <c r="C244" i="4" a="1"/>
  <c r="C244" i="4" s="1"/>
  <c r="C245" i="4" a="1"/>
  <c r="C245" i="4" s="1"/>
  <c r="C246" i="4" a="1"/>
  <c r="C246" i="4" s="1"/>
  <c r="C247" i="4" a="1"/>
  <c r="C247" i="4" s="1"/>
  <c r="C248" i="4" a="1"/>
  <c r="C248" i="4" s="1"/>
  <c r="C249" i="4" a="1"/>
  <c r="C249" i="4" s="1"/>
  <c r="C250" i="4" a="1"/>
  <c r="C250" i="4" s="1"/>
  <c r="C251" i="4" a="1"/>
  <c r="C251" i="4" s="1"/>
  <c r="C252" i="4" a="1"/>
  <c r="C252" i="4" s="1"/>
  <c r="C253" i="4" a="1"/>
  <c r="C253" i="4" s="1"/>
  <c r="C254" i="4" a="1"/>
  <c r="C254" i="4" s="1"/>
  <c r="C255" i="4" a="1"/>
  <c r="C255" i="4" s="1"/>
  <c r="C256" i="4" a="1"/>
  <c r="C256" i="4" s="1"/>
  <c r="C257" i="4" a="1"/>
  <c r="C257" i="4" s="1"/>
  <c r="C258" i="4" a="1"/>
  <c r="C258" i="4" s="1"/>
  <c r="C259" i="4" a="1"/>
  <c r="C259" i="4" s="1"/>
  <c r="C260" i="4" a="1"/>
  <c r="C260" i="4" s="1"/>
  <c r="C261" i="4" a="1"/>
  <c r="C261" i="4" s="1"/>
  <c r="C262" i="4" a="1"/>
  <c r="C262" i="4" s="1"/>
  <c r="C263" i="4" a="1"/>
  <c r="C263" i="4" s="1"/>
  <c r="C264" i="4" a="1"/>
  <c r="C264" i="4" s="1"/>
  <c r="C265" i="4" a="1"/>
  <c r="C265" i="4" s="1"/>
  <c r="C266" i="4" a="1"/>
  <c r="C266" i="4" s="1"/>
  <c r="C267" i="4" a="1"/>
  <c r="C267" i="4" s="1"/>
  <c r="C268" i="4" a="1"/>
  <c r="C268" i="4" s="1"/>
  <c r="C269" i="4" a="1"/>
  <c r="C269" i="4" s="1"/>
  <c r="C270" i="4" a="1"/>
  <c r="C270" i="4" s="1"/>
  <c r="C271" i="4" a="1"/>
  <c r="C271" i="4" s="1"/>
  <c r="C272" i="4" a="1"/>
  <c r="C272" i="4" s="1"/>
  <c r="C273" i="4" a="1"/>
  <c r="C273" i="4" s="1"/>
  <c r="C274" i="4" a="1"/>
  <c r="C274" i="4" s="1"/>
  <c r="C275" i="4" a="1"/>
  <c r="C275" i="4" s="1"/>
  <c r="C276" i="4" a="1"/>
  <c r="C276" i="4" s="1"/>
  <c r="C277" i="4" a="1"/>
  <c r="C277" i="4" s="1"/>
  <c r="C278" i="4" a="1"/>
  <c r="C278" i="4" s="1"/>
  <c r="C279" i="4" a="1"/>
  <c r="C279" i="4" s="1"/>
  <c r="C280" i="4" a="1"/>
  <c r="C280" i="4" s="1"/>
  <c r="C281" i="4" a="1"/>
  <c r="C281" i="4" s="1"/>
  <c r="C282" i="4" a="1"/>
  <c r="C282" i="4" s="1"/>
  <c r="C283" i="4" a="1"/>
  <c r="C283" i="4" s="1"/>
  <c r="C284" i="4" a="1"/>
  <c r="C284" i="4" s="1"/>
  <c r="C285" i="4" a="1"/>
  <c r="C285" i="4" s="1"/>
  <c r="C286" i="4" a="1"/>
  <c r="C286" i="4" s="1"/>
  <c r="C287" i="4" a="1"/>
  <c r="C287" i="4" s="1"/>
  <c r="C288" i="4" a="1"/>
  <c r="C288" i="4" s="1"/>
  <c r="C289" i="4" a="1"/>
  <c r="C289" i="4" s="1"/>
  <c r="C290" i="4" a="1"/>
  <c r="C290" i="4" s="1"/>
  <c r="C291" i="4" a="1"/>
  <c r="C291" i="4" s="1"/>
  <c r="C292" i="4" a="1"/>
  <c r="C292" i="4" s="1"/>
  <c r="C293" i="4" a="1"/>
  <c r="C293" i="4" s="1"/>
  <c r="C294" i="4" a="1"/>
  <c r="C294" i="4" s="1"/>
  <c r="C295" i="4" a="1"/>
  <c r="C295" i="4" s="1"/>
  <c r="C296" i="4" a="1"/>
  <c r="C296" i="4" s="1"/>
  <c r="C297" i="4" a="1"/>
  <c r="C297" i="4" s="1"/>
  <c r="C298" i="4" a="1"/>
  <c r="C298" i="4" s="1"/>
  <c r="C299" i="4" a="1"/>
  <c r="C299" i="4" s="1"/>
  <c r="C300" i="4" a="1"/>
  <c r="C300" i="4" s="1"/>
  <c r="C301" i="4" a="1"/>
  <c r="C301" i="4" s="1"/>
  <c r="C302" i="4" a="1"/>
  <c r="C302" i="4" s="1"/>
  <c r="C303" i="4" a="1"/>
  <c r="C303" i="4" s="1"/>
  <c r="C304" i="4" a="1"/>
  <c r="C304" i="4" s="1"/>
  <c r="C305" i="4" a="1"/>
  <c r="C305" i="4" s="1"/>
  <c r="C306" i="4" a="1"/>
  <c r="C306" i="4" s="1"/>
  <c r="C307" i="4" a="1"/>
  <c r="C307" i="4" s="1"/>
  <c r="C308" i="4" a="1"/>
  <c r="C308" i="4" s="1"/>
  <c r="C309" i="4" a="1"/>
  <c r="C309" i="4" s="1"/>
  <c r="C310" i="4" a="1"/>
  <c r="C310" i="4" s="1"/>
  <c r="C311" i="4" a="1"/>
  <c r="C311" i="4" s="1"/>
  <c r="C312" i="4" a="1"/>
  <c r="C312" i="4" s="1"/>
  <c r="C313" i="4" a="1"/>
  <c r="C313" i="4" s="1"/>
  <c r="C314" i="4" a="1"/>
  <c r="C314" i="4" s="1"/>
  <c r="C315" i="4" a="1"/>
  <c r="C315" i="4" s="1"/>
  <c r="C316" i="4" a="1"/>
  <c r="C316" i="4" s="1"/>
  <c r="C317" i="4" a="1"/>
  <c r="C317" i="4" s="1"/>
  <c r="C318" i="4" a="1"/>
  <c r="C318" i="4" s="1"/>
  <c r="C319" i="4" a="1"/>
  <c r="C319" i="4" s="1"/>
  <c r="C320" i="4" a="1"/>
  <c r="C320" i="4" s="1"/>
  <c r="C321" i="4" a="1"/>
  <c r="C321" i="4" s="1"/>
  <c r="C322" i="4" a="1"/>
  <c r="C322" i="4" s="1"/>
  <c r="C323" i="4" a="1"/>
  <c r="C323" i="4" s="1"/>
  <c r="C324" i="4" a="1"/>
  <c r="C324" i="4" s="1"/>
  <c r="C325" i="4" a="1"/>
  <c r="C325" i="4" s="1"/>
  <c r="C326" i="4" a="1"/>
  <c r="C326" i="4" s="1"/>
  <c r="C327" i="4" a="1"/>
  <c r="C327" i="4" s="1"/>
  <c r="C328" i="4" a="1"/>
  <c r="C328" i="4" s="1"/>
  <c r="C329" i="4" a="1"/>
  <c r="C329" i="4" s="1"/>
  <c r="C330" i="4" a="1"/>
  <c r="C330" i="4" s="1"/>
  <c r="C331" i="4" a="1"/>
  <c r="C331" i="4" s="1"/>
  <c r="C332" i="4" a="1"/>
  <c r="C332" i="4" s="1"/>
  <c r="C333" i="4" a="1"/>
  <c r="C333" i="4" s="1"/>
  <c r="C334" i="4" a="1"/>
  <c r="C334" i="4" s="1"/>
  <c r="C335" i="4" a="1"/>
  <c r="C335" i="4" s="1"/>
  <c r="C336" i="4" a="1"/>
  <c r="C336" i="4" s="1"/>
  <c r="C337" i="4" a="1"/>
  <c r="C337" i="4" s="1"/>
  <c r="C338" i="4" a="1"/>
  <c r="C338" i="4" s="1"/>
  <c r="C339" i="4" a="1"/>
  <c r="C339" i="4" s="1"/>
  <c r="C340" i="4" a="1"/>
  <c r="C340" i="4" s="1"/>
  <c r="C341" i="4" a="1"/>
  <c r="C341" i="4" s="1"/>
  <c r="C342" i="4" a="1"/>
  <c r="C342" i="4" s="1"/>
  <c r="C343" i="4" a="1"/>
  <c r="C343" i="4" s="1"/>
  <c r="C344" i="4" a="1"/>
  <c r="C344" i="4" s="1"/>
  <c r="C345" i="4" a="1"/>
  <c r="C345" i="4" s="1"/>
  <c r="C346" i="4" a="1"/>
  <c r="C346" i="4" s="1"/>
  <c r="C347" i="4" a="1"/>
  <c r="C347" i="4" s="1"/>
  <c r="C348" i="4" a="1"/>
  <c r="C348" i="4" s="1"/>
  <c r="C349" i="4" a="1"/>
  <c r="C349" i="4" s="1"/>
  <c r="C350" i="4" a="1"/>
  <c r="C350" i="4" s="1"/>
  <c r="C351" i="4" a="1"/>
  <c r="C351" i="4" s="1"/>
  <c r="C352" i="4" a="1"/>
  <c r="C352" i="4" s="1"/>
  <c r="C353" i="4" a="1"/>
  <c r="C353" i="4" s="1"/>
  <c r="C354" i="4" a="1"/>
  <c r="C354" i="4" s="1"/>
  <c r="C355" i="4" a="1"/>
  <c r="C355" i="4" s="1"/>
  <c r="C356" i="4" a="1"/>
  <c r="C356" i="4" s="1"/>
  <c r="C357" i="4" a="1"/>
  <c r="C357" i="4" s="1"/>
  <c r="C358" i="4" a="1"/>
  <c r="C358" i="4" s="1"/>
  <c r="C359" i="4" a="1"/>
  <c r="C359" i="4" s="1"/>
  <c r="C360" i="4" a="1"/>
  <c r="C360" i="4" s="1"/>
  <c r="C361" i="4" a="1"/>
  <c r="C361" i="4" s="1"/>
  <c r="C362" i="4" a="1"/>
  <c r="C362" i="4" s="1"/>
  <c r="C363" i="4" a="1"/>
  <c r="C363" i="4" s="1"/>
  <c r="C364" i="4" a="1"/>
  <c r="C364" i="4" s="1"/>
  <c r="C365" i="4" a="1"/>
  <c r="C365" i="4" s="1"/>
  <c r="C366" i="4" a="1"/>
  <c r="C366" i="4" s="1"/>
  <c r="C367" i="4" a="1"/>
  <c r="C367" i="4" s="1"/>
  <c r="C368" i="4" a="1"/>
  <c r="C368" i="4" s="1"/>
  <c r="C369" i="4" a="1"/>
  <c r="C369" i="4" s="1"/>
  <c r="C370" i="4" a="1"/>
  <c r="C370" i="4" s="1"/>
  <c r="C371" i="4" a="1"/>
  <c r="C371" i="4" s="1"/>
  <c r="C372" i="4" a="1"/>
  <c r="C372" i="4" s="1"/>
  <c r="C373" i="4" a="1"/>
  <c r="C373" i="4" s="1"/>
  <c r="C374" i="4" a="1"/>
  <c r="C374" i="4" s="1"/>
  <c r="C375" i="4" a="1"/>
  <c r="C375" i="4" s="1"/>
  <c r="C376" i="4" a="1"/>
  <c r="C376" i="4" s="1"/>
  <c r="C377" i="4" a="1"/>
  <c r="C377" i="4" s="1"/>
  <c r="C378" i="4" a="1"/>
  <c r="C378" i="4" s="1"/>
  <c r="C379" i="4" a="1"/>
  <c r="C379" i="4" s="1"/>
  <c r="C380" i="4" a="1"/>
  <c r="C380" i="4" s="1"/>
  <c r="C381" i="4" a="1"/>
  <c r="C381" i="4" s="1"/>
  <c r="C382" i="4" a="1"/>
  <c r="C382" i="4" s="1"/>
  <c r="C383" i="4" a="1"/>
  <c r="C383" i="4" s="1"/>
  <c r="C384" i="4" a="1"/>
  <c r="C384" i="4" s="1"/>
  <c r="C385" i="4" a="1"/>
  <c r="C385" i="4" s="1"/>
  <c r="C386" i="4" a="1"/>
  <c r="C386" i="4" s="1"/>
  <c r="C387" i="4" a="1"/>
  <c r="C387" i="4" s="1"/>
  <c r="C388" i="4" a="1"/>
  <c r="C388" i="4" s="1"/>
  <c r="C389" i="4" a="1"/>
  <c r="C389" i="4" s="1"/>
  <c r="C390" i="4" a="1"/>
  <c r="C390" i="4" s="1"/>
  <c r="C391" i="4" a="1"/>
  <c r="C391" i="4" s="1"/>
  <c r="C392" i="4" a="1"/>
  <c r="C392" i="4" s="1"/>
  <c r="C393" i="4" a="1"/>
  <c r="C393" i="4" s="1"/>
  <c r="C394" i="4" a="1"/>
  <c r="C394" i="4" s="1"/>
  <c r="C395" i="4" a="1"/>
  <c r="C395" i="4" s="1"/>
  <c r="C396" i="4" a="1"/>
  <c r="C396" i="4" s="1"/>
  <c r="C397" i="4" a="1"/>
  <c r="C397" i="4" s="1"/>
  <c r="C398" i="4" a="1"/>
  <c r="C398" i="4" s="1"/>
  <c r="C399" i="4" a="1"/>
  <c r="C399" i="4" s="1"/>
  <c r="C400" i="4" a="1"/>
  <c r="C400" i="4" s="1"/>
  <c r="C401" i="4" a="1"/>
  <c r="C401" i="4" s="1"/>
  <c r="C402" i="4" a="1"/>
  <c r="C402" i="4" s="1"/>
  <c r="C403" i="4" a="1"/>
  <c r="C403" i="4" s="1"/>
  <c r="C404" i="4" a="1"/>
  <c r="C404" i="4" s="1"/>
  <c r="C405" i="4" a="1"/>
  <c r="C405" i="4" s="1"/>
  <c r="C406" i="4" a="1"/>
  <c r="C406" i="4" s="1"/>
  <c r="C407" i="4" a="1"/>
  <c r="C407" i="4" s="1"/>
  <c r="C408" i="4" a="1"/>
  <c r="C408" i="4" s="1"/>
  <c r="C409" i="4" a="1"/>
  <c r="C409" i="4" s="1"/>
  <c r="C410" i="4" a="1"/>
  <c r="C410" i="4" s="1"/>
  <c r="C411" i="4" a="1"/>
  <c r="C411" i="4" s="1"/>
  <c r="C412" i="4" a="1"/>
  <c r="C412" i="4" s="1"/>
  <c r="C413" i="4" a="1"/>
  <c r="C413" i="4" s="1"/>
  <c r="C414" i="4" a="1"/>
  <c r="C414" i="4" s="1"/>
  <c r="C415" i="4" a="1"/>
  <c r="C415" i="4" s="1"/>
  <c r="C416" i="4" a="1"/>
  <c r="C416" i="4" s="1"/>
  <c r="C417" i="4" a="1"/>
  <c r="C417" i="4" s="1"/>
  <c r="C418" i="4" a="1"/>
  <c r="C418" i="4" s="1"/>
  <c r="C419" i="4" a="1"/>
  <c r="C419" i="4" s="1"/>
  <c r="C420" i="4" a="1"/>
  <c r="C420" i="4" s="1"/>
  <c r="C421" i="4" a="1"/>
  <c r="C421" i="4" s="1"/>
  <c r="C422" i="4" a="1"/>
  <c r="C422" i="4" s="1"/>
  <c r="C423" i="4" a="1"/>
  <c r="C423" i="4" s="1"/>
  <c r="C424" i="4" a="1"/>
  <c r="C424" i="4" s="1"/>
  <c r="C425" i="4" a="1"/>
  <c r="C425" i="4" s="1"/>
  <c r="C426" i="4" a="1"/>
  <c r="C426" i="4" s="1"/>
  <c r="C427" i="4" a="1"/>
  <c r="C427" i="4" s="1"/>
  <c r="C428" i="4" a="1"/>
  <c r="C428" i="4" s="1"/>
  <c r="C429" i="4" a="1"/>
  <c r="C429" i="4" s="1"/>
  <c r="C430" i="4" a="1"/>
  <c r="C430" i="4" s="1"/>
  <c r="C431" i="4" a="1"/>
  <c r="C431" i="4" s="1"/>
  <c r="C432" i="4" a="1"/>
  <c r="C432" i="4" s="1"/>
  <c r="C433" i="4" a="1"/>
  <c r="C433" i="4" s="1"/>
  <c r="C434" i="4" a="1"/>
  <c r="C434" i="4" s="1"/>
  <c r="C435" i="4" a="1"/>
  <c r="C435" i="4" s="1"/>
  <c r="C436" i="4" a="1"/>
  <c r="C436" i="4" s="1"/>
  <c r="C437" i="4" a="1"/>
  <c r="C437" i="4" s="1"/>
  <c r="C438" i="4" a="1"/>
  <c r="C438" i="4" s="1"/>
  <c r="C439" i="4" a="1"/>
  <c r="C439" i="4" s="1"/>
  <c r="C440" i="4" a="1"/>
  <c r="C440" i="4" s="1"/>
  <c r="C441" i="4" a="1"/>
  <c r="C441" i="4" s="1"/>
  <c r="C442" i="4" a="1"/>
  <c r="C442" i="4" s="1"/>
  <c r="C443" i="4" a="1"/>
  <c r="C443" i="4" s="1"/>
  <c r="C444" i="4" a="1"/>
  <c r="C444" i="4" s="1"/>
  <c r="C445" i="4" a="1"/>
  <c r="C445" i="4" s="1"/>
  <c r="C446" i="4" a="1"/>
  <c r="C446" i="4" s="1"/>
  <c r="C447" i="4" a="1"/>
  <c r="C447" i="4" s="1"/>
  <c r="C448" i="4" a="1"/>
  <c r="C448" i="4" s="1"/>
  <c r="C449" i="4" a="1"/>
  <c r="C449" i="4" s="1"/>
  <c r="C450" i="4" a="1"/>
  <c r="C450" i="4" s="1"/>
  <c r="C451" i="4" a="1"/>
  <c r="C451" i="4" s="1"/>
  <c r="C452" i="4" a="1"/>
  <c r="C452" i="4" s="1"/>
  <c r="C453" i="4" a="1"/>
  <c r="C453" i="4" s="1"/>
  <c r="C454" i="4" a="1"/>
  <c r="C454" i="4" s="1"/>
  <c r="C455" i="4" a="1"/>
  <c r="C455" i="4" s="1"/>
  <c r="C456" i="4" a="1"/>
  <c r="C456" i="4" s="1"/>
  <c r="C457" i="4" a="1"/>
  <c r="C457" i="4" s="1"/>
  <c r="C458" i="4" a="1"/>
  <c r="C458" i="4" s="1"/>
  <c r="C459" i="4" a="1"/>
  <c r="C459" i="4" s="1"/>
  <c r="C460" i="4" a="1"/>
  <c r="C460" i="4" s="1"/>
  <c r="C461" i="4" a="1"/>
  <c r="C461" i="4" s="1"/>
  <c r="C462" i="4" a="1"/>
  <c r="C462" i="4" s="1"/>
  <c r="C463" i="4" a="1"/>
  <c r="C463" i="4" s="1"/>
  <c r="C464" i="4" a="1"/>
  <c r="C464" i="4" s="1"/>
  <c r="C465" i="4" a="1"/>
  <c r="C465" i="4" s="1"/>
  <c r="C466" i="4" a="1"/>
  <c r="C466" i="4" s="1"/>
  <c r="C467" i="4" a="1"/>
  <c r="C467" i="4" s="1"/>
  <c r="C468" i="4" a="1"/>
  <c r="C468" i="4" s="1"/>
  <c r="C469" i="4" a="1"/>
  <c r="C469" i="4" s="1"/>
  <c r="C470" i="4" a="1"/>
  <c r="C470" i="4" s="1"/>
  <c r="C471" i="4" a="1"/>
  <c r="C471" i="4" s="1"/>
  <c r="C472" i="4" a="1"/>
  <c r="C472" i="4" s="1"/>
  <c r="C473" i="4" a="1"/>
  <c r="C473" i="4" s="1"/>
  <c r="C474" i="4" a="1"/>
  <c r="C474" i="4" s="1"/>
  <c r="C475" i="4" a="1"/>
  <c r="C475" i="4" s="1"/>
  <c r="C476" i="4" a="1"/>
  <c r="C476" i="4" s="1"/>
  <c r="C477" i="4" a="1"/>
  <c r="C477" i="4" s="1"/>
  <c r="C478" i="4" a="1"/>
  <c r="C478" i="4" s="1"/>
  <c r="C479" i="4" a="1"/>
  <c r="C479" i="4" s="1"/>
  <c r="C480" i="4" a="1"/>
  <c r="C480" i="4" s="1"/>
  <c r="C481" i="4" a="1"/>
  <c r="C481" i="4" s="1"/>
  <c r="C482" i="4" a="1"/>
  <c r="C482" i="4" s="1"/>
  <c r="C483" i="4" a="1"/>
  <c r="C483" i="4" s="1"/>
  <c r="C484" i="4" a="1"/>
  <c r="C484" i="4" s="1"/>
  <c r="C485" i="4" a="1"/>
  <c r="C485" i="4" s="1"/>
  <c r="C486" i="4" a="1"/>
  <c r="C486" i="4" s="1"/>
  <c r="C487" i="4" a="1"/>
  <c r="C487" i="4" s="1"/>
  <c r="C488" i="4" a="1"/>
  <c r="C488" i="4" s="1"/>
  <c r="C489" i="4" a="1"/>
  <c r="C489" i="4" s="1"/>
  <c r="C490" i="4" a="1"/>
  <c r="C490" i="4" s="1"/>
  <c r="C491" i="4" a="1"/>
  <c r="C491" i="4" s="1"/>
  <c r="C492" i="4" a="1"/>
  <c r="C492" i="4" s="1"/>
  <c r="C493" i="4" a="1"/>
  <c r="C493" i="4" s="1"/>
  <c r="C494" i="4" a="1"/>
  <c r="C494" i="4" s="1"/>
  <c r="C495" i="4" a="1"/>
  <c r="C495" i="4" s="1"/>
  <c r="C496" i="4" a="1"/>
  <c r="C496" i="4" s="1"/>
  <c r="C497" i="4" a="1"/>
  <c r="C497" i="4" s="1"/>
  <c r="C498" i="4" a="1"/>
  <c r="C498" i="4" s="1"/>
  <c r="C499" i="4" a="1"/>
  <c r="C499" i="4" s="1"/>
  <c r="C500" i="4" a="1"/>
  <c r="C500" i="4" s="1"/>
  <c r="C501" i="4" a="1"/>
  <c r="C501" i="4" s="1"/>
  <c r="C502" i="4" a="1"/>
  <c r="C502" i="4" s="1"/>
  <c r="C503" i="4" a="1"/>
  <c r="C503" i="4" s="1"/>
  <c r="C504" i="4" a="1"/>
  <c r="C504" i="4" s="1"/>
  <c r="C505" i="4" a="1"/>
  <c r="C505" i="4" s="1"/>
  <c r="C506" i="4" a="1"/>
  <c r="C506" i="4" s="1"/>
  <c r="C507" i="4" a="1"/>
  <c r="C507" i="4" s="1"/>
  <c r="C508" i="4" a="1"/>
  <c r="C508" i="4" s="1"/>
  <c r="C509" i="4" a="1"/>
  <c r="C509" i="4" s="1"/>
  <c r="C510" i="4" a="1"/>
  <c r="C510" i="4" s="1"/>
  <c r="C511" i="4" a="1"/>
  <c r="C511" i="4" s="1"/>
  <c r="C512" i="4" a="1"/>
  <c r="C512" i="4" s="1"/>
  <c r="C513" i="4" a="1"/>
  <c r="C513" i="4" s="1"/>
  <c r="C514" i="4" a="1"/>
  <c r="C514" i="4" s="1"/>
  <c r="C515" i="4" a="1"/>
  <c r="C515" i="4" s="1"/>
  <c r="C516" i="4" a="1"/>
  <c r="C516" i="4" s="1"/>
  <c r="C517" i="4" a="1"/>
  <c r="C517" i="4" s="1"/>
  <c r="C518" i="4" a="1"/>
  <c r="C518" i="4" s="1"/>
  <c r="C519" i="4" a="1"/>
  <c r="C519" i="4" s="1"/>
  <c r="C520" i="4" a="1"/>
  <c r="C520" i="4" s="1"/>
  <c r="C521" i="4" a="1"/>
  <c r="C521" i="4" s="1"/>
  <c r="C522" i="4" a="1"/>
  <c r="C522" i="4" s="1"/>
  <c r="C523" i="4" a="1"/>
  <c r="C523" i="4" s="1"/>
  <c r="C524" i="4" a="1"/>
  <c r="C524" i="4" s="1"/>
  <c r="C525" i="4" a="1"/>
  <c r="C525" i="4" s="1"/>
  <c r="C526" i="4" a="1"/>
  <c r="C526" i="4" s="1"/>
  <c r="C527" i="4" a="1"/>
  <c r="C527" i="4" s="1"/>
  <c r="C528" i="4" a="1"/>
  <c r="C528" i="4" s="1"/>
  <c r="C529" i="4" a="1"/>
  <c r="C529" i="4" s="1"/>
  <c r="C530" i="4" a="1"/>
  <c r="C530" i="4" s="1"/>
  <c r="C531" i="4" a="1"/>
  <c r="C531" i="4" s="1"/>
  <c r="C532" i="4" a="1"/>
  <c r="C532" i="4" s="1"/>
  <c r="C533" i="4" a="1"/>
  <c r="C533" i="4" s="1"/>
  <c r="C534" i="4" a="1"/>
  <c r="C534" i="4" s="1"/>
  <c r="C535" i="4" a="1"/>
  <c r="C535" i="4" s="1"/>
  <c r="C536" i="4" a="1"/>
  <c r="C536" i="4" s="1"/>
  <c r="C537" i="4" a="1"/>
  <c r="C537" i="4" s="1"/>
  <c r="C538" i="4" a="1"/>
  <c r="C538" i="4" s="1"/>
  <c r="C539" i="4" a="1"/>
  <c r="C539" i="4" s="1"/>
  <c r="C540" i="4" a="1"/>
  <c r="C540" i="4" s="1"/>
  <c r="C541" i="4" a="1"/>
  <c r="C541" i="4" s="1"/>
  <c r="C542" i="4" a="1"/>
  <c r="C542" i="4" s="1"/>
  <c r="C543" i="4" a="1"/>
  <c r="C543" i="4" s="1"/>
  <c r="C544" i="4" a="1"/>
  <c r="C544" i="4" s="1"/>
  <c r="C545" i="4" a="1"/>
  <c r="C545" i="4" s="1"/>
  <c r="C546" i="4" a="1"/>
  <c r="C546" i="4" s="1"/>
  <c r="C547" i="4" a="1"/>
  <c r="C547" i="4" s="1"/>
  <c r="C548" i="4" a="1"/>
  <c r="C548" i="4" s="1"/>
  <c r="C549" i="4" a="1"/>
  <c r="C549" i="4" s="1"/>
  <c r="C550" i="4" a="1"/>
  <c r="C550" i="4" s="1"/>
  <c r="C551" i="4" a="1"/>
  <c r="C551" i="4" s="1"/>
  <c r="C552" i="4" a="1"/>
  <c r="C552" i="4" s="1"/>
  <c r="C553" i="4" a="1"/>
  <c r="C553" i="4" s="1"/>
  <c r="C554" i="4" a="1"/>
  <c r="C554" i="4" s="1"/>
  <c r="C555" i="4" a="1"/>
  <c r="C555" i="4" s="1"/>
  <c r="C556" i="4" a="1"/>
  <c r="C556" i="4" s="1"/>
  <c r="C557" i="4" a="1"/>
  <c r="C557" i="4" s="1"/>
  <c r="C558" i="4" a="1"/>
  <c r="C558" i="4" s="1"/>
  <c r="C559" i="4" a="1"/>
  <c r="C559" i="4" s="1"/>
  <c r="C560" i="4" a="1"/>
  <c r="C560" i="4" s="1"/>
  <c r="C561" i="4" a="1"/>
  <c r="C561" i="4" s="1"/>
  <c r="C562" i="4" a="1"/>
  <c r="C562" i="4" s="1"/>
  <c r="C563" i="4" a="1"/>
  <c r="C563" i="4" s="1"/>
  <c r="C564" i="4" a="1"/>
  <c r="C564" i="4" s="1"/>
  <c r="C565" i="4" a="1"/>
  <c r="C565" i="4" s="1"/>
  <c r="C566" i="4" a="1"/>
  <c r="C566" i="4" s="1"/>
  <c r="C567" i="4" a="1"/>
  <c r="C567" i="4" s="1"/>
  <c r="C568" i="4" a="1"/>
  <c r="C568" i="4" s="1"/>
  <c r="C569" i="4" a="1"/>
  <c r="C569" i="4" s="1"/>
  <c r="C570" i="4" a="1"/>
  <c r="C570" i="4" s="1"/>
  <c r="C571" i="4" a="1"/>
  <c r="C571" i="4" s="1"/>
  <c r="C572" i="4" a="1"/>
  <c r="C572" i="4" s="1"/>
  <c r="C573" i="4" a="1"/>
  <c r="C573" i="4" s="1"/>
  <c r="C574" i="4" a="1"/>
  <c r="C574" i="4" s="1"/>
  <c r="C575" i="4" a="1"/>
  <c r="C575" i="4" s="1"/>
  <c r="C576" i="4" a="1"/>
  <c r="C576" i="4" s="1"/>
  <c r="C577" i="4" a="1"/>
  <c r="C577" i="4" s="1"/>
  <c r="C578" i="4" a="1"/>
  <c r="C578" i="4" s="1"/>
  <c r="C579" i="4" a="1"/>
  <c r="C579" i="4" s="1"/>
  <c r="C580" i="4" a="1"/>
  <c r="C580" i="4" s="1"/>
  <c r="C581" i="4" a="1"/>
  <c r="C581" i="4" s="1"/>
  <c r="C582" i="4" a="1"/>
  <c r="C582" i="4" s="1"/>
  <c r="C583" i="4" a="1"/>
  <c r="C583" i="4" s="1"/>
  <c r="C584" i="4" a="1"/>
  <c r="C584" i="4" s="1"/>
  <c r="C585" i="4" a="1"/>
  <c r="C585" i="4" s="1"/>
  <c r="C586" i="4" a="1"/>
  <c r="C586" i="4" s="1"/>
  <c r="C587" i="4" a="1"/>
  <c r="C587" i="4" s="1"/>
  <c r="C588" i="4" a="1"/>
  <c r="C588" i="4" s="1"/>
  <c r="C589" i="4" a="1"/>
  <c r="C589" i="4" s="1"/>
  <c r="C590" i="4" a="1"/>
  <c r="C590" i="4" s="1"/>
  <c r="C591" i="4" a="1"/>
  <c r="C591" i="4" s="1"/>
  <c r="C592" i="4" a="1"/>
  <c r="C592" i="4" s="1"/>
  <c r="C593" i="4" a="1"/>
  <c r="C593" i="4" s="1"/>
  <c r="C594" i="4" a="1"/>
  <c r="C594" i="4" s="1"/>
  <c r="C595" i="4" a="1"/>
  <c r="C595" i="4" s="1"/>
  <c r="C596" i="4" a="1"/>
  <c r="C596" i="4" s="1"/>
  <c r="C597" i="4" a="1"/>
  <c r="C597" i="4" s="1"/>
  <c r="C598" i="4" a="1"/>
  <c r="C598" i="4" s="1"/>
  <c r="C599" i="4" a="1"/>
  <c r="C599" i="4" s="1"/>
  <c r="C600" i="4" a="1"/>
  <c r="C600" i="4" s="1"/>
  <c r="C601" i="4" a="1"/>
  <c r="C601" i="4" s="1"/>
  <c r="C602" i="4" a="1"/>
  <c r="C602" i="4" s="1"/>
  <c r="C603" i="4" a="1"/>
  <c r="C603" i="4" s="1"/>
  <c r="C604" i="4" a="1"/>
  <c r="C604" i="4" s="1"/>
  <c r="C605" i="4" a="1"/>
  <c r="C605" i="4" s="1"/>
  <c r="C606" i="4" a="1"/>
  <c r="C606" i="4" s="1"/>
  <c r="C607" i="4" a="1"/>
  <c r="C607" i="4" s="1"/>
  <c r="C608" i="4" a="1"/>
  <c r="C608" i="4" s="1"/>
  <c r="C609" i="4" a="1"/>
  <c r="C609" i="4" s="1"/>
  <c r="C610" i="4" a="1"/>
  <c r="C610" i="4" s="1"/>
  <c r="C611" i="4" a="1"/>
  <c r="C611" i="4" s="1"/>
  <c r="C612" i="4" a="1"/>
  <c r="C612" i="4" s="1"/>
  <c r="C613" i="4" a="1"/>
  <c r="C613" i="4" s="1"/>
  <c r="C614" i="4" a="1"/>
  <c r="C614" i="4" s="1"/>
  <c r="C615" i="4" a="1"/>
  <c r="C615" i="4" s="1"/>
  <c r="C616" i="4" a="1"/>
  <c r="C616" i="4" s="1"/>
  <c r="C617" i="4" a="1"/>
  <c r="C617" i="4" s="1"/>
  <c r="C618" i="4" a="1"/>
  <c r="C618" i="4" s="1"/>
  <c r="C619" i="4" a="1"/>
  <c r="C619" i="4" s="1"/>
  <c r="C620" i="4" a="1"/>
  <c r="C620" i="4" s="1"/>
  <c r="C621" i="4" a="1"/>
  <c r="C621" i="4" s="1"/>
  <c r="C622" i="4" a="1"/>
  <c r="C622" i="4" s="1"/>
  <c r="C623" i="4" a="1"/>
  <c r="C623" i="4" s="1"/>
  <c r="C624" i="4" a="1"/>
  <c r="C624" i="4" s="1"/>
  <c r="C625" i="4" a="1"/>
  <c r="C625" i="4" s="1"/>
  <c r="C626" i="4" a="1"/>
  <c r="C626" i="4" s="1"/>
  <c r="C627" i="4" a="1"/>
  <c r="C627" i="4" s="1"/>
  <c r="C628" i="4" a="1"/>
  <c r="C628" i="4" s="1"/>
  <c r="C629" i="4" a="1"/>
  <c r="C629" i="4" s="1"/>
  <c r="C630" i="4" a="1"/>
  <c r="C630" i="4" s="1"/>
  <c r="C631" i="4" a="1"/>
  <c r="C631" i="4" s="1"/>
  <c r="C632" i="4" a="1"/>
  <c r="C632" i="4" s="1"/>
  <c r="C633" i="4" a="1"/>
  <c r="C633" i="4" s="1"/>
  <c r="C634" i="4" a="1"/>
  <c r="C634" i="4" s="1"/>
  <c r="C635" i="4" a="1"/>
  <c r="C635" i="4" s="1"/>
  <c r="C636" i="4" a="1"/>
  <c r="C636" i="4" s="1"/>
  <c r="C637" i="4" a="1"/>
  <c r="C637" i="4" s="1"/>
  <c r="C638" i="4" a="1"/>
  <c r="C638" i="4" s="1"/>
  <c r="C639" i="4" a="1"/>
  <c r="C639" i="4" s="1"/>
  <c r="C640" i="4" a="1"/>
  <c r="C640" i="4" s="1"/>
  <c r="C641" i="4" a="1"/>
  <c r="C641" i="4" s="1"/>
  <c r="C642" i="4" a="1"/>
  <c r="C642" i="4" s="1"/>
  <c r="C643" i="4" a="1"/>
  <c r="C643" i="4" s="1"/>
  <c r="C644" i="4" a="1"/>
  <c r="C644" i="4" s="1"/>
  <c r="C645" i="4" a="1"/>
  <c r="C645" i="4" s="1"/>
  <c r="C646" i="4" a="1"/>
  <c r="C646" i="4" s="1"/>
  <c r="C647" i="4" a="1"/>
  <c r="C647" i="4" s="1"/>
  <c r="C648" i="4" a="1"/>
  <c r="C648" i="4" s="1"/>
  <c r="C649" i="4" a="1"/>
  <c r="C649" i="4" s="1"/>
  <c r="C650" i="4" a="1"/>
  <c r="C650" i="4" s="1"/>
  <c r="C651" i="4" a="1"/>
  <c r="C651" i="4" s="1"/>
  <c r="C652" i="4" a="1"/>
  <c r="C652" i="4" s="1"/>
  <c r="C653" i="4" a="1"/>
  <c r="C653" i="4" s="1"/>
  <c r="C654" i="4" a="1"/>
  <c r="C654" i="4" s="1"/>
  <c r="C655" i="4" a="1"/>
  <c r="C655" i="4" s="1"/>
  <c r="C656" i="4" a="1"/>
  <c r="C656" i="4" s="1"/>
  <c r="C657" i="4" a="1"/>
  <c r="C657" i="4" s="1"/>
  <c r="C658" i="4" a="1"/>
  <c r="C658" i="4" s="1"/>
  <c r="C659" i="4" a="1"/>
  <c r="C659" i="4" s="1"/>
  <c r="C660" i="4" a="1"/>
  <c r="C660" i="4" s="1"/>
  <c r="C661" i="4" a="1"/>
  <c r="C661" i="4" s="1"/>
  <c r="C662" i="4" a="1"/>
  <c r="C662" i="4" s="1"/>
  <c r="C663" i="4" a="1"/>
  <c r="C663" i="4" s="1"/>
  <c r="C664" i="4" a="1"/>
  <c r="C664" i="4" s="1"/>
  <c r="C665" i="4" a="1"/>
  <c r="C665" i="4" s="1"/>
  <c r="C666" i="4" a="1"/>
  <c r="C666" i="4" s="1"/>
  <c r="C667" i="4" a="1"/>
  <c r="C667" i="4" s="1"/>
  <c r="C668" i="4" a="1"/>
  <c r="C668" i="4" s="1"/>
  <c r="C669" i="4" a="1"/>
  <c r="C669" i="4" s="1"/>
  <c r="C670" i="4" a="1"/>
  <c r="C670" i="4" s="1"/>
  <c r="C671" i="4" a="1"/>
  <c r="C671" i="4" s="1"/>
  <c r="C672" i="4" a="1"/>
  <c r="C672" i="4" s="1"/>
  <c r="C673" i="4" a="1"/>
  <c r="C673" i="4" s="1"/>
  <c r="C674" i="4" a="1"/>
  <c r="C674" i="4" s="1"/>
  <c r="C675" i="4" a="1"/>
  <c r="C675" i="4" s="1"/>
  <c r="C676" i="4" a="1"/>
  <c r="C676" i="4" s="1"/>
  <c r="C677" i="4" a="1"/>
  <c r="C677" i="4" s="1"/>
  <c r="C678" i="4" a="1"/>
  <c r="C678" i="4" s="1"/>
  <c r="C679" i="4" a="1"/>
  <c r="C679" i="4" s="1"/>
  <c r="C680" i="4" a="1"/>
  <c r="C680" i="4" s="1"/>
  <c r="C681" i="4" a="1"/>
  <c r="C681" i="4" s="1"/>
  <c r="C682" i="4" a="1"/>
  <c r="C682" i="4" s="1"/>
  <c r="C683" i="4" a="1"/>
  <c r="C683" i="4" s="1"/>
  <c r="C684" i="4" a="1"/>
  <c r="C684" i="4" s="1"/>
  <c r="C685" i="4" a="1"/>
  <c r="C685" i="4" s="1"/>
  <c r="C686" i="4" a="1"/>
  <c r="C686" i="4" s="1"/>
  <c r="C687" i="4" a="1"/>
  <c r="C687" i="4" s="1"/>
  <c r="C688" i="4" a="1"/>
  <c r="C688" i="4" s="1"/>
  <c r="C689" i="4" a="1"/>
  <c r="C689" i="4" s="1"/>
  <c r="C690" i="4" a="1"/>
  <c r="C690" i="4" s="1"/>
  <c r="C691" i="4" a="1"/>
  <c r="C691" i="4" s="1"/>
  <c r="C692" i="4" a="1"/>
  <c r="C692" i="4" s="1"/>
  <c r="C693" i="4" a="1"/>
  <c r="C693" i="4" s="1"/>
  <c r="C694" i="4" a="1"/>
  <c r="C694" i="4" s="1"/>
  <c r="C695" i="4" a="1"/>
  <c r="C695" i="4" s="1"/>
  <c r="C696" i="4" a="1"/>
  <c r="C696" i="4" s="1"/>
  <c r="C697" i="4" a="1"/>
  <c r="C697" i="4" s="1"/>
  <c r="C698" i="4" a="1"/>
  <c r="C698" i="4" s="1"/>
  <c r="C699" i="4" a="1"/>
  <c r="C699" i="4" s="1"/>
  <c r="C700" i="4" a="1"/>
  <c r="C700" i="4" s="1"/>
  <c r="C701" i="4" a="1"/>
  <c r="C701" i="4" s="1"/>
  <c r="C702" i="4" a="1"/>
  <c r="C702" i="4" s="1"/>
  <c r="C703" i="4" a="1"/>
  <c r="C703" i="4" s="1"/>
  <c r="C704" i="4" a="1"/>
  <c r="C704" i="4" s="1"/>
  <c r="C705" i="4" a="1"/>
  <c r="C705" i="4" s="1"/>
  <c r="C706" i="4" a="1"/>
  <c r="C706" i="4" s="1"/>
  <c r="C707" i="4" a="1"/>
  <c r="C707" i="4" s="1"/>
  <c r="C708" i="4" a="1"/>
  <c r="C708" i="4" s="1"/>
  <c r="C709" i="4" a="1"/>
  <c r="C709" i="4" s="1"/>
  <c r="C710" i="4" a="1"/>
  <c r="C710" i="4" s="1"/>
  <c r="C711" i="4" a="1"/>
  <c r="C711" i="4" s="1"/>
  <c r="B1293" i="3"/>
  <c r="B1294" i="3"/>
  <c r="B1295" i="3"/>
  <c r="B1296" i="3"/>
  <c r="B1280" i="3"/>
  <c r="B1281" i="3"/>
  <c r="B1282" i="3"/>
  <c r="B1283" i="3"/>
  <c r="B1267" i="3"/>
  <c r="B1268" i="3"/>
  <c r="B1269" i="3"/>
  <c r="B1270" i="3"/>
  <c r="B1254" i="3"/>
  <c r="B1255" i="3"/>
  <c r="B1256" i="3"/>
  <c r="B1257" i="3"/>
  <c r="B1241" i="3"/>
  <c r="B1242" i="3"/>
  <c r="B1243" i="3"/>
  <c r="B1244" i="3"/>
  <c r="B1228" i="3"/>
  <c r="B1229" i="3"/>
  <c r="B1230" i="3"/>
  <c r="B1231" i="3"/>
  <c r="B1215" i="3"/>
  <c r="B1216" i="3"/>
  <c r="B1217" i="3"/>
  <c r="B1218" i="3"/>
  <c r="B1202" i="3"/>
  <c r="B1203" i="3"/>
  <c r="B1204" i="3"/>
  <c r="B1205" i="3"/>
  <c r="B1189" i="3"/>
  <c r="B1190" i="3"/>
  <c r="B1191" i="3"/>
  <c r="B1192" i="3"/>
  <c r="B1176" i="3"/>
  <c r="B1177" i="3"/>
  <c r="B1178" i="3"/>
  <c r="B1179" i="3"/>
  <c r="B1163" i="3"/>
  <c r="B1164" i="3"/>
  <c r="B1165" i="3"/>
  <c r="B1166" i="3"/>
  <c r="B1150" i="3"/>
  <c r="B1151" i="3"/>
  <c r="B1152" i="3"/>
  <c r="B1153" i="3"/>
  <c r="B1137" i="3"/>
  <c r="B1138" i="3"/>
  <c r="B1139" i="3"/>
  <c r="B1140" i="3"/>
  <c r="B1124" i="3"/>
  <c r="B1125" i="3"/>
  <c r="B1126" i="3"/>
  <c r="B1127" i="3"/>
  <c r="B1111" i="3"/>
  <c r="B1112" i="3"/>
  <c r="B1113" i="3"/>
  <c r="B1114" i="3"/>
  <c r="B1098" i="3"/>
  <c r="B1099" i="3"/>
  <c r="B1100" i="3"/>
  <c r="B1101" i="3"/>
  <c r="B1085" i="3"/>
  <c r="B1086" i="3"/>
  <c r="B1087" i="3"/>
  <c r="B1088" i="3"/>
  <c r="B1072" i="3"/>
  <c r="B1073" i="3"/>
  <c r="B1074" i="3"/>
  <c r="B1075" i="3"/>
  <c r="B1059" i="3"/>
  <c r="B1060" i="3"/>
  <c r="B1061" i="3"/>
  <c r="B1062" i="3"/>
  <c r="B1046" i="3"/>
  <c r="B1047" i="3"/>
  <c r="B1048" i="3"/>
  <c r="B1049" i="3"/>
  <c r="B1033" i="3"/>
  <c r="B1034" i="3"/>
  <c r="B1035" i="3"/>
  <c r="B1036" i="3"/>
  <c r="B1020" i="3"/>
  <c r="B1021" i="3"/>
  <c r="B1022" i="3"/>
  <c r="B1023" i="3"/>
  <c r="B1007" i="3"/>
  <c r="B1008" i="3"/>
  <c r="B1009" i="3"/>
  <c r="B1010" i="3"/>
  <c r="B994" i="3"/>
  <c r="B995" i="3"/>
  <c r="B996" i="3"/>
  <c r="B997" i="3"/>
  <c r="B981" i="3"/>
  <c r="B982" i="3"/>
  <c r="B983" i="3"/>
  <c r="B984" i="3"/>
  <c r="B968" i="3"/>
  <c r="B969" i="3"/>
  <c r="B970" i="3"/>
  <c r="B971" i="3"/>
  <c r="B955" i="3"/>
  <c r="B956" i="3"/>
  <c r="B957" i="3"/>
  <c r="B958" i="3"/>
  <c r="B942" i="3"/>
  <c r="B943" i="3"/>
  <c r="B944" i="3"/>
  <c r="B945" i="3"/>
  <c r="B929" i="3"/>
  <c r="B930" i="3"/>
  <c r="B931" i="3"/>
  <c r="B932" i="3"/>
  <c r="B916" i="3"/>
  <c r="B917" i="3"/>
  <c r="B918" i="3"/>
  <c r="B919" i="3"/>
  <c r="B903" i="3"/>
  <c r="B904" i="3"/>
  <c r="B905" i="3"/>
  <c r="B906" i="3"/>
  <c r="B890" i="3"/>
  <c r="B891" i="3"/>
  <c r="B892" i="3"/>
  <c r="B893" i="3"/>
  <c r="B877" i="3"/>
  <c r="B878" i="3"/>
  <c r="B879" i="3"/>
  <c r="B880" i="3"/>
  <c r="B864" i="3"/>
  <c r="B865" i="3"/>
  <c r="B866" i="3"/>
  <c r="B867" i="3"/>
  <c r="B851" i="3"/>
  <c r="B852" i="3"/>
  <c r="B853" i="3"/>
  <c r="B854" i="3"/>
  <c r="B838" i="3"/>
  <c r="B839" i="3"/>
  <c r="B840" i="3"/>
  <c r="B841" i="3"/>
  <c r="B825" i="3"/>
  <c r="B826" i="3"/>
  <c r="B827" i="3"/>
  <c r="B828" i="3"/>
  <c r="B812" i="3"/>
  <c r="B813" i="3"/>
  <c r="B814" i="3"/>
  <c r="B815" i="3"/>
  <c r="B799" i="3"/>
  <c r="B800" i="3"/>
  <c r="B801" i="3"/>
  <c r="B802" i="3"/>
  <c r="B786" i="3"/>
  <c r="B787" i="3"/>
  <c r="B788" i="3"/>
  <c r="B789" i="3"/>
  <c r="B773" i="3"/>
  <c r="B774" i="3"/>
  <c r="B775" i="3"/>
  <c r="B776" i="3"/>
  <c r="B760" i="3"/>
  <c r="B761" i="3"/>
  <c r="B762" i="3"/>
  <c r="B763" i="3"/>
  <c r="B747" i="3"/>
  <c r="B748" i="3"/>
  <c r="B749" i="3"/>
  <c r="B750" i="3"/>
  <c r="B734" i="3"/>
  <c r="B735" i="3"/>
  <c r="B736" i="3"/>
  <c r="B737" i="3"/>
  <c r="B721" i="3"/>
  <c r="B722" i="3"/>
  <c r="B723" i="3"/>
  <c r="B724" i="3"/>
  <c r="B708" i="3"/>
  <c r="B709" i="3"/>
  <c r="B710" i="3"/>
  <c r="B711" i="3"/>
  <c r="B695" i="3"/>
  <c r="B696" i="3"/>
  <c r="B697" i="3"/>
  <c r="B698" i="3"/>
  <c r="B682" i="3"/>
  <c r="B683" i="3"/>
  <c r="B684" i="3"/>
  <c r="B685" i="3"/>
  <c r="B669" i="3"/>
  <c r="B670" i="3"/>
  <c r="B671" i="3"/>
  <c r="B672" i="3"/>
  <c r="B656" i="3"/>
  <c r="B657" i="3"/>
  <c r="B658" i="3"/>
  <c r="B659" i="3"/>
  <c r="B643" i="3"/>
  <c r="B644" i="3"/>
  <c r="B645" i="3"/>
  <c r="B646" i="3"/>
  <c r="B630" i="3"/>
  <c r="B631" i="3"/>
  <c r="B632" i="3"/>
  <c r="B633" i="3"/>
  <c r="B617" i="3"/>
  <c r="B618" i="3"/>
  <c r="B619" i="3"/>
  <c r="B620" i="3"/>
  <c r="B604" i="3"/>
  <c r="B605" i="3"/>
  <c r="B606" i="3"/>
  <c r="B607" i="3"/>
  <c r="B591" i="3"/>
  <c r="B592" i="3"/>
  <c r="B593" i="3"/>
  <c r="B594" i="3"/>
  <c r="B578" i="3"/>
  <c r="B579" i="3"/>
  <c r="B580" i="3"/>
  <c r="B581" i="3"/>
  <c r="B565" i="3"/>
  <c r="B566" i="3"/>
  <c r="B567" i="3"/>
  <c r="B568" i="3"/>
  <c r="B552" i="3"/>
  <c r="B553" i="3"/>
  <c r="B554" i="3"/>
  <c r="B555" i="3"/>
  <c r="B539" i="3"/>
  <c r="B540" i="3"/>
  <c r="B541" i="3"/>
  <c r="B542" i="3"/>
  <c r="B526" i="3"/>
  <c r="B527" i="3"/>
  <c r="B528" i="3"/>
  <c r="B529" i="3"/>
  <c r="B513" i="3"/>
  <c r="B514" i="3"/>
  <c r="B515" i="3"/>
  <c r="B516" i="3"/>
  <c r="B500" i="3"/>
  <c r="B501" i="3"/>
  <c r="B502" i="3"/>
  <c r="B503" i="3"/>
  <c r="B487" i="3"/>
  <c r="B488" i="3"/>
  <c r="B489" i="3"/>
  <c r="B490" i="3"/>
  <c r="B474" i="3"/>
  <c r="B475" i="3"/>
  <c r="B476" i="3"/>
  <c r="B477" i="3"/>
  <c r="B461" i="3"/>
  <c r="B462" i="3"/>
  <c r="B463" i="3"/>
  <c r="B464" i="3"/>
  <c r="B448" i="3"/>
  <c r="B449" i="3"/>
  <c r="B450" i="3"/>
  <c r="B451" i="3"/>
  <c r="B435" i="3"/>
  <c r="B436" i="3"/>
  <c r="B437" i="3"/>
  <c r="B438" i="3"/>
  <c r="B422" i="3"/>
  <c r="B423" i="3"/>
  <c r="B424" i="3"/>
  <c r="B425" i="3"/>
  <c r="B409" i="3"/>
  <c r="B410" i="3"/>
  <c r="B411" i="3"/>
  <c r="B412" i="3"/>
  <c r="B396" i="3"/>
  <c r="B397" i="3"/>
  <c r="B398" i="3"/>
  <c r="B399" i="3"/>
  <c r="B383" i="3"/>
  <c r="B384" i="3"/>
  <c r="B385" i="3"/>
  <c r="B386" i="3"/>
  <c r="B370" i="3"/>
  <c r="B371" i="3"/>
  <c r="B372" i="3"/>
  <c r="B373" i="3"/>
  <c r="B357" i="3"/>
  <c r="B358" i="3"/>
  <c r="B359" i="3"/>
  <c r="B360" i="3"/>
  <c r="B344" i="3"/>
  <c r="B345" i="3"/>
  <c r="B346" i="3"/>
  <c r="B347" i="3"/>
  <c r="B331" i="3"/>
  <c r="B332" i="3"/>
  <c r="B333" i="3"/>
  <c r="B334" i="3"/>
  <c r="B318" i="3"/>
  <c r="B319" i="3"/>
  <c r="B320" i="3"/>
  <c r="B321" i="3"/>
  <c r="B305" i="3"/>
  <c r="B306" i="3"/>
  <c r="B307" i="3"/>
  <c r="B308" i="3"/>
  <c r="B292" i="3"/>
  <c r="B293" i="3"/>
  <c r="B294" i="3"/>
  <c r="B295" i="3"/>
  <c r="B279" i="3"/>
  <c r="B280" i="3"/>
  <c r="B281" i="3"/>
  <c r="B282" i="3"/>
  <c r="B266" i="3"/>
  <c r="B267" i="3"/>
  <c r="B268" i="3"/>
  <c r="B269" i="3"/>
  <c r="B253" i="3"/>
  <c r="B254" i="3"/>
  <c r="B255" i="3"/>
  <c r="B256" i="3"/>
  <c r="B240" i="3"/>
  <c r="B241" i="3"/>
  <c r="B242" i="3"/>
  <c r="B243" i="3"/>
  <c r="B227" i="3"/>
  <c r="B228" i="3"/>
  <c r="B229" i="3"/>
  <c r="B230" i="3"/>
  <c r="B214" i="3"/>
  <c r="B215" i="3"/>
  <c r="B216" i="3"/>
  <c r="B217" i="3"/>
  <c r="B201" i="3"/>
  <c r="B202" i="3"/>
  <c r="B203" i="3"/>
  <c r="B204" i="3"/>
  <c r="B188" i="3"/>
  <c r="B189" i="3"/>
  <c r="B190" i="3"/>
  <c r="B191" i="3"/>
  <c r="B175" i="3"/>
  <c r="B176" i="3"/>
  <c r="B177" i="3"/>
  <c r="B178" i="3"/>
  <c r="B162" i="3"/>
  <c r="B163" i="3"/>
  <c r="B164" i="3"/>
  <c r="B165" i="3"/>
  <c r="B149" i="3"/>
  <c r="B150" i="3"/>
  <c r="B151" i="3"/>
  <c r="B152" i="3"/>
  <c r="B136" i="3"/>
  <c r="B137" i="3"/>
  <c r="B138" i="3"/>
  <c r="B139" i="3"/>
  <c r="B123" i="3"/>
  <c r="B124" i="3"/>
  <c r="B125" i="3"/>
  <c r="B126" i="3"/>
  <c r="B110" i="3"/>
  <c r="B111" i="3"/>
  <c r="B112" i="3"/>
  <c r="B113" i="3"/>
  <c r="B97" i="3"/>
  <c r="B98" i="3"/>
  <c r="B99" i="3"/>
  <c r="B100" i="3"/>
  <c r="B84" i="3"/>
  <c r="B85" i="3"/>
  <c r="B86" i="3"/>
  <c r="B87" i="3"/>
  <c r="B71" i="3"/>
  <c r="B72" i="3"/>
  <c r="B73" i="3"/>
  <c r="B74" i="3"/>
  <c r="B58" i="3"/>
  <c r="B59" i="3"/>
  <c r="B60" i="3"/>
  <c r="B61" i="3"/>
  <c r="B45" i="3"/>
  <c r="B46" i="3"/>
  <c r="B47" i="3"/>
  <c r="B48" i="3"/>
  <c r="B32" i="3"/>
  <c r="B33" i="3"/>
  <c r="B34" i="3"/>
  <c r="B35" i="3"/>
  <c r="B19" i="3"/>
  <c r="B20" i="3"/>
  <c r="B21" i="3"/>
  <c r="B22" i="3"/>
  <c r="B6" i="3"/>
  <c r="B7" i="3"/>
  <c r="B8" i="3"/>
  <c r="B9" i="3"/>
  <c r="B3" i="4" a="1"/>
  <c r="B3" i="4" s="1"/>
  <c r="B2" i="4" a="1"/>
  <c r="B2" i="4" s="1"/>
  <c r="F4" i="4"/>
  <c r="E4" i="4"/>
  <c r="D4" i="4"/>
  <c r="C4" i="4"/>
  <c r="B101" i="4" a="1"/>
  <c r="B101" i="4" s="1"/>
  <c r="B100" i="4" a="1"/>
  <c r="B100" i="4" s="1"/>
  <c r="B99" i="4" a="1"/>
  <c r="B99" i="4" s="1"/>
  <c r="B98" i="4" a="1"/>
  <c r="B98" i="4" s="1"/>
  <c r="B97" i="4" a="1"/>
  <c r="B97" i="4" s="1"/>
  <c r="B96" i="4" a="1"/>
  <c r="B96" i="4" s="1"/>
  <c r="B95" i="4" a="1"/>
  <c r="B95" i="4" s="1"/>
  <c r="B94" i="4" a="1"/>
  <c r="B94" i="4" s="1"/>
  <c r="B93" i="4" a="1"/>
  <c r="B93" i="4" s="1"/>
  <c r="B92" i="4" a="1"/>
  <c r="B92" i="4" s="1"/>
  <c r="B91" i="4" a="1"/>
  <c r="B91" i="4" s="1"/>
  <c r="B90" i="4" a="1"/>
  <c r="B90" i="4" s="1"/>
  <c r="B89" i="4" a="1"/>
  <c r="B89" i="4" s="1"/>
  <c r="B88" i="4" a="1"/>
  <c r="B88" i="4" s="1"/>
  <c r="B87" i="4" a="1"/>
  <c r="B87" i="4" s="1"/>
  <c r="B86" i="4" a="1"/>
  <c r="B86" i="4" s="1"/>
  <c r="B85" i="4" a="1"/>
  <c r="B85" i="4" s="1"/>
  <c r="B84" i="4" a="1"/>
  <c r="B84" i="4" s="1"/>
  <c r="B83" i="4" a="1"/>
  <c r="B83" i="4" s="1"/>
  <c r="B82" i="4" a="1"/>
  <c r="B82" i="4" s="1"/>
  <c r="B81" i="4" a="1"/>
  <c r="B81" i="4" s="1"/>
  <c r="B80" i="4" a="1"/>
  <c r="B80" i="4" s="1"/>
  <c r="B79" i="4" a="1"/>
  <c r="B79" i="4" s="1"/>
  <c r="B78" i="4" a="1"/>
  <c r="B78" i="4" s="1"/>
  <c r="B77" i="4" a="1"/>
  <c r="B77" i="4" s="1"/>
  <c r="B76" i="4" a="1"/>
  <c r="B76" i="4" s="1"/>
  <c r="B75" i="4" a="1"/>
  <c r="B75" i="4" s="1"/>
  <c r="B74" i="4" a="1"/>
  <c r="B74" i="4" s="1"/>
  <c r="B73" i="4" a="1"/>
  <c r="B73" i="4" s="1"/>
  <c r="B72" i="4" a="1"/>
  <c r="B72" i="4" s="1"/>
  <c r="B71" i="4" a="1"/>
  <c r="B71" i="4" s="1"/>
  <c r="B70" i="4" a="1"/>
  <c r="B70" i="4" s="1"/>
  <c r="B69" i="4" a="1"/>
  <c r="B69" i="4" s="1"/>
  <c r="B68" i="4" a="1"/>
  <c r="B68" i="4" s="1"/>
  <c r="B67" i="4" a="1"/>
  <c r="B67" i="4" s="1"/>
  <c r="B66" i="4" a="1"/>
  <c r="B66" i="4" s="1"/>
  <c r="B65" i="4" a="1"/>
  <c r="B65" i="4" s="1"/>
  <c r="B64" i="4" a="1"/>
  <c r="B64" i="4" s="1"/>
  <c r="B63" i="4" a="1"/>
  <c r="B63" i="4" s="1"/>
  <c r="B62" i="4" a="1"/>
  <c r="B62" i="4" s="1"/>
  <c r="B61" i="4" a="1"/>
  <c r="B61" i="4" s="1"/>
  <c r="B60" i="4" a="1"/>
  <c r="B60" i="4" s="1"/>
  <c r="B59" i="4" a="1"/>
  <c r="B59" i="4" s="1"/>
  <c r="B58" i="4" a="1"/>
  <c r="B58" i="4" s="1"/>
  <c r="B57" i="4" a="1"/>
  <c r="B57" i="4" s="1"/>
  <c r="B56" i="4" a="1"/>
  <c r="B56" i="4" s="1"/>
  <c r="B55" i="4" a="1"/>
  <c r="B55" i="4" s="1"/>
  <c r="B54" i="4" a="1"/>
  <c r="B54" i="4" s="1"/>
  <c r="B53" i="4" a="1"/>
  <c r="B53" i="4" s="1"/>
  <c r="B52" i="4" a="1"/>
  <c r="B52" i="4" s="1"/>
  <c r="B51" i="4" a="1"/>
  <c r="B51" i="4" s="1"/>
  <c r="B50" i="4" a="1"/>
  <c r="B50" i="4" s="1"/>
  <c r="B49" i="4" a="1"/>
  <c r="B49" i="4" s="1"/>
  <c r="B48" i="4" a="1"/>
  <c r="B48" i="4" s="1"/>
  <c r="B47" i="4" a="1"/>
  <c r="B47" i="4" s="1"/>
  <c r="B46" i="4" a="1"/>
  <c r="B46" i="4" s="1"/>
  <c r="B45" i="4" a="1"/>
  <c r="B45" i="4" s="1"/>
  <c r="B44" i="4" a="1"/>
  <c r="B44" i="4" s="1"/>
  <c r="B43" i="4" a="1"/>
  <c r="B43" i="4" s="1"/>
  <c r="B42" i="4" a="1"/>
  <c r="B42" i="4" s="1"/>
  <c r="B41" i="4" a="1"/>
  <c r="B41" i="4" s="1"/>
  <c r="B40" i="4" a="1"/>
  <c r="B40" i="4" s="1"/>
  <c r="B39" i="4" a="1"/>
  <c r="B39" i="4" s="1"/>
  <c r="B38" i="4" a="1"/>
  <c r="B38" i="4" s="1"/>
  <c r="B37" i="4" a="1"/>
  <c r="B37" i="4" s="1"/>
  <c r="B36" i="4" a="1"/>
  <c r="B36" i="4" s="1"/>
  <c r="B35" i="4" a="1"/>
  <c r="B35" i="4" s="1"/>
  <c r="B34" i="4" a="1"/>
  <c r="B34" i="4" s="1"/>
  <c r="B33" i="4" a="1"/>
  <c r="B33" i="4" s="1"/>
  <c r="B32" i="4" a="1"/>
  <c r="B32" i="4" s="1"/>
  <c r="B31" i="4" a="1"/>
  <c r="B31" i="4" s="1"/>
  <c r="B30" i="4" a="1"/>
  <c r="B30" i="4" s="1"/>
  <c r="B29" i="4" a="1"/>
  <c r="B29" i="4" s="1"/>
  <c r="B28" i="4" a="1"/>
  <c r="B28" i="4" s="1"/>
  <c r="B27" i="4" a="1"/>
  <c r="B27" i="4" s="1"/>
  <c r="B26" i="4" a="1"/>
  <c r="B26" i="4" s="1"/>
  <c r="B25" i="4" a="1"/>
  <c r="B25" i="4" s="1"/>
  <c r="B24" i="4" a="1"/>
  <c r="B24" i="4" s="1"/>
  <c r="B23" i="4" a="1"/>
  <c r="B23" i="4" s="1"/>
  <c r="B22" i="4" a="1"/>
  <c r="B22" i="4" s="1"/>
  <c r="B21" i="4" a="1"/>
  <c r="B21" i="4" s="1"/>
  <c r="B20" i="4" a="1"/>
  <c r="B20" i="4" s="1"/>
  <c r="B19" i="4" a="1"/>
  <c r="B19" i="4" s="1"/>
  <c r="B18" i="4" a="1"/>
  <c r="B18" i="4" s="1"/>
  <c r="B17" i="4" a="1"/>
  <c r="B17" i="4" s="1"/>
  <c r="B16" i="4" a="1"/>
  <c r="B16" i="4" s="1"/>
  <c r="B15" i="4" a="1"/>
  <c r="B15" i="4" s="1"/>
  <c r="B14" i="4" a="1"/>
  <c r="B14" i="4" s="1"/>
  <c r="B13" i="4" a="1"/>
  <c r="B13" i="4" s="1"/>
  <c r="B12" i="4" a="1"/>
  <c r="B12" i="4" s="1"/>
  <c r="B11" i="4" a="1"/>
  <c r="B11" i="4" s="1"/>
  <c r="B10" i="4" a="1"/>
  <c r="B10" i="4" s="1"/>
  <c r="B9" i="4" a="1"/>
  <c r="B9" i="4" s="1"/>
  <c r="B8" i="4" a="1"/>
  <c r="B8" i="4" s="1"/>
  <c r="B7" i="4" a="1"/>
  <c r="B7" i="4" s="1"/>
  <c r="B6" i="4" a="1"/>
  <c r="B6" i="4" s="1"/>
  <c r="B5" i="4" a="1"/>
  <c r="B5" i="4" s="1"/>
  <c r="A101" i="4" a="1"/>
  <c r="A101" i="4" s="1"/>
  <c r="A100" i="4" a="1"/>
  <c r="A100" i="4" s="1"/>
  <c r="A99" i="4" a="1"/>
  <c r="A99" i="4" s="1"/>
  <c r="A98" i="4" a="1"/>
  <c r="A98" i="4" s="1"/>
  <c r="A97" i="4" a="1"/>
  <c r="A97" i="4" s="1"/>
  <c r="A96" i="4" a="1"/>
  <c r="A96" i="4" s="1"/>
  <c r="A95" i="4" a="1"/>
  <c r="A95" i="4" s="1"/>
  <c r="A94" i="4" a="1"/>
  <c r="A94" i="4" s="1"/>
  <c r="A93" i="4" a="1"/>
  <c r="A93" i="4" s="1"/>
  <c r="A92" i="4" a="1"/>
  <c r="A92" i="4" s="1"/>
  <c r="A91" i="4" a="1"/>
  <c r="A91" i="4" s="1"/>
  <c r="A90" i="4" a="1"/>
  <c r="A90" i="4" s="1"/>
  <c r="A89" i="4" a="1"/>
  <c r="A89" i="4" s="1"/>
  <c r="A88" i="4" a="1"/>
  <c r="A88" i="4" s="1"/>
  <c r="A87" i="4" a="1"/>
  <c r="A87" i="4" s="1"/>
  <c r="A86" i="4" a="1"/>
  <c r="A86" i="4" s="1"/>
  <c r="A85" i="4" a="1"/>
  <c r="A85" i="4" s="1"/>
  <c r="A84" i="4" a="1"/>
  <c r="A84" i="4" s="1"/>
  <c r="A83" i="4" a="1"/>
  <c r="A83" i="4" s="1"/>
  <c r="A82" i="4" a="1"/>
  <c r="A82" i="4" s="1"/>
  <c r="A81" i="4" a="1"/>
  <c r="A81" i="4" s="1"/>
  <c r="A80" i="4" a="1"/>
  <c r="A80" i="4" s="1"/>
  <c r="A79" i="4" a="1"/>
  <c r="A79" i="4" s="1"/>
  <c r="A78" i="4" a="1"/>
  <c r="A78" i="4" s="1"/>
  <c r="A77" i="4" a="1"/>
  <c r="A77" i="4" s="1"/>
  <c r="A76" i="4" a="1"/>
  <c r="A76" i="4" s="1"/>
  <c r="A75" i="4" a="1"/>
  <c r="A75" i="4" s="1"/>
  <c r="A74" i="4" a="1"/>
  <c r="A74" i="4" s="1"/>
  <c r="A73" i="4" a="1"/>
  <c r="A73" i="4" s="1"/>
  <c r="A72" i="4" a="1"/>
  <c r="A72" i="4" s="1"/>
  <c r="A71" i="4" a="1"/>
  <c r="A71" i="4" s="1"/>
  <c r="A70" i="4" a="1"/>
  <c r="A70" i="4" s="1"/>
  <c r="A69" i="4" a="1"/>
  <c r="A69" i="4" s="1"/>
  <c r="A68" i="4" a="1"/>
  <c r="A68" i="4" s="1"/>
  <c r="A67" i="4" a="1"/>
  <c r="A67" i="4" s="1"/>
  <c r="A66" i="4" a="1"/>
  <c r="A66" i="4" s="1"/>
  <c r="A65" i="4" a="1"/>
  <c r="A65" i="4" s="1"/>
  <c r="A64" i="4" a="1"/>
  <c r="A64" i="4" s="1"/>
  <c r="A63" i="4" a="1"/>
  <c r="A63" i="4" s="1"/>
  <c r="A62" i="4" a="1"/>
  <c r="A62" i="4" s="1"/>
  <c r="A61" i="4" a="1"/>
  <c r="A61" i="4" s="1"/>
  <c r="A60" i="4" a="1"/>
  <c r="A60" i="4" s="1"/>
  <c r="A59" i="4" a="1"/>
  <c r="A59" i="4" s="1"/>
  <c r="A58" i="4" a="1"/>
  <c r="A58" i="4" s="1"/>
  <c r="A57" i="4" a="1"/>
  <c r="A57" i="4" s="1"/>
  <c r="A56" i="4" a="1"/>
  <c r="A56" i="4" s="1"/>
  <c r="A55" i="4" a="1"/>
  <c r="A55" i="4" s="1"/>
  <c r="A54" i="4" a="1"/>
  <c r="A54" i="4" s="1"/>
  <c r="A53" i="4" a="1"/>
  <c r="A53" i="4" s="1"/>
  <c r="A52" i="4" a="1"/>
  <c r="A52" i="4" s="1"/>
  <c r="A51" i="4" a="1"/>
  <c r="A51" i="4" s="1"/>
  <c r="A50" i="4" a="1"/>
  <c r="A50" i="4" s="1"/>
  <c r="A49" i="4" a="1"/>
  <c r="A49" i="4" s="1"/>
  <c r="A48" i="4" a="1"/>
  <c r="A48" i="4" s="1"/>
  <c r="A47" i="4" a="1"/>
  <c r="A47" i="4" s="1"/>
  <c r="A46" i="4" a="1"/>
  <c r="A46" i="4" s="1"/>
  <c r="A45" i="4" a="1"/>
  <c r="A45" i="4" s="1"/>
  <c r="A44" i="4" a="1"/>
  <c r="A44" i="4" s="1"/>
  <c r="A43" i="4" a="1"/>
  <c r="A43" i="4" s="1"/>
  <c r="A42" i="4" a="1"/>
  <c r="A42" i="4" s="1"/>
  <c r="A41" i="4" a="1"/>
  <c r="A41" i="4" s="1"/>
  <c r="A40" i="4" a="1"/>
  <c r="A40" i="4" s="1"/>
  <c r="A39" i="4" a="1"/>
  <c r="A39" i="4" s="1"/>
  <c r="A38" i="4" a="1"/>
  <c r="A38" i="4" s="1"/>
  <c r="A37" i="4" a="1"/>
  <c r="A37" i="4" s="1"/>
  <c r="A36" i="4" a="1"/>
  <c r="A36" i="4" s="1"/>
  <c r="A35" i="4" a="1"/>
  <c r="A35" i="4" s="1"/>
  <c r="A34" i="4" a="1"/>
  <c r="A34" i="4" s="1"/>
  <c r="A33" i="4" a="1"/>
  <c r="A33" i="4" s="1"/>
  <c r="A32" i="4" a="1"/>
  <c r="A32" i="4" s="1"/>
  <c r="A31" i="4" a="1"/>
  <c r="A31" i="4" s="1"/>
  <c r="A30" i="4" a="1"/>
  <c r="A30" i="4" s="1"/>
  <c r="A29" i="4" a="1"/>
  <c r="A29" i="4" s="1"/>
  <c r="A28" i="4" a="1"/>
  <c r="A28" i="4" s="1"/>
  <c r="A27" i="4" a="1"/>
  <c r="A27" i="4" s="1"/>
  <c r="A26" i="4" a="1"/>
  <c r="A26" i="4" s="1"/>
  <c r="A25" i="4" a="1"/>
  <c r="A25" i="4" s="1"/>
  <c r="A24" i="4" a="1"/>
  <c r="A24" i="4" s="1"/>
  <c r="A23" i="4" a="1"/>
  <c r="A23" i="4" s="1"/>
  <c r="A22" i="4" a="1"/>
  <c r="A22" i="4" s="1"/>
  <c r="A21" i="4" a="1"/>
  <c r="A21" i="4" s="1"/>
  <c r="A20" i="4" a="1"/>
  <c r="A20" i="4" s="1"/>
  <c r="A19" i="4" a="1"/>
  <c r="A19" i="4" s="1"/>
  <c r="A18" i="4" a="1"/>
  <c r="A18" i="4" s="1"/>
  <c r="A17" i="4" a="1"/>
  <c r="A17" i="4" s="1"/>
  <c r="A16" i="4" a="1"/>
  <c r="A16" i="4" s="1"/>
  <c r="A15" i="4" a="1"/>
  <c r="A15" i="4" s="1"/>
  <c r="A14" i="4" a="1"/>
  <c r="A14" i="4" s="1"/>
  <c r="A13" i="4" a="1"/>
  <c r="A13" i="4" s="1"/>
  <c r="A12" i="4" a="1"/>
  <c r="A12" i="4" s="1"/>
  <c r="A11" i="4" a="1"/>
  <c r="A11" i="4" s="1"/>
  <c r="A10" i="4" a="1"/>
  <c r="A10" i="4" s="1"/>
  <c r="A9" i="4" a="1"/>
  <c r="A9" i="4" s="1"/>
  <c r="A8" i="4" a="1"/>
  <c r="A8" i="4" s="1"/>
  <c r="A7" i="4" a="1"/>
  <c r="A7" i="4" s="1"/>
  <c r="A6" i="4" a="1"/>
  <c r="A6" i="4" s="1"/>
  <c r="A5" i="4" a="1"/>
  <c r="A5" i="4" s="1"/>
  <c r="A4" i="4" a="1"/>
  <c r="A4" i="4" s="1"/>
  <c r="A3" i="4" a="1"/>
  <c r="A3" i="4" s="1"/>
  <c r="A2" i="4" a="1"/>
  <c r="A2" i="4"/>
  <c r="D4" i="3" a="1"/>
  <c r="D4" i="3" s="1"/>
  <c r="D5" i="3" a="1"/>
  <c r="D5" i="3" s="1"/>
  <c r="D6" i="3" a="1"/>
  <c r="D6" i="3" s="1"/>
  <c r="D7" i="3" a="1"/>
  <c r="D7" i="3" s="1"/>
  <c r="D8" i="3" a="1"/>
  <c r="D8" i="3" s="1"/>
  <c r="D9" i="3" a="1"/>
  <c r="D9" i="3" s="1"/>
  <c r="D10" i="3" a="1"/>
  <c r="D10" i="3" s="1"/>
  <c r="D11" i="3" a="1"/>
  <c r="D11" i="3" s="1"/>
  <c r="D12" i="3" a="1"/>
  <c r="D12" i="3" s="1"/>
  <c r="D13" i="3" a="1"/>
  <c r="D13" i="3" s="1"/>
  <c r="D14" i="3" a="1"/>
  <c r="D14" i="3" s="1"/>
  <c r="D15" i="3" a="1"/>
  <c r="D15" i="3" s="1"/>
  <c r="D16" i="3" a="1"/>
  <c r="D16" i="3" s="1"/>
  <c r="D17" i="3" a="1"/>
  <c r="D17" i="3" s="1"/>
  <c r="D18" i="3" a="1"/>
  <c r="D18" i="3" s="1"/>
  <c r="D19" i="3" a="1"/>
  <c r="D19" i="3" s="1"/>
  <c r="D20" i="3" a="1"/>
  <c r="D20" i="3" s="1"/>
  <c r="D21" i="3" a="1"/>
  <c r="D21" i="3" s="1"/>
  <c r="D22" i="3" a="1"/>
  <c r="D22" i="3" s="1"/>
  <c r="D23" i="3" a="1"/>
  <c r="D23" i="3" s="1"/>
  <c r="D24" i="3" a="1"/>
  <c r="D24" i="3" s="1"/>
  <c r="D25" i="3" a="1"/>
  <c r="D25" i="3" s="1"/>
  <c r="D26" i="3" a="1"/>
  <c r="D26" i="3" s="1"/>
  <c r="D27" i="3" a="1"/>
  <c r="D27" i="3" s="1"/>
  <c r="D28" i="3" a="1"/>
  <c r="D28" i="3" s="1"/>
  <c r="D29" i="3" a="1"/>
  <c r="D29" i="3" s="1"/>
  <c r="D30" i="3" a="1"/>
  <c r="D30" i="3" s="1"/>
  <c r="D31" i="3" a="1"/>
  <c r="D31" i="3" s="1"/>
  <c r="D32" i="3" a="1"/>
  <c r="D32" i="3" s="1"/>
  <c r="D33" i="3" a="1"/>
  <c r="D33" i="3" s="1"/>
  <c r="D34" i="3" a="1"/>
  <c r="D34" i="3" s="1"/>
  <c r="D35" i="3" a="1"/>
  <c r="D35" i="3" s="1"/>
  <c r="D36" i="3" a="1"/>
  <c r="D36" i="3" s="1"/>
  <c r="D37" i="3" a="1"/>
  <c r="D37" i="3" s="1"/>
  <c r="D38" i="3" a="1"/>
  <c r="D38" i="3" s="1"/>
  <c r="D39" i="3" a="1"/>
  <c r="D39" i="3" s="1"/>
  <c r="D40" i="3" a="1"/>
  <c r="D40" i="3" s="1"/>
  <c r="D41" i="3" a="1"/>
  <c r="D41" i="3" s="1"/>
  <c r="D42" i="3" a="1"/>
  <c r="D42" i="3" s="1"/>
  <c r="D43" i="3" a="1"/>
  <c r="D43" i="3" s="1"/>
  <c r="D44" i="3" a="1"/>
  <c r="D44" i="3" s="1"/>
  <c r="D45" i="3" a="1"/>
  <c r="D45" i="3" s="1"/>
  <c r="D46" i="3" a="1"/>
  <c r="D46" i="3" s="1"/>
  <c r="D47" i="3" a="1"/>
  <c r="D47" i="3" s="1"/>
  <c r="D48" i="3" a="1"/>
  <c r="D48" i="3" s="1"/>
  <c r="D49" i="3" a="1"/>
  <c r="D49" i="3" s="1"/>
  <c r="D50" i="3" a="1"/>
  <c r="D50" i="3" s="1"/>
  <c r="D51" i="3" a="1"/>
  <c r="D51" i="3" s="1"/>
  <c r="D52" i="3" a="1"/>
  <c r="D52" i="3" s="1"/>
  <c r="D53" i="3" a="1"/>
  <c r="D53" i="3" s="1"/>
  <c r="D54" i="3" a="1"/>
  <c r="D54" i="3" s="1"/>
  <c r="D55" i="3" a="1"/>
  <c r="D55" i="3" s="1"/>
  <c r="D56" i="3" a="1"/>
  <c r="D56" i="3" s="1"/>
  <c r="D57" i="3" a="1"/>
  <c r="D57" i="3" s="1"/>
  <c r="D58" i="3" a="1"/>
  <c r="D58" i="3" s="1"/>
  <c r="D59" i="3" a="1"/>
  <c r="D59" i="3" s="1"/>
  <c r="D60" i="3" a="1"/>
  <c r="D60" i="3" s="1"/>
  <c r="D61" i="3" a="1"/>
  <c r="D61" i="3" s="1"/>
  <c r="D62" i="3" a="1"/>
  <c r="D62" i="3" s="1"/>
  <c r="D63" i="3" a="1"/>
  <c r="D63" i="3" s="1"/>
  <c r="D64" i="3" a="1"/>
  <c r="D64" i="3" s="1"/>
  <c r="D65" i="3" a="1"/>
  <c r="D65" i="3" s="1"/>
  <c r="D66" i="3" a="1"/>
  <c r="D66" i="3" s="1"/>
  <c r="D67" i="3" a="1"/>
  <c r="D67" i="3" s="1"/>
  <c r="D68" i="3" a="1"/>
  <c r="D68" i="3" s="1"/>
  <c r="D69" i="3" a="1"/>
  <c r="D69" i="3" s="1"/>
  <c r="D70" i="3" a="1"/>
  <c r="D70" i="3" s="1"/>
  <c r="D71" i="3" a="1"/>
  <c r="D71" i="3" s="1"/>
  <c r="D72" i="3" a="1"/>
  <c r="D72" i="3" s="1"/>
  <c r="D73" i="3" a="1"/>
  <c r="D73" i="3" s="1"/>
  <c r="D74" i="3" a="1"/>
  <c r="D74" i="3" s="1"/>
  <c r="D75" i="3" a="1"/>
  <c r="D75" i="3" s="1"/>
  <c r="D76" i="3" a="1"/>
  <c r="D76" i="3" s="1"/>
  <c r="D77" i="3" a="1"/>
  <c r="D77" i="3" s="1"/>
  <c r="D78" i="3" a="1"/>
  <c r="D78" i="3" s="1"/>
  <c r="D79" i="3" a="1"/>
  <c r="D79" i="3" s="1"/>
  <c r="D80" i="3" a="1"/>
  <c r="D80" i="3" s="1"/>
  <c r="D81" i="3" a="1"/>
  <c r="D81" i="3" s="1"/>
  <c r="D82" i="3" a="1"/>
  <c r="D82" i="3" s="1"/>
  <c r="D83" i="3" a="1"/>
  <c r="D83" i="3" s="1"/>
  <c r="D84" i="3" a="1"/>
  <c r="D84" i="3" s="1"/>
  <c r="D85" i="3" a="1"/>
  <c r="D85" i="3" s="1"/>
  <c r="D86" i="3" a="1"/>
  <c r="D86" i="3" s="1"/>
  <c r="D87" i="3" a="1"/>
  <c r="D87" i="3" s="1"/>
  <c r="D88" i="3" a="1"/>
  <c r="D88" i="3" s="1"/>
  <c r="D89" i="3" a="1"/>
  <c r="D89" i="3" s="1"/>
  <c r="D90" i="3" a="1"/>
  <c r="D90" i="3" s="1"/>
  <c r="D91" i="3" a="1"/>
  <c r="D91" i="3" s="1"/>
  <c r="D92" i="3" a="1"/>
  <c r="D92" i="3" s="1"/>
  <c r="D93" i="3" a="1"/>
  <c r="D93" i="3" s="1"/>
  <c r="D94" i="3" a="1"/>
  <c r="D94" i="3" s="1"/>
  <c r="D95" i="3" a="1"/>
  <c r="D95" i="3" s="1"/>
  <c r="D96" i="3" a="1"/>
  <c r="D96" i="3" s="1"/>
  <c r="D97" i="3" a="1"/>
  <c r="D97" i="3" s="1"/>
  <c r="D98" i="3" a="1"/>
  <c r="D98" i="3" s="1"/>
  <c r="D99" i="3" a="1"/>
  <c r="D99" i="3" s="1"/>
  <c r="D100" i="3" a="1"/>
  <c r="D100" i="3" s="1"/>
  <c r="D101" i="3" a="1"/>
  <c r="D101" i="3" s="1"/>
  <c r="D102" i="3" a="1"/>
  <c r="D102" i="3" s="1"/>
  <c r="D103" i="3" a="1"/>
  <c r="D103" i="3" s="1"/>
  <c r="D104" i="3" a="1"/>
  <c r="D104" i="3" s="1"/>
  <c r="D105" i="3" a="1"/>
  <c r="D105" i="3" s="1"/>
  <c r="D106" i="3" a="1"/>
  <c r="D106" i="3" s="1"/>
  <c r="D107" i="3" a="1"/>
  <c r="D107" i="3" s="1"/>
  <c r="D108" i="3" a="1"/>
  <c r="D108" i="3" s="1"/>
  <c r="D109" i="3" a="1"/>
  <c r="D109" i="3" s="1"/>
  <c r="D110" i="3" a="1"/>
  <c r="D110" i="3" s="1"/>
  <c r="D111" i="3" a="1"/>
  <c r="D111" i="3" s="1"/>
  <c r="D112" i="3" a="1"/>
  <c r="D112" i="3" s="1"/>
  <c r="D113" i="3" a="1"/>
  <c r="D113" i="3" s="1"/>
  <c r="D114" i="3" a="1"/>
  <c r="D114" i="3" s="1"/>
  <c r="D115" i="3" a="1"/>
  <c r="D115" i="3" s="1"/>
  <c r="D116" i="3" a="1"/>
  <c r="D116" i="3" s="1"/>
  <c r="D117" i="3" a="1"/>
  <c r="D117" i="3" s="1"/>
  <c r="D118" i="3" a="1"/>
  <c r="D118" i="3" s="1"/>
  <c r="D119" i="3" a="1"/>
  <c r="D119" i="3" s="1"/>
  <c r="D120" i="3" a="1"/>
  <c r="D120" i="3" s="1"/>
  <c r="D121" i="3" a="1"/>
  <c r="D121" i="3" s="1"/>
  <c r="D122" i="3" a="1"/>
  <c r="D122" i="3" s="1"/>
  <c r="D123" i="3" a="1"/>
  <c r="D123" i="3" s="1"/>
  <c r="D124" i="3" a="1"/>
  <c r="D124" i="3" s="1"/>
  <c r="D125" i="3" a="1"/>
  <c r="D125" i="3" s="1"/>
  <c r="D126" i="3" a="1"/>
  <c r="D126" i="3" s="1"/>
  <c r="D127" i="3" a="1"/>
  <c r="D127" i="3" s="1"/>
  <c r="D128" i="3" a="1"/>
  <c r="D128" i="3" s="1"/>
  <c r="D129" i="3" a="1"/>
  <c r="D129" i="3" s="1"/>
  <c r="D130" i="3" a="1"/>
  <c r="D130" i="3" s="1"/>
  <c r="D131" i="3" a="1"/>
  <c r="D131" i="3" s="1"/>
  <c r="D132" i="3" a="1"/>
  <c r="D132" i="3" s="1"/>
  <c r="D133" i="3" a="1"/>
  <c r="D133" i="3" s="1"/>
  <c r="D134" i="3" a="1"/>
  <c r="D134" i="3" s="1"/>
  <c r="D135" i="3" a="1"/>
  <c r="D135" i="3" s="1"/>
  <c r="D136" i="3" a="1"/>
  <c r="D136" i="3" s="1"/>
  <c r="D137" i="3" a="1"/>
  <c r="D137" i="3" s="1"/>
  <c r="D138" i="3" a="1"/>
  <c r="D138" i="3" s="1"/>
  <c r="D139" i="3" a="1"/>
  <c r="D139" i="3" s="1"/>
  <c r="D140" i="3" a="1"/>
  <c r="D140" i="3" s="1"/>
  <c r="D141" i="3" a="1"/>
  <c r="D141" i="3" s="1"/>
  <c r="D142" i="3" a="1"/>
  <c r="D142" i="3" s="1"/>
  <c r="D143" i="3" a="1"/>
  <c r="D143" i="3" s="1"/>
  <c r="D144" i="3" a="1"/>
  <c r="D144" i="3" s="1"/>
  <c r="D145" i="3" a="1"/>
  <c r="D145" i="3" s="1"/>
  <c r="D146" i="3" a="1"/>
  <c r="D146" i="3" s="1"/>
  <c r="D147" i="3" a="1"/>
  <c r="D147" i="3" s="1"/>
  <c r="D148" i="3" a="1"/>
  <c r="D148" i="3" s="1"/>
  <c r="D149" i="3" a="1"/>
  <c r="D149" i="3" s="1"/>
  <c r="D150" i="3" a="1"/>
  <c r="D150" i="3" s="1"/>
  <c r="D151" i="3" a="1"/>
  <c r="D151" i="3" s="1"/>
  <c r="D152" i="3" a="1"/>
  <c r="D152" i="3" s="1"/>
  <c r="D153" i="3" a="1"/>
  <c r="D153" i="3" s="1"/>
  <c r="D154" i="3" a="1"/>
  <c r="D154" i="3" s="1"/>
  <c r="D155" i="3" a="1"/>
  <c r="D155" i="3" s="1"/>
  <c r="D156" i="3" a="1"/>
  <c r="D156" i="3" s="1"/>
  <c r="D157" i="3" a="1"/>
  <c r="D157" i="3" s="1"/>
  <c r="D158" i="3" a="1"/>
  <c r="D158" i="3" s="1"/>
  <c r="D159" i="3" a="1"/>
  <c r="D159" i="3" s="1"/>
  <c r="D160" i="3" a="1"/>
  <c r="D160" i="3" s="1"/>
  <c r="D161" i="3" a="1"/>
  <c r="D161" i="3" s="1"/>
  <c r="D162" i="3" a="1"/>
  <c r="D162" i="3" s="1"/>
  <c r="D163" i="3" a="1"/>
  <c r="D163" i="3" s="1"/>
  <c r="D164" i="3" a="1"/>
  <c r="D164" i="3" s="1"/>
  <c r="D165" i="3" a="1"/>
  <c r="D165" i="3" s="1"/>
  <c r="D166" i="3" a="1"/>
  <c r="D166" i="3" s="1"/>
  <c r="D167" i="3" a="1"/>
  <c r="D167" i="3" s="1"/>
  <c r="D168" i="3" a="1"/>
  <c r="D168" i="3" s="1"/>
  <c r="D169" i="3" a="1"/>
  <c r="D169" i="3" s="1"/>
  <c r="D170" i="3" a="1"/>
  <c r="D170" i="3" s="1"/>
  <c r="D171" i="3" a="1"/>
  <c r="D171" i="3" s="1"/>
  <c r="D172" i="3" a="1"/>
  <c r="D172" i="3" s="1"/>
  <c r="D173" i="3" a="1"/>
  <c r="D173" i="3" s="1"/>
  <c r="D174" i="3" a="1"/>
  <c r="D174" i="3" s="1"/>
  <c r="D175" i="3" a="1"/>
  <c r="D175" i="3" s="1"/>
  <c r="D176" i="3" a="1"/>
  <c r="D176" i="3" s="1"/>
  <c r="D177" i="3" a="1"/>
  <c r="D177" i="3" s="1"/>
  <c r="D178" i="3" a="1"/>
  <c r="D178" i="3" s="1"/>
  <c r="D179" i="3" a="1"/>
  <c r="D179" i="3" s="1"/>
  <c r="D180" i="3" a="1"/>
  <c r="D180" i="3" s="1"/>
  <c r="D181" i="3" a="1"/>
  <c r="D181" i="3" s="1"/>
  <c r="D182" i="3" a="1"/>
  <c r="D182" i="3" s="1"/>
  <c r="D183" i="3" a="1"/>
  <c r="D183" i="3" s="1"/>
  <c r="D184" i="3" a="1"/>
  <c r="D184" i="3" s="1"/>
  <c r="D185" i="3" a="1"/>
  <c r="D185" i="3" s="1"/>
  <c r="D186" i="3" a="1"/>
  <c r="D186" i="3" s="1"/>
  <c r="D187" i="3" a="1"/>
  <c r="D187" i="3" s="1"/>
  <c r="D188" i="3" a="1"/>
  <c r="D188" i="3" s="1"/>
  <c r="D189" i="3" a="1"/>
  <c r="D189" i="3" s="1"/>
  <c r="D190" i="3" a="1"/>
  <c r="D190" i="3" s="1"/>
  <c r="D191" i="3" a="1"/>
  <c r="D191" i="3" s="1"/>
  <c r="D192" i="3" a="1"/>
  <c r="D192" i="3" s="1"/>
  <c r="D193" i="3" a="1"/>
  <c r="D193" i="3" s="1"/>
  <c r="D194" i="3" a="1"/>
  <c r="D194" i="3" s="1"/>
  <c r="D195" i="3" a="1"/>
  <c r="D195" i="3" s="1"/>
  <c r="D196" i="3" a="1"/>
  <c r="D196" i="3" s="1"/>
  <c r="D197" i="3" a="1"/>
  <c r="D197" i="3" s="1"/>
  <c r="D198" i="3" a="1"/>
  <c r="D198" i="3" s="1"/>
  <c r="D199" i="3" a="1"/>
  <c r="D199" i="3" s="1"/>
  <c r="D200" i="3" a="1"/>
  <c r="D200" i="3" s="1"/>
  <c r="D201" i="3" a="1"/>
  <c r="D201" i="3" s="1"/>
  <c r="D202" i="3" a="1"/>
  <c r="D202" i="3" s="1"/>
  <c r="D203" i="3" a="1"/>
  <c r="D203" i="3" s="1"/>
  <c r="D204" i="3" a="1"/>
  <c r="D204" i="3" s="1"/>
  <c r="D205" i="3" a="1"/>
  <c r="D205" i="3" s="1"/>
  <c r="D206" i="3" a="1"/>
  <c r="D206" i="3" s="1"/>
  <c r="D207" i="3" a="1"/>
  <c r="D207" i="3" s="1"/>
  <c r="D208" i="3" a="1"/>
  <c r="D208" i="3" s="1"/>
  <c r="D209" i="3" a="1"/>
  <c r="D209" i="3" s="1"/>
  <c r="D210" i="3" a="1"/>
  <c r="D210" i="3" s="1"/>
  <c r="D211" i="3" a="1"/>
  <c r="D211" i="3" s="1"/>
  <c r="D212" i="3" a="1"/>
  <c r="D212" i="3" s="1"/>
  <c r="D213" i="3" a="1"/>
  <c r="D213" i="3" s="1"/>
  <c r="D214" i="3" a="1"/>
  <c r="D214" i="3" s="1"/>
  <c r="D215" i="3" a="1"/>
  <c r="D215" i="3" s="1"/>
  <c r="D216" i="3" a="1"/>
  <c r="D216" i="3" s="1"/>
  <c r="D217" i="3" a="1"/>
  <c r="D217" i="3" s="1"/>
  <c r="D218" i="3" a="1"/>
  <c r="D218" i="3" s="1"/>
  <c r="D219" i="3" a="1"/>
  <c r="D219" i="3" s="1"/>
  <c r="D220" i="3" a="1"/>
  <c r="D220" i="3" s="1"/>
  <c r="D221" i="3" a="1"/>
  <c r="D221" i="3" s="1"/>
  <c r="D222" i="3" a="1"/>
  <c r="D222" i="3" s="1"/>
  <c r="D223" i="3" a="1"/>
  <c r="D223" i="3" s="1"/>
  <c r="D224" i="3" a="1"/>
  <c r="D224" i="3" s="1"/>
  <c r="D225" i="3" a="1"/>
  <c r="D225" i="3" s="1"/>
  <c r="D226" i="3" a="1"/>
  <c r="D226" i="3" s="1"/>
  <c r="D227" i="3" a="1"/>
  <c r="D227" i="3" s="1"/>
  <c r="D228" i="3" a="1"/>
  <c r="D228" i="3" s="1"/>
  <c r="D229" i="3" a="1"/>
  <c r="D229" i="3" s="1"/>
  <c r="D230" i="3" a="1"/>
  <c r="D230" i="3" s="1"/>
  <c r="D231" i="3" a="1"/>
  <c r="D231" i="3" s="1"/>
  <c r="D232" i="3" a="1"/>
  <c r="D232" i="3" s="1"/>
  <c r="D233" i="3" a="1"/>
  <c r="D233" i="3" s="1"/>
  <c r="D234" i="3" a="1"/>
  <c r="D234" i="3" s="1"/>
  <c r="D235" i="3" a="1"/>
  <c r="D235" i="3" s="1"/>
  <c r="D236" i="3" a="1"/>
  <c r="D236" i="3" s="1"/>
  <c r="D237" i="3" a="1"/>
  <c r="D237" i="3" s="1"/>
  <c r="D238" i="3" a="1"/>
  <c r="D238" i="3" s="1"/>
  <c r="D239" i="3" a="1"/>
  <c r="D239" i="3" s="1"/>
  <c r="D240" i="3" a="1"/>
  <c r="D240" i="3" s="1"/>
  <c r="D241" i="3" a="1"/>
  <c r="D241" i="3" s="1"/>
  <c r="D242" i="3" a="1"/>
  <c r="D242" i="3" s="1"/>
  <c r="D243" i="3" a="1"/>
  <c r="D243" i="3" s="1"/>
  <c r="D244" i="3" a="1"/>
  <c r="D244" i="3" s="1"/>
  <c r="D245" i="3" a="1"/>
  <c r="D245" i="3" s="1"/>
  <c r="D246" i="3" a="1"/>
  <c r="D246" i="3" s="1"/>
  <c r="D247" i="3" a="1"/>
  <c r="D247" i="3" s="1"/>
  <c r="D248" i="3" a="1"/>
  <c r="D248" i="3" s="1"/>
  <c r="D249" i="3" a="1"/>
  <c r="D249" i="3" s="1"/>
  <c r="D250" i="3" a="1"/>
  <c r="D250" i="3" s="1"/>
  <c r="D251" i="3" a="1"/>
  <c r="D251" i="3" s="1"/>
  <c r="D252" i="3" a="1"/>
  <c r="D252" i="3" s="1"/>
  <c r="D253" i="3" a="1"/>
  <c r="D253" i="3" s="1"/>
  <c r="D254" i="3" a="1"/>
  <c r="D254" i="3" s="1"/>
  <c r="D255" i="3" a="1"/>
  <c r="D255" i="3" s="1"/>
  <c r="D256" i="3" a="1"/>
  <c r="D256" i="3" s="1"/>
  <c r="D257" i="3" a="1"/>
  <c r="D257" i="3" s="1"/>
  <c r="D258" i="3" a="1"/>
  <c r="D258" i="3" s="1"/>
  <c r="D259" i="3" a="1"/>
  <c r="D259" i="3" s="1"/>
  <c r="D260" i="3" a="1"/>
  <c r="D260" i="3" s="1"/>
  <c r="D261" i="3" a="1"/>
  <c r="D261" i="3" s="1"/>
  <c r="D262" i="3" a="1"/>
  <c r="D262" i="3" s="1"/>
  <c r="D263" i="3" a="1"/>
  <c r="D263" i="3" s="1"/>
  <c r="D264" i="3" a="1"/>
  <c r="D264" i="3" s="1"/>
  <c r="D265" i="3" a="1"/>
  <c r="D265" i="3" s="1"/>
  <c r="D266" i="3" a="1"/>
  <c r="D266" i="3" s="1"/>
  <c r="D267" i="3" a="1"/>
  <c r="D267" i="3" s="1"/>
  <c r="D268" i="3" a="1"/>
  <c r="D268" i="3" s="1"/>
  <c r="D269" i="3" a="1"/>
  <c r="D269" i="3" s="1"/>
  <c r="D270" i="3" a="1"/>
  <c r="D270" i="3" s="1"/>
  <c r="D271" i="3" a="1"/>
  <c r="D271" i="3" s="1"/>
  <c r="D272" i="3" a="1"/>
  <c r="D272" i="3" s="1"/>
  <c r="D273" i="3" a="1"/>
  <c r="D273" i="3" s="1"/>
  <c r="D274" i="3" a="1"/>
  <c r="D274" i="3" s="1"/>
  <c r="D275" i="3" a="1"/>
  <c r="D275" i="3" s="1"/>
  <c r="D276" i="3" a="1"/>
  <c r="D276" i="3" s="1"/>
  <c r="D277" i="3" a="1"/>
  <c r="D277" i="3" s="1"/>
  <c r="D278" i="3" a="1"/>
  <c r="D278" i="3" s="1"/>
  <c r="D279" i="3" a="1"/>
  <c r="D279" i="3" s="1"/>
  <c r="D280" i="3" a="1"/>
  <c r="D280" i="3" s="1"/>
  <c r="D281" i="3" a="1"/>
  <c r="D281" i="3" s="1"/>
  <c r="D282" i="3" a="1"/>
  <c r="D282" i="3" s="1"/>
  <c r="D283" i="3" a="1"/>
  <c r="D283" i="3" s="1"/>
  <c r="D284" i="3" a="1"/>
  <c r="D284" i="3" s="1"/>
  <c r="D285" i="3" a="1"/>
  <c r="D285" i="3" s="1"/>
  <c r="D286" i="3" a="1"/>
  <c r="D286" i="3" s="1"/>
  <c r="D287" i="3" a="1"/>
  <c r="D287" i="3" s="1"/>
  <c r="D288" i="3" a="1"/>
  <c r="D288" i="3" s="1"/>
  <c r="D289" i="3" a="1"/>
  <c r="D289" i="3" s="1"/>
  <c r="D290" i="3" a="1"/>
  <c r="D290" i="3" s="1"/>
  <c r="D291" i="3" a="1"/>
  <c r="D291" i="3" s="1"/>
  <c r="D292" i="3" a="1"/>
  <c r="D292" i="3" s="1"/>
  <c r="D293" i="3" a="1"/>
  <c r="D293" i="3" s="1"/>
  <c r="D294" i="3" a="1"/>
  <c r="D294" i="3" s="1"/>
  <c r="D295" i="3" a="1"/>
  <c r="D295" i="3" s="1"/>
  <c r="D296" i="3" a="1"/>
  <c r="D296" i="3" s="1"/>
  <c r="D297" i="3" a="1"/>
  <c r="D297" i="3" s="1"/>
  <c r="D298" i="3" a="1"/>
  <c r="D298" i="3" s="1"/>
  <c r="D299" i="3" a="1"/>
  <c r="D299" i="3" s="1"/>
  <c r="D300" i="3" a="1"/>
  <c r="D300" i="3" s="1"/>
  <c r="D301" i="3" a="1"/>
  <c r="D301" i="3" s="1"/>
  <c r="D302" i="3" a="1"/>
  <c r="D302" i="3" s="1"/>
  <c r="D303" i="3" a="1"/>
  <c r="D303" i="3" s="1"/>
  <c r="D304" i="3" a="1"/>
  <c r="D304" i="3" s="1"/>
  <c r="D305" i="3" a="1"/>
  <c r="D305" i="3" s="1"/>
  <c r="D306" i="3" a="1"/>
  <c r="D306" i="3" s="1"/>
  <c r="D307" i="3" a="1"/>
  <c r="D307" i="3" s="1"/>
  <c r="D308" i="3" a="1"/>
  <c r="D308" i="3" s="1"/>
  <c r="D309" i="3" a="1"/>
  <c r="D309" i="3" s="1"/>
  <c r="D310" i="3" a="1"/>
  <c r="D310" i="3" s="1"/>
  <c r="D311" i="3" a="1"/>
  <c r="D311" i="3" s="1"/>
  <c r="D312" i="3" a="1"/>
  <c r="D312" i="3" s="1"/>
  <c r="D313" i="3" a="1"/>
  <c r="D313" i="3" s="1"/>
  <c r="D314" i="3" a="1"/>
  <c r="D314" i="3" s="1"/>
  <c r="D315" i="3" a="1"/>
  <c r="D315" i="3" s="1"/>
  <c r="D316" i="3" a="1"/>
  <c r="D316" i="3" s="1"/>
  <c r="D317" i="3" a="1"/>
  <c r="D317" i="3" s="1"/>
  <c r="D318" i="3" a="1"/>
  <c r="D318" i="3" s="1"/>
  <c r="D319" i="3" a="1"/>
  <c r="D319" i="3" s="1"/>
  <c r="D320" i="3" a="1"/>
  <c r="D320" i="3" s="1"/>
  <c r="D321" i="3" a="1"/>
  <c r="D321" i="3" s="1"/>
  <c r="D322" i="3" a="1"/>
  <c r="D322" i="3" s="1"/>
  <c r="D323" i="3" a="1"/>
  <c r="D323" i="3" s="1"/>
  <c r="D324" i="3" a="1"/>
  <c r="D324" i="3" s="1"/>
  <c r="D325" i="3" a="1"/>
  <c r="D325" i="3" s="1"/>
  <c r="D326" i="3" a="1"/>
  <c r="D326" i="3" s="1"/>
  <c r="D327" i="3" a="1"/>
  <c r="D327" i="3" s="1"/>
  <c r="D328" i="3" a="1"/>
  <c r="D328" i="3" s="1"/>
  <c r="D329" i="3" a="1"/>
  <c r="D329" i="3" s="1"/>
  <c r="D330" i="3" a="1"/>
  <c r="D330" i="3" s="1"/>
  <c r="D331" i="3" a="1"/>
  <c r="D331" i="3" s="1"/>
  <c r="D332" i="3" a="1"/>
  <c r="D332" i="3" s="1"/>
  <c r="D333" i="3" a="1"/>
  <c r="D333" i="3" s="1"/>
  <c r="D334" i="3" a="1"/>
  <c r="D334" i="3" s="1"/>
  <c r="D335" i="3" a="1"/>
  <c r="D335" i="3" s="1"/>
  <c r="D336" i="3" a="1"/>
  <c r="D336" i="3" s="1"/>
  <c r="D337" i="3" a="1"/>
  <c r="D337" i="3" s="1"/>
  <c r="D338" i="3" a="1"/>
  <c r="D338" i="3" s="1"/>
  <c r="D339" i="3" a="1"/>
  <c r="D339" i="3" s="1"/>
  <c r="D340" i="3" a="1"/>
  <c r="D340" i="3" s="1"/>
  <c r="D341" i="3" a="1"/>
  <c r="D341" i="3" s="1"/>
  <c r="D342" i="3" a="1"/>
  <c r="D342" i="3" s="1"/>
  <c r="D343" i="3" a="1"/>
  <c r="D343" i="3" s="1"/>
  <c r="D344" i="3" a="1"/>
  <c r="D344" i="3" s="1"/>
  <c r="D345" i="3" a="1"/>
  <c r="D345" i="3" s="1"/>
  <c r="D346" i="3" a="1"/>
  <c r="D346" i="3" s="1"/>
  <c r="D347" i="3" a="1"/>
  <c r="D347" i="3" s="1"/>
  <c r="D348" i="3" a="1"/>
  <c r="D348" i="3" s="1"/>
  <c r="D349" i="3" a="1"/>
  <c r="D349" i="3" s="1"/>
  <c r="D350" i="3" a="1"/>
  <c r="D350" i="3" s="1"/>
  <c r="D351" i="3" a="1"/>
  <c r="D351" i="3" s="1"/>
  <c r="D352" i="3" a="1"/>
  <c r="D352" i="3" s="1"/>
  <c r="D353" i="3" a="1"/>
  <c r="D353" i="3" s="1"/>
  <c r="D354" i="3" a="1"/>
  <c r="D354" i="3" s="1"/>
  <c r="D355" i="3" a="1"/>
  <c r="D355" i="3" s="1"/>
  <c r="D356" i="3" a="1"/>
  <c r="D356" i="3" s="1"/>
  <c r="D357" i="3" a="1"/>
  <c r="D357" i="3" s="1"/>
  <c r="D358" i="3" a="1"/>
  <c r="D358" i="3" s="1"/>
  <c r="D359" i="3" a="1"/>
  <c r="D359" i="3" s="1"/>
  <c r="D360" i="3" a="1"/>
  <c r="D360" i="3" s="1"/>
  <c r="D361" i="3" a="1"/>
  <c r="D361" i="3" s="1"/>
  <c r="D362" i="3" a="1"/>
  <c r="D362" i="3" s="1"/>
  <c r="D363" i="3" a="1"/>
  <c r="D363" i="3" s="1"/>
  <c r="D364" i="3" a="1"/>
  <c r="D364" i="3" s="1"/>
  <c r="D365" i="3" a="1"/>
  <c r="D365" i="3" s="1"/>
  <c r="D366" i="3" a="1"/>
  <c r="D366" i="3" s="1"/>
  <c r="D367" i="3" a="1"/>
  <c r="D367" i="3" s="1"/>
  <c r="D368" i="3" a="1"/>
  <c r="D368" i="3" s="1"/>
  <c r="D369" i="3" a="1"/>
  <c r="D369" i="3" s="1"/>
  <c r="D370" i="3" a="1"/>
  <c r="D370" i="3" s="1"/>
  <c r="D371" i="3" a="1"/>
  <c r="D371" i="3" s="1"/>
  <c r="D372" i="3" a="1"/>
  <c r="D372" i="3" s="1"/>
  <c r="D373" i="3" a="1"/>
  <c r="D373" i="3" s="1"/>
  <c r="D374" i="3" a="1"/>
  <c r="D374" i="3" s="1"/>
  <c r="D375" i="3" a="1"/>
  <c r="D375" i="3" s="1"/>
  <c r="D376" i="3" a="1"/>
  <c r="D376" i="3" s="1"/>
  <c r="D377" i="3" a="1"/>
  <c r="D377" i="3" s="1"/>
  <c r="D378" i="3" a="1"/>
  <c r="D378" i="3" s="1"/>
  <c r="D379" i="3" a="1"/>
  <c r="D379" i="3" s="1"/>
  <c r="D380" i="3" a="1"/>
  <c r="D380" i="3" s="1"/>
  <c r="D381" i="3" a="1"/>
  <c r="D381" i="3" s="1"/>
  <c r="D382" i="3" a="1"/>
  <c r="D382" i="3" s="1"/>
  <c r="D383" i="3" a="1"/>
  <c r="D383" i="3" s="1"/>
  <c r="D384" i="3" a="1"/>
  <c r="D384" i="3" s="1"/>
  <c r="D385" i="3" a="1"/>
  <c r="D385" i="3" s="1"/>
  <c r="D386" i="3" a="1"/>
  <c r="D386" i="3" s="1"/>
  <c r="D387" i="3" a="1"/>
  <c r="D387" i="3" s="1"/>
  <c r="D388" i="3" a="1"/>
  <c r="D388" i="3" s="1"/>
  <c r="D389" i="3" a="1"/>
  <c r="D389" i="3" s="1"/>
  <c r="D390" i="3" a="1"/>
  <c r="D390" i="3" s="1"/>
  <c r="D391" i="3" a="1"/>
  <c r="D391" i="3" s="1"/>
  <c r="D392" i="3" a="1"/>
  <c r="D392" i="3" s="1"/>
  <c r="D393" i="3" a="1"/>
  <c r="D393" i="3" s="1"/>
  <c r="D394" i="3" a="1"/>
  <c r="D394" i="3" s="1"/>
  <c r="D395" i="3" a="1"/>
  <c r="D395" i="3" s="1"/>
  <c r="D396" i="3" a="1"/>
  <c r="D396" i="3" s="1"/>
  <c r="D397" i="3" a="1"/>
  <c r="D397" i="3" s="1"/>
  <c r="D398" i="3" a="1"/>
  <c r="D398" i="3" s="1"/>
  <c r="D399" i="3" a="1"/>
  <c r="D399" i="3" s="1"/>
  <c r="D400" i="3" a="1"/>
  <c r="D400" i="3" s="1"/>
  <c r="D401" i="3" a="1"/>
  <c r="D401" i="3" s="1"/>
  <c r="D402" i="3" a="1"/>
  <c r="D402" i="3" s="1"/>
  <c r="D403" i="3" a="1"/>
  <c r="D403" i="3" s="1"/>
  <c r="D404" i="3" a="1"/>
  <c r="D404" i="3" s="1"/>
  <c r="D405" i="3" a="1"/>
  <c r="D405" i="3" s="1"/>
  <c r="D406" i="3" a="1"/>
  <c r="D406" i="3" s="1"/>
  <c r="D407" i="3" a="1"/>
  <c r="D407" i="3" s="1"/>
  <c r="D408" i="3" a="1"/>
  <c r="D408" i="3" s="1"/>
  <c r="D409" i="3" a="1"/>
  <c r="D409" i="3" s="1"/>
  <c r="D410" i="3" a="1"/>
  <c r="D410" i="3" s="1"/>
  <c r="D411" i="3" a="1"/>
  <c r="D411" i="3" s="1"/>
  <c r="D412" i="3" a="1"/>
  <c r="D412" i="3" s="1"/>
  <c r="D413" i="3" a="1"/>
  <c r="D413" i="3" s="1"/>
  <c r="D414" i="3" a="1"/>
  <c r="D414" i="3" s="1"/>
  <c r="D415" i="3" a="1"/>
  <c r="D415" i="3" s="1"/>
  <c r="D416" i="3" a="1"/>
  <c r="D416" i="3" s="1"/>
  <c r="D417" i="3" a="1"/>
  <c r="D417" i="3" s="1"/>
  <c r="D418" i="3" a="1"/>
  <c r="D418" i="3" s="1"/>
  <c r="D419" i="3" a="1"/>
  <c r="D419" i="3" s="1"/>
  <c r="D420" i="3" a="1"/>
  <c r="D420" i="3" s="1"/>
  <c r="D421" i="3" a="1"/>
  <c r="D421" i="3" s="1"/>
  <c r="D422" i="3" a="1"/>
  <c r="D422" i="3" s="1"/>
  <c r="D423" i="3" a="1"/>
  <c r="D423" i="3" s="1"/>
  <c r="D424" i="3" a="1"/>
  <c r="D424" i="3" s="1"/>
  <c r="D425" i="3" a="1"/>
  <c r="D425" i="3" s="1"/>
  <c r="D426" i="3" a="1"/>
  <c r="D426" i="3" s="1"/>
  <c r="D427" i="3" a="1"/>
  <c r="D427" i="3" s="1"/>
  <c r="D428" i="3" a="1"/>
  <c r="D428" i="3" s="1"/>
  <c r="D429" i="3" a="1"/>
  <c r="D429" i="3" s="1"/>
  <c r="D430" i="3" a="1"/>
  <c r="D430" i="3" s="1"/>
  <c r="D431" i="3" a="1"/>
  <c r="D431" i="3" s="1"/>
  <c r="D432" i="3" a="1"/>
  <c r="D432" i="3" s="1"/>
  <c r="D433" i="3" a="1"/>
  <c r="D433" i="3" s="1"/>
  <c r="D434" i="3" a="1"/>
  <c r="D434" i="3" s="1"/>
  <c r="D435" i="3" a="1"/>
  <c r="D435" i="3" s="1"/>
  <c r="D436" i="3" a="1"/>
  <c r="D436" i="3" s="1"/>
  <c r="D437" i="3" a="1"/>
  <c r="D437" i="3" s="1"/>
  <c r="D438" i="3" a="1"/>
  <c r="D438" i="3" s="1"/>
  <c r="D439" i="3" a="1"/>
  <c r="D439" i="3" s="1"/>
  <c r="D440" i="3" a="1"/>
  <c r="D440" i="3" s="1"/>
  <c r="D441" i="3" a="1"/>
  <c r="D441" i="3" s="1"/>
  <c r="D442" i="3" a="1"/>
  <c r="D442" i="3" s="1"/>
  <c r="D443" i="3" a="1"/>
  <c r="D443" i="3" s="1"/>
  <c r="D444" i="3" a="1"/>
  <c r="D444" i="3" s="1"/>
  <c r="D445" i="3" a="1"/>
  <c r="D445" i="3" s="1"/>
  <c r="D446" i="3" a="1"/>
  <c r="D446" i="3" s="1"/>
  <c r="D447" i="3" a="1"/>
  <c r="D447" i="3" s="1"/>
  <c r="D448" i="3" a="1"/>
  <c r="D448" i="3" s="1"/>
  <c r="D449" i="3" a="1"/>
  <c r="D449" i="3" s="1"/>
  <c r="D450" i="3" a="1"/>
  <c r="D450" i="3" s="1"/>
  <c r="D451" i="3" a="1"/>
  <c r="D451" i="3" s="1"/>
  <c r="D452" i="3" a="1"/>
  <c r="D452" i="3" s="1"/>
  <c r="D453" i="3" a="1"/>
  <c r="D453" i="3" s="1"/>
  <c r="D454" i="3" a="1"/>
  <c r="D454" i="3" s="1"/>
  <c r="D455" i="3" a="1"/>
  <c r="D455" i="3" s="1"/>
  <c r="D456" i="3" a="1"/>
  <c r="D456" i="3" s="1"/>
  <c r="D457" i="3" a="1"/>
  <c r="D457" i="3" s="1"/>
  <c r="D458" i="3" a="1"/>
  <c r="D458" i="3" s="1"/>
  <c r="D459" i="3" a="1"/>
  <c r="D459" i="3" s="1"/>
  <c r="D460" i="3" a="1"/>
  <c r="D460" i="3" s="1"/>
  <c r="D461" i="3" a="1"/>
  <c r="D461" i="3" s="1"/>
  <c r="D462" i="3" a="1"/>
  <c r="D462" i="3" s="1"/>
  <c r="D463" i="3" a="1"/>
  <c r="D463" i="3" s="1"/>
  <c r="D464" i="3" a="1"/>
  <c r="D464" i="3" s="1"/>
  <c r="D465" i="3" a="1"/>
  <c r="D465" i="3" s="1"/>
  <c r="D466" i="3" a="1"/>
  <c r="D466" i="3" s="1"/>
  <c r="D467" i="3" a="1"/>
  <c r="D467" i="3" s="1"/>
  <c r="D468" i="3" a="1"/>
  <c r="D468" i="3" s="1"/>
  <c r="D469" i="3" a="1"/>
  <c r="D469" i="3" s="1"/>
  <c r="D470" i="3" a="1"/>
  <c r="D470" i="3" s="1"/>
  <c r="D471" i="3" a="1"/>
  <c r="D471" i="3" s="1"/>
  <c r="D472" i="3" a="1"/>
  <c r="D472" i="3" s="1"/>
  <c r="D473" i="3" a="1"/>
  <c r="D473" i="3" s="1"/>
  <c r="D474" i="3" a="1"/>
  <c r="D474" i="3" s="1"/>
  <c r="D475" i="3" a="1"/>
  <c r="D475" i="3" s="1"/>
  <c r="D476" i="3" a="1"/>
  <c r="D476" i="3" s="1"/>
  <c r="D477" i="3" a="1"/>
  <c r="D477" i="3" s="1"/>
  <c r="D478" i="3" a="1"/>
  <c r="D478" i="3" s="1"/>
  <c r="D479" i="3" a="1"/>
  <c r="D479" i="3" s="1"/>
  <c r="D480" i="3" a="1"/>
  <c r="D480" i="3" s="1"/>
  <c r="D481" i="3" a="1"/>
  <c r="D481" i="3" s="1"/>
  <c r="D482" i="3" a="1"/>
  <c r="D482" i="3" s="1"/>
  <c r="D483" i="3" a="1"/>
  <c r="D483" i="3" s="1"/>
  <c r="D484" i="3" a="1"/>
  <c r="D484" i="3" s="1"/>
  <c r="D485" i="3" a="1"/>
  <c r="D485" i="3" s="1"/>
  <c r="D486" i="3" a="1"/>
  <c r="D486" i="3" s="1"/>
  <c r="D487" i="3" a="1"/>
  <c r="D487" i="3" s="1"/>
  <c r="D488" i="3" a="1"/>
  <c r="D488" i="3" s="1"/>
  <c r="D489" i="3" a="1"/>
  <c r="D489" i="3" s="1"/>
  <c r="D490" i="3" a="1"/>
  <c r="D490" i="3" s="1"/>
  <c r="D491" i="3" a="1"/>
  <c r="D491" i="3" s="1"/>
  <c r="D492" i="3" a="1"/>
  <c r="D492" i="3" s="1"/>
  <c r="D493" i="3" a="1"/>
  <c r="D493" i="3" s="1"/>
  <c r="D494" i="3" a="1"/>
  <c r="D494" i="3" s="1"/>
  <c r="D495" i="3" a="1"/>
  <c r="D495" i="3" s="1"/>
  <c r="D496" i="3" a="1"/>
  <c r="D496" i="3" s="1"/>
  <c r="D497" i="3" a="1"/>
  <c r="D497" i="3" s="1"/>
  <c r="D498" i="3" a="1"/>
  <c r="D498" i="3" s="1"/>
  <c r="D499" i="3" a="1"/>
  <c r="D499" i="3" s="1"/>
  <c r="D500" i="3" a="1"/>
  <c r="D500" i="3" s="1"/>
  <c r="D501" i="3" a="1"/>
  <c r="D501" i="3" s="1"/>
  <c r="D502" i="3" a="1"/>
  <c r="D502" i="3" s="1"/>
  <c r="D503" i="3" a="1"/>
  <c r="D503" i="3" s="1"/>
  <c r="D504" i="3" a="1"/>
  <c r="D504" i="3" s="1"/>
  <c r="D505" i="3" a="1"/>
  <c r="D505" i="3" s="1"/>
  <c r="D506" i="3" a="1"/>
  <c r="D506" i="3" s="1"/>
  <c r="D507" i="3" a="1"/>
  <c r="D507" i="3" s="1"/>
  <c r="D508" i="3" a="1"/>
  <c r="D508" i="3" s="1"/>
  <c r="D509" i="3" a="1"/>
  <c r="D509" i="3" s="1"/>
  <c r="D510" i="3" a="1"/>
  <c r="D510" i="3" s="1"/>
  <c r="D511" i="3" a="1"/>
  <c r="D511" i="3" s="1"/>
  <c r="D512" i="3" a="1"/>
  <c r="D512" i="3" s="1"/>
  <c r="D513" i="3" a="1"/>
  <c r="D513" i="3" s="1"/>
  <c r="D514" i="3" a="1"/>
  <c r="D514" i="3" s="1"/>
  <c r="D515" i="3" a="1"/>
  <c r="D515" i="3" s="1"/>
  <c r="D516" i="3" a="1"/>
  <c r="D516" i="3" s="1"/>
  <c r="D517" i="3" a="1"/>
  <c r="D517" i="3" s="1"/>
  <c r="D518" i="3" a="1"/>
  <c r="D518" i="3" s="1"/>
  <c r="D519" i="3" a="1"/>
  <c r="D519" i="3" s="1"/>
  <c r="D520" i="3" a="1"/>
  <c r="D520" i="3" s="1"/>
  <c r="D521" i="3" a="1"/>
  <c r="D521" i="3" s="1"/>
  <c r="D522" i="3" a="1"/>
  <c r="D522" i="3" s="1"/>
  <c r="D523" i="3" a="1"/>
  <c r="D523" i="3" s="1"/>
  <c r="D524" i="3" a="1"/>
  <c r="D524" i="3" s="1"/>
  <c r="D525" i="3" a="1"/>
  <c r="D525" i="3" s="1"/>
  <c r="D526" i="3" a="1"/>
  <c r="D526" i="3" s="1"/>
  <c r="D527" i="3" a="1"/>
  <c r="D527" i="3" s="1"/>
  <c r="D528" i="3" a="1"/>
  <c r="D528" i="3" s="1"/>
  <c r="D529" i="3" a="1"/>
  <c r="D529" i="3" s="1"/>
  <c r="D530" i="3" a="1"/>
  <c r="D530" i="3" s="1"/>
  <c r="D531" i="3" a="1"/>
  <c r="D531" i="3" s="1"/>
  <c r="D532" i="3" a="1"/>
  <c r="D532" i="3" s="1"/>
  <c r="D533" i="3" a="1"/>
  <c r="D533" i="3" s="1"/>
  <c r="D534" i="3" a="1"/>
  <c r="D534" i="3" s="1"/>
  <c r="D535" i="3" a="1"/>
  <c r="D535" i="3" s="1"/>
  <c r="D536" i="3" a="1"/>
  <c r="D536" i="3" s="1"/>
  <c r="D537" i="3" a="1"/>
  <c r="D537" i="3" s="1"/>
  <c r="D538" i="3" a="1"/>
  <c r="D538" i="3" s="1"/>
  <c r="D539" i="3" a="1"/>
  <c r="D539" i="3" s="1"/>
  <c r="D540" i="3" a="1"/>
  <c r="D540" i="3" s="1"/>
  <c r="D541" i="3" a="1"/>
  <c r="D541" i="3" s="1"/>
  <c r="D542" i="3" a="1"/>
  <c r="D542" i="3" s="1"/>
  <c r="D543" i="3" a="1"/>
  <c r="D543" i="3" s="1"/>
  <c r="D544" i="3" a="1"/>
  <c r="D544" i="3" s="1"/>
  <c r="D545" i="3" a="1"/>
  <c r="D545" i="3" s="1"/>
  <c r="D546" i="3" a="1"/>
  <c r="D546" i="3" s="1"/>
  <c r="D547" i="3" a="1"/>
  <c r="D547" i="3" s="1"/>
  <c r="D548" i="3" a="1"/>
  <c r="D548" i="3" s="1"/>
  <c r="D549" i="3" a="1"/>
  <c r="D549" i="3" s="1"/>
  <c r="D550" i="3" a="1"/>
  <c r="D550" i="3" s="1"/>
  <c r="D551" i="3" a="1"/>
  <c r="D551" i="3" s="1"/>
  <c r="D552" i="3" a="1"/>
  <c r="D552" i="3" s="1"/>
  <c r="D553" i="3" a="1"/>
  <c r="D553" i="3" s="1"/>
  <c r="D554" i="3" a="1"/>
  <c r="D554" i="3" s="1"/>
  <c r="D555" i="3" a="1"/>
  <c r="D555" i="3" s="1"/>
  <c r="D556" i="3" a="1"/>
  <c r="D556" i="3" s="1"/>
  <c r="D557" i="3" a="1"/>
  <c r="D557" i="3" s="1"/>
  <c r="D558" i="3" a="1"/>
  <c r="D558" i="3" s="1"/>
  <c r="D559" i="3" a="1"/>
  <c r="D559" i="3" s="1"/>
  <c r="D560" i="3" a="1"/>
  <c r="D560" i="3" s="1"/>
  <c r="D561" i="3" a="1"/>
  <c r="D561" i="3" s="1"/>
  <c r="D562" i="3" a="1"/>
  <c r="D562" i="3" s="1"/>
  <c r="D563" i="3" a="1"/>
  <c r="D563" i="3" s="1"/>
  <c r="D564" i="3" a="1"/>
  <c r="D564" i="3" s="1"/>
  <c r="D565" i="3" a="1"/>
  <c r="D565" i="3" s="1"/>
  <c r="D566" i="3" a="1"/>
  <c r="D566" i="3" s="1"/>
  <c r="D567" i="3" a="1"/>
  <c r="D567" i="3" s="1"/>
  <c r="D568" i="3" a="1"/>
  <c r="D568" i="3" s="1"/>
  <c r="D569" i="3" a="1"/>
  <c r="D569" i="3" s="1"/>
  <c r="D570" i="3" a="1"/>
  <c r="D570" i="3" s="1"/>
  <c r="D571" i="3" a="1"/>
  <c r="D571" i="3" s="1"/>
  <c r="D572" i="3" a="1"/>
  <c r="D572" i="3" s="1"/>
  <c r="D573" i="3" a="1"/>
  <c r="D573" i="3" s="1"/>
  <c r="D574" i="3" a="1"/>
  <c r="D574" i="3" s="1"/>
  <c r="D575" i="3" a="1"/>
  <c r="D575" i="3" s="1"/>
  <c r="D576" i="3" a="1"/>
  <c r="D576" i="3" s="1"/>
  <c r="D577" i="3" a="1"/>
  <c r="D577" i="3" s="1"/>
  <c r="D578" i="3" a="1"/>
  <c r="D578" i="3" s="1"/>
  <c r="D579" i="3" a="1"/>
  <c r="D579" i="3" s="1"/>
  <c r="D580" i="3" a="1"/>
  <c r="D580" i="3" s="1"/>
  <c r="D581" i="3" a="1"/>
  <c r="D581" i="3" s="1"/>
  <c r="D582" i="3" a="1"/>
  <c r="D582" i="3" s="1"/>
  <c r="D583" i="3" a="1"/>
  <c r="D583" i="3" s="1"/>
  <c r="D584" i="3" a="1"/>
  <c r="D584" i="3" s="1"/>
  <c r="D585" i="3" a="1"/>
  <c r="D585" i="3" s="1"/>
  <c r="D586" i="3" a="1"/>
  <c r="D586" i="3" s="1"/>
  <c r="D587" i="3" a="1"/>
  <c r="D587" i="3" s="1"/>
  <c r="D588" i="3" a="1"/>
  <c r="D588" i="3" s="1"/>
  <c r="D589" i="3" a="1"/>
  <c r="D589" i="3" s="1"/>
  <c r="D590" i="3" a="1"/>
  <c r="D590" i="3" s="1"/>
  <c r="D591" i="3" a="1"/>
  <c r="D591" i="3" s="1"/>
  <c r="D592" i="3" a="1"/>
  <c r="D592" i="3" s="1"/>
  <c r="D593" i="3" a="1"/>
  <c r="D593" i="3" s="1"/>
  <c r="D594" i="3" a="1"/>
  <c r="D594" i="3" s="1"/>
  <c r="D595" i="3" a="1"/>
  <c r="D595" i="3" s="1"/>
  <c r="D596" i="3" a="1"/>
  <c r="D596" i="3" s="1"/>
  <c r="D597" i="3" a="1"/>
  <c r="D597" i="3" s="1"/>
  <c r="D598" i="3" a="1"/>
  <c r="D598" i="3" s="1"/>
  <c r="D599" i="3" a="1"/>
  <c r="D599" i="3" s="1"/>
  <c r="D600" i="3" a="1"/>
  <c r="D600" i="3" s="1"/>
  <c r="D601" i="3" a="1"/>
  <c r="D601" i="3" s="1"/>
  <c r="D602" i="3" a="1"/>
  <c r="D602" i="3" s="1"/>
  <c r="D603" i="3" a="1"/>
  <c r="D603" i="3" s="1"/>
  <c r="D604" i="3" a="1"/>
  <c r="D604" i="3" s="1"/>
  <c r="D605" i="3" a="1"/>
  <c r="D605" i="3" s="1"/>
  <c r="D606" i="3" a="1"/>
  <c r="D606" i="3" s="1"/>
  <c r="D607" i="3" a="1"/>
  <c r="D607" i="3" s="1"/>
  <c r="D608" i="3" a="1"/>
  <c r="D608" i="3" s="1"/>
  <c r="D609" i="3" a="1"/>
  <c r="D609" i="3" s="1"/>
  <c r="D610" i="3" a="1"/>
  <c r="D610" i="3" s="1"/>
  <c r="D611" i="3" a="1"/>
  <c r="D611" i="3" s="1"/>
  <c r="D612" i="3" a="1"/>
  <c r="D612" i="3" s="1"/>
  <c r="D613" i="3" a="1"/>
  <c r="D613" i="3" s="1"/>
  <c r="D614" i="3" a="1"/>
  <c r="D614" i="3" s="1"/>
  <c r="D615" i="3" a="1"/>
  <c r="D615" i="3" s="1"/>
  <c r="D616" i="3" a="1"/>
  <c r="D616" i="3" s="1"/>
  <c r="D617" i="3" a="1"/>
  <c r="D617" i="3" s="1"/>
  <c r="D618" i="3" a="1"/>
  <c r="D618" i="3" s="1"/>
  <c r="D619" i="3" a="1"/>
  <c r="D619" i="3" s="1"/>
  <c r="D620" i="3" a="1"/>
  <c r="D620" i="3" s="1"/>
  <c r="D621" i="3" a="1"/>
  <c r="D621" i="3" s="1"/>
  <c r="D622" i="3" a="1"/>
  <c r="D622" i="3" s="1"/>
  <c r="D623" i="3" a="1"/>
  <c r="D623" i="3" s="1"/>
  <c r="D624" i="3" a="1"/>
  <c r="D624" i="3" s="1"/>
  <c r="D625" i="3" a="1"/>
  <c r="D625" i="3" s="1"/>
  <c r="D626" i="3" a="1"/>
  <c r="D626" i="3" s="1"/>
  <c r="D627" i="3" a="1"/>
  <c r="D627" i="3" s="1"/>
  <c r="D628" i="3" a="1"/>
  <c r="D628" i="3" s="1"/>
  <c r="D629" i="3" a="1"/>
  <c r="D629" i="3" s="1"/>
  <c r="D630" i="3" a="1"/>
  <c r="D630" i="3" s="1"/>
  <c r="D631" i="3" a="1"/>
  <c r="D631" i="3" s="1"/>
  <c r="D632" i="3" a="1"/>
  <c r="D632" i="3" s="1"/>
  <c r="D633" i="3" a="1"/>
  <c r="D633" i="3" s="1"/>
  <c r="D634" i="3" a="1"/>
  <c r="D634" i="3" s="1"/>
  <c r="D635" i="3" a="1"/>
  <c r="D635" i="3" s="1"/>
  <c r="D636" i="3" a="1"/>
  <c r="D636" i="3" s="1"/>
  <c r="D637" i="3" a="1"/>
  <c r="D637" i="3" s="1"/>
  <c r="D638" i="3" a="1"/>
  <c r="D638" i="3" s="1"/>
  <c r="D639" i="3" a="1"/>
  <c r="D639" i="3" s="1"/>
  <c r="D640" i="3" a="1"/>
  <c r="D640" i="3" s="1"/>
  <c r="D641" i="3" a="1"/>
  <c r="D641" i="3" s="1"/>
  <c r="D642" i="3" a="1"/>
  <c r="D642" i="3" s="1"/>
  <c r="D643" i="3" a="1"/>
  <c r="D643" i="3" s="1"/>
  <c r="D644" i="3" a="1"/>
  <c r="D644" i="3" s="1"/>
  <c r="D645" i="3" a="1"/>
  <c r="D645" i="3" s="1"/>
  <c r="D646" i="3" a="1"/>
  <c r="D646" i="3" s="1"/>
  <c r="D647" i="3" a="1"/>
  <c r="D647" i="3" s="1"/>
  <c r="D648" i="3" a="1"/>
  <c r="D648" i="3" s="1"/>
  <c r="D649" i="3" a="1"/>
  <c r="D649" i="3" s="1"/>
  <c r="D650" i="3" a="1"/>
  <c r="D650" i="3" s="1"/>
  <c r="D651" i="3" a="1"/>
  <c r="D651" i="3" s="1"/>
  <c r="D652" i="3" a="1"/>
  <c r="D652" i="3" s="1"/>
  <c r="D653" i="3" a="1"/>
  <c r="D653" i="3" s="1"/>
  <c r="D654" i="3" a="1"/>
  <c r="D654" i="3" s="1"/>
  <c r="D655" i="3" a="1"/>
  <c r="D655" i="3" s="1"/>
  <c r="D656" i="3" a="1"/>
  <c r="D656" i="3" s="1"/>
  <c r="D657" i="3" a="1"/>
  <c r="D657" i="3" s="1"/>
  <c r="D658" i="3" a="1"/>
  <c r="D658" i="3" s="1"/>
  <c r="D659" i="3" a="1"/>
  <c r="D659" i="3" s="1"/>
  <c r="D660" i="3" a="1"/>
  <c r="D660" i="3" s="1"/>
  <c r="D661" i="3" a="1"/>
  <c r="D661" i="3" s="1"/>
  <c r="D662" i="3" a="1"/>
  <c r="D662" i="3" s="1"/>
  <c r="D663" i="3" a="1"/>
  <c r="D663" i="3" s="1"/>
  <c r="D664" i="3" a="1"/>
  <c r="D664" i="3" s="1"/>
  <c r="D665" i="3" a="1"/>
  <c r="D665" i="3" s="1"/>
  <c r="D666" i="3" a="1"/>
  <c r="D666" i="3" s="1"/>
  <c r="D667" i="3" a="1"/>
  <c r="D667" i="3" s="1"/>
  <c r="D668" i="3" a="1"/>
  <c r="D668" i="3" s="1"/>
  <c r="D669" i="3" a="1"/>
  <c r="D669" i="3" s="1"/>
  <c r="D670" i="3" a="1"/>
  <c r="D670" i="3" s="1"/>
  <c r="D671" i="3" a="1"/>
  <c r="D671" i="3" s="1"/>
  <c r="D672" i="3" a="1"/>
  <c r="D672" i="3" s="1"/>
  <c r="D673" i="3" a="1"/>
  <c r="D673" i="3" s="1"/>
  <c r="D674" i="3" a="1"/>
  <c r="D674" i="3" s="1"/>
  <c r="D675" i="3" a="1"/>
  <c r="D675" i="3" s="1"/>
  <c r="D676" i="3" a="1"/>
  <c r="D676" i="3" s="1"/>
  <c r="D677" i="3" a="1"/>
  <c r="D677" i="3" s="1"/>
  <c r="D678" i="3" a="1"/>
  <c r="D678" i="3" s="1"/>
  <c r="D679" i="3" a="1"/>
  <c r="D679" i="3" s="1"/>
  <c r="D680" i="3" a="1"/>
  <c r="D680" i="3" s="1"/>
  <c r="D681" i="3" a="1"/>
  <c r="D681" i="3" s="1"/>
  <c r="D682" i="3" a="1"/>
  <c r="D682" i="3" s="1"/>
  <c r="D683" i="3" a="1"/>
  <c r="D683" i="3" s="1"/>
  <c r="D684" i="3" a="1"/>
  <c r="D684" i="3" s="1"/>
  <c r="D685" i="3" a="1"/>
  <c r="D685" i="3" s="1"/>
  <c r="D686" i="3" a="1"/>
  <c r="D686" i="3" s="1"/>
  <c r="D687" i="3" a="1"/>
  <c r="D687" i="3" s="1"/>
  <c r="D688" i="3" a="1"/>
  <c r="D688" i="3" s="1"/>
  <c r="D689" i="3" a="1"/>
  <c r="D689" i="3" s="1"/>
  <c r="D690" i="3" a="1"/>
  <c r="D690" i="3" s="1"/>
  <c r="D691" i="3" a="1"/>
  <c r="D691" i="3" s="1"/>
  <c r="D692" i="3" a="1"/>
  <c r="D692" i="3" s="1"/>
  <c r="D693" i="3" a="1"/>
  <c r="D693" i="3" s="1"/>
  <c r="D694" i="3" a="1"/>
  <c r="D694" i="3" s="1"/>
  <c r="D695" i="3" a="1"/>
  <c r="D695" i="3" s="1"/>
  <c r="D696" i="3" a="1"/>
  <c r="D696" i="3" s="1"/>
  <c r="D697" i="3" a="1"/>
  <c r="D697" i="3" s="1"/>
  <c r="D698" i="3" a="1"/>
  <c r="D698" i="3" s="1"/>
  <c r="D699" i="3" a="1"/>
  <c r="D699" i="3" s="1"/>
  <c r="D700" i="3" a="1"/>
  <c r="D700" i="3" s="1"/>
  <c r="D701" i="3" a="1"/>
  <c r="D701" i="3" s="1"/>
  <c r="D702" i="3" a="1"/>
  <c r="D702" i="3" s="1"/>
  <c r="D703" i="3" a="1"/>
  <c r="D703" i="3" s="1"/>
  <c r="D704" i="3" a="1"/>
  <c r="D704" i="3" s="1"/>
  <c r="D705" i="3" a="1"/>
  <c r="D705" i="3" s="1"/>
  <c r="D706" i="3" a="1"/>
  <c r="D706" i="3" s="1"/>
  <c r="D707" i="3" a="1"/>
  <c r="D707" i="3" s="1"/>
  <c r="D708" i="3" a="1"/>
  <c r="D708" i="3" s="1"/>
  <c r="D709" i="3" a="1"/>
  <c r="D709" i="3" s="1"/>
  <c r="D710" i="3" a="1"/>
  <c r="D710" i="3" s="1"/>
  <c r="D711" i="3" a="1"/>
  <c r="D711" i="3" s="1"/>
  <c r="D712" i="3" a="1"/>
  <c r="D712" i="3" s="1"/>
  <c r="D713" i="3" a="1"/>
  <c r="D713" i="3" s="1"/>
  <c r="D714" i="3" a="1"/>
  <c r="D714" i="3" s="1"/>
  <c r="D715" i="3" a="1"/>
  <c r="D715" i="3" s="1"/>
  <c r="D716" i="3" a="1"/>
  <c r="D716" i="3" s="1"/>
  <c r="D717" i="3" a="1"/>
  <c r="D717" i="3" s="1"/>
  <c r="D718" i="3" a="1"/>
  <c r="D718" i="3" s="1"/>
  <c r="D719" i="3" a="1"/>
  <c r="D719" i="3" s="1"/>
  <c r="D720" i="3" a="1"/>
  <c r="D720" i="3" s="1"/>
  <c r="D721" i="3" a="1"/>
  <c r="D721" i="3" s="1"/>
  <c r="D722" i="3" a="1"/>
  <c r="D722" i="3" s="1"/>
  <c r="D723" i="3" a="1"/>
  <c r="D723" i="3" s="1"/>
  <c r="D724" i="3" a="1"/>
  <c r="D724" i="3" s="1"/>
  <c r="D725" i="3" a="1"/>
  <c r="D725" i="3" s="1"/>
  <c r="D726" i="3" a="1"/>
  <c r="D726" i="3" s="1"/>
  <c r="D727" i="3" a="1"/>
  <c r="D727" i="3" s="1"/>
  <c r="D728" i="3" a="1"/>
  <c r="D728" i="3" s="1"/>
  <c r="D729" i="3" a="1"/>
  <c r="D729" i="3" s="1"/>
  <c r="D730" i="3" a="1"/>
  <c r="D730" i="3" s="1"/>
  <c r="D731" i="3" a="1"/>
  <c r="D731" i="3" s="1"/>
  <c r="D732" i="3" a="1"/>
  <c r="D732" i="3" s="1"/>
  <c r="D733" i="3" a="1"/>
  <c r="D733" i="3" s="1"/>
  <c r="D734" i="3" a="1"/>
  <c r="D734" i="3" s="1"/>
  <c r="D735" i="3" a="1"/>
  <c r="D735" i="3" s="1"/>
  <c r="D736" i="3" a="1"/>
  <c r="D736" i="3" s="1"/>
  <c r="D737" i="3" a="1"/>
  <c r="D737" i="3" s="1"/>
  <c r="D738" i="3" a="1"/>
  <c r="D738" i="3" s="1"/>
  <c r="D739" i="3" a="1"/>
  <c r="D739" i="3" s="1"/>
  <c r="D740" i="3" a="1"/>
  <c r="D740" i="3" s="1"/>
  <c r="D741" i="3" a="1"/>
  <c r="D741" i="3" s="1"/>
  <c r="D742" i="3" a="1"/>
  <c r="D742" i="3" s="1"/>
  <c r="D743" i="3" a="1"/>
  <c r="D743" i="3" s="1"/>
  <c r="D744" i="3" a="1"/>
  <c r="D744" i="3" s="1"/>
  <c r="D745" i="3" a="1"/>
  <c r="D745" i="3" s="1"/>
  <c r="D746" i="3" a="1"/>
  <c r="D746" i="3" s="1"/>
  <c r="D747" i="3" a="1"/>
  <c r="D747" i="3" s="1"/>
  <c r="D748" i="3" a="1"/>
  <c r="D748" i="3" s="1"/>
  <c r="D749" i="3" a="1"/>
  <c r="D749" i="3" s="1"/>
  <c r="D750" i="3" a="1"/>
  <c r="D750" i="3" s="1"/>
  <c r="D751" i="3" a="1"/>
  <c r="D751" i="3" s="1"/>
  <c r="D752" i="3" a="1"/>
  <c r="D752" i="3" s="1"/>
  <c r="D753" i="3" a="1"/>
  <c r="D753" i="3" s="1"/>
  <c r="D754" i="3" a="1"/>
  <c r="D754" i="3" s="1"/>
  <c r="D755" i="3" a="1"/>
  <c r="D755" i="3" s="1"/>
  <c r="D756" i="3" a="1"/>
  <c r="D756" i="3" s="1"/>
  <c r="D757" i="3" a="1"/>
  <c r="D757" i="3" s="1"/>
  <c r="D758" i="3" a="1"/>
  <c r="D758" i="3" s="1"/>
  <c r="D759" i="3" a="1"/>
  <c r="D759" i="3" s="1"/>
  <c r="D760" i="3" a="1"/>
  <c r="D760" i="3" s="1"/>
  <c r="D761" i="3" a="1"/>
  <c r="D761" i="3" s="1"/>
  <c r="D762" i="3" a="1"/>
  <c r="D762" i="3" s="1"/>
  <c r="D763" i="3" a="1"/>
  <c r="D763" i="3" s="1"/>
  <c r="D764" i="3" a="1"/>
  <c r="D764" i="3" s="1"/>
  <c r="D765" i="3" a="1"/>
  <c r="D765" i="3" s="1"/>
  <c r="D766" i="3" a="1"/>
  <c r="D766" i="3" s="1"/>
  <c r="D767" i="3" a="1"/>
  <c r="D767" i="3" s="1"/>
  <c r="D768" i="3" a="1"/>
  <c r="D768" i="3" s="1"/>
  <c r="D769" i="3" a="1"/>
  <c r="D769" i="3" s="1"/>
  <c r="D770" i="3" a="1"/>
  <c r="D770" i="3" s="1"/>
  <c r="D771" i="3" a="1"/>
  <c r="D771" i="3" s="1"/>
  <c r="D772" i="3" a="1"/>
  <c r="D772" i="3" s="1"/>
  <c r="D773" i="3" a="1"/>
  <c r="D773" i="3" s="1"/>
  <c r="D774" i="3" a="1"/>
  <c r="D774" i="3" s="1"/>
  <c r="D775" i="3" a="1"/>
  <c r="D775" i="3" s="1"/>
  <c r="D776" i="3" a="1"/>
  <c r="D776" i="3" s="1"/>
  <c r="D777" i="3" a="1"/>
  <c r="D777" i="3" s="1"/>
  <c r="D778" i="3" a="1"/>
  <c r="D778" i="3" s="1"/>
  <c r="D779" i="3" a="1"/>
  <c r="D779" i="3" s="1"/>
  <c r="D780" i="3" a="1"/>
  <c r="D780" i="3" s="1"/>
  <c r="D781" i="3" a="1"/>
  <c r="D781" i="3" s="1"/>
  <c r="D782" i="3" a="1"/>
  <c r="D782" i="3" s="1"/>
  <c r="D783" i="3" a="1"/>
  <c r="D783" i="3" s="1"/>
  <c r="D784" i="3" a="1"/>
  <c r="D784" i="3" s="1"/>
  <c r="D785" i="3" a="1"/>
  <c r="D785" i="3" s="1"/>
  <c r="D786" i="3" a="1"/>
  <c r="D786" i="3" s="1"/>
  <c r="D787" i="3" a="1"/>
  <c r="D787" i="3" s="1"/>
  <c r="D788" i="3" a="1"/>
  <c r="D788" i="3" s="1"/>
  <c r="D789" i="3" a="1"/>
  <c r="D789" i="3" s="1"/>
  <c r="D790" i="3" a="1"/>
  <c r="D790" i="3" s="1"/>
  <c r="D791" i="3" a="1"/>
  <c r="D791" i="3" s="1"/>
  <c r="D792" i="3" a="1"/>
  <c r="D792" i="3" s="1"/>
  <c r="D793" i="3" a="1"/>
  <c r="D793" i="3" s="1"/>
  <c r="D794" i="3" a="1"/>
  <c r="D794" i="3" s="1"/>
  <c r="D795" i="3" a="1"/>
  <c r="D795" i="3" s="1"/>
  <c r="D796" i="3" a="1"/>
  <c r="D796" i="3" s="1"/>
  <c r="D797" i="3" a="1"/>
  <c r="D797" i="3" s="1"/>
  <c r="D798" i="3" a="1"/>
  <c r="D798" i="3" s="1"/>
  <c r="D799" i="3" a="1"/>
  <c r="D799" i="3" s="1"/>
  <c r="D800" i="3" a="1"/>
  <c r="D800" i="3" s="1"/>
  <c r="D801" i="3" a="1"/>
  <c r="D801" i="3" s="1"/>
  <c r="D802" i="3" a="1"/>
  <c r="D802" i="3" s="1"/>
  <c r="D803" i="3" a="1"/>
  <c r="D803" i="3" s="1"/>
  <c r="D804" i="3" a="1"/>
  <c r="D804" i="3" s="1"/>
  <c r="D805" i="3" a="1"/>
  <c r="D805" i="3" s="1"/>
  <c r="D806" i="3" a="1"/>
  <c r="D806" i="3" s="1"/>
  <c r="D807" i="3" a="1"/>
  <c r="D807" i="3" s="1"/>
  <c r="D808" i="3" a="1"/>
  <c r="D808" i="3" s="1"/>
  <c r="D809" i="3" a="1"/>
  <c r="D809" i="3" s="1"/>
  <c r="D810" i="3" a="1"/>
  <c r="D810" i="3" s="1"/>
  <c r="D811" i="3" a="1"/>
  <c r="D811" i="3" s="1"/>
  <c r="D812" i="3" a="1"/>
  <c r="D812" i="3" s="1"/>
  <c r="D813" i="3" a="1"/>
  <c r="D813" i="3" s="1"/>
  <c r="D814" i="3" a="1"/>
  <c r="D814" i="3" s="1"/>
  <c r="D815" i="3" a="1"/>
  <c r="D815" i="3" s="1"/>
  <c r="D816" i="3" a="1"/>
  <c r="D816" i="3" s="1"/>
  <c r="D817" i="3" a="1"/>
  <c r="D817" i="3" s="1"/>
  <c r="D818" i="3" a="1"/>
  <c r="D818" i="3" s="1"/>
  <c r="D819" i="3" a="1"/>
  <c r="D819" i="3" s="1"/>
  <c r="D820" i="3" a="1"/>
  <c r="D820" i="3" s="1"/>
  <c r="D821" i="3" a="1"/>
  <c r="D821" i="3" s="1"/>
  <c r="D822" i="3" a="1"/>
  <c r="D822" i="3" s="1"/>
  <c r="D823" i="3" a="1"/>
  <c r="D823" i="3" s="1"/>
  <c r="D824" i="3" a="1"/>
  <c r="D824" i="3" s="1"/>
  <c r="D825" i="3" a="1"/>
  <c r="D825" i="3" s="1"/>
  <c r="D826" i="3" a="1"/>
  <c r="D826" i="3" s="1"/>
  <c r="D827" i="3" a="1"/>
  <c r="D827" i="3" s="1"/>
  <c r="D828" i="3" a="1"/>
  <c r="D828" i="3" s="1"/>
  <c r="D829" i="3" a="1"/>
  <c r="D829" i="3" s="1"/>
  <c r="D830" i="3" a="1"/>
  <c r="D830" i="3" s="1"/>
  <c r="D831" i="3" a="1"/>
  <c r="D831" i="3" s="1"/>
  <c r="D832" i="3" a="1"/>
  <c r="D832" i="3" s="1"/>
  <c r="D833" i="3" a="1"/>
  <c r="D833" i="3" s="1"/>
  <c r="D834" i="3" a="1"/>
  <c r="D834" i="3" s="1"/>
  <c r="D835" i="3" a="1"/>
  <c r="D835" i="3" s="1"/>
  <c r="D836" i="3" a="1"/>
  <c r="D836" i="3" s="1"/>
  <c r="D837" i="3" a="1"/>
  <c r="D837" i="3" s="1"/>
  <c r="D838" i="3" a="1"/>
  <c r="D838" i="3" s="1"/>
  <c r="D839" i="3" a="1"/>
  <c r="D839" i="3" s="1"/>
  <c r="D840" i="3" a="1"/>
  <c r="D840" i="3" s="1"/>
  <c r="D841" i="3" a="1"/>
  <c r="D841" i="3" s="1"/>
  <c r="D842" i="3" a="1"/>
  <c r="D842" i="3" s="1"/>
  <c r="D843" i="3" a="1"/>
  <c r="D843" i="3" s="1"/>
  <c r="D844" i="3" a="1"/>
  <c r="D844" i="3" s="1"/>
  <c r="D845" i="3" a="1"/>
  <c r="D845" i="3" s="1"/>
  <c r="D846" i="3" a="1"/>
  <c r="D846" i="3" s="1"/>
  <c r="D847" i="3" a="1"/>
  <c r="D847" i="3" s="1"/>
  <c r="D848" i="3" a="1"/>
  <c r="D848" i="3" s="1"/>
  <c r="D849" i="3" a="1"/>
  <c r="D849" i="3" s="1"/>
  <c r="D850" i="3" a="1"/>
  <c r="D850" i="3" s="1"/>
  <c r="D851" i="3" a="1"/>
  <c r="D851" i="3" s="1"/>
  <c r="D852" i="3" a="1"/>
  <c r="D852" i="3" s="1"/>
  <c r="D853" i="3" a="1"/>
  <c r="D853" i="3" s="1"/>
  <c r="D854" i="3" a="1"/>
  <c r="D854" i="3" s="1"/>
  <c r="D855" i="3" a="1"/>
  <c r="D855" i="3" s="1"/>
  <c r="D856" i="3" a="1"/>
  <c r="D856" i="3" s="1"/>
  <c r="D857" i="3" a="1"/>
  <c r="D857" i="3" s="1"/>
  <c r="D858" i="3" a="1"/>
  <c r="D858" i="3" s="1"/>
  <c r="D859" i="3" a="1"/>
  <c r="D859" i="3" s="1"/>
  <c r="D860" i="3" a="1"/>
  <c r="D860" i="3" s="1"/>
  <c r="D861" i="3" a="1"/>
  <c r="D861" i="3" s="1"/>
  <c r="D862" i="3" a="1"/>
  <c r="D862" i="3" s="1"/>
  <c r="D863" i="3" a="1"/>
  <c r="D863" i="3" s="1"/>
  <c r="D864" i="3" a="1"/>
  <c r="D864" i="3" s="1"/>
  <c r="D865" i="3" a="1"/>
  <c r="D865" i="3" s="1"/>
  <c r="D866" i="3" a="1"/>
  <c r="D866" i="3" s="1"/>
  <c r="D867" i="3" a="1"/>
  <c r="D867" i="3" s="1"/>
  <c r="D868" i="3" a="1"/>
  <c r="D868" i="3" s="1"/>
  <c r="D869" i="3" a="1"/>
  <c r="D869" i="3" s="1"/>
  <c r="D870" i="3" a="1"/>
  <c r="D870" i="3" s="1"/>
  <c r="D871" i="3" a="1"/>
  <c r="D871" i="3" s="1"/>
  <c r="D872" i="3" a="1"/>
  <c r="D872" i="3" s="1"/>
  <c r="D873" i="3" a="1"/>
  <c r="D873" i="3" s="1"/>
  <c r="D874" i="3" a="1"/>
  <c r="D874" i="3" s="1"/>
  <c r="D875" i="3" a="1"/>
  <c r="D875" i="3" s="1"/>
  <c r="D876" i="3" a="1"/>
  <c r="D876" i="3" s="1"/>
  <c r="D877" i="3" a="1"/>
  <c r="D877" i="3" s="1"/>
  <c r="D878" i="3" a="1"/>
  <c r="D878" i="3" s="1"/>
  <c r="D879" i="3" a="1"/>
  <c r="D879" i="3" s="1"/>
  <c r="D880" i="3" a="1"/>
  <c r="D880" i="3" s="1"/>
  <c r="D881" i="3" a="1"/>
  <c r="D881" i="3" s="1"/>
  <c r="D882" i="3" a="1"/>
  <c r="D882" i="3" s="1"/>
  <c r="D883" i="3" a="1"/>
  <c r="D883" i="3" s="1"/>
  <c r="D884" i="3" a="1"/>
  <c r="D884" i="3" s="1"/>
  <c r="D885" i="3" a="1"/>
  <c r="D885" i="3" s="1"/>
  <c r="D886" i="3" a="1"/>
  <c r="D886" i="3" s="1"/>
  <c r="D887" i="3" a="1"/>
  <c r="D887" i="3" s="1"/>
  <c r="D888" i="3" a="1"/>
  <c r="D888" i="3" s="1"/>
  <c r="D889" i="3" a="1"/>
  <c r="D889" i="3" s="1"/>
  <c r="D890" i="3" a="1"/>
  <c r="D890" i="3" s="1"/>
  <c r="D891" i="3" a="1"/>
  <c r="D891" i="3" s="1"/>
  <c r="D892" i="3" a="1"/>
  <c r="D892" i="3" s="1"/>
  <c r="D893" i="3" a="1"/>
  <c r="D893" i="3" s="1"/>
  <c r="D894" i="3" a="1"/>
  <c r="D894" i="3" s="1"/>
  <c r="D895" i="3" a="1"/>
  <c r="D895" i="3" s="1"/>
  <c r="D896" i="3" a="1"/>
  <c r="D896" i="3" s="1"/>
  <c r="D897" i="3" a="1"/>
  <c r="D897" i="3" s="1"/>
  <c r="D898" i="3" a="1"/>
  <c r="D898" i="3" s="1"/>
  <c r="D899" i="3" a="1"/>
  <c r="D899" i="3" s="1"/>
  <c r="D900" i="3" a="1"/>
  <c r="D900" i="3" s="1"/>
  <c r="D901" i="3" a="1"/>
  <c r="D901" i="3" s="1"/>
  <c r="D902" i="3" a="1"/>
  <c r="D902" i="3" s="1"/>
  <c r="D903" i="3" a="1"/>
  <c r="D903" i="3" s="1"/>
  <c r="D904" i="3" a="1"/>
  <c r="D904" i="3" s="1"/>
  <c r="D905" i="3" a="1"/>
  <c r="D905" i="3" s="1"/>
  <c r="D906" i="3" a="1"/>
  <c r="D906" i="3" s="1"/>
  <c r="D907" i="3" a="1"/>
  <c r="D907" i="3" s="1"/>
  <c r="D908" i="3" a="1"/>
  <c r="D908" i="3" s="1"/>
  <c r="D909" i="3" a="1"/>
  <c r="D909" i="3" s="1"/>
  <c r="D910" i="3" a="1"/>
  <c r="D910" i="3" s="1"/>
  <c r="D911" i="3" a="1"/>
  <c r="D911" i="3" s="1"/>
  <c r="D912" i="3" a="1"/>
  <c r="D912" i="3" s="1"/>
  <c r="D913" i="3" a="1"/>
  <c r="D913" i="3" s="1"/>
  <c r="D914" i="3" a="1"/>
  <c r="D914" i="3" s="1"/>
  <c r="D915" i="3" a="1"/>
  <c r="D915" i="3" s="1"/>
  <c r="D916" i="3" a="1"/>
  <c r="D916" i="3" s="1"/>
  <c r="D917" i="3" a="1"/>
  <c r="D917" i="3" s="1"/>
  <c r="D918" i="3" a="1"/>
  <c r="D918" i="3" s="1"/>
  <c r="D919" i="3" a="1"/>
  <c r="D919" i="3" s="1"/>
  <c r="D920" i="3" a="1"/>
  <c r="D920" i="3" s="1"/>
  <c r="D921" i="3" a="1"/>
  <c r="D921" i="3" s="1"/>
  <c r="D922" i="3" a="1"/>
  <c r="D922" i="3" s="1"/>
  <c r="D923" i="3" a="1"/>
  <c r="D923" i="3" s="1"/>
  <c r="D924" i="3" a="1"/>
  <c r="D924" i="3" s="1"/>
  <c r="D925" i="3" a="1"/>
  <c r="D925" i="3" s="1"/>
  <c r="D926" i="3" a="1"/>
  <c r="D926" i="3" s="1"/>
  <c r="D927" i="3" a="1"/>
  <c r="D927" i="3" s="1"/>
  <c r="D928" i="3" a="1"/>
  <c r="D928" i="3" s="1"/>
  <c r="D929" i="3" a="1"/>
  <c r="D929" i="3" s="1"/>
  <c r="D930" i="3" a="1"/>
  <c r="D930" i="3" s="1"/>
  <c r="D931" i="3" a="1"/>
  <c r="D931" i="3" s="1"/>
  <c r="D932" i="3" a="1"/>
  <c r="D932" i="3" s="1"/>
  <c r="D933" i="3" a="1"/>
  <c r="D933" i="3" s="1"/>
  <c r="D934" i="3" a="1"/>
  <c r="D934" i="3" s="1"/>
  <c r="D935" i="3" a="1"/>
  <c r="D935" i="3" s="1"/>
  <c r="D936" i="3" a="1"/>
  <c r="D936" i="3" s="1"/>
  <c r="D937" i="3" a="1"/>
  <c r="D937" i="3" s="1"/>
  <c r="D938" i="3" a="1"/>
  <c r="D938" i="3" s="1"/>
  <c r="D939" i="3" a="1"/>
  <c r="D939" i="3" s="1"/>
  <c r="D940" i="3" a="1"/>
  <c r="D940" i="3" s="1"/>
  <c r="D941" i="3" a="1"/>
  <c r="D941" i="3" s="1"/>
  <c r="D942" i="3" a="1"/>
  <c r="D942" i="3" s="1"/>
  <c r="D943" i="3" a="1"/>
  <c r="D943" i="3" s="1"/>
  <c r="D944" i="3" a="1"/>
  <c r="D944" i="3" s="1"/>
  <c r="D945" i="3" a="1"/>
  <c r="D945" i="3" s="1"/>
  <c r="D946" i="3" a="1"/>
  <c r="D946" i="3" s="1"/>
  <c r="D947" i="3" a="1"/>
  <c r="D947" i="3" s="1"/>
  <c r="D948" i="3" a="1"/>
  <c r="D948" i="3" s="1"/>
  <c r="D949" i="3" a="1"/>
  <c r="D949" i="3" s="1"/>
  <c r="D950" i="3" a="1"/>
  <c r="D950" i="3" s="1"/>
  <c r="D951" i="3" a="1"/>
  <c r="D951" i="3" s="1"/>
  <c r="D952" i="3" a="1"/>
  <c r="D952" i="3" s="1"/>
  <c r="D953" i="3" a="1"/>
  <c r="D953" i="3" s="1"/>
  <c r="D954" i="3" a="1"/>
  <c r="D954" i="3" s="1"/>
  <c r="D955" i="3" a="1"/>
  <c r="D955" i="3" s="1"/>
  <c r="D956" i="3" a="1"/>
  <c r="D956" i="3" s="1"/>
  <c r="D957" i="3" a="1"/>
  <c r="D957" i="3" s="1"/>
  <c r="D958" i="3" a="1"/>
  <c r="D958" i="3" s="1"/>
  <c r="D959" i="3" a="1"/>
  <c r="D959" i="3" s="1"/>
  <c r="D960" i="3" a="1"/>
  <c r="D960" i="3" s="1"/>
  <c r="D961" i="3" a="1"/>
  <c r="D961" i="3" s="1"/>
  <c r="D962" i="3" a="1"/>
  <c r="D962" i="3" s="1"/>
  <c r="D963" i="3" a="1"/>
  <c r="D963" i="3" s="1"/>
  <c r="D964" i="3" a="1"/>
  <c r="D964" i="3" s="1"/>
  <c r="D965" i="3" a="1"/>
  <c r="D965" i="3" s="1"/>
  <c r="D966" i="3" a="1"/>
  <c r="D966" i="3" s="1"/>
  <c r="D967" i="3" a="1"/>
  <c r="D967" i="3" s="1"/>
  <c r="D968" i="3" a="1"/>
  <c r="D968" i="3" s="1"/>
  <c r="D969" i="3" a="1"/>
  <c r="D969" i="3" s="1"/>
  <c r="D970" i="3" a="1"/>
  <c r="D970" i="3" s="1"/>
  <c r="D971" i="3" a="1"/>
  <c r="D971" i="3" s="1"/>
  <c r="D972" i="3" a="1"/>
  <c r="D972" i="3" s="1"/>
  <c r="D973" i="3" a="1"/>
  <c r="D973" i="3" s="1"/>
  <c r="D974" i="3" a="1"/>
  <c r="D974" i="3" s="1"/>
  <c r="D975" i="3" a="1"/>
  <c r="D975" i="3" s="1"/>
  <c r="D976" i="3" a="1"/>
  <c r="D976" i="3" s="1"/>
  <c r="D977" i="3" a="1"/>
  <c r="D977" i="3" s="1"/>
  <c r="D978" i="3" a="1"/>
  <c r="D978" i="3" s="1"/>
  <c r="D979" i="3" a="1"/>
  <c r="D979" i="3" s="1"/>
  <c r="D980" i="3" a="1"/>
  <c r="D980" i="3" s="1"/>
  <c r="D981" i="3" a="1"/>
  <c r="D981" i="3" s="1"/>
  <c r="D982" i="3" a="1"/>
  <c r="D982" i="3" s="1"/>
  <c r="D983" i="3" a="1"/>
  <c r="D983" i="3" s="1"/>
  <c r="D984" i="3" a="1"/>
  <c r="D984" i="3" s="1"/>
  <c r="D985" i="3" a="1"/>
  <c r="D985" i="3" s="1"/>
  <c r="D986" i="3" a="1"/>
  <c r="D986" i="3" s="1"/>
  <c r="D987" i="3" a="1"/>
  <c r="D987" i="3" s="1"/>
  <c r="D988" i="3" a="1"/>
  <c r="D988" i="3" s="1"/>
  <c r="D989" i="3" a="1"/>
  <c r="D989" i="3" s="1"/>
  <c r="D990" i="3" a="1"/>
  <c r="D990" i="3" s="1"/>
  <c r="D991" i="3" a="1"/>
  <c r="D991" i="3" s="1"/>
  <c r="D992" i="3" a="1"/>
  <c r="D992" i="3" s="1"/>
  <c r="D993" i="3" a="1"/>
  <c r="D993" i="3" s="1"/>
  <c r="D994" i="3" a="1"/>
  <c r="D994" i="3" s="1"/>
  <c r="D995" i="3" a="1"/>
  <c r="D995" i="3" s="1"/>
  <c r="D996" i="3" a="1"/>
  <c r="D996" i="3" s="1"/>
  <c r="D997" i="3" a="1"/>
  <c r="D997" i="3" s="1"/>
  <c r="D998" i="3" a="1"/>
  <c r="D998" i="3" s="1"/>
  <c r="D999" i="3" a="1"/>
  <c r="D999" i="3" s="1"/>
  <c r="D1000" i="3" a="1"/>
  <c r="D1000" i="3" s="1"/>
  <c r="D1001" i="3" a="1"/>
  <c r="D1001" i="3" s="1"/>
  <c r="D1002" i="3" a="1"/>
  <c r="D1002" i="3" s="1"/>
  <c r="D1003" i="3" a="1"/>
  <c r="D1003" i="3" s="1"/>
  <c r="D1004" i="3" a="1"/>
  <c r="D1004" i="3" s="1"/>
  <c r="D1005" i="3" a="1"/>
  <c r="D1005" i="3" s="1"/>
  <c r="D1006" i="3" a="1"/>
  <c r="D1006" i="3" s="1"/>
  <c r="D1007" i="3" a="1"/>
  <c r="D1007" i="3" s="1"/>
  <c r="D1008" i="3" a="1"/>
  <c r="D1008" i="3" s="1"/>
  <c r="D1009" i="3" a="1"/>
  <c r="D1009" i="3" s="1"/>
  <c r="D1010" i="3" a="1"/>
  <c r="D1010" i="3" s="1"/>
  <c r="D1011" i="3" a="1"/>
  <c r="D1011" i="3" s="1"/>
  <c r="D1012" i="3" a="1"/>
  <c r="D1012" i="3" s="1"/>
  <c r="D1013" i="3" a="1"/>
  <c r="D1013" i="3" s="1"/>
  <c r="D1014" i="3" a="1"/>
  <c r="D1014" i="3" s="1"/>
  <c r="D1015" i="3" a="1"/>
  <c r="D1015" i="3" s="1"/>
  <c r="D1016" i="3" a="1"/>
  <c r="D1016" i="3" s="1"/>
  <c r="D1017" i="3" a="1"/>
  <c r="D1017" i="3" s="1"/>
  <c r="D1018" i="3" a="1"/>
  <c r="D1018" i="3" s="1"/>
  <c r="D1019" i="3" a="1"/>
  <c r="D1019" i="3" s="1"/>
  <c r="D1020" i="3" a="1"/>
  <c r="D1020" i="3" s="1"/>
  <c r="D1021" i="3" a="1"/>
  <c r="D1021" i="3" s="1"/>
  <c r="D1022" i="3" a="1"/>
  <c r="D1022" i="3" s="1"/>
  <c r="D1023" i="3" a="1"/>
  <c r="D1023" i="3" s="1"/>
  <c r="D1024" i="3" a="1"/>
  <c r="D1024" i="3" s="1"/>
  <c r="D1025" i="3" a="1"/>
  <c r="D1025" i="3" s="1"/>
  <c r="D1026" i="3" a="1"/>
  <c r="D1026" i="3" s="1"/>
  <c r="D1027" i="3" a="1"/>
  <c r="D1027" i="3" s="1"/>
  <c r="D1028" i="3" a="1"/>
  <c r="D1028" i="3" s="1"/>
  <c r="D1029" i="3" a="1"/>
  <c r="D1029" i="3" s="1"/>
  <c r="D1030" i="3" a="1"/>
  <c r="D1030" i="3" s="1"/>
  <c r="D1031" i="3" a="1"/>
  <c r="D1031" i="3" s="1"/>
  <c r="D1032" i="3" a="1"/>
  <c r="D1032" i="3" s="1"/>
  <c r="D1033" i="3" a="1"/>
  <c r="D1033" i="3" s="1"/>
  <c r="D1034" i="3" a="1"/>
  <c r="D1034" i="3" s="1"/>
  <c r="D1035" i="3" a="1"/>
  <c r="D1035" i="3" s="1"/>
  <c r="D1036" i="3" a="1"/>
  <c r="D1036" i="3" s="1"/>
  <c r="D1037" i="3" a="1"/>
  <c r="D1037" i="3" s="1"/>
  <c r="D1038" i="3" a="1"/>
  <c r="D1038" i="3" s="1"/>
  <c r="D1039" i="3" a="1"/>
  <c r="D1039" i="3" s="1"/>
  <c r="D1040" i="3" a="1"/>
  <c r="D1040" i="3" s="1"/>
  <c r="D1041" i="3" a="1"/>
  <c r="D1041" i="3" s="1"/>
  <c r="D1042" i="3" a="1"/>
  <c r="D1042" i="3" s="1"/>
  <c r="D1043" i="3" a="1"/>
  <c r="D1043" i="3" s="1"/>
  <c r="D1044" i="3" a="1"/>
  <c r="D1044" i="3" s="1"/>
  <c r="D1045" i="3" a="1"/>
  <c r="D1045" i="3" s="1"/>
  <c r="D1046" i="3" a="1"/>
  <c r="D1046" i="3" s="1"/>
  <c r="D1047" i="3" a="1"/>
  <c r="D1047" i="3" s="1"/>
  <c r="D1048" i="3" a="1"/>
  <c r="D1048" i="3" s="1"/>
  <c r="D1049" i="3" a="1"/>
  <c r="D1049" i="3" s="1"/>
  <c r="D1050" i="3" a="1"/>
  <c r="D1050" i="3" s="1"/>
  <c r="D1051" i="3" a="1"/>
  <c r="D1051" i="3" s="1"/>
  <c r="D1052" i="3" a="1"/>
  <c r="D1052" i="3" s="1"/>
  <c r="D1053" i="3" a="1"/>
  <c r="D1053" i="3" s="1"/>
  <c r="D1054" i="3" a="1"/>
  <c r="D1054" i="3" s="1"/>
  <c r="D1055" i="3" a="1"/>
  <c r="D1055" i="3" s="1"/>
  <c r="D1056" i="3" a="1"/>
  <c r="D1056" i="3" s="1"/>
  <c r="D1057" i="3" a="1"/>
  <c r="D1057" i="3" s="1"/>
  <c r="D1058" i="3" a="1"/>
  <c r="D1058" i="3" s="1"/>
  <c r="D1059" i="3" a="1"/>
  <c r="D1059" i="3" s="1"/>
  <c r="D1060" i="3" a="1"/>
  <c r="D1060" i="3" s="1"/>
  <c r="D1061" i="3" a="1"/>
  <c r="D1061" i="3" s="1"/>
  <c r="D1062" i="3" a="1"/>
  <c r="D1062" i="3" s="1"/>
  <c r="D1063" i="3" a="1"/>
  <c r="D1063" i="3" s="1"/>
  <c r="D1064" i="3" a="1"/>
  <c r="D1064" i="3" s="1"/>
  <c r="D1065" i="3" a="1"/>
  <c r="D1065" i="3" s="1"/>
  <c r="D1066" i="3" a="1"/>
  <c r="D1066" i="3" s="1"/>
  <c r="D1067" i="3" a="1"/>
  <c r="D1067" i="3" s="1"/>
  <c r="D1068" i="3" a="1"/>
  <c r="D1068" i="3" s="1"/>
  <c r="D1069" i="3" a="1"/>
  <c r="D1069" i="3" s="1"/>
  <c r="D1070" i="3" a="1"/>
  <c r="D1070" i="3" s="1"/>
  <c r="D1071" i="3" a="1"/>
  <c r="D1071" i="3" s="1"/>
  <c r="D1072" i="3" a="1"/>
  <c r="D1072" i="3" s="1"/>
  <c r="D1073" i="3" a="1"/>
  <c r="D1073" i="3" s="1"/>
  <c r="D1074" i="3" a="1"/>
  <c r="D1074" i="3" s="1"/>
  <c r="D1075" i="3" a="1"/>
  <c r="D1075" i="3" s="1"/>
  <c r="D1076" i="3" a="1"/>
  <c r="D1076" i="3" s="1"/>
  <c r="D1077" i="3" a="1"/>
  <c r="D1077" i="3" s="1"/>
  <c r="D1078" i="3" a="1"/>
  <c r="D1078" i="3" s="1"/>
  <c r="D1079" i="3" a="1"/>
  <c r="D1079" i="3" s="1"/>
  <c r="D1080" i="3" a="1"/>
  <c r="D1080" i="3" s="1"/>
  <c r="D1081" i="3" a="1"/>
  <c r="D1081" i="3" s="1"/>
  <c r="D1082" i="3" a="1"/>
  <c r="D1082" i="3" s="1"/>
  <c r="D1083" i="3" a="1"/>
  <c r="D1083" i="3" s="1"/>
  <c r="D1084" i="3" a="1"/>
  <c r="D1084" i="3" s="1"/>
  <c r="D1085" i="3" a="1"/>
  <c r="D1085" i="3" s="1"/>
  <c r="D1086" i="3" a="1"/>
  <c r="D1086" i="3" s="1"/>
  <c r="D1087" i="3" a="1"/>
  <c r="D1087" i="3" s="1"/>
  <c r="D1088" i="3" a="1"/>
  <c r="D1088" i="3" s="1"/>
  <c r="D1089" i="3" a="1"/>
  <c r="D1089" i="3" s="1"/>
  <c r="D1090" i="3" a="1"/>
  <c r="D1090" i="3" s="1"/>
  <c r="D1091" i="3" a="1"/>
  <c r="D1091" i="3" s="1"/>
  <c r="D1092" i="3" a="1"/>
  <c r="D1092" i="3" s="1"/>
  <c r="D1093" i="3" a="1"/>
  <c r="D1093" i="3" s="1"/>
  <c r="D1094" i="3" a="1"/>
  <c r="D1094" i="3" s="1"/>
  <c r="D1095" i="3" a="1"/>
  <c r="D1095" i="3" s="1"/>
  <c r="D1096" i="3" a="1"/>
  <c r="D1096" i="3" s="1"/>
  <c r="D1097" i="3" a="1"/>
  <c r="D1097" i="3" s="1"/>
  <c r="D1098" i="3" a="1"/>
  <c r="D1098" i="3" s="1"/>
  <c r="D1099" i="3" a="1"/>
  <c r="D1099" i="3" s="1"/>
  <c r="D1100" i="3" a="1"/>
  <c r="D1100" i="3" s="1"/>
  <c r="D1101" i="3" a="1"/>
  <c r="D1101" i="3" s="1"/>
  <c r="D1102" i="3" a="1"/>
  <c r="D1102" i="3" s="1"/>
  <c r="D1103" i="3" a="1"/>
  <c r="D1103" i="3" s="1"/>
  <c r="D1104" i="3" a="1"/>
  <c r="D1104" i="3" s="1"/>
  <c r="D1105" i="3" a="1"/>
  <c r="D1105" i="3" s="1"/>
  <c r="D1106" i="3" a="1"/>
  <c r="D1106" i="3" s="1"/>
  <c r="D1107" i="3" a="1"/>
  <c r="D1107" i="3" s="1"/>
  <c r="D1108" i="3" a="1"/>
  <c r="D1108" i="3" s="1"/>
  <c r="D1109" i="3" a="1"/>
  <c r="D1109" i="3" s="1"/>
  <c r="D1110" i="3" a="1"/>
  <c r="D1110" i="3" s="1"/>
  <c r="D1111" i="3" a="1"/>
  <c r="D1111" i="3" s="1"/>
  <c r="D1112" i="3" a="1"/>
  <c r="D1112" i="3" s="1"/>
  <c r="D1113" i="3" a="1"/>
  <c r="D1113" i="3" s="1"/>
  <c r="D1114" i="3" a="1"/>
  <c r="D1114" i="3" s="1"/>
  <c r="D1115" i="3" a="1"/>
  <c r="D1115" i="3" s="1"/>
  <c r="D1116" i="3" a="1"/>
  <c r="D1116" i="3" s="1"/>
  <c r="D1117" i="3" a="1"/>
  <c r="D1117" i="3" s="1"/>
  <c r="D1118" i="3" a="1"/>
  <c r="D1118" i="3" s="1"/>
  <c r="D1119" i="3" a="1"/>
  <c r="D1119" i="3" s="1"/>
  <c r="D1120" i="3" a="1"/>
  <c r="D1120" i="3" s="1"/>
  <c r="D1121" i="3" a="1"/>
  <c r="D1121" i="3" s="1"/>
  <c r="D1122" i="3" a="1"/>
  <c r="D1122" i="3" s="1"/>
  <c r="D1123" i="3" a="1"/>
  <c r="D1123" i="3" s="1"/>
  <c r="D1124" i="3" a="1"/>
  <c r="D1124" i="3" s="1"/>
  <c r="D1125" i="3" a="1"/>
  <c r="D1125" i="3" s="1"/>
  <c r="D1126" i="3" a="1"/>
  <c r="D1126" i="3" s="1"/>
  <c r="D1127" i="3" a="1"/>
  <c r="D1127" i="3" s="1"/>
  <c r="D1128" i="3" a="1"/>
  <c r="D1128" i="3" s="1"/>
  <c r="D1129" i="3" a="1"/>
  <c r="D1129" i="3" s="1"/>
  <c r="D1130" i="3" a="1"/>
  <c r="D1130" i="3" s="1"/>
  <c r="D1131" i="3" a="1"/>
  <c r="D1131" i="3" s="1"/>
  <c r="D1132" i="3" a="1"/>
  <c r="D1132" i="3" s="1"/>
  <c r="D1133" i="3" a="1"/>
  <c r="D1133" i="3" s="1"/>
  <c r="D1134" i="3" a="1"/>
  <c r="D1134" i="3" s="1"/>
  <c r="D1135" i="3" a="1"/>
  <c r="D1135" i="3" s="1"/>
  <c r="D1136" i="3" a="1"/>
  <c r="D1136" i="3" s="1"/>
  <c r="D1137" i="3" a="1"/>
  <c r="D1137" i="3" s="1"/>
  <c r="D1138" i="3" a="1"/>
  <c r="D1138" i="3" s="1"/>
  <c r="D1139" i="3" a="1"/>
  <c r="D1139" i="3" s="1"/>
  <c r="D1140" i="3" a="1"/>
  <c r="D1140" i="3" s="1"/>
  <c r="D1141" i="3" a="1"/>
  <c r="D1141" i="3" s="1"/>
  <c r="D1142" i="3" a="1"/>
  <c r="D1142" i="3" s="1"/>
  <c r="D1143" i="3" a="1"/>
  <c r="D1143" i="3" s="1"/>
  <c r="D1144" i="3" a="1"/>
  <c r="D1144" i="3" s="1"/>
  <c r="D1145" i="3" a="1"/>
  <c r="D1145" i="3" s="1"/>
  <c r="D1146" i="3" a="1"/>
  <c r="D1146" i="3" s="1"/>
  <c r="D1147" i="3" a="1"/>
  <c r="D1147" i="3" s="1"/>
  <c r="D1148" i="3" a="1"/>
  <c r="D1148" i="3" s="1"/>
  <c r="D1149" i="3" a="1"/>
  <c r="D1149" i="3" s="1"/>
  <c r="D1150" i="3" a="1"/>
  <c r="D1150" i="3" s="1"/>
  <c r="D1151" i="3" a="1"/>
  <c r="D1151" i="3" s="1"/>
  <c r="D1152" i="3" a="1"/>
  <c r="D1152" i="3" s="1"/>
  <c r="D1153" i="3" a="1"/>
  <c r="D1153" i="3" s="1"/>
  <c r="D1154" i="3" a="1"/>
  <c r="D1154" i="3" s="1"/>
  <c r="D1155" i="3" a="1"/>
  <c r="D1155" i="3" s="1"/>
  <c r="D1156" i="3" a="1"/>
  <c r="D1156" i="3" s="1"/>
  <c r="D1157" i="3" a="1"/>
  <c r="D1157" i="3" s="1"/>
  <c r="D1158" i="3" a="1"/>
  <c r="D1158" i="3" s="1"/>
  <c r="D1159" i="3" a="1"/>
  <c r="D1159" i="3" s="1"/>
  <c r="D1160" i="3" a="1"/>
  <c r="D1160" i="3" s="1"/>
  <c r="D1161" i="3" a="1"/>
  <c r="D1161" i="3" s="1"/>
  <c r="D1162" i="3" a="1"/>
  <c r="D1162" i="3" s="1"/>
  <c r="D1163" i="3" a="1"/>
  <c r="D1163" i="3" s="1"/>
  <c r="D1164" i="3" a="1"/>
  <c r="D1164" i="3" s="1"/>
  <c r="D1165" i="3" a="1"/>
  <c r="D1165" i="3" s="1"/>
  <c r="D1166" i="3" a="1"/>
  <c r="D1166" i="3" s="1"/>
  <c r="D1167" i="3" a="1"/>
  <c r="D1167" i="3" s="1"/>
  <c r="D1168" i="3" a="1"/>
  <c r="D1168" i="3" s="1"/>
  <c r="D1169" i="3" a="1"/>
  <c r="D1169" i="3" s="1"/>
  <c r="D1170" i="3" a="1"/>
  <c r="D1170" i="3" s="1"/>
  <c r="D1171" i="3" a="1"/>
  <c r="D1171" i="3" s="1"/>
  <c r="D1172" i="3" a="1"/>
  <c r="D1172" i="3" s="1"/>
  <c r="D1173" i="3" a="1"/>
  <c r="D1173" i="3" s="1"/>
  <c r="D1174" i="3" a="1"/>
  <c r="D1174" i="3" s="1"/>
  <c r="D1175" i="3" a="1"/>
  <c r="D1175" i="3" s="1"/>
  <c r="D1176" i="3" a="1"/>
  <c r="D1176" i="3" s="1"/>
  <c r="D1177" i="3" a="1"/>
  <c r="D1177" i="3" s="1"/>
  <c r="D1178" i="3" a="1"/>
  <c r="D1178" i="3" s="1"/>
  <c r="D1179" i="3" a="1"/>
  <c r="D1179" i="3" s="1"/>
  <c r="D1180" i="3" a="1"/>
  <c r="D1180" i="3" s="1"/>
  <c r="D1181" i="3" a="1"/>
  <c r="D1181" i="3" s="1"/>
  <c r="D1182" i="3" a="1"/>
  <c r="D1182" i="3" s="1"/>
  <c r="D1183" i="3" a="1"/>
  <c r="D1183" i="3" s="1"/>
  <c r="D1184" i="3" a="1"/>
  <c r="D1184" i="3" s="1"/>
  <c r="D1185" i="3" a="1"/>
  <c r="D1185" i="3" s="1"/>
  <c r="D1186" i="3" a="1"/>
  <c r="D1186" i="3" s="1"/>
  <c r="D1187" i="3" a="1"/>
  <c r="D1187" i="3" s="1"/>
  <c r="D1188" i="3" a="1"/>
  <c r="D1188" i="3" s="1"/>
  <c r="D1189" i="3" a="1"/>
  <c r="D1189" i="3" s="1"/>
  <c r="D1190" i="3" a="1"/>
  <c r="D1190" i="3" s="1"/>
  <c r="D1191" i="3" a="1"/>
  <c r="D1191" i="3" s="1"/>
  <c r="D1192" i="3" a="1"/>
  <c r="D1192" i="3" s="1"/>
  <c r="D1193" i="3" a="1"/>
  <c r="D1193" i="3" s="1"/>
  <c r="D1194" i="3" a="1"/>
  <c r="D1194" i="3" s="1"/>
  <c r="D1195" i="3" a="1"/>
  <c r="D1195" i="3" s="1"/>
  <c r="D1196" i="3" a="1"/>
  <c r="D1196" i="3" s="1"/>
  <c r="D1197" i="3" a="1"/>
  <c r="D1197" i="3" s="1"/>
  <c r="D1198" i="3" a="1"/>
  <c r="D1198" i="3" s="1"/>
  <c r="D1199" i="3" a="1"/>
  <c r="D1199" i="3" s="1"/>
  <c r="D1200" i="3" a="1"/>
  <c r="D1200" i="3" s="1"/>
  <c r="D1201" i="3" a="1"/>
  <c r="D1201" i="3" s="1"/>
  <c r="D1202" i="3" a="1"/>
  <c r="D1202" i="3" s="1"/>
  <c r="D1203" i="3" a="1"/>
  <c r="D1203" i="3" s="1"/>
  <c r="D1204" i="3" a="1"/>
  <c r="D1204" i="3" s="1"/>
  <c r="D1205" i="3" a="1"/>
  <c r="D1205" i="3" s="1"/>
  <c r="D1206" i="3" a="1"/>
  <c r="D1206" i="3" s="1"/>
  <c r="D1207" i="3" a="1"/>
  <c r="D1207" i="3" s="1"/>
  <c r="D1208" i="3" a="1"/>
  <c r="D1208" i="3" s="1"/>
  <c r="D1209" i="3" a="1"/>
  <c r="D1209" i="3" s="1"/>
  <c r="D1210" i="3" a="1"/>
  <c r="D1210" i="3" s="1"/>
  <c r="D1211" i="3" a="1"/>
  <c r="D1211" i="3" s="1"/>
  <c r="D1212" i="3" a="1"/>
  <c r="D1212" i="3" s="1"/>
  <c r="D1213" i="3" a="1"/>
  <c r="D1213" i="3" s="1"/>
  <c r="D1214" i="3" a="1"/>
  <c r="D1214" i="3" s="1"/>
  <c r="D1215" i="3" a="1"/>
  <c r="D1215" i="3" s="1"/>
  <c r="D1216" i="3" a="1"/>
  <c r="D1216" i="3" s="1"/>
  <c r="D1217" i="3" a="1"/>
  <c r="D1217" i="3" s="1"/>
  <c r="D1218" i="3" a="1"/>
  <c r="D1218" i="3" s="1"/>
  <c r="D1219" i="3" a="1"/>
  <c r="D1219" i="3" s="1"/>
  <c r="D1220" i="3" a="1"/>
  <c r="D1220" i="3" s="1"/>
  <c r="D1221" i="3" a="1"/>
  <c r="D1221" i="3" s="1"/>
  <c r="D1222" i="3" a="1"/>
  <c r="D1222" i="3" s="1"/>
  <c r="D1223" i="3" a="1"/>
  <c r="D1223" i="3" s="1"/>
  <c r="D1224" i="3" a="1"/>
  <c r="D1224" i="3" s="1"/>
  <c r="D1225" i="3" a="1"/>
  <c r="D1225" i="3" s="1"/>
  <c r="D1226" i="3" a="1"/>
  <c r="D1226" i="3" s="1"/>
  <c r="D1227" i="3" a="1"/>
  <c r="D1227" i="3" s="1"/>
  <c r="D1228" i="3" a="1"/>
  <c r="D1228" i="3" s="1"/>
  <c r="D1229" i="3" a="1"/>
  <c r="D1229" i="3" s="1"/>
  <c r="D1230" i="3" a="1"/>
  <c r="D1230" i="3" s="1"/>
  <c r="D1231" i="3" a="1"/>
  <c r="D1231" i="3" s="1"/>
  <c r="D1232" i="3" a="1"/>
  <c r="D1232" i="3" s="1"/>
  <c r="D1233" i="3" a="1"/>
  <c r="D1233" i="3" s="1"/>
  <c r="D1234" i="3" a="1"/>
  <c r="D1234" i="3" s="1"/>
  <c r="D1235" i="3" a="1"/>
  <c r="D1235" i="3" s="1"/>
  <c r="D1236" i="3" a="1"/>
  <c r="D1236" i="3" s="1"/>
  <c r="D1237" i="3" a="1"/>
  <c r="D1237" i="3" s="1"/>
  <c r="D1238" i="3" a="1"/>
  <c r="D1238" i="3" s="1"/>
  <c r="D1239" i="3" a="1"/>
  <c r="D1239" i="3" s="1"/>
  <c r="D1240" i="3" a="1"/>
  <c r="D1240" i="3" s="1"/>
  <c r="D1241" i="3" a="1"/>
  <c r="D1241" i="3" s="1"/>
  <c r="D1242" i="3" a="1"/>
  <c r="D1242" i="3" s="1"/>
  <c r="D1243" i="3" a="1"/>
  <c r="D1243" i="3" s="1"/>
  <c r="D1244" i="3" a="1"/>
  <c r="D1244" i="3" s="1"/>
  <c r="D1245" i="3" a="1"/>
  <c r="D1245" i="3" s="1"/>
  <c r="D1246" i="3" a="1"/>
  <c r="D1246" i="3" s="1"/>
  <c r="D1247" i="3" a="1"/>
  <c r="D1247" i="3" s="1"/>
  <c r="D1248" i="3" a="1"/>
  <c r="D1248" i="3" s="1"/>
  <c r="D1249" i="3" a="1"/>
  <c r="D1249" i="3" s="1"/>
  <c r="D1250" i="3" a="1"/>
  <c r="D1250" i="3" s="1"/>
  <c r="D1251" i="3" a="1"/>
  <c r="D1251" i="3" s="1"/>
  <c r="D1252" i="3" a="1"/>
  <c r="D1252" i="3" s="1"/>
  <c r="D1253" i="3" a="1"/>
  <c r="D1253" i="3" s="1"/>
  <c r="D1254" i="3" a="1"/>
  <c r="D1254" i="3" s="1"/>
  <c r="D1255" i="3" a="1"/>
  <c r="D1255" i="3" s="1"/>
  <c r="D1256" i="3" a="1"/>
  <c r="D1256" i="3" s="1"/>
  <c r="D1257" i="3" a="1"/>
  <c r="D1257" i="3" s="1"/>
  <c r="D1258" i="3" a="1"/>
  <c r="D1258" i="3" s="1"/>
  <c r="D1259" i="3" a="1"/>
  <c r="D1259" i="3" s="1"/>
  <c r="D1260" i="3" a="1"/>
  <c r="D1260" i="3" s="1"/>
  <c r="D1261" i="3" a="1"/>
  <c r="D1261" i="3" s="1"/>
  <c r="D1262" i="3" a="1"/>
  <c r="D1262" i="3" s="1"/>
  <c r="D1263" i="3" a="1"/>
  <c r="D1263" i="3" s="1"/>
  <c r="D1264" i="3" a="1"/>
  <c r="D1264" i="3" s="1"/>
  <c r="D1265" i="3" a="1"/>
  <c r="D1265" i="3" s="1"/>
  <c r="D1266" i="3" a="1"/>
  <c r="D1266" i="3" s="1"/>
  <c r="D1267" i="3" a="1"/>
  <c r="D1267" i="3" s="1"/>
  <c r="D1268" i="3" a="1"/>
  <c r="D1268" i="3" s="1"/>
  <c r="D1269" i="3" a="1"/>
  <c r="D1269" i="3" s="1"/>
  <c r="D1270" i="3" a="1"/>
  <c r="D1270" i="3" s="1"/>
  <c r="D1271" i="3" a="1"/>
  <c r="D1271" i="3" s="1"/>
  <c r="D1272" i="3" a="1"/>
  <c r="D1272" i="3" s="1"/>
  <c r="D1273" i="3" a="1"/>
  <c r="D1273" i="3" s="1"/>
  <c r="D1274" i="3" a="1"/>
  <c r="D1274" i="3" s="1"/>
  <c r="D1275" i="3" a="1"/>
  <c r="D1275" i="3" s="1"/>
  <c r="D1276" i="3" a="1"/>
  <c r="D1276" i="3" s="1"/>
  <c r="D1277" i="3" a="1"/>
  <c r="D1277" i="3" s="1"/>
  <c r="D1278" i="3" a="1"/>
  <c r="D1278" i="3" s="1"/>
  <c r="D1279" i="3" a="1"/>
  <c r="D1279" i="3" s="1"/>
  <c r="D1280" i="3" a="1"/>
  <c r="D1280" i="3" s="1"/>
  <c r="D1281" i="3" a="1"/>
  <c r="D1281" i="3" s="1"/>
  <c r="D1282" i="3" a="1"/>
  <c r="D1282" i="3" s="1"/>
  <c r="D1283" i="3" a="1"/>
  <c r="D1283" i="3" s="1"/>
  <c r="D1284" i="3" a="1"/>
  <c r="D1284" i="3" s="1"/>
  <c r="D1285" i="3" a="1"/>
  <c r="D1285" i="3" s="1"/>
  <c r="D1286" i="3" a="1"/>
  <c r="D1286" i="3" s="1"/>
  <c r="D1287" i="3" a="1"/>
  <c r="D1287" i="3" s="1"/>
  <c r="D1288" i="3" a="1"/>
  <c r="D1288" i="3" s="1"/>
  <c r="D1289" i="3" a="1"/>
  <c r="D1289" i="3" s="1"/>
  <c r="D1290" i="3" a="1"/>
  <c r="D1290" i="3" s="1"/>
  <c r="D1291" i="3" a="1"/>
  <c r="D1291" i="3" s="1"/>
  <c r="D1292" i="3" a="1"/>
  <c r="D1292" i="3" s="1"/>
  <c r="D1293" i="3" a="1"/>
  <c r="D1293" i="3" s="1"/>
  <c r="D1294" i="3" a="1"/>
  <c r="D1294" i="3" s="1"/>
  <c r="D1295" i="3" a="1"/>
  <c r="D1295" i="3" s="1"/>
  <c r="D1296" i="3" a="1"/>
  <c r="D1296" i="3" s="1"/>
  <c r="D1297" i="3" a="1"/>
  <c r="D1297" i="3" s="1"/>
  <c r="D1298" i="3" a="1"/>
  <c r="D1298" i="3" s="1"/>
  <c r="D1299" i="3" a="1"/>
  <c r="D1299" i="3" s="1"/>
  <c r="D1300" i="3" a="1"/>
  <c r="D1300" i="3" s="1"/>
  <c r="D1301" i="3" a="1"/>
  <c r="D1301" i="3" s="1"/>
  <c r="D1302" i="3" a="1"/>
  <c r="D1302" i="3" s="1"/>
  <c r="D1303" i="3" a="1"/>
  <c r="D1303" i="3" s="1"/>
  <c r="F1288" i="3"/>
  <c r="G1288" i="3"/>
  <c r="F1289" i="3"/>
  <c r="G1289" i="3"/>
  <c r="F1290" i="3"/>
  <c r="G1290" i="3"/>
  <c r="F1291" i="3"/>
  <c r="G1291" i="3"/>
  <c r="F1292" i="3"/>
  <c r="G1292" i="3"/>
  <c r="F1293" i="3"/>
  <c r="G1293" i="3"/>
  <c r="F1294" i="3"/>
  <c r="G1294" i="3"/>
  <c r="F1295" i="3"/>
  <c r="G1295" i="3"/>
  <c r="F1296" i="3"/>
  <c r="G1296" i="3"/>
  <c r="F1297" i="3"/>
  <c r="G1297" i="3"/>
  <c r="F1298" i="3"/>
  <c r="G1298" i="3"/>
  <c r="F1299" i="3"/>
  <c r="G1299" i="3"/>
  <c r="F1300" i="3"/>
  <c r="G1300" i="3"/>
  <c r="F1301" i="3"/>
  <c r="G1301" i="3"/>
  <c r="F1302" i="3"/>
  <c r="G1302" i="3"/>
  <c r="F1303" i="3"/>
  <c r="G1303" i="3"/>
  <c r="F1074" i="3"/>
  <c r="G1074" i="3"/>
  <c r="F1075" i="3"/>
  <c r="G1075" i="3"/>
  <c r="F1076" i="3"/>
  <c r="G1076" i="3" s="1"/>
  <c r="F1077" i="3"/>
  <c r="G1077" i="3"/>
  <c r="F1078" i="3"/>
  <c r="G1078" i="3"/>
  <c r="F1079" i="3"/>
  <c r="G1079" i="3"/>
  <c r="F1080" i="3"/>
  <c r="G1080" i="3"/>
  <c r="F1081" i="3"/>
  <c r="G1081" i="3"/>
  <c r="F1082" i="3"/>
  <c r="G1082" i="3"/>
  <c r="F1083" i="3"/>
  <c r="G1083" i="3"/>
  <c r="F1084" i="3"/>
  <c r="G1084" i="3"/>
  <c r="F1085" i="3"/>
  <c r="G1085" i="3"/>
  <c r="F1086" i="3"/>
  <c r="G1086" i="3"/>
  <c r="F1087" i="3"/>
  <c r="G1087" i="3"/>
  <c r="F1088" i="3"/>
  <c r="G1088" i="3"/>
  <c r="F1089" i="3"/>
  <c r="G1089" i="3"/>
  <c r="F1090" i="3"/>
  <c r="G1090" i="3"/>
  <c r="F1091" i="3"/>
  <c r="G1091" i="3"/>
  <c r="F1092" i="3"/>
  <c r="G1092" i="3"/>
  <c r="F1093" i="3"/>
  <c r="G1093" i="3"/>
  <c r="F1094" i="3"/>
  <c r="G1094" i="3"/>
  <c r="F1095" i="3"/>
  <c r="G1095" i="3"/>
  <c r="F1096" i="3"/>
  <c r="F1097" i="3"/>
  <c r="G1097" i="3"/>
  <c r="F1098" i="3"/>
  <c r="G1098" i="3"/>
  <c r="F1099" i="3"/>
  <c r="G1099" i="3"/>
  <c r="F1100" i="3"/>
  <c r="G1100" i="3"/>
  <c r="F1101" i="3"/>
  <c r="G1101" i="3"/>
  <c r="F1102" i="3"/>
  <c r="G1102" i="3"/>
  <c r="F1103" i="3"/>
  <c r="G1103" i="3"/>
  <c r="F1104" i="3"/>
  <c r="G1104" i="3"/>
  <c r="F1105" i="3"/>
  <c r="G1105" i="3"/>
  <c r="F1106" i="3"/>
  <c r="G1106" i="3"/>
  <c r="F1107" i="3"/>
  <c r="G1107" i="3"/>
  <c r="F1108" i="3"/>
  <c r="G1108" i="3"/>
  <c r="F1109" i="3"/>
  <c r="G1109" i="3"/>
  <c r="F1110" i="3"/>
  <c r="G1110" i="3"/>
  <c r="F1111" i="3"/>
  <c r="G1111" i="3"/>
  <c r="F1112" i="3"/>
  <c r="G1112" i="3"/>
  <c r="F1113" i="3"/>
  <c r="G1113" i="3"/>
  <c r="F1114" i="3"/>
  <c r="G1114" i="3"/>
  <c r="F1115" i="3"/>
  <c r="G1115" i="3"/>
  <c r="F1116" i="3"/>
  <c r="G1116" i="3"/>
  <c r="F1117" i="3"/>
  <c r="G1117" i="3"/>
  <c r="F1118" i="3"/>
  <c r="G1118" i="3"/>
  <c r="F1119" i="3"/>
  <c r="G1119" i="3"/>
  <c r="F1120" i="3"/>
  <c r="G1120" i="3"/>
  <c r="F1121" i="3"/>
  <c r="G1121" i="3"/>
  <c r="F1122" i="3"/>
  <c r="G1122" i="3"/>
  <c r="F1123" i="3"/>
  <c r="G1123" i="3"/>
  <c r="F1124" i="3"/>
  <c r="G1124" i="3"/>
  <c r="F1125" i="3"/>
  <c r="G1125" i="3"/>
  <c r="F1126" i="3"/>
  <c r="G1126" i="3"/>
  <c r="F1127" i="3"/>
  <c r="G1127" i="3"/>
  <c r="F1128" i="3"/>
  <c r="G1128" i="3"/>
  <c r="F1129" i="3"/>
  <c r="G1129" i="3"/>
  <c r="F1130" i="3"/>
  <c r="G1130" i="3"/>
  <c r="F1131" i="3"/>
  <c r="G1131" i="3"/>
  <c r="F1132" i="3"/>
  <c r="G1132" i="3"/>
  <c r="F1133" i="3"/>
  <c r="G1133" i="3"/>
  <c r="F1134" i="3"/>
  <c r="G1134" i="3"/>
  <c r="F1135" i="3"/>
  <c r="G1135" i="3"/>
  <c r="F1136" i="3"/>
  <c r="G1136" i="3"/>
  <c r="F1137" i="3"/>
  <c r="G1137" i="3"/>
  <c r="F1138" i="3"/>
  <c r="G1138" i="3"/>
  <c r="F1139" i="3"/>
  <c r="G1139" i="3"/>
  <c r="F1140" i="3"/>
  <c r="G1140" i="3"/>
  <c r="F1141" i="3"/>
  <c r="G1141" i="3"/>
  <c r="F1142" i="3"/>
  <c r="G1142" i="3"/>
  <c r="F1143" i="3"/>
  <c r="G1143" i="3"/>
  <c r="F1144" i="3"/>
  <c r="G1144" i="3"/>
  <c r="F1145" i="3"/>
  <c r="G1145" i="3"/>
  <c r="F1146" i="3"/>
  <c r="G1146" i="3"/>
  <c r="F1147" i="3"/>
  <c r="G1147" i="3"/>
  <c r="F1148" i="3"/>
  <c r="G1148" i="3"/>
  <c r="F1149" i="3"/>
  <c r="G1149" i="3"/>
  <c r="F1150" i="3"/>
  <c r="G1150" i="3"/>
  <c r="F1151" i="3"/>
  <c r="G1151" i="3"/>
  <c r="F1152" i="3"/>
  <c r="G1152" i="3"/>
  <c r="F1153" i="3"/>
  <c r="G1153" i="3"/>
  <c r="F1154" i="3"/>
  <c r="G1154" i="3"/>
  <c r="F1155" i="3"/>
  <c r="G1155" i="3"/>
  <c r="F1156" i="3"/>
  <c r="G1156" i="3"/>
  <c r="F1157" i="3"/>
  <c r="G1157" i="3"/>
  <c r="F1158" i="3"/>
  <c r="G1158" i="3"/>
  <c r="F1159" i="3"/>
  <c r="G1159" i="3"/>
  <c r="F1160" i="3"/>
  <c r="G1160" i="3"/>
  <c r="F1161" i="3"/>
  <c r="G1161" i="3"/>
  <c r="F1162" i="3"/>
  <c r="G1162" i="3"/>
  <c r="F1163" i="3"/>
  <c r="G1163" i="3"/>
  <c r="F1164" i="3"/>
  <c r="G1164" i="3"/>
  <c r="F1165" i="3"/>
  <c r="G1165" i="3"/>
  <c r="F1166" i="3"/>
  <c r="G1166" i="3"/>
  <c r="F1167" i="3"/>
  <c r="G1167" i="3"/>
  <c r="F1168" i="3"/>
  <c r="G1168" i="3"/>
  <c r="F1169" i="3"/>
  <c r="G1169" i="3"/>
  <c r="F1170" i="3"/>
  <c r="G1170" i="3"/>
  <c r="F1171" i="3"/>
  <c r="G1171" i="3"/>
  <c r="F1172" i="3"/>
  <c r="G1172" i="3"/>
  <c r="F1173" i="3"/>
  <c r="G1173" i="3"/>
  <c r="F1174" i="3"/>
  <c r="G1174" i="3"/>
  <c r="F1175" i="3"/>
  <c r="G1175" i="3"/>
  <c r="F1176" i="3"/>
  <c r="G1176" i="3"/>
  <c r="F1177" i="3"/>
  <c r="G1177" i="3"/>
  <c r="F1178" i="3"/>
  <c r="G1178" i="3"/>
  <c r="F1179" i="3"/>
  <c r="G1179" i="3"/>
  <c r="F1180" i="3"/>
  <c r="G1180" i="3"/>
  <c r="F1181" i="3"/>
  <c r="G1181" i="3"/>
  <c r="F1182" i="3"/>
  <c r="G1182" i="3"/>
  <c r="F1183" i="3"/>
  <c r="G1183" i="3"/>
  <c r="F1184" i="3"/>
  <c r="G1184" i="3"/>
  <c r="F1185" i="3"/>
  <c r="G1185" i="3"/>
  <c r="F1186" i="3"/>
  <c r="G1186" i="3"/>
  <c r="F1187" i="3"/>
  <c r="G1187" i="3"/>
  <c r="F1188" i="3"/>
  <c r="G1188" i="3"/>
  <c r="F1189" i="3"/>
  <c r="G1189" i="3"/>
  <c r="F1190" i="3"/>
  <c r="G1190" i="3"/>
  <c r="F1191" i="3"/>
  <c r="G1191" i="3"/>
  <c r="F1192" i="3"/>
  <c r="G1192" i="3"/>
  <c r="F1193" i="3"/>
  <c r="G1193" i="3"/>
  <c r="F1194" i="3"/>
  <c r="G1194" i="3"/>
  <c r="F1195" i="3"/>
  <c r="G1195" i="3"/>
  <c r="F1196" i="3"/>
  <c r="G1196" i="3"/>
  <c r="F1197" i="3"/>
  <c r="G1197" i="3"/>
  <c r="F1198" i="3"/>
  <c r="G1198" i="3"/>
  <c r="F1199" i="3"/>
  <c r="G1199" i="3"/>
  <c r="F1200" i="3"/>
  <c r="G1200" i="3"/>
  <c r="F1201" i="3"/>
  <c r="G1201" i="3"/>
  <c r="F1202" i="3"/>
  <c r="G1202" i="3"/>
  <c r="F1203" i="3"/>
  <c r="G1203" i="3"/>
  <c r="F1204" i="3"/>
  <c r="G1204" i="3"/>
  <c r="F1205" i="3"/>
  <c r="G1205" i="3"/>
  <c r="F1206" i="3"/>
  <c r="G1206" i="3"/>
  <c r="F1207" i="3"/>
  <c r="G1207" i="3"/>
  <c r="F1208" i="3"/>
  <c r="G1208" i="3"/>
  <c r="F1209" i="3"/>
  <c r="G1209" i="3"/>
  <c r="F1210" i="3"/>
  <c r="G1210" i="3"/>
  <c r="F1211" i="3"/>
  <c r="G1211" i="3"/>
  <c r="F1212" i="3"/>
  <c r="G1212" i="3"/>
  <c r="F1213" i="3"/>
  <c r="G1213" i="3"/>
  <c r="F1214" i="3"/>
  <c r="G1214" i="3"/>
  <c r="F1215" i="3"/>
  <c r="G1215" i="3"/>
  <c r="F1216" i="3"/>
  <c r="G1216" i="3"/>
  <c r="F1217" i="3"/>
  <c r="G1217" i="3"/>
  <c r="F1218" i="3"/>
  <c r="G1218" i="3"/>
  <c r="F1219" i="3"/>
  <c r="G1219" i="3"/>
  <c r="F1220" i="3"/>
  <c r="G1220" i="3"/>
  <c r="F1221" i="3"/>
  <c r="G1221" i="3"/>
  <c r="F1222" i="3"/>
  <c r="G1222" i="3"/>
  <c r="F1223" i="3"/>
  <c r="G1223" i="3"/>
  <c r="F1224" i="3"/>
  <c r="G1224" i="3"/>
  <c r="F1225" i="3"/>
  <c r="G1225" i="3"/>
  <c r="F1226" i="3"/>
  <c r="G1226" i="3"/>
  <c r="F1227" i="3"/>
  <c r="G1227" i="3"/>
  <c r="F1228" i="3"/>
  <c r="G1228" i="3"/>
  <c r="F1229" i="3"/>
  <c r="G1229" i="3"/>
  <c r="F1230" i="3"/>
  <c r="G1230" i="3"/>
  <c r="F1231" i="3"/>
  <c r="G1231" i="3"/>
  <c r="F1232" i="3"/>
  <c r="G1232" i="3"/>
  <c r="F1233" i="3"/>
  <c r="G1233" i="3"/>
  <c r="F1234" i="3"/>
  <c r="G1234" i="3"/>
  <c r="F1235" i="3"/>
  <c r="G1235" i="3"/>
  <c r="F1236" i="3"/>
  <c r="G1236" i="3"/>
  <c r="F1237" i="3"/>
  <c r="G1237" i="3"/>
  <c r="F1238" i="3"/>
  <c r="G1238" i="3"/>
  <c r="F1239" i="3"/>
  <c r="G1239" i="3"/>
  <c r="F1240" i="3"/>
  <c r="G1240" i="3"/>
  <c r="F1241" i="3"/>
  <c r="G1241" i="3"/>
  <c r="F1242" i="3"/>
  <c r="G1242" i="3"/>
  <c r="F1243" i="3"/>
  <c r="G1243" i="3"/>
  <c r="F1244" i="3"/>
  <c r="G1244" i="3"/>
  <c r="F1245" i="3"/>
  <c r="G1245" i="3"/>
  <c r="F1246" i="3"/>
  <c r="G1246" i="3"/>
  <c r="F1247" i="3"/>
  <c r="G1247" i="3"/>
  <c r="F1248" i="3"/>
  <c r="G1248" i="3"/>
  <c r="F1249" i="3"/>
  <c r="G1249" i="3"/>
  <c r="F1250" i="3"/>
  <c r="G1250" i="3"/>
  <c r="F1251" i="3"/>
  <c r="G1251" i="3"/>
  <c r="F1252" i="3"/>
  <c r="G1252" i="3"/>
  <c r="F1253" i="3"/>
  <c r="G1253" i="3"/>
  <c r="F1254" i="3"/>
  <c r="G1254" i="3"/>
  <c r="F1255" i="3"/>
  <c r="G1255" i="3"/>
  <c r="F1256" i="3"/>
  <c r="G1256" i="3"/>
  <c r="F1257" i="3"/>
  <c r="G1257" i="3"/>
  <c r="F1258" i="3"/>
  <c r="G1258" i="3"/>
  <c r="F1259" i="3"/>
  <c r="G1259" i="3"/>
  <c r="F1260" i="3"/>
  <c r="G1260" i="3"/>
  <c r="F1261" i="3"/>
  <c r="G1261" i="3"/>
  <c r="F1262" i="3"/>
  <c r="G1262" i="3"/>
  <c r="F1263" i="3"/>
  <c r="G1263" i="3"/>
  <c r="F1264" i="3"/>
  <c r="G1264" i="3"/>
  <c r="F1265" i="3"/>
  <c r="G1265" i="3"/>
  <c r="F1266" i="3"/>
  <c r="G1266" i="3"/>
  <c r="F1267" i="3"/>
  <c r="G1267" i="3"/>
  <c r="F1268" i="3"/>
  <c r="G1268" i="3"/>
  <c r="F1269" i="3"/>
  <c r="G1269" i="3"/>
  <c r="F1270" i="3"/>
  <c r="G1270" i="3"/>
  <c r="F1271" i="3"/>
  <c r="G1271" i="3"/>
  <c r="F1272" i="3"/>
  <c r="G1272" i="3"/>
  <c r="F1273" i="3"/>
  <c r="G1273" i="3"/>
  <c r="F1274" i="3"/>
  <c r="G1274" i="3"/>
  <c r="F1275" i="3"/>
  <c r="G1275" i="3"/>
  <c r="F1276" i="3"/>
  <c r="G1276" i="3"/>
  <c r="F1277" i="3"/>
  <c r="G1277" i="3"/>
  <c r="F1278" i="3"/>
  <c r="G1278" i="3"/>
  <c r="F1279" i="3"/>
  <c r="G1279" i="3"/>
  <c r="F1280" i="3"/>
  <c r="G1280" i="3"/>
  <c r="F1281" i="3"/>
  <c r="G1281" i="3"/>
  <c r="F1282" i="3"/>
  <c r="G1282" i="3"/>
  <c r="F1283" i="3"/>
  <c r="G1283" i="3"/>
  <c r="F1284" i="3"/>
  <c r="G1284" i="3"/>
  <c r="F1285" i="3"/>
  <c r="G1285" i="3"/>
  <c r="F1286" i="3"/>
  <c r="G1286" i="3"/>
  <c r="F1287" i="3"/>
  <c r="G1287" i="3"/>
  <c r="F860" i="3"/>
  <c r="G860" i="3" s="1"/>
  <c r="F861" i="3"/>
  <c r="G861" i="3"/>
  <c r="F862" i="3"/>
  <c r="G862" i="3"/>
  <c r="F863" i="3"/>
  <c r="G863" i="3"/>
  <c r="F864" i="3"/>
  <c r="G864" i="3"/>
  <c r="F865" i="3"/>
  <c r="G865" i="3"/>
  <c r="F866" i="3"/>
  <c r="G866" i="3"/>
  <c r="F867" i="3"/>
  <c r="G867" i="3"/>
  <c r="F868" i="3"/>
  <c r="G868" i="3"/>
  <c r="F869" i="3"/>
  <c r="G869" i="3"/>
  <c r="F870" i="3"/>
  <c r="G870" i="3"/>
  <c r="F871" i="3"/>
  <c r="G871" i="3"/>
  <c r="F872" i="3"/>
  <c r="G872" i="3"/>
  <c r="F873" i="3"/>
  <c r="G873" i="3"/>
  <c r="F874" i="3"/>
  <c r="G874" i="3"/>
  <c r="F875" i="3"/>
  <c r="G875" i="3"/>
  <c r="F876" i="3"/>
  <c r="G876" i="3"/>
  <c r="F877" i="3"/>
  <c r="G877" i="3"/>
  <c r="F878" i="3"/>
  <c r="G878" i="3"/>
  <c r="F879" i="3"/>
  <c r="G879" i="3"/>
  <c r="F880" i="3"/>
  <c r="G880" i="3"/>
  <c r="F881" i="3"/>
  <c r="G881" i="3"/>
  <c r="F882" i="3"/>
  <c r="G882" i="3"/>
  <c r="F883" i="3"/>
  <c r="G883" i="3"/>
  <c r="F884" i="3"/>
  <c r="G884" i="3"/>
  <c r="F885" i="3"/>
  <c r="G885" i="3"/>
  <c r="F886" i="3"/>
  <c r="G886" i="3"/>
  <c r="F887" i="3"/>
  <c r="G887" i="3"/>
  <c r="F888" i="3"/>
  <c r="G888" i="3"/>
  <c r="F889" i="3"/>
  <c r="G889" i="3"/>
  <c r="F890" i="3"/>
  <c r="G890" i="3"/>
  <c r="F891" i="3"/>
  <c r="G891" i="3"/>
  <c r="F892" i="3"/>
  <c r="G892" i="3"/>
  <c r="F893" i="3"/>
  <c r="G893" i="3"/>
  <c r="F894" i="3"/>
  <c r="G894" i="3"/>
  <c r="F895" i="3"/>
  <c r="G895" i="3"/>
  <c r="F896" i="3"/>
  <c r="G896" i="3"/>
  <c r="F897" i="3"/>
  <c r="G897" i="3"/>
  <c r="F898" i="3"/>
  <c r="G898" i="3"/>
  <c r="F899" i="3"/>
  <c r="G899" i="3"/>
  <c r="F900" i="3"/>
  <c r="G900" i="3"/>
  <c r="F901" i="3"/>
  <c r="G901" i="3"/>
  <c r="F902" i="3"/>
  <c r="G902" i="3"/>
  <c r="F903" i="3"/>
  <c r="G903" i="3"/>
  <c r="F904" i="3"/>
  <c r="G904" i="3"/>
  <c r="F905" i="3"/>
  <c r="G905" i="3"/>
  <c r="F906" i="3"/>
  <c r="G906" i="3"/>
  <c r="F907" i="3"/>
  <c r="G907" i="3"/>
  <c r="F908" i="3"/>
  <c r="G908" i="3"/>
  <c r="F909" i="3"/>
  <c r="G909" i="3"/>
  <c r="F910" i="3"/>
  <c r="G910" i="3"/>
  <c r="F911" i="3"/>
  <c r="G911" i="3"/>
  <c r="F912" i="3"/>
  <c r="G912" i="3"/>
  <c r="F913" i="3"/>
  <c r="G913" i="3"/>
  <c r="F914" i="3"/>
  <c r="G914" i="3"/>
  <c r="F915" i="3"/>
  <c r="G915" i="3"/>
  <c r="F916" i="3"/>
  <c r="G916" i="3"/>
  <c r="F917" i="3"/>
  <c r="G917" i="3"/>
  <c r="F918" i="3"/>
  <c r="G918" i="3"/>
  <c r="F919" i="3"/>
  <c r="G919" i="3"/>
  <c r="F920" i="3"/>
  <c r="G920" i="3"/>
  <c r="F921" i="3"/>
  <c r="G921" i="3"/>
  <c r="F922" i="3"/>
  <c r="G922" i="3"/>
  <c r="F923" i="3"/>
  <c r="G923" i="3"/>
  <c r="F924" i="3"/>
  <c r="G924" i="3"/>
  <c r="F925" i="3"/>
  <c r="G925" i="3"/>
  <c r="F926" i="3"/>
  <c r="G926" i="3"/>
  <c r="F927" i="3"/>
  <c r="G927" i="3"/>
  <c r="F928" i="3"/>
  <c r="G928" i="3"/>
  <c r="F929" i="3"/>
  <c r="G929" i="3"/>
  <c r="F930" i="3"/>
  <c r="G930" i="3"/>
  <c r="F931" i="3"/>
  <c r="G931" i="3"/>
  <c r="F932" i="3"/>
  <c r="G932" i="3"/>
  <c r="F933" i="3"/>
  <c r="G933" i="3"/>
  <c r="F934" i="3"/>
  <c r="G934" i="3"/>
  <c r="F935" i="3"/>
  <c r="G935" i="3"/>
  <c r="F936" i="3"/>
  <c r="G936" i="3"/>
  <c r="F937" i="3"/>
  <c r="G937" i="3"/>
  <c r="F938" i="3"/>
  <c r="G938" i="3"/>
  <c r="F939" i="3"/>
  <c r="G939" i="3"/>
  <c r="F940" i="3"/>
  <c r="G940" i="3"/>
  <c r="F941" i="3"/>
  <c r="G941" i="3"/>
  <c r="F942" i="3"/>
  <c r="G942" i="3"/>
  <c r="F943" i="3"/>
  <c r="G943" i="3"/>
  <c r="F944" i="3"/>
  <c r="G944" i="3"/>
  <c r="F945" i="3"/>
  <c r="G945" i="3"/>
  <c r="F946" i="3"/>
  <c r="G946" i="3"/>
  <c r="F947" i="3"/>
  <c r="G947" i="3"/>
  <c r="F948" i="3"/>
  <c r="G948" i="3"/>
  <c r="F949" i="3"/>
  <c r="G949" i="3"/>
  <c r="F950" i="3"/>
  <c r="G950" i="3"/>
  <c r="F951" i="3"/>
  <c r="G951" i="3"/>
  <c r="F952" i="3"/>
  <c r="G952" i="3"/>
  <c r="F953" i="3"/>
  <c r="G953" i="3"/>
  <c r="F954" i="3"/>
  <c r="G954" i="3"/>
  <c r="F955" i="3"/>
  <c r="G955" i="3"/>
  <c r="F956" i="3"/>
  <c r="G956" i="3"/>
  <c r="F957" i="3"/>
  <c r="G957" i="3"/>
  <c r="F958" i="3"/>
  <c r="G958" i="3"/>
  <c r="F959" i="3"/>
  <c r="G959" i="3"/>
  <c r="F960" i="3"/>
  <c r="G960" i="3"/>
  <c r="F961" i="3"/>
  <c r="G961" i="3"/>
  <c r="F962" i="3"/>
  <c r="G962" i="3"/>
  <c r="F963" i="3"/>
  <c r="G963" i="3"/>
  <c r="F964" i="3"/>
  <c r="G964" i="3"/>
  <c r="F965" i="3"/>
  <c r="G965" i="3"/>
  <c r="F966" i="3"/>
  <c r="G966" i="3"/>
  <c r="F967" i="3"/>
  <c r="G967" i="3"/>
  <c r="F968" i="3"/>
  <c r="G968" i="3"/>
  <c r="F969" i="3"/>
  <c r="G969" i="3"/>
  <c r="F970" i="3"/>
  <c r="G970" i="3"/>
  <c r="F971" i="3"/>
  <c r="G971" i="3"/>
  <c r="F972" i="3"/>
  <c r="G972" i="3"/>
  <c r="F973" i="3"/>
  <c r="G973" i="3"/>
  <c r="F974" i="3"/>
  <c r="G974" i="3"/>
  <c r="F975" i="3"/>
  <c r="G975" i="3"/>
  <c r="F976" i="3"/>
  <c r="G976" i="3"/>
  <c r="F977" i="3"/>
  <c r="G977" i="3"/>
  <c r="F978" i="3"/>
  <c r="G978" i="3"/>
  <c r="F979" i="3"/>
  <c r="G979" i="3"/>
  <c r="F980" i="3"/>
  <c r="G980" i="3"/>
  <c r="F981" i="3"/>
  <c r="G981" i="3"/>
  <c r="F982" i="3"/>
  <c r="F983" i="3"/>
  <c r="G983" i="3"/>
  <c r="F984" i="3"/>
  <c r="F985" i="3"/>
  <c r="G985" i="3"/>
  <c r="F986" i="3"/>
  <c r="G986" i="3"/>
  <c r="F987" i="3"/>
  <c r="G987" i="3"/>
  <c r="F988" i="3"/>
  <c r="G988" i="3"/>
  <c r="F989" i="3"/>
  <c r="G989" i="3"/>
  <c r="F990" i="3"/>
  <c r="G990" i="3"/>
  <c r="F991" i="3"/>
  <c r="G991" i="3"/>
  <c r="F992" i="3"/>
  <c r="G992" i="3"/>
  <c r="F993" i="3"/>
  <c r="G993" i="3"/>
  <c r="F994" i="3"/>
  <c r="G994" i="3"/>
  <c r="F995" i="3"/>
  <c r="G995" i="3"/>
  <c r="F996" i="3"/>
  <c r="G996" i="3"/>
  <c r="F997" i="3"/>
  <c r="G997" i="3"/>
  <c r="F998" i="3"/>
  <c r="G998" i="3"/>
  <c r="F999" i="3"/>
  <c r="G999" i="3"/>
  <c r="F1000" i="3"/>
  <c r="G1000" i="3"/>
  <c r="F1001" i="3"/>
  <c r="G1001" i="3"/>
  <c r="F1002" i="3"/>
  <c r="G1002" i="3"/>
  <c r="F1003" i="3"/>
  <c r="G1003" i="3"/>
  <c r="F1004" i="3"/>
  <c r="G1004" i="3"/>
  <c r="F1005" i="3"/>
  <c r="G1005" i="3"/>
  <c r="F1006" i="3"/>
  <c r="G1006" i="3"/>
  <c r="F1007" i="3"/>
  <c r="G1007" i="3"/>
  <c r="F1008" i="3"/>
  <c r="G1008" i="3"/>
  <c r="F1009" i="3"/>
  <c r="G1009" i="3"/>
  <c r="F1010" i="3"/>
  <c r="G1010" i="3"/>
  <c r="F1011" i="3"/>
  <c r="G1011" i="3"/>
  <c r="F1012" i="3"/>
  <c r="G1012" i="3"/>
  <c r="F1013" i="3"/>
  <c r="G1013" i="3"/>
  <c r="F1014" i="3"/>
  <c r="G1014" i="3"/>
  <c r="F1015" i="3"/>
  <c r="G1015" i="3"/>
  <c r="F1016" i="3"/>
  <c r="G1016" i="3"/>
  <c r="F1017" i="3"/>
  <c r="G1017" i="3"/>
  <c r="F1018" i="3"/>
  <c r="G1018" i="3"/>
  <c r="F1019" i="3"/>
  <c r="G1019" i="3"/>
  <c r="F1020" i="3"/>
  <c r="G1020" i="3"/>
  <c r="F1021" i="3"/>
  <c r="G1021" i="3"/>
  <c r="F1022" i="3"/>
  <c r="G1022" i="3"/>
  <c r="F1023" i="3"/>
  <c r="G1023" i="3"/>
  <c r="F1024" i="3"/>
  <c r="G1024" i="3"/>
  <c r="F1025" i="3"/>
  <c r="G1025" i="3"/>
  <c r="F1026" i="3"/>
  <c r="G1026" i="3"/>
  <c r="F1027" i="3"/>
  <c r="G1027" i="3"/>
  <c r="F1028" i="3"/>
  <c r="G1028" i="3"/>
  <c r="F1029" i="3"/>
  <c r="G1029" i="3"/>
  <c r="F1030" i="3"/>
  <c r="G1030" i="3"/>
  <c r="F1031" i="3"/>
  <c r="F1032" i="3"/>
  <c r="G1032" i="3"/>
  <c r="F1033" i="3"/>
  <c r="G1033" i="3"/>
  <c r="F1034" i="3"/>
  <c r="G1034" i="3"/>
  <c r="F1035" i="3"/>
  <c r="G1035" i="3"/>
  <c r="F1036" i="3"/>
  <c r="G1036" i="3"/>
  <c r="F1037" i="3"/>
  <c r="G1037" i="3"/>
  <c r="F1038" i="3"/>
  <c r="F1039" i="3"/>
  <c r="G1039" i="3" s="1"/>
  <c r="F1040" i="3"/>
  <c r="G1040" i="3"/>
  <c r="F1041" i="3"/>
  <c r="G1041" i="3"/>
  <c r="F1042" i="3"/>
  <c r="G1042" i="3"/>
  <c r="F1043" i="3"/>
  <c r="G1043" i="3"/>
  <c r="F1044" i="3"/>
  <c r="G1044" i="3"/>
  <c r="F1045" i="3"/>
  <c r="G1045" i="3"/>
  <c r="F1046" i="3"/>
  <c r="F1047" i="3"/>
  <c r="G1047" i="3"/>
  <c r="F1048" i="3"/>
  <c r="G1048" i="3"/>
  <c r="F1049" i="3"/>
  <c r="G1049" i="3"/>
  <c r="F1050" i="3"/>
  <c r="F1051" i="3"/>
  <c r="G1051" i="3"/>
  <c r="F1052" i="3"/>
  <c r="G1052" i="3"/>
  <c r="F1053" i="3"/>
  <c r="G1053" i="3"/>
  <c r="F1054" i="3"/>
  <c r="F1055" i="3"/>
  <c r="G1055" i="3"/>
  <c r="F1056" i="3"/>
  <c r="G1056" i="3"/>
  <c r="F1057" i="3"/>
  <c r="G1057" i="3"/>
  <c r="F1058" i="3"/>
  <c r="G1058" i="3"/>
  <c r="F1059" i="3"/>
  <c r="G1059" i="3"/>
  <c r="F1060" i="3"/>
  <c r="G1060" i="3"/>
  <c r="F1061" i="3"/>
  <c r="G1061" i="3"/>
  <c r="F1062" i="3"/>
  <c r="G1062" i="3"/>
  <c r="F1063" i="3"/>
  <c r="G1063" i="3"/>
  <c r="F1064" i="3"/>
  <c r="G1064" i="3"/>
  <c r="F1065" i="3"/>
  <c r="G1065" i="3"/>
  <c r="F1066" i="3"/>
  <c r="G1066" i="3"/>
  <c r="F1067" i="3"/>
  <c r="G1067" i="3"/>
  <c r="F1068" i="3"/>
  <c r="G1068" i="3"/>
  <c r="F1069" i="3"/>
  <c r="G1069" i="3"/>
  <c r="F1070" i="3"/>
  <c r="G1070" i="3"/>
  <c r="F1071" i="3"/>
  <c r="G1071" i="3"/>
  <c r="F1072" i="3"/>
  <c r="G1072" i="3"/>
  <c r="F1073" i="3"/>
  <c r="G1073" i="3"/>
  <c r="F646" i="3"/>
  <c r="G646" i="3"/>
  <c r="F647" i="3"/>
  <c r="G647" i="3"/>
  <c r="F648" i="3"/>
  <c r="G648" i="3"/>
  <c r="F649" i="3"/>
  <c r="G649" i="3"/>
  <c r="F650" i="3"/>
  <c r="G650" i="3"/>
  <c r="F651" i="3"/>
  <c r="G651" i="3"/>
  <c r="F652" i="3"/>
  <c r="G652" i="3"/>
  <c r="F653" i="3"/>
  <c r="G653" i="3"/>
  <c r="F654" i="3"/>
  <c r="G654" i="3"/>
  <c r="F655" i="3"/>
  <c r="G655" i="3"/>
  <c r="F656" i="3"/>
  <c r="G656" i="3"/>
  <c r="F657" i="3"/>
  <c r="G657" i="3"/>
  <c r="F658" i="3"/>
  <c r="G658" i="3"/>
  <c r="F659" i="3"/>
  <c r="G659" i="3"/>
  <c r="F660" i="3"/>
  <c r="G660" i="3"/>
  <c r="F661" i="3"/>
  <c r="G661" i="3"/>
  <c r="F662" i="3"/>
  <c r="G662" i="3"/>
  <c r="F663" i="3"/>
  <c r="G663" i="3"/>
  <c r="F664" i="3"/>
  <c r="G664" i="3"/>
  <c r="F665" i="3"/>
  <c r="G665" i="3"/>
  <c r="F666" i="3"/>
  <c r="G666" i="3"/>
  <c r="F667" i="3"/>
  <c r="G667" i="3"/>
  <c r="F668" i="3"/>
  <c r="G668" i="3"/>
  <c r="F669" i="3"/>
  <c r="G669" i="3"/>
  <c r="F670" i="3"/>
  <c r="G670" i="3"/>
  <c r="F671" i="3"/>
  <c r="G671" i="3"/>
  <c r="F672" i="3"/>
  <c r="G672" i="3"/>
  <c r="F673" i="3"/>
  <c r="G673" i="3"/>
  <c r="F674" i="3"/>
  <c r="G674" i="3"/>
  <c r="F675" i="3"/>
  <c r="G675" i="3"/>
  <c r="F676" i="3"/>
  <c r="G676" i="3"/>
  <c r="F677" i="3"/>
  <c r="G677" i="3"/>
  <c r="F678" i="3"/>
  <c r="G678" i="3"/>
  <c r="F679" i="3"/>
  <c r="G679" i="3"/>
  <c r="F680" i="3"/>
  <c r="G680" i="3"/>
  <c r="F681" i="3"/>
  <c r="G681" i="3"/>
  <c r="F682" i="3"/>
  <c r="G682" i="3"/>
  <c r="F683" i="3"/>
  <c r="G683" i="3"/>
  <c r="F684" i="3"/>
  <c r="G684" i="3"/>
  <c r="F685" i="3"/>
  <c r="G685" i="3"/>
  <c r="F686" i="3"/>
  <c r="G686" i="3"/>
  <c r="F687" i="3"/>
  <c r="G687" i="3"/>
  <c r="F688" i="3"/>
  <c r="G688" i="3"/>
  <c r="F689" i="3"/>
  <c r="G689" i="3"/>
  <c r="F690" i="3"/>
  <c r="G690" i="3"/>
  <c r="F691" i="3"/>
  <c r="G691" i="3"/>
  <c r="F692" i="3"/>
  <c r="G692" i="3"/>
  <c r="F693" i="3"/>
  <c r="G693" i="3"/>
  <c r="F694" i="3"/>
  <c r="G694" i="3"/>
  <c r="F695" i="3"/>
  <c r="G695" i="3"/>
  <c r="F696" i="3"/>
  <c r="G696" i="3"/>
  <c r="F697" i="3"/>
  <c r="G697" i="3"/>
  <c r="F698" i="3"/>
  <c r="G698" i="3"/>
  <c r="F699" i="3"/>
  <c r="G699" i="3"/>
  <c r="F700" i="3"/>
  <c r="G700" i="3"/>
  <c r="F701" i="3"/>
  <c r="G701" i="3"/>
  <c r="F702" i="3"/>
  <c r="G702" i="3"/>
  <c r="F703" i="3"/>
  <c r="G703" i="3"/>
  <c r="F704" i="3"/>
  <c r="G704" i="3"/>
  <c r="F705" i="3"/>
  <c r="G705" i="3"/>
  <c r="F706" i="3"/>
  <c r="G706" i="3"/>
  <c r="F707" i="3"/>
  <c r="G707" i="3"/>
  <c r="F708" i="3"/>
  <c r="G708" i="3"/>
  <c r="F709" i="3"/>
  <c r="G709" i="3"/>
  <c r="F710" i="3"/>
  <c r="G710" i="3"/>
  <c r="F711" i="3"/>
  <c r="G711" i="3"/>
  <c r="F712" i="3"/>
  <c r="G712" i="3"/>
  <c r="F713" i="3"/>
  <c r="G713" i="3"/>
  <c r="F714" i="3"/>
  <c r="G714" i="3"/>
  <c r="F715" i="3"/>
  <c r="G715" i="3"/>
  <c r="F716" i="3"/>
  <c r="G716" i="3"/>
  <c r="F717" i="3"/>
  <c r="G717" i="3"/>
  <c r="F718" i="3"/>
  <c r="G718" i="3"/>
  <c r="F719" i="3"/>
  <c r="G719" i="3"/>
  <c r="F720" i="3"/>
  <c r="G720" i="3"/>
  <c r="F721" i="3"/>
  <c r="G721" i="3"/>
  <c r="F722" i="3"/>
  <c r="G722" i="3"/>
  <c r="F723" i="3"/>
  <c r="G723" i="3"/>
  <c r="F724" i="3"/>
  <c r="G724" i="3"/>
  <c r="F725" i="3"/>
  <c r="G725" i="3"/>
  <c r="F726" i="3"/>
  <c r="G726" i="3"/>
  <c r="F727" i="3"/>
  <c r="G727" i="3"/>
  <c r="F728" i="3"/>
  <c r="G728" i="3"/>
  <c r="F729" i="3"/>
  <c r="G729" i="3"/>
  <c r="F730" i="3"/>
  <c r="G730" i="3"/>
  <c r="F731" i="3"/>
  <c r="G731" i="3"/>
  <c r="F732" i="3"/>
  <c r="G732" i="3"/>
  <c r="F733" i="3"/>
  <c r="G733" i="3"/>
  <c r="F734" i="3"/>
  <c r="G734" i="3"/>
  <c r="F735" i="3"/>
  <c r="G735" i="3"/>
  <c r="F736" i="3"/>
  <c r="G736" i="3"/>
  <c r="F737" i="3"/>
  <c r="G737" i="3"/>
  <c r="F738" i="3"/>
  <c r="G738" i="3"/>
  <c r="F739" i="3"/>
  <c r="G739" i="3"/>
  <c r="F740" i="3"/>
  <c r="G740" i="3"/>
  <c r="F741" i="3"/>
  <c r="F742" i="3"/>
  <c r="G742" i="3"/>
  <c r="F743" i="3"/>
  <c r="G743" i="3"/>
  <c r="F744" i="3"/>
  <c r="G744" i="3"/>
  <c r="F745" i="3"/>
  <c r="G745" i="3"/>
  <c r="F746" i="3"/>
  <c r="G746" i="3"/>
  <c r="F747" i="3"/>
  <c r="G747" i="3"/>
  <c r="F748" i="3"/>
  <c r="G748" i="3"/>
  <c r="F749" i="3"/>
  <c r="G749" i="3"/>
  <c r="F750" i="3"/>
  <c r="G750" i="3"/>
  <c r="F751" i="3"/>
  <c r="G751" i="3"/>
  <c r="F752" i="3"/>
  <c r="G752" i="3"/>
  <c r="F753" i="3"/>
  <c r="G753" i="3"/>
  <c r="F754" i="3"/>
  <c r="G754" i="3"/>
  <c r="F755" i="3"/>
  <c r="G755" i="3" s="1"/>
  <c r="F756" i="3"/>
  <c r="G756" i="3"/>
  <c r="F757" i="3"/>
  <c r="G757" i="3"/>
  <c r="F758" i="3"/>
  <c r="G758" i="3"/>
  <c r="F759" i="3"/>
  <c r="G759" i="3"/>
  <c r="F760" i="3"/>
  <c r="G760" i="3"/>
  <c r="F761" i="3"/>
  <c r="G761" i="3"/>
  <c r="F762" i="3"/>
  <c r="G762" i="3"/>
  <c r="F763" i="3"/>
  <c r="G763" i="3"/>
  <c r="F764" i="3"/>
  <c r="F765" i="3"/>
  <c r="G765" i="3"/>
  <c r="F766" i="3"/>
  <c r="G766" i="3"/>
  <c r="F767" i="3"/>
  <c r="G767" i="3"/>
  <c r="F768" i="3"/>
  <c r="G768" i="3"/>
  <c r="F769" i="3"/>
  <c r="G769" i="3"/>
  <c r="F770" i="3"/>
  <c r="G770" i="3"/>
  <c r="F771" i="3"/>
  <c r="G771" i="3"/>
  <c r="F772" i="3"/>
  <c r="G772" i="3"/>
  <c r="F773" i="3"/>
  <c r="G773" i="3"/>
  <c r="F774" i="3"/>
  <c r="G774" i="3"/>
  <c r="F775" i="3"/>
  <c r="G775" i="3"/>
  <c r="F776" i="3"/>
  <c r="G776" i="3"/>
  <c r="F777" i="3"/>
  <c r="G777" i="3"/>
  <c r="F778" i="3"/>
  <c r="G778" i="3"/>
  <c r="F779" i="3"/>
  <c r="G779" i="3"/>
  <c r="F780" i="3"/>
  <c r="G780" i="3"/>
  <c r="F781" i="3"/>
  <c r="G781" i="3"/>
  <c r="F782" i="3"/>
  <c r="G782" i="3"/>
  <c r="F783" i="3"/>
  <c r="G783" i="3"/>
  <c r="F784" i="3"/>
  <c r="G784" i="3"/>
  <c r="F785" i="3"/>
  <c r="G785" i="3"/>
  <c r="F786" i="3"/>
  <c r="G786" i="3"/>
  <c r="F787" i="3"/>
  <c r="G787" i="3"/>
  <c r="F788" i="3"/>
  <c r="G788" i="3"/>
  <c r="F789" i="3"/>
  <c r="G789" i="3"/>
  <c r="F790" i="3"/>
  <c r="G790" i="3"/>
  <c r="F791" i="3"/>
  <c r="G791" i="3"/>
  <c r="F792" i="3"/>
  <c r="G792" i="3"/>
  <c r="F793" i="3"/>
  <c r="G793" i="3"/>
  <c r="F794" i="3"/>
  <c r="G794" i="3"/>
  <c r="F795" i="3"/>
  <c r="G795" i="3"/>
  <c r="F796" i="3"/>
  <c r="G796" i="3"/>
  <c r="F797" i="3"/>
  <c r="G797" i="3"/>
  <c r="F798" i="3"/>
  <c r="G798" i="3"/>
  <c r="F799" i="3"/>
  <c r="G799" i="3"/>
  <c r="F800" i="3"/>
  <c r="G800" i="3"/>
  <c r="F801" i="3"/>
  <c r="G801" i="3"/>
  <c r="F802" i="3"/>
  <c r="G802" i="3"/>
  <c r="F803" i="3"/>
  <c r="G803" i="3"/>
  <c r="F804" i="3"/>
  <c r="G804" i="3"/>
  <c r="F805" i="3"/>
  <c r="G805" i="3"/>
  <c r="F806" i="3"/>
  <c r="G806" i="3"/>
  <c r="F807" i="3"/>
  <c r="G807" i="3" s="1"/>
  <c r="F808" i="3"/>
  <c r="G808" i="3"/>
  <c r="F809" i="3"/>
  <c r="G809" i="3"/>
  <c r="F810" i="3"/>
  <c r="F811" i="3"/>
  <c r="G811" i="3"/>
  <c r="F812" i="3"/>
  <c r="G812" i="3"/>
  <c r="F813" i="3"/>
  <c r="G813" i="3"/>
  <c r="F814" i="3"/>
  <c r="G814" i="3"/>
  <c r="F815" i="3"/>
  <c r="G815" i="3"/>
  <c r="F816" i="3"/>
  <c r="G816" i="3"/>
  <c r="F817" i="3"/>
  <c r="G817" i="3"/>
  <c r="F818" i="3"/>
  <c r="G818" i="3"/>
  <c r="F819" i="3"/>
  <c r="G819" i="3"/>
  <c r="F820" i="3"/>
  <c r="G820" i="3"/>
  <c r="F821" i="3"/>
  <c r="G821" i="3"/>
  <c r="F822" i="3"/>
  <c r="G822" i="3"/>
  <c r="F823" i="3"/>
  <c r="G823" i="3"/>
  <c r="F824" i="3"/>
  <c r="G824" i="3"/>
  <c r="F825" i="3"/>
  <c r="G825" i="3"/>
  <c r="F826" i="3"/>
  <c r="G826" i="3"/>
  <c r="F827" i="3"/>
  <c r="G827" i="3"/>
  <c r="F828" i="3"/>
  <c r="G828" i="3"/>
  <c r="F829" i="3"/>
  <c r="G829" i="3"/>
  <c r="F830" i="3"/>
  <c r="G830" i="3"/>
  <c r="F831" i="3"/>
  <c r="G831" i="3"/>
  <c r="F832" i="3"/>
  <c r="G832" i="3"/>
  <c r="F833" i="3"/>
  <c r="G833" i="3"/>
  <c r="F834" i="3"/>
  <c r="G834" i="3"/>
  <c r="F835" i="3"/>
  <c r="G835" i="3"/>
  <c r="F836" i="3"/>
  <c r="G836" i="3"/>
  <c r="F837" i="3"/>
  <c r="G837" i="3"/>
  <c r="F838" i="3"/>
  <c r="G838" i="3"/>
  <c r="F839" i="3"/>
  <c r="G839" i="3"/>
  <c r="F840" i="3"/>
  <c r="G840" i="3"/>
  <c r="F841" i="3"/>
  <c r="G841" i="3"/>
  <c r="F842" i="3"/>
  <c r="G842" i="3"/>
  <c r="F843" i="3"/>
  <c r="G843" i="3"/>
  <c r="F844" i="3"/>
  <c r="G844" i="3"/>
  <c r="F845" i="3"/>
  <c r="G845" i="3"/>
  <c r="F846" i="3"/>
  <c r="G846" i="3"/>
  <c r="F847" i="3"/>
  <c r="G847" i="3"/>
  <c r="F848" i="3"/>
  <c r="G848" i="3"/>
  <c r="F849" i="3"/>
  <c r="G849" i="3"/>
  <c r="F850" i="3"/>
  <c r="G850" i="3"/>
  <c r="F851" i="3"/>
  <c r="G851" i="3"/>
  <c r="F852" i="3"/>
  <c r="G852" i="3"/>
  <c r="F853" i="3"/>
  <c r="G853" i="3"/>
  <c r="F854" i="3"/>
  <c r="G854" i="3"/>
  <c r="F855" i="3"/>
  <c r="G855" i="3"/>
  <c r="F856" i="3"/>
  <c r="G856" i="3"/>
  <c r="F857" i="3"/>
  <c r="G857" i="3"/>
  <c r="F858" i="3"/>
  <c r="F859" i="3"/>
  <c r="G859" i="3"/>
  <c r="F432" i="3"/>
  <c r="G432" i="3"/>
  <c r="F433" i="3"/>
  <c r="G433" i="3"/>
  <c r="F434" i="3"/>
  <c r="G434" i="3"/>
  <c r="F435" i="3"/>
  <c r="G435" i="3"/>
  <c r="F436" i="3"/>
  <c r="G436" i="3"/>
  <c r="F437" i="3"/>
  <c r="G437" i="3"/>
  <c r="F438" i="3"/>
  <c r="G438" i="3"/>
  <c r="F439" i="3"/>
  <c r="G439" i="3"/>
  <c r="F440" i="3"/>
  <c r="G440" i="3"/>
  <c r="F441" i="3"/>
  <c r="G441" i="3"/>
  <c r="F442" i="3"/>
  <c r="G442" i="3"/>
  <c r="F443" i="3"/>
  <c r="G443" i="3"/>
  <c r="F444" i="3"/>
  <c r="F445" i="3"/>
  <c r="G445" i="3"/>
  <c r="F446" i="3"/>
  <c r="G446" i="3"/>
  <c r="F447" i="3"/>
  <c r="G447" i="3"/>
  <c r="F448" i="3"/>
  <c r="G448" i="3"/>
  <c r="F449" i="3"/>
  <c r="G449" i="3"/>
  <c r="F450" i="3"/>
  <c r="G450" i="3"/>
  <c r="F451" i="3"/>
  <c r="G451" i="3"/>
  <c r="F452" i="3"/>
  <c r="G452" i="3"/>
  <c r="F453" i="3"/>
  <c r="G453" i="3"/>
  <c r="F454" i="3"/>
  <c r="G454" i="3"/>
  <c r="F455" i="3"/>
  <c r="G455" i="3"/>
  <c r="F456" i="3"/>
  <c r="G456" i="3"/>
  <c r="F457" i="3"/>
  <c r="G457" i="3"/>
  <c r="F458" i="3"/>
  <c r="G458" i="3"/>
  <c r="F459" i="3"/>
  <c r="G459" i="3"/>
  <c r="F460" i="3"/>
  <c r="G460" i="3"/>
  <c r="F461" i="3"/>
  <c r="G461" i="3"/>
  <c r="F462" i="3"/>
  <c r="G462" i="3"/>
  <c r="F463" i="3"/>
  <c r="G463" i="3"/>
  <c r="F464" i="3"/>
  <c r="G464" i="3"/>
  <c r="F465" i="3"/>
  <c r="G465" i="3"/>
  <c r="F466" i="3"/>
  <c r="G466" i="3"/>
  <c r="F467" i="3"/>
  <c r="G467" i="3"/>
  <c r="F468" i="3"/>
  <c r="G468" i="3"/>
  <c r="F469" i="3"/>
  <c r="G469" i="3"/>
  <c r="F470" i="3"/>
  <c r="G470" i="3"/>
  <c r="F471" i="3"/>
  <c r="G471" i="3"/>
  <c r="F472" i="3"/>
  <c r="G472" i="3"/>
  <c r="F473" i="3"/>
  <c r="G473" i="3"/>
  <c r="F474" i="3"/>
  <c r="G474" i="3"/>
  <c r="F475" i="3"/>
  <c r="G475" i="3"/>
  <c r="F476" i="3"/>
  <c r="G476" i="3"/>
  <c r="F477" i="3"/>
  <c r="G477" i="3"/>
  <c r="F478" i="3"/>
  <c r="G478" i="3"/>
  <c r="F479" i="3"/>
  <c r="G479" i="3"/>
  <c r="F480" i="3"/>
  <c r="G480" i="3"/>
  <c r="F481" i="3"/>
  <c r="G481" i="3"/>
  <c r="F482" i="3"/>
  <c r="G482" i="3"/>
  <c r="F483" i="3"/>
  <c r="G483" i="3"/>
  <c r="F484" i="3"/>
  <c r="G484" i="3"/>
  <c r="F485" i="3"/>
  <c r="G485" i="3"/>
  <c r="F486" i="3"/>
  <c r="G486" i="3"/>
  <c r="F487" i="3"/>
  <c r="G487" i="3"/>
  <c r="F488" i="3"/>
  <c r="G488" i="3"/>
  <c r="F489" i="3"/>
  <c r="G489" i="3"/>
  <c r="F490" i="3"/>
  <c r="G490" i="3"/>
  <c r="F491" i="3"/>
  <c r="G491" i="3"/>
  <c r="F492" i="3"/>
  <c r="G492" i="3"/>
  <c r="F493" i="3"/>
  <c r="G493" i="3"/>
  <c r="F494" i="3"/>
  <c r="G494" i="3"/>
  <c r="F495" i="3"/>
  <c r="G495" i="3"/>
  <c r="F496" i="3"/>
  <c r="G496" i="3"/>
  <c r="F497" i="3"/>
  <c r="G497" i="3"/>
  <c r="F498" i="3"/>
  <c r="G498" i="3"/>
  <c r="F499" i="3"/>
  <c r="G499" i="3"/>
  <c r="F500" i="3"/>
  <c r="G500" i="3"/>
  <c r="F501" i="3"/>
  <c r="G501" i="3"/>
  <c r="F502" i="3"/>
  <c r="G502" i="3"/>
  <c r="F503" i="3"/>
  <c r="G503" i="3"/>
  <c r="F504" i="3"/>
  <c r="G504" i="3"/>
  <c r="F505" i="3"/>
  <c r="G505" i="3"/>
  <c r="F506" i="3"/>
  <c r="G506" i="3"/>
  <c r="F507" i="3"/>
  <c r="G507" i="3"/>
  <c r="F508" i="3"/>
  <c r="G508" i="3"/>
  <c r="F509" i="3"/>
  <c r="G509" i="3"/>
  <c r="F510" i="3"/>
  <c r="G510" i="3"/>
  <c r="F511" i="3"/>
  <c r="G511" i="3"/>
  <c r="F512" i="3"/>
  <c r="G512" i="3"/>
  <c r="F513" i="3"/>
  <c r="G513" i="3"/>
  <c r="F514" i="3"/>
  <c r="G514" i="3"/>
  <c r="F515" i="3"/>
  <c r="G515" i="3"/>
  <c r="F516" i="3"/>
  <c r="G516" i="3"/>
  <c r="F517" i="3"/>
  <c r="G517" i="3"/>
  <c r="F518" i="3"/>
  <c r="G518" i="3"/>
  <c r="F519" i="3"/>
  <c r="G519" i="3"/>
  <c r="F520" i="3"/>
  <c r="G520" i="3" s="1"/>
  <c r="F521" i="3"/>
  <c r="G521" i="3"/>
  <c r="F522" i="3"/>
  <c r="G522" i="3"/>
  <c r="F523" i="3"/>
  <c r="G523" i="3"/>
  <c r="F524" i="3"/>
  <c r="G524" i="3"/>
  <c r="F525" i="3"/>
  <c r="G525" i="3"/>
  <c r="F526" i="3"/>
  <c r="G526" i="3"/>
  <c r="F527" i="3"/>
  <c r="G527" i="3"/>
  <c r="F528" i="3"/>
  <c r="G528" i="3"/>
  <c r="F529" i="3"/>
  <c r="G529" i="3"/>
  <c r="F530" i="3"/>
  <c r="G530" i="3"/>
  <c r="F531" i="3"/>
  <c r="G531" i="3"/>
  <c r="F532" i="3"/>
  <c r="G532" i="3"/>
  <c r="F533" i="3"/>
  <c r="G533" i="3"/>
  <c r="F534" i="3"/>
  <c r="G534" i="3"/>
  <c r="F535" i="3"/>
  <c r="G535" i="3"/>
  <c r="F536" i="3"/>
  <c r="G536" i="3"/>
  <c r="F537" i="3"/>
  <c r="G537" i="3"/>
  <c r="F538" i="3"/>
  <c r="G538" i="3"/>
  <c r="F539" i="3"/>
  <c r="G539" i="3"/>
  <c r="F540" i="3"/>
  <c r="G540" i="3"/>
  <c r="F541" i="3"/>
  <c r="G541" i="3"/>
  <c r="F542" i="3"/>
  <c r="G542" i="3"/>
  <c r="F543" i="3"/>
  <c r="G543" i="3"/>
  <c r="F544" i="3"/>
  <c r="G544" i="3"/>
  <c r="F545" i="3"/>
  <c r="G545" i="3"/>
  <c r="F546" i="3"/>
  <c r="G546" i="3"/>
  <c r="F547" i="3"/>
  <c r="G547" i="3"/>
  <c r="F548" i="3"/>
  <c r="G548" i="3"/>
  <c r="F549" i="3"/>
  <c r="G549" i="3"/>
  <c r="F550" i="3"/>
  <c r="G550" i="3"/>
  <c r="F551" i="3"/>
  <c r="G551" i="3"/>
  <c r="F552" i="3"/>
  <c r="G552" i="3"/>
  <c r="F553" i="3"/>
  <c r="G553" i="3"/>
  <c r="F554" i="3"/>
  <c r="G554" i="3"/>
  <c r="F555" i="3"/>
  <c r="G555" i="3"/>
  <c r="F556" i="3"/>
  <c r="G556" i="3"/>
  <c r="F557" i="3"/>
  <c r="G557" i="3"/>
  <c r="F558" i="3"/>
  <c r="G558" i="3"/>
  <c r="F559" i="3"/>
  <c r="G559" i="3"/>
  <c r="F560" i="3"/>
  <c r="G560" i="3"/>
  <c r="F561" i="3"/>
  <c r="G561" i="3"/>
  <c r="F562" i="3"/>
  <c r="G562" i="3"/>
  <c r="F563" i="3"/>
  <c r="G563" i="3"/>
  <c r="F564" i="3"/>
  <c r="G564" i="3"/>
  <c r="F565" i="3"/>
  <c r="G565" i="3"/>
  <c r="F566" i="3"/>
  <c r="G566" i="3"/>
  <c r="F567" i="3"/>
  <c r="G567" i="3"/>
  <c r="F568" i="3"/>
  <c r="G568" i="3"/>
  <c r="F569" i="3"/>
  <c r="G569" i="3"/>
  <c r="F570" i="3"/>
  <c r="G570" i="3"/>
  <c r="F571" i="3"/>
  <c r="G571" i="3"/>
  <c r="F572" i="3"/>
  <c r="G572" i="3"/>
  <c r="F573" i="3"/>
  <c r="G573" i="3"/>
  <c r="F574" i="3"/>
  <c r="G574" i="3"/>
  <c r="F575" i="3"/>
  <c r="G575" i="3"/>
  <c r="F576" i="3"/>
  <c r="G576" i="3"/>
  <c r="F577" i="3"/>
  <c r="G577" i="3"/>
  <c r="F578" i="3"/>
  <c r="G578" i="3"/>
  <c r="F579" i="3"/>
  <c r="G579" i="3"/>
  <c r="F580" i="3"/>
  <c r="G580" i="3"/>
  <c r="F581" i="3"/>
  <c r="G581" i="3"/>
  <c r="F582" i="3"/>
  <c r="G582" i="3"/>
  <c r="F583" i="3"/>
  <c r="G583" i="3"/>
  <c r="F584" i="3"/>
  <c r="G584" i="3"/>
  <c r="F585" i="3"/>
  <c r="G585" i="3"/>
  <c r="F586" i="3"/>
  <c r="G586" i="3"/>
  <c r="F587" i="3"/>
  <c r="G587" i="3"/>
  <c r="F588" i="3"/>
  <c r="G588" i="3"/>
  <c r="F589" i="3"/>
  <c r="G589" i="3"/>
  <c r="F590" i="3"/>
  <c r="G590" i="3"/>
  <c r="F591" i="3"/>
  <c r="G591" i="3"/>
  <c r="F592" i="3"/>
  <c r="G592" i="3"/>
  <c r="F593" i="3"/>
  <c r="G593" i="3"/>
  <c r="F594" i="3"/>
  <c r="G594" i="3"/>
  <c r="F595" i="3"/>
  <c r="G595" i="3"/>
  <c r="F596" i="3"/>
  <c r="G596" i="3"/>
  <c r="F597" i="3"/>
  <c r="G597" i="3"/>
  <c r="F598" i="3"/>
  <c r="G598" i="3"/>
  <c r="F599" i="3"/>
  <c r="G599" i="3"/>
  <c r="F600" i="3"/>
  <c r="G600" i="3"/>
  <c r="F601" i="3"/>
  <c r="F602" i="3"/>
  <c r="G602" i="3"/>
  <c r="F603" i="3"/>
  <c r="G603" i="3"/>
  <c r="F604" i="3"/>
  <c r="G604" i="3"/>
  <c r="F605" i="3"/>
  <c r="G605" i="3"/>
  <c r="F606" i="3"/>
  <c r="G606" i="3"/>
  <c r="F607" i="3"/>
  <c r="G607" i="3"/>
  <c r="F608" i="3"/>
  <c r="G608" i="3"/>
  <c r="F609" i="3"/>
  <c r="G609" i="3"/>
  <c r="F610" i="3"/>
  <c r="G610" i="3"/>
  <c r="F611" i="3"/>
  <c r="G611" i="3"/>
  <c r="F612" i="3"/>
  <c r="G612" i="3"/>
  <c r="F613" i="3"/>
  <c r="G613" i="3"/>
  <c r="F614" i="3"/>
  <c r="G614" i="3"/>
  <c r="F615" i="3"/>
  <c r="G615" i="3"/>
  <c r="F616" i="3"/>
  <c r="G616" i="3"/>
  <c r="F617" i="3"/>
  <c r="G617" i="3"/>
  <c r="F618" i="3"/>
  <c r="F619" i="3"/>
  <c r="G619" i="3"/>
  <c r="F620" i="3"/>
  <c r="G620" i="3"/>
  <c r="F621" i="3"/>
  <c r="G621" i="3"/>
  <c r="F622" i="3"/>
  <c r="G622" i="3"/>
  <c r="F623" i="3"/>
  <c r="G623" i="3"/>
  <c r="F624" i="3"/>
  <c r="G624" i="3"/>
  <c r="F625" i="3"/>
  <c r="G625" i="3"/>
  <c r="F626" i="3"/>
  <c r="G626" i="3"/>
  <c r="F627" i="3"/>
  <c r="F628" i="3"/>
  <c r="G628" i="3"/>
  <c r="F629" i="3"/>
  <c r="G629" i="3"/>
  <c r="F630" i="3"/>
  <c r="G630" i="3"/>
  <c r="F631" i="3"/>
  <c r="G631" i="3"/>
  <c r="F632" i="3"/>
  <c r="G632" i="3"/>
  <c r="F633" i="3"/>
  <c r="G633" i="3"/>
  <c r="F634" i="3"/>
  <c r="G634" i="3"/>
  <c r="F635" i="3"/>
  <c r="G635" i="3"/>
  <c r="F636" i="3"/>
  <c r="F637" i="3"/>
  <c r="G637" i="3"/>
  <c r="F638" i="3"/>
  <c r="G638" i="3"/>
  <c r="F639" i="3"/>
  <c r="G639" i="3"/>
  <c r="F640" i="3"/>
  <c r="G640" i="3"/>
  <c r="F641" i="3"/>
  <c r="G641" i="3"/>
  <c r="F642" i="3"/>
  <c r="G642" i="3"/>
  <c r="F643" i="3"/>
  <c r="G643" i="3"/>
  <c r="F644" i="3"/>
  <c r="G644" i="3"/>
  <c r="F645" i="3"/>
  <c r="G645" i="3"/>
  <c r="F218" i="3"/>
  <c r="G218" i="3" s="1"/>
  <c r="F219" i="3"/>
  <c r="G219" i="3"/>
  <c r="F220" i="3"/>
  <c r="G220" i="3"/>
  <c r="F221" i="3"/>
  <c r="G221" i="3"/>
  <c r="F222" i="3"/>
  <c r="G222" i="3"/>
  <c r="F223" i="3"/>
  <c r="G223" i="3"/>
  <c r="F224" i="3"/>
  <c r="G224" i="3"/>
  <c r="F225" i="3"/>
  <c r="G225" i="3"/>
  <c r="F226" i="3"/>
  <c r="G226" i="3"/>
  <c r="F227" i="3"/>
  <c r="G227" i="3"/>
  <c r="F228" i="3"/>
  <c r="G228" i="3"/>
  <c r="F229" i="3"/>
  <c r="G229" i="3"/>
  <c r="F230" i="3"/>
  <c r="G230" i="3"/>
  <c r="F231" i="3"/>
  <c r="G231" i="3"/>
  <c r="F232" i="3"/>
  <c r="G232" i="3"/>
  <c r="F233" i="3"/>
  <c r="G233" i="3" s="1"/>
  <c r="F234" i="3"/>
  <c r="G234" i="3"/>
  <c r="F235" i="3"/>
  <c r="G235" i="3"/>
  <c r="F236" i="3"/>
  <c r="G236" i="3"/>
  <c r="F237" i="3"/>
  <c r="G237" i="3"/>
  <c r="F238" i="3"/>
  <c r="G238" i="3"/>
  <c r="F239" i="3"/>
  <c r="G239" i="3"/>
  <c r="F240" i="3"/>
  <c r="G240" i="3"/>
  <c r="F241" i="3"/>
  <c r="G241" i="3"/>
  <c r="F242" i="3"/>
  <c r="G242" i="3"/>
  <c r="F243" i="3"/>
  <c r="F244" i="3"/>
  <c r="G244" i="3"/>
  <c r="F245" i="3"/>
  <c r="G245" i="3"/>
  <c r="F246" i="3"/>
  <c r="G246" i="3"/>
  <c r="F247" i="3"/>
  <c r="G247" i="3"/>
  <c r="F248" i="3"/>
  <c r="G248" i="3"/>
  <c r="F249" i="3"/>
  <c r="G249" i="3"/>
  <c r="F250" i="3"/>
  <c r="G250" i="3"/>
  <c r="F251" i="3"/>
  <c r="G251" i="3"/>
  <c r="F252" i="3"/>
  <c r="G252" i="3"/>
  <c r="F253" i="3"/>
  <c r="G253" i="3"/>
  <c r="F254" i="3"/>
  <c r="G254" i="3"/>
  <c r="F255" i="3"/>
  <c r="G255" i="3"/>
  <c r="F256" i="3"/>
  <c r="G256" i="3"/>
  <c r="F257" i="3"/>
  <c r="G257" i="3"/>
  <c r="F258" i="3"/>
  <c r="G258" i="3"/>
  <c r="F259" i="3"/>
  <c r="G259" i="3"/>
  <c r="F260" i="3"/>
  <c r="G260" i="3"/>
  <c r="F261" i="3"/>
  <c r="G261" i="3"/>
  <c r="F262" i="3"/>
  <c r="G262" i="3"/>
  <c r="F263" i="3"/>
  <c r="G263" i="3"/>
  <c r="F264" i="3"/>
  <c r="G264" i="3"/>
  <c r="F265" i="3"/>
  <c r="G265" i="3"/>
  <c r="F266" i="3"/>
  <c r="G266" i="3"/>
  <c r="F267" i="3"/>
  <c r="G267" i="3"/>
  <c r="F268" i="3"/>
  <c r="G268" i="3"/>
  <c r="F269" i="3"/>
  <c r="G269" i="3"/>
  <c r="F270" i="3"/>
  <c r="G270" i="3"/>
  <c r="F271" i="3"/>
  <c r="G271" i="3"/>
  <c r="F272" i="3"/>
  <c r="G272" i="3"/>
  <c r="F273" i="3"/>
  <c r="G273" i="3"/>
  <c r="F274" i="3"/>
  <c r="G274" i="3"/>
  <c r="F275" i="3"/>
  <c r="G275" i="3"/>
  <c r="F276" i="3"/>
  <c r="G276" i="3"/>
  <c r="F277" i="3"/>
  <c r="G277" i="3"/>
  <c r="F278" i="3"/>
  <c r="G278" i="3"/>
  <c r="F279" i="3"/>
  <c r="G279" i="3"/>
  <c r="F280" i="3"/>
  <c r="G280" i="3"/>
  <c r="F281" i="3"/>
  <c r="G281" i="3"/>
  <c r="F282" i="3"/>
  <c r="G282" i="3"/>
  <c r="F283" i="3"/>
  <c r="G283" i="3"/>
  <c r="F284" i="3"/>
  <c r="G284" i="3"/>
  <c r="F285" i="3"/>
  <c r="G285" i="3"/>
  <c r="F286" i="3"/>
  <c r="G286" i="3"/>
  <c r="F287" i="3"/>
  <c r="G287" i="3"/>
  <c r="F288" i="3"/>
  <c r="G288" i="3"/>
  <c r="F289" i="3"/>
  <c r="G289" i="3"/>
  <c r="F290" i="3"/>
  <c r="F291" i="3"/>
  <c r="G291" i="3"/>
  <c r="F292" i="3"/>
  <c r="G292" i="3"/>
  <c r="F293" i="3"/>
  <c r="G293" i="3"/>
  <c r="F294" i="3"/>
  <c r="G294" i="3"/>
  <c r="F295" i="3"/>
  <c r="G295" i="3"/>
  <c r="F296" i="3"/>
  <c r="G296" i="3"/>
  <c r="F297" i="3"/>
  <c r="G297" i="3"/>
  <c r="F298" i="3"/>
  <c r="G298" i="3"/>
  <c r="F299" i="3"/>
  <c r="G299" i="3"/>
  <c r="F300" i="3"/>
  <c r="G300" i="3"/>
  <c r="F301" i="3"/>
  <c r="G301" i="3"/>
  <c r="F302" i="3"/>
  <c r="G302" i="3"/>
  <c r="F303" i="3"/>
  <c r="G303" i="3"/>
  <c r="F304" i="3"/>
  <c r="G304" i="3"/>
  <c r="F305" i="3"/>
  <c r="G305" i="3"/>
  <c r="F306" i="3"/>
  <c r="G306" i="3"/>
  <c r="F307" i="3"/>
  <c r="G307" i="3"/>
  <c r="F308" i="3"/>
  <c r="G308" i="3"/>
  <c r="F309" i="3"/>
  <c r="G309" i="3"/>
  <c r="F310" i="3"/>
  <c r="G310" i="3"/>
  <c r="F311" i="3"/>
  <c r="G311" i="3"/>
  <c r="F312" i="3"/>
  <c r="G312" i="3"/>
  <c r="F313" i="3"/>
  <c r="G313" i="3"/>
  <c r="F314" i="3"/>
  <c r="G314" i="3"/>
  <c r="F315" i="3"/>
  <c r="G315" i="3"/>
  <c r="F316" i="3"/>
  <c r="G316" i="3"/>
  <c r="F317" i="3"/>
  <c r="G317" i="3"/>
  <c r="F318" i="3"/>
  <c r="F319" i="3"/>
  <c r="G319" i="3"/>
  <c r="F320" i="3"/>
  <c r="G320" i="3"/>
  <c r="F321" i="3"/>
  <c r="G321" i="3"/>
  <c r="F322" i="3"/>
  <c r="G322" i="3"/>
  <c r="F323" i="3"/>
  <c r="G323" i="3"/>
  <c r="F324" i="3"/>
  <c r="G324" i="3"/>
  <c r="F325" i="3"/>
  <c r="G325" i="3"/>
  <c r="F326" i="3"/>
  <c r="G326" i="3"/>
  <c r="F327" i="3"/>
  <c r="G327" i="3"/>
  <c r="F328" i="3"/>
  <c r="G328" i="3"/>
  <c r="F329" i="3"/>
  <c r="G329" i="3"/>
  <c r="F330" i="3"/>
  <c r="G330" i="3"/>
  <c r="F331" i="3"/>
  <c r="F332" i="3"/>
  <c r="F333" i="3"/>
  <c r="G333" i="3"/>
  <c r="F334" i="3"/>
  <c r="G334" i="3"/>
  <c r="F335" i="3"/>
  <c r="G335" i="3"/>
  <c r="F336" i="3"/>
  <c r="G336" i="3"/>
  <c r="F337" i="3"/>
  <c r="G337" i="3"/>
  <c r="F338" i="3"/>
  <c r="G338" i="3"/>
  <c r="F339" i="3"/>
  <c r="G339" i="3"/>
  <c r="F340" i="3"/>
  <c r="G340" i="3"/>
  <c r="F341" i="3"/>
  <c r="G341" i="3"/>
  <c r="F342" i="3"/>
  <c r="G342" i="3"/>
  <c r="F343" i="3"/>
  <c r="G343" i="3"/>
  <c r="F344" i="3"/>
  <c r="G344" i="3"/>
  <c r="F345" i="3"/>
  <c r="G345" i="3"/>
  <c r="F346" i="3"/>
  <c r="G346" i="3"/>
  <c r="F347" i="3"/>
  <c r="G347" i="3"/>
  <c r="F348" i="3"/>
  <c r="G348" i="3"/>
  <c r="F349" i="3"/>
  <c r="G349" i="3"/>
  <c r="F350" i="3"/>
  <c r="G350" i="3"/>
  <c r="F351" i="3"/>
  <c r="G351" i="3"/>
  <c r="F352" i="3"/>
  <c r="G352" i="3"/>
  <c r="F353" i="3"/>
  <c r="G353" i="3" s="1"/>
  <c r="F354" i="3"/>
  <c r="G354" i="3"/>
  <c r="F355" i="3"/>
  <c r="G355" i="3"/>
  <c r="F356" i="3"/>
  <c r="G356" i="3"/>
  <c r="F357" i="3"/>
  <c r="G357" i="3"/>
  <c r="F358" i="3"/>
  <c r="G358" i="3"/>
  <c r="F359" i="3"/>
  <c r="G359" i="3"/>
  <c r="F360" i="3"/>
  <c r="F361" i="3"/>
  <c r="G361" i="3"/>
  <c r="F362" i="3"/>
  <c r="G362" i="3"/>
  <c r="F363" i="3"/>
  <c r="G363" i="3" s="1"/>
  <c r="F364" i="3"/>
  <c r="G364" i="3"/>
  <c r="F365" i="3"/>
  <c r="G365" i="3"/>
  <c r="F366" i="3"/>
  <c r="G366" i="3"/>
  <c r="F367" i="3"/>
  <c r="G367" i="3"/>
  <c r="F368" i="3"/>
  <c r="G368" i="3"/>
  <c r="F369" i="3"/>
  <c r="G369" i="3"/>
  <c r="F370" i="3"/>
  <c r="G370" i="3"/>
  <c r="F371" i="3"/>
  <c r="G371" i="3"/>
  <c r="F372" i="3"/>
  <c r="G372" i="3"/>
  <c r="F373" i="3"/>
  <c r="G373" i="3"/>
  <c r="F374" i="3"/>
  <c r="G374" i="3"/>
  <c r="F375" i="3"/>
  <c r="G375" i="3"/>
  <c r="F376" i="3"/>
  <c r="G376" i="3"/>
  <c r="F377" i="3"/>
  <c r="G377" i="3"/>
  <c r="F378" i="3"/>
  <c r="G378" i="3"/>
  <c r="F379" i="3"/>
  <c r="G379" i="3"/>
  <c r="F380" i="3"/>
  <c r="G380" i="3"/>
  <c r="F381" i="3"/>
  <c r="G381" i="3"/>
  <c r="F382" i="3"/>
  <c r="G382" i="3"/>
  <c r="F383" i="3"/>
  <c r="G383" i="3"/>
  <c r="F384" i="3"/>
  <c r="G384" i="3"/>
  <c r="F385" i="3"/>
  <c r="G385" i="3"/>
  <c r="F386" i="3"/>
  <c r="G386" i="3"/>
  <c r="F387" i="3"/>
  <c r="G387" i="3"/>
  <c r="F388" i="3"/>
  <c r="G388" i="3"/>
  <c r="F389" i="3"/>
  <c r="G389" i="3" s="1"/>
  <c r="F390" i="3"/>
  <c r="G390" i="3"/>
  <c r="F391" i="3"/>
  <c r="G391" i="3"/>
  <c r="F392" i="3"/>
  <c r="G392" i="3"/>
  <c r="F393" i="3"/>
  <c r="G393" i="3"/>
  <c r="F394" i="3"/>
  <c r="G394" i="3"/>
  <c r="F395" i="3"/>
  <c r="G395" i="3"/>
  <c r="F396" i="3"/>
  <c r="G396" i="3"/>
  <c r="F397" i="3"/>
  <c r="G397" i="3"/>
  <c r="F398" i="3"/>
  <c r="G398" i="3"/>
  <c r="F399" i="3"/>
  <c r="G399" i="3"/>
  <c r="F400" i="3"/>
  <c r="G400" i="3"/>
  <c r="F401" i="3"/>
  <c r="G401" i="3"/>
  <c r="F402" i="3"/>
  <c r="G402" i="3"/>
  <c r="F403" i="3"/>
  <c r="G403" i="3"/>
  <c r="F404" i="3"/>
  <c r="G404" i="3"/>
  <c r="F405" i="3"/>
  <c r="G405" i="3"/>
  <c r="F406" i="3"/>
  <c r="G406" i="3"/>
  <c r="F407" i="3"/>
  <c r="G407" i="3"/>
  <c r="F408" i="3"/>
  <c r="G408" i="3"/>
  <c r="F409" i="3"/>
  <c r="G409" i="3"/>
  <c r="F410" i="3"/>
  <c r="G410" i="3"/>
  <c r="F411" i="3"/>
  <c r="G411" i="3"/>
  <c r="F412" i="3"/>
  <c r="G412" i="3"/>
  <c r="F413" i="3"/>
  <c r="G413" i="3"/>
  <c r="F414" i="3"/>
  <c r="F415" i="3"/>
  <c r="G415" i="3"/>
  <c r="F416" i="3"/>
  <c r="F417" i="3"/>
  <c r="F418" i="3"/>
  <c r="G418" i="3"/>
  <c r="F419" i="3"/>
  <c r="G419" i="3"/>
  <c r="F420" i="3"/>
  <c r="G420" i="3"/>
  <c r="F421" i="3"/>
  <c r="G421" i="3"/>
  <c r="F422" i="3"/>
  <c r="F423" i="3"/>
  <c r="G423" i="3"/>
  <c r="F424" i="3"/>
  <c r="F425" i="3"/>
  <c r="G425" i="3"/>
  <c r="F426" i="3"/>
  <c r="G426" i="3"/>
  <c r="F427" i="3"/>
  <c r="G427" i="3"/>
  <c r="F428" i="3"/>
  <c r="G428" i="3"/>
  <c r="F429" i="3"/>
  <c r="G429" i="3"/>
  <c r="F430" i="3"/>
  <c r="G430" i="3"/>
  <c r="F431" i="3"/>
  <c r="G431" i="3"/>
  <c r="F4" i="3"/>
  <c r="G4" i="3"/>
  <c r="F5" i="3"/>
  <c r="G5" i="3"/>
  <c r="F6" i="3"/>
  <c r="G6" i="3"/>
  <c r="F7" i="3"/>
  <c r="G7" i="3"/>
  <c r="F8" i="3"/>
  <c r="G8" i="3"/>
  <c r="F9" i="3"/>
  <c r="F10" i="3"/>
  <c r="F11" i="3"/>
  <c r="G11" i="3" s="1"/>
  <c r="F12" i="3"/>
  <c r="G12" i="3"/>
  <c r="F13" i="3"/>
  <c r="G13" i="3"/>
  <c r="F14" i="3"/>
  <c r="G14" i="3"/>
  <c r="F15" i="3"/>
  <c r="G15" i="3"/>
  <c r="F16" i="3"/>
  <c r="G16" i="3"/>
  <c r="F17" i="3"/>
  <c r="G17" i="3"/>
  <c r="F18" i="3"/>
  <c r="G18" i="3"/>
  <c r="F19" i="3"/>
  <c r="G19" i="3"/>
  <c r="F20" i="3"/>
  <c r="G20" i="3"/>
  <c r="F21" i="3"/>
  <c r="G21" i="3"/>
  <c r="F22" i="3"/>
  <c r="G22" i="3"/>
  <c r="F23" i="3"/>
  <c r="G23" i="3"/>
  <c r="F24" i="3"/>
  <c r="G24" i="3"/>
  <c r="F25" i="3"/>
  <c r="G25" i="3"/>
  <c r="F26" i="3"/>
  <c r="G26" i="3"/>
  <c r="F27" i="3"/>
  <c r="G27" i="3" s="1"/>
  <c r="F28" i="3"/>
  <c r="G28" i="3"/>
  <c r="F29" i="3"/>
  <c r="G29" i="3"/>
  <c r="F30" i="3"/>
  <c r="G30" i="3"/>
  <c r="F31" i="3"/>
  <c r="G31" i="3"/>
  <c r="F32" i="3"/>
  <c r="G32" i="3"/>
  <c r="F33" i="3"/>
  <c r="G33" i="3"/>
  <c r="F34" i="3"/>
  <c r="G34" i="3"/>
  <c r="F35" i="3"/>
  <c r="G35" i="3"/>
  <c r="F36" i="3"/>
  <c r="G36" i="3"/>
  <c r="F37" i="3"/>
  <c r="G37" i="3"/>
  <c r="F38" i="3"/>
  <c r="G38" i="3"/>
  <c r="F39" i="3"/>
  <c r="G39" i="3"/>
  <c r="F40" i="3"/>
  <c r="G40" i="3"/>
  <c r="F41" i="3"/>
  <c r="G41" i="3"/>
  <c r="F42" i="3"/>
  <c r="G42" i="3"/>
  <c r="F43" i="3"/>
  <c r="G43" i="3"/>
  <c r="F44" i="3"/>
  <c r="G44" i="3"/>
  <c r="F45" i="3"/>
  <c r="G45" i="3"/>
  <c r="F46" i="3"/>
  <c r="G46" i="3"/>
  <c r="F47" i="3"/>
  <c r="G47" i="3"/>
  <c r="F48" i="3"/>
  <c r="G48" i="3"/>
  <c r="F49" i="3"/>
  <c r="G49" i="3"/>
  <c r="F50" i="3"/>
  <c r="G50" i="3"/>
  <c r="F51" i="3"/>
  <c r="G51" i="3"/>
  <c r="F52" i="3"/>
  <c r="G52" i="3"/>
  <c r="F53" i="3"/>
  <c r="G53" i="3"/>
  <c r="F54" i="3"/>
  <c r="G54" i="3"/>
  <c r="F55" i="3"/>
  <c r="G55" i="3"/>
  <c r="F56" i="3"/>
  <c r="G56" i="3"/>
  <c r="F57" i="3"/>
  <c r="G57" i="3"/>
  <c r="F58" i="3"/>
  <c r="G58" i="3"/>
  <c r="F59" i="3"/>
  <c r="G59" i="3"/>
  <c r="F60" i="3"/>
  <c r="G60" i="3"/>
  <c r="F61" i="3"/>
  <c r="G61" i="3"/>
  <c r="F62" i="3"/>
  <c r="G62" i="3"/>
  <c r="F63" i="3"/>
  <c r="G63" i="3"/>
  <c r="F64" i="3"/>
  <c r="G64" i="3"/>
  <c r="F65" i="3"/>
  <c r="G65" i="3"/>
  <c r="F66" i="3"/>
  <c r="G66" i="3"/>
  <c r="F67" i="3"/>
  <c r="G67" i="3"/>
  <c r="F68" i="3"/>
  <c r="G68" i="3"/>
  <c r="F69" i="3"/>
  <c r="G69" i="3"/>
  <c r="F70" i="3"/>
  <c r="G70" i="3"/>
  <c r="F71" i="3"/>
  <c r="F72" i="3"/>
  <c r="G72" i="3"/>
  <c r="F73" i="3"/>
  <c r="G73" i="3"/>
  <c r="F74" i="3"/>
  <c r="G74" i="3"/>
  <c r="F75" i="3"/>
  <c r="G75" i="3"/>
  <c r="F76" i="3"/>
  <c r="G76" i="3"/>
  <c r="F77" i="3"/>
  <c r="G77" i="3"/>
  <c r="F78" i="3"/>
  <c r="G78" i="3"/>
  <c r="F79" i="3"/>
  <c r="G79" i="3"/>
  <c r="F80" i="3"/>
  <c r="G80" i="3"/>
  <c r="F81" i="3"/>
  <c r="G81" i="3"/>
  <c r="F82" i="3"/>
  <c r="G82" i="3"/>
  <c r="F83" i="3"/>
  <c r="G83" i="3"/>
  <c r="F84" i="3"/>
  <c r="G84" i="3"/>
  <c r="F85" i="3"/>
  <c r="G85" i="3"/>
  <c r="F86" i="3"/>
  <c r="G86" i="3"/>
  <c r="F87" i="3"/>
  <c r="G87" i="3"/>
  <c r="F88" i="3"/>
  <c r="G88" i="3"/>
  <c r="F89" i="3"/>
  <c r="G89" i="3"/>
  <c r="F90" i="3"/>
  <c r="G90" i="3"/>
  <c r="F91" i="3"/>
  <c r="G91" i="3"/>
  <c r="F92" i="3"/>
  <c r="G92" i="3"/>
  <c r="F93" i="3"/>
  <c r="G93" i="3"/>
  <c r="F94" i="3"/>
  <c r="G94" i="3"/>
  <c r="F95" i="3"/>
  <c r="G95" i="3"/>
  <c r="F96" i="3"/>
  <c r="G96" i="3"/>
  <c r="F97" i="3"/>
  <c r="G97" i="3"/>
  <c r="F98" i="3"/>
  <c r="G98" i="3"/>
  <c r="F99" i="3"/>
  <c r="G99" i="3"/>
  <c r="F100" i="3"/>
  <c r="G100" i="3"/>
  <c r="F101" i="3"/>
  <c r="G101" i="3"/>
  <c r="F102" i="3"/>
  <c r="G102" i="3"/>
  <c r="F103" i="3"/>
  <c r="G103" i="3"/>
  <c r="F104" i="3"/>
  <c r="G104" i="3" s="1"/>
  <c r="F105" i="3"/>
  <c r="G105" i="3" s="1"/>
  <c r="F106" i="3"/>
  <c r="G106" i="3"/>
  <c r="F107" i="3"/>
  <c r="G107" i="3"/>
  <c r="F108" i="3"/>
  <c r="G108" i="3"/>
  <c r="F109" i="3"/>
  <c r="G109" i="3"/>
  <c r="F110" i="3"/>
  <c r="G110" i="3"/>
  <c r="F111" i="3"/>
  <c r="G111" i="3"/>
  <c r="F112" i="3"/>
  <c r="G112" i="3"/>
  <c r="F113" i="3"/>
  <c r="G113" i="3"/>
  <c r="F114" i="3"/>
  <c r="G114" i="3"/>
  <c r="F115" i="3"/>
  <c r="G115" i="3"/>
  <c r="F116" i="3"/>
  <c r="G116" i="3"/>
  <c r="F117" i="3"/>
  <c r="G117" i="3" s="1"/>
  <c r="F118" i="3"/>
  <c r="G118" i="3"/>
  <c r="F119" i="3"/>
  <c r="G119" i="3"/>
  <c r="F120" i="3"/>
  <c r="G120" i="3"/>
  <c r="F121" i="3"/>
  <c r="G121" i="3"/>
  <c r="F122" i="3"/>
  <c r="G122" i="3"/>
  <c r="F123" i="3"/>
  <c r="G123" i="3"/>
  <c r="F124" i="3"/>
  <c r="G124" i="3"/>
  <c r="F125" i="3"/>
  <c r="G125" i="3"/>
  <c r="F126" i="3"/>
  <c r="G126" i="3"/>
  <c r="F127" i="3"/>
  <c r="G127" i="3"/>
  <c r="F128" i="3"/>
  <c r="G128" i="3"/>
  <c r="F129" i="3"/>
  <c r="G129" i="3"/>
  <c r="F130" i="3"/>
  <c r="G130" i="3"/>
  <c r="F131" i="3"/>
  <c r="G131" i="3" s="1"/>
  <c r="F132" i="3"/>
  <c r="G132" i="3"/>
  <c r="F133" i="3"/>
  <c r="G133" i="3"/>
  <c r="F134" i="3"/>
  <c r="G134" i="3"/>
  <c r="F135" i="3"/>
  <c r="G135" i="3"/>
  <c r="F136" i="3"/>
  <c r="G136" i="3"/>
  <c r="F137" i="3"/>
  <c r="G137" i="3"/>
  <c r="F138" i="3"/>
  <c r="G138" i="3"/>
  <c r="F139" i="3"/>
  <c r="G139" i="3"/>
  <c r="F140" i="3"/>
  <c r="G140" i="3"/>
  <c r="F141" i="3"/>
  <c r="G141" i="3"/>
  <c r="F142" i="3"/>
  <c r="G142" i="3"/>
  <c r="F143" i="3"/>
  <c r="G143" i="3"/>
  <c r="F144" i="3"/>
  <c r="G144" i="3"/>
  <c r="F145" i="3"/>
  <c r="G145" i="3"/>
  <c r="F146" i="3"/>
  <c r="G146" i="3"/>
  <c r="F147" i="3"/>
  <c r="G147" i="3"/>
  <c r="F148" i="3"/>
  <c r="G148" i="3"/>
  <c r="F149" i="3"/>
  <c r="G149" i="3"/>
  <c r="F150" i="3"/>
  <c r="G150" i="3"/>
  <c r="F151" i="3"/>
  <c r="G151" i="3"/>
  <c r="F152" i="3"/>
  <c r="G152" i="3"/>
  <c r="F153" i="3"/>
  <c r="G153" i="3" s="1"/>
  <c r="F154" i="3"/>
  <c r="G154" i="3"/>
  <c r="F155" i="3"/>
  <c r="G155" i="3"/>
  <c r="F156" i="3"/>
  <c r="G156" i="3"/>
  <c r="F157" i="3"/>
  <c r="G157" i="3"/>
  <c r="F158" i="3"/>
  <c r="G158" i="3"/>
  <c r="F159" i="3"/>
  <c r="G159" i="3"/>
  <c r="F160" i="3"/>
  <c r="G160" i="3"/>
  <c r="F161" i="3"/>
  <c r="G161" i="3"/>
  <c r="F162" i="3"/>
  <c r="G162" i="3"/>
  <c r="F163" i="3"/>
  <c r="G163" i="3"/>
  <c r="F164" i="3"/>
  <c r="F165" i="3"/>
  <c r="G165" i="3"/>
  <c r="F166" i="3"/>
  <c r="G166" i="3"/>
  <c r="F167" i="3"/>
  <c r="G167" i="3"/>
  <c r="F168" i="3"/>
  <c r="G168" i="3"/>
  <c r="F169" i="3"/>
  <c r="G169" i="3"/>
  <c r="F170" i="3"/>
  <c r="G170" i="3"/>
  <c r="F171" i="3"/>
  <c r="G171" i="3"/>
  <c r="F172" i="3"/>
  <c r="G172" i="3"/>
  <c r="F173" i="3"/>
  <c r="G173" i="3"/>
  <c r="F174" i="3"/>
  <c r="G174" i="3"/>
  <c r="F175" i="3"/>
  <c r="G175" i="3"/>
  <c r="F176" i="3"/>
  <c r="G176" i="3"/>
  <c r="F177" i="3"/>
  <c r="G177" i="3"/>
  <c r="F178" i="3"/>
  <c r="G178" i="3"/>
  <c r="F179" i="3"/>
  <c r="G179" i="3"/>
  <c r="F180" i="3"/>
  <c r="G180" i="3"/>
  <c r="F181" i="3"/>
  <c r="G181" i="3"/>
  <c r="F182" i="3"/>
  <c r="G182" i="3"/>
  <c r="F183" i="3"/>
  <c r="G183" i="3"/>
  <c r="F184" i="3"/>
  <c r="G184" i="3"/>
  <c r="F185" i="3"/>
  <c r="G185" i="3"/>
  <c r="F186" i="3"/>
  <c r="G186" i="3"/>
  <c r="F187" i="3"/>
  <c r="F188" i="3"/>
  <c r="G188" i="3"/>
  <c r="F189" i="3"/>
  <c r="G189" i="3"/>
  <c r="F190" i="3"/>
  <c r="G190" i="3"/>
  <c r="F191" i="3"/>
  <c r="G191" i="3"/>
  <c r="F192" i="3"/>
  <c r="G192" i="3"/>
  <c r="F193" i="3"/>
  <c r="G193" i="3"/>
  <c r="F194" i="3"/>
  <c r="G194" i="3"/>
  <c r="F195" i="3"/>
  <c r="G195" i="3"/>
  <c r="F196" i="3"/>
  <c r="G196" i="3"/>
  <c r="F197" i="3"/>
  <c r="G197" i="3" s="1"/>
  <c r="F198" i="3"/>
  <c r="G198" i="3" s="1"/>
  <c r="F199" i="3"/>
  <c r="G199" i="3"/>
  <c r="F200" i="3"/>
  <c r="F201" i="3"/>
  <c r="G201" i="3"/>
  <c r="F202" i="3"/>
  <c r="G202" i="3"/>
  <c r="F203" i="3"/>
  <c r="G203" i="3"/>
  <c r="F204" i="3"/>
  <c r="G204" i="3"/>
  <c r="F205" i="3"/>
  <c r="G205" i="3"/>
  <c r="F206" i="3"/>
  <c r="F207" i="3"/>
  <c r="G207" i="3"/>
  <c r="F208" i="3"/>
  <c r="G208" i="3"/>
  <c r="F209" i="3"/>
  <c r="G209" i="3"/>
  <c r="F210" i="3"/>
  <c r="G210" i="3"/>
  <c r="F211" i="3"/>
  <c r="G211" i="3"/>
  <c r="F212" i="3"/>
  <c r="F213" i="3"/>
  <c r="G213" i="3"/>
  <c r="F214" i="3"/>
  <c r="G214" i="3"/>
  <c r="F215" i="3"/>
  <c r="F216" i="3"/>
  <c r="G216" i="3"/>
  <c r="F217" i="3"/>
  <c r="G217" i="3"/>
  <c r="A3" i="18" l="1" a="1"/>
  <c r="A3" i="18" s="1"/>
  <c r="A3" i="16" a="1"/>
  <c r="A3" i="16" s="1"/>
  <c r="A3" i="15" a="1"/>
  <c r="A3" i="15" s="1"/>
  <c r="A3" i="11" a="1"/>
  <c r="A3" i="11" s="1"/>
  <c r="A3" i="25" a="1"/>
  <c r="A3" i="25" s="1"/>
  <c r="A3" i="24" a="1"/>
  <c r="A3" i="24" s="1"/>
  <c r="A3" i="23" a="1"/>
  <c r="A3" i="23" s="1"/>
  <c r="A3" i="17" a="1"/>
  <c r="A3" i="17" s="1"/>
  <c r="A3" i="7" a="1"/>
  <c r="A3" i="7" s="1"/>
  <c r="A3" i="3" a="1"/>
  <c r="A3" i="3" s="1"/>
  <c r="A3" i="6" a="1"/>
  <c r="A3" i="6" s="1"/>
  <c r="C101" i="4"/>
  <c r="E101" i="4"/>
  <c r="D101" i="4"/>
  <c r="E100" i="4"/>
  <c r="C100" i="4"/>
  <c r="D100" i="4"/>
  <c r="E99" i="4"/>
  <c r="D99" i="4"/>
  <c r="C99" i="4"/>
  <c r="E98" i="4"/>
  <c r="C98" i="4"/>
  <c r="D98" i="4"/>
  <c r="E97" i="4"/>
  <c r="C97" i="4"/>
  <c r="D97" i="4"/>
  <c r="D96" i="4"/>
  <c r="E96" i="4"/>
  <c r="C96" i="4"/>
  <c r="D95" i="4"/>
  <c r="C95" i="4"/>
  <c r="E95" i="4"/>
  <c r="D94" i="4"/>
  <c r="E94" i="4"/>
  <c r="C94" i="4"/>
  <c r="F94" i="4" s="1"/>
  <c r="D93" i="4"/>
  <c r="E93" i="4"/>
  <c r="C93" i="4"/>
  <c r="F93" i="4" s="1"/>
  <c r="D92" i="4"/>
  <c r="C92" i="4"/>
  <c r="E92" i="4"/>
  <c r="D91" i="4"/>
  <c r="E91" i="4"/>
  <c r="C91" i="4"/>
  <c r="F91" i="4" s="1"/>
  <c r="D90" i="4"/>
  <c r="E90" i="4"/>
  <c r="C90" i="4"/>
  <c r="E89" i="4"/>
  <c r="D89" i="4"/>
  <c r="C89" i="4"/>
  <c r="D88" i="4"/>
  <c r="C88" i="4"/>
  <c r="E88" i="4"/>
  <c r="E87" i="4"/>
  <c r="D87" i="4"/>
  <c r="C87" i="4"/>
  <c r="C86" i="4"/>
  <c r="D86" i="4"/>
  <c r="E86" i="4"/>
  <c r="F86" i="4" s="1"/>
  <c r="D85" i="4"/>
  <c r="E85" i="4"/>
  <c r="C85" i="4"/>
  <c r="D84" i="4"/>
  <c r="C84" i="4"/>
  <c r="E84" i="4"/>
  <c r="D83" i="4"/>
  <c r="E83" i="4"/>
  <c r="C83" i="4"/>
  <c r="D82" i="4"/>
  <c r="C82" i="4"/>
  <c r="E82" i="4"/>
  <c r="D81" i="4"/>
  <c r="C81" i="4"/>
  <c r="E81" i="4"/>
  <c r="F81" i="4" s="1"/>
  <c r="E80" i="4"/>
  <c r="C80" i="4"/>
  <c r="D80" i="4"/>
  <c r="E79" i="4"/>
  <c r="D79" i="4"/>
  <c r="C79" i="4"/>
  <c r="D78" i="4"/>
  <c r="C78" i="4"/>
  <c r="E78" i="4"/>
  <c r="F78" i="4" s="1"/>
  <c r="C77" i="4"/>
  <c r="D77" i="4"/>
  <c r="E77" i="4"/>
  <c r="C76" i="4"/>
  <c r="E76" i="4"/>
  <c r="D76" i="4"/>
  <c r="E75" i="4"/>
  <c r="D75" i="4"/>
  <c r="C75" i="4"/>
  <c r="C74" i="4"/>
  <c r="E74" i="4"/>
  <c r="D74" i="4"/>
  <c r="C73" i="4"/>
  <c r="E73" i="4"/>
  <c r="D73" i="4"/>
  <c r="E72" i="4"/>
  <c r="C72" i="4"/>
  <c r="D72" i="4"/>
  <c r="C71" i="4"/>
  <c r="E71" i="4"/>
  <c r="D71" i="4"/>
  <c r="C70" i="4"/>
  <c r="E70" i="4"/>
  <c r="D70" i="4"/>
  <c r="E69" i="4"/>
  <c r="C69" i="4"/>
  <c r="D69" i="4"/>
  <c r="D68" i="4"/>
  <c r="C68" i="4"/>
  <c r="E68" i="4"/>
  <c r="F68" i="4" s="1"/>
  <c r="E67" i="4"/>
  <c r="D67" i="4"/>
  <c r="C67" i="4"/>
  <c r="C66" i="4"/>
  <c r="E66" i="4"/>
  <c r="D66" i="4"/>
  <c r="F66" i="4" s="1"/>
  <c r="E65" i="4"/>
  <c r="D65" i="4"/>
  <c r="C65" i="4"/>
  <c r="E64" i="4"/>
  <c r="D64" i="4"/>
  <c r="C64" i="4"/>
  <c r="E63" i="4"/>
  <c r="D63" i="4"/>
  <c r="C63" i="4"/>
  <c r="D62" i="4"/>
  <c r="E62" i="4"/>
  <c r="C62" i="4"/>
  <c r="D61" i="4"/>
  <c r="E61" i="4"/>
  <c r="C61" i="4"/>
  <c r="D60" i="4"/>
  <c r="E60" i="4"/>
  <c r="C60" i="4"/>
  <c r="D59" i="4"/>
  <c r="E59" i="4"/>
  <c r="C59" i="4"/>
  <c r="C58" i="4"/>
  <c r="E58" i="4"/>
  <c r="D58" i="4"/>
  <c r="E57" i="4"/>
  <c r="C57" i="4"/>
  <c r="D57" i="4"/>
  <c r="E56" i="4"/>
  <c r="C56" i="4"/>
  <c r="D56" i="4"/>
  <c r="E55" i="4"/>
  <c r="D55" i="4"/>
  <c r="C55" i="4"/>
  <c r="E54" i="4"/>
  <c r="C54" i="4"/>
  <c r="D54" i="4"/>
  <c r="E53" i="4"/>
  <c r="C53" i="4"/>
  <c r="D53" i="4"/>
  <c r="C52" i="4"/>
  <c r="D52" i="4"/>
  <c r="E52" i="4"/>
  <c r="C51" i="4"/>
  <c r="E51" i="4"/>
  <c r="D51" i="4"/>
  <c r="C50" i="4"/>
  <c r="E50" i="4"/>
  <c r="D50" i="4"/>
  <c r="D49" i="4"/>
  <c r="E49" i="4"/>
  <c r="C49" i="4"/>
  <c r="C48" i="4"/>
  <c r="D48" i="4"/>
  <c r="E48" i="4"/>
  <c r="C47" i="4"/>
  <c r="E47" i="4"/>
  <c r="D47" i="4"/>
  <c r="D46" i="4"/>
  <c r="C46" i="4"/>
  <c r="E46" i="4"/>
  <c r="C45" i="4"/>
  <c r="D45" i="4"/>
  <c r="E45" i="4"/>
  <c r="D44" i="4"/>
  <c r="C44" i="4"/>
  <c r="E44" i="4"/>
  <c r="D43" i="4"/>
  <c r="C43" i="4"/>
  <c r="E43" i="4"/>
  <c r="C42" i="4"/>
  <c r="E42" i="4"/>
  <c r="D42" i="4"/>
  <c r="C41" i="4"/>
  <c r="E41" i="4"/>
  <c r="D41" i="4"/>
  <c r="D40" i="4"/>
  <c r="C40" i="4"/>
  <c r="E40" i="4"/>
  <c r="E39" i="4"/>
  <c r="D39" i="4"/>
  <c r="C39" i="4"/>
  <c r="C38" i="4"/>
  <c r="E38" i="4"/>
  <c r="D38" i="4"/>
  <c r="C37" i="4"/>
  <c r="E37" i="4"/>
  <c r="D37" i="4"/>
  <c r="E36" i="4"/>
  <c r="D36" i="4"/>
  <c r="C36" i="4"/>
  <c r="C35" i="4"/>
  <c r="D35" i="4"/>
  <c r="E35" i="4"/>
  <c r="F35" i="4" s="1"/>
  <c r="E34" i="4"/>
  <c r="D34" i="4"/>
  <c r="C34" i="4"/>
  <c r="C33" i="4"/>
  <c r="E33" i="4"/>
  <c r="D33" i="4"/>
  <c r="D32" i="4"/>
  <c r="C32" i="4"/>
  <c r="E32" i="4"/>
  <c r="C31" i="4"/>
  <c r="E31" i="4"/>
  <c r="D31" i="4"/>
  <c r="C30" i="4"/>
  <c r="E30" i="4"/>
  <c r="D30" i="4"/>
  <c r="D29" i="4"/>
  <c r="E29" i="4"/>
  <c r="C29" i="4"/>
  <c r="E28" i="4"/>
  <c r="C28" i="4"/>
  <c r="D28" i="4"/>
  <c r="D27" i="4"/>
  <c r="C27" i="4"/>
  <c r="E27" i="4"/>
  <c r="D26" i="4"/>
  <c r="E26" i="4"/>
  <c r="C26" i="4"/>
  <c r="D25" i="4"/>
  <c r="C25" i="4"/>
  <c r="E25" i="4"/>
  <c r="C24" i="4"/>
  <c r="E24" i="4"/>
  <c r="D24" i="4"/>
  <c r="C23" i="4"/>
  <c r="E23" i="4"/>
  <c r="D23" i="4"/>
  <c r="E22" i="4"/>
  <c r="D22" i="4"/>
  <c r="C22" i="4"/>
  <c r="C21" i="4"/>
  <c r="E21" i="4"/>
  <c r="D21" i="4"/>
  <c r="C20" i="4"/>
  <c r="D20" i="4"/>
  <c r="E20" i="4"/>
  <c r="D19" i="4"/>
  <c r="E19" i="4"/>
  <c r="C19" i="4"/>
  <c r="C18" i="4"/>
  <c r="D18" i="4"/>
  <c r="E18" i="4"/>
  <c r="E17" i="4"/>
  <c r="D17" i="4"/>
  <c r="C17" i="4"/>
  <c r="C16" i="4"/>
  <c r="D16" i="4"/>
  <c r="E16" i="4"/>
  <c r="C15" i="4"/>
  <c r="D15" i="4"/>
  <c r="E15" i="4"/>
  <c r="C14" i="4"/>
  <c r="D14" i="4"/>
  <c r="E14" i="4"/>
  <c r="C13" i="4"/>
  <c r="E13" i="4"/>
  <c r="D13" i="4"/>
  <c r="D12" i="4"/>
  <c r="C12" i="4"/>
  <c r="E12" i="4"/>
  <c r="E11" i="4"/>
  <c r="D11" i="4"/>
  <c r="C11" i="4"/>
  <c r="D10" i="4"/>
  <c r="E10" i="4"/>
  <c r="C10" i="4"/>
  <c r="C9" i="4"/>
  <c r="E9" i="4"/>
  <c r="D9" i="4"/>
  <c r="C8" i="4"/>
  <c r="D8" i="4"/>
  <c r="E8" i="4"/>
  <c r="D7" i="4"/>
  <c r="C7" i="4"/>
  <c r="E7" i="4"/>
  <c r="E6" i="4"/>
  <c r="D6" i="4"/>
  <c r="C6" i="4"/>
  <c r="D5" i="4"/>
  <c r="E5" i="4"/>
  <c r="C5" i="4"/>
  <c r="C3" i="4"/>
  <c r="E3" i="4"/>
  <c r="D3" i="4"/>
  <c r="C2" i="4"/>
  <c r="D2" i="4"/>
  <c r="E2" i="4"/>
  <c r="G1096" i="3"/>
  <c r="G982" i="3"/>
  <c r="G984" i="3"/>
  <c r="G1054" i="3"/>
  <c r="G741" i="3"/>
  <c r="G764" i="3"/>
  <c r="G810" i="3"/>
  <c r="G444" i="3"/>
  <c r="G601" i="3"/>
  <c r="G618" i="3"/>
  <c r="G636" i="3"/>
  <c r="G243" i="3"/>
  <c r="G290" i="3"/>
  <c r="G331" i="3"/>
  <c r="G332" i="3"/>
  <c r="G360" i="3"/>
  <c r="G414" i="3"/>
  <c r="G9" i="3"/>
  <c r="G10" i="3"/>
  <c r="G71" i="3"/>
  <c r="G164" i="3"/>
  <c r="G1031" i="3"/>
  <c r="G1038" i="3"/>
  <c r="G1046" i="3"/>
  <c r="G1050" i="3"/>
  <c r="G858" i="3"/>
  <c r="G627" i="3"/>
  <c r="G318" i="3"/>
  <c r="G416" i="3"/>
  <c r="G417" i="3"/>
  <c r="G422" i="3"/>
  <c r="G424" i="3"/>
  <c r="G187" i="3"/>
  <c r="G200" i="3"/>
  <c r="G206" i="3"/>
  <c r="G212" i="3"/>
  <c r="G215" i="3"/>
  <c r="F92" i="4" l="1"/>
  <c r="F67" i="4"/>
  <c r="F42" i="4"/>
  <c r="F59" i="4"/>
  <c r="F40" i="4"/>
  <c r="F31" i="4"/>
  <c r="F6" i="4"/>
  <c r="F76" i="4"/>
  <c r="F89" i="4"/>
  <c r="F64" i="4"/>
  <c r="F60" i="4"/>
  <c r="F32" i="4"/>
  <c r="F29" i="4"/>
  <c r="F24" i="4"/>
  <c r="F37" i="4"/>
  <c r="F22" i="4"/>
  <c r="F5" i="4"/>
  <c r="F71" i="4"/>
  <c r="F63" i="4"/>
  <c r="F87" i="4"/>
  <c r="F79" i="4"/>
  <c r="F73" i="4"/>
  <c r="F61" i="4"/>
  <c r="F75" i="4"/>
  <c r="F62" i="4"/>
  <c r="F100" i="4"/>
  <c r="F97" i="4"/>
  <c r="F83" i="4"/>
  <c r="F33" i="4"/>
  <c r="F39" i="4"/>
  <c r="F21" i="4"/>
  <c r="F90" i="4"/>
  <c r="F88" i="4"/>
  <c r="F85" i="4"/>
  <c r="F84" i="4"/>
  <c r="F82" i="4"/>
  <c r="F80" i="4"/>
  <c r="F77" i="4"/>
  <c r="F23" i="4"/>
  <c r="F18" i="4"/>
  <c r="F98" i="4"/>
  <c r="F74" i="4"/>
  <c r="F72" i="4"/>
  <c r="F70" i="4"/>
  <c r="F69" i="4"/>
  <c r="F45" i="4"/>
  <c r="F41" i="4"/>
  <c r="F19" i="4"/>
  <c r="F65" i="4"/>
  <c r="F58" i="4"/>
  <c r="F57" i="4"/>
  <c r="F56" i="4"/>
  <c r="F52" i="4"/>
  <c r="F50" i="4"/>
  <c r="F47" i="4"/>
  <c r="F46" i="4"/>
  <c r="F43" i="4"/>
  <c r="F38" i="4"/>
  <c r="F30" i="4"/>
  <c r="F28" i="4"/>
  <c r="F2" i="4"/>
  <c r="F99" i="4"/>
  <c r="F95" i="4"/>
  <c r="F55" i="4"/>
  <c r="F54" i="4"/>
  <c r="F53" i="4"/>
  <c r="F51" i="4"/>
  <c r="F49" i="4"/>
  <c r="F48" i="4"/>
  <c r="F44" i="4"/>
  <c r="F25" i="4"/>
  <c r="F20" i="4"/>
  <c r="F12" i="4"/>
  <c r="F27" i="4"/>
  <c r="F36" i="4"/>
  <c r="F34" i="4"/>
  <c r="F26" i="4"/>
  <c r="F17" i="4"/>
  <c r="F11" i="4"/>
  <c r="F9" i="4"/>
  <c r="F8" i="4"/>
  <c r="F16" i="4"/>
  <c r="F15" i="4"/>
  <c r="F14" i="4"/>
  <c r="F13" i="4"/>
  <c r="F10" i="4"/>
  <c r="F7" i="4"/>
  <c r="F96" i="4"/>
  <c r="F101" i="4"/>
  <c r="F3" i="4"/>
  <c r="I5"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<sst xmlns="http://schemas.openxmlformats.org/spreadsheetml/2006/main" count="30062" uniqueCount="8424">
  <si>
    <t>题号</t>
  </si>
  <si>
    <t>题目</t>
  </si>
  <si>
    <t>选项A</t>
  </si>
  <si>
    <t>选项B</t>
  </si>
  <si>
    <t>选项C</t>
  </si>
  <si>
    <t>选项D</t>
  </si>
  <si>
    <t>你的选择</t>
  </si>
  <si>
    <t>正确答案_数据</t>
  </si>
  <si>
    <t>解析_数据</t>
  </si>
  <si>
    <t>是否正确</t>
  </si>
  <si>
    <t>正确选项</t>
  </si>
  <si>
    <t>解析显示</t>
  </si>
  <si>
    <t>选项E</t>
  </si>
  <si>
    <t>选项F</t>
  </si>
  <si>
    <t>A</t>
  </si>
  <si>
    <t>B</t>
  </si>
  <si>
    <t>C</t>
  </si>
  <si>
    <t>D</t>
  </si>
  <si>
    <t>C</t>
    <phoneticPr fontId="2"/>
  </si>
  <si>
    <t>📘 AWS-SAA-C03 顺序刷题（1-100）</t>
  </si>
  <si>
    <t>在每题「你的答案」输入 A 或 C,D（英文逗号）后，才会显示：结果 / 正确答案 / 解析，并自动对选项标色（绿=正确，红=你选错）。</t>
  </si>
  <si>
    <t>更新 ALB 的网络 ACL 以仅接受 HTTPS 流量</t>
    <phoneticPr fontId="2"/>
  </si>
  <si>
    <t>使用 CreateQueue API 调用创建新队列</t>
    <phoneticPr fontId="2"/>
  </si>
  <si>
    <t>使用 ReceiveMessage API 调用设置适当的等待时间</t>
    <phoneticPr fontId="2"/>
  </si>
  <si>
    <t>AWS DataSync 通过公共互联网</t>
    <phoneticPr fontId="2"/>
  </si>
  <si>
    <t>AWS DataSync 通过 AWS Direct Connect</t>
    <phoneticPr fontId="2"/>
  </si>
  <si>
    <t>D</t>
    <phoneticPr fontId="2"/>
  </si>
  <si>
    <t>A</t>
    <phoneticPr fontId="2"/>
  </si>
  <si>
    <t>B</t>
    <phoneticPr fontId="2"/>
  </si>
  <si>
    <t>C,D</t>
    <phoneticPr fontId="2"/>
  </si>
  <si>
    <t>A,C</t>
    <phoneticPr fontId="2"/>
  </si>
  <si>
    <t>当前题干（来自题库数据）</t>
  </si>
  <si>
    <t>字数</t>
  </si>
  <si>
    <t>是否以？结尾</t>
  </si>
  <si>
    <t>括号是否成对</t>
  </si>
  <si>
    <t>疑似截断（需复核）</t>
  </si>
  <si>
    <r>
      <t>质检</t>
    </r>
    <r>
      <rPr>
        <b/>
        <sz val="11"/>
        <color rgb="FFFFFFFF"/>
        <rFont val="等线"/>
        <family val="3"/>
        <charset val="128"/>
        <scheme val="minor"/>
      </rPr>
      <t>参数</t>
    </r>
  </si>
  <si>
    <t>字数阈值（低于则标记）</t>
  </si>
  <si>
    <t>备注</t>
  </si>
  <si>
    <t>阈值可自行调整，例如 150 更严格</t>
  </si>
  <si>
    <t>疑似截断数量</t>
  </si>
  <si>
    <t>E</t>
  </si>
  <si>
    <t>句子序号</t>
  </si>
  <si>
    <t>识别版（题库数据!B5）</t>
  </si>
  <si>
    <t>展示版（顺序刷题!B4）</t>
  </si>
  <si>
    <t>差异摘要</t>
  </si>
  <si>
    <t>一家公司有一个托管在 AWS 上的网站 该网站位于应用程序负载均衡器(ALB)的后面,该应用程序负载均衡器(ALB)配置为分别处 理 HTTP 和 HTTPS.</t>
  </si>
  <si>
    <t>一家公司有一个托管在 AWS 上的网站，该网站位于应用程序负载均衡器(ALB)后面。</t>
  </si>
  <si>
    <t>替换：「 该网站位于应用程序负载均衡器(ALB)的后面,该应用程序负载均衡器(ALB)配置为分别处 理 HTTP 和 HTTPS.」→「，该网站位于应用程序负载均衡器(ALB)后面。」</t>
  </si>
  <si>
    <t>该公司希望将所有请求转发到该网站,以便这些请求将使用 HTTPS.</t>
  </si>
  <si>
    <t>ALB 分别处理 HTTP 和 HTTPS。</t>
  </si>
  <si>
    <t>替换：「该公司希望将所有请求转发到该网站,以便这些请求将使用 HTTPS.」→「ALB 分别处理 HTTP 和 HTTPS。」</t>
  </si>
  <si>
    <t>什么解决方案架构师应该做些什么来满足这个要 求?</t>
  </si>
  <si>
    <t>公司希望将所有请求都使用 HTTPS。</t>
  </si>
  <si>
    <t>替换：「什么解决方案架构师应该做些什么来满足这个要 求?」→「公司希望将所有请求都使用 HTTPS。」</t>
  </si>
  <si>
    <t>解决方案架构师应该怎么做？</t>
  </si>
  <si>
    <t>新增：「解决方案架构师应该怎么做？」</t>
  </si>
  <si>
    <t>✅正确</t>
    <phoneticPr fontId="2"/>
  </si>
  <si>
    <t>C - 在 ALB 上创建一个监听器规则，将 HTTP 流量重定向到 HTTPS</t>
    <phoneticPr fontId="2"/>
  </si>
  <si>
    <t>一家公司每天从位于一家工厂的多台机器接收 10 TB 的仪器数据.这些数据由存储在工厂内部数据中心的存储区域网络(SAN)上的 JSON 文件组成.公司想要将此数据发送到 Amazon S3,在那里可以由几个提供关键近乎实时分析的附加系统访问它.安全传输很重要, 因为数据被认为是敏感的.哪种解决方案提供最可靠的数据传输?</t>
  </si>
  <si>
    <t>一家公司每天从位于一家工厂的多台机器接收 10 TB 的仪器数据.这些数据由存储在工厂内部数据中心的存储区域网络(SAN)上的 JSON 文件组成.公司想要将此数据发送到 Amazon S3,在那里可以由几个提供关键近乎实时分析的附加系统访问它.安全传输很重要, 因为数据被认为是敏感的.哪种解决方案提供最可靠的数据传输?</t>
    <phoneticPr fontId="2"/>
  </si>
  <si>
    <t>B,D</t>
    <phoneticPr fontId="2"/>
  </si>
  <si>
    <t>A,D</t>
    <phoneticPr fontId="2"/>
  </si>
  <si>
    <t>购买 EC2 预留实例</t>
    <phoneticPr fontId="2"/>
  </si>
  <si>
    <t>A,E</t>
    <phoneticPr fontId="2"/>
  </si>
  <si>
    <t>SKIP</t>
    <phoneticPr fontId="2"/>
  </si>
  <si>
    <t>D,E</t>
    <phoneticPr fontId="2"/>
  </si>
  <si>
    <t>C,E</t>
    <phoneticPr fontId="2"/>
  </si>
  <si>
    <t>一家公司有一个托管在 AWS 上的网站该网站位于应用程序负载均衡器(ALB)的后面,该应用程序负载均衡器(ALB)配置为分别处理 HTTP 和 HTTPS.该公司希望将所有请求转发到该网站,以便这些请求将使用 HTTPS.什么解决方案架构师应该做些什么来满足这个要求?</t>
  </si>
  <si>
    <t>一家公司有一个托管在 AWS 上的网站该网站位于应用程序负载均衡器(ALB)的后面,该应用程序负载均衡器(ALB)配置为分别处理 HTTP 和 HTTPS.该公司希望将所有请求转发到该网站,以便这些请求将使用 HTTPS.什么解决方案架构师应该做些什么来满足这个要求?</t>
    <phoneticPr fontId="2"/>
  </si>
  <si>
    <t>一家公司正在 AWS 上开发一个两层 Web 应用程序,该公司的开发人员已将该应用程序部署在直接连接到后端 Amazon RDS 数据库的 Amazon EC2 实例上.该公司不得在应用程序中硬编码数据库凭证.该公司还必须实施定期自动轮换数据库凭据的解决方案.哪种解决方案能够以最少的运营开销满足这些要求?</t>
  </si>
  <si>
    <t>一家公司正在 AWS 上开发一个两层 Web 应用程序,该公司的开发人员已将该应用程序部署在直接连接到后端 Amazon RDS 数据库的 Amazon EC2 实例上.该公司不得在应用程序中硬编码数据库凭证.该公司还必须实施定期自动轮换数据库凭据的解决方案.哪种解决方案能够以最少的运营开销满足这些要求?</t>
    <phoneticPr fontId="2"/>
  </si>
  <si>
    <t>一家公司正在向 AWS 部署一个新的公共 Web 应用程序.该应用程序将在 Application Load Balancer (ALB)之后运行,该应用程序需要在边缘使用由外部证书颁发机构颁发的 SSL/TLS 证书进行加密(CA).证书必须在证书到期之前每年轮换.解决方案架构师应该做什么来满足这些要求?</t>
  </si>
  <si>
    <t>一家公司正在向 AWS 部署一个新的公共 Web 应用程序.该应用程序将在 Application Load Balancer (ALB)之后运行,该应用程序需要在边缘使用由外部证书颁发机构颁发的 SSL/TLS 证书进行加密(CA).证书必须在证书到期之前每年轮换.解决方案架构师应该做什么来满足这些要求?</t>
    <phoneticPr fontId="2"/>
  </si>
  <si>
    <t>一家公司在 AWS 上运行其基础设施,并拥有700.000 名注册用户,用于 res 文档管理应用程序,该公司打算创建一个将大型 pdf 文件转换为 jpg Imago 文件的产品 .. pdf 文件的平均大小为5 MB.公司需要存储原始文件和转换后的文件,解决方案架构师必须设计一个可扩展的解决方案,以适应随着时间的推移而迅速增长的需求.哪种解决方案最经济高效地满足这些要求?</t>
  </si>
  <si>
    <t>一家公司在 AWS 上运行其基础设施,并拥有700.000 名注册用户,用于 res 文档管理应用程序,该公司打算创建一个将大型 pdf 文件转换为 jpg Imago 文件的产品 .. pdf 文件的平均大小为5 MB.公司需要存储原始文件和转换后的文件,解决方案架构师必须设计一个可扩展的解决方案,以适应随着时间的推移而迅速增长的需求.哪种解决方案最经济高效地满足这些要求?</t>
    <phoneticPr fontId="2"/>
  </si>
  <si>
    <t>一家公司在本地运行的 Windows 文件服务器上拥有超过5 TB 的文件数据用户和应用程序每天与数据进行交互该公司正在将其 Windows 工作负载转移到 AWS.随着公司继续这一过程,该公司需要访问以最小的延迟连接到AWS 和本地文件存储.公司需要一种解决方案,最大限度地减少运营开销,并且不需要对现有文件访问模式进行重大更改.公司使用 AWS Site-to-Site VPN 连接来连接到 AWS.解决方案架构师应该怎么做才能满足这些要求?</t>
  </si>
  <si>
    <t>一家公司在本地运行的 Windows 文件服务器上拥有超过5 TB 的文件数据用户和应用程序每天与数据进行交互该公司正在将其 Windows 工作负载转移到 AWS.随着公司继续这一过程,该公司需要访问以最小的延迟连接到AWS 和本地文件存储.公司需要一种解决方案,最大限度地减少运营开销,并且不需要对现有文件访问模式进行重大更改.公司使用 AWS Site-to-Site VPN 连接来连接到 AWS.解决方案架构师应该怎么做才能满足这些要求?</t>
    <phoneticPr fontId="2"/>
  </si>
  <si>
    <t>一家医院最近使用Amazon API Gateway 和AWS Lambda 部署了一个RESTful API.该医院使用API Gateway 和Lambda 上传PDF 格式和JPEG 格式的报告.医院需要修改Lambda 代码以识别受保护的健康信息(PHI)在报告中.哪种解决方案将以最少的运营开销满足这些要求?</t>
  </si>
  <si>
    <t>一家医院最近使用Amazon API Gateway 和AWS Lambda 部署了一个RESTful API.该医院使用API Gateway 和Lambda 上传PDF 格式和JPEG 格式的报告.医院需要修改Lambda 代码以识别受保护的健康信息(PHI)在报告中.哪种解决方案将以最少的运营开销满足这些要求?</t>
    <phoneticPr fontId="2"/>
  </si>
  <si>
    <t>一家公司有一个应用程序生成大量文件,每个文件大小约为5 MB.这些文件存储在 Amazon S3 中.公司政策要求文件存储 4年才能删除始终可立即访问需要,因为文件包含不易复制的关键业务数据.文件在对象创建的前30天内经常访问,但在前30天后很少访问哪种存储解决方案最具成本效益?</t>
  </si>
  <si>
    <t>一家公司有一个应用程序生成大量文件,每个文件大小约为5 MB.这些文件存储在 Amazon S3 中.公司政策要求文件存储 4年才能删除始终可立即访问需要,因为文件包含不易复制的关键业务数据.文件在对象创建的前30天内经常访问,但在前30天后很少访问哪种存储解决方案最具成本效益?</t>
    <phoneticPr fontId="2"/>
  </si>
  <si>
    <t>一家公司在多个 Amazon EC2 实例上托管应用程序,应用程序处理来自 Amazon SQS 队列的消息写入 Amazon RDS 表并从队列中删除消息在 RDS 表中偶尔发现重复记录.SQS 队列没有包含任何重复的消息.解决方案架构师应该怎么做才能确保消息只被处理一次?</t>
  </si>
  <si>
    <t>一家公司在多个 Amazon EC2 实例上托管应用程序,应用程序处理来自 Amazon SQS 队列的消息写入 Amazon RDS 表并从队列中删除消息在 RDS 表中偶尔发现重复记录.SQS 队列没有包含任何重复的消息.解决方案架构师应该怎么做才能确保消息只被处理一次?</t>
    <phoneticPr fontId="2"/>
  </si>
  <si>
    <t>一位解决方案架构师正在设计一种新的混合架构,以将公司的本地基础设施扩展到 AWS.公司需要与 AWS区域保持一致的低延迟的高可用性连接.公司需要最大限度地降低成本并愿意接受如果主连接失败,则流量会变慢.解决方案架构师应该怎么做才能满足这些要求?</t>
  </si>
  <si>
    <t>一位解决方案架构师正在设计一种新的混合架构,以将公司的本地基础设施扩展到 AWS.公司需要与 AWS区域保持一致的低延迟的高可用性连接.公司需要最大限度地降低成本并愿意接受如果主连接失败,则流量会变慢.解决方案架构师应该怎么做才能满足这些要求?</t>
    <phoneticPr fontId="2"/>
  </si>
  <si>
    <t>一家公司正在 Application Load Balancer 后面的 Amazon EC2 实例上运行关键业务 Web 应用程序.EC2 实例位于 Auto Scaling 组中.该应用程序使用部署在单个可用区中的 Amazon Aurora PostgreSQL 数据库.公司希望应用程序具有高可用性,停机时间最短,数据丢失最少.哪种解决方案能够以最少的运营工作满足这些要求?</t>
  </si>
  <si>
    <t>一家公司正在 Application Load Balancer 后面的 Amazon EC2 实例上运行关键业务 Web 应用程序.EC2 实例位于 Auto Scaling 组中.该应用程序使用部署在单个可用区中的 Amazon Aurora PostgreSQL 数据库.公司希望应用程序具有高可用性,停机时间最短,数据丢失最少.哪种解决方案能够以最少的运营工作满足这些要求?</t>
    <phoneticPr fontId="2"/>
  </si>
  <si>
    <t>公司的 HTTP 应用程序位于网络负载均衡器(NLB)的后面.NLB 的目标组配置为使用 Amazon EC2 Auto Scaling 组,该组具有多个运行 Web 服务的 EC2 实例.公司注意到 NLB 未检测到 HTTP应用程序的错误.这些错误需要手动重新启动运行 Web 服务的 EC2 实例.公司需要在不编写自定义脚本或代码的情况下提高应用程序的可用性.解决方案架构师应该如何满足这些要求?</t>
  </si>
  <si>
    <t>公司的 HTTP 应用程序位于网络负载均衡器(NLB)的后面.NLB 的目标组配置为使用 Amazon EC2 Auto Scaling 组,该组具有多个运行 Web 服务的 EC2 实例.公司注意到 NLB 未检测到 HTTP应用程序的错误.这些错误需要手动重新启动运行 Web 服务的 EC2 实例.公司需要在不编写自定义脚本或代码的情况下提高应用程序的可用性.解决方案架构师应该如何满足这些要求?</t>
    <phoneticPr fontId="2"/>
  </si>
  <si>
    <t>一家公司运行一个购物应用程序,该应用程序使用 Amazon DynamoDB 存储客户信息.在数据损坏的情况下,解决方案架构师需要设计一个满足15分钟恢复点目标(RPO)和恢复时间目标(RTO)的解决方案)1小时.解决方案架构师应该推荐什么来满足这些要求?</t>
  </si>
  <si>
    <t>一家公司运行一个购物应用程序,该应用程序使用 Amazon DynamoDB 存储客户信息.在数据损坏的情况下,解决方案架构师需要设计一个满足15分钟恢复点目标(RPO)和恢复时间目标(RTO)的解决方案)1小时.解决方案架构师应该推荐什么来满足这些要求?</t>
    <phoneticPr fontId="2"/>
  </si>
  <si>
    <t>一家公司运行的照片处理应用程序需要经常从位于同一 AWS 区域的 Amazon S3 存储桶上传和下载图片,一位解决方案架构师注意到数据传输费用的成本增加,需要实施一种解决方案来减少这些成本.解决方案架构师如何满足这一要求?</t>
  </si>
  <si>
    <t>一家公司运行的照片处理应用程序需要经常从位于同一 AWS 区域的 Amazon S3 存储桶上传和下载图片,一位解决方案架构师注意到数据传输费用的成本增加,需要实施一种解决方案来减少这些成本.解决方案架构师如何满足这一要求?</t>
    <phoneticPr fontId="2"/>
  </si>
  <si>
    <t>一家公司最近在私有子网中的 Amazon EC2 上启动了基于 Linux 的应用程序实例,并在 VPC的公共子网中的 Amazon EC2 实例上启动了基于 Linux 的堡垒主机.解决方案架构师需要从本地连接网络,通过公司与堡垒主机和应用程序服务器的互联网连接.解决方案架构师必须确保所有 EC2 实例的安全组都允许该访问.解决方案架构师应采取哪些步骤组合来满足这些要求?(选择两个)</t>
  </si>
  <si>
    <t>一家公司最近在私有子网中的 Amazon EC2 上启动了基于 Linux 的应用程序实例,并在 VPC的公共子网中的 Amazon EC2 实例上启动了基于 Linux 的堡垒主机.解决方案架构师需要从本地连接网络,通过公司与堡垒主机和应用程序服务器的互联网连接.解决方案架构师必须确保所有 EC2 实例的安全组都允许该访问.解决方案架构师应采取哪些步骤组合来满足这些要求?(选择两个)</t>
    <phoneticPr fontId="2"/>
  </si>
  <si>
    <t>一位解决方案架构师正在设计一个两层 Web 应用程序.该应用程序由托管在公共子网中的 Amazon EC2 上的面向公众的 Web 层组成.数据库层由在私有子网中的 Amazon EC2 上运行的 Microsoft SQL Server 组成.公司的高优先级.在这种情况下应该如何配置安全组? (选择两个)</t>
  </si>
  <si>
    <t>一位解决方案架构师正在设计一个两层 Web 应用程序.该应用程序由托管在公共子网中的 Amazon EC2 上的面向公众的 Web 层组成.数据库层由在私有子网中的 Amazon EC2 上运行的 Microsoft SQL Server 组成.公司的高优先级.在这种情况下应该如何配置安全组? (选择两个)</t>
    <phoneticPr fontId="2"/>
  </si>
  <si>
    <t>一家公司希望将多层应用程序从本地迁移到 AWS 云以提高应用程序的性能.该应用程序由通过 RESTful 服务相互通信的应用程序层组成.当一层过载时,事务将被丢弃.解决方案架构师必须设计一个解决方案来解决这些问题并使应用程序现代化.哪个解决方案满足这些要求并且最有效地运行?</t>
  </si>
  <si>
    <t>一家公司希望将多层应用程序从本地迁移到 AWS 云以提高应用程序的性能.该应用程序由通过 RESTful 服务相互通信的应用程序层组成.当一层过载时,事务将被丢弃.解决方案架构师必须设计一个解决方案来解决这些问题并使应用程序现代化.哪个解决方案满足这些要求并且最有效地运行?</t>
    <phoneticPr fontId="2"/>
  </si>
  <si>
    <t>一家公司需要为其应用程序配置实时数据摄取架构.该公司需要一个 API.一个在数据流式传输时转换数据的流程,以及一个数据存储解决方案.哪种解决方案将满足这些要求最少的运营开销?</t>
  </si>
  <si>
    <t>一家公司需要为其应用程序配置实时数据摄取架构.该公司需要一个 API.一个在数据流式传输时转换数据的流程,以及一个数据存储解决方案.哪种解决方案将满足这些要求最少的运营开销?</t>
    <phoneticPr fontId="2"/>
  </si>
  <si>
    <t>一家公司需要将用户交易数据保存在 Amazon DynamoDB 表中.该公司必须将数据保留 7年.满足这些要求的运营效率最高的解决方案是什么?</t>
  </si>
  <si>
    <t>一家公司需要将用户交易数据保存在 Amazon DynamoDB 表中.该公司必须将数据保留 7年.满足这些要求的运营效率最高的解决方案是什么?</t>
    <phoneticPr fontId="2"/>
  </si>
  <si>
    <t>某公司正计划使用 Amazon DynamoDB 表进行数据存储.该公司关注成本优化.大多数早上不会使用该表.在晚上,读写流量往往无法预测.当流量尖峰出现,它们会很快发生.解决方案架构师应该推荐什么?</t>
  </si>
  <si>
    <t>某公司正计划使用 Amazon DynamoDB 表进行数据存储.该公司关注成本优化.大多数早上不会使用该表.在晚上,读写流量往往无法预测.当流量尖峰出现,它们会很快发生.解决方案架构师应该推荐什么?</t>
    <phoneticPr fontId="2"/>
  </si>
  <si>
    <t>题目 1：</t>
    <phoneticPr fontId="2"/>
  </si>
  <si>
    <t>A:</t>
    <phoneticPr fontId="2"/>
  </si>
  <si>
    <t>B:</t>
    <phoneticPr fontId="2"/>
  </si>
  <si>
    <t>C:</t>
    <phoneticPr fontId="2"/>
  </si>
  <si>
    <t>D:</t>
    <phoneticPr fontId="2"/>
  </si>
  <si>
    <t>你的答案</t>
    <phoneticPr fontId="2"/>
  </si>
  <si>
    <t>结果</t>
    <phoneticPr fontId="2"/>
  </si>
  <si>
    <t>正确答案</t>
    <phoneticPr fontId="2"/>
  </si>
  <si>
    <t>解析</t>
    <phoneticPr fontId="2"/>
  </si>
  <si>
    <t>题目 2：</t>
    <phoneticPr fontId="2"/>
  </si>
  <si>
    <t>题目 3：</t>
    <phoneticPr fontId="2"/>
  </si>
  <si>
    <t>题目 4：</t>
    <phoneticPr fontId="2"/>
  </si>
  <si>
    <t>题目 5：</t>
    <phoneticPr fontId="2"/>
  </si>
  <si>
    <t>题目 6：</t>
    <phoneticPr fontId="2"/>
  </si>
  <si>
    <t>题目 7：</t>
    <phoneticPr fontId="2"/>
  </si>
  <si>
    <t>题目 8：</t>
    <phoneticPr fontId="2"/>
  </si>
  <si>
    <t>题目 9：</t>
    <phoneticPr fontId="2"/>
  </si>
  <si>
    <t>题目 10：</t>
    <phoneticPr fontId="2"/>
  </si>
  <si>
    <t>题目 11：</t>
    <phoneticPr fontId="2"/>
  </si>
  <si>
    <t>题目 12：</t>
    <phoneticPr fontId="2"/>
  </si>
  <si>
    <t>题目 13：</t>
    <phoneticPr fontId="2"/>
  </si>
  <si>
    <t>题目 14：</t>
    <phoneticPr fontId="2"/>
  </si>
  <si>
    <t>E:</t>
    <phoneticPr fontId="2"/>
  </si>
  <si>
    <t>题目 15：</t>
    <phoneticPr fontId="2"/>
  </si>
  <si>
    <t>题目 16：</t>
    <phoneticPr fontId="2"/>
  </si>
  <si>
    <t>题目 17：</t>
    <phoneticPr fontId="2"/>
  </si>
  <si>
    <t>题目 18：</t>
    <phoneticPr fontId="2"/>
  </si>
  <si>
    <t>题目 19：</t>
    <phoneticPr fontId="2"/>
  </si>
  <si>
    <t>题目 20：</t>
    <phoneticPr fontId="2"/>
  </si>
  <si>
    <t>题目 21：</t>
    <phoneticPr fontId="2"/>
  </si>
  <si>
    <t>题目 22：</t>
    <phoneticPr fontId="2"/>
  </si>
  <si>
    <t>题目 23：</t>
    <phoneticPr fontId="2"/>
  </si>
  <si>
    <t>题目 24：</t>
    <phoneticPr fontId="2"/>
  </si>
  <si>
    <t>题目 25：</t>
    <phoneticPr fontId="2"/>
  </si>
  <si>
    <t>题目 26：</t>
    <phoneticPr fontId="2"/>
  </si>
  <si>
    <t>题目 27：</t>
    <phoneticPr fontId="2"/>
  </si>
  <si>
    <t>题目 28：</t>
    <phoneticPr fontId="2"/>
  </si>
  <si>
    <t>题目 29：</t>
    <phoneticPr fontId="2"/>
  </si>
  <si>
    <t>题目 30：</t>
    <phoneticPr fontId="2"/>
  </si>
  <si>
    <t>题目 31：</t>
    <phoneticPr fontId="2"/>
  </si>
  <si>
    <t>题目 32：</t>
    <phoneticPr fontId="2"/>
  </si>
  <si>
    <t>题目 33：</t>
    <phoneticPr fontId="2"/>
  </si>
  <si>
    <t>题目 34：</t>
    <phoneticPr fontId="2"/>
  </si>
  <si>
    <t>题目 35：</t>
    <phoneticPr fontId="2"/>
  </si>
  <si>
    <t>题目 36：</t>
    <phoneticPr fontId="2"/>
  </si>
  <si>
    <t>题目 37：</t>
    <phoneticPr fontId="2"/>
  </si>
  <si>
    <t>题目 38：</t>
    <phoneticPr fontId="2"/>
  </si>
  <si>
    <t>题目 39：</t>
    <phoneticPr fontId="2"/>
  </si>
  <si>
    <t>题目 40：</t>
    <phoneticPr fontId="2"/>
  </si>
  <si>
    <t>题目 41：</t>
    <phoneticPr fontId="2"/>
  </si>
  <si>
    <t>题目 42：</t>
    <phoneticPr fontId="2"/>
  </si>
  <si>
    <t>题目 43：</t>
    <phoneticPr fontId="2"/>
  </si>
  <si>
    <t>题目 44：</t>
    <phoneticPr fontId="2"/>
  </si>
  <si>
    <t>题目 45：</t>
    <phoneticPr fontId="2"/>
  </si>
  <si>
    <t>题目 46：</t>
    <phoneticPr fontId="2"/>
  </si>
  <si>
    <t>题目 47：</t>
    <phoneticPr fontId="2"/>
  </si>
  <si>
    <t>题目 48：</t>
    <phoneticPr fontId="2"/>
  </si>
  <si>
    <t>题目 49：</t>
    <phoneticPr fontId="2"/>
  </si>
  <si>
    <t>题目 50：</t>
    <phoneticPr fontId="2"/>
  </si>
  <si>
    <t>题目 51：</t>
    <phoneticPr fontId="2"/>
  </si>
  <si>
    <t>题目 52：</t>
    <phoneticPr fontId="2"/>
  </si>
  <si>
    <t>题目 53：</t>
    <phoneticPr fontId="2"/>
  </si>
  <si>
    <t>题目 54：</t>
    <phoneticPr fontId="2"/>
  </si>
  <si>
    <t>题目 55：</t>
    <phoneticPr fontId="2"/>
  </si>
  <si>
    <t>题目 56：</t>
    <phoneticPr fontId="2"/>
  </si>
  <si>
    <t>题目 57：</t>
    <phoneticPr fontId="2"/>
  </si>
  <si>
    <t>题目 58：</t>
    <phoneticPr fontId="2"/>
  </si>
  <si>
    <t>题目 59：</t>
    <phoneticPr fontId="2"/>
  </si>
  <si>
    <t>题目 60：</t>
    <phoneticPr fontId="2"/>
  </si>
  <si>
    <t>题目 61：</t>
    <phoneticPr fontId="2"/>
  </si>
  <si>
    <t>题目 62：</t>
    <phoneticPr fontId="2"/>
  </si>
  <si>
    <t>题目 63：</t>
    <phoneticPr fontId="2"/>
  </si>
  <si>
    <t>题目 64：</t>
    <phoneticPr fontId="2"/>
  </si>
  <si>
    <t>题目 65：</t>
    <phoneticPr fontId="2"/>
  </si>
  <si>
    <t>题目 66：</t>
    <phoneticPr fontId="2"/>
  </si>
  <si>
    <t>题目 67：</t>
    <phoneticPr fontId="2"/>
  </si>
  <si>
    <t>题目 68：</t>
    <phoneticPr fontId="2"/>
  </si>
  <si>
    <t>题目 69：</t>
    <phoneticPr fontId="2"/>
  </si>
  <si>
    <t>题目 70：</t>
    <phoneticPr fontId="2"/>
  </si>
  <si>
    <t>题目 71：</t>
    <phoneticPr fontId="2"/>
  </si>
  <si>
    <t>题目 72：</t>
    <phoneticPr fontId="2"/>
  </si>
  <si>
    <t>题目 73：</t>
    <phoneticPr fontId="2"/>
  </si>
  <si>
    <t>题目 74：</t>
    <phoneticPr fontId="2"/>
  </si>
  <si>
    <t>题目 75：</t>
    <phoneticPr fontId="2"/>
  </si>
  <si>
    <t>题目 76：</t>
    <phoneticPr fontId="2"/>
  </si>
  <si>
    <t>题目 77：</t>
    <phoneticPr fontId="2"/>
  </si>
  <si>
    <t>题目 78：</t>
    <phoneticPr fontId="2"/>
  </si>
  <si>
    <t>题目 79：</t>
    <phoneticPr fontId="2"/>
  </si>
  <si>
    <t>题目 80：</t>
    <phoneticPr fontId="2"/>
  </si>
  <si>
    <t>题目 81：</t>
    <phoneticPr fontId="2"/>
  </si>
  <si>
    <t>题目 82：</t>
    <phoneticPr fontId="2"/>
  </si>
  <si>
    <t>题目 83：</t>
    <phoneticPr fontId="2"/>
  </si>
  <si>
    <t>题目 84：</t>
    <phoneticPr fontId="2"/>
  </si>
  <si>
    <t>题目 85：</t>
    <phoneticPr fontId="2"/>
  </si>
  <si>
    <t>题目 86：</t>
    <phoneticPr fontId="2"/>
  </si>
  <si>
    <t>题目 87：</t>
    <phoneticPr fontId="2"/>
  </si>
  <si>
    <t>题目 88：</t>
    <phoneticPr fontId="2"/>
  </si>
  <si>
    <t>题目 89：</t>
    <phoneticPr fontId="2"/>
  </si>
  <si>
    <t>题目 90：</t>
    <phoneticPr fontId="2"/>
  </si>
  <si>
    <t>题目 91：</t>
    <phoneticPr fontId="2"/>
  </si>
  <si>
    <t>题目 92：</t>
    <phoneticPr fontId="2"/>
  </si>
  <si>
    <t>题目 93：</t>
    <phoneticPr fontId="2"/>
  </si>
  <si>
    <t>题目 94：</t>
    <phoneticPr fontId="2"/>
  </si>
  <si>
    <t>题目 95：</t>
    <phoneticPr fontId="2"/>
  </si>
  <si>
    <t>题目 96：</t>
    <phoneticPr fontId="2"/>
  </si>
  <si>
    <t>题目 97：</t>
    <phoneticPr fontId="2"/>
  </si>
  <si>
    <t>题目 98：</t>
    <phoneticPr fontId="2"/>
  </si>
  <si>
    <t>题目 99：</t>
    <phoneticPr fontId="2"/>
  </si>
  <si>
    <t>题目 100：</t>
    <phoneticPr fontId="2"/>
  </si>
  <si>
    <t>📄 PDF对照与变更清单（选项A-F）</t>
  </si>
  <si>
    <t>选项</t>
  </si>
  <si>
    <t>Excel文本</t>
  </si>
  <si>
    <t>PDF文本</t>
  </si>
  <si>
    <t>是否一致</t>
  </si>
  <si>
    <t>需要更新</t>
  </si>
  <si>
    <t>F</t>
  </si>
  <si>
    <t>将数据库凭证存储在实例元数据中.使用 Amazon EventBridge (Amazon CloudWatch Events)规则运行计划的 AWS Lambda 函数,该函数同时更新 RDS 凭证和实例元数据.</t>
    <phoneticPr fontId="2"/>
  </si>
  <si>
    <t>使用 AWS Certificate Manager (ACM) 颁发 SSL/TLS 证书.将证书应用到 ALB.使用托管续订功能自动轮换证书.</t>
    <phoneticPr fontId="2"/>
  </si>
  <si>
    <t>将 pdf 文件保存到 Amazon S3.配置 S3 PUT 事件以调用 AWS Lambda 函数将文件转换为 jpg 格式并将它们存储回 Amazon S3.</t>
    <phoneticPr fontId="2"/>
  </si>
  <si>
    <t>在 AWS 上部署和配置 Amazon FSx for Windows File Server.将本地文件数据移动到 FSx for Windows File Server.重新配置工作负载以在 AWS 上使用 FSx for Windows File Server.</t>
    <phoneticPr fontId="2"/>
  </si>
  <si>
    <t>使用现有的 Python 库从报告中提取文本并从提取的文本中识别 PHI.</t>
    <phoneticPr fontId="2"/>
  </si>
  <si>
    <t>创建一个S3存储桶生命周期策略,在创建对象后30天内将文件从S3 Standard移动到S3 Glacier。在创建对象4年后删除文件</t>
    <phoneticPr fontId="2"/>
  </si>
  <si>
    <t>提供与区域的 AWS Direct Connect 连接.如果主要 Direct Connect 连接失败,提供 VPN 连接作为备份.</t>
    <phoneticPr fontId="2"/>
  </si>
  <si>
    <t>将 EC2 实例放置在不同的 AWS 区域中.使用 Amazon Route 53 运行状況检查来重定向流量.使用 Aurora PostgreSQL 跨区域复制.</t>
    <phoneticPr fontId="2"/>
  </si>
  <si>
    <t>在 NLB 上启用 HTTP 健康检查.提供公司应用程序的 URL.</t>
    <phoneticPr fontId="2"/>
  </si>
  <si>
    <t>配置 DynamoDB 全局表.对于 RPO 恢复,将应用程序指向不同的 AWS 区域.</t>
    <phoneticPr fontId="2"/>
  </si>
  <si>
    <t>将 Amazon API Gateway 部署到公有子网并调整路由表以通过它路由 S3 调用.</t>
    <phoneticPr fontId="2"/>
  </si>
  <si>
    <t>将堡垒主机的当前安全组替换为仅允许来自应用程序实例的入站访问的安全组</t>
    <phoneticPr fontId="2"/>
  </si>
  <si>
    <t>将 Web 层的安全组配置为允许来自 0.0.0.0/0 的端口 443 上的入站流量.</t>
    <phoneticPr fontId="2"/>
  </si>
  <si>
    <t>使用 Amazon API Gateway 并将事务定向到 AWS Lambda 函数作为应用程序层.使用 Amazon Simple Queue Service (Amazon SQS)作为应用程序服务之间的通信层.</t>
    <phoneticPr fontId="2"/>
  </si>
  <si>
    <t>部署 Amazon EC2 实例以托管将数据发送到 Amazon Kinesis 数据流的 API.创建使用 Kinesis 数据流作为数据源的 Amazon Kinesis Data Firehose 传输流.使用 AWS Lambda 函数转换数据.使用Kinesis Data Firehose 传输流将数据发送到 Amazon S3.</t>
    <phoneticPr fontId="2"/>
  </si>
  <si>
    <t>使用 DynamoDB 时间点恢复持续备份表.</t>
    <phoneticPr fontId="2"/>
  </si>
  <si>
    <t>在按需容量模式下创建DynamoDB表.</t>
    <phoneticPr fontId="2"/>
  </si>
  <si>
    <t>公开加密的AMI和快照。修改密钥策略以允许MSP合作伙伴的AWS帐户使用密钥。</t>
    <phoneticPr fontId="2"/>
  </si>
  <si>
    <t>创建 Amazon SNS 主题以发送需要处理的作业.创建包含处理器应用程序的 Amazon 系统映像(AMI).创建使用 AMI 的启动配置.使用启动配置创建 Auto Scaling 组.为 Auto Scaling 组设置伸缩策略,根据 CPU 使用率添加和删除节点.</t>
    <phoneticPr fontId="2"/>
  </si>
  <si>
    <t>添加规则 ACM 以在任何证书到期前 30 天开始每天向 Amazon Simple Notification Service (Amazon SNS)主题发布自定义消息.</t>
    <phoneticPr fontId="2"/>
  </si>
  <si>
    <t>在 us-east-1 中启动一个 Amazon EC2 实例并将站点迁移到该实例.</t>
    <phoneticPr fontId="2"/>
  </si>
  <si>
    <t>将 Spot 实例用于生产 EC2 实例.将预留实例用于开发和测试 EC2 实例.</t>
    <phoneticPr fontId="2"/>
  </si>
  <si>
    <t>将上传的文档存储在启用S3 版本控制和 S3 对象锁定的 Amazon S3 存储桶中</t>
    <phoneticPr fontId="2"/>
  </si>
  <si>
    <t>将数据库用户凭证存储在 AWS Secrets Manager 中.授予必要的 IAM 权限以允许 Web 服务器访问 AWS Secrets Manager.</t>
    <phoneticPr fontId="2"/>
  </si>
  <si>
    <t>在 Lambda 函数和数据库之间配置一个 Amazon RDS 代理.配置 Lambda 函数以连接到 RDS 代理,</t>
    <phoneticPr fontId="2"/>
  </si>
  <si>
    <t>在公司的 S3 存储桶上配置 Requester Pays 功能</t>
    <phoneticPr fontId="2"/>
  </si>
  <si>
    <t>在 S3 存储桶上启用版本控制和 MFA 删除功能.</t>
    <phoneticPr fontId="2"/>
  </si>
  <si>
    <t>将数据库实例修改为多可用区部署</t>
    <phoneticPr fontId="2"/>
  </si>
  <si>
    <t>配置 S3 网关端点.</t>
    <phoneticPr fontId="2"/>
  </si>
  <si>
    <t>为 VPC 内的 Amazon S3 配置 VPC 网关终端节点</t>
    <phoneticPr fontId="2"/>
  </si>
  <si>
    <t>将 Amazon Aurora MySQL 与多可用区 Aurora 副本一起用于生产.通过实施使用 mysqldump 实用程序的备份和还原过程来填充暂存数据库.</t>
    <phoneticPr fontId="2"/>
  </si>
  <si>
    <t>使用客户提供的密钥进行服务器端加密(SSE-C)</t>
    <phoneticPr fontId="2"/>
  </si>
  <si>
    <t>将 Amazon Athena 与 Amazon S3 结合使用</t>
    <phoneticPr fontId="2"/>
  </si>
  <si>
    <t>创建在更新 Amazon RDS 上的数据库时触发的 AWS Lambda 函数,以将信息发送到 Amazon Simple Queue Service (Amazon SQS&gt;队列以供目标使用</t>
    <phoneticPr fontId="2"/>
  </si>
  <si>
    <t>创建 S3 Glacier 保险库 对对象应用一次写入.多次读取(WORM)保险库锁定策略.</t>
    <phoneticPr fontId="2"/>
  </si>
  <si>
    <t>配置应用程序以将图像上传到 S3 Glacier.</t>
    <phoneticPr fontId="2"/>
  </si>
  <si>
    <t>将第二个 ActiveMQ 服务器添加到另一个可用区.在另一个可用区添加一个额外的消费者 EC2 实例.将 MySQL 数据库复制到另一个可用区.</t>
    <phoneticPr fontId="2"/>
  </si>
  <si>
    <t>使用 Amazon Elastic Container Service (Amazon ECS)上的 AWS Fargate 运行带有 Service Auto Scaling 的容器化 Web 应用程序.使用 Application Load Balancer 分发传入请求.</t>
    <phoneticPr fontId="2"/>
  </si>
  <si>
    <t>使用 AWS DataSync 移动数据.使用 AWS Glue 创建自定义转换作业.</t>
    <phoneticPr fontId="2"/>
  </si>
  <si>
    <t>使用 AWS Lambda 处理照片.将照片和元数据存储在 DynamoDB 中.</t>
    <phoneticPr fontId="2"/>
  </si>
  <si>
    <t>创建 NAT 网关.配置公有子网的路由表以通过 NAT 网关将流量发送到 Amazon S3.</t>
    <phoneticPr fontId="2"/>
  </si>
  <si>
    <t>在网站前面配置Amazon CloudFront以使用HTTPS功能。</t>
    <phoneticPr fontId="2"/>
  </si>
  <si>
    <t>配置 CloudWatch Logs 订阅以将日志流式传输到 Amazon OpenSearch Service (Amazon Elasticsearch Service).</t>
    <phoneticPr fontId="2"/>
  </si>
  <si>
    <t>Amazon Elastic Block Store (Amazon EBS)</t>
    <phoneticPr fontId="2"/>
  </si>
  <si>
    <t>在两个区域中设置 AWS WAF将区域 Web ACL 与 API 阶段相关联.</t>
    <phoneticPr fontId="2"/>
  </si>
  <si>
    <t>创建 Amazon Route 53 地理定位路由策略以将请求路由到两个 NLB 之一.创建 Amazon CloudFront 分配.使用 Route 53 记录作为分配的来源.</t>
    <phoneticPr fontId="2"/>
  </si>
  <si>
    <t>加密最新数据库快照的副本.通过恢复加密快照替换现有数据库实例</t>
    <phoneticPr fontId="2"/>
  </si>
  <si>
    <t>创建一个规则,将 URL 中的 HTTP 替换为 HTTPS.</t>
    <phoneticPr fontId="2"/>
  </si>
  <si>
    <t>将数据库凭证存储在加密 Amazon S3 存储桶中的配置文件中.使用 Amazon EventBridge (Amazon CloudWatch Events)规则运行计划的 AWS Lambda 函数,该函数同时更新 RDS 凭证和配置文件中的凭证.使用 S3 版本控制确保能够回退到以前的值.</t>
    <phoneticPr fontId="2"/>
  </si>
  <si>
    <t>使用 AWS Certificate Manager (ACM)颁发 SSL/TLS 证书.从证书中导入密钥材料.将证书应用到 ALB.使用托管续订功能自动轮换证书.</t>
    <phoneticPr fontId="2"/>
  </si>
  <si>
    <t>将 pdf 文件保存到 Amazon DynamoDB.使用 DynamoDB Streams 功能调用 AWS Lambda 函数将文件转换为 jpg 格式并将它们存储在 DynamoDB 中.</t>
    <phoneticPr fontId="2"/>
  </si>
  <si>
    <t>在本地部署和配置 Amazon S3 文件网关.将本地文件数据移动到 S3 文件网关,重新配置本地工作负载和云工作负载以使用 S3 文件网关</t>
    <phoneticPr fontId="2"/>
  </si>
  <si>
    <t>使用 Amazon Textract 从报告中提取文本.使用 Amazon SageMaker 从提取的文本中识别 PHI.</t>
    <phoneticPr fontId="2"/>
  </si>
  <si>
    <t>创建一个S3存储桶生命周期策略,在创建对象后30天内将文件从S3 Standard移动到S3 One Zone Un频繁访问(S3 One Zone IA)。在创建对象4年后删除文件</t>
    <phoneticPr fontId="2"/>
  </si>
  <si>
    <t>使用 Add Permission API 调用添加适当的权限</t>
    <phoneticPr fontId="2"/>
  </si>
  <si>
    <t>为专用连接提供到区域的 VPN隧道连接.为专用连接提供第二条 VPN 隧道,并在主 VPN 连接失败时作为备用.</t>
    <phoneticPr fontId="2"/>
  </si>
  <si>
    <t>将 Auto Scaling 组配置为使用多个可用区.将数据库配置为多可用区,为数据库配置 Amazon RDS 代理实例.</t>
    <phoneticPr fontId="2"/>
  </si>
  <si>
    <t>向EC2实例添加一个cron作业,每分钟检查一次本地应用程序的日志,如果检测到HTTP错误,应用程序将重新启动.</t>
    <phoneticPr fontId="2"/>
  </si>
  <si>
    <t>配置 DynamoDB 时间点恢复,对于 RPO恢复,恢复到所需的时间点.</t>
    <phoneticPr fontId="2"/>
  </si>
  <si>
    <t>将 NAT 网关部署到公共子网中,并附加一个允许访问S3 存储桶的端点策略.</t>
    <phoneticPr fontId="2"/>
  </si>
  <si>
    <t>将堡垒主机的当前安全组替换为只允许公司内部IP范围的入站访问的安全组</t>
    <phoneticPr fontId="2"/>
  </si>
  <si>
    <t>将 Web 层的安全组配置为允许来自 0.0.0.0/0 的端口 443 上的出站流量.</t>
    <phoneticPr fontId="2"/>
  </si>
  <si>
    <t>使用 Amazon CloudWatch 指标分析应用程序性能历史,以确定服务器在性能故障期间的峰值利用率.增加应用程序服务器的Amazon EC2 实例的大小以满足峰值要求.</t>
    <phoneticPr fontId="2"/>
  </si>
  <si>
    <t>部署 Amazon EC2 实例以托管将数据发送到 AWS Glue 的 API.停止对 EC2 实例的源/目标检查.使用 AWS Glue 转换数据并将数据发送到 Amazon S3.</t>
    <phoneticPr fontId="2"/>
  </si>
  <si>
    <t>使用 AWS Backup 为表创建备份计划和保留策略.</t>
    <phoneticPr fontId="2"/>
  </si>
  <si>
    <t>创建具有全局二级索引的 DynamoDB 表.</t>
    <phoneticPr fontId="2"/>
  </si>
  <si>
    <t>修改AMI的launchPermission属性。仅与MSP合作伙伴的AWS帐户共享AMI。修改密钥策略以允许MSP合作伙伴的AWS帐户使用密钥。</t>
    <phoneticPr fontId="2"/>
  </si>
  <si>
    <t>创建 Amazon SQS 队列以保存需要处理的作业.创建包含处理器应用程序的 Amazon 机器映像(AMI).创建使用 AMI 的启动配置.使用启动配置创建 Auto Scaling 组.设置Auto Scaling组的伸缩策略,根据网络使用情况添加和删除节点,</t>
    <phoneticPr fontId="2"/>
  </si>
  <si>
    <t>创建一个 AWS Config 规则来检查将在 30 天内过期的证书.配置 Amazon EventBridge (Amazon CloudWatch Events)以在 AWS Config 报告不合规资源时通过 Amazon Simple Notification Service (Amazon SNS)调用自定义警报</t>
    <phoneticPr fontId="2"/>
  </si>
  <si>
    <t>将网站移动到 Amazon S3.使用区域之间的跨区域复制.</t>
    <phoneticPr fontId="2"/>
  </si>
  <si>
    <t>将预留实例用于生产EC2 实例.将按需实例用于开发和测试 EC2 实例.</t>
    <phoneticPr fontId="2"/>
  </si>
  <si>
    <t>将上传的文档存储在 Amazon S3 存储桶中.配置 S3 生命周期策略以定期存档文档.</t>
    <phoneticPr fontId="2"/>
  </si>
  <si>
    <t>将数据库用户凭证存储在 AWS Systems Manager OpsCenter 中.授予必要的 IAM 权限以允许 Web 服务器访问 OpsCenter.</t>
    <phoneticPr fontId="2"/>
  </si>
  <si>
    <t>将我的Lambda函数的运行时间最大化,在代码中创建重试机制,将客户数据存储在数据库中,</t>
    <phoneticPr fontId="2"/>
  </si>
  <si>
    <t>配置从公司的 S3 存储桶到营销公司的 S3 存储桶之一的S3 跨区域复制.</t>
    <phoneticPr fontId="2"/>
  </si>
  <si>
    <t>对每个审计团队 IAM 用户账户的IAM用户凭证后用多重身份验证(MFA).</t>
    <phoneticPr fontId="2"/>
  </si>
  <si>
    <t>创建数据库的只读副本.将脚本配置为仅查询只读副本.</t>
    <phoneticPr fontId="2"/>
  </si>
  <si>
    <t>配置 S3 接口端点.</t>
    <phoneticPr fontId="2"/>
  </si>
  <si>
    <t>创建存储桶策略以将对象公开到 S3 存储桶</t>
    <phoneticPr fontId="2"/>
  </si>
  <si>
    <t>使用 Amazon Aurora MySQL 和多可用区 Aurora 副本进行生产.使用数据库克隆按需创建临时数据库</t>
    <phoneticPr fontId="2"/>
  </si>
  <si>
    <t>使用 Amazon S3 托管密钥的服务器端加密(SSE-S3)</t>
    <phoneticPr fontId="2"/>
  </si>
  <si>
    <t>将 Amazon API Gateway 与 AWS Lambda 结合使用</t>
    <phoneticPr fontId="2"/>
  </si>
  <si>
    <t>创建在更新 Amazon RDS 上的数据库时触发的 AWS Lambda 函数,以将信息发送到 Amazon Simple Queue Service (Amazon</t>
    <phoneticPr fontId="2"/>
  </si>
  <si>
    <t>创建启用 S3 对象锁定的 S3 存储桶启用版本控制.设置保留期为100年.使用治理模式作为新对象的S3 存储桶的默认保留模式.</t>
    <phoneticPr fontId="2"/>
  </si>
  <si>
    <t>配置 Web 服务器以将原始图像上传到 Amazon S3.</t>
    <phoneticPr fontId="2"/>
  </si>
  <si>
    <t>将 Amazon MQ 与跨两个可用区配置的活动/备用代理一起使用.在另一个可用区中添加一个额外的消费者 EC2 实例.将 MySQL 数据库复制到另一个可用区.</t>
    <phoneticPr fontId="2"/>
  </si>
  <si>
    <t>使用两个 Amazon EC2 实例来托管容器化的 Web 应用程序.使用应用程序负载均衡器来分发传入的请求.</t>
    <phoneticPr fontId="2"/>
  </si>
  <si>
    <t>订购 AWS Snowcone 设备以移动数据.将转换应用程序部署到设备.</t>
    <phoneticPr fontId="2"/>
  </si>
  <si>
    <t>使用 Amazon Kinesis Data Firehose 处理照片并存储照片和元数据.</t>
    <phoneticPr fontId="2"/>
  </si>
  <si>
    <t>为 EC2 实例配置安全组以限制出站流量,以便只允许到S3 前缀列表的流量.</t>
    <phoneticPr fontId="2"/>
  </si>
  <si>
    <t>在网站前部署AWS WAF Web ACL,提供HTTPS功能</t>
    <phoneticPr fontId="2"/>
  </si>
  <si>
    <t>创建AWS Lambda函数.使用日志组调用函数将日志写入Amazon OpenSearch Service (Amazon Elasticsearch Service) .</t>
    <phoneticPr fontId="2"/>
  </si>
  <si>
    <t>Amazon 弹性文件系统(Amazon EFS)</t>
    <phoneticPr fontId="2"/>
  </si>
  <si>
    <t>在两个区域中设置 AWS Firewall Manager.集中配置 AWS WAF 规则.</t>
    <phoneticPr fontId="2"/>
  </si>
  <si>
    <t>在 AWS Global Accelerator 中创建标准加速器.在 us-west-2 和 eu-west-1 中创建终端节点组将两个 NLB 添加为终端节点组的终端节点.</t>
    <phoneticPr fontId="2"/>
  </si>
  <si>
    <t>创建一个新的加密 Amazon Elastic Block Store (Amazon EBS) 卷并将快照复制到它.在数据库实例上启用加密.</t>
    <phoneticPr fontId="2"/>
  </si>
  <si>
    <t>在 ALB 上创建一个监听器规则,将 HTTP 流量重定向到 HTTPS.</t>
    <phoneticPr fontId="2"/>
  </si>
  <si>
    <t>将数据库凭证作为秘密存储在 AWS Secrets Manager 中.打开秘密的自动轮换.将所需的权限附加到EC2 角色以授予对秘密的访问权限.</t>
    <phoneticPr fontId="2"/>
  </si>
  <si>
    <t>使用 AWS Certificate Manager (ACM) 私有证书颁发机构从根 CA 颁发 SSL/TLS 证书.将证书应用到 ALB.使用托管续订功能自动轮换证书.</t>
    <phoneticPr fontId="2"/>
  </si>
  <si>
    <t>将 .pdf 文件上传到包含 Amazon EC2 实例的 AWS Elastic Beanstalk 应用程序.Amazon Elastic Block Store (Amazon EBS) 存储和 Auto Scaling 组.在 EC2 实例中使用程序将文件转换为 jpg 格式保存.EBS 商店中的 pdf 文件和 .jpg 文件.</t>
    <phoneticPr fontId="2"/>
  </si>
  <si>
    <t>在本地部署和配置 Amazon S3 文件网关.将本地文件数据移动到 Amazon S3.重新配置工作负载以直接使用 Amazon S3 或 S3 文件网关,具体取决于每个工作负载的位置.</t>
    <phoneticPr fontId="2"/>
  </si>
  <si>
    <t>使用 Amazon Textract 从报告中提取文本.使用 Amazon Comprehend Medical 从提取的文本中识别 PHI.</t>
    <phoneticPr fontId="2"/>
  </si>
  <si>
    <t>创建一个S3存储桶生命周期策略,在创建对象后30天内将文件从S3 Standard移动到S3 Standard Infrequent Access (S3 Standard IA)。在创建对象4年后删除文件。</t>
    <phoneticPr fontId="2"/>
  </si>
  <si>
    <t>提供与区域的 AWS Direct Connect 连接.如果主要 Direct Connect 连接失败,则提供与同一区域的第二个 Direct Connect 连接作为备份.</t>
    <phoneticPr fontId="2"/>
  </si>
  <si>
    <t>将 Auto Scaling 组配置为使用一个可用区.生成数据库的每小时快照.在发生故障时从快照中恢复数据库.</t>
    <phoneticPr fontId="2"/>
  </si>
  <si>
    <t>将 NLB 替换为 Application Load Balancer.通过提供公司应用程序的 URL 来启用 HTTP 运行状况检查.配置 Auto Scaling 操作以替换运行状况不佳的实例.</t>
    <phoneticPr fontId="2"/>
  </si>
  <si>
    <t>每天将 DynamoDB 数据导出到 Amazon S3 Glacier.对于 RPO 恢复,将数据从 S3 Glacier 导入到 DynamoDB.</t>
    <phoneticPr fontId="2"/>
  </si>
  <si>
    <t>将应用程序部署到公共子网中,并允许其通过互联网网关路由以访问S3 存储桶</t>
    <phoneticPr fontId="2"/>
  </si>
  <si>
    <t>将堡垒主机的当前安全组替换为只允许公司外部IP范围入站访问的安全组</t>
    <phoneticPr fontId="2"/>
  </si>
  <si>
    <t>配置数据库层的安全组以允许来自 Web 层安全组的端口 1433 上的入站流量.</t>
    <phoneticPr fontId="2"/>
  </si>
  <si>
    <t>使用 Amazon Simple Notification Service (Amazon SNS)处理 Auto Scaling 组中 Amazon EC2 上运行的应用程序服务器之间的消息传递.使用 Amazon CloudWatch 监控 SNS 队列长度并根据需要进行扩展和缩减.</t>
    <phoneticPr fontId="2"/>
  </si>
  <si>
    <t>AWS Database Migration Service (AWS DMS) 通过公共互联网</t>
    <phoneticPr fontId="2"/>
  </si>
  <si>
    <t>配置 Amazon API Gateway API 以将数据发送到 Amazon Kinesis 数据流.创建使用 Kinesis 数据流作为数据源的 Amazon Kinesis Data Firehose 传输流.使用 AWS Lambda 函数转换数据.使用 Kinesis Data Firehose 传输流将数据发送到 Amazon S3.</t>
    <phoneticPr fontId="2"/>
  </si>
  <si>
    <t>使用 DynamoDB 控制台创建表的按需备份.将备份存储在 Amazon S3 存储桶中.为 S3 存储桶设置 S3 生命周期配置.</t>
    <phoneticPr fontId="2"/>
  </si>
  <si>
    <t>创建具有预置容量和 Auto Scaling 的 DynamoDB 表.</t>
    <phoneticPr fontId="2"/>
  </si>
  <si>
    <t>修改AMI的launchPermission属性。仅与MSP合作伙伴的AWS帐户共享AMI。修改密钥策略以信任MSP合作伙伴拥有的用于加密的新KMS密钥。</t>
    <phoneticPr fontId="2"/>
  </si>
  <si>
    <t>创建 Amazon SQS 队列以保存需要处理的作业.创建包含处理器应用程序的 Amazon 机器映像(AMI).创建使用 AMI 的启动模板.使用启动模板创建 Auto Scaling 组.设置Auto Scaling 组的伸缩策略,根据SQS 队列中的项目数添加和删除节点.</t>
    <phoneticPr fontId="2"/>
  </si>
  <si>
    <t>使用 AWS Trusted Advisor 检查将在几天内过期的证书.创建基于 Trusted Advisor 指标的 Amazon CloudWatch 警报以检查状态更改.配置警报以通过 Amazon Simple rectification Service (亚马逊社交网络)</t>
    <phoneticPr fontId="2"/>
  </si>
  <si>
    <t>将 Amazon CloudFront 与指向本地服务器的自定义源一起使用.</t>
    <phoneticPr fontId="2"/>
  </si>
  <si>
    <t>将 Spot 块用于生产 EC2 实例.将预留实例用于开发和测试 EC2 实例.</t>
    <phoneticPr fontId="2"/>
  </si>
  <si>
    <t>将上传的文档存储在启用了S3 版本控制的 Amazon S3 存储桶中.配置 ACL 以将所有访问权限限制为只读.</t>
    <phoneticPr fontId="2"/>
  </si>
  <si>
    <t>将数据库用户凭证存储在安全的 Amazon S3 存储桶中.授予必要的 IAM 权限以允许 Web 服务器检索凭证并访问数据库.</t>
    <phoneticPr fontId="2"/>
  </si>
  <si>
    <t>将客户数据持久化到 Lambda 本地存储.配置新的 Lambda 函数扫描本地存储,将客户数据保存到数据库.</t>
    <phoneticPr fontId="2"/>
  </si>
  <si>
    <t>为营销公司配置跨账户访问,使营销公司可以访问公司的S3存储桶.</t>
    <phoneticPr fontId="2"/>
  </si>
  <si>
    <t>向审计团队的 IAM 用户账户添加 S3 生命周期策略,以在审计日期拒绝 s3:DeleteObject 操作,</t>
    <phoneticPr fontId="2"/>
  </si>
  <si>
    <t>指示开发团队在每天结束时手动导出数据库中的条目</t>
    <phoneticPr fontId="2"/>
  </si>
  <si>
    <t>在私有子网中创建 S3 存储桶.</t>
    <phoneticPr fontId="2"/>
  </si>
  <si>
    <t>创建存储桶策略,将访问限制为仅在 VPC 中运行的应用程序层</t>
    <phoneticPr fontId="2"/>
  </si>
  <si>
    <t>将 Amazon RDS for MySQL 与 Mufti AZ 部署和只读副本用于生产,将备用实例用于暂存数据库.</t>
    <phoneticPr fontId="2"/>
  </si>
  <si>
    <t>使用 AWS KMS (SSE-KMS) 客户主密钥(CMK)手动轮换的服务器端加密</t>
    <phoneticPr fontId="2"/>
  </si>
  <si>
    <t>将 Amazon QuickSight 与 Amazon Redshift 结合使用.</t>
    <phoneticPr fontId="2"/>
  </si>
  <si>
    <t>订阅 RDS 事件通知并将 Amazon Simple Queue Service (Amazon SQS) 队列发送到多个 Amazon Simple Notification Service (Amazon SNS) 主题使用 AWS Lambda 函数更新目标</t>
    <phoneticPr fontId="2"/>
  </si>
  <si>
    <t>创建 S3 存储桶.使用 AWS CloudTrail 跟踪修改对象的任何 S3 API 事件.收到通知后,从公司拥有的任何备份版本中恢复修改后的对象.</t>
    <phoneticPr fontId="2"/>
  </si>
  <si>
    <t>将应用程序配置为通过使用预签名 URL 将图像直接从每个用户的浏览器上传到 Amazon S3.</t>
    <phoneticPr fontId="2"/>
  </si>
  <si>
    <t>使用跨两个可用区配置的活动/备用记录器的 Amazon MQ.在另一个可用区中添加一个额外的消费者 EC2 实例,使用后用了多可用区的 Amazon ROS to MySQL.</t>
    <phoneticPr fontId="2"/>
  </si>
  <si>
    <t>将 AWS Lambda 与使用一种受支持语言的新代码一起使用.创建多个 Lambda 函数以支持负载,使用 Amazon API Gateway 作为 Lambda 函数的入口点.</t>
    <phoneticPr fontId="2"/>
  </si>
  <si>
    <t>订购 AWS Snowball Edge Storage Optimized 设备.将数据复制到设备.使用 AWS Glue 创建自定义转换作业.</t>
    <phoneticPr fontId="2"/>
  </si>
  <si>
    <t>使用 AWS Lambda 处理照片.将照片存储在 Amazon S3 中.保留 DynamoDB 以存储元数据.</t>
    <phoneticPr fontId="2"/>
  </si>
  <si>
    <t>将 EC2 实例移动到私有子网.为 Amazon S3 创建一个VPC终端节点,并将终端节点链接到私有子网的路由表</t>
    <phoneticPr fontId="2"/>
  </si>
  <si>
    <t>创建和部署 AWS Lambda 函数来管理和提供网站内容</t>
    <phoneticPr fontId="2"/>
  </si>
  <si>
    <t>创建 Amazon Kinesis Data Firehose 传输流.将日志组配置为传输流的源.将 Amazon OpenSearch Service (Amazon Elasticsearch Service)配置为传输流的目标.</t>
    <phoneticPr fontId="2"/>
  </si>
  <si>
    <t>Amazon Elasticsearch Service (Amazon ES)</t>
    <phoneticPr fontId="2"/>
  </si>
  <si>
    <t>在浴缸区域中设置 AWS Shield.将区域 Web ACL 与 API 阶段相关联.</t>
    <phoneticPr fontId="2"/>
  </si>
  <si>
    <t>将弹性 IP 地址附加到六个 EC2 实例.创建 Amazon Route 53 地理定位路由策略以将请求路由到六个 EC2 实例之一.创建 Amazon CloudFront 分配.使用 Route 53 记录作为分配的来源.</t>
    <phoneticPr fontId="2"/>
  </si>
  <si>
    <t>复制快照并使用 AWS Key Management Service (AWS KMS)启用加密.将加密的快照还原到现有数据库实例.</t>
    <phoneticPr fontId="2"/>
  </si>
  <si>
    <t>将 ALB 替换为配置为使用服务器名称指示(SNI)的网络负载均衡器.</t>
    <phoneticPr fontId="2"/>
  </si>
  <si>
    <t>将数据库凭证作为加密参数存储在 AWS Systems Manager Parameter Store 中.为加密参数启用自动轮换.将所需权限附加到 EC2 角色以授予对加密参数的访问权限.</t>
    <phoneticPr fontId="2"/>
  </si>
  <si>
    <t>使用 AWS Certificate Manager (ACM) 导入 SSL/TLS 证书.将证书应用到 ALB.使用 Amazon EventBridge (Amazon CloudWatch Events)在证书即将到期时发送通知.手动轮换证书.</t>
    <phoneticPr fontId="2"/>
  </si>
  <si>
    <t>将 .pdf 文件上传到包含 Amazon EC2 实例.Amazon Elastic File System (Amazon EFS) 存储和 Auto Scaling 组的 AWS Elastic Beanstalk 应用程序.使用 EC2 实例中的程序将文件转换为 jpg 格式保存EBS 商店中的 pdf 文件和 jpg 文件.</t>
    <phoneticPr fontId="2"/>
  </si>
  <si>
    <t>在 AWS 上部署和配置 Amazon FSx for Windows File Server.在本地部署和配置 Amazon FSx 文件网关.将本地文件数据移动到 FSx 文件网关.配置云工作负载以使用 FSx for Windows File Server AWS.配置本地工作负载以使用 FSx 文件网关.</t>
    <phoneticPr fontId="2"/>
  </si>
  <si>
    <t>使用 Amazon Rekognition 从报告中提取文本.使用 Amazon Comprehend Medical 从提取的文本中识别 PHI.</t>
    <phoneticPr fontId="2"/>
  </si>
  <si>
    <t>创建 S3 存储桶生命周期策略,在对象创建后 30 天将文件从S3 标准移动到 S3 标准-不频繁访问(S3 标准-IA).在对象装箱 4年后将文件移动到 S3 Glacier.</t>
    <phoneticPr fontId="2"/>
  </si>
  <si>
    <t>使用 ChangeMessageVisibility APi 调用来增加可见性超时</t>
    <phoneticPr fontId="2"/>
  </si>
  <si>
    <t>为区域提供 AWS Direct Connect 连接.如果主要 Direct Connect 连接失败,则使用 AWS CLI 中的 Direct Connect 故障转移属性自动创建备份连接.</t>
    <phoneticPr fontId="2"/>
  </si>
  <si>
    <t>将 Auto Scaling 组配置为使用多个 AWS 区域.将数据从应用程序写入 Amazon S3.使用 S3 事件通知启动 AWS Lambda 函数以将数据写入数据库.</t>
    <phoneticPr fontId="2"/>
  </si>
  <si>
    <t>创建监控 NLB 的 UnhealthyHostCount 指标的 Amazon Cloud Watch 警报.配置 Auto Scaling 操作以在警报处于 ALARM 状态时替换不健康的实例.</t>
    <phoneticPr fontId="2"/>
  </si>
  <si>
    <t>每 15 分钟为 DynamoDB 表安排 Amazon Elastic Block Store (Amazon EBS) 快照.对于 RPO 恢复,使用 EBS 快照还原 DynamoDB 表.</t>
    <phoneticPr fontId="2"/>
  </si>
  <si>
    <t>将 S3 VPC 网关终端节点部署到VPC中,并附加一个终端节点策略以允许访问S3 存储桶.</t>
    <phoneticPr fontId="2"/>
  </si>
  <si>
    <t>将应用程序实例的当前安全组替换为仅允许从堡垒主机的私有IP地址进行入站 SSH 访问的安全组</t>
    <phoneticPr fontId="2"/>
  </si>
  <si>
    <t>配置数据库层的安全组以允许端口 443 和 1433 上的出站流量到 Web 层的安全组.</t>
    <phoneticPr fontId="2"/>
  </si>
  <si>
    <t>使用 Amazon Simple Queue Service (Amazon SQS)处理 Auto Scaling 组中 Amazon EC2 上运行的应用程序服务器之间的消息传递.使用 Amazon CloudWatch 监控 SQS 队列长度并在检测到通信故障时向上扩展.</t>
    <phoneticPr fontId="2"/>
  </si>
  <si>
    <t>AWS 数据库迁移服务(AWS DMS)通过 AWS Direct Connect</t>
    <phoneticPr fontId="2"/>
  </si>
  <si>
    <t>配置 Amazon API Gateway API 以将数据发送到 AWS Glue.使用 AWS Lambda 函数转换数据.使用 AWS Glue 将数据发送到 Amazon S3.</t>
    <phoneticPr fontId="2"/>
  </si>
  <si>
    <t>创建 Amazon EventBridge (Amazon CloudWatch Events)规则以调用 AWS Lambda 函数.配置 Lambda 函数以备份表并将备份存储在 Amazon S3 存储桶中.为 S3 存储桶设置 S3 生命周期配置</t>
    <phoneticPr fontId="2"/>
  </si>
  <si>
    <t>以预置容量模式创建DynamoDB表,并将其配置为全局表.</t>
    <phoneticPr fontId="2"/>
  </si>
  <si>
    <t>将AMI从源帐户导出到MSP合作伙伴AWS帐户中的Amazon S3存储桶,使用MSP合作合作伙伴拥有的新KMS密钥加密S3存储桶。在MSP合作伙伴的AWS帐户中复制并启动AMI。</t>
    <phoneticPr fontId="2"/>
  </si>
  <si>
    <t>创建 Amazon SNS 主题以发送需要处理的作业.创建包含处理器应用程序的 Amazon 系统映像(AMI).创建使用 AMI 的启动模板.使用启动模板创建 Auto Scaling 组.为Auto Scaling组设置伸缩策略,根据发布到SNS主题的消息数量添加和删除节点</t>
    <phoneticPr fontId="2"/>
  </si>
  <si>
    <t>创建 Amazon EventBridge (Amazon CloudWatch Events)规则以检测任何将在30 天内过期的证书.配置规则以调用 AWS Lambda 函数.配置 Lambda 函数以通过 Amazon Simple Notification Service (亚马逊 SNS).</t>
    <phoneticPr fontId="2"/>
  </si>
  <si>
    <t>使用指向本地服务器的 Amazon Route 53 地理邻近路由策略.</t>
    <phoneticPr fontId="2"/>
  </si>
  <si>
    <t>将按需实例用于生产 EC2 实例.将 Spot 块用于开发和测试 EC2 实例.</t>
    <phoneticPr fontId="2"/>
  </si>
  <si>
    <t>将上传的文档存储在 Amazon Elastic File System (Amazon EFS) 卷上,通过以只读模式挂载卷来访问数据.</t>
    <phoneticPr fontId="2"/>
  </si>
  <si>
    <t>将数据库用户凭证存储在 Web 服务器文件系统上使用 AWS Key Management Service (AWS KMS)加密的文件中.Web 服务器应该能够解密文件并访问数据库.</t>
    <phoneticPr fontId="2"/>
  </si>
  <si>
    <t>将客户数据存储在 Amazon Simple Queue Service (Amazon SQS) FIFO 队列中.创建一个新的 Lambda 函数来轮询队列并将客户数据存储在数据库中.</t>
    <phoneticPr fontId="2"/>
  </si>
  <si>
    <t>将公司的 S3 存储桶配置为使用 S3 Intelligent-Tiering 将 S3 存储桶同步到营销公司的S3 存储桶之一</t>
    <phoneticPr fontId="2"/>
  </si>
  <si>
    <t>使用 AWS Key Management Service (AWS KMS)加密 S3 存储桶并限制审计团队 IAM 用户账户访问 KMS 密钥.</t>
    <phoneticPr fontId="2"/>
  </si>
  <si>
    <t>使用 Amazon Elasticache 缓存脚本针对数据库运行的常见查询</t>
    <phoneticPr fontId="2"/>
  </si>
  <si>
    <t>在与 EC2 实例相同的区域中创建一个 S3 存储桶.</t>
    <phoneticPr fontId="2"/>
  </si>
  <si>
    <t>使用 S3 访问策略创建 IAM 用户并将 IAM 凭证复制到 EC2 实例</t>
    <phoneticPr fontId="2"/>
  </si>
  <si>
    <t>将 Amazon RDS for MySQL 与多可用区部署和只读副本用于生产,通过实施使用 mysqldump 实用程序的备份和还原过程来填充暂存数据库.</t>
    <phoneticPr fontId="2"/>
  </si>
  <si>
    <t>使用 AWS KMS (SSE-KMS) 客户主密钥(CMK)进行服务器端加密并自动轮换</t>
    <phoneticPr fontId="2"/>
  </si>
  <si>
    <t>将 Amazon API Gateway 与 Amazon Kinesis Data Analytics 结合使用</t>
    <phoneticPr fontId="2"/>
  </si>
  <si>
    <t>订阅 RDS 事件通知并将 Amazon Simple Notification Service (Amazon SNS) 主题扇出到多个 Amazon Simple Queue Service (Amazon SQS) 队列使用 AWS Lambda 函数更新目标</t>
    <phoneticPr fontId="2"/>
  </si>
  <si>
    <t>创建后用 S3 对象锁定的 S3 存储桶.启用版本控制.为对象添加合法保留.将 s3:PutObjectLegalHold 权限添加到需要删除对象的用户的 IAM 策略中.</t>
    <phoneticPr fontId="2"/>
  </si>
  <si>
    <t>配置 S3 事件通知以在上传图像时调用 AWS Lambda 函数.使用该函数调整图像大小</t>
    <phoneticPr fontId="2"/>
  </si>
  <si>
    <t>将 Amazon MQ 与跨两个可用区配置的活动/备用代理一起使用.d 为跨两个可用区的消费者 EC2 实例添加 Auto Scaling 组.使用启用了多可用区的 Amazon RDS for MySQL.</t>
    <phoneticPr fontId="2"/>
  </si>
  <si>
    <t>使用 AWS ParallelCluster 等高性能计算(HPC)解决方案来建立能够以适当规模处理传入请求的HPC 集群.</t>
    <phoneticPr fontId="2"/>
  </si>
  <si>
    <t>订购包含 Amazon EC2 计算的 AWS D.Snowball 边缘存储优化设备.将数据复制到设备.在 AWS 上创建一个新的EC2 实例以运行转换应用程序.</t>
    <phoneticPr fontId="2"/>
  </si>
  <si>
    <t>将 EC2 实例的数量增加到三个.使用预置 IOPS SSD (io2) Amazon Elastic Block Store (Amazon EBS) 卷来存储照片和元数据.</t>
    <phoneticPr fontId="2"/>
  </si>
  <si>
    <t>从 VPC 中移除互联网网关.设置 AWS Direct Connect 连接,并通过 Direct Connect 连接将流量路由到 Amazon S3.</t>
    <phoneticPr fontId="2"/>
  </si>
  <si>
    <t>创建新网站和 Amazon S3 存储桶 在启用静态网站托管的 S3 存储桶上部署网站</t>
    <phoneticPr fontId="2"/>
  </si>
  <si>
    <t>在每台应用程序服务器上安装和配置 Amazon Kinesis Agent 以将日志传送到 Amazon Kinesis Data Streams.配置 Kinesis Data Streams 以将日志传送到 Amazon OpenSearch Service (Amazon Elasticsearch Service)</t>
    <phoneticPr fontId="2"/>
  </si>
  <si>
    <t>亚马逊 S3</t>
    <phoneticPr fontId="2"/>
  </si>
  <si>
    <t>在其中一个区域中设置 AWS Shield.将区域 Web ACL 与 API 阶段相关联.</t>
    <phoneticPr fontId="2"/>
  </si>
  <si>
    <t>将两个 NLB 替换为两个 Application Load Balancer (ALB).创建 Amazon Route 53 延迟路由策略以将请求路由到两个 ALB 之一.创建 Amazon CloudFront 分配.使用 Route 53 记录作为分配的来源.</t>
    <phoneticPr fontId="2"/>
  </si>
  <si>
    <t>将快照复制到使用 AWS Key Management Service (AWS KMS)托管密钥(SSE-KMS)的服务器端加密进行加密的 Amazon S3 存储桶</t>
    <phoneticPr fontId="2"/>
  </si>
  <si>
    <t>将应用程序实例的当前安全组替换为仅允许从堡垒主机的公共IP 地址进行入站 SSH 访问的安全组</t>
  </si>
  <si>
    <t>配置数据库层的安全组以允许来自 Web 层安全组的端口 443 和 1433 上的入站流量.</t>
  </si>
  <si>
    <t>创建一个 NAT 实例并让 EC2 实例使用 NAT 实例访问 S3 存储桶</t>
  </si>
  <si>
    <t>创建一个 Amazon EventBridge (Amazon CloudWatch Events)规则,该规则按计划调用 AWS Lambda 函数以调整上传图像的大小.</t>
  </si>
  <si>
    <t>创建新网站.使用应用程序负载均衡器后面的 Amazon EC2 实例的 Auto Scaling 组部署网站.</t>
  </si>
  <si>
    <t>使用多重身份验证(MFA)来保护加密密钥.</t>
    <phoneticPr fontId="2"/>
  </si>
  <si>
    <t>使用 AWS Key Management Service (AWS KMS) 保护加密密钥</t>
    <phoneticPr fontId="2"/>
  </si>
  <si>
    <t>使用 AWS Certificate Manager (ACM)创建.存储和分配加密密钥</t>
    <phoneticPr fontId="2"/>
  </si>
  <si>
    <t>使用 IAM 策略限制具有访问权限的用户范围以保护加密密钥</t>
    <phoneticPr fontId="2"/>
  </si>
  <si>
    <t>使用 AWS Certificate Manager (ACM)创建新的 SSL 证书,在每个实例上安装 ACM 证书.</t>
    <phoneticPr fontId="2"/>
  </si>
  <si>
    <t>创建 Amazon S3 存储桶将 SSL 证书迁移到 S3 存储桶.配置 EC2 实例以引用存储桶以终止 SSL.</t>
    <phoneticPr fontId="2"/>
  </si>
  <si>
    <t>创建另一个 EC2 实例作为代理服务器将 SSL 证书迁移到新实例并将其配置为直接连接到现有 EC2 实例</t>
    <phoneticPr fontId="2"/>
  </si>
  <si>
    <t>将 SSL 证书导入 AWS Certificate Manager (ACM).使用 HTTPS 侦听器创建一个应用程序负载均衡器,该侦听器使用来自 ACM 的SSL 证书.</t>
    <phoneticPr fontId="2"/>
  </si>
  <si>
    <t>实施 EC2 Spot 实例</t>
    <phoneticPr fontId="2"/>
  </si>
  <si>
    <t>实施 EC2 按需实例</t>
    <phoneticPr fontId="2"/>
  </si>
  <si>
    <t>在AWS Lambda上实现处理</t>
    <phoneticPr fontId="2"/>
  </si>
  <si>
    <t>使用 Auto Scaling 组在私有子网中启动 EC2 实例.在私有子网中部署 RDS 多可用区数据库实例.</t>
    <phoneticPr fontId="2"/>
  </si>
  <si>
    <t>为 VPC 配置两个私有子网和两个跨两个可用区的 NAT 网关.在私有子网中部署应用程序负载均衡器.</t>
    <phoneticPr fontId="2"/>
  </si>
  <si>
    <t>使用 Auto Scaling 组跨两个可用区在公共子网中启动 EC2 实例.在私有子网中部署 RDS 多可用区数据库实例.</t>
    <phoneticPr fontId="2"/>
  </si>
  <si>
    <t>为 VPC 配置一个公有子网.一个私有子网和两个跨两个可用区的 NAT 网关.在公有子网中部署一个应用程序负载均衡器.</t>
    <phoneticPr fontId="2"/>
  </si>
  <si>
    <t>为 VPC 配置两个公有子网.两个私有子网和两个跨两个可用区的 NAT 网关.在公有子网中部署应用程序负载均衡器.</t>
    <phoneticPr fontId="2"/>
  </si>
  <si>
    <t>设置 S3 生命周期策略以立即将对象转换到 S3 Glacier Deep Archive.</t>
    <phoneticPr fontId="2"/>
  </si>
  <si>
    <t>设置 S3 生命周期策略以在 2 年后将对象转换到 S3 Glacier Deep Archive.</t>
    <phoneticPr fontId="2"/>
  </si>
  <si>
    <t>使用 S3 智能分层.激活存档选项以确保数据存档在 S3 Glacier Deep Archive 中.</t>
    <phoneticPr fontId="2"/>
  </si>
  <si>
    <t>设置 S3 生命周期策略以立即将对象转换到 S3 One Zone-Infrequent Access (S3 One Zone-IA)并在 2 年后转换到 S3 Glacier Deep Archive.</t>
    <phoneticPr fontId="2"/>
  </si>
  <si>
    <t>将队列迁移到 Amazon MQ 上的 RabbitMQ 实例的冗余对(活动/备用).创建多可用区 Auto Scaling 组(或托管应用程序的 EC2 实例.为 EC2 实例创建另一个多可用区 Auto Scaling 组)托管 PostgreSQL 数据库.</t>
    <phoneticPr fontId="2"/>
  </si>
  <si>
    <t>将队列迁移到 Amazon MQ 上的一对冗余 RabbitMQ 实例(活动/备用).为托管应用程序的 EC2 实例创建多可用区 Auto Scaling组.迁移数据库以在 Amazon 的多可用区部署上运行用于 PostgreSQL 的 RDS.</t>
    <phoneticPr fontId="2"/>
  </si>
  <si>
    <t>为托管 RabbitMQ 队列的 EC2 实例创建一个多可用区 Auto Scaling 组为托管应用程序的 EC2 实例创建另一个多可用区 Auto Scaling 组.迁移数据库以在 Amazon RDS fqjPostgreSQL 的多可用区部署上运行.</t>
    <phoneticPr fontId="2"/>
  </si>
  <si>
    <t>为托管 RabbitMQ 队列的 EC2 实例创建一个多可用区 Auto Scaling 组.为托管应用程序的 EC2 实例创建另一个多可用区 Auto Scaling 组.为托管应用程序的 EC2 实例创建第三个多可用区 Auto Scaling 组PostgreSQL 数据库.</t>
    <phoneticPr fontId="2"/>
  </si>
  <si>
    <t>创建 Lambda 函数以将文件复制到分析 S3 存储桶.为分析 S3 存储桶创建 S3 事件通知.将 Lambda 和 SageMaker Pipelines 配置为事件通知的目标.将 s30bjectCreated:Put 配置为事件类型.</t>
    <phoneticPr fontId="2"/>
  </si>
  <si>
    <t>创建 Lambda 函数以将文件复制到分析 S3 存储桶.配置分析 S3 存储桶以将事件通知发送到 Amazon EventBridge (Amazon CloudWatch Events).在 EventBridge (CloudWatch Events)中配置 ObjectCreated 规则.配置 Lambda 和 SageMaker 管道作为规则的目标.</t>
    <phoneticPr fontId="2"/>
  </si>
  <si>
    <t>配置 S3 存储桶之间的S3 复制.为分析 S3 存储桶创建 S3 事件通知.将 Lambda 和 SageMaker Pipelines 配置为事件通知的目标将 s30bjectCreated:Put 配置为事件类型.</t>
    <phoneticPr fontId="2"/>
  </si>
  <si>
    <t>配置 S3 存储桶之间的S3 复制.配置分析 S3 存储桶以将事件通知发送到 Amazon EventBridge (Amazon CloudWatch Events).在 EventBridge (CloudWatch Events)中配置 ObjectCreated 规则.将 Lambda 和 SageMaker Pipelines 配置为该规则的目标.</t>
    <phoneticPr fontId="2"/>
  </si>
  <si>
    <t>将 Spot 实例用于数据摄取层</t>
    <phoneticPr fontId="2"/>
  </si>
  <si>
    <t>为数据摄取层使用按需实例</t>
    <phoneticPr fontId="2"/>
  </si>
  <si>
    <t>为前端和 API 层购买 1 年的 Compute Savings Plan.</t>
    <phoneticPr fontId="2"/>
  </si>
  <si>
    <t>为数据摄取层购买 1年的所有前期预留实例.</t>
    <phoneticPr fontId="2"/>
  </si>
  <si>
    <t>为前端和 API 层购买为期 1年的 EC2 实例 Savings Plan.</t>
    <phoneticPr fontId="2"/>
  </si>
  <si>
    <t>在单个 AWS 区域中部署应用程序堆栈.使用 Amazon CloudFront 通过将 ALB 指定为源来提供所有静态和动态内容.</t>
    <phoneticPr fontId="2"/>
  </si>
  <si>
    <t>在两个 AWS 区域中部署应用程序堆栈.使用 Amazon Route 53 延迟路由策略在最近的区域中提供来自 ALB 的所有内容.</t>
    <phoneticPr fontId="2"/>
  </si>
  <si>
    <t>在单个 AWS 区域中部署应用程序堆栈.使用 Amazon CloudFront 提供静态内容,直接从 ALB 提供动态内容.</t>
    <phoneticPr fontId="2"/>
  </si>
  <si>
    <t>在两个 AWS 区域中部署应用程序堆栈.使用 Amazon Route 53 地理定位路由策略为最近区域中的 ALB 提供所有内容.</t>
    <phoneticPr fontId="2"/>
  </si>
  <si>
    <t>配置 Amazon Route 53 以将请求转发到 Application Load Balancer.在 AWS Application Auto Scaling 中为应用程序使用 AWS Lambda.</t>
    <phoneticPr fontId="2"/>
  </si>
  <si>
    <t>配置 Amazon CloudFront 以将请求转发到网络负载均衡器.将 AWS Lambda 用于 AWS Application Auto Scaling 组中的应用程序.</t>
    <phoneticPr fontId="2"/>
  </si>
  <si>
    <t>配置 AWS Global Accelerator 以将请求转发到网络负载均衡器.为 EC2 Auto Scaling 组中的应用程序使用 Amazon EC2 实例.</t>
    <phoneticPr fontId="2"/>
  </si>
  <si>
    <t>配置 Amazon API Gateway 以将请求转发到应用程序负载均衡器.为 EC2 Auto Scaling 组中的应用程序使用 Amazon EC2 实例.</t>
    <phoneticPr fontId="2"/>
  </si>
  <si>
    <t>在 AWS Lambda 上托管应用程序将应用程序与 Amazon API Gateway 集成.</t>
    <phoneticPr fontId="2"/>
  </si>
  <si>
    <t>使用 AWS Amplify 托管应用程序.将应用程序连接到与 AWS Lambda 集成的 Amazon API Gateway API.</t>
    <phoneticPr fontId="2"/>
  </si>
  <si>
    <t>在 Amazon EC2 实例上托管应用程序.使用 Auto Scaling 组中的 EC2 实例作为目标设置应用程序负载均衡器,</t>
    <phoneticPr fontId="2"/>
  </si>
  <si>
    <t>在 Amazon Elastic Container Service (Amazon ECS)上托管应用程序设置以 Amazon ECS 为目标的应用程序负载均衡器.</t>
    <phoneticPr fontId="2"/>
  </si>
  <si>
    <t>将月度报告迁移到 Amazon Redshift.</t>
    <phoneticPr fontId="2"/>
  </si>
  <si>
    <t>将月度报告迁移到 Aurora 副本</t>
    <phoneticPr fontId="2"/>
  </si>
  <si>
    <t>将 Aurora 数据库迁移到更大的实例类</t>
    <phoneticPr fontId="2"/>
  </si>
  <si>
    <t>增加 Aurora 实例的预置 IOPS</t>
    <phoneticPr fontId="2"/>
  </si>
  <si>
    <t>将数据库迁移到 Amazon RDS for MySQL 数据库实例.创建 Web 应用程序的 AMI.使用 AMI 启动第二个 EC2 按需实例.使用应用程序负载均衡器将负载分配到每个 EC2 实例.</t>
    <phoneticPr fontId="2"/>
  </si>
  <si>
    <t>将数据库迁移到 Amazon RDS for MySQL 数据库实例.创建 Web 应用程序的 AMI.使用 AMI 启动第二个 EC2 按需实例.使用 Amazon Route 53 加权路由在两个 EC2 实例之间分配负载.</t>
    <phoneticPr fontId="2"/>
  </si>
  <si>
    <t>将数据库迁移到 Amazon Aurora MySQL 数据库实例.创建 AWS Lambda 函数以停止 EC2 实例并更改实例类型.创建 Amazon CloudWatch 警报以在 CPU 利用率超过 75% 时调用 Lambda 函数.</t>
    <phoneticPr fontId="2"/>
  </si>
  <si>
    <t>将数据库迁移到 Amazon Aurora MySQL 数据库实例.创建 Web 应用程序的 AMI.将 AMI 应用到启动模板.使用启动模板创建 Auto Scaling 组.配置启动模板以使用 Spot 队列.附加一个应用程序负载均衡器到 Auto Scaling 组.</t>
    <phoneticPr fontId="2"/>
  </si>
  <si>
    <t>对整个工作负载使用 Spot 实例.</t>
    <phoneticPr fontId="2"/>
  </si>
  <si>
    <t>将预留实例用于基线使用水平.将 Spot 实例用于应用程序所需的任何额外容量,</t>
    <phoneticPr fontId="2"/>
  </si>
  <si>
    <t>将按需实例用于基线使用水平.将 Spot 实例用于应用程序需要的任何额外容量,</t>
    <phoneticPr fontId="2"/>
  </si>
  <si>
    <t>将专用实例用于基线使用水平.将按需实例用于应用程序所需的任何额外容量.</t>
    <phoneticPr fontId="2"/>
  </si>
  <si>
    <t>将 log 存储在 Amazon S3 中.使用 AWS Backup 将超过 1个月的日志移动到 S3 Glacier Deep Archive.</t>
    <phoneticPr fontId="2"/>
  </si>
  <si>
    <t>将日志存储在 Amazon S3 中.使用 S3 生命周期策略将超过1个月的日志移动到 S3 Glacier Deep Archive.</t>
    <phoneticPr fontId="2"/>
  </si>
  <si>
    <t>将日志存储在 Amazon CloudWatch Logs 中.使用 AWS Backup 将超过1个月的日志移动到 S3 Glacier Deep Archive.</t>
    <phoneticPr fontId="2"/>
  </si>
  <si>
    <t>将日志存储在 Amazon CloudWatch Logs 中.使用 Amazon S3 生命周期策略将超过1个月的日志移动到 S3 Glacier Deep Archive.</t>
    <phoneticPr fontId="2"/>
  </si>
  <si>
    <t>配置 Lambda 函数以跨多个可用区进行部署</t>
    <phoneticPr fontId="2"/>
  </si>
  <si>
    <t>修改 Lambda 函数配置以增加函数的 CPU 和内存分配</t>
    <phoneticPr fontId="2"/>
  </si>
  <si>
    <t>配置SNS主题的重试策略,增加重试次数和重试之间的等待时间</t>
    <phoneticPr fontId="2"/>
  </si>
  <si>
    <t>将 Amazon Simple Queue Service (Amazon SQS) 队列配置为失败目标.修改 Lambda 函数以处理队列中的消息.</t>
    <phoneticPr fontId="2"/>
  </si>
  <si>
    <t>创建一个 Amazon Simple Queue Service (Amazon SQS) FIFO 队列来保存消息.设置一个 AWS Lambda 函数来处理来自队列的消息.</t>
    <phoneticPr fontId="2"/>
  </si>
  <si>
    <t>创建一个 Amazon Simple Notification Service (Amazon SNS)主题以传递包含要处理的有效负载的通知.将 AWS Lambda 函数配置为订阅者.</t>
    <phoneticPr fontId="2"/>
  </si>
  <si>
    <t>创建一个 Amazon Simple Queue Service (Amazon SQS) 标准队列来保存消息.设置一个 AWS Lambda 函数来独立处理来自队列的消息.</t>
    <phoneticPr fontId="2"/>
  </si>
  <si>
    <t>创建一个 Amazon Simple Notification Service (Amazon SNS)主题以传递包含要处理的负载的通知.将 Amazon Simple QueueService (Amazon SQS)队列配置为订阅者.</t>
    <phoneticPr fontId="2"/>
  </si>
  <si>
    <t>尽可能创建 Amazon CloudWatch 复合警报.</t>
    <phoneticPr fontId="2"/>
  </si>
  <si>
    <t>创建 Amazon CloudWatch 控制面板以可视化指标并对问题做出快速反应.</t>
    <phoneticPr fontId="2"/>
  </si>
  <si>
    <t>创建 Amazon CloudWatch Synthetics 金丝雀以监控应用程序并发出警报.</t>
    <phoneticPr fontId="2"/>
  </si>
  <si>
    <t>尽可能创建具有多个指标阈值的单个 Amazon CloudWatch 指标警报.</t>
    <phoneticPr fontId="2"/>
  </si>
  <si>
    <t>使用 AWS Control Tower 实施数据驻留护栏以拒绝互联网访问并拒绝对除 ap-northeast-3 之外的所有 AWS 区域的访问.</t>
    <phoneticPr fontId="2"/>
  </si>
  <si>
    <t>使用 AWS WAF 中的规则来阻止互联网访问.在 AWS 账户设置中拒绝访问除 ap-northeast-3 之外的所有 AWS 区域.</t>
    <phoneticPr fontId="2"/>
  </si>
  <si>
    <t>使用 AWS Organizations 配置服务控制策略(SCPS),以防止 VPC 获得 Internet 访问权限.拒绝访问除 ap-northeast-3 之外的所有 AWS 区域.</t>
    <phoneticPr fontId="2"/>
  </si>
  <si>
    <t>为每个 VPC 中的网络 ACL 创建出站规则以拒绝来自 0.0.0.0/0 的所有流量.为每个用户创建 IAM 策略以防止使用除 ap-northeast3 之外的任何 AWS 区域.</t>
    <phoneticPr fontId="2"/>
  </si>
  <si>
    <t>使用 AWS Config 激活托管规则以检测和提醒互联网网关,并检测和提醒部署在 ap-northeast-3 之外的新资源.</t>
    <phoneticPr fontId="2"/>
  </si>
  <si>
    <t>为 AWS Systems Manager Session Manager 配置 IAM 策略.为策略创建 IAM 角色.更新角色的信任关系.为数据库实例设置自动后动和停止.</t>
    <phoneticPr fontId="2"/>
  </si>
  <si>
    <t>创建一个 Amazon Elasticache for Redis 缓存集群,使用户能够在数据库实例停止时访问缓存中的数据.在数据库实例启动后使缓存失效.</t>
    <phoneticPr fontId="2"/>
  </si>
  <si>
    <t>启动一个 Amazon EC2 实例.创建一个授予对 Amazon RDS 访问权限的IAM 角色.将该角色附加到 EC2 实例.配置一个 cron 作业以按所需的计划启动和停止 EC2 实例.</t>
    <phoneticPr fontId="2"/>
  </si>
  <si>
    <t>创建 AWS Lambda 函数以启动和停止数据库实例.创建 Amazon EventBridge (Amazon CloudWatch Events)计划规则以调用Lambda 函数.将 Lambda 函数配置为规则的事件目标</t>
    <phoneticPr fontId="2"/>
  </si>
  <si>
    <t>为对象的初始存储层配置 S3 标准-不频繁访问 (S3 标准-IA) 存储。</t>
    <phoneticPr fontId="2"/>
  </si>
  <si>
    <t>将文件移动到 S3 智能分层并配置它以在 90 天后将对象移动到较低的存储层。</t>
    <phoneticPr fontId="2"/>
  </si>
  <si>
    <t>配置 S3 清单以管理对象并在 90 天后将它们移至 S3 标准-不频繁访问 (S3 Standard-IA)。</t>
    <phoneticPr fontId="2"/>
  </si>
  <si>
    <t>实施2 生命周期答案在90 天后将对象从 2 标准移动到3 标准,不断敏访问(2 Standard-14)</t>
    <phoneticPr fontId="2"/>
  </si>
  <si>
    <t>在治理模式下使用S3 Object Lock,合法持有1年</t>
    <phoneticPr fontId="2"/>
  </si>
  <si>
    <t>在合规模式下使用 S3 对象锁定,保留期为365天.</t>
    <phoneticPr fontId="2"/>
  </si>
  <si>
    <t>使用 IAM 角色限制所有用户删除或更改 S3 存储桶中的对象使用 S3 存储桶策略仅允许 IAM 角色</t>
    <phoneticPr fontId="2"/>
  </si>
  <si>
    <t>配置 S3 存储桶以在每次添加对象时调用 AWS Lambda 函数</t>
    <phoneticPr fontId="2"/>
  </si>
  <si>
    <t>使用 AWS DataSync 将 53 仔储连接到 Web 应用程序.</t>
    <phoneticPr fontId="2"/>
  </si>
  <si>
    <t>部署 AWS Global Accelerator 以将 S3 存储桶连接到 Web 应用程序.</t>
    <phoneticPr fontId="2"/>
  </si>
  <si>
    <t>部署 Amazon CloudFront 以将 S3 存储桶连接到 CloudFront 边缘服务器.</t>
    <phoneticPr fontId="2"/>
  </si>
  <si>
    <t>使用 Amazon Simple Queue Service (Amazon SQS) 将 S3 存储桶连接到 Web 应用程序.</t>
    <phoneticPr fontId="2"/>
  </si>
  <si>
    <t>使用 Amazon Athena 敌人一次性查询.使用 Amazon QuickSight 为 KPI 创建控制面板.</t>
    <phoneticPr fontId="2"/>
  </si>
  <si>
    <t>使用 Amazon Kinesis Data Analytics 进行一次性查询.使用 Amazon QuickSight 为 KPI 创建控制面板.</t>
    <phoneticPr fontId="2"/>
  </si>
  <si>
    <t>创建自定义 AWS Lambda 函数以将单个记录从 me 数据库移动到 Amazon Redshift 集群.</t>
    <phoneticPr fontId="2"/>
  </si>
  <si>
    <t>使用 AWS Glue 提取转换和 toad (ETL)作业将数据转换为 JSON 格式.将数据加载到多个 Amazon OpenSearch Service (Amazon Elasticsearch Service) 集群中.</t>
    <phoneticPr fontId="2"/>
  </si>
  <si>
    <t>使用 AWS Lake Formation 中的蓝图来识别可以摄取到数据湖中的数据.使用 AWS Glue 抓取源提取数据并将数据以 Apache Parquet 格式加载到 Amazon S3.</t>
    <phoneticPr fontId="2"/>
  </si>
  <si>
    <t>在数据库前使用 Amazon ElastiCache.</t>
    <phoneticPr fontId="2"/>
  </si>
  <si>
    <t>在应用程序和数据库之间使用 RDS Proxy.</t>
    <phoneticPr fontId="2"/>
  </si>
  <si>
    <t>将应用程序从 EC2 实例迁移到 AWS Lambda.</t>
    <phoneticPr fontId="2"/>
  </si>
  <si>
    <t>将数据库从 Amazon RDS for MySQL 迁移到 Amazon DynamoDB ssone</t>
    <phoneticPr fontId="2"/>
  </si>
  <si>
    <t>订购 AWS Snowball 设备以传输数据.使用生命周期策略将文件转换到 Amazon S3 Glacier Deep Archive.</t>
    <phoneticPr fontId="2"/>
  </si>
  <si>
    <t>在数据中心和 Amazon VPC 之间部署 VPN 连接.使用 AWS CLI 将数据从本地复制到 Amazon S3 Glacier.</t>
    <phoneticPr fontId="2"/>
  </si>
  <si>
    <t>提供 500 Mbps AWS Direct Connect 连接并将数据传输到 Amazon S3.使用生命周期策略将文件转换到 Amazon S3 Glacier Deep Archive.</t>
    <phoneticPr fontId="2"/>
  </si>
  <si>
    <t>使用 AWS DataSync 传输数据并在本地部署 DataSync 代理.使用 DataSync 任务将文件从本地 NAS 存储复制到 Amazon S3 Glacier.</t>
    <phoneticPr fontId="2"/>
  </si>
  <si>
    <t>更新 Route 53 记录以使用延迟路由策略.将托管在 Amazon S3 存储桶中的静态错误页面添加到记录中,以便将流量发送到响应速度最快的终端节点.</t>
    <phoneticPr fontId="2"/>
  </si>
  <si>
    <t>设置 Route 53 主动-被动故障转移配置.当 Route 53 运行状况检查确定 ALB 终端节点运行状况不佳时,将流量定向到托管在 Amazon S3 存储桶中的静态错误页面,</t>
    <phoneticPr fontId="2"/>
  </si>
  <si>
    <t>使用 ALB 和托管静态错误页面作为终端节点的 Amazon EC2 实例设置 Route 53 主动-主动配置.配置 Route 53 以仅在 ALB 的运行状况检查失败时向实例发送请求.</t>
    <phoneticPr fontId="2"/>
  </si>
  <si>
    <t>更新 Route 53 记录以使用多值应答路由策略.创建运行状况检查.如果运行状况检查通过,则将流量引导至网站.如果运行状况检查未通过,则将流量引导至托管在 Amazon S3 中的静态错误页面经过.</t>
    <phoneticPr fontId="2"/>
  </si>
  <si>
    <t>让部署工程师使用 AWS 账户屋顶用户凭证来执行 AWS CloudFormation 堆栈操作.</t>
    <phoneticPr fontId="2"/>
  </si>
  <si>
    <t>为部署工程师创建一个新的IAM 用户并将IAM 用户添加到附加了 PowerUsers IAM 策略的组中.</t>
    <phoneticPr fontId="2"/>
  </si>
  <si>
    <t>为部署工程师创建一个新的 IAM 用户并将 IAM用户添加到附加了管理/访问 IAM 策略的组.</t>
    <phoneticPr fontId="2"/>
  </si>
  <si>
    <t>为部署工程师创建一个新的 IAM 用户,并将IAM用户添加到具有仅允许 AWS CloudFormation 操作的 IAM 策略的组.</t>
    <phoneticPr fontId="2"/>
  </si>
  <si>
    <t>为部署工程师创建一个 IAM角色,以使用 Dial IAM 角色明确定义特定于 AWS CloudFormation 堆栈和启动堆栈的权限.</t>
    <phoneticPr fontId="2"/>
  </si>
  <si>
    <t>在启动 Amazon EC2 实例时选择一个集群置放群组.</t>
    <phoneticPr fontId="2"/>
  </si>
  <si>
    <t>在启动 Amazon EC2 实例时选择专用实例租赁.</t>
    <phoneticPr fontId="2"/>
  </si>
  <si>
    <t>在启动 Amazon EC2 实例时选择 Elastic Inference 加速器.</t>
    <phoneticPr fontId="2"/>
  </si>
  <si>
    <t>在启动 Amazon EC2 实例时选择所需的容量预留.</t>
    <phoneticPr fontId="2"/>
  </si>
  <si>
    <t>使用跨多个可用区的 Auto Scaling 组中的 Amazon EC2 实例部署应用程序服务器.在多可用区配置中使用 Amazon RDS 数据库实例.</t>
    <phoneticPr fontId="2"/>
  </si>
  <si>
    <t>在单个可用区的 Auto Scaling 组中使用 Amazon EC2 实例部署应用程序服务器.在 EC2 实例上部署数据库.启用 EC2 Auto Recovery.</t>
    <phoneticPr fontId="2"/>
  </si>
  <si>
    <t>使用跨多个可用区的 Auto Scaling 组中的 Amazon EC2 实例部署应用程序服务器.在单个可用区中使用具有只读副本的 Amazon RDS 数据库实例.如果主数据库实例是主数据库实例,则提升只读副本以替换主数据库实例数据库实例失败.</t>
    <phoneticPr fontId="2"/>
  </si>
  <si>
    <t>使用 Auto Scaling 组中的 Amazon EC2 实例跨多个可用区部署应用程序服务器.在 EC2 实例上跨多个可用区部署主数据库服务器和辅助数据库服务器.使用 Amazon Elastic Block Store (Amazon EBS) Multi-Attach 创建实例之间的共享存储.</t>
    <phoneticPr fontId="2"/>
  </si>
  <si>
    <t>将网络负载均衡器附加到 Auto Scaling 组</t>
    <phoneticPr fontId="2"/>
  </si>
  <si>
    <t>将 Application Load Balancer 附加到 Auto Scaling 组.</t>
    <phoneticPr fontId="2"/>
  </si>
  <si>
    <t>使用加权策略部署 Amazon Route 53 记录集以适当地路由流量</t>
    <phoneticPr fontId="2"/>
  </si>
  <si>
    <t>部署一个配置了端口转发的 NAT 实例到 Auto Scaling 组中的 EC2 实例.</t>
    <phoneticPr fontId="2"/>
  </si>
  <si>
    <t>创建一个AWS数据同步任务,该任务将数据共享为可挂载的文件系统。将文件系统装载到应用程序服务器。</t>
    <phoneticPr fontId="2"/>
  </si>
  <si>
    <t>创建一个AmazonEC2 Windows实例。在实例上安装并配置Windows文件共享角色。将应用程序服务器连接到文件共享。</t>
    <phoneticPr fontId="2"/>
  </si>
  <si>
    <t>为Windows文件服务器创建一个Amazon FSx文件系统。将文件系统连接到原始服务器。将应用程序服务器连接到文件系统。</t>
    <phoneticPr fontId="2"/>
  </si>
  <si>
    <t>创建一个AmazonS3存储桶。为应用程序分配IAM角色以授予对S3存储桶的访问权限。将S3存储桶安装到应用程序服务器。</t>
    <phoneticPr fontId="2"/>
  </si>
  <si>
    <t>使用所有 EC2 Spot 实例.在不使用时停止 RDS 数据库.</t>
    <phoneticPr fontId="2"/>
  </si>
  <si>
    <t>购买 EC2 实例节省计划以涵盖五个 EC2 实例.购买 RDS 预留数据库实例</t>
    <phoneticPr fontId="2"/>
  </si>
  <si>
    <t>购买两个 EC2 预留实例.根据需要使用最多三个额外的 EC2 Spot 实例.在不使用时停止 RDS 数据库.</t>
    <phoneticPr fontId="2"/>
  </si>
  <si>
    <t>购买 EC2 实例节省计划以涵盖两个 EC2 实例.根据需要使用最多三个额外的 EC2 按需实例.购买 RDS 预留数据库实例.</t>
    <phoneticPr fontId="2"/>
  </si>
  <si>
    <t>配置 Web 应用程序以向 Amazon Kinesis Data Firehose 发送订单消息.设置支付服务以从 Kinesis Data Firehose 检索消息并处理订单.</t>
    <phoneticPr fontId="2"/>
  </si>
  <si>
    <t>在 AWS CloudTrail 中创建规则,根据记录的应用程序路径请求调用 AWS Lambda 函数.使用 Lambda 查询数据库,调用支付服务,并传入订单信息.</t>
    <phoneticPr fontId="2"/>
  </si>
  <si>
    <t>将订单存储在数据库中.向 Amazon Simple Notification Service (Amazon SNS)发送包含订单号的消息.将支付服务设置为轮询Amazon SNS.检索消息并处理订单.</t>
    <phoneticPr fontId="2"/>
  </si>
  <si>
    <t>将订单存储在数据库中,将包含订单号的消息发送到 Amazon Simple Queue Service (Amazon SQS) FIFO 队列.设置支付服务以检索消息并处理订单.从队列中删除消息.</t>
    <phoneticPr fontId="2"/>
  </si>
  <si>
    <t>使用集群置放群组.使用 Amazon EBS Multi-Attach 将单个预置 IOPS SSD Amazon Elastic Block Store (Amazon EBS) 卷附加到所有实例.</t>
    <phoneticPr fontId="2"/>
  </si>
  <si>
    <t>使用集群放置组。通过使用Amazon Elastic file System (Amazon EFS) 创建跨实例的共享文件系统。</t>
    <phoneticPr fontId="2"/>
  </si>
  <si>
    <t>使用分区放置组。通过使用Amazon Elastic file System (Amazon EFS) 创建跨实例的共享文件系统。</t>
    <phoneticPr fontId="2"/>
  </si>
  <si>
    <t>使用分散的置放群组.使用 Amazon EBS 多重连接将单个预置 IOPS SSD Amazon Elastic Block Store (Amazon EBS)卷附加到所有实例.</t>
    <phoneticPr fontId="2"/>
  </si>
  <si>
    <t>调整 Aurora MySQL 节点的大小以处理更多连接.在 Lambda 函数中配置重试逻辑以尝试连接到数据库.</t>
    <phoneticPr fontId="2"/>
  </si>
  <si>
    <t>设置 Amazon Elasticache to Redls 以缓存来自数据库的常用读取项目.配置 Lambda 函数以连接到 Elasticache 进行读取.</t>
    <phoneticPr fontId="2"/>
  </si>
  <si>
    <t>添加一个 Aurora 副本作为读取器节点.配置 Lambda 函数以连接到 OB集群的读取器端点,而不是连接到写入器端点.</t>
    <phoneticPr fontId="2"/>
  </si>
  <si>
    <t>使用 Amazon ROS 代理创建代理.将数据库集群设置为目标数据库.配置 Lambda 函数以连接到代理而不是数据库集群.</t>
    <phoneticPr fontId="2"/>
  </si>
  <si>
    <t>将容器映像存储在 Amazon Elastic Container Registry (Amazon ECR) 存储库中.使用具有 AWS Fargate 启动类型的 Amazon Elastic Container Service (Amazon ECS) 集群来运行容器.使用目标跟踪根据需求自动扩展.</t>
    <phoneticPr fontId="2"/>
  </si>
  <si>
    <t>将容器映像存储在 Amazon Elastic Container Registry (Amazon ECR) 存储库中.使用具有 Amazon EC2 启动类型的 Amazon Elastic Container Service (Amazon ECS)集群来运行容器.使用目标跟踪根据需求自动扩展.</t>
    <phoneticPr fontId="2"/>
  </si>
  <si>
    <t>将容器映像存储在在 Amazon EC2 实例上运行的存储库中.在跨多个可用区的 EC2 实例上运行容器.监控 Amazon CloudWatch 中的平均 CPU 利用率.根据需要启动新的 EC2 实例.</t>
    <phoneticPr fontId="2"/>
  </si>
  <si>
    <t>创建包含容器映像的 Amazon EC2 Amazon 系统映像(AMI).在 Auto Scaling 组中跨多个可用区启动 EC2 实例.使用 Amazon CloudWatch 警报在超出平均 CPU 利用率阈值时横向扩展 EC2 实例.</t>
    <phoneticPr fontId="2"/>
  </si>
  <si>
    <t>将 EC2 实例替换为在 Auto Scaling 组中运行的 T3 EC2 实例.使用 AWS 管理控制台进行更改.</t>
    <phoneticPr fontId="2"/>
  </si>
  <si>
    <t>修改 CloudFormation 模板以在 Auto Scaling 组中运行 EC2 实例.在需要增加时手动增加 Auto Scaling 组的所需容量和最大容量.</t>
    <phoneticPr fontId="2"/>
  </si>
  <si>
    <t>修改 CloudFormation 模板.将 EC2 实例替换为 R5 EC2 实例.使用 Amazon CloudWatch 内置 EC2 内存指标来跟踪应用程序性能以进行未来容量规划.</t>
    <phoneticPr fontId="2"/>
  </si>
  <si>
    <t>修改 CloudFormation 模板.将 EC2 实例替换为 R5 EC2 实例.在 EC2 实例上部署 Amazon CloudWatch 代理,以生成自定义应用程序延迟指标以用于未来的容量规划.</t>
    <phoneticPr fontId="2"/>
  </si>
  <si>
    <t>为 Lambda 函数配置预置并发.将数据库修改为多个 AWS 区域中的全局数据库.</t>
    <phoneticPr fontId="2"/>
  </si>
  <si>
    <t>使用 Amazon RDS Proxy 为数据库创建代理.修改 Lambda 函数以使用 RDS Proxy 端点而不是数据库端点.</t>
    <phoneticPr fontId="2"/>
  </si>
  <si>
    <t>为不同 AWS 区域中的数据库创建只读副本.使用 API Gateway 中的查询字符串参数将流量路由到只读副本.</t>
    <phoneticPr fontId="2"/>
  </si>
  <si>
    <t>使用 AWS Database.Migration Service (AWS DMS)将数据从 Aurora PostgreSQL 迁移到 Amazon DynamoDB.修改 Lambda 函数以使用 OynamoDB 表.</t>
    <phoneticPr fontId="2"/>
  </si>
  <si>
    <t>使用所需的基础设施元素部署应用程序.使用 Amazon Route 53 配置主动-被动故障转移,在第二个 AWS 区域中创建 Aurora 副本.</t>
    <phoneticPr fontId="2"/>
  </si>
  <si>
    <t>在第二个 AWS 区域中托管应用程序的缩减部署.使用 Amazon Route 53 配置主动-主动故障转移,在第二个区域中创建 Aurora 副本.</t>
    <phoneticPr fontId="2"/>
  </si>
  <si>
    <t>在第二个 AWS 区域中复制主要基础设施.使用 Amazon Route 53 配置主动-主动故障转移.创建从最新快照恢复的 Aurora 数据库.</t>
    <phoneticPr fontId="2"/>
  </si>
  <si>
    <t>使用 AWS Backup 备份数据.使用备份在第二个 AWS 区域中创建所需的基础设施.使用 Amazon Route 53 配置主动-被动故障转移.在第二个区域中创建 Aurora 第二个主实例.</t>
    <phoneticPr fontId="2"/>
  </si>
  <si>
    <t>将 S3 对象大小减少到 126 MB 以下</t>
    <phoneticPr fontId="2"/>
  </si>
  <si>
    <t>在 Amazon S3 中按日期和区域对数据进行分区</t>
    <phoneticPr fontId="2"/>
  </si>
  <si>
    <t>将文件作为大型单个对象存储在 Amazon S3 中.</t>
    <phoneticPr fontId="2"/>
  </si>
  <si>
    <t>使用 Amazon Kinosis Data Analytics 将查询作为批处理操作的一部分运行</t>
    <phoneticPr fontId="2"/>
  </si>
  <si>
    <t>使用 AWS duo 提取.转换和加载(ETL)流程将 csv 文件转换为 Apache Parquet 格式.</t>
    <phoneticPr fontId="2"/>
  </si>
  <si>
    <t>配置三个从数据中心到 AWS 的 AWS Site-to-Site VPN 连接.通过为每个 VPC 配置一个 VPN 连接来建立连接.</t>
    <phoneticPr fontId="2"/>
  </si>
  <si>
    <t>在每个 VPC 中启动第三方虚拟网络设备.在数据中心和每个虚拟设备之间建立 iPsec VPN 隧道.</t>
    <phoneticPr fontId="2"/>
  </si>
  <si>
    <t>在 us-east-1 中设置从数据中心到 Direct Connect 网关的三个 AWS Direct Connect 连接.通过将每个VPC 配置为使用其中一个 Direct Connect 连接来建立连接.</t>
    <phoneticPr fontId="2"/>
  </si>
  <si>
    <t>设置一个从数据中心到 AWS 的 AWS Direct Connect 连接.创建一个中转网关,并将每个 VPC 附加到中转网关.在 Direct Connect连接和中转网关之间建立连接.</t>
    <phoneticPr fontId="2"/>
  </si>
  <si>
    <t>使用一个 SQS FIFO 队列.为付费照片分配更高的优先级,以便首先处理它们</t>
    <phoneticPr fontId="2"/>
  </si>
  <si>
    <t>使用两个SQS FIFO队列:一个用于付费,一个用于免费.设置免费队列使用短轮询,付费队列使用长轮询</t>
    <phoneticPr fontId="2"/>
  </si>
  <si>
    <t>使用两个 SQS 标准队列,一个用于付费,一个用于免费.配置 Amazon EC2 实例以优先轮询付费队列而不是免费队列.</t>
    <phoneticPr fontId="2"/>
  </si>
  <si>
    <t>使用一个 SQS 标准队列.将付费照片的可见性超时设置为零.配置 Amazon EC2 实例以优先考虑可见性设置,以便首先处理付费照片</t>
    <phoneticPr fontId="2"/>
  </si>
  <si>
    <t>重新设计应用程序以使用 Amazon CloudFront</t>
    <phoneticPr fontId="2"/>
  </si>
  <si>
    <t>重新设计应用程序以使用 AWS Elastic Beanstalk</t>
    <phoneticPr fontId="2"/>
  </si>
  <si>
    <t>重新设计应用程序以使用网络负载均衡器.</t>
    <phoneticPr fontId="2"/>
  </si>
  <si>
    <t>重新设计应用程序以使用 Amazon S3 静态网站托管</t>
    <phoneticPr fontId="2"/>
  </si>
  <si>
    <t>使用 AWS Snowmobile 将数据传送到 AWS.</t>
    <phoneticPr fontId="2"/>
  </si>
  <si>
    <t>订购多个 AWS Snowball 设备以将数据发送到 AWS.</t>
    <phoneticPr fontId="2"/>
  </si>
  <si>
    <t>启用 Amazon S3 Transfer Acceleration 并安全上传数据.</t>
    <phoneticPr fontId="2"/>
  </si>
  <si>
    <t>创建 Amazon S3 VPC 终端节点并建立 VPN 以上传数据</t>
    <phoneticPr fontId="2"/>
  </si>
  <si>
    <t>简单的路由策略</t>
    <phoneticPr fontId="2"/>
  </si>
  <si>
    <t>延迟路由策略</t>
    <phoneticPr fontId="2"/>
  </si>
  <si>
    <t>多值路由策略</t>
    <phoneticPr fontId="2"/>
  </si>
  <si>
    <t>地理位置路由策略</t>
    <phoneticPr fontId="2"/>
  </si>
  <si>
    <t>将 EC2 实例部署到没有到 Internet 的路由的私有子网中.</t>
    <phoneticPr fontId="2"/>
  </si>
  <si>
    <t>为 Systems Manager 配置接口 VPC 终端节点.更新路由以使用终端节点.</t>
    <phoneticPr fontId="2"/>
  </si>
  <si>
    <t>将 NAT 网关部署到公共子网中,为私有子网配置到 NAT 网关的默认路由,</t>
    <phoneticPr fontId="2"/>
  </si>
  <si>
    <t>部署互联网网关.配置网络 ACL 以拒绝到除 Systems Manager 之外的所有目的地的流量.</t>
    <phoneticPr fontId="2"/>
  </si>
  <si>
    <t>使用 AWS Database Migration Service (AWS DMS) 将数据从本地数据库复制到 Amazon S3.使用 Amazon Athena 查询数据.</t>
    <phoneticPr fontId="2"/>
  </si>
  <si>
    <t>使用 Amazon Kinesis Data Firehose 传输流将数据传输到 Amazon Elasticsearch Service (Amazon ES) 集群中在 Amazon ES 中运行查询.</t>
    <phoneticPr fontId="2"/>
  </si>
  <si>
    <t>从本地数据库导出数据的每日副本.使用 AWS Storage Gateway 文件网关将导出的数据存储并复制到 Amazon S3.使用 Amazon EMR 集群查询数据.</t>
    <phoneticPr fontId="2"/>
  </si>
  <si>
    <t>使用 AVS Database MIgration service (AVVS UIS)从本地震性及利共小车到 Amazon KeasnITT 果中.使用 Amazon Redshift 集群查询数据.</t>
    <phoneticPr fontId="2"/>
  </si>
  <si>
    <t>在主账户中启用成本和使用情况报告,将报告发送到 Amazon Kinesis.使用 Amazon EMR 进行分析.</t>
    <phoneticPr fontId="2"/>
  </si>
  <si>
    <t>在管理账户中后用成本和使用情况报告.将报告发送到 Amazon S3.使用 Amazon Athena 进行分析.</t>
    <phoneticPr fontId="2"/>
  </si>
  <si>
    <t>为成员账户启用成本和使用报告.将报告发送到 Amazon S3.使用 Amazon Redshift 进行分析.</t>
    <phoneticPr fontId="2"/>
  </si>
  <si>
    <t>为成员账户后用成本和使用情况报告.将报告发送到 Amazon Kinesis.使用 Amazon QuickSight 进行分析.</t>
    <phoneticPr fontId="2"/>
  </si>
  <si>
    <t>一家公司最近与AWS托管服务提供商(MSP)合作伙伴签署了一份合同,以帮助实施应用程序迁移计划。解决方案架构师需要与 MSP合作伙伴的AWS帐户共享现有AWS帐户中的Amazon Machine Image (AMI)。AMI由Amazon Elastic Block Store (Amazon EBS)支持,并使用AWS密钥管理服务(AWS KMS)客户管理的密钥来加密EBS卷快照。解决方案架构师与MSP合作伙伴的AWS帐户共享AMI的最安全方式是什么?</t>
  </si>
  <si>
    <t>一家公司最近与AWS托管服务提供商(MSP)合作伙伴签署了一份合同,以帮助实施应用程序迁移计划。解决方案架构师需要与 MSP合作伙伴的AWS帐户共享现有AWS帐户中的Amazon Machine Image (AMI)。AMI由Amazon Elastic Block Store (Amazon EBS)支持,并使用AWS密钥管理服务(AWS KMS)客户管理的密钥来加密EBS卷快照。解决方案架构师与MSP合作伙伴的AWS帐户共享AMI的最安全方式是什么?</t>
    <phoneticPr fontId="2"/>
  </si>
  <si>
    <t>一位解决方案架构师正在为部署在 AWS 上的新应用程序设计云架构.该过程应并行运行,同时根据要处理的作业数量根据需要添加和删除应用程序节点处理器应用程序是无状态的解决方案架构师必须确保应用程序是松散耦合的,并且工作项是持久存储的.解决方案架构师应该使用哪种设计?</t>
  </si>
  <si>
    <t>一位解决方案架构师正在为部署在 AWS 上的新应用程序设计云架构.该过程应并行运行,同时根据要处理的作业数量根据需要添加和删除应用程序节点处理器应用程序是无状态的解决方案架构师必须确保应用程序是松散耦合的,并且工作项是持久存储的.解决方案架构师应该使用哪种设计?</t>
    <phoneticPr fontId="2"/>
  </si>
  <si>
    <t>一家公司在 AWS 云中托管其 Web 应用程序.该公司将 Elastic Load Balancer 配置为使用导入 AWS Certificate Manager (ACM) 的证书.必须在每个证书到期前30天通知公司的安全团队.什么解决方案架构师应该推荐满足要求吗?</t>
  </si>
  <si>
    <t>一家公司在 AWS 云中托管其 Web 应用程序.该公司将 Elastic Load Balancer 配置为使用导入 AWS Certificate Manager (ACM) 的证书.必须在每个证书到期前30天通知公司的安全团队.什么解决方案架构师应该推荐满足要求吗?</t>
    <phoneticPr fontId="2"/>
  </si>
  <si>
    <t>一家公司的动态网站使用美国的本地服务器托管,该公司正在欧洲推出其产品,它希望优化新欧洲用户的网站加载时间.该网站的后端必须保留在美国.几天后产品上线,急需解决方案.解决方案架构师应该推荐什么?</t>
  </si>
  <si>
    <t>一家公司的动态网站使用美国的本地服务器托管,该公司正在欧洲推出其产品,它希望优化新欧洲用户的网站加载时间.该网站的后端必须保留在美国.几天后产品上线,急需解决方案.解决方案架构师应该推荐什么?</t>
    <phoneticPr fontId="2"/>
  </si>
  <si>
    <t>一家公司希望降低其现有三层Web 架构的成本.Web.应用程序和数据库服务器在 Amazon EC2 实例上运行,用于开发.测试和生产环境.EC2 实例平均 CPU 利用率为30%高峰时段和非高峰时段10%的 CPU 使用率.生产EC2 实例每天运行 24 小时.开发和测试 EC2 实例每天至少运行8小时.公司计划实施自动化以停止开发和在EC2 实例不使用时对其进行测试.哪种 EC2 实例购买解决方案最符合公司的要求?</t>
  </si>
  <si>
    <t>一家公司希望降低其现有三层Web 架构的成本.Web.应用程序和数据库服务器在 Amazon EC2 实例上运行,用于开发.测试和生产环境.EC2 实例平均 CPU 利用率为30%高峰时段和非高峰时段10%的 CPU 使用率.生产EC2 实例每天运行 24 小时.开发和测试 EC2 实例每天至少运行8小时.公司计划实施自动化以停止开发和在EC2 实例不使用时对其进行测试.哪种 EC2 实例购买解决方案最符合公司的要求?</t>
    <phoneticPr fontId="2"/>
  </si>
  <si>
    <t>一家公司有一个生产网络应用程序,用户通过网络接口或移动应用程序上传文档.根据新的法规要求,新文档存储后不能修改或删除.解决方案架构师应该做些什么来满足这个要求?</t>
  </si>
  <si>
    <t>一家公司有一个生产网络应用程序,用户通过网络接口或移动应用程序上传文档.根据新的法规要求,新文档存储后不能修改或删除.解决方案架构师应该做些什么来满足这个要求?</t>
    <phoneticPr fontId="2"/>
  </si>
  <si>
    <t>一家公司有多个 Web 服务器,需要经常访问一个通用的 Amazon RDS MySQL 多可用区数据库实例.该公司想要一种安全的方法让Web 服务器连接到数据库,同时满足频繁轮换用户凭证的安全要求.哪种解决方案满足这些要求?</t>
  </si>
  <si>
    <t>一家公司有多个 Web 服务器,需要经常访问一个通用的 Amazon RDS MySQL 多可用区数据库实例.该公司想要一种安全的方法让Web 服务器连接到数据库,同时满足频繁轮换用户凭证的安全要求.哪种解决方案满足这些要求?</t>
    <phoneticPr fontId="2"/>
  </si>
  <si>
    <t>一家公司在 AWS 上托管应用程序 Lambda 函数由 Amazon API Gateway API 调用.Lambda 函数将客户数据保存到 Amazon Aurora MySQL 数据库中.每当公司升级数据库时,Lambda 函数都无法建立数据库连接,直到升级完成结果是某些事件没有记录客户数据.解决方案架构师需要设计一个解决方案来存储在数据库升级期间创建的客户数据.哪种解决方案可以满足这些要求?</t>
  </si>
  <si>
    <t>一家公司在 AWS 上托管应用程序 Lambda 函数由 Amazon API Gateway API 调用.Lambda 函数将客户数据保存到 Amazon Aurora MySQL 数据库中.每当公司升级数据库时,Lambda 函数都无法建立数据库连接,直到升级完成结果是某些事件没有记录客户数据.解决方案架构师需要设计一个解决方案来存储在数据库升级期间创建的客户数据.哪种解决方案可以满足这些要求?</t>
    <phoneticPr fontId="2"/>
  </si>
  <si>
    <t>一家调查公司从美国地区收集了数年的数据该公司将数据托管在一个大小为3 TB 且还在不断增长的 Amazon S3 存储桶中.该公司已开始与欧洲营销部内共享数据拥有S3 存储桶的公司,该公司希望确保其数据传输成本尽可能低.哪种解决方案可以满足这些要求?</t>
  </si>
  <si>
    <t>一家调查公司从美国地区收集了数年的数据该公司将数据托管在一个大小为3 TB 且还在不断增长的 Amazon S3 存储桶中.该公司已开始与欧洲营销部内共享数据拥有S3 存储桶的公司,该公司希望确保其数据传输成本尽可能低.哪种解决方案可以满足这些要求?</t>
    <phoneticPr fontId="2"/>
  </si>
  <si>
    <t>某公司使用 Amazon S3 存储其机密审计文档.S3 存储桶使用存储桶策略根据最小权限原则限制对审计团队 IAM用户凭证的访问.公司经理担心 S3 存储桶中的文档被意外删除并想要一个更安全的解决方案.解决方案架构师应该如何保护审计文件?</t>
  </si>
  <si>
    <t>某公司使用 Amazon S3 存储其机密审计文档.S3 存储桶使用存储桶策略根据最小权限原则限制对审计团队 IAM用户凭证的访问.公司经理担心 S3 存储桶中的文档被意外删除并想要一个更安全的解决方案.解决方案架构师应该如何保护审计文件?</t>
    <phoneticPr fontId="2"/>
  </si>
  <si>
    <t>一家公司正在使用 SQL 数据库存储可公开访问的电影数据.该数据库在 Amazon RDS 单可用区数据库实例上运行.脚本每天以随机间隔运行查询,以记录已上映的新电影数量添加到数据库中.脚本必须在营业时间内报告最终总数.公司的开发团队注意到,当脚本运行时,数据库性能不足以完成开发任务.解决方案架构师必须推荐解决此问题的解决方案.哪个解决方案会以最少的运营开销满足这个要求吗?</t>
  </si>
  <si>
    <t>一家公司正在使用 SQL 数据库存储可公开访问的电影数据.该数据库在 Amazon RDS 单可用区数据库实例上运行.脚本每天以随机间隔运行查询,以记录已上映的新电影数量添加到数据库中.脚本必须在营业时间内报告最终总数.公司的开发团队注意到,当脚本运行时,数据库性能不足以完成开发任务.解决方案架构师必须推荐解决此问题的解决方案.哪个解决方案会以最少的运营开销满足这个要求吗?</t>
    <phoneticPr fontId="2"/>
  </si>
  <si>
    <t>某公司有应用程序在VPC中的Amazon EC2实例上运行,其中一个应用程序需要调用Amazon S3 API来存储和读取对象.根据公司的安全规定,不允许来自应用程序的流量穿越互联网.哪种解决方案可以满足这些要求?</t>
  </si>
  <si>
    <t>某公司有应用程序在VPC中的Amazon EC2实例上运行,其中一个应用程序需要调用Amazon S3 API来存储和读取对象.根据公司的安全规定,不允许来自应用程序的流量穿越互联网.哪种解决方案可以满足这些要求?</t>
    <phoneticPr fontId="2"/>
  </si>
  <si>
    <t>一家公司将敏感的用户信息存储在 Amazon S3 存储桶中,该公司希望从在 VPC 内的 Amazon EC2 实例上运行的应用程序层提供对该存储桶的安全访问.解决方案架构师应采取哪些步骤组合来完成此任务?(选择两个.)</t>
  </si>
  <si>
    <t>一家公司将敏感的用户信息存储在 Amazon S3 存储桶中,该公司希望从在 VPC 内的 Amazon EC2 实例上运行的应用程序层提供对该存储桶的安全访问.解决方案架构师应采取哪些步骤组合来完成此任务?(选择两个.)</t>
    <phoneticPr fontId="2"/>
  </si>
  <si>
    <t>一家公司运行一个由 MySQL 数据库提供支持的本地应用程序,该公司正在将应用程序迁移到AWS 以提高应用程序的弹性和可用性.当前架构在正常操作期间显示数据库上的大量读取活动.公司的开发团队每 4 小时拉一次生产数据库的完整导出以填充暂存环境中的数据库.在此期间,用户会遇到不可接受的应用程序延迟.开发团队在程序完成之前无法使用暂存环境.A解决方案架构师必须推荐可缓解应用程序延迟问题的替代架构.替代架构还必须使开发团队能够继续使用暂存环境而不会延迟.哪种解决方案满足这些要求?</t>
  </si>
  <si>
    <t>一家公司运行一个由 MySQL 数据库提供支持的本地应用程序,该公司正在将应用程序迁移到AWS 以提高应用程序的弹性和可用性.当前架构在正常操作期间显示数据库上的大量读取活动.公司的开发团队每 4 小时拉一次生产数据库的完整导出以填充暂存环境中的数据库.在此期间,用户会遇到不可接受的应用程序延迟.开发团队在程序完成之前无法使用暂存环境.A解决方案架构师必须推荐可缓解应用程序延迟问题的替代架构.替代架构还必须使开发团队能够继续使用暂存环境而不会延迟.哪种解决方案满足这些要求?</t>
    <phoneticPr fontId="2"/>
  </si>
  <si>
    <t>一家公司正准备在 Amazon S3 中存储机密数据.出于合规性原因,必须对静态数据进行加密 必须记录加密密钥的使用以进行审计.必须每年轮换密钥.哪种解决方案满足这些要求并且在操作上最有效传出?</t>
  </si>
  <si>
    <t>一家公司正准备在 Amazon S3 中存储机密数据.出于合规性原因,必须对静态数据进行加密 必须记录加密密钥的使用以进行审计.必须每年轮换密钥.哪种解决方案满足这些要求并且在操作上最有效传出?</t>
    <phoneticPr fontId="2"/>
  </si>
  <si>
    <t>一家自行车共享公司正在开发一种多层架构,以在高峰运营时间跟踪其自行车的位置,该公司希望在其现有的分析平台中使用这些数据点.解决方案架构师必须确定最可行的多层架构支持此架构的选项数据点必须可从 REST API 访问.哪个操作满足存储和检索位置数据的这些要求?</t>
  </si>
  <si>
    <t>一家自行车共享公司正在开发一种多层架构,以在高峰运营时间跟踪其自行车的位置,该公司希望在其现有的分析平台中使用这些数据点.解决方案架构师必须确定最可行的多层架构支持此架构的选项数据点必须可从 REST API 访问.哪个操作满足存储和检索位置数据的这些要求?</t>
    <phoneticPr fontId="2"/>
  </si>
  <si>
    <t>一家公司有一个汽车销售网站,该网站将其列表存储在 Amazon RDS 的数据库中,当汽车出售时,需要从网站上删除列表,并且必须将数据发送到多个目标系统.哪种设计应该是解决方案建筑师推荐?</t>
  </si>
  <si>
    <t>一家公司有一个汽车销售网站,该网站将其列表存储在 Amazon RDS 的数据库中,当汽车出售时,需要从网站上删除列表,并且必须将数据发送到多个目标系统.哪种设计应该是解决方案建筑师推荐?</t>
    <phoneticPr fontId="2"/>
  </si>
  <si>
    <t>公司需要将数据存储在 Amazon S3 中并且必须防止数据被更改.公司希望上传到 Amazon S3 的新对象在不特定的时间内保持不变,直到公司决定修改对象.仅公司 AWS账户中的特定用户可以拥有删除对象的能力.解决方案架构师应该怎么做才能满足这些要求?</t>
  </si>
  <si>
    <t>公司需要将数据存储在 Amazon S3 中并且必须防止数据被更改.公司希望上传到 Amazon S3 的新对象在不特定的时间内保持不变,直到公司决定修改对象.仅公司 AWS账户中的特定用户可以拥有删除对象的能力.解决方案架构师应该怎么做才能满足这些要求?</t>
    <phoneticPr fontId="2"/>
  </si>
  <si>
    <t>一家社交媒体公司允许用户将图像上传到其网站.该网站在 Amazon EC2 实例上运行在上传请求期间,该网站将图像调整为标准尺寸并将调整后的图像存储在 Amazon S3 中.用户遇到上传缓慢的问题对网站的请求.公司需要减少应用程序内的耦合并提高网站性能.解决方案架构师必须设计最有效的图像上传流程.解决方案架构师应该采取哪些行动组合来满足这些要求?(选择两个.)</t>
  </si>
  <si>
    <t>一家社交媒体公司允许用户将图像上传到其网站.该网站在 Amazon EC2 实例上运行在上传请求期间,该网站将图像调整为标准尺寸并将调整后的图像存储在 Amazon S3 中.用户遇到上传缓慢的问题对网站的请求.公司需要减少应用程序内的耦合并提高网站性能.解决方案架构师必须设计最有效的图像上传流程.解决方案架构师应该采取哪些行动组合来满足这些要求?(选择两个.)</t>
    <phoneticPr fontId="2"/>
  </si>
  <si>
    <t>一家公司最近将消息处理系统迁移到 AWS.系统将消息接收到运行在 Amazon EC2 实例上的 ActiveMQ 队列中.消息由运行在Amazon EC2 上的消费者应用程序处理.消费者应用程序处理消息并将结果写入一个在 Amazon EC2 上运行的 MySQL 数据库.该公司希望此应用程序具有高可用性,具有两个操作复杂性 哪种架构具有 HGHEST 可用性?</t>
  </si>
  <si>
    <t>一家公司最近将消息处理系统迁移到 AWS.系统将消息接收到运行在 Amazon EC2 实例上的 ActiveMQ 队列中.消息由运行在Amazon EC2 上的消费者应用程序处理.消费者应用程序处理消息并将结果写入一个在 Amazon EC2 上运行的 MySQL 数据库.该公司希望此应用程序具有高可用性,具有两个操作复杂性 哪种架构具有 HGHEST 可用性?</t>
    <phoneticPr fontId="2"/>
  </si>
  <si>
    <t>一家公司在一组本地服务器上托管一个容器化的Web 应用程序,这些服务器处理传入的请求.请求的数量正在快速增长,本地服务器无法处理增加的请求数.公司想要移动应用程序以最少的代码更改和最少的开发工作量迁移到 AWS.哪种解决方案将以最少的运营开销满足这些要求?</t>
  </si>
  <si>
    <t>一家公司在一组本地服务器上托管一个容器化的Web 应用程序,这些服务器处理传入的请求.请求的数量正在快速增长,本地服务器无法处理增加的请求数.公司想要移动应用程序以最少的代码更改和最少的开发工作量迁移到 AWS.哪种解决方案将以最少的运营开销满足这些要求?</t>
    <phoneticPr fontId="2"/>
  </si>
  <si>
    <t>一家公司使用 50 TB 的数据进行报告.该公司希望将这些数据从本地移动到 AWS 公司数据中心中的一个自定义应用程序每周运行一次数据转换作业.该公司计划暂停应用程序,直到数据传输已完成,需要尽快开始传输过程.数据中心没有任何可用的网络带宽来处理额外的工作负载.解决方案架构师必须传输数据并且必须配置转换作业以继续在 AWS 云中运行.哪种解决方案将以最少的运营开销满足这些要求?</t>
  </si>
  <si>
    <t>一家公司使用 50 TB 的数据进行报告.该公司希望将这些数据从本地移动到 AWS 公司数据中心中的一个自定义应用程序每周运行一次数据转换作业.该公司计划暂停应用程序,直到数据传输已完成,需要尽快开始传输过程.数据中心没有任何可用的网络带宽来处理额外的工作负载.解决方案架构师必须传输数据并且必须配置转换作业以继续在 AWS 云中运行.哪种解决方案将以最少的运营开销满足这些要求?</t>
    <phoneticPr fontId="2"/>
  </si>
  <si>
    <t>一家公司创建了一个图像分析应用程序,用户可以在其中上传照片并将相框添加到他们的图像中,用户上传图像和元数据以指示他们想要添加到图像中的相框.该应用程序使用单个 Amazon EC2实例和 Amazon DynamoDB 来存储元数据.应用程序变得越来越流行,用户数量也在增加.公司预计并发用户数量会根据一天中的时间和一周中的一天而有很大差异.公司必须确保应用程序可以扩展以满足不断增长的用户群的需求.哪种解决方案可以满足这些要求?</t>
  </si>
  <si>
    <t>一家公司创建了一个图像分析应用程序,用户可以在其中上传照片并将相框添加到他们的图像中,用户上传图像和元数据以指示他们想要添加到图像中的相框.该应用程序使用单个 Amazon EC2实例和 Amazon DynamoDB 来存储元数据.应用程序变得越来越流行,用户数量也在增加.公司预计并发用户数量会根据一天中的时间和一周中的一天而有很大差异.公司必须确保应用程序可以扩展以满足不断增长的用户群的需求.哪种解决方案可以满足这些要求?</t>
    <phoneticPr fontId="2"/>
  </si>
  <si>
    <t>一家医疗记录公司在 Amazon EC2 实例上托管应用程序.该应用程序处理存储在 Amazon S3 上的客户数据文件.EC2 实例托管在公共子网中.EC2 实例通过 Internet 访问 Amazon S3,但它们确实不需要任何其他网络访问.一项新要求要求文件传输的网络流量采用私有路由,而不是通过 Internet 发送.解决方案架构师应建议对网络架构进行哪些更改以满足此要求?</t>
  </si>
  <si>
    <t>一家医疗记录公司在 Amazon EC2 实例上托管应用程序.该应用程序处理存储在 Amazon S3 上的客户数据文件.EC2 实例托管在公共子网中.EC2 实例通过 Internet 访问 Amazon S3,但它们确实不需要任何其他网络访问.一项新要求要求文件传输的网络流量采用私有路由,而不是通过 Internet 发送.解决方案架构师应建议对网络架构进行哪些更改以满足此要求?</t>
    <phoneticPr fontId="2"/>
  </si>
  <si>
    <t>一家公司为其公司网站使用流行的内容管理系统(CMS).但是,所需的修补和维护工作很繁重.该公司正在重新设计其网站并需要一个新的解决方案.该网站将每年更新四次,并且确实不需要任何可用的动态内容.解决方案必须提供高可扩展性和增强的安全性.哪种更改组合将以最少的运营开销满足这些要求?(选择两个.)</t>
  </si>
  <si>
    <t>一家公司为其公司网站使用流行的内容管理系统(CMS).但是,所需的修补和维护工作很繁重.该公司正在重新设计其网站并需要一个新的解决方案.该网站将每年更新四次,并且确实不需要任何可用的动态内容.解决方案必须提供高可扩展性和增强的安全性.哪种更改组合将以最少的运营开销满足这些要求?(选择两个.)</t>
    <phoneticPr fontId="2"/>
  </si>
  <si>
    <t>一家公司将其应用程序日志存储在 Amazon CloudWatch Logs 日志组中,一项新政策要求该公司将所有应用程序日志近乎实时地存储在 Amazon OpenSearch Service (Amazon Elasticsearch Service)中.哪种解决方案将满足此要求最少的运营开销?</t>
  </si>
  <si>
    <t>一家公司将其应用程序日志存储在 Amazon CloudWatch Logs 日志组中,一项新政策要求该公司将所有应用程序日志近乎实时地存储在 Amazon OpenSearch Service (Amazon Elasticsearch Service)中.哪种解决方案将满足此要求最少的运营开销?</t>
    <phoneticPr fontId="2"/>
  </si>
  <si>
    <t>一家公司正在构建一个基于 Web 的应用程序,该应用程序在多个可用区的 Amazon EC2 实例上运行.该 Web 应用程序将提供对总大小约 900 TB 的文本文档存储库的访问,该公司预计该 Web 应用程序将经历一段时间高需求.解决方案架构师必须确保文本文档的存储组件可以随时扩展以满足应用程序的需求.公司关心解决方案的总体成本,满足这些要求的存储解决方案成本最高-有效?</t>
  </si>
  <si>
    <t>一家公司正在构建一个基于 Web 的应用程序,该应用程序在多个可用区的 Amazon EC2 实例上运行.该 Web 应用程序将提供对总大小约 900 TB 的文本文档存储库的访问,该公司预计该 Web 应用程序将经历一段时间高需求.解决方案架构师必须确保文本文档的存储组件可以随时扩展以满足应用程序的需求.公司关心解决方案的总体成本,满足这些要求的存储解决方案成本最高-有效?</t>
    <phoneticPr fontId="2"/>
  </si>
  <si>
    <t>一家公司正在使用 Amazon API Gateway 为其在 us-east-1 区域和 ap-southeast-2 区域的忠诚度俱乐部用户设计 REST API.解决方案架构师必须设计一种解决方案来保护这些 API Gateway 托管的 REST来自 SQL 注入和跨站点脚本攻击的跨多个帐户的 API.哪种解决方案能够以最少的管理工作量满足这些要求?</t>
  </si>
  <si>
    <t>一家公司正在使用 Amazon API Gateway 为其在 us-east-1 区域和 ap-southeast-2 区域的忠诚度俱乐部用户设计 REST API.解决方案架构师必须设计一种解决方案来保护这些 API Gateway 托管的 REST来自 SQL 注入和跨站点脚本攻击的跨多个帐户的 API.哪种解决方案能够以最少的管理工作量满足这些要求?</t>
    <phoneticPr fontId="2"/>
  </si>
  <si>
    <t>一家公司在 us-west-2 区域的网络负载均衡器(NLB)后面的三个 Amazon EC2 实例上实施了自我管理的 DNS 解决方案.该公司的大多数用户位于美国和欧洲,该公司希望提高解决方案的性能和可用性.公司在 eu-west-1 区域启动和配置三个 EC2 实例,并将 EC2 实例添加为新 NLB 的目标.公司可以使用哪种解决方案将流量路由到所有EC2 实例?</t>
  </si>
  <si>
    <t>一家公司在 us-west-2 区域的网络负载均衡器(NLB)后面的三个 Amazon EC2 实例上实施了自我管理的 DNS 解决方案.该公司的大多数用户位于美国和欧洲,该公司希望提高解决方案的性能和可用性.公司在 eu-west-1 区域启动和配置三个 EC2 实例,并将 EC2 实例添加为新 NLB 的目标.公司可以使用哪种解决方案将流量路由到所有EC2 实例?</t>
    <phoneticPr fontId="2"/>
  </si>
  <si>
    <t>一家公司在 AWS 上运行在线事务处理(OLTP)工作负载.此工作负载在多可用区部署中使用未加密的 Amazon RDS 数据库实例.每日数据库快照均从此实例中获取.解决方案架构师应如何确保数据库和快照总是在向前加密?</t>
  </si>
  <si>
    <t>一家公司在 AWS 上运行在线事务处理(OLTP)工作负载.此工作负载在多可用区部署中使用未加密的 Amazon RDS 数据库实例.每日数据库快照均从此实例中获取.解决方案架构师应如何确保数据库和快照总是在向前加密?</t>
    <phoneticPr fontId="2"/>
  </si>
  <si>
    <t>一家公司想要构建一个可扩展的密钥管理基础架构,以支持需要在其应用程序中加密数据的开发人员.解决方案架构师应该如何减少运营负担?</t>
  </si>
  <si>
    <t>一家公司想要构建一个可扩展的密钥管理基础架构,以支持需要在其应用程序中加密数据的开发人员.解决方案架构师应该如何减少运营负担?</t>
    <phoneticPr fontId="2"/>
  </si>
  <si>
    <t>某公司有一个动态web应用托管在两个Amazon EC2实例上,该公司有自己的SSL证书,在每个实例上执行SSL终止.最近流量增加,运营团队确定SSL加密和解密导致 Web 服务器的计算能力达到最大极限,解决方案架构师应该如何提高应用程序的性能?</t>
  </si>
  <si>
    <t>某公司有一个动态web应用托管在两个Amazon EC2实例上,该公司有自己的SSL证书,在每个实例上执行SSL终止.最近流量增加,运营团队确定SSL加密和解密导致 Web 服务器的计算能力达到最大极限,解决方案架构师应该如何提高应用程序的性能?</t>
    <phoneticPr fontId="2"/>
  </si>
  <si>
    <t>一家公司有一个高度动态的批处理作业,它使用许多 Amazon EC2 实例来完成它.该作业本质上是无状态的,可以在任何给定时间启动和停止而不会产生负面影响,通常总共需要60分钟以上完成.公司已请解决方案架构师设计符合工作要求的可扩展且具有成本效益的解决方案.解决方案架构师应该推荐什么?</t>
  </si>
  <si>
    <t>一家公司有一个高度动态的批处理作业,它使用许多 Amazon EC2 实例来完成它.该作业本质上是无状态的,可以在任何给定时间启动和停止而不会产生负面影响,通常总共需要60分钟以上完成.公司已请解决方案架构师设计符合工作要求的可扩展且具有成本效益的解决方案.解决方案架构师应该推荐什么?</t>
    <phoneticPr fontId="2"/>
  </si>
  <si>
    <t>一家公司在 AWS 上运行其两层电子商务网站.Web 层由一个负载均衡器组成,该负载均衡器将流量发送到 Amazon EC2 实例.数据库层使用 Amazon RDS 数据库实例.EC2 实例和 RDS 数据库实例不应暴露在公共互联网上.EC2 实例需要互联网访问才能通过第三方Web 服务完成订单的支付处理.应用程序必须具有高可用性.哪种配置选项组合可以满足这些要求?(选择两个.)</t>
  </si>
  <si>
    <t>一家公司在 AWS 上运行其两层电子商务网站.Web 层由一个负载均衡器组成,该负载均衡器将流量发送到 Amazon EC2 实例.数据库层使用 Amazon RDS 数据库实例.EC2 实例和 RDS 数据库实例不应暴露在公共互联网上.EC2 实例需要互联网访问才能通过第三方Web 服务完成订单的支付处理.应用程序必须具有高可用性.哪种配置选项组合可以满足这些要求?(选择两个.)</t>
    <phoneticPr fontId="2"/>
  </si>
  <si>
    <t>解决方案架构师需要实施解决方案以降低公司的存储成本.公司的所有数据都在 Amazon S3 标准存储类中,公司必须将所有数据保留至少25年.最近2年的数据必须高度可用且可立即检索.哪种解决方案将满足这些要求?</t>
  </si>
  <si>
    <t>解决方案架构师需要实施解决方案以降低公司的存储成本.公司的所有数据都在 Amazon S3 标准存储类中,公司必须将所有数据保留至少25年.最近2年的数据必须高度可用且可立即检索.哪种解决方案将满足这些要求?</t>
    <phoneticPr fontId="2"/>
  </si>
  <si>
    <t>一家公司在 AWS 上运行其电子商务应用程序,每个新订单都作为消息发布在 RabbitMQ 队列中,该队列在单个可用区的 Amazon EC2 实例上运行,这些消息由运行在单独 EC2 上的不同应用程序处理实例.此应用程序将详细信息存储在另一个 EC2 实例上的 PostgreSQL 数据库中.所有 EC2 实例都在同一个可用区中.公司需要重新设计其架构以提供最高的可用性和最少的运营开销.解决方案架构师应该做什么怎样才能满足这些要求?</t>
  </si>
  <si>
    <t>一家公司在 AWS 上运行其电子商务应用程序,每个新订单都作为消息发布在 RabbitMQ 队列中,该队列在单个可用区的 Amazon EC2 实例上运行,这些消息由运行在单独 EC2 上的不同应用程序处理实例.此应用程序将详细信息存储在另一个 EC2 实例上的 PostgreSQL 数据库中.所有 EC2 实例都在同一个可用区中.公司需要重新设计其架构以提供最高的可用性和最少的运营开销.解决方案架构师应该做什么怎样才能满足这些要求?</t>
    <phoneticPr fontId="2"/>
  </si>
  <si>
    <t>报告团队每天都会在 Amazon S3 存储桶中接收文件.报告团队每天在同一时间手动审查并将文件从这个初始 S3 存储桶复制到分析S3 存储桶,以便与 Amazon QuickSight 一起使用.其他团队正在启动将更多更大尺寸的文件发送到初始 S3 存储桶.报告团队希望在文件进入初始 S3 存储桶时自动移动文件分析 S3 存储桶.报告团队还希望使用 AWS Lambda 函数来运行模式匹配代码此外,报告团队希望将数据文件发送到 Amazon SageMaker Pipelines 中的管道.解决方案架构师应该如何以最少的运营开销满足这些要求?</t>
  </si>
  <si>
    <t>报告团队每天都会在 Amazon S3 存储桶中接收文件.报告团队每天在同一时间手动审查并将文件从这个初始 S3 存储桶复制到分析S3 存储桶,以便与 Amazon QuickSight 一起使用.其他团队正在启动将更多更大尺寸的文件发送到初始 S3 存储桶.报告团队希望在文件进入初始 S3 存储桶时自动移动文件分析 S3 存储桶.报告团队还希望使用 AWS Lambda 函数来运行模式匹配代码此外,报告团队希望将数据文件发送到 Amazon SageMaker Pipelines 中的管道.解决方案架构师应该如何以最少的运营开销满足这些要求?</t>
    <phoneticPr fontId="2"/>
  </si>
  <si>
    <t>解决方案架构师需要帮助公司优化在 AWS 上运行应用程序的成本.应用程序将使用 Amazon EC2 实例.AWS Fargate 和 AWS Lambda 在架构内进行计算.EC2 实例将运行应用程序.EC2 的使用将是零星的和不可预测的.运行在EC2 实例上的工作负载随时可能中断.应用程序前端将运行在 Fargate 上,Lambda 将服务于 API 层.前端利用率和 API 层利用率在明年的过程中将是可预测的.哪种购买选项组合将为托管此应用程序提供最具成本效益的解决方案?(选择两个.)</t>
  </si>
  <si>
    <t>解决方案架构师需要帮助公司优化在 AWS 上运行应用程序的成本.应用程序将使用 Amazon EC2 实例.AWS Fargate 和 AWS Lambda 在架构内进行计算.EC2 实例将运行应用程序.EC2 的使用将是零星的和不可预测的.运行在EC2 实例上的工作负载随时可能中断.应用程序前端将运行在 Fargate 上,Lambda 将服务于 API 层.前端利用率和 API 层利用率在明年的过程中将是可预测的.哪种购买选项组合将为托管此应用程序提供最具成本效益的解决方案?(选择两个.)</t>
    <phoneticPr fontId="2"/>
  </si>
  <si>
    <t>一家公司运行一个基于 Web 的门户,为用户提供全球突发新闻.本地警报和天气更新.该巾户通过混合使用静态和动态内容为每个用户提供个性化视图.内容通过 API 通过 HTTPS 提供服务器在应用程序负载均衡器(ALB)后面的 Amazon EC2 实例上运行.公司希望巾户网站尽快向其全球用户提供此内容.解决方案架构师应如何设计应用程序以确保最少的所有用户的延迟?</t>
  </si>
  <si>
    <t>一家公司运行一个基于 Web 的门户,为用户提供全球突发新闻.本地警报和天气更新.该巾户通过混合使用静态和动态内容为每个用户提供个性化视图.内容通过 API 通过 HTTPS 提供服务器在应用程序负载均衡器(ALB)后面的 Amazon EC2 实例上运行.公司希望巾户网站尽快向其全球用户提供此内容.解决方案架构师应如何设计应用程序以确保最少的所有用户的延迟?</t>
    <phoneticPr fontId="2"/>
  </si>
  <si>
    <t>一家游戏公司正在设计一个高可用性架构.该应用程序运行在修改后的 Linux 内核上,并且仅支持基于 UDP 的流量.该公司需要前端层来提供最佳的用户体验.该层必须具有低延迟,将流量路由到最近的边缘位置,并为进入应用程序端点提供静态 IP 地址.解决方案架构师应该如何满足这些要求?</t>
  </si>
  <si>
    <t>一家游戏公司正在设计一个高可用性架构.该应用程序运行在修改后的 Linux 内核上,并且仅支持基于 UDP 的流量.该公司需要前端层来提供最佳的用户体验.该层必须具有低延迟,将流量路由到最近的边缘位置,并为进入应用程序端点提供静态 IP 地址.解决方案架构师应该如何满足这些要求?</t>
    <phoneticPr fontId="2"/>
  </si>
  <si>
    <t>一家公司希望将其现有的本地单体应用程序迁移到AWS.该公司希望保留尽可能多的前端代码和后端代码.但是,该公司希望将应用程序分解为更小的应用程序.不同的团队将管理每个应用程序.公司需要一个高度可扩展的解决方案,以最大限度地减少运营开销.哪种解决方案可以满足这些要求?</t>
  </si>
  <si>
    <t>一家公司希望将其现有的本地单体应用程序迁移到AWS.该公司希望保留尽可能多的前端代码和后端代码.但是,该公司希望将应用程序分解为更小的应用程序.不同的团队将管理每个应用程序.公司需要一个高度可扩展的解决方案,以最大限度地减少运营开销.哪种解决方案可以满足这些要求?</t>
    <phoneticPr fontId="2"/>
  </si>
  <si>
    <t>一家公司最近开始使用 Amazon Aurora 作为其全球电子商务应用程序的数据存储.当运行大型报告时,开发人员报告电子商务应用程序性能不佳 在查看 Amazon CloudWatch 中的指标后,解决方案架构师发现 ReadIOPS 和 CPUUtilization 指标月度报告运行时出现峰值.什么是最具成本效益的解决方案?</t>
  </si>
  <si>
    <t>一家公司最近开始使用 Amazon Aurora 作为其全球电子商务应用程序的数据存储.当运行大型报告时,开发人员报告电子商务应用程序性能不佳 在查看 Amazon CloudWatch 中的指标后,解决方案架构师发现 ReadIOPS 和 CPUUtilization 指标月度报告运行时出现峰值.什么是最具成本效益的解决方案?</t>
    <phoneticPr fontId="2"/>
  </si>
  <si>
    <t>一家公司在单个 Amazon EC2 按需实例上托管网站分析应用程序.分析软件用 PHP 编写并使用 MySQL 数据库.分析软件.提供 PHP的 Web 服务器和数据库服务器都托管在 EC2 实例上,应用程序在繁忙时间显示出性能下降的迹象,并出现 5xx 错误.公司需要无缝扩展应用程序.哪种解决方案最经济高效地满足这些要求?</t>
  </si>
  <si>
    <t>一家公司在单个 Amazon EC2 按需实例上托管网站分析应用程序.分析软件用 PHP 编写并使用 MySQL 数据库.分析软件.提供 PHP的 Web 服务器和数据库服务器都托管在 EC2 实例上,应用程序在繁忙时间显示出性能下降的迹象,并出现 5xx 错误.公司需要无缝扩展应用程序.哪种解决方案最经济高效地满足这些要求?</t>
    <phoneticPr fontId="2"/>
  </si>
  <si>
    <t>一家公司在应用程序负载均衡器后面的一组 Amazon EC2 按需实例上运行无状态 Web 应用程序.该应用程序在每个工作日 8 小时內使用量很大.应用程序在一夜之间的使用量适中且稳定周末的使用率很低.公司希望在不影响应用程序可用性的情况下最大限度地降低其EC2 成本.哪种解决方案可以满足这些要求?</t>
  </si>
  <si>
    <t>一家公司在应用程序负载均衡器后面的一组 Amazon EC2 按需实例上运行无状态 Web 应用程序.该应用程序在每个工作日 8 小时內使用量很大.应用程序在一夜之间的使用量适中且稳定周末的使用率很低.公司希望在不影响应用程序可用性的情况下最大限度地降低其EC2 成本.哪种解决方案可以满足这些要求?</t>
    <phoneticPr fontId="2"/>
  </si>
  <si>
    <t>某公司需要为一个关键应用保留应用日志文件10年,应用团队定期访问过去一个月的日志进行故障排除,但很少访问超过1个月的日志.应用生成超过10 TB的日志每月.哪种存储选项最经济高效地满足这些要求?</t>
  </si>
  <si>
    <t>某公司需要为一个关键应用保留应用日志文件10年,应用团队定期访问过去一个月的日志进行故障排除,但很少访问超过1个月的日志.应用生成超过10 TB的日志每月.哪种存储选项最经济高效地满足这些要求?</t>
    <phoneticPr fontId="2"/>
  </si>
  <si>
    <t>一家公司的数据摄取工作流程包括以下组件 :- 接收有关新数据交付通知的 Amazon Simple Notation Service (Amazon SNS) 主题 .处理和存储数据的 AWS Lambda 函数 摄取工作流程偶尔会失败因为网络连接问题.当任期发生时,除非公司手动重新运行作业,否则不会摄取相应的数据.解决方案架构师应该怎么做才能确保最终处理所有通知?</t>
  </si>
  <si>
    <t>一家公司的数据摄取工作流程包括以下组件 :- 接收有关新数据交付通知的 Amazon Simple Notation Service (Amazon SNS) 主题 .处理和存储数据的 AWS Lambda 函数 摄取工作流程偶尔会失败因为网络连接问题.当任期发生时,除非公司手动重新运行作业,否则不会摄取相应的数据.解决方案架构师应该怎么做才能确保最终处理所有通知?</t>
    <phoneticPr fontId="2"/>
  </si>
  <si>
    <t>一家公司有一项产生事件数据的服务.该公司希望使用 AWS 在收到事件数据时对其进行处理.数据以特定顺序写入,在整个处理过程中必须保持该顺序,该公司希望实施一个解决方案最大限度地减少运营开销.解决方案架构师应该如何实现这一点?</t>
  </si>
  <si>
    <t>一家公司有一项产生事件数据的服务.该公司希望使用 AWS 在收到事件数据时对其进行处理.数据以特定顺序写入,在整个处理过程中必须保持该顺序,该公司希望实施一个解决方案最大限度地减少运营开销.解决方案架构师应该如何实现这一点?</t>
    <phoneticPr fontId="2"/>
  </si>
  <si>
    <t>一家公司正在将应用程序从本地服务器迁移到 Amazon EC2 实例.作为迁移设计要求的一部分,解决方案架构师必须实施基础设施指标警报.如果 CPU 利用率增加到超过50% 的时间很短,但是,如果 CPU 利用率增加到50%以上,同时磁盘上的读取 IOPS很高,公司需要尽快采取行动.解决方案架构师也必须降低误报.解决方案架构师应该怎么做才能满足这些要求?</t>
  </si>
  <si>
    <t>一家公司正在将应用程序从本地服务器迁移到 Amazon EC2 实例.作为迁移设计要求的一部分,解决方案架构师必须实施基础设施指标警报.如果 CPU 利用率增加到超过50% 的时间很短,但是,如果 CPU 利用率增加到50%以上,同时磁盘上的读取 IOPS很高,公司需要尽快采取行动.解决方案架构师也必须降低误报.解决方案架构师应该怎么做才能满足这些要求?</t>
    <phoneticPr fontId="2"/>
  </si>
  <si>
    <t>某公司想将其本地数据中心迁移到AWS.根据公司的合规要求,该公司只能使用ap-northeast-3区域.公司管理员不允许将VPC连接到互联网.哪些解决方案会满足这些要求吗?(选择两个.)</t>
  </si>
  <si>
    <t>某公司想将其本地数据中心迁移到AWS.根据公司的合规要求,该公司只能使用ap-northeast-3区域.公司管理员不允许将VPC连接到互联网.哪些解决方案会满足这些要求吗?(选择两个.)</t>
    <phoneticPr fontId="2"/>
  </si>
  <si>
    <t>一家公司使用三层 Web 应用程序为新员工提供培训.该应用程序每天仅访问 12 小时.该公司正在使用 Amazon RDS for MySQL 数据库实例来存储信息并希望最大限度地降低成本.什么解决方案架构师应该做些什么来满足这些要求?</t>
  </si>
  <si>
    <t>一家公司使用三层 Web 应用程序为新员工提供培训.该应用程序每天仅访问 12 小时.该公司正在使用 Amazon RDS for MySQL 数据库实例来存储信息并希望最大限度地降低成本.什么解决方案架构师应该做些什么来满足这些要求?</t>
    <phoneticPr fontId="2"/>
  </si>
  <si>
    <t>一家公司销售由流行歌曲剪辑创建的铃声,包含铃声的文件存储在 Amazon S3 Standard 中,大小至少为 128 KB.该公司拥有数百万个文件,但对于超过90天的铃声很少下载.公司需要节省存储费用,同时让用户可以随时访问最常访问的文件.公司应采取哪些措施以最具成本效益的方式满足这些要求?</t>
  </si>
  <si>
    <t>一家公司销售由流行歌曲剪辑创建的铃声,包含铃声的文件存储在 Amazon S3 Standard 中,大小至少为 128 KB.该公司拥有数百万个文件,但对于超过90天的铃声很少下载.公司需要节省存储费用,同时让用户可以随时访问最常访问的文件.公司应采取哪些措施以最具成本效益的方式满足这些要求?</t>
    <phoneticPr fontId="2"/>
  </si>
  <si>
    <t>公司需要将医学试验的结果保存到 Amazon S3 存储库.该存储库必须允许少数科学家添加新文件,并且必须限制所有其他用户只读访问.任何用户都不能修改或删除存储库中的任何文件.公司必须将存储库中的每个文件在其创建日期后至少保留1年.哪种解决方案将满足这些要求?</t>
  </si>
  <si>
    <t>公司需要将医学试验的结果保存到 Amazon S3 存储库.该存储库必须允许少数科学家添加新文件,并且必须限制所有其他用户只读访问.任何用户都不能修改或删除存储库中的任何文件.公司必须将存储库中的每个文件在其创建日期后至少保留1年.哪种解决方案将满足这些要求?</t>
    <phoneticPr fontId="2"/>
  </si>
  <si>
    <t>一家大型媒体公司在 AWS 上托管一个 Web 应用程序.该公司希望开始缓存机密媒体文件,以便世界各地的用户可以可靠地访问这些文件.内容存储在 Amazon S3 存储桶中.该公司必须交付快速获取内容,无论请求来自何处.哪种解决方案可以满足这些要求?</t>
  </si>
  <si>
    <t>一家大型媒体公司在 AWS 上托管一个 Web 应用程序.该公司希望开始缓存机密媒体文件,以便世界各地的用户可以可靠地访问这些文件.内容存储在 Amazon S3 存储桶中.该公司必须交付快速获取内容,无论请求来自何处.哪种解决方案可以满足这些要求?</t>
    <phoneticPr fontId="2"/>
  </si>
  <si>
    <t>一家公司生产来自不同数据库的批量数据.该公司还从网络传感器和应用程序 API 生成实时流数据.该公司需要将所有数据整合到一个地方进行业务分析,该公司需要处理传入的数据然后将数据暂存到不同的 Amazon S3 存储桶中.团队稍后将运行一次性查询并将数据导入商业智能工具以显示关键绩效指标(KPI).哪种步骤组合将以最少的运营开销满足这些要求?(选择两个.)</t>
  </si>
  <si>
    <t>一家公司生产来自不同数据库的批量数据.该公司还从网络传感器和应用程序 API 生成实时流数据.该公司需要将所有数据整合到一个地方进行业务分析,该公司需要处理传入的数据然后将数据暂存到不同的 Amazon S3 存储桶中.团队稍后将运行一次性查询并将数据导入商业智能工具以显示关键绩效指标(KPI).哪种步骤组合将以最少的运营开销满足这些要求?(选择两个.)</t>
    <phoneticPr fontId="2"/>
  </si>
  <si>
    <t>一家游戏公司有一个显示分数的Web 应用程序.该应用程序在应用程序负载均衡器后面的 Amazon EC2 实例上运行.该应用程序将数据存储在 Amazon RDS for MySQL 数据库中.用户开始经历长时间的延迟和中断通过数据库读取性能.公司希望改善用户体验,同时尽量减少对应用程序架构的更改.解决方案架构师应该如何满足这些要求?</t>
  </si>
  <si>
    <t>一家游戏公司有一个显示分数的Web 应用程序.该应用程序在应用程序负载均衡器后面的 Amazon EC2 实例上运行.该应用程序将数据存储在 Amazon RDS for MySQL 数据库中.用户开始经历长时间的延迟和中断通过数据库读取性能.公司希望改善用户体验,同时尽量减少对应用程序架构的更改.解决方案架构师应该如何满足这些要求?</t>
    <phoneticPr fontId="2"/>
  </si>
  <si>
    <t>企业的备份数据总计 700 TB,并保存在其数据中心的网络附加存储(NAS)中.这些备份数据必须可供偶尔的监管查询使用,并保存七年.组织已选择将其备份数据从其本地数据中心迁移到 Amazon Web Services (AWS).必须在一个月内完成迁移,公司的公共互联网连接提供 500 Mbps 的专用数据传输容量.应该解决方案架构师如何确保以尽可能低的成本迁移和存储数据?</t>
  </si>
  <si>
    <t>企业的备份数据总计 700 TB,并保存在其数据中心的网络附加存储(NAS)中.这些备份数据必须可供偶尔的监管查询使用,并保存七年.组织已选择将其备份数据从其本地数据中心迁移到 Amazon Web Services (AWS).必须在一个月内完成迁移,公司的公共互联网连接提供 500 Mbps 的专用数据传输容量.应该解决方案架构师如何确保以尽可能低的成本迁移和存储数据?</t>
    <phoneticPr fontId="2"/>
  </si>
  <si>
    <t>如果公司的主网站不可用,公司希望将其用户定向到备份静态错误页面.主网站的 DNS 记录托管在 Amazon Route 53 中.域指向应用程序负载均衡器(ALB).公司需要一种能够最大限度地减少变更和基础设施开销的解决方案.哪种解决方案可以满足这些要求?</t>
  </si>
  <si>
    <t>如果公司的主网站不可用,公司希望将其用户定向到备份静态错误页面.主网站的 DNS 记录托管在 Amazon Route 53 中.域指向应用程序负载均衡器(ALB).公司需要一种能够最大限度地减少变更和基础设施开销的解决方案.哪种解决方案可以满足这些要求?</t>
    <phoneticPr fontId="2"/>
  </si>
  <si>
    <t>一家公司招聘了一位新的云工程师,他不应该有权访问 CompanyConfidential Amazon S3 存储桶.该云工程师必须对名为 Admin Tools 的 S3 存储桶具有读写权限.哪种 IAM 策略可以满足这些标准?</t>
  </si>
  <si>
    <t>一家公司招聘了一位新的云工程师,他不应该有权访问 CompanyConfidential Amazon S3 存储桶.该云工程师必须对名为 Admin Tools 的 S3 存储桶具有读写权限.哪种 IAM 策略可以满足这些标准?</t>
    <phoneticPr fontId="2"/>
  </si>
  <si>
    <t>一名新员工加入公司担任部署工程师.部署工程师将使用 AWS CloudFormation 模板创建多个 AWS 资源.解决方案架构师希望部署工程师在遵循最小权限原则的同时执行工作活动.哪些步骤解决方案架构师应该联合起来实现这个目标吗?(选择两个.)</t>
  </si>
  <si>
    <t>一名新员工加入公司担任部署工程师.部署工程师将使用 AWS CloudFormation 模板创建多个 AWS 资源.解决方案架构师希望部署工程师在遵循最小权限原则的同时执行工作活动.哪些步骤解决方案架构师应该联合起来实现这个目标吗?(选择两个.)</t>
    <phoneticPr fontId="2"/>
  </si>
  <si>
    <t>一家公司在 AWS 上运行高性能计算(HPC)工作负载.工作负载需要低延迟网络性能和高网络吞吐量以及紧密耦合的节点到节点通信.Amazon EC2 实例的大小适合计算和存储容量,并使用默认选项启动.解决方案架构师应该提出什么建议来提高工作负载的性能?</t>
  </si>
  <si>
    <t>一家公司在 AWS 上运行高性能计算(HPC)工作负载.工作负载需要低延迟网络性能和高网络吞吐量以及紧密耦合的节点到节点通信.Amazon EC2 实例的大小适合计算和存储容量,并使用默认选项启动.解决方案架构师应该提出什么建议来提高工作负载的性能?</t>
    <phoneticPr fontId="2"/>
  </si>
  <si>
    <t>一家公司希望使用 AWS 云使现有应用程序具有高可用性和弹性.该应用程序的当前版本驻留在公司的数据中心.该应用程序最近在数据库服务器因意外断电而崩溃后出现数据丢失.公司需要一个避免任何单点故障的解决方案.该解决方案必须使应用程序能够扩展以满足用户需求.哪种解决方案可以满足这些要求?</t>
  </si>
  <si>
    <t>一家公司希望使用 AWS 云使现有应用程序具有高可用性和弹性.该应用程序的当前版本驻留在公司的数据中心.该应用程序最近在数据库服务器因意外断电而崩溃后出现数据丢失.公司需要一个避免任何单点故障的解决方案.该解决方案必须使应用程序能够扩展以满足用户需求.哪种解决方案可以满足这些要求?</t>
    <phoneticPr fontId="2"/>
  </si>
  <si>
    <t>一家公司想要在作为 AWS 云中 Auto Scaling 组一部分的 Amazon EC2 实例上运行游戏应用程序.该应用程序将使用 UDP 数据包传输数据.该公司希望确保该应用程序可以横向扩展和横向扩展随着流量的增加和减少.解决方案架构师应该做什么来满足这些要求?</t>
  </si>
  <si>
    <t>一家公司想要在作为 AWS 云中 Auto Scaling 组一部分的 Amazon EC2 实例上运行游戏应用程序.该应用程序将使用 UDP 数据包传输数据.该公司希望确保该应用程序可以横向扩展和横向扩展随着流量的增加和减少.解决方案架构师应该做什么来满足这些要求?</t>
    <phoneticPr fontId="2"/>
  </si>
  <si>
    <t>一家公司正在为托管在AWS云中的游戏应用程序设计共享存储解决方案。该公司需要能够使用SMB客户端访问数据。必须对解决方案进行全面管理。哪种AWS解决方案符合这些要求?</t>
  </si>
  <si>
    <t>一家公司正在为托管在AWS云中的游戏应用程序设计共享存储解决方案。该公司需要能够使用SMB客户端访问数据。必须对解决方案进行全面管理。哪种AWS解决方案符合这些要求?</t>
    <phoneticPr fontId="2"/>
  </si>
  <si>
    <t>一家公司在 Amazon EC2 实例和 Amazon RDS 上托管一个两层应用程序.应用程序的需求因一天中的时间而异.下班后和周末负载最小.EC2 实例在 EC2 Auto Scaling 组中运行最少配置两个实例,最多配置五个实例,应用程序必须始终可用,但公司关心整体成本.哪种解决方案最经济高效地满足可用性要求?</t>
  </si>
  <si>
    <t>一家公司在 Amazon EC2 实例和 Amazon RDS 上托管一个两层应用程序.应用程序的需求因一天中的时间而异.下班后和周末负载最小.EC2 实例在 EC2 Auto Scaling 组中运行最少配置两个实例,最多配置五个实例,应用程序必须始终可用,但公司关心整体成本.哪种解决方案最经济高效地满足可用性要求?</t>
    <phoneticPr fontId="2"/>
  </si>
  <si>
    <t>一家公司有一个电子商务结账工作流程,该工作流程将订单写入数据库并调用服务来处理付款.用户在结账过程中遇到超时,当用户重新提交结账表单时,会为相同的需求创建多个唯一订单事务.解决方案架构师应如何重构此工作流程以防止创建多个订单?</t>
  </si>
  <si>
    <t>一家公司有一个电子商务结账工作流程,该工作流程将订单写入数据库并调用服务来处理付款.用户在结账过程中遇到超时,当用户重新提交结账表单时,会为相同的需求创建多个唯一订单事务.解决方案架构师应如何重构此工作流程以防止创建多个订单?</t>
    <phoneticPr fontId="2"/>
  </si>
  <si>
    <t>一家公司正计划构建一个高性能计算(HPC)工作负载即服务解决方案,该解决方案托管在 AWS 上,一组 16个 AmazonEC2Ltnux实例需要尽可能低的节点到节点通信延迟.这些实例还需要一个用于高性能存储的共享块设备卷.哪种解决方案可以满足这些要求?</t>
  </si>
  <si>
    <t>一家公司正计划构建一个高性能计算(HPC)工作负载即服务解决方案,该解决方案托管在 AWS 上,一组 16个 AmazonEC2Ltnux实例需要尽可能低的节点到节点通信延迟.这些实例还需要一个用于高性能存储的共享块设备卷.哪种解决方案可以满足这些要求?</t>
    <phoneticPr fontId="2"/>
  </si>
  <si>
    <t>一家公司有一个事件驱动的应用程序,该应用程序每分钟调用 AWS Lambda 函数多达 800 次,运行时间各不相同.Lambda 函数访问存储在 Amazon Aurora MySQL OB 集群中的数据.公司注意到连接超时是用户活动增加 数据库没有显示过载的迹象.CPU.内存和磁盘访问指标都很低.哪种解决方案可以以最少的操作开销解决此问题?</t>
  </si>
  <si>
    <t>一家公司有一个事件驱动的应用程序,该应用程序每分钟调用 AWS Lambda 函数多达 800 次,运行时间各不相同.Lambda 函数访问存储在 Amazon Aurora MySQL OB 集群中的数据.公司注意到连接超时是用户活动增加 数据库没有显示过载的迹象.CPU.内存和磁盘访问指标都很低.哪种解决方案可以以最少的操作开销解决此问题?</t>
    <phoneticPr fontId="2"/>
  </si>
  <si>
    <t>一家公司正在本地构建一个容器化应用程序,并决定将应用程序迁移到 AWS.部署 li后,该应用程序将很快拥有数千名用户.该公司不确定如何大规模管理容器的部署.该公司需要将容器化应用程序部署在一个高度可用的架构中,从而最大限度地减少运营开销.哪种解决方案可以满足这些要求?</t>
  </si>
  <si>
    <t>一家公司正在本地构建一个容器化应用程序,并决定将应用程序迁移到 AWS.部署 li后,该应用程序将很快拥有数千名用户.该公司不确定如何大规模管理容器的部署.该公司需要将容器化应用程序部署在一个高度可用的架构中,从而最大限度地减少运营开销.哪种解决方案可以满足这些要求?</t>
    <phoneticPr fontId="2"/>
  </si>
  <si>
    <t>某公司的应用程序出现性能问题.应用程序陈旧,需要在 Amazon EC2 实例上完成 m-memory 任务.该公司使用 AWS CloudFormation 部署基础设施并使用 M5 EC2 Instance 系列.随着流量的增加,应用程序性能下降.当用户尝试访问应用程序时,用户报告延迟.哪种解决方案将以最有效的操作方式解决这些问题?</t>
  </si>
  <si>
    <t>某公司的应用程序出现性能问题.应用程序陈旧,需要在 Amazon EC2 实例上完成 m-memory 任务.该公司使用 AWS CloudFormation 部署基础设施并使用 M5 EC2 Instance 系列.随着流量的增加,应用程序性能下降.当用户尝试访问应用程序时,用户报告延迟.哪种解决方案将以最有效的操作方式解决这些问题?</t>
    <phoneticPr fontId="2"/>
  </si>
  <si>
    <t>一家电子商务公司有一个使用 Amazon API Gateway 和 AWS Lambda 函数的订单处理应用程序.该应用程序将数据存储在 Amazon Aurora PostgreSQL 数据库中.在最近的一次销售活动中,客户订单突然激增.一些客户经历超时并且应用程序没有处理这些客户的订单.解决方案架构师确定由于大量打开的连接,数据库的CPU 利用率和内存利用率很高.解决方案架构师需要防止超时错误,同时进行对应用程序的更改最少.哪种解决方案可以满足这些要求?</t>
  </si>
  <si>
    <t>一家电子商务公司有一个使用 Amazon API Gateway 和 AWS Lambda 函数的订单处理应用程序.该应用程序将数据存储在 Amazon Aurora PostgreSQL 数据库中.在最近的一次销售活动中,客户订单突然激增.一些客户经历超时并且应用程序没有处理这些客户的订单.解决方案架构师确定由于大量打开的连接,数据库的CPU 利用率和内存利用率很高.解决方案架构师需要防止超时错误,同时进行对应用程序的更改最少.哪种解决方案可以满足这些要求?</t>
    <phoneticPr fontId="2"/>
  </si>
  <si>
    <t>一家公司在应用程序负载均衡器后面的 Amazon EC2 实例上运行一个全球 Web 应用程序,该应用程序将数据存储在 Amazon Aurora 中.该公司需要创建一个灾难恢复解决方案,并且可以容忍长达30分钟的停机时间和潜在的数据丢失,当主要基础设施健康时,解决方案不需要处理负载,解决方案架构师应该做什么来满足这些要求?</t>
  </si>
  <si>
    <t>一家公司在应用程序负载均衡器后面的 Amazon EC2 实例上运行一个全球 Web 应用程序,该应用程序将数据存储在 Amazon Aurora 中.该公司需要创建一个灾难恢复解决方案,并且可以容忍长达30分钟的停机时间和潜在的数据丢失,当主要基础设施健康时,解决方案不需要处理负载,解决方案架构师应该做什么来满足这些要求?</t>
    <phoneticPr fontId="2"/>
  </si>
  <si>
    <t>一家公司想要衡量其最近的营销活动的有效性.该公司对销售数据的 csv 文件执行批处理,并将结果每小时存储一次 Amazon S3存储桶.S3 双 PB 的对象.该公司运行一个-在 Amazon Athena 中进行时间查询以确定哪些产品在特定区域的特定日期最受欢迎 查询有时会失败或需要比预期更长的时间才能完成.解决方案架构师应采取哪些措施来提高查询性能和可靠性?(选择两个.)</t>
  </si>
  <si>
    <t>一家公司想要衡量其最近的营销活动的有效性.该公司对销售数据的 csv 文件执行批处理,并将结果每小时存储一次 Amazon S3存储桶.S3 双 PB 的对象.该公司运行一个-在 Amazon Athena 中进行时间查询以确定哪些产品在特定区域的特定日期最受欢迎 查询有时会失败或需要比预期更长的时间才能完成.解决方案架构师应采取哪些措施来提高查询性能和可靠性?(选择两个.)</t>
    <phoneticPr fontId="2"/>
  </si>
  <si>
    <t>一家公司在 us-east-1 区域内的三个独立 VPC 中运行多个业务应用程序.这些应用程序必须能够在VPC 之间进行通信,这些应用程序还必须能够每天一致地将数百到千兆字节的数据发送到一个在单个本地数据中心中运行的对延迟敏感的应用程序.解决方案架构师需要设计一种网络连接解决方案,以最大限度地提高成本效益.哪种解决方案能够满足这些要求?</t>
  </si>
  <si>
    <t>一家公司在 us-east-1 区域内的三个独立 VPC 中运行多个业务应用程序.这些应用程序必须能够在VPC 之间进行通信,这些应用程序还必须能够每天一致地将数百到千兆字节的数据发送到一个在单个本地数据中心中运行的对延迟敏感的应用程序.解决方案架构师需要设计一种网络连接解决方案,以最大限度地提高成本效益.哪种解决方案能够满足这些要求?</t>
    <phoneticPr fontId="2"/>
  </si>
  <si>
    <t>在线照片应用程序让用户上传照片和执行图像编辑操作.该应用程序提供免费和付费两种服务 付费用户提交的照片在免费用户提交的照片之前被处理 照片上传到 Amazon S3 并且工作信息是发送到 Amazon SQS.解决方案架构师应该推荐哪种配置?</t>
  </si>
  <si>
    <t>在线照片应用程序让用户上传照片和执行图像编辑操作.该应用程序提供免费和付费两种服务 付费用户提交的照片在免费用户提交的照片之前被处理 照片上传到 Amazon S3 并且工作信息是发送到 Amazon SQS.解决方案架构师应该推荐哪种配置?</t>
    <phoneticPr fontId="2"/>
  </si>
  <si>
    <t>一家公司在 AWS 上托管其产品信息网页.现有解决方案在 Auto Scaling 组中的 Application Load Balancer 后面使用多个 AmazonEC2 实例.该网站还使用自定义 DNS 名称,并且仅使用专用 SSL 证书与 HTTPS 通信.该公司正在计划推出新产品,并希望确保来自世界各地的用户在新网站上获得最佳体验.解决方案架构师应该如何满足这些要求?</t>
  </si>
  <si>
    <t>一家公司在 AWS 上托管其产品信息网页.现有解决方案在 Auto Scaling 组中的 Application Load Balancer 后面使用多个 AmazonEC2 实例.该网站还使用自定义 DNS 名称,并且仅使用专用 SSL 证书与 HTTPS 通信.该公司正在计划推出新产品,并希望确保来自世界各地的用户在新网站上获得最佳体验.解决方案架构师应该如何满足这些要求?</t>
    <phoneticPr fontId="2"/>
  </si>
  <si>
    <t>一家公司在本地存储了150 TB 的存档图像数据,需要在下个月内转移到 AWS 云.该公司当前的网络连接仅允许在夜间为此目的上传高达 100 Mbps 的数据.什么是移动这些数据并满足迁移截止日期的最具成本效益的机制?</t>
  </si>
  <si>
    <t>一家公司在本地存储了150 TB 的存档图像数据,需要在下个月内转移到 AWS 云.该公司当前的网络连接仅允许在夜间为此目的上传高达 100 Mbps 的数据.什么是移动这些数据并满足迁移截止日期的最具成本效益的机制?</t>
    <phoneticPr fontId="2"/>
  </si>
  <si>
    <t>一家公司使用七个 Amazon EC2 实例在 AWS 上托管其 Web 应用程序.该公司要求返回所有健康 EC2 实例的 IP 地址以响应 DNS查询.应使用哪种策略来满足此要求?</t>
  </si>
  <si>
    <t>一家公司使用七个 Amazon EC2 实例在 AWS 上托管其 Web 应用程序.该公司要求返回所有健康 EC2 实例的 IP 地址以响应 DNS查询.应使用哪种策略来满足此要求?</t>
    <phoneticPr fontId="2"/>
  </si>
  <si>
    <t>一家公司想要使用 AWS Systems Manager 来管理一个队列 Amazon EC2 实例.根据公司的安全要求,没有 EC2 实例可以访问互联网.解决方案架构师需要设计从 EC2 实例到 Systems Manager 的网络连接,同时履行此安全义务.哪种解决方案将满足这些要求?</t>
  </si>
  <si>
    <t>一家公司想要使用 AWS Systems Manager 来管理一个队列 Amazon EC2 实例.根据公司的安全要求,没有 EC2 实例可以访问互联网.解决方案架构师需要设计从 EC2 实例到 Systems Manager 的网络连接,同时履行此安全义务.哪种解决方案将满足这些要求?</t>
    <phoneticPr fontId="2"/>
  </si>
  <si>
    <t>一家公司需要在 AWS 上构建报告解决方案.该解决方案必须支持数据分析师对数据运行的 SQL 查询.数据分析师每天将运行少于10 个查询该公司每天生成3 GB 的新数据本地关系数据库.需要将这些数据传输到 AWS 以执行报告任务.解决方案架构师应该推荐什么来以最低的成本满足这些要求?</t>
  </si>
  <si>
    <t>一家公司需要在 AWS 上构建报告解决方案.该解决方案必须支持数据分析师对数据运行的 SQL 查询.数据分析师每天将运行少于10 个查询该公司每天生成3 GB 的新数据本地关系数据库.需要将这些数据传输到 AWS 以执行报告任务.解决方案架构师应该推荐什么来以最低的成本满足这些要求?</t>
    <phoneticPr fontId="2"/>
  </si>
  <si>
    <t>一家公司想要监控其 AWS 成本以进行财务审查.云运营团队正在 AWS Organizations 管理账户中设计一个架构,以查询所有成员账户的 AWS 成本和使用情况报告.团队必须每月运行一次此查询,并且提供账单的详细分析.哪种解决方案是满足这些要求的最具可扩展性和成本效益的方式?</t>
  </si>
  <si>
    <t>一家公司想要监控其 AWS 成本以进行财务审查.云运营团队正在 AWS Organizations 管理账户中设计一个架构,以查询所有成员账户的 AWS 成本和使用情况报告.团队必须每月运行一次此查询,并且提供账单的详细分析.哪种解决方案是满足这些要求的最具可扩展性和成本效益的方式?</t>
    <phoneticPr fontId="2"/>
  </si>
  <si>
    <t>21-100题干差异表</t>
  </si>
  <si>
    <t>题库数据题干</t>
  </si>
  <si>
    <t>顺序刷题题干</t>
  </si>
  <si>
    <t>一致</t>
  </si>
  <si>
    <t>Cant be implemented on Lambda because the timeout for Lambda is 15mins and the Job takes 60minutes to complete</t>
  </si>
  <si>
    <t>Cant be implemented on Lambda because the timeout for Lambda is 15mins and the Job takes 60minutes to complete</t>
    <phoneticPr fontId="2"/>
  </si>
  <si>
    <t>AWS Secrets Manager 是比 SSM Parameter store 更新的服务. https://docs.aws.amazon.com/secretsmanager/latest/userguide/create_database_secret.html</t>
  </si>
  <si>
    <t>AWS Secrets Manager 是比 SSM Parameter store 更新的服务. https://docs.aws.amazon.com/secretsmanager/latest/userguide/create_database_secret.html</t>
    <phoneticPr fontId="2"/>
  </si>
  <si>
    <t>It's a third-party certificate, hence AWS cannot manage renewal automatically. The closest thing you can do is to send a notification to renew the 3rd party certificate.</t>
  </si>
  <si>
    <t>It's a third-party certificate, hence AWS cannot manage renewal automatically. The closest thing you can do is to send a notification to renew the 3rd party certificate.</t>
    <phoneticPr fontId="2"/>
  </si>
  <si>
    <t>This solution will meet the company's requirements in a cost-effective manner because it uses a serverless architecture with AWS Lambda to convert the files and store them in S3. The Lambda function will automatically scale to meet the demand for file conversions and S3 will automatically scale to store the original and converted files as needed.该解决方案将以经济高效的方式满足公司的要求,因为它使用了带有AWS Lambda的无服务器架构来转换文件并将其存储在S3中。Lambda功能将自动缩放以满足文件转换的需求,S3将根据需要自动缩放以存储原始文件和转换后的文件。</t>
  </si>
  <si>
    <t>This solution will meet the company's requirements in a cost-effective manner because it uses a serverless architecture with AWS Lambda to convert the files and store them in S3. The Lambda function will automatically scale to meet the demand for file conversions and S3 will automatically scale to store the original and converted files as needed.该解决方案将以经济高效的方式满足公司的要求,因为它使用了带有AWS Lambda的无服务器架构来转换文件并将其存储在S3中。Lambda功能将自动缩放以满足文件转换的需求,S3将根据需要自动缩放以存储原始文件和转换后的文件。</t>
    <phoneticPr fontId="2"/>
  </si>
  <si>
    <t>始终需要立即访问,因为文件包含关键业务数据</t>
  </si>
  <si>
    <t>始终需要立即访问,因为文件包含关键业务数据</t>
    <phoneticPr fontId="2"/>
  </si>
  <si>
    <t>用于 Aurora 的 RDS 代理 https://docs.aws.amazon.com/AmazonRDS/latest/AuroraUserGuide/rds-proxy.html</t>
  </si>
  <si>
    <t>用于 Aurora 的 RDS 代理 https://docs.aws.amazon.com/AmazonRDS/latest/AuroraUserGuide/rds-proxy.html</t>
    <phoneticPr fontId="2"/>
  </si>
  <si>
    <t>https://aws.amazon.com/getting-started/hands-on/build-serverless-web-app-lambda-apigateway-s3-dynamodbcognito/module-4/</t>
  </si>
  <si>
    <t>https://aws.amazon.com/getting-started/hands-on/build-serverless-web-app-lambda-apigateway-s3-dynamodbcognito/module-4/</t>
    <phoneticPr fontId="2"/>
  </si>
  <si>
    <t>https://aws.amazon.com/premiumsupport/knowledge-center/s3-private-connection-no-authentication/</t>
  </si>
  <si>
    <t>https://aws.amazon.com/premiumsupport/knowledge-center/s3-private-connection-no-authentication/</t>
    <phoneticPr fontId="2"/>
  </si>
  <si>
    <t>B is the only right answer. C does not indicate archiving after 2 years. If it did specify 2 years, then C would also be an option.</t>
  </si>
  <si>
    <t>B is the only right answer. C does not indicate archiving after 2 years. If it did specify 2 years, then C would also be an option.</t>
    <phoneticPr fontId="2"/>
  </si>
  <si>
    <t>https://aws.amazon.com/blogs/compute/microservice-delivery-with-amazon-ecs-and-application-load-balancers/</t>
  </si>
  <si>
    <t>https://aws.amazon.com/blogs/compute/microservice-delivery-with-amazon-ecs-and-application-load-balancers/</t>
    <phoneticPr fontId="2"/>
  </si>
  <si>
    <t>They are currently using On Demand instances, so option C is out. A uses Spot instances which is not recommended for PROD and D uses Dedicated instances which are expensive. So option B should be the one.</t>
  </si>
  <si>
    <t>They are currently using On Demand instances, so option C is out. A uses Spot instances which is not recommended for PROD and D uses Dedicated instances which are expensive. So option B should be the one.</t>
    <phoneticPr fontId="2"/>
  </si>
  <si>
    <t>Option C could work but the max retries attempts is 23 days. After that messages are deleted. And you do not want that to happen! So, Option D.</t>
  </si>
  <si>
    <t>Option C could work but the max retries attempts is 23 days. After that messages are deleted. And you do not want that to happen! So, Option D.</t>
    <phoneticPr fontId="2"/>
  </si>
  <si>
    <t>https://docs.aws.amazon.com/organizations/latest/userguide/orgs_manage_policies_scps_examples_vpc.html#example_vpc_2</t>
  </si>
  <si>
    <t>https://docs.aws.amazon.com/organizations/latest/userguide/orgs_manage_policies_scps_examples_vpc.html#example_vpc_2</t>
    <phoneticPr fontId="2"/>
  </si>
  <si>
    <t>yeah AE makes sense, only E is working with S3 here and questions wants them to be in S3</t>
  </si>
  <si>
    <t>yeah AE makes sense, only E is working with S3 here and questions wants them to be in S3</t>
    <phoneticPr fontId="2"/>
  </si>
  <si>
    <t>https://docs.aws.amazon.com/AWSEC2/latest/UserGuide/ebs-volumes-multi.html</t>
  </si>
  <si>
    <t>https://docs.aws.amazon.com/AWSEC2/latest/UserGuide/ebs-volumes-multi.html</t>
    <phoneticPr fontId="2"/>
  </si>
  <si>
    <t>https://docs.aws.amazon.com/whitepapers/latest/aws-vpc-connectivity-options/aws-direct-connect-aws-transit-gateway.html</t>
  </si>
  <si>
    <t>https://docs.aws.amazon.com/whitepapers/latest/aws-vpc-connectivity-options/aws-direct-connect-aws-transit-gateway.html</t>
    <phoneticPr fontId="2"/>
  </si>
  <si>
    <t>📘 AWS-SAA-C03 顺序刷题（101-200）</t>
  </si>
  <si>
    <t>A:</t>
  </si>
  <si>
    <t>B:</t>
  </si>
  <si>
    <t>C:</t>
  </si>
  <si>
    <t>D:</t>
  </si>
  <si>
    <t>B,E</t>
  </si>
  <si>
    <t>A,E</t>
  </si>
  <si>
    <t>E:</t>
  </si>
  <si>
    <t>B,E</t>
    <phoneticPr fontId="2"/>
  </si>
  <si>
    <t>A,C</t>
  </si>
  <si>
    <t>题目 141：</t>
    <phoneticPr fontId="2"/>
  </si>
  <si>
    <t>题目 142：</t>
    <phoneticPr fontId="2"/>
  </si>
  <si>
    <t>题目 143：</t>
    <phoneticPr fontId="2"/>
  </si>
  <si>
    <t>题目 144：</t>
    <phoneticPr fontId="2"/>
  </si>
  <si>
    <t>题目 145：</t>
    <phoneticPr fontId="2"/>
  </si>
  <si>
    <t>题目 146：</t>
    <phoneticPr fontId="2"/>
  </si>
  <si>
    <t>题目 147：</t>
    <phoneticPr fontId="2"/>
  </si>
  <si>
    <t>D,E</t>
  </si>
  <si>
    <t>题目 148：</t>
    <phoneticPr fontId="2"/>
  </si>
  <si>
    <t>题目 149：</t>
    <phoneticPr fontId="2"/>
  </si>
  <si>
    <t>题目 150：</t>
    <phoneticPr fontId="2"/>
  </si>
  <si>
    <t>题目 151：</t>
    <phoneticPr fontId="2"/>
  </si>
  <si>
    <t>题目 152：</t>
    <phoneticPr fontId="2"/>
  </si>
  <si>
    <t>题目 153：</t>
    <phoneticPr fontId="2"/>
  </si>
  <si>
    <t>题目 154：</t>
    <phoneticPr fontId="2"/>
  </si>
  <si>
    <t>题目 155：</t>
    <phoneticPr fontId="2"/>
  </si>
  <si>
    <t>使用 Amazon Route 53 的 geoproximity 功能。</t>
  </si>
  <si>
    <t>使用 AWS WAF 保护 NLB。</t>
  </si>
  <si>
    <t>使用 AWS WAF 保护 Amazon API Gateway。</t>
  </si>
  <si>
    <t>B,C</t>
  </si>
  <si>
    <t>题目 181：</t>
    <phoneticPr fontId="2"/>
  </si>
  <si>
    <t>题目 182：</t>
    <phoneticPr fontId="2"/>
  </si>
  <si>
    <t>题目 183：</t>
    <phoneticPr fontId="2"/>
  </si>
  <si>
    <t>题目 184：</t>
    <phoneticPr fontId="2"/>
  </si>
  <si>
    <t>题目 185：</t>
    <phoneticPr fontId="2"/>
  </si>
  <si>
    <t>题目 186：</t>
    <phoneticPr fontId="2"/>
  </si>
  <si>
    <t>题目 187：</t>
    <phoneticPr fontId="2"/>
  </si>
  <si>
    <t>题目 188：</t>
    <phoneticPr fontId="2"/>
  </si>
  <si>
    <t>题目 189：</t>
    <phoneticPr fontId="2"/>
  </si>
  <si>
    <t>题目 190：</t>
    <phoneticPr fontId="2"/>
  </si>
  <si>
    <t>题目 191：</t>
    <phoneticPr fontId="2"/>
  </si>
  <si>
    <t>题目 192：</t>
    <phoneticPr fontId="2"/>
  </si>
  <si>
    <t>题目 193：</t>
    <phoneticPr fontId="2"/>
  </si>
  <si>
    <t>题目 194：</t>
    <phoneticPr fontId="2"/>
  </si>
  <si>
    <t>题目 195：</t>
    <phoneticPr fontId="2"/>
  </si>
  <si>
    <t>题目 196：</t>
    <phoneticPr fontId="2"/>
  </si>
  <si>
    <t>题目 197：</t>
    <phoneticPr fontId="2"/>
  </si>
  <si>
    <t>题目 198：</t>
    <phoneticPr fontId="2"/>
  </si>
  <si>
    <t>题目 199：</t>
    <phoneticPr fontId="2"/>
  </si>
  <si>
    <t>题目 200：</t>
    <phoneticPr fontId="2"/>
  </si>
  <si>
    <t>题目 119：</t>
    <phoneticPr fontId="2"/>
  </si>
  <si>
    <t>题目 120：</t>
    <phoneticPr fontId="2"/>
  </si>
  <si>
    <t>题目 121：</t>
    <phoneticPr fontId="2"/>
  </si>
  <si>
    <t>题目 122：</t>
    <phoneticPr fontId="2"/>
  </si>
  <si>
    <t>题目 123：</t>
    <phoneticPr fontId="2"/>
  </si>
  <si>
    <t>题目 124：</t>
    <phoneticPr fontId="2"/>
  </si>
  <si>
    <t>B,D</t>
  </si>
  <si>
    <t>题目 125：</t>
    <phoneticPr fontId="2"/>
  </si>
  <si>
    <t>题目 126：</t>
    <phoneticPr fontId="2"/>
  </si>
  <si>
    <t>题目 127：</t>
    <phoneticPr fontId="2"/>
  </si>
  <si>
    <t>题目 128：</t>
    <phoneticPr fontId="2"/>
  </si>
  <si>
    <t>题目 129：</t>
    <phoneticPr fontId="2"/>
  </si>
  <si>
    <t>题目 130：</t>
    <phoneticPr fontId="2"/>
  </si>
  <si>
    <t>题目 131：</t>
    <phoneticPr fontId="2"/>
  </si>
  <si>
    <t>题目 132：</t>
    <phoneticPr fontId="2"/>
  </si>
  <si>
    <t>题目 133：</t>
    <phoneticPr fontId="2"/>
  </si>
  <si>
    <t>将数据库层迁移到启用并行查询的 Aurora 数据库集群。</t>
    <phoneticPr fontId="2"/>
  </si>
  <si>
    <t>题目 134：</t>
    <phoneticPr fontId="2"/>
  </si>
  <si>
    <t>C,E</t>
  </si>
  <si>
    <t>题目 135：</t>
    <phoneticPr fontId="2"/>
  </si>
  <si>
    <t>题目 136：</t>
    <phoneticPr fontId="2"/>
  </si>
  <si>
    <t>题目 137：</t>
    <phoneticPr fontId="2"/>
  </si>
  <si>
    <t>题目 138：</t>
    <phoneticPr fontId="2"/>
  </si>
  <si>
    <t>题目 139：</t>
    <phoneticPr fontId="2"/>
  </si>
  <si>
    <t>题目 140：</t>
    <phoneticPr fontId="2"/>
  </si>
  <si>
    <t>A,B</t>
  </si>
  <si>
    <t>A,B</t>
    <phoneticPr fontId="2"/>
  </si>
  <si>
    <t>A,D</t>
  </si>
  <si>
    <t>题目 156：</t>
    <phoneticPr fontId="2"/>
  </si>
  <si>
    <t>题目 157：</t>
    <phoneticPr fontId="2"/>
  </si>
  <si>
    <t>题目 158：</t>
    <phoneticPr fontId="2"/>
  </si>
  <si>
    <t>题目 159：</t>
    <phoneticPr fontId="2"/>
  </si>
  <si>
    <t>题目 160：</t>
    <phoneticPr fontId="2"/>
  </si>
  <si>
    <t>题目 161：</t>
    <phoneticPr fontId="2"/>
  </si>
  <si>
    <t>题目 162：</t>
    <phoneticPr fontId="2"/>
  </si>
  <si>
    <t>题目 163：</t>
    <phoneticPr fontId="2"/>
  </si>
  <si>
    <t>题目 164：</t>
    <phoneticPr fontId="2"/>
  </si>
  <si>
    <t>题目 165：</t>
    <phoneticPr fontId="2"/>
  </si>
  <si>
    <t>题目 166：</t>
    <phoneticPr fontId="2"/>
  </si>
  <si>
    <t>题目 167：</t>
    <phoneticPr fontId="2"/>
  </si>
  <si>
    <t>题目 168：</t>
    <phoneticPr fontId="2"/>
  </si>
  <si>
    <t>题目 169：</t>
    <phoneticPr fontId="2"/>
  </si>
  <si>
    <t>题目 170：</t>
    <phoneticPr fontId="2"/>
  </si>
  <si>
    <t>题目 171：</t>
    <phoneticPr fontId="2"/>
  </si>
  <si>
    <t>题目 172：</t>
    <phoneticPr fontId="2"/>
  </si>
  <si>
    <t>题目 173：</t>
    <phoneticPr fontId="2"/>
  </si>
  <si>
    <t>题目 174：</t>
    <phoneticPr fontId="2"/>
  </si>
  <si>
    <t>题目 175：</t>
    <phoneticPr fontId="2"/>
  </si>
  <si>
    <t>题目 176：</t>
    <phoneticPr fontId="2"/>
  </si>
  <si>
    <t>题目 177：</t>
    <phoneticPr fontId="2"/>
  </si>
  <si>
    <t>题目 178：</t>
    <phoneticPr fontId="2"/>
  </si>
  <si>
    <t>题目 179：</t>
    <phoneticPr fontId="2"/>
  </si>
  <si>
    <t>题目 180：</t>
    <phoneticPr fontId="2"/>
  </si>
  <si>
    <t>题干状态</t>
  </si>
  <si>
    <t>选项状态</t>
  </si>
  <si>
    <t>答案状态</t>
  </si>
  <si>
    <t>解析状态</t>
  </si>
  <si>
    <t>异常摘要</t>
  </si>
  <si>
    <t>正常</t>
  </si>
  <si>
    <t>缺失</t>
  </si>
  <si>
    <t>标准答案为空；解析为空</t>
  </si>
  <si>
    <t>标签异常</t>
  </si>
  <si>
    <t>存在无字母标签的选项；标准答案为空；解析为空</t>
  </si>
  <si>
    <t>您可能出于各种原因想要在存储桶上使用 Transfer Acceleration,包括以下原因 :- 您的客户从世界各地上传到集中式存储桶 .您定期跨大陆传输 GB 到 TB 的数据 .- 上传到 Amazon S3 时,您无法利用 Internet 上的所有可用带宽. https://docs.aws.amazon.com/AmazonS3/latest/dev/transfer-acceleration.html https://aws.amazon.com/s3/transferacceleration/#:~:text=S3%20Transfer%20Acceleration%20(S3TA)%20reduces,to%20S3%20for%20remote%20applications Amazon S3 Transfer Acceleration 可以加快内容传输到和对于大型对象的长距离传输,从 Amazon S3 中节省多达 50-500%.拥有广泛用户的 Web 或移动应用程序或托管在远离其 S3 存储桶的应用程序的客户可以体验到较长且可变的上传和下载速度互联网 https://docs.aws.amazon.com/AmazonS3/latest/userguide/mpuoverview.html 提高吞吐量 - 您可以并行上传部分以提高吞吐量.</t>
    <phoneticPr fontId="2"/>
  </si>
  <si>
    <t>Amazon Athena 可用于在 S3 中查询 JSON.</t>
    <phoneticPr fontId="2"/>
  </si>
  <si>
    <t>VPC 终端节点允许您使用私有网络而不是使用公共 Internet 连接到 AWS 服务</t>
    <phoneticPr fontId="2"/>
  </si>
  <si>
    <t>B. On a Snowball Edge device you can copy files with a speed of up to 100Gbps. 70TB will take around 5600 seconds, so very quickly, less than 2 hours. The downside is that it'll take between 4-6 working days to receive the device and then another 2-3 working days to send it back and for AWS to move the data onto S3 once it reaches them. Total time: 6-9 working days. Bandwidth used: 0.</t>
    <phoneticPr fontId="2"/>
  </si>
  <si>
    <t>SNS 标准主题最大吞吐量:标准主题支持每秒几乎无限数量的消息. https://aws.amazon.com/sns/features/ SQS 标准队列无限吞吐量:标准队列支持几乎无限每个 API 操作的每秒事务数(TPS). https://aws.amazon.com/sqs/features/</t>
    <phoneticPr fontId="2"/>
  </si>
  <si>
    <t>应该是 B,因为 SQS FIFO 队列保证消息顺序.</t>
    <phoneticPr fontId="2"/>
  </si>
  <si>
    <t>To</t>
    <phoneticPr fontId="2"/>
  </si>
  <si>
    <t>https://aws.amazon.com/blogs/aws/new-advanced-request-routing-for-aws-application-load-balancers/ 基于主机的路由功能允许您编写使用主机头的规则将流量路由到所需的目标组.今天,我们正在扩展和推广此功能,使您能够根据标准和自定义 HTTP 标头和方法.查询字符串和源 IP 地址编写规则(和路由流量).</t>
    <phoneticPr fontId="2"/>
  </si>
  <si>
    <t>肯定不是 B,因为您必须访问 3rd 方软件,而 Systems Manager Patch Manager 仅适用于操作系统拥有的软件.所以 D.</t>
    <phoneticPr fontId="2"/>
  </si>
  <si>
    <t>EFS 是一个标准文件系统,它可以自动扩展并且具有高可用性.</t>
    <phoneticPr fontId="2"/>
  </si>
  <si>
    <t>https://docs.aws.amazon.com/rekognition/latest/dg/a2i-rekognition.html</t>
    <phoneticPr fontId="2"/>
  </si>
  <si>
    <t>https://aws.amazon.com/es/blogs/big-data/real-time-analytics-with-amazon-redshift-streaming-ingestion/</t>
    <phoneticPr fontId="2"/>
  </si>
  <si>
    <t>Amazon RDS sends notifications to an Amazon Simple Notification Service (Amazon SNS) topic, which you can configure to invoke a Lambda function.</t>
    <phoneticPr fontId="2"/>
  </si>
  <si>
    <t>https://docs.aws.amazon.com/quicksight/latest/user/share-a-dashboard-grant-access-users.html</t>
    <phoneticPr fontId="2"/>
  </si>
  <si>
    <t>永远记住您应该将 IAM 角色与 EC2 实例相关联. https://aws.amazon.com/premiumsupport/knowledge-center/ec2-instance-access-s3-bucket/</t>
    <phoneticPr fontId="2"/>
  </si>
  <si>
    <t>Amazon EBS 快速快照恢复(FSR)使您能够从在创建时完全初始化的快照创建卷.这消除了第一次访问块时对块的 I/O 操作的延迟.使用快速快照还原创建的卷可立即提供其所有预置性能.</t>
    <phoneticPr fontId="2"/>
  </si>
  <si>
    <t>https://docs.aws.amazon.com/AmazonRDS/latest/UserGuide/USER_MySQL.Replication.ReadReplicas.html</t>
    <phoneticPr fontId="2"/>
  </si>
  <si>
    <t>Amazon FSx has native support for Windows file system features and for the industry-standard Server Message Block (SMB) protocol to access file storage over a network. https://docs.aws.amazon.com/fsx/latest/WindowsGuide/what-is.html</t>
    <phoneticPr fontId="2"/>
  </si>
  <si>
    <t>NAT Instances - OUTDATED BUT CAN STILL APPEAR IN THE EXAM! However, given that A provides the newer option of NAT Gateway, then A is the correct answer. B would be correct if NAT Gateway wasn't an option.</t>
    <phoneticPr fontId="2"/>
  </si>
  <si>
    <t>A 可以完成任务,并且是需要较少努力的人.</t>
    <phoneticPr fontId="2"/>
  </si>
  <si>
    <t>should be D. B is out because client-side encryption is incorrect. Why D explained here https://catalog.workshops.aws/s3multiregionaccesspoints/en-US/module-4</t>
    <phoneticPr fontId="2"/>
  </si>
  <si>
    <t>重点关注的关键词是高可用数据库 -- DynamoDB 是排行榜的更好选择.</t>
    <phoneticPr fontId="2"/>
  </si>
  <si>
    <t>https://docs.aws.amazon.com/autoscaling/application/userguide/application-auto-scaling-target-tracking.html</t>
    <phoneticPr fontId="2"/>
  </si>
  <si>
    <t>C is the correct answer indeed and here is the latest Oracle blog supporting this option https://aws.amazon.com/blogs/database/build-high-availability-for-amazon-rds-custom-for-oracle-using-read-replicas/. B or D can't be the right option because RDS Oracle won't allow OS access. Only RDS Custom for Oracle allows OS access. Scenario is specifically talking about OS access. Option A is ruled out for a different reason - more operational and admin overhead.</t>
    <phoneticPr fontId="2"/>
  </si>
  <si>
    <t>S3 智能分层</t>
  </si>
  <si>
    <t>Amazon RDS for MySQL</t>
  </si>
  <si>
    <t>在目标存储桶上启用 Amazon S3 Transfer Acceleration.使用分段上传将站点数据直接上传到目标存储桶.</t>
    <phoneticPr fontId="2"/>
  </si>
  <si>
    <t>将站点数据上传到最近的 AWS 区域中的 Amazon S3 存储桶.使用 S3 跨区域复制将对象复制到目标存储桶.</t>
    <phoneticPr fontId="2"/>
  </si>
  <si>
    <t>每天安排 AWS Snowball 作业以将数据传输到最近的 AWS 区域.使用S3 跨区域复制将对象复制到目标存储桶.</t>
    <phoneticPr fontId="2"/>
  </si>
  <si>
    <t>将数据上传到最近区域的 Amazon EC2 实例.将数据存储在 Amazon Elastic Block Store (Amazon EBS) 卷中.每天拍摄一次 EBS 快照并将其复制到集中区域.将 EBS 卷恢复到集中区域并每天对数据进行分析.</t>
    <phoneticPr fontId="2"/>
  </si>
  <si>
    <t>使用 Amazon Redshift 将所有内容加载到一个位置并根据需要运行 SQL 查询</t>
    <phoneticPr fontId="2"/>
  </si>
  <si>
    <t>使用 Amazon CloudWatch Logs 存储日志 根据需要从 Amazon CloudWatch 控制台运行 SQL 查询</t>
    <phoneticPr fontId="2"/>
  </si>
  <si>
    <t>根据需要直接使用 Amazon Athena 和 Amazon S3 运行查询</t>
    <phoneticPr fontId="2"/>
  </si>
  <si>
    <t>使用 AWS Glue 对日志进行编目 根据需要使用 Amazon EMR 上的临时 Apache Spark 集群运行 SQL 查询</t>
    <phoneticPr fontId="2"/>
  </si>
  <si>
    <t>将带有对组织 ID 的引用的 aws:PrincipalOrgID 全局条件键添加到 S3 存储桶策略.</t>
    <phoneticPr fontId="2"/>
  </si>
  <si>
    <t>为每个部内创建一个组织单位(OU).将 aws:PrincipalOrgPaths 全局条件键添加到 S3 存储桶策略.</t>
    <phoneticPr fontId="2"/>
  </si>
  <si>
    <t>使用 AWS CloudTrail 监控 CreateAccount.InviteAccountToOrganization.LeaveOrganization 和 RemoveAccountFromOrganization 事件.相应地更新 S3 存储桶策略.</t>
    <phoneticPr fontId="2"/>
  </si>
  <si>
    <t>标记需要访问 S3 存储桶的每个用户.将 aws:PrincipalTag 全局条件键添加到 S3 存储桶策略.</t>
    <phoneticPr fontId="2"/>
  </si>
  <si>
    <t>为 S3 存储桶创建网关 VPC 终端节点.</t>
    <phoneticPr fontId="2"/>
  </si>
  <si>
    <t>将日志流式传输到 Amazon CloudWatch Logs.将日志导出到 S3 存储桶.</t>
    <phoneticPr fontId="2"/>
  </si>
  <si>
    <t>在 Amazon EC2 上创建实例配置文件以允许S3 访问.</t>
    <phoneticPr fontId="2"/>
  </si>
  <si>
    <t>使用私有链接创建 Amazon API Gateway API 以访问 S3 终端节点</t>
    <phoneticPr fontId="2"/>
  </si>
  <si>
    <t>复制数据,使两个 EBS 卷都包含所有文档.</t>
    <phoneticPr fontId="2"/>
  </si>
  <si>
    <t>配置应用程序负载均衡器以将用户引导到带有文档的服务器</t>
    <phoneticPr fontId="2"/>
  </si>
  <si>
    <t>将数据从两个 EBS 卷复制到 Amazon EFS.修改应用程序以将新文档保存到 Amazon EFS</t>
    <phoneticPr fontId="2"/>
  </si>
  <si>
    <t>配置 Application Load Balancer 以将请求发送到两个服务器.从正确的服务器返回每个文档.</t>
    <phoneticPr fontId="2"/>
  </si>
  <si>
    <t>创建 S3 存储桶.创建有权写入 S3 存储桶的 IAM 角色.使用 AWS CLI 将所有文件本地复制到 S3 存储桶.</t>
    <phoneticPr fontId="2"/>
  </si>
  <si>
    <t>创建 AWS Snowball Edge 作业.在本地接收 Snowball Edge 设备.使用 Snowball Edge 客户端将数据传输到设备.返回设备,以便AWS 可以将数据导入 Amazon S3.</t>
    <phoneticPr fontId="2"/>
  </si>
  <si>
    <t>文件网关使用互联网,因此最高速度最高为 1Gbps,因此最少需要6.5天,您使用 70TB 的互联网带宽.</t>
    <phoneticPr fontId="2"/>
  </si>
  <si>
    <t>您可以通过 Direct Connect 实现高达 10Gbps 的速度.总时间 15.5 小时,您将使用70TB 的带宽.然而,有趣的是,这个问题并没有具体说明什么类型的带宽?Direct Connect 不使用您的 Internet 带宽,因为您将在本地和 AWS 云之间拥有专用的点对点连接,因此从技术上讲,您没有使用“公共”带宽. 要求有点含糊,但我认为B是最合适的答案,尽管如果带宽使用严格指您的公共连接,D也可能是正确的.</t>
    <phoneticPr fontId="2"/>
  </si>
  <si>
    <t>将消息保存到 Amazon Kinesis Data Analytics.所有应用程序都将读取和处理消息.</t>
    <phoneticPr fontId="2"/>
  </si>
  <si>
    <t>在 Auto Scaling 组中的 Amazon EC2 实例上部署应用程序,该组根据 CPU 指标扩展 EC2 实例的数量.</t>
    <phoneticPr fontId="2"/>
  </si>
  <si>
    <t>使用单个分片将消息写入 Amazon Kinesis Data Streams.所有应用程序将从流中读取并处理消息.</t>
    <phoneticPr fontId="2"/>
  </si>
  <si>
    <t>使用一个或多个 Amazon Simple Queue Service (Amazon SQS)订阅将消息发布到 Amazon Simple Notification Service (Amazon SNS)主题.然后所有应用程序处理来自队列的消息.</t>
    <phoneticPr fontId="2"/>
  </si>
  <si>
    <t>将 Amazon Simple Queue Service (Amazon SQS) 队列配置为作业的目标.使用 Auto Scaling 组中管理的 Amazon EC2 实例实施计算节点.配置 EC2 Auto Scaling 以使用计划扩展.</t>
    <phoneticPr fontId="2"/>
  </si>
  <si>
    <t>将 Amazon Simple Queue Service (Amazon SQS) 队列配置为作业的目标.使用在 Auto Scaling 组中管理的 Amazon EC2 实例实施计算节点.根据队列的大小配置 EC2 Auto Scaling.</t>
    <phoneticPr fontId="2"/>
  </si>
  <si>
    <t>使用在 Auto Scaling 组中管理的 Amazon EC2 实例实施主服务器和计算节点.将 AWS CloudTrail 配置为 fobs 的目标.根据主服务器上的负载配置 EC2 Auto Scaling.</t>
    <phoneticPr fontId="2"/>
  </si>
  <si>
    <t>使用在 Auto Scaling 组中管理的 Amazon EC2 实例实现主服务器和计算节点.将 Amazon EventBridge (Amazon CloudWatch Events)配置为作业的目标.根据计算节点上的负载配置 EC2 Auto Scaling .</t>
    <phoneticPr fontId="2"/>
  </si>
  <si>
    <t>使用 AWS DataSync 将超过7天的数据从 SMB 文件服务器复制到 AWS.</t>
    <phoneticPr fontId="2"/>
  </si>
  <si>
    <t>创建 Amazon S3 文件网关以扩展公司的存储空间.创建 S3 生命周期策略以在 7天后将数据转换到 S3 Glacier Deep Archive.</t>
    <phoneticPr fontId="2"/>
  </si>
  <si>
    <t>创建 Amazon FSx for Windows File Server 文件系统以扩展公司的存储空间.</t>
    <phoneticPr fontId="2"/>
  </si>
  <si>
    <t>在每个用户的计算机上安装实用程序以访问 Amazon S3.创建 S3 生命周期策略以在7天后将数据转换为 S3 Glacier 灵活检索.</t>
    <phoneticPr fontId="2"/>
  </si>
  <si>
    <t>当应用程序收到订单时,使用 API Gateway 集成将消息发布到 Amazon Simple Notification Service (Amazon SNS) 主题.为主题订阅 AWS Lambda 函数以执行处理.</t>
    <phoneticPr fontId="2"/>
  </si>
  <si>
    <t>当应用程序收到订单时,使用 API Gateway 集成向 Amazon Simple Queue Service (Amazon SQS) FIFO 队列发送消息.配置 SQS FIFO 队列以调用 AWS Lambda 函数进行处理.</t>
    <phoneticPr fontId="2"/>
  </si>
  <si>
    <t>在应用程序处理订单时使用 API Gateway 授权方阻止任何请求.</t>
    <phoneticPr fontId="2"/>
  </si>
  <si>
    <t>当应用程序收到订单时,使用 API Gateway 集成向 Amazon Simple Queue Service (Amazon SQS)标准队列发送消息.配置 SQS 标准队列以调用 AWS Lambda 函数进行处理.</t>
    <phoneticPr fontId="2"/>
  </si>
  <si>
    <t>使用 AWS Secrets Manager.开启自动轮换.</t>
    <phoneticPr fontId="2"/>
  </si>
  <si>
    <t>使用 AWS Systems Manager Parameter Store.开启自动轮换.</t>
    <phoneticPr fontId="2"/>
  </si>
  <si>
    <t>创建一个以S3 存储桶和 ALB 作为源的 Amazon CloudFront 分配.配置 Route 53 以将流量路由到 CloudFront 分配.</t>
    <phoneticPr fontId="2"/>
  </si>
  <si>
    <t>创建以 ALB 作为源的 Amazon CloudFront 分配.创建以 S3 存储桶作为终端节点的 AWS Global Accelerator 标准加速器.配置 Route 53 以将流量路由到 CloudFront 分配.</t>
    <phoneticPr fontId="2"/>
  </si>
  <si>
    <t>创建以 S3 存储桶为源的 Amazon CloudFront 分配.创建以 ALB 和 CloudFront 分配为端点的 AWS Global Accelerator 标准加速器.创建指向加速器 DNS 名称的自定义域名.使用自定义域名作为 Web 应用程序的端点.</t>
    <phoneticPr fontId="2"/>
  </si>
  <si>
    <t>创建以 ALB 作为源的 Amazon CloudFront 分配.创建以 S3 存储桶作为终端节点的 AWS Global Accelerator 标准加速器.创建两个域名.将一个域名指向动态内容的 CloudFront DNS 名称.指向静态内容的加速器 DNS 名称的另一个域名.将域名用作 Web 应用程序的端点.</t>
    <phoneticPr fontId="2"/>
  </si>
  <si>
    <t>将凭证作为机密存储在 AWS Secrets Manager 中.对所需区域使用多区域机密复制.配置 Secrets Manager 以按计划轮换机密.</t>
    <phoneticPr fontId="2"/>
  </si>
  <si>
    <t>通过创建安全字符串参数将凭证作为机密存储在 AWS Systems Manager 中,对所需区域使用多区域机密复制.配置 Systems Manager 以按计划轮换机密.</t>
    <phoneticPr fontId="2"/>
  </si>
  <si>
    <t>将凭证存储在后用了服务器端加密(SSE)的 Amazon S3 存储桶中.使用 Amazon EventBridge (Amazon CloudWatch Events)调用 AWS Lambda 函数来轮换凭证.</t>
    <phoneticPr fontId="2"/>
  </si>
  <si>
    <t>使用 AWS Key Management Service (AWS KMS)多区域客户托管密钥将凭证加密为机密.将机密存储在 Amazon DynamoDB 全局表中.使用 AWS Lambda 函数从 DynamoDB 检索机密.使用 RDS API旋转秘密.</t>
    <phoneticPr fontId="2"/>
  </si>
  <si>
    <t>将数据库集群配置为使用 IAM 数据库身份验证.创建一个用于 IAM身份验证的数据库用户.将角色与 EC2 实例相关联,以允许实例上的应用程序访问数据库.</t>
    <phoneticPr fontId="2"/>
  </si>
  <si>
    <t>使用安装到各个 EC2 实例的 AWS Storage Gateway Volume Gateway Internet 小型计算机系统接口(ISCSI)块存储.</t>
    <phoneticPr fontId="2"/>
  </si>
  <si>
    <t>创建一个 Amazon Elastic File System (Amazon EFS) 文件系统.在各个 EC2 实例上安装 EFS 文件系统.</t>
    <phoneticPr fontId="2"/>
  </si>
  <si>
    <t>创建一个共享的 Amazon Elastic Block Store (Amazon EBS) 卷.在各个 EC2 实例上安装 EBS 卷.</t>
    <phoneticPr fontId="2"/>
  </si>
  <si>
    <t>使用 AWS DataSync 在 Auto Scaling 组中的 EC2 主机之间执行数据的连续同步.</t>
    <phoneticPr fontId="2"/>
  </si>
  <si>
    <t>创建一个 Amazon S3 存储桶来存储 Web 内容.将 Cache-Control 标头的元数据设置为 no-cache.使用 Amazon CloudFront 传送内容.</t>
    <phoneticPr fontId="2"/>
  </si>
  <si>
    <t>使用两个 ALB:一个用于本地,一个用于 AWS资源.将主机添加到每个 ALB 的目标组.根据 URL 查询字符串在 EC2 实例上创建软件路由器.</t>
    <phoneticPr fontId="2"/>
  </si>
  <si>
    <t>使用具有两个目标组的 ALB:一个用于 AWS 资源,一个用于本地将主机添加到 ALB 的每个目标组.根据 URL 查询字符串配置侦听器规则.</t>
    <phoneticPr fontId="2"/>
  </si>
  <si>
    <t>将一个 ALB 与两个 AWS Auto Scaling 组一起使用:一个用于 AWS 资源,一个用于本地.将主机添加到每个 Auto Scaling 组.使用基于 URL 查询字符串的 Amazon Route 53 路由.</t>
    <phoneticPr fontId="2"/>
  </si>
  <si>
    <t>在开启所有功能的 AWS Organizations 中创建一个新组织.在该组织中创建新的 AWS 账户.</t>
    <phoneticPr fontId="2"/>
  </si>
  <si>
    <t>设置 Amazon Cognito 身份池.配置 AWS Single Sign-On 以接受 Amazon Cognito 身份验证.</t>
    <phoneticPr fontId="2"/>
  </si>
  <si>
    <t>配置服务控制策略(SCP)以管理 AWS 账户.将 AWS Single Sign-On 添加到 AWS Directory Service.</t>
    <phoneticPr fontId="2"/>
  </si>
  <si>
    <t>在 AWS Organizations 中创建一个新组织.配置该组织的身份验证机制以直接使用 AWS Directory Service.</t>
    <phoneticPr fontId="2"/>
  </si>
  <si>
    <t>在组织中设置 AWS Single Sign-On (AWS SSO).配置 AWS SSO 并将其与公司的企业目录服务集成.</t>
    <phoneticPr fontId="2"/>
  </si>
  <si>
    <t>为 Redis 使用 Amazon ElastiCache</t>
    <phoneticPr fontId="2"/>
  </si>
  <si>
    <t>使用 Amazon DynamoDB Accelerate (DAX)</t>
    <phoneticPr fontId="2"/>
  </si>
  <si>
    <t>使用 DynamoDB 全局表复制数据</t>
    <phoneticPr fontId="2"/>
  </si>
  <si>
    <t>使用 Amazon Elasticache for Memcached 并启用自动发现</t>
    <phoneticPr fontId="2"/>
  </si>
  <si>
    <t>使用 Amazon S3 存储桶作为安全传输点.使用 Amazon Inspector 扫描存储桶中的对象.如果对象包含 PII,则触发 S3 生命周期策略以删除包含 PII 的对象.</t>
    <phoneticPr fontId="2"/>
  </si>
  <si>
    <t>使用 Amazon S3 存储桶作为安全传输点.使用 Amazon Macie 扫描存储桶中的对象.如果对象包含 PII,使用 Amazon Simple Notification Service (Amazon SNS) 触发通知管理员删除对象垫包含 PIl.</t>
    <phoneticPr fontId="2"/>
  </si>
  <si>
    <t>在 AWS Lambda 函数中实现自定义扫描算法.在对象加载到存储桶时触发该函数.如果对象包含 RIl,使用 Amazon Simple Notification Service (Amazon SNS) 触发通知管理员删除包含的对象PII.</t>
    <phoneticPr fontId="2"/>
  </si>
  <si>
    <t>在 AWS Lambda 函数中实现自定义扫描算法.在对象加载到存储桶时触发该函数.如果对象包含 PII,则使用 Amazon Simple Email Service (Amazon STS) 向管理员触发通知并在S3 生命周期策略上触发删除不包含 PII 的对象.</t>
    <phoneticPr fontId="2"/>
  </si>
  <si>
    <t>购买指定所需区域的预留实例</t>
    <phoneticPr fontId="2"/>
  </si>
  <si>
    <t>创建指定所需区域的按需容量预留</t>
    <phoneticPr fontId="2"/>
  </si>
  <si>
    <t>购买指定区域和所需三个可用区的预留实例</t>
    <phoneticPr fontId="2"/>
  </si>
  <si>
    <t>创建一个按需容量预留,指定所需的区域和三个可用区</t>
    <phoneticPr fontId="2"/>
  </si>
  <si>
    <t>将目录移动到 Amazon ElastiCache for Redis.</t>
    <phoneticPr fontId="2"/>
  </si>
  <si>
    <t>部署具有更大实例存储的更大 EC2 实例.</t>
    <phoneticPr fontId="2"/>
  </si>
  <si>
    <t>将目录从实例存储移动到 Amazon S3 Glacier Deep Archive.</t>
    <phoneticPr fontId="2"/>
  </si>
  <si>
    <t>将目录移动到 Amazon Elastic File System (Amazon EFS) 文件系统.</t>
    <phoneticPr fontId="2"/>
  </si>
  <si>
    <t>在 Amazon S3 Glacier Instant Retrieval 中存储带有标签的单个文件.查询标签以从 S3 Glacier Instant Retrieval 中检索文件.</t>
    <phoneticPr fontId="2"/>
  </si>
  <si>
    <t>将单个文件存储在 Amazon S3 智能分层中.使用 S3 生命周期策略在1年后将文件移动到 S3 Glacier 灵活检索.使用 Amazon Athena 查询并检索 Amazon S3 中的文件.查询并检索使用 S3 Glacier Select 在 S3 Glacier 中.</t>
    <phoneticPr fontId="2"/>
  </si>
  <si>
    <t>将带有标签的单个文件存储在 Amazon S3 标准存储中.将每个存档的搜索元数据存储在 Amazon S3 标准存储中.使用 S3 生命周期策略在 1年后将文件移动到 S3 Glacier 即时检索.通过搜索来查询和检索文件来自 Amazon S3 的元数据.</t>
    <phoneticPr fontId="2"/>
  </si>
  <si>
    <t>创建一个 AWS Lambda 函数以将补丁应用到所有 EC2 实例.</t>
    <phoneticPr fontId="2"/>
  </si>
  <si>
    <t>配置 AWS Systems Manager Patch Manager 以将补丁应用到所有 EC2 实例.</t>
    <phoneticPr fontId="2"/>
  </si>
  <si>
    <t>安排 AWS Systems Manager 维护时段以将补丁应用到所有 EC2 实例.</t>
    <phoneticPr fontId="2"/>
  </si>
  <si>
    <t>使用 AWS Systems Manager Run Command 运行将补丁应用到所有EC2 实例的自定义命令,</t>
    <phoneticPr fontId="2"/>
  </si>
  <si>
    <t>配置应用程序以将数据发送到 Amazon Kinesis Data Firehose.</t>
    <phoneticPr fontId="2"/>
  </si>
  <si>
    <t>使用 Amazon Simple Email Service (Amazon SES)格式化数据并通过电子邮件发送报告.</t>
    <phoneticPr fontId="2"/>
  </si>
  <si>
    <t>将应用程序数据存储在 Amazon S3 中.创建一个 Amazon Simple Notification Service (Amazon SNS) 主题作为 S3 事件目标以通过以下方式发送报告</t>
    <phoneticPr fontId="2"/>
  </si>
  <si>
    <t>迁移应用程序以在 Amazon Elastic Container Service (Amazon ECS) 上作为容器运行.使用 Amazon S3 进行存储.</t>
    <phoneticPr fontId="2"/>
  </si>
  <si>
    <t>将应用程序迁移到多可用区 Auto Scaling 组中的 Amazon EC2 实例.使用 Amazon Elastic File System (Amazon EFS) 进行存储.</t>
    <phoneticPr fontId="2"/>
  </si>
  <si>
    <t>将应用程序迁移到多可用区 Auto Scaling 组中的 Amazon EC2 实例.使用 Amazon Elastic Block Store (Amazon EBS)进行存储.</t>
    <phoneticPr fontId="2"/>
  </si>
  <si>
    <t>在 S3 Glacier 中存储整个10年期间的记录.使用访问控制策略拒绝删除 10年期间的记录.</t>
    <phoneticPr fontId="2"/>
  </si>
  <si>
    <t>使用 S3 Intelligent-Tiering 存储记录.使用 IAM 策略拒绝删除记录.10年后,更改 IAM 策略以允许删除.</t>
    <phoneticPr fontId="2"/>
  </si>
  <si>
    <t>使用 S3 生命周期策略在 1年后将记录从 S3 标准转换到 S3 Glacier Deep Archive.在合规模式下使用 S3 对象锁定 10年.</t>
    <phoneticPr fontId="2"/>
  </si>
  <si>
    <t>使用 S3 生命周期策略在 1年后将记录从 S3 标准转换为 S3 One Zone-Infrequent Access (S3 One Zone-IA).在治理模式下使用 S3 Object Lock 为期 10年.</t>
    <phoneticPr fontId="2"/>
  </si>
  <si>
    <t>将所有数据迁移到 Amazon S3.为用户访问文件设置 IAM 身份验证</t>
    <phoneticPr fontId="2"/>
  </si>
  <si>
    <t>设置 Amazon S3 文件网关.在现有 EC2 实例上安装 S3 文件网关.</t>
    <phoneticPr fontId="2"/>
  </si>
  <si>
    <t>将文件共享环境扩展到具有多可用区配置的 Amazon FSx for Windows File Server.将所有数据迁移到 FSx for Windows File Server.</t>
    <phoneticPr fontId="2"/>
  </si>
  <si>
    <t>将文件共享环境扩展到具有多可用区配置的 Amazon Elastic File System (Amazon EFS).将所有数据迁移到 Amazon EFS.</t>
    <phoneticPr fontId="2"/>
  </si>
  <si>
    <t>创建一个新的路由表,排除到公共子网的CIDR 块的路由.将路由表关联到数据库子网。</t>
    <phoneticPr fontId="2"/>
  </si>
  <si>
    <t>创建一个安全组,拒绝来自公有子网中的实例使用的安全组的入口.将安全组附加到 Amazon RDS 数据库实例.</t>
    <phoneticPr fontId="2"/>
  </si>
  <si>
    <t>创建一个允许从私有子网中的实例使用的安全组进入的安全组,将安全组附加到 Amazon RDS 数据库实例.</t>
    <phoneticPr fontId="2"/>
  </si>
  <si>
    <t>在公共子网和私有子网之间创建一个新的对等连接.在私有子网和数据库子网之间创建一个不同的对等连接.</t>
    <phoneticPr fontId="2"/>
  </si>
  <si>
    <t>在 API Gateway 中使用 Name="Endpoint-URL"和 Value="Company Domain Name"创建阶段变量以覆盖默认 URL.将与公司域名关联的公共证书导入 AWS Certificate Manager (ACM).</t>
    <phoneticPr fontId="2"/>
  </si>
  <si>
    <t>创建区域API网关端点.将API网关端点与公司域名关联.将与公司域名关联的公共证书导入同一区域的AWS证书管理器(ACM) 中将证书附加到API网关端点.配置 Route 53 以将流量路由到 API Gateway 端点.</t>
    <phoneticPr fontId="2"/>
  </si>
  <si>
    <t>创建区域API网关端点.将API网关端点与公司域名相关联.将与公司域名关联的公有证书导入us-east-1区域的AWS Certificate Manager (ACM)中.将证书附加到API Gateway APls.使用公司的域名创建 Route 53 DNS 记录.将A 记录指向公司的域名.</t>
    <phoneticPr fontId="2"/>
  </si>
  <si>
    <t>使用 Amazon Comprehend 检测不当内容.使用人工审查进行低置信度预测.</t>
    <phoneticPr fontId="2"/>
  </si>
  <si>
    <t>使用 Amazon Rekognition 检测不当内容.使用人工审查进行低置信度预测.</t>
    <phoneticPr fontId="2"/>
  </si>
  <si>
    <t>使用 Amazon SageMaker 检测不当内容.使用基本事实来标记低置信度预测.</t>
    <phoneticPr fontId="2"/>
  </si>
  <si>
    <t>使用 AWS Fargate 部署自定义机器学习模型以检测不当内容.使用基本事实来标记低置信度预测.</t>
    <phoneticPr fontId="2"/>
  </si>
  <si>
    <t>使用 Amazon EC2 实例,并在实例上安装 Docker</t>
    <phoneticPr fontId="2"/>
  </si>
  <si>
    <t>在 Amazon EC2 工作节点上使用 Amazon Elastic Container Service (Amazon ECS)</t>
    <phoneticPr fontId="2"/>
  </si>
  <si>
    <t>在 AWS Fargate 上使用 Amazon Elastic Container Service (Amazon ECS)</t>
    <phoneticPr fontId="2"/>
  </si>
  <si>
    <t>设计一个 AWS Data Pipeline 将数据存档到 Amazon S3 存储桶并使用数据运行 Amazon EMR 集群以生成分析</t>
    <phoneticPr fontId="2"/>
  </si>
  <si>
    <t>创建 Amazon EC2 实例的 Auto Scaling 组来处理数据并将其发送到 Amazon S3 数据湖,供 Amazon Redshift 使用 tor 分析</t>
    <phoneticPr fontId="2"/>
  </si>
  <si>
    <t>将数据缓存到 Amazon CloudFron.将数据存储在 Amazon S3 存储桶中.将对象添加到 S3 存储桶时,运行 AWS Lambda 函数来处理数据分析.</t>
    <phoneticPr fontId="2"/>
  </si>
  <si>
    <t>从 Amazon Kinesis Data Streams 收集数据.使用 Amazon Kinesis Data Firehose 将数据传输到 Amazon S3 数据湖 将数据加载到 Amazon Redshift 中进行分析</t>
    <phoneticPr fontId="2"/>
  </si>
  <si>
    <t>将新的 AWS 区域添加到数据库集群以进行多次写入</t>
    <phoneticPr fontId="2"/>
  </si>
  <si>
    <t>添加一个新的阅读器在与作者相同的可用区.</t>
    <phoneticPr fontId="2"/>
  </si>
  <si>
    <t>将数据库层迁移到 Aurora 多主集群.</t>
    <phoneticPr fontId="2"/>
  </si>
  <si>
    <t>在 RDS master 上启用 binlog 复制.</t>
    <phoneticPr fontId="2"/>
  </si>
  <si>
    <t>为源数据库实例选择故障转移优先级.</t>
    <phoneticPr fontId="2"/>
  </si>
  <si>
    <t>允许在源数据库实例上完成长时间运行的事务.</t>
    <phoneticPr fontId="2"/>
  </si>
  <si>
    <t>创建一个全局表并指定该表可用的 AWS 区域.</t>
    <phoneticPr fontId="2"/>
  </si>
  <si>
    <t>通过将备份保留期设置为0以外的值,在源实例上启用自动备份.</t>
    <phoneticPr fontId="2"/>
  </si>
  <si>
    <t>创建网关 VPC 终端节点以提供与 DynamoDB 的连接</t>
    <phoneticPr fontId="2"/>
  </si>
  <si>
    <t>配置托管 NAT 网关以提供与 DynamoDB 的连接</t>
    <phoneticPr fontId="2"/>
  </si>
  <si>
    <t>在私有网络和 DynamoDB 之间建立 AWS Direct Connect 连接</t>
    <phoneticPr fontId="2"/>
  </si>
  <si>
    <t>在私有网络和 DynamoDB 之间部署 AWS PrivateLink 端点服务</t>
    <phoneticPr fontId="2"/>
  </si>
  <si>
    <t>Amazon FSx for Windows 文件服务器</t>
    <phoneticPr fontId="2"/>
  </si>
  <si>
    <t>AWS 雪球</t>
    <phoneticPr fontId="2"/>
  </si>
  <si>
    <t>AWS 存储网关</t>
    <phoneticPr fontId="2"/>
  </si>
  <si>
    <t>创建一个在更新 Amazon RDS 上的数据库时触发的 AWS Lambda 函数,以将信息发送到 Amazon Simple Queue Service (Amazon SQS) 队列以供目标使用.</t>
    <phoneticPr fontId="2"/>
  </si>
  <si>
    <t>创建在更新 Amazon RDS 上的数据库时触发的 AWS Lambda 函数,以将信息发送到 Amazon Simple Queue Service (Amazon SQS) FIFO 队列以供目标使用.</t>
    <phoneticPr fontId="2"/>
  </si>
  <si>
    <t>订阅 RDS 事件通知并将 Amazon Simple Queue Service (Amazon SQS) 队列发送到多个 Amazon Simple Notification Service (Amazon SNS) 主题.使用 AWS Lambda 函数更新目标.</t>
    <phoneticPr fontId="2"/>
  </si>
  <si>
    <t>订阅 RDS 事件通知并将 Amazon Simple Notification Service (Amazon SNS) 主题扇出到多个 Amazon Simple Queue Service (Amazon SQS)队列.使用 AWS Lambda 函数更新目标.</t>
    <phoneticPr fontId="2"/>
  </si>
  <si>
    <t>付费层一个FIFO队列,免费层一个标准队列</t>
    <phoneticPr fontId="2"/>
  </si>
  <si>
    <t>适用于所有文件类型的单个 FIFO Amazon Simple Queue Service (Amazon SQS)队列</t>
    <phoneticPr fontId="2"/>
  </si>
  <si>
    <t>适用于所有文件类型的单一标准 Amazon Simple Queue Service (Amazon SQS) 队列</t>
    <phoneticPr fontId="2"/>
  </si>
  <si>
    <t>两个标准 Amazon Simple Queue Service (Amazon SQS)队列,一个用于付费层,一个用于免费层</t>
    <phoneticPr fontId="2"/>
  </si>
  <si>
    <t>使用带有单个节点的 Amazon Redshift 来实现领导者和计算功能.</t>
    <phoneticPr fontId="2"/>
  </si>
  <si>
    <t>将 Amazon RDS 与单可用区部署结合使用.配置 Amazon RDS 以在不同的可用区中添加读取器实例.</t>
    <phoneticPr fontId="2"/>
  </si>
  <si>
    <t>将 Amazon Aurora 与多可用区部署结合使用.使用 Aurora 副本配置 Aurora Auto Scaling.</t>
    <phoneticPr fontId="2"/>
  </si>
  <si>
    <t>将 Amazon Elasticache for Memcached 与 EC2 Spot 实例一起使用.</t>
    <phoneticPr fontId="2"/>
  </si>
  <si>
    <t>在生产 VPC 中使用 Amazon GuardDuty 进行流量检查和流量过滤</t>
    <phoneticPr fontId="2"/>
  </si>
  <si>
    <t>使用流量镜像镜像来自生产VPC的流量进行流量检查和过滤.</t>
    <phoneticPr fontId="2"/>
  </si>
  <si>
    <t>使用 AWS 网络防火墙为生产VPC 创建流量检查和流量过滤所需的规则.</t>
    <phoneticPr fontId="2"/>
  </si>
  <si>
    <t>使用 AWS Firewall Manager 为生产VPC 创建流量检查和流量过滤所需的规则.</t>
    <phoneticPr fontId="2"/>
  </si>
  <si>
    <t>在 Amazon QuickSight 中创建分析.连接所有数据源并创建新数据集.发布控制面板以可视化数据.与适当的IAM 角色共享控制面板.</t>
    <phoneticPr fontId="2"/>
  </si>
  <si>
    <t>在 Amazon OuickSighl 中创建分析,连接所有数据源并创建新数据集.发布仪表板以可视化数据.与适当的用户和组共享仪表板.</t>
    <phoneticPr fontId="2"/>
  </si>
  <si>
    <t>为 Amazon S3 中的数据创建 AWS Glue 表和爬网程序.创建 AWS Glue 提取.转换和加载(ETL)作业以生成报告.将报告发布到Amazon S3.使用 S3 存储桶策略限制对报告.</t>
    <phoneticPr fontId="2"/>
  </si>
  <si>
    <t>为 Amazon S3 中的数据创建 AWS Glue 表和爬网程序.使用 Amazon Athena 联合查询访问 Amazon RDS for PoslgreSQL 中的数据.使用 Amazon Athena 生成报告.将报告发布到 Amazon S3.使用 S3 存储桶策略来限制访问报告.</t>
    <phoneticPr fontId="2"/>
  </si>
  <si>
    <t>创建一个授予对 S3 存储桶访问权限的IAM 角色.将该角色附加到EC2 实例.</t>
    <phoneticPr fontId="2"/>
  </si>
  <si>
    <t>创建授予对 S3 存储桶访问权限的IAM 策略.将策略附加到 EC2 实例.</t>
    <phoneticPr fontId="2"/>
  </si>
  <si>
    <t>创建一个授予对 S3 存储桶访问权限的 IAM组.将该组附加到 EC2 实例.</t>
    <phoneticPr fontId="2"/>
  </si>
  <si>
    <t>创建授予对 S3 存储桶访问权限的IAM 用户,将用户帐户附加到 EC2 实例.</t>
    <phoneticPr fontId="2"/>
  </si>
  <si>
    <t>创建一个 Amazon Simple Queue Service (Amazon SQS)队列.配置 S3 存储桶以在将图像上传到 S3 存储桶时向 SQS 队列发送通知.</t>
    <phoneticPr fontId="2"/>
  </si>
  <si>
    <t>配置 Lambda 函数使用 Amazon Simple Queue Service (Amazon SQS)队列作为调用源.当 SQS 消息处理成功后,删除队列中的消息</t>
    <phoneticPr fontId="2"/>
  </si>
  <si>
    <t>配置 Lambda 函数以监控 S3 存储桶的新上传.当检测到上传的图像时,将文件名写入内存中的文本文件并使用文本文件来跟踪已处理的图像.</t>
    <phoneticPr fontId="2"/>
  </si>
  <si>
    <t>启动 Amazon EC2 实例以监控 Amazon Simple Queue Service (Amazon SQS)队列.将项目添加到队列时,将文件名记录在EC2 实例上的文本文件中并调用 Lambda 函数.</t>
    <phoneticPr fontId="2"/>
  </si>
  <si>
    <t>配置 Amazon EventBridge (Amazon CloudWatch Events) 事件以监控 S3 存储桶.上传图像后,使用应用程序所有者的电子邮件地址向 Amazon Simple Notification Service (Amazon SNS)主题发送警报以进行进一步处理</t>
    <phoneticPr fontId="2"/>
  </si>
  <si>
    <t>在应用程序的VPC 的公共子网中创建一个网络负载均衡器,以将流量路由到设备以进行数据包检查.</t>
    <phoneticPr fontId="2"/>
  </si>
  <si>
    <t>在应用程序的VPC 的公共子网中创建应用程序负载均衡器,以将流量路由到设备以进行数据包检查.</t>
    <phoneticPr fontId="2"/>
  </si>
  <si>
    <t>在检查 VPC 中部署一个中转网关.配置路由表以通过中转网关路由传入的数据包.</t>
    <phoneticPr fontId="2"/>
  </si>
  <si>
    <t>在检查 VPC 中部署网关负载均衡器.创建网关负载均衡器端点以接收传入数据包并将数据包转发到设备.</t>
    <phoneticPr fontId="2"/>
  </si>
  <si>
    <t>获取生产 EBS 卷的 EBS 快照.将快照还原到测试环境中的 EC2 实例存储卷上.</t>
    <phoneticPr fontId="2"/>
  </si>
  <si>
    <t>配置生产 EBS 卷以使用 EBS 多附加功能.拍摄生产 EBS 卷的 EBS 快照.将生产 EBS 卷附加到测试环境中的 EC2 实例.</t>
    <phoneticPr fontId="2"/>
  </si>
  <si>
    <t>拍摄生产EBS卷的EBS快照.在EBS快照上打开EBS快速快照恢复功能.将快照恢复到新的EBS卷中.将新的EBS卷附加到测试环境中的EC2实例.</t>
    <phoneticPr fontId="2"/>
  </si>
  <si>
    <t>使用 Amazon S3 在不同的 S3 存储桶中托管整个网站.添加 Amazon CloudFront 分配.将 S3 存储桶设置为分配的来源.将订单数据存储在 Amazon S3 中.</t>
    <phoneticPr fontId="2"/>
  </si>
  <si>
    <t>在跨多个可用区的 Auto Scaling 组中运行的 Amazon EC2 实例上部署完整网站.添加应用程序负载均衡器(ALB)以分配网站流量.为后端 API 添加另一个 ALB.将数据存储在 Amazon RDS 中mysql.</t>
    <phoneticPr fontId="2"/>
  </si>
  <si>
    <t>迁移整个应用程序以在容器中运行在 Amazon Elastic Kubernetes Service (Amazon EKS) 上托管容器.使用 Kubernetes Cluster Autoscaler 增加和减少 pod 的数量以处理流量突发.将数据存储在 Amazon RDS 中mysql.</t>
    <phoneticPr fontId="2"/>
  </si>
  <si>
    <t>使用 Amazon S3 存储桶来托管网站的静态内容.部署 Amazon CloudFront 分配.将 S3 存储桶设置为源.使用 Amazon API Gateway 和 AWS Lambda 函数作为后端 API.将数据存储在 Amazon DynamoDB 中.</t>
    <phoneticPr fontId="2"/>
  </si>
  <si>
    <t>S3 标准</t>
    <phoneticPr fontId="2"/>
  </si>
  <si>
    <t>S3 智能分层</t>
    <phoneticPr fontId="2"/>
  </si>
  <si>
    <t>S3 标准-不频繁访问{S3 标准-IA)</t>
    <phoneticPr fontId="2"/>
  </si>
  <si>
    <t>S3 One Zone-不频繁访问(S3 One Zone-IA)</t>
    <phoneticPr fontId="2"/>
  </si>
  <si>
    <t>Amazon Aurora MySQL</t>
    <phoneticPr fontId="2"/>
  </si>
  <si>
    <t>Amazon Aurora Serverless for MySQL</t>
    <phoneticPr fontId="2"/>
  </si>
  <si>
    <t>Amazon Redshift Spectrum</t>
    <phoneticPr fontId="2"/>
  </si>
  <si>
    <t>Amazon RDS for MySQL</t>
    <phoneticPr fontId="2"/>
  </si>
  <si>
    <t>使用吞吐量优化 HDD (st1) 根卷和冷 HDD (sc1)数据卷供应 EC2 实例.</t>
    <phoneticPr fontId="2"/>
  </si>
  <si>
    <t>为 EC2 实例提供吞吐量优化的HDD (st1)卷,该卷将用作根卷和数据卷.</t>
    <phoneticPr fontId="2"/>
  </si>
  <si>
    <t>使用通用 SSD (gp2)根卷和预置 IOPS SSD (io1)数据卷预置 EC2 实例.</t>
    <phoneticPr fontId="2"/>
  </si>
  <si>
    <t>提供具有通用 SSD (gp2)根卷的 EC2 实例.配置应用程序以将其数据存储在 Amazon S3 存储桶中,</t>
    <phoneticPr fontId="2"/>
  </si>
  <si>
    <t>部署具有 90 天复制窗口的 AWS Migration Hub 以进行数据传输.</t>
    <phoneticPr fontId="2"/>
  </si>
  <si>
    <t>在 AWS 上部署 AWS Storage Gateway 卷网关.启用 90天的复制窗口来传输数据.</t>
    <phoneticPr fontId="2"/>
  </si>
  <si>
    <t>在 AWS 上部署启用了生命周期策略的 Amazon Elastic File System (Amazon EFS).使用它来传输数据.</t>
    <phoneticPr fontId="2"/>
  </si>
  <si>
    <t>在 AWS Snowball 控制台中完成导出作业请求后,在本地数据中心部署 AWS Snowball 设备.</t>
    <phoneticPr fontId="2"/>
  </si>
  <si>
    <t>将模型部署为每个模型的 Amazon API Gateway 后面的 AWS Lambda 函数.</t>
    <phoneticPr fontId="2"/>
  </si>
  <si>
    <t>将模型部署为每个模型的应用程序负载均衡器后面的 Amazon Elastic Container Service (Amazon ECS) 服务.</t>
    <phoneticPr fontId="2"/>
  </si>
  <si>
    <t>将模型部署为 AWS Lambda 函数,在单个 Amazon API Gateway 后面使用基于路径的路由,其中一个路径对应于每个模型.</t>
    <phoneticPr fontId="2"/>
  </si>
  <si>
    <t>将模型部署为单个应用程序负载均衡器后面的 Amazon Elastic Container Service (Amazon ECS)服务,具有基于路径的路由,其中一个路径对应于每个模型.</t>
    <phoneticPr fontId="2"/>
  </si>
  <si>
    <t>在多可用区模式下创建 Amazon RDS 数据库实例.</t>
    <phoneticPr fontId="2"/>
  </si>
  <si>
    <t>在另一个可用区中创建一个 Amazon RDS 数据库实例和一个或多个副本.</t>
    <phoneticPr fontId="2"/>
  </si>
  <si>
    <t>创建一个基于 Amazon EC2 实例的 Docker 集群来处理动态应用程序负载.</t>
    <phoneticPr fontId="2"/>
  </si>
  <si>
    <t>创建一个具有 Fargate 启动类型的 Amazon Elastic Container Service (Amazon ECS)集群来处理动态应用程序负载.</t>
    <phoneticPr fontId="2"/>
  </si>
  <si>
    <t>创建具有 Amazon EC2 启动类型的 Amazon Elastic Container Service (Amazon ECS)集群以处理动态应用程序负载.</t>
    <phoneticPr fontId="2"/>
  </si>
  <si>
    <t>构建 Amazon RDS 只读副本.</t>
    <phoneticPr fontId="2"/>
  </si>
  <si>
    <t>将数据库构建为更大的实例类型.</t>
    <phoneticPr fontId="2"/>
  </si>
  <si>
    <t>使用 Amazon Elasticache 构建数据库缓存.</t>
    <phoneticPr fontId="2"/>
  </si>
  <si>
    <t>使用 Amazon Elasticsearch Service (Amazon ES)构建数据库缓存.</t>
    <phoneticPr fontId="2"/>
  </si>
  <si>
    <t>将 Amazon EMR 配置为从 Amazon S3 读取文本文件.运行处理脚本以转换数据.将生成的 JSON 文件存储在 Amazon Aurora数据库集群中.</t>
    <phoneticPr fontId="2"/>
  </si>
  <si>
    <t>配置 Amazon S3 以向 Amazon Simple Queue Service (Amazon SQS)队列发送事件通知.使用 Amazon EC2 实例从队列中读取并处理数据.将生成的 JSON 文件存储在 Amazon DynamoDB 中.</t>
    <phoneticPr fontId="2"/>
  </si>
  <si>
    <t>配置 Amazon S3 以将事件通知发送到 Amazon Simple Queue Service (Amazon SQS)队列.使用 AWS Lambda 函数从队列中读取并处理数据.将生成的 JSON 文件存储在 Amazon DynamoDB 中</t>
    <phoneticPr fontId="2"/>
  </si>
  <si>
    <t>配置 Amazon EventBridge (Amazon CloudWatch Events)以在上传新文件时向 Amazon Kinesis Data Streams 发送事件.使用AWS Lambda 函数从流中使用事件并处理数据.将生成的 JSON 文件存储在 Amazon Aurora 数据库集群.</t>
    <phoneticPr fontId="2"/>
  </si>
  <si>
    <t>将现有数据库更改为多可用区部署.服务来自主要可用区的读取请求.</t>
    <phoneticPr fontId="2"/>
  </si>
  <si>
    <t>将现有数据库更改为多可用区部署.服务来自辅助可用区的读取请求.</t>
    <phoneticPr fontId="2"/>
  </si>
  <si>
    <t>为数据库创建只读副本.将具有一半计算和存储资源的只读副本配置为源数据库.</t>
    <phoneticPr fontId="2"/>
  </si>
  <si>
    <t>为数据库创建只读副本.为只读副本配置与源数据库相同的计算和存储资源.</t>
    <phoneticPr fontId="2"/>
  </si>
  <si>
    <t>用户可以在除 us-east-1 之外的任何 AWS 区域中终止 EC2 实例.</t>
    <phoneticPr fontId="2"/>
  </si>
  <si>
    <t>用户可以在us-east-1 Region终止一个IP地址为10 100 100 1的EC2实例</t>
    <phoneticPr fontId="2"/>
  </si>
  <si>
    <t>当用户的源IP为10.100.100.254时,用户可以终止us-east-1区域的EC2实例.</t>
    <phoneticPr fontId="2"/>
  </si>
  <si>
    <t>当用户的源IP为10.100 100 254时,用户无法终止us-east-1区域的EC2实例</t>
    <phoneticPr fontId="2"/>
  </si>
  <si>
    <t>配置 Amazon EFS 存储并设置 Active Directory 域进行身份验证</t>
    <phoneticPr fontId="2"/>
  </si>
  <si>
    <t>在两个可用区中的 AWS Storage Gateway 文件网关上创建 SMB 文件 共享</t>
    <phoneticPr fontId="2"/>
  </si>
  <si>
    <t>创建 Amazon S3 存储桶并配置 Microsoft Windows Server 以将其挂载为卷</t>
    <phoneticPr fontId="2"/>
  </si>
  <si>
    <t>在 AWS 上创建 Amazon FSx for Windows File Server 文件系统并设置 Active Directory 域进行身份验证</t>
    <phoneticPr fontId="2"/>
  </si>
  <si>
    <t>通过将 ReceiveMessage 等待时间增加到 30秒,在 SQS 队列中设置长轮询.</t>
    <phoneticPr fontId="2"/>
  </si>
  <si>
    <t>将SQS标准队列改为SQS FIFO队列.使用消息去重ID丢弃重复消息.</t>
    <phoneticPr fontId="2"/>
  </si>
  <si>
    <t>将SQS 队列中的可见性超时增加到大于函数超时和批处理窗口超时之和的值.</t>
    <phoneticPr fontId="2"/>
  </si>
  <si>
    <t>修改 Lambda 函数,在消息被读取后立即从 SQS 队列中删除,然后再进行处理.</t>
    <phoneticPr fontId="2"/>
  </si>
  <si>
    <t>创建 AWS Storage Gateway 卷网关.创建使用所需客户端协议的文件共享,将应用程序服务器连接到文件共享.</t>
    <phoneticPr fontId="2"/>
  </si>
  <si>
    <t>创建 AWS Storage Gateway 磁带网关.配置磁带以使用 Amazon S3.将应用程序服务器连接到磁带网关</t>
    <phoneticPr fontId="2"/>
  </si>
  <si>
    <t>创建 Amazon EC2 Windows 实例.在实例上安装和配置 Windows 文件共享角色.将应用程序服务器连接到文件共享.</t>
    <phoneticPr fontId="2"/>
  </si>
  <si>
    <t>创建 Amazon FSx for Windows File Server 文件系统.将文件系统附加到源服务器.将应用程序服务器连接到文件系统</t>
    <phoneticPr fontId="2"/>
  </si>
  <si>
    <t>为加密证书创建 AWS Secrets Manager 密钥.根据需要手动更新证书.使用细粒度的 IAM 访问控制对数据的访问.</t>
    <phoneticPr fontId="2"/>
  </si>
  <si>
    <t>创建一个 AWS Lambda 函数,该函数使用 Python 加密库来接收和执行加密操作.将该函数存储在 Amazon S3 存储桶中.</t>
    <phoneticPr fontId="2"/>
  </si>
  <si>
    <t>创建 AWS Key Management Service (AWS KMS)客户托管密钥.允许 EC2 角色使用 KMS 密钥进行加密操作.将加密数据存储在 Amazon S3 上.</t>
    <phoneticPr fontId="2"/>
  </si>
  <si>
    <t>创建 AWS Key Management Service (AWS KMS) 客户托管密钥.允许 EC2 角色使用 KMS 密钥进行加密操作.将加密数据存储在 Amazon Elastic Block Store (Amazon EBS) 卷上.</t>
    <phoneticPr fontId="2"/>
  </si>
  <si>
    <t>创建三个 NAT 网关,一个用于每个 AZ 中的每个公有子网.为每个 AZ 创建一个私有路由表,将非VPC 流量转发到其 AZ中的NAT 网关.</t>
    <phoneticPr fontId="2"/>
  </si>
  <si>
    <t>创建三个 NAT 实例,一个用于每个 AZ 中的每个私有子网.为每个 AZ 创建一个私有路由表,将非VPC 流量转发到其 AZ 中的NAT 实例.</t>
    <phoneticPr fontId="2"/>
  </si>
  <si>
    <t>在其中一个私有子网上创建第二个 Internet 网关.更新将非 VPC 流量转发到私有 Internet 网关的私有子网的路由表.</t>
    <phoneticPr fontId="2"/>
  </si>
  <si>
    <t>在公共子网之一上创建仅出口互联网网关.更新将非VPC 流量转发到仅出口互联网网关的私有子网的路由表,</t>
    <phoneticPr fontId="2"/>
  </si>
  <si>
    <t>将 EC2 实例启动到与 EFS 文件系统相同的可用区</t>
    <phoneticPr fontId="2"/>
  </si>
  <si>
    <t>在本地数据中心安装 AWS DataSync 代理</t>
    <phoneticPr fontId="2"/>
  </si>
  <si>
    <t>在 EC2 实例上创建辅助 Amazon Elastic Block Store (Amazon EBS) 卷以存储数据</t>
    <phoneticPr fontId="2"/>
  </si>
  <si>
    <t>手动使用操作系统复制命令将数据推送到EC2实例</t>
    <phoneticPr fontId="2"/>
  </si>
  <si>
    <t>编辑作业以使用作业书签.</t>
    <phoneticPr fontId="2"/>
  </si>
  <si>
    <t>数据处理完后编辑作业删除数据</t>
    <phoneticPr fontId="2"/>
  </si>
  <si>
    <t>通过将 NumberOfWorkers 字段设置为 1 来编辑作业.</t>
    <phoneticPr fontId="2"/>
  </si>
  <si>
    <t>使用 FindMatches 机器学习(ML)转换.</t>
    <phoneticPr fontId="2"/>
  </si>
  <si>
    <t>使用 AWS Shield Advanced 阻止 DDoS 攻击.</t>
    <phoneticPr fontId="2"/>
  </si>
  <si>
    <t>配置 Amazon GuardDuty 以自动阻止攻击者.</t>
    <phoneticPr fontId="2"/>
  </si>
  <si>
    <t>将网站配置为将 Amazon CloudFront 用于静态和动态内容.</t>
    <phoneticPr fontId="2"/>
  </si>
  <si>
    <t>使用 AWS Lambda 函数将攻击者 IP 地址自动添加到 VPC 网络 ACL.</t>
    <phoneticPr fontId="2"/>
  </si>
  <si>
    <t>为函数添加执行角色,以 lambda:InvokeFunction 为动作,*为主体.</t>
    <phoneticPr fontId="2"/>
  </si>
  <si>
    <t>向函数添加执行角色,以 lambda:InvokeFunction 作为操作,Service:amazonaws.com 作为主体.</t>
    <phoneticPr fontId="2"/>
  </si>
  <si>
    <t>将基于资源的策略添加到函数,其中 lambda:InvokeFunction 作为操作,Service:events.amazonaws.com 作为主体.</t>
    <phoneticPr fontId="2"/>
  </si>
  <si>
    <t>配置一个 NAT 网关来替换 NAT 实例.</t>
    <phoneticPr fontId="2"/>
  </si>
  <si>
    <t>为发往 Amazon S3 的流量配置网关终端节点.</t>
    <phoneticPr fontId="2"/>
  </si>
  <si>
    <t>为发往 Amazon S3 的流量配置接口终端节点.</t>
    <phoneticPr fontId="2"/>
  </si>
  <si>
    <t>为存储图像的 S3 存储桶配置 Amazon CloudFront.</t>
    <phoneticPr fontId="2"/>
  </si>
  <si>
    <t>使用 AWS DataSync 进行初始迁移.使用 AWS Database Migration Service (AWS DMS)创建更改数据捕获(CDC)复制任务和表映射以选择所有电缆.</t>
    <phoneticPr fontId="2"/>
  </si>
  <si>
    <t>使用 AVVS DataSync 进行初始迁移.使用 AWS Database Migration Service (AWS DMS)创建一个完整的加载加变更数据捕获(CDC)复制任务和一个表映射来选择所有表.</t>
    <phoneticPr fontId="2"/>
  </si>
  <si>
    <t>将 AWS Schema Conversion Tool 与 AWS Database Migration Service (AWS DMS)结合使用,使用计算优化的隐含实例.创建一个完整的负载加变更数据捕获(CDC)复制任务和一个表映射以选择最大的表.</t>
    <phoneticPr fontId="2"/>
  </si>
  <si>
    <t>Amazon S3 用于冷数据存储</t>
    <phoneticPr fontId="2"/>
  </si>
  <si>
    <t>Amazon EFS 用于冷数据存储</t>
    <phoneticPr fontId="2"/>
  </si>
  <si>
    <t>Amazon S3 用于高性能并行存储</t>
    <phoneticPr fontId="2"/>
  </si>
  <si>
    <t>Amazon FSx 用于集群高性能并行存储</t>
    <phoneticPr fontId="2"/>
  </si>
  <si>
    <t>使用更大的 Amazon EC2 实例大小垂直扩展应用程序实例.</t>
    <phoneticPr fontId="2"/>
  </si>
  <si>
    <t>通过在 AWS 上引入 Oracle RAC 水平扩展应用程序的持久层</t>
    <phoneticPr fontId="2"/>
  </si>
  <si>
    <t>使用 Auto Scaling 组和 Application Load Balancer 水平扩展 Web 和应用程序层</t>
    <phoneticPr fontId="2"/>
  </si>
  <si>
    <t>使用带有异步 AWS Lambda 调用的 Amazon Simple Queue Service (Amazon SQS)将应用程序层和数据层解耦.</t>
    <phoneticPr fontId="2"/>
  </si>
  <si>
    <t>默认为 AWS 区域后用 EBS 加密</t>
    <phoneticPr fontId="2"/>
  </si>
  <si>
    <t>创建一个新卷并指定用于加密的对称客户主密钥(CMK)</t>
    <phoneticPr fontId="2"/>
  </si>
  <si>
    <t>配置 S3 智能分层以自动迁移对象.</t>
    <phoneticPr fontId="2"/>
  </si>
  <si>
    <t>创建一个 S3 生命周期配置以在1个月后将对象从 S3 标准转换到 S3 Glacier Deep Archive.</t>
    <phoneticPr fontId="2"/>
  </si>
  <si>
    <t>创建一个 S3 生命周期配置以在1个月后将对象从 S3 标准转换为 S3 标准-不频繁访问(S3 标准-IA).</t>
    <phoneticPr fontId="2"/>
  </si>
  <si>
    <t>创建 S3 生命周期配置,以在1个月后将对象从S3 标准转换为 S3 One Zone-Infrequent Access (S3 One Zone-IA).</t>
    <phoneticPr fontId="2"/>
  </si>
  <si>
    <t>使用 AWS Budgets 创建预算报告并根据实例类型比较 EC2 成本</t>
    <phoneticPr fontId="2"/>
  </si>
  <si>
    <t>使用 Cost Explorer 的细粒度过滤功能,根据实例类型对 EC2 成本进行深入分析</t>
    <phoneticPr fontId="2"/>
  </si>
  <si>
    <t>使用 AWS 账单和成本管理控制面板中的图表来比较过去2个月基于实例类型的 EC2 成本</t>
    <phoneticPr fontId="2"/>
  </si>
  <si>
    <t>使用 AWS 成本和使用报告创建报告并将其发送到 Amazon S3 存储桶.使用 Amazon QuickSight 和 Amazon S3 作为源生成基于实例类型的交互式图表.</t>
    <phoneticPr fontId="2"/>
  </si>
  <si>
    <t>将 Lambda 函数代码重构为在 Amazon EC2 实例上运行的 Apache Tomcat 代码.使用本机 Java 数据库连接(JDBC)驱动程序连接数据库.</t>
    <phoneticPr fontId="2"/>
  </si>
  <si>
    <t>将平台从 Aurora 更改为 Amazon DynamoDB.提供 DynamoDB Accelerator (DAX)集群.使用 DAX 客户端 SDK 将现有DynamoDB API 调用指向 DAX 集群.</t>
    <phoneticPr fontId="2"/>
  </si>
  <si>
    <t>设置两个 Lambda 函数.配置一个函数来接收信息.配置另一个函数来将信息加载到数据库中.使用 Amazon Simple NotificationService (Amazon SNS) 集成 Lambda 函数.</t>
    <phoneticPr fontId="2"/>
  </si>
  <si>
    <t>设置两个 Lambda 函数.配置一个函数以接收信息.配置另一个函数以将信息加载到数据库中.使用 Amazon Simple QueueService (Amazon SQS) 队列集成 Lambda 函数.</t>
    <phoneticPr fontId="2"/>
  </si>
  <si>
    <t>使用适当的规则打开 AWS Config.</t>
    <phoneticPr fontId="2"/>
  </si>
  <si>
    <t>通过适当的检查打开 AWS Trusted Advisor.</t>
    <phoneticPr fontId="2"/>
  </si>
  <si>
    <t>使用适当的评估模板打开 Amazon Inspector.</t>
    <phoneticPr fontId="2"/>
  </si>
  <si>
    <t>打开 Amazon S3 服务器访问日志记录.配置 Amazon EventBridge (Amazon Cloud Watch Events) .</t>
    <phoneticPr fontId="2"/>
  </si>
  <si>
    <t>从 CloudWatch 控制台共享仪表板输入产品经理的电子邮件地址,并完成共享步骤.为产品经理提供仪表板的可共享链接.</t>
    <phoneticPr fontId="2"/>
  </si>
  <si>
    <t>专门为产品经理创建一个 IAM 用户.将 CloudWatch 只读访问托管策略附加到用户,与产品经理共享新的登录凭据.与产品经理共享正确仪表板的浏览器 URL.</t>
    <phoneticPr fontId="2"/>
  </si>
  <si>
    <t>为公司员工创建一个 IAM 用户.将仅查看访问 AWS 托管策略附加到 IAM 用户.与产品经理共享新的登录凭证.让产品经理导航到 CloudWatch 控制台并按名称找到仪表板在仪表板部分.</t>
    <phoneticPr fontId="2"/>
  </si>
  <si>
    <t>在公共子网中部署堡垒服务器.当产品经理需要访问仪表板时,启动服务器并共享 RDP 凭证.在堡垒服务器上,确保浏览器配置为使用缓存的 AWS 凭证打开仪表板 URL具有查看仪表板的适当权限.</t>
    <phoneticPr fontId="2"/>
  </si>
  <si>
    <t>从 AWS SSO 控制台启用 AWS Single Sign-On (AWS SSO).使用 AWS Directory Service 创建单向林信任或单向域信任以将公司的自我管理 Microsoft Active Directory 与 AWS SSO 连接起来用于 Microsoft 活动目录.</t>
    <phoneticPr fontId="2"/>
  </si>
  <si>
    <t>从 AWS SSO 控制台启用 AWS Single Sign-On (AWS SSO).使用适用于 Microsoft Active Directory 的 AWS Directory Service,创建双向林信任以将公司的自我管理 Microsoft Active Directory 与 AWS SSO 连接起来.</t>
    <phoneticPr fontId="2"/>
  </si>
  <si>
    <t>使用 AWS Directory Service.与公司自行管理的 Microsoft Active Directory 建立双向信任关系,</t>
    <phoneticPr fontId="2"/>
  </si>
  <si>
    <t>在本地部署身份提供商(IdP).从 AWS SSO 控制台启用 AWS Single Sign-On (AWS SSO).</t>
    <phoneticPr fontId="2"/>
  </si>
  <si>
    <t>部署网络负载均衡器(NLB)和关联的目标组.将目标组与 Auto Scaling 组关联.将 NLB 用作每个区域中的 AWS GlobalAccelerator 终端节点.</t>
    <phoneticPr fontId="2"/>
  </si>
  <si>
    <t>部署应用程序负载均衡器(ALB)和关联的目标组,将目标组与 Auto Scaling 组关联.将 ALB 用作每个区域中的 AWS GlobalAccelerator 终端节点.</t>
    <phoneticPr fontId="2"/>
  </si>
  <si>
    <t>部署网络负载均衡器(NLB)和关联的目标组.将目标组与 Auto Scaling 组关联.创建指向每个 NLB 别名的 Amazon Route 53 延迟记录.创建使用延迟的 Amazon CloudFront 分配记录为原点.</t>
    <phoneticPr fontId="2"/>
  </si>
  <si>
    <t>部署应用程序负载均衡器(ALB)和关联的目标组,将目标组与 Auto Scaling 组关联.创建指向每个 ALB 别名的 Amazon Route53 加权记录.部署使用加权的 Amazon CloudFront 分配记录为原点.</t>
    <phoneticPr fontId="2"/>
  </si>
  <si>
    <t>在测试完成时停止数据库实例.在需要时重新启动数据库实例.</t>
    <phoneticPr fontId="2"/>
  </si>
  <si>
    <t>对数据库实例使用 Auto Scaling 策略以在测试完成时自动扩展.</t>
    <phoneticPr fontId="2"/>
  </si>
  <si>
    <t>测试完成后创建快照.终止数据库实例并在需要时恢复快照.</t>
    <phoneticPr fontId="2"/>
  </si>
  <si>
    <t>测试完成后将数据库实例修改为低容量实例.需要时再次修改数据库实例.</t>
    <phoneticPr fontId="2"/>
  </si>
  <si>
    <t>使用 AWS Config 规则来定义和检测未正确标记的资源,</t>
    <phoneticPr fontId="2"/>
  </si>
  <si>
    <t>使用 Cost Explorer 显示未正确标记的资源.手动标记这些资源.</t>
    <phoneticPr fontId="2"/>
  </si>
  <si>
    <t>编写 API 调用以检查所有资源是否正确分配标签.定期在 EC2 实例上运行代码.</t>
    <phoneticPr fontId="2"/>
  </si>
  <si>
    <t>编写 API 调用以检查所有资源是否正确分配标签.通过 Amazon CloudWatch 安排 AWS Lambda 函数以定期运行代码.</t>
    <phoneticPr fontId="2"/>
  </si>
  <si>
    <t>将网站容器化并将其托管在 AWS Fargate 中.</t>
    <phoneticPr fontId="2"/>
  </si>
  <si>
    <t>创建一个 Amazon S3 存储桶并在那里托管网站</t>
    <phoneticPr fontId="2"/>
  </si>
  <si>
    <t>在 Amazon EC2 实例上部署 Web 服务器以托管网站.</t>
    <phoneticPr fontId="2"/>
  </si>
  <si>
    <t>使用使用 Express js 框架的 AWS Lambda 目标配置应用程序负载均衡器.</t>
    <phoneticPr fontId="2"/>
  </si>
  <si>
    <t>将交易数据存储到 Amazon DynamoDB.在 DynamoDB 中设置规则以在写入时从每个交易中删除敏感数据.使用 DynamoDBStreams 与其他应用程序共享交易数据</t>
    <phoneticPr fontId="2"/>
  </si>
  <si>
    <t>将交易数据流式传输到 Amazon Kinesis Data.Firehose 以将数据存储在 Amazon DynamoDB 和 Amazon S3 中.使用 AWSLambda 与 Kinesis Data Firehose 的集成来删除敏感数据.其他应用程序可以使用存储在 Amazon S3 中的数据.</t>
    <phoneticPr fontId="2"/>
  </si>
  <si>
    <t>将交易数据流式传输到 Amazon Kinesis Data Streams.使用 AWS Lambda 集成从每个交易中删除敏感数据,然后将交易数据存储在 Amazon DynamoDB 中.其他应用程序可以使用 Kinesis 数据流中的交易数据.</t>
    <phoneticPr fontId="2"/>
  </si>
  <si>
    <t>使用 AWS CloudTrail 跟踪配置更改并使用 AWS Config 记录 API 调用</t>
    <phoneticPr fontId="2"/>
  </si>
  <si>
    <t>使用 AWS Config 跟踪配置更改和 AWS CloudTrail 记录 API 调用</t>
    <phoneticPr fontId="2"/>
  </si>
  <si>
    <t>使用 AWS Config 跟踪配置更改和 Amazon CloudWatch 记录 API 调用</t>
    <phoneticPr fontId="2"/>
  </si>
  <si>
    <t>使用 AWS CloudTrail 跟踪配置更改和 Amazon CloudWatch 记录 API 调用</t>
    <phoneticPr fontId="2"/>
  </si>
  <si>
    <t>在账户上启用 Amazon GuardDuty.</t>
    <phoneticPr fontId="2"/>
  </si>
  <si>
    <t>在 EC2 实例上启用 Amazon Inspector.</t>
    <phoneticPr fontId="2"/>
  </si>
  <si>
    <t>启用 AWS Shield 并将 Amazon Route 53 分配给它.</t>
    <phoneticPr fontId="2"/>
  </si>
  <si>
    <t>启用 AWS Shield Advanced 并将 ELB 分配给它.</t>
    <phoneticPr fontId="2"/>
  </si>
  <si>
    <t>在每个区域中创建一个 S3 存储桶.将 S3 存储桶配置为使用带有 Amazon S3 托管加密密钥(SSE-S3) 的服务器端加密.配置 S3存储桶之间的复制</t>
    <phoneticPr fontId="2"/>
  </si>
  <si>
    <t>创建客户管理的多区域 KMS 密钥.在每个区域中创建一个 S3 存储桶.配置 S3 存储桶之间的复制.配置应用程序以使用具有客户端加密的 KMS 密钥.</t>
    <phoneticPr fontId="2"/>
  </si>
  <si>
    <t>在每个区域中创建一个客户托管的 KMS 密钥和一个 S3 存储桶.配置 S3 存储桶以使用带有 Amazon S3 托管加密密钥(SSE-S3)的服务器端加密.配置 S3 存储桶之间的复制.</t>
    <phoneticPr fontId="2"/>
  </si>
  <si>
    <t>在每个区域中创建一个客户管理的KMS 密钥和一个 S3 存储桶.配置 S3 存储桶以使用带有 AWS KMS 密钥(SSE-KMS)的服务器端加密.配置 S3 存储桶之间的复制.</t>
    <phoneticPr fontId="2"/>
  </si>
  <si>
    <t>将数据发布到 Amazon Kinesis Data Streams.使用 Kinesis Data Analytics 查询数据.</t>
    <phoneticPr fontId="2"/>
  </si>
  <si>
    <t>将数据发布到以 Amazon Redshift 作为目标的 Amazon Kinesis Data Firehose.使用 Amazon Redshift 查询数据.</t>
    <phoneticPr fontId="2"/>
  </si>
  <si>
    <t>将提取的数据存储在 Amazon Elastic Block Store (Amazon EBS)卷中.将数据发布到 Amazon Elasticache for Redis.订阅 Redis通道以查询数据.</t>
    <phoneticPr fontId="2"/>
  </si>
  <si>
    <t>将分数更新推送到 Amazon Kinesis Data Streams.使用 AWS Lambda 处理 Kinesis Data Streams 中的更新.将处理后的更新存储在 Amazon DynamoDB 中.</t>
    <phoneticPr fontId="2"/>
  </si>
  <si>
    <t>将分数更新推送到 Amazon Kinesis Data Streams.使用为 Auto Scaling 设置的 Amazon EC2 实例队列处理更新.将处理后的更新存储在 Amazon Redshift 中.</t>
    <phoneticPr fontId="2"/>
  </si>
  <si>
    <t>将分数更新推送到 Amazon Simple Notification Service (Amazon SNS)主题.将 AWS Lambda 函数订阅到 SNS 主题以处理更新.将处理后的更新存储在 Amazon EC2 上运行的 SQL 数据库中,</t>
    <phoneticPr fontId="2"/>
  </si>
  <si>
    <t>将分数更新推送到 Amazon Simple Queue Service (Amazon SQS) 队列.使用带有 Auto Scaling 的 Amazon EC2 实例队列来处理 SQS 队列中的更新.将处理后的更新存储在 Amazon RDS 多可用区数据库实例中.</t>
    <phoneticPr fontId="2"/>
  </si>
  <si>
    <t>设置 AWS Auto Scaling 以在 ALB 上出现超时时横向扩展 ECS 服务.设置 AWS Auto Scaling 以在 CPU 或内存预留过高时横向扩展 ECS 集群.</t>
    <phoneticPr fontId="2"/>
  </si>
  <si>
    <t>设置AWS Auto Scaling在ALB CPU利用率过高时横向扩展ECS服务设置AWS Auto Scaling在CPU或内存预留过高时横向扩展ECS集群.</t>
    <phoneticPr fontId="2"/>
  </si>
  <si>
    <t>设置 AWS Auto Scaling 以在 ALB 目标组 CPU 利用率过高时横向扩展 ECS 服务.设置 AWS Auto Scaling 以在 CPU 或内存预留过高时横向扩展 ECS 集群.</t>
    <phoneticPr fontId="2"/>
  </si>
  <si>
    <t>AWS S3 冰川</t>
    <phoneticPr fontId="2"/>
  </si>
  <si>
    <t>AWS 数据同步</t>
    <phoneticPr fontId="2"/>
  </si>
  <si>
    <t>AWS 雪球边缘</t>
    <phoneticPr fontId="2"/>
  </si>
  <si>
    <t>检查以确保在创建 VPC 期间仅使用了 IPv6</t>
    <phoneticPr fontId="2"/>
  </si>
  <si>
    <t>新建一个更大范围的 IPv4 子网,然后启动实例</t>
    <phoneticPr fontId="2"/>
  </si>
  <si>
    <t>创建一个更大范围的新的纯 IPv6 子网,然后启动实例</t>
    <phoneticPr fontId="2"/>
  </si>
  <si>
    <t>禁用 IPv4 子网并将所有实例仅迁移到 IPv6.完成后,启动实例。</t>
    <phoneticPr fontId="2"/>
  </si>
  <si>
    <t>部署 Amazon Inspector 并将其与 ALB 关联.</t>
    <phoneticPr fontId="2"/>
  </si>
  <si>
    <t>部署AWS WAF,关联ALB,配置限速规则.</t>
    <phoneticPr fontId="2"/>
  </si>
  <si>
    <t>将规则部署到与 ALB 关联的网络 ACL 以阻止传入流量.</t>
    <phoneticPr fontId="2"/>
  </si>
  <si>
    <t>在配置 GuardDuty 时部署 Amazon GuardDuty 并启用限速保护.</t>
    <phoneticPr fontId="2"/>
  </si>
  <si>
    <t>Amazon EBS 实现最高性能.Amazon S3 用于持久数据存储,Amazon S3 Glacier 用于存档存储.</t>
    <phoneticPr fontId="2"/>
  </si>
  <si>
    <t>Amazon EBS 实现最高性能.Amazon EFS 用于持久数据存储,Amazon S3 Glacier 用于存档存储.</t>
    <phoneticPr fontId="2"/>
  </si>
  <si>
    <t>Amazon EC2 实例存储以获得最佳性能.Amazon EFS 用于持久数据存储,Amazon S3 用于存档存储.</t>
    <phoneticPr fontId="2"/>
  </si>
  <si>
    <t>Amazon EC2 实例存储以获得最佳性能.Amazon S3 用于持久数据存储,Amazon S3 Glacier 用于存档存储.</t>
    <phoneticPr fontId="2"/>
  </si>
  <si>
    <t>使用 Amazon EC2 Auto Scaling 组中的 Spot 实例来运行应用程序容器.</t>
    <phoneticPr fontId="2"/>
  </si>
  <si>
    <t>在 Amazon Elastic Kubernetes Service (Amazon EKS)托管节点组中使用 Spot 实例.</t>
    <phoneticPr fontId="2"/>
  </si>
  <si>
    <t>使用 Amazon EC2 Auto Scaling 组中的按需实例来运行应用程序容器.</t>
    <phoneticPr fontId="2"/>
  </si>
  <si>
    <t>在 Amazon Elastic Kubernetes Service (Amazon EKS)托管节点组中使用按需实例.</t>
    <phoneticPr fontId="2"/>
  </si>
  <si>
    <t>将 PostgreSQL 数据库迁移到 Amazon Aurora</t>
    <phoneticPr fontId="2"/>
  </si>
  <si>
    <t>迁移要托管在 Amazon EC2 实例上的 Web 应用程序.</t>
    <phoneticPr fontId="2"/>
  </si>
  <si>
    <t>为 Web 应用程序内容设置 Amazon CloudFront 分发.</t>
    <phoneticPr fontId="2"/>
  </si>
  <si>
    <t>在 Web 应用程序和 PostgreSQL 数据库之间设置 Amazon ElastiCache.</t>
    <phoneticPr fontId="2"/>
  </si>
  <si>
    <t>使用简单的扩展策略动态扩展 Auto Scaling 组</t>
    <phoneticPr fontId="2"/>
  </si>
  <si>
    <t>使用目标跟踪策略动态扩展 Auto Scaling 组</t>
    <phoneticPr fontId="2"/>
  </si>
  <si>
    <t>使用 AWS Lambda 函数更新所需的 Auto Scaling 组容量.</t>
    <phoneticPr fontId="2"/>
  </si>
  <si>
    <t>使用计划的扩展操作来扩大和缩小 Auto Scaling 组</t>
    <phoneticPr fontId="2"/>
  </si>
  <si>
    <t>为每个 S3 存储桶编写单独的策略,以授予仅 CloudFront 访问的读取权限,</t>
    <phoneticPr fontId="2"/>
  </si>
  <si>
    <t>创建 IAM 用户.授予用户对 S3 存储桶中对象的读取权限.将用户分配给 CloudFront.</t>
    <phoneticPr fontId="2"/>
  </si>
  <si>
    <t>编写一个 S3 存储桶策略,将 CloudFront 分配 ID 分配为 Principal,并将目标 S3 存储桶分配为 Amazon 资源名称(ARN).</t>
    <phoneticPr fontId="2"/>
  </si>
  <si>
    <t>创建源访问身份(OAI).将 OAI 分配给 CloudFront 分配.配置 S3 存储桶权限,以便只有 OAI 具有读取权限.</t>
    <phoneticPr fontId="2"/>
  </si>
  <si>
    <t>Amazon CloudFront 和 Amazon S3</t>
    <phoneticPr fontId="2"/>
  </si>
  <si>
    <t>AWS Lambda 和 Amazon DynamoDB</t>
    <phoneticPr fontId="2"/>
  </si>
  <si>
    <t>使用 Amazon EC2 Auto Scaling 的应用程序负载均衡器</t>
    <phoneticPr fontId="2"/>
  </si>
  <si>
    <t>Amazon Route 53 与内部应用程序负载均衡器</t>
    <phoneticPr fontId="2"/>
  </si>
  <si>
    <t>将 Oracle 数据库迁移到 Amazon EC2 实例.将数据库复制设置到不同的 AWS 区域.</t>
    <phoneticPr fontId="2"/>
  </si>
  <si>
    <t>将 Oracle 数据库迁移到 Amazon RDS for Oracle.激活跨区域自动备份以将快照复制到另一个 AWS 区域.</t>
    <phoneticPr fontId="2"/>
  </si>
  <si>
    <t>将 Oracle 数据库迁移到 Amazon RDS Custom for Oracle.为另一个 AWS 区域中的数据库创建只读副本.</t>
    <phoneticPr fontId="2"/>
  </si>
  <si>
    <t>将 Oracle 数据库迁移到 Amazon RDS for Oracle.在另一个可用区中创建备用数据库.</t>
    <phoneticPr fontId="2"/>
  </si>
  <si>
    <t>创建一个新的 S3 存储桶.将数据加载到新的S3 存储桶中.使用S3 跨区域复制(CRR)将加密对象复制到另一个区域中的 S3 存储桶.使用 AWS KMS 多区域密钥的服务器端加密(SSE-KMS).使用 Amazon Athena 查询数据.</t>
    <phoneticPr fontId="2"/>
  </si>
  <si>
    <t>创建新的S3 存储桶.将数据加载到新的S3 存储桶中.使用 S3 跨区域复制(CRR)将加密对象复制到另一个区域中的S3 存储桶.使用 AWS KMS 多区域密钥的服务器端加密(SSE-KMS).使用 Amazon RDS 查询数据.</t>
    <phoneticPr fontId="2"/>
  </si>
  <si>
    <t>在公司的 VPC 和提供商的 VPC 之间创建一个 VPC 对等连接.更新路由表以连接到目标服务.</t>
    <phoneticPr fontId="2"/>
  </si>
  <si>
    <t>要求提供商在其 VPC 中创建一个虚拟私有网关.使用 AWS PrivateLink 连接到目标服务.</t>
    <phoneticPr fontId="2"/>
  </si>
  <si>
    <t>在公司VPC的公有子网中创建NAT网关.更新路由表以连接目标服务.</t>
    <phoneticPr fontId="2"/>
  </si>
  <si>
    <t>要求提供商为目标服务创建 VPC 终端节点.使用 AWS PrivateLink 连接到目标服务.</t>
    <phoneticPr fontId="2"/>
  </si>
  <si>
    <t>创建一个正在进行的复制任务.</t>
    <phoneticPr fontId="2"/>
  </si>
  <si>
    <t>创建本地数据库的数据库备份</t>
    <phoneticPr fontId="2"/>
  </si>
  <si>
    <t>创建 AWS Database Migration Service (AWS DMS) 复制服务器</t>
    <phoneticPr fontId="2"/>
  </si>
  <si>
    <t>题目 101：</t>
    <phoneticPr fontId="2"/>
  </si>
  <si>
    <t>Q101 一家公司在多个大洲的城市收集温度.湿度和大气压力数据.每个站点每天收集的平均数据量为 500 GB.每个站点都有高速互联网连接.该公司的天气预报应用程序基于在单个区域并每天分析数据.从所有这些全球站点汇总数据的最快方法是什么?</t>
    <phoneticPr fontId="2"/>
  </si>
  <si>
    <t>题目 102：</t>
    <phoneticPr fontId="2"/>
  </si>
  <si>
    <t>Q102 公司需要能够分析其专有应用程序的日志文件.日志以 JSON 格式存储在 Amazon S3 存储桶中 查询将很简单,并且可以按需运行.解决方案架构师需要以最少的时间执行分析对现有架构的更改.解决方案架构师应该如何以最少的运营开销满足这些要求?</t>
    <phoneticPr fontId="2"/>
  </si>
  <si>
    <t>题目 103：</t>
    <phoneticPr fontId="2"/>
  </si>
  <si>
    <t>Q103 一家公司使用 AWS Organizations 来管理不同部内的多个 AWS 账户.管理账户有一个包含项目报告的 Amazon S3 存储桶.该公司希望将对该 S3 存储桶的访问限制为 AWS Organizations 中组织内账户的用户.哪种解决方案以最少的运营开销满足这些要求?</t>
    <phoneticPr fontId="2"/>
  </si>
  <si>
    <t>现在,您可以在这些策略中使用新的条件键 aws:PrincipalOrgID 来要求访问资源的所有委托人都来自组织中的账户(包括主) .https://aws.amazon.com/blogs/security/control-access-to-aws-resources-by-using-the-aws-organization-of-iam-principals/</t>
    <phoneticPr fontId="2"/>
  </si>
  <si>
    <t>题目 104：</t>
    <phoneticPr fontId="2"/>
  </si>
  <si>
    <t>Q104 应用程序在 VPC 中的 Amazon EC2 实例上运行,应用程序处理存储在 Amazon S3 存储桶中的日志.EC2 实例需要访问S3 存储桶而无需连接到互联网.哪种解决方案将提供私有网络连接到亚马逊 S3?</t>
    <phoneticPr fontId="2"/>
  </si>
  <si>
    <t>题目 105：</t>
    <phoneticPr fontId="2"/>
  </si>
  <si>
    <t>Q105 一家公司在 AWS 上使用单个 Amazon EC2 实例托管 Web 应用程序,该实例将用户上传的文档存储在 Amazon EBS 卷中.为了更好的可扩展性和可用性,该公司复制了该架构并创建了第二个EC2 实例和 EBS 卷另一个可用区将两者放在应用程序负载均衡器之后.完成此更改后,用户报告说,每次他们刷新网站时,他们可以看到他们的文档的一个子集或另一个,但不能同时看到所有文档.解决方案架构师应该提出什么建议来确保用户一次看到他们的所有文档?</t>
    <phoneticPr fontId="2"/>
  </si>
  <si>
    <t>自适应吞吐量 -EFS 的性能可以与其存储同步扩展,在突发的大容量文件转储时以更高的吞吐量运行,达到 500,000 IOPS 或每秒 10 GB. 完全有弹性 - 一旦您启动了EFS 实例,您就可以添加添加文件,而无需担心配置或干扰应用程序的性能. 额外的可访问性 EFS 可以从不同的EC2 实例挂载,但它也可以通过使用 VPC 对等连接跨越 AWS 区域边界.</t>
    <phoneticPr fontId="2"/>
  </si>
  <si>
    <t>题目 106：</t>
    <phoneticPr fontId="2"/>
  </si>
  <si>
    <t>Q106 某公司使用 NFS 将大型视频文件存储在本地网络附加存储中,每个视频文件的大小范围从1MB 到 500 GB.总存储为 70 TB,并且不再增长.公司决定迁移视频文件到 Amazon S3.公司必须尽快迁移视频文件,同时使用尽可能少的网络带宽.哪种解决方案可以满足这些要求?</t>
    <phoneticPr fontId="2"/>
  </si>
  <si>
    <t>题目 107：</t>
    <phoneticPr fontId="2"/>
  </si>
  <si>
    <t>Q107 一家公司有一个应用程序接收传入的消息.这些消息随后被许多其他应用程序和微服务快速消耗.消息的数量变化很大,有时每秒高达100,000条.公司希望解耦解决方案和增加可扩展性.哪种解决方案满足这些要求?</t>
    <phoneticPr fontId="2"/>
  </si>
  <si>
    <t>题目 108：</t>
    <phoneticPr fontId="2"/>
  </si>
  <si>
    <t>Q108 一家公司正在将分布式应用程序迁移到 AWS 该应用程序服务于可变工作负载.旧平台由一个主服务器试用版组成,可协调跨多个计算节点的作业.该公司希望通过最大限度地提高弹性和可扩展性的解决方案对应用程序进行现代化改造.如何解决方案架构师应该设计架构以满足这些要求吗?</t>
    <phoneticPr fontId="2"/>
  </si>
  <si>
    <t>A:安排自动缩放没有意义;C:完全不确定 CloudTrail 在这种情况下会有什么帮助. D:EventBridge 并没有真正用于这个目的,不会很可靠</t>
    <phoneticPr fontId="2"/>
  </si>
  <si>
    <t>题目 109：</t>
    <phoneticPr fontId="2"/>
  </si>
  <si>
    <t>Q109 一家公司在其数据中心运行 SMB 文件服务器.文件服务器存储在文件创建后的头几天经常访问的大文件.7 天后很少访问文件.总数据大小为增加并接近公司的总存储容量.解决方案架构师必须增加公司的可用存储空间,而不会丢失对最近访问的文件的低延迟访问.解决方案架构师还必须提供文件生命周期管理以避免未来的存储问题.解决方案能满足这些要求吗?</t>
    <phoneticPr fontId="2"/>
  </si>
  <si>
    <t>B 是答案,amazon S3 文件网关通过本地缓存提供对 Amazon S3 中数据的基于 SMB 或 NFS 的访问.然后是生命周期. D 是错误的,因为效用函数是模糊的,不需要灵活的存储.</t>
    <phoneticPr fontId="2"/>
  </si>
  <si>
    <t>题目 110：</t>
    <phoneticPr fontId="2"/>
  </si>
  <si>
    <t>Q110 一家公司正在 AWS 上构建电子商务 Web 应用程序.该应用程序将有关新订单的信息发送到 Amazon API Gateway REST API 以进行处理.该公司希望确保订单按照收到的顺序进行处理.哪种解决方案将满足这些要求?</t>
    <phoneticPr fontId="2"/>
  </si>
  <si>
    <t>题目 111：</t>
    <phoneticPr fontId="2"/>
  </si>
  <si>
    <t>Q111 一家公司有一个在 Amazon EC2 实例上运行并使用 Amazon Aurora 数据库的应用程序.EC2 实例使用存储在本地文件中的用户名和密码连接到数据库.公司希望最大限度地减少凭证管理.解决方案架构师应该做什么来实现这个目标?</t>
    <phoneticPr fontId="2"/>
  </si>
  <si>
    <t>AWS Secrets Manager 是一项服务,可让您在整个生命周期内更轻松地轮换.管理和检索数据库凭证.API 密钥和其他机密.您可以将 Secrets Manager 配置为自动轮换密钥,这可以帮助您满足安全性和合规性需求. Secrets Manager 为 Amazon RDS 上的MySQL.PostgreSQL 和 Amazon Aurora 提供内置集成,并且可以原生轮换这些数据库的凭证.您可以使用细粒度的 AWS Identity and Access Management (IAM)策略来控制对您的密钥的访问.为了检索机密,员工使用对 Secrets Manager API 的调用来替换明文机密,从而无需在源代码中对机密进行硬编码,也无需在轮换机密时更新配置文件和重新部署代码. B是错误的,因为参数存储不支持自动旋转,除非客户自己写,否则A是答案.</t>
    <phoneticPr fontId="2"/>
  </si>
  <si>
    <t>创建一个 Amazon S3 存储桶以存储使用 AWS Key.Management Service (AWS KMS) 加密密钥加密的对象,将凭证文件迁移到 S3 存储桶.将应用程序指向 S3 存储桶.</t>
    <phoneticPr fontId="2"/>
  </si>
  <si>
    <t>创建加密的 Amazon Elastic Block Store (Amazon EBS) 卷或每个 EC2 实例.将新 EBS 卷附加到每个 EC2 实例.将凭证文件迁移到新FBS 卷 将应用程序指向新 FBS 卷</t>
    <phoneticPr fontId="2"/>
  </si>
  <si>
    <t>题目 112：</t>
    <phoneticPr fontId="2"/>
  </si>
  <si>
    <t>Q112 一家全球性公司在应用程序负载均衡器(ALB)后面的 Amazon EC2 实例上托管其 Web 应用程序.Web 应用程序具有静态数据和动态数据.公司将其静态数据存储在 Amazon S3 存储桶中.公司希望提高性能并减少静态数据和动态数据的延迟.公司使用自己在 Amazon Route 53 注册的域名.解决方案架构师应该如何满足这些要求?</t>
    <phoneticPr fontId="2"/>
  </si>
  <si>
    <t>B,D 退出是因为我认为 S3 不能成为 AWS Accelerator 的端点, 至于C,我想知道动态和静态资源是否可以使用不同的域名.</t>
    <phoneticPr fontId="2"/>
  </si>
  <si>
    <t>题目 113：</t>
    <phoneticPr fontId="2"/>
  </si>
  <si>
    <t>Q113 一家公司对其 AWS 基础设施进行每月维护.在这些维护活动期间,该公司需要在多个 AWS 区域轮换其 Amazon ROS 或 MySQL 数据库的凭证.哪种解决方案将以最少的运营开销满足这些要求?</t>
    <phoneticPr fontId="2"/>
  </si>
  <si>
    <t>题目 114：</t>
    <phoneticPr fontId="2"/>
  </si>
  <si>
    <t>Q114 一家公司计划运行一组连接到 Amazon Aurora 数据库的 Amazon EC2 实例.该公司已经构建了一个 AWS CloudFormation 模板来部署 EC2 实例和 Aurora 数据库集群.该公司希望允许这些实例进行身份验证以安全的方式访问数据库.公司不想维护静态数据库凭据.哪种解决方案能够以最少的运营工作满足这些要求?</t>
    <phoneticPr fontId="2"/>
  </si>
  <si>
    <t>A - you simply don't do that. No credentials in templates B - for such sensitive data you should use Secrets Manager not Parameters Store C - looks right, aside of everything else, EC2 can assume a role D - it is possible to associate EC2 instance with role but not with the user</t>
    <phoneticPr fontId="2"/>
  </si>
  <si>
    <t>创建具有用户名和密码的数据库用户.将数据库用户名和密码的参数添加到 CloudFormation 模板.在启动实例时将参数传递给EC2 实例.</t>
    <phoneticPr fontId="2"/>
  </si>
  <si>
    <t>使用用户名和密码创建数据库用户.将用户名和密码存储在 AWS Systems Manager Parameter Store 中.配置 EC2 实例以从Parameter Store 检索数据库凭证.</t>
    <phoneticPr fontId="2"/>
  </si>
  <si>
    <t>将数据库集群配置为对 IAM用户使用 IAM 数据库身份验证.创建一个名称与 IAM 用户匹配的数据库用户.将 IAM用户与 EC2实例相关联,以允许实例上的应用程序访问数据库.</t>
    <phoneticPr fontId="2"/>
  </si>
  <si>
    <t>题目 115：</t>
    <phoneticPr fontId="2"/>
  </si>
  <si>
    <t>Q115 一位解决方案架构师正在为跨多个可用区部署的 Web 应用程序设计共享存储解决方案.Web 应用程序在 Auto Scaling 组中的Amazon EC2 实例上运行.公司计划对内容进行频繁更改.解决方案必须具有强一致性,一旦发生变化就返回新内容.哪些解决方案满足这些要求?(选择两个.)</t>
    <phoneticPr fontId="2"/>
  </si>
  <si>
    <t>BJE</t>
    <phoneticPr fontId="2"/>
  </si>
  <si>
    <t>题目 116：</t>
    <phoneticPr fontId="2"/>
  </si>
  <si>
    <t>Q116 一家在本地运行 Web 应用程序的公司正准备在 AWS 上启动该应用程序的更新版本.该公司需要根据 URL 查询字符串将请求路由到 AWS 托管或本地托管的应用程序,本地应用程序无法通过 Internet 访问,Amazon VPC 与公司数据中心之间建立了VPN 连接.公司希望在此次发布中使用 Application Load Balancer (ALB).哪种解决方案可以满足这些要求?</t>
    <phoneticPr fontId="2"/>
  </si>
  <si>
    <t>使用两个 ALB:一个用于本地,一个用于 AWS 资源.将主机添加到每个 ALB 的每个目标组.使用基于 URL 查询字符串的Amazon Route 53 路由.</t>
    <phoneticPr fontId="2"/>
  </si>
  <si>
    <t>题目 117：</t>
    <phoneticPr fontId="2"/>
  </si>
  <si>
    <t>Q117 一家公司希望从许多独立的 AWS 账户迁移到一个整合的多账户架构,该公司计划为不同的业务部内创建许多新的 AWS 账户.该公司需要使用一个集中的公司来验证对这些 AWS账户的访问权限目录服务 解决方案架构师应该推荐哪种操作组合来满足这些要求?(选择两个)</t>
    <phoneticPr fontId="2"/>
  </si>
  <si>
    <t>https://docs.aws.amazon.com/singlesignon/latest/userguide/manage-your-identity-source-ad.html. A. By creating a new organization in AWS Organizations, you can establish a consolidated multi-account architecture. This allows you to create and manage multiple AWS accounts for different business units under a single organization. E. Setting up AWS IAM Identity Center (AWS Single Sign-On) within the organization enables you to integrate it with the company's corporate directory service. This integration allows for centralized authentication, where users can sign in using their corporate credentials and access the</t>
    <phoneticPr fontId="2"/>
  </si>
  <si>
    <t>题目 118：</t>
    <phoneticPr fontId="2"/>
  </si>
  <si>
    <t>Q118 一家娱乐公司正在使用 Amazon DynamoDB 存储媒体元数据.该应用程序是读取密集型的并且遇到延迟.该公司没有人员来处理额外的运营开销,并且需要在不重新配置应用程序的情况下提高 DynamoDB 的性能效率.应该解决方案架构师建议满足此要求?</t>
    <phoneticPr fontId="2"/>
  </si>
  <si>
    <t>尽管 DynamoDB 提供一致的个位数毫秒延迟,但 DynamoDB+DAX 将性能提升到一个新的水平,对于读取繁重的工作负载,每秒数百万个请求的响应时间以微秒为单位.使用DAX,您的应用程序保持快速响应,甚至当热门事件或新闻故事以您的方式推动前所未有的请求量时.无需调整.</t>
    <phoneticPr fontId="2"/>
  </si>
  <si>
    <t>Q119 一家公司有一个应用程序为商店提供营销服务.这些服务基于商店客户之前的购买.商店通过 SFTP 将交易数据上传到公司,数据经过处理和分析以生成新的营销优惠,一些文件的大小可能超过200 GB.最近,该公司发现一些商店上传了包含不应包含的个人身份信息(PII)的文件.公司希望管理员在再次共享 PII 时收到警报.该公司还希望自动化修复.解决方案架构师应该如何以最少的开发工作来满足这些要求?</t>
    <phoneticPr fontId="2"/>
  </si>
  <si>
    <t>Macie 不直接与 SNS 集成.“为了支持与其他服务和系统的集成,Macie 将发现作为发现事件发布到 Amazon EventBridge." https://docs.aws.amazon.com/macie/latest/user/findings-monitor.html</t>
    <phoneticPr fontId="2"/>
  </si>
  <si>
    <t>Q120 公司需要在特定 AWS 区域的三个特定可用区中保证 Amazon EC2 容量,以应对即将举行的活动,该活动将持续1周.公司应如何保证 EC2 容量?</t>
    <phoneticPr fontId="2"/>
  </si>
  <si>
    <t>预留实例:您将不得不为不符合成本效益的整个期限(1年或3年)付费.所以 D-按需容量区域.https://docs.aws.amazon.com/AWSEC2/latest/ UserGuide/ec2-capacity-reservations.html “当您创建容量预留时,您指定:预留容量的可用区”</t>
    <phoneticPr fontId="2"/>
  </si>
  <si>
    <t>Q121 一家公司的网站使用 Amazon EC2 实例存储作为其项目目录.该公司希望确保该目录具有高可用性,并且该目录存储在一个持久的位置.解决方案架构师应该做些什么来满足这些要求?</t>
    <phoneticPr fontId="2"/>
  </si>
  <si>
    <t>Elasticache 在内存中,EFS 用于持久性</t>
    <phoneticPr fontId="2"/>
  </si>
  <si>
    <t>Q122 一家公司按月存储通话记录文件.用户在通话后1年内随机访问文件,但用户在1年后很少访问文件.公司希望通过让用户能够查询和访问来优化其解决方案尽快检索不到1年的文件.延迟检索较旧的文件是可以接受的.哪种解决方案最经济有效地满足这些要求?</t>
    <phoneticPr fontId="2"/>
  </si>
  <si>
    <t>S3 智能分层是用于具有未知.不断变化或不可预测的访问模式的数据的理想存储类,与对象大小或保留期无关.您可以将S3 智能分层用作几乎任何工作负载的默认存储类,尤其是数据湖.数据分析.新应用程序和用户生成的内容. https://aws.amazon.com/fr/s3/storage-classes/智能分层/</t>
    <phoneticPr fontId="2"/>
  </si>
  <si>
    <t>付甲TX什仔佰仕 Amazon S3 怀准仔佰中,使用 D3 土叩同期束哈仕 牛付人什矽砂到 S3 Glacier Deep Archive.仕 Amazon RDS 中存储搜索元数据.从 Amazon RDS 中查询文件.从 S3 Glacier Deep Archive 中检索文件.</t>
    <phoneticPr fontId="2"/>
  </si>
  <si>
    <t>Q123 一家公司有一个在 1,000个 Amazon EC2 Linux 实例上运行的生产工作负载.该工作负载由第三方软件提供支持.该公司需要尽快修补所有 EC2 实例上的第三方软件,以修复关键安全问题漏洞.解决方案架构师应该做什么来满足这些要求?</t>
    <phoneticPr fontId="2"/>
  </si>
  <si>
    <t>Q124 一家公司正在开发一个应用程序,该应用程序提供订单运输统计信息以供 REST API 检索.该公司希望提取运输统计信息,将数据组织成易于阅读的HTML 格式,并将报告发送到多个电子邮件地址每天早上的同一时间.解决方案架构师应该采取哪些步骤组合来满足这些要求?(选择两个.)</t>
    <phoneticPr fontId="2"/>
  </si>
  <si>
    <t>B&amp;D are the only 2 correct options. If you are choosing option E then you missed the daily morning schedule requirement mentioned in the question which cant be achieved with S3 events for SNS. Event Bridge can used to configure</t>
    <phoneticPr fontId="2"/>
  </si>
  <si>
    <t>创建一个 Amazon EventBridge (Amazon CloudWatch Events)计划事件,该事件调用 AWS Glue 作业来查询应用程序的 API以获取数据.</t>
    <phoneticPr fontId="2"/>
  </si>
  <si>
    <t>创建一个 Amazon EventBridge (Amazon CloudWatch Events)计划事件,该事件调用 AWS Lambda 函数来查询应用程序的API 以获取数据.</t>
    <phoneticPr fontId="2"/>
  </si>
  <si>
    <t>Q125 一家公司想要将其本地应用程序迁移到 AWS.该应用程序生成大小从几十GB 到数百 TB 不等的输出文件,应用程序数据必须存储在标准文件系统结构中,公司想要一个解决方案自动扩展.高度可用并且需要最少的运营开销.哪种解决方案可以满足这些要求?</t>
    <phoneticPr fontId="2"/>
  </si>
  <si>
    <t>迁移应用程序以在 Amazon Elastic Kubernetes Service (Amazon EKS) 上作为容器运行.使用 Amazon Elastic Block Store(Amazon EBS)进行存储.</t>
    <phoneticPr fontId="2"/>
  </si>
  <si>
    <t>Q126 公司需要将其会计记录存储在 Amazon S3 中.记录必须可立即访问1年,然后必须再存档9年,公司中的任何人,包括管理用户和 root 用户,都不能删除整个10年期间的记录.必须以最大的弹性存储记录.哪种解决方案可以满足这些要求?</t>
    <phoneticPr fontId="2"/>
  </si>
  <si>
    <t>与治理不同,合规锁无法移除</t>
    <phoneticPr fontId="2"/>
  </si>
  <si>
    <t>Q127 一家公司在 AWS 上运行多个 Windows 工作负载.该公司的员工使用托管在两个 Amazon EC2 实例上的 Windows 文件共享.文件共享在它们之间同步数据并维护重复副本.该公司需要一个高度可用且持久的存储解决方案,保留用户当前访问文件的方式.解决方案架构师应该如何满足这些要求?</t>
    <phoneticPr fontId="2"/>
  </si>
  <si>
    <t>FSx- Windows 文件共享.https://docs.aws.amazon.com/fsx/latest/WindowsGuide/managing-file-shares.html</t>
    <phoneticPr fontId="2"/>
  </si>
  <si>
    <t>Q128 一位解决方案架构师正在开发一个多子网 VPC 架构.该解决方案将由两个可用区中的六个子网组成.这些子网被定义为公共.私有和专用于数据库.只有在私有子网中运行的 Amazon EC2 实例应该能够访问数据库.哪种解决方案满足这些要求?</t>
    <phoneticPr fontId="2"/>
  </si>
  <si>
    <t>A:没有完全配置流量. B:安全组没有拒绝规则. D:对等互连主要是在 VPC 之间,在这里并没有什么帮助, 安全组是有状态的.默认情况下会阻止所有入站流量.如果您创建允许流量进入的入站规则,则会再次自动允许该流量返回.您不能使用安全组阻止特定IP地址(而是使用网络访问控制列表).“您可以指定允许规则,但不能指定拒绝规则”“当您第一次创建安全组时,它没有入站规则.因此,在您将入站规则添加到安全组之前,不允许从其他主机到您的实例的入站流量.“来源:https://docs.aws.amazon.com/vpc/latest/userguide/VPC_SecurityGroups.html#VPCSecurityGroups</t>
    <phoneticPr fontId="2"/>
  </si>
  <si>
    <t>Q129 一家公司已在 Amazon Route 53 注册其域名.该公司使用 ca-central-1 区域中的 Amazon API Gateway 作为其后端微服务 API的公共接口.第三方服务安全地使用 API.该公司希望用公司的域名和相应的证书设计其API Gateway URL,以便第三方服务可以使用HTTPS.哪种解决方案可以满足这些要求?</t>
    <phoneticPr fontId="2"/>
  </si>
  <si>
    <t>证书必须和API在同一个Region.https://docs.aws.amazon.com/apigateway/latest/developerguide/apigateway-regionalapi-custom-domain-create.html</t>
    <phoneticPr fontId="2"/>
  </si>
  <si>
    <t>使用公司域名创建 Route 53 DNS 记录.将别名记录指向区域 API 网关阶段端点.将与公司域名关联的公共证书导入 us-east-1区域中的 AWS Certificate Manager (ACM) .</t>
    <phoneticPr fontId="2"/>
  </si>
  <si>
    <t>Q130 一家公司正在运营一个流行的社交媒体网站,该网站使用户能够上传图片以与其他用户分享.公司希望确保图片不包含不适当的内容.公司需要一个最小化开发的解决方案努力.解决方案架构师应该做什么来满足这些要求?</t>
    <phoneticPr fontId="2"/>
  </si>
  <si>
    <t>Q131 一家公司希望在容器中运行其关键应用程序以满足可扩展性和可用性的要求 该公司更愿意专注于关键应用程序的维护.该公司不想负责配置和管理运行容器化的底层基础设施工作量.解决方案架构师应该做什么来满足这些要求?</t>
    <phoneticPr fontId="2"/>
  </si>
  <si>
    <t>在 AWS Fargate 上使用 AWS ECS,因为它们要求可扩展性和可用性,而无需预置和管理底层基础设施来运行容器化工作负载.https://docs.aws.amazon.com/AmazonECS/latest/userguide/what-is-fargate.html</t>
    <phoneticPr fontId="2"/>
  </si>
  <si>
    <t>使用来自 Amazon Elastic Container Service (Amazon ECS)-optimized Amazon Machine Image (AMI) 的 Amazon EC2 实例.</t>
    <phoneticPr fontId="2"/>
  </si>
  <si>
    <t>Q132 一家公司拥有 300多个全球网站和应用程序.该公司需要一个平台来每天分析超过30 TB 的点击流数据.解决方案架构师应该如何传输和处理点击流数据?</t>
    <phoneticPr fontId="2"/>
  </si>
  <si>
    <t>Q133 一家公司正在 AWS 云中运行多层电子商务 Web 应用程序.Web 应用程序在 Amazon EC2 实例上运行,数据库层在预配置的 Amazon Aurora MySQL 数据库集群上,在 Multi- AZ环境.对数据库层的新要求是通过Instance failover为应用提供服务,实现持续的写入可用性.解决方案架构师应该怎么做才能满足这个新要求?</t>
    <phoneticPr fontId="2"/>
  </si>
  <si>
    <t>Bring-your-own-shard (BYOS) 一种情况,即您已经拥有使用分片的数据库架构和关联的应用程序.您可以相对轻松地将此类部署转移到 Aurora 多主集群.在这种情况下,您可以将您的努力研究 Aurora 的好处,例如服务器整合和高可用性.您不需要创建新的应用程序逻辑来处理写入请求的多个连接.全局写入后读取(GRAW)一种引入同步的设置,以便任何读取操作总是看到数据的最新状态.默认情况下,多主集群中的读取操作看到的数据存在复制延迟,通常为几毫秒.在这个短暂的时间间隔内,对一个数据库实例的查询可能如果同一数据同时被不同的数据库实例修改,则检索陈旧数据.要启用此设置,请将 aurora_mm_session_consistency_level 从其默认设置 INSTANCE_RAW 更改为 REGIONAL_RAW.这样做可确保读取操作的集群范围内的一致性,而不管执行读取和写入的数据库实例如何.参:https://docs.aws.amazon.com/AmazonRDS/latest/AuroraUserGuide/aurora-multi-master.html</t>
    <phoneticPr fontId="2"/>
  </si>
  <si>
    <t>Q134 一家公司在 Amazon RDS 中为 MySQL 开发了一个数据库.由于支持团队的增加,报告对数据库实例的读取速度很慢,并建议添加只读副本.解决方案架构师在实施此更改之前应采取哪些操作组合?(选择两个.)</t>
    <phoneticPr fontId="2"/>
  </si>
  <si>
    <t>CE</t>
    <phoneticPr fontId="2"/>
  </si>
  <si>
    <t>An active, long-running transaction can slow the process of creating the read replica. We recommend that you wait for long-running transactions to complete before creating a read replica. If you create multiple read replicas in parallel from the same source DB instance, Amazon RDS takes only one snapshot at the start of the first create action. When creating a read replica, there are a few things to consider. First, you must enable automatic backups on the source DB instance by setting the backup retention period to a value other than 0. This requirement also applies to a read replica that is the source DB instance for another read replica</t>
    <phoneticPr fontId="2"/>
  </si>
  <si>
    <t>Q135 一家公司在 AWS 云中运行一个应用程序并使用 Amazon DynamoDB 作为数据库.该公司将 Amazon EC2 实例部署到专用网络以处理来自数据库的数据.该公司使用两个 NAT 实例来提供与 DynamoDB 的连接.该公司想要停用 NAT 实例.解决方案架构师必须实施一种解力士安 边边士安恒ENimAmAnD 的体型并不雨西性结答抽进口特此西步的早月出大放光的边士安旦4/7</t>
    <phoneticPr fontId="2"/>
  </si>
  <si>
    <t>AWS 建议从 NAT 网关更改为 VPC 终端节点以访问 S3 或 DynamoDB.确定您的大部分 NAT 网关费用是否来自同一区域的 Amazon Simple Storage Service 或 Amazon DynamoDB 的流量.如果是,请设置一个 https://aws.amazon.com/premiumsupport/knowledge-center/vpc-reduce-nat-gateway-transfer-costs/</t>
    <phoneticPr fontId="2"/>
  </si>
  <si>
    <t>Q136 一家公司有一个本地业务应用程序,每天生成数百个文件.这些文件存储在 SMB 文件共享上,需要与应用程序服务器的低延迟连接,一项新的公司政策规定了所有应用程序生成的文件必须复制到 AWS.已经有到 AWS 的 VPN 连接.应用程序开发团队没有时间进行必要的代码修改以将应用程序移动到AWS.解决方案架构师应该推荐哪种服务来允许应用程序复制文件到 AWS?</t>
    <phoneticPr fontId="2"/>
  </si>
  <si>
    <t>文件将以低延迟位于存储网关上,并作为第二个副本复制到 AWS.AWS 中的 FSx 不会为通过 vpn 到 FSx 文件系统的本地应用程序提供低延迟.</t>
    <phoneticPr fontId="2"/>
  </si>
  <si>
    <t>Q137 一家公司有一个汽车销售网站,该网站将其列表存储在 Amazon RDS 上的数据库中,当汽车出售时,需要从网站中删除列表,并且必须将数据发送到多个目标系统.哪种设计应该解决方案架构师推荐?</t>
    <phoneticPr fontId="2"/>
  </si>
  <si>
    <t>Q138 一家公司正在开发托管在 AWS 上的视频转换应用程序.该应用程序将提供两层:免费层和付费层.付费层的用户将首先转换他们的视频,然后树层用户将拥有他们的视频已转换.哪种解决方案符合这些要求并且最具成本效益?</t>
    <phoneticPr fontId="2"/>
  </si>
  <si>
    <t>在 AWS 中,队列服务是简单队列服务(SQS).可以准备多个 SQS 队列来为各个优先级准备队列(有一个优先级队列和一个辅助队列).此外,您还可以使用消息延迟发送函数来延迟进程执行.</t>
    <phoneticPr fontId="2"/>
  </si>
  <si>
    <t>Q139 一家公司在应用程序负载均衡器后面的 Amazon EC2 实例上运行电子商务应用程序.这些实例在跨多个可用区的 Amazon EC2 Auto Scaling 组中运行.Auto Scaling 组根据 CPU 利用率指标进行扩展.电子商务应用程序存储交易MySQL 8.0 数据库中的数据,该数据库托管在大型 EC2 实例上.随着应用程序负载的增加,数据库的性能会迅速下降.应用程序处理的读取请求多于写入事务.公司需要一种能够自动扩展数据库以满足需求的解决方案不可预知的读取工作负载,同时保持高可用性.哪种解决方案可以满足这些要求?</t>
    <phoneticPr fontId="2"/>
  </si>
  <si>
    <t>AURORA 在 RDS 上比 MySQL 性能提升 5倍,处理的读请求比写请求多;保持高可用性=多可用区部署</t>
    <phoneticPr fontId="2"/>
  </si>
  <si>
    <t>Q140 一家公司最近迁移到 AWS 并希望实施一种解决方案来保护流入和流出生产VPC 的流量,该公司在其本地数据中心有一个检查服务器.检查服务器执行特定操作,例如流量检查和流量过滤公司希望在 AWS 云中具有相同的功能.哪种解决方案可以满足这些要求?</t>
    <phoneticPr fontId="2"/>
  </si>
  <si>
    <t>C 是正确的. AWS 网络防火墙根据需要支持检查和过滤. B不正确,因为流量镜像仅用于检查.</t>
    <phoneticPr fontId="2"/>
  </si>
  <si>
    <t>Q141 一家公司在 AWS 上托管了一个数据湖.该数据湖由 Amazon S3 和 Amazon RDS for PostgreSQL 中的数据组成.该公司需要一个提供数据可视化并包含数据湖中所有数据源的报告解决方案.只有公司的管理团队应该对所有可视化有完全的访问权限公司的其他人应该只有有限的访问权限.哪种解决方案可以满足这些要求?</t>
    <phoneticPr fontId="2"/>
  </si>
  <si>
    <t>Q142 一家公司正在实施一个新的业务应用程序.该应用程序在两个 Amazon EC2 实例上运行,并使用一个 Amazon S3 存储桶进行文档存储.解决方案架构师需要确保 EC2 实例可以访问S3 存储桶.解决方案架构师应该做什么做什么来满足这个要求?</t>
    <phoneticPr fontId="2"/>
  </si>
  <si>
    <t>Q143 一个应用程序开发团队正在设计一个微服务,它将大图像转换为更小的压缩图像,当用户通过 Web 界面上传图像时,微服务应将图像存储在 Amazon S3 存储桶中,使用一个 AWS Lambda 函数,并将图像以压缩形式存储在不同的S3 存储桶中.解决方案架构师需要设计一个使用持久.无状态组件来自动处理图像的解决方案.哪种操作组合可以满足这些要求?(选择两个.)</t>
    <phoneticPr fontId="2"/>
  </si>
  <si>
    <t>Q144 一家公司有一个部署在 AWS 上的三层 Web 应用程序.Web 服务器部署在 VPC 的公共子网中.应用程序服务器和数据库服务器部署在同一 VPC的私有子网中.公司已部署检查 VPC 中来自 AWS Marketplace 的第三方虚拟防火墙设备.该设备配置有一个可以接受 IP 数据包的 IP 接口.解决方案架构师需要将 Web 应用程序与设备集成,以检查应用程序之前的所有流量流量教导 Web 服务器.哪种解决方案能够以最少的运营开销满足这些要求?</t>
    <phoneticPr fontId="2"/>
  </si>
  <si>
    <t>设备配置了一个可以接受IP数据包的IP接口,这意味着第3层.应用程序负载均衡器是第7层.D 是正确的,因为它在CloudGuru99 提供的链接中提到的第3 层上运行.</t>
    <phoneticPr fontId="2"/>
  </si>
  <si>
    <t>Q145 一家公司希望提高其将大量生产数据克隆到同一 AWS 区域中的测试环境的能力.数据存储在 Amazon Elastic Block Store(Amazon EBS) 卷上的 Amazon EC2 实例中,对克隆数据的修改不得影响生产环境.访问此数据的软件需要始终如一的高 I/O性能.解决方案架构师需要最大限度地减少将生产数据克隆到测试环境所需的时间.哪种解决方案可以满足这些要求?</t>
    <phoneticPr fontId="2"/>
  </si>
  <si>
    <t>获取生产 EBS 卷的 EBS 快照.创建并初始化新的 EBS 卷.在从生产 EBS 快照恢复卷之前,将新 EBS 卷附加到测试环境中的 EC2 实例.</t>
    <phoneticPr fontId="2"/>
  </si>
  <si>
    <t>Q146 一家电子商务公司希望在 AWS 上推出一个每日一单交易的网站.在 24 小时内,每天都会有一个产品在售.该公司希望能够每小时处理数百万个请求高峰时段的毫秒延迟.哪种解决方案将以最少的运营开销满足这些要求?</t>
    <phoneticPr fontId="2"/>
  </si>
  <si>
    <t>D 因为所有的组件都是无限扩展的dynamoDB.API Gateway.Lambda,当然还有s3+cloudfront</t>
    <phoneticPr fontId="2"/>
  </si>
  <si>
    <t>Q147 一位解决方案架构师正在使用 Amazon S3 设计新的数字媒体应用程序的存储架构.媒体文件必须能够抵御可用区丢失的情况.有些文件经常被访问,而其他文件却很少以不可预测的模式访问.解决方案架构师必须尽量减少存储和检索媒体文件的成本.哪种存储选项可以满足这些要求?</t>
    <phoneticPr fontId="2"/>
  </si>
  <si>
    <t>当您不知道访问频率或不规则的使用模式时,S3 Intelligent-Tiering-Perfect 用例.Amazon S3 提供了一系列为不同用例设计的存储类.这些包括用于通用存储的 S3 Standard经常访问的数据;S3 智能分层,用于具有未知或不断变化的访问模式的数据;S3 Standard-Infrequent Access (S3 Standard-IA) 和 S3 One Zone-Infrequent Access (S3 One Zone-IA), 适用于长期存在但访问频率较低的数据;和 Amazon S3 Glacier (S3 Glacier) 和 Amazon S3 Glacier Deep Archive (S3 Glacier Deep Archive)用于长期存档和数字保存.如果您有现有 AWS 区域无法满足的数据驻留要求,您可以使用S3 Outposts 存储类在本地存储您的 S3 数据.Amazon S3 还提供在整个生命周期内管理数据的功能.一旦设置了S3 生命周期策略,您的数据将自动传输到不同的存储类,而无需对您的数据进行任何更改应用.</t>
    <phoneticPr fontId="2"/>
  </si>
  <si>
    <t>Q148 一家公司有一个本地 MySQL 数据库,供全球销售团队使用,但访问模式不频繁.销售团队要求数据库的停机时间最短.数据库管理员希望将此数据库迁移到 AWS,而无需在其中选择特定实例类型未来会有更多用户的预期,解决方案架构师应该推荐哪种服务?</t>
    <phoneticPr fontId="2"/>
  </si>
  <si>
    <t>一位数据库管理员希望在不选择特定实例类型的情况下将此数据库迁移到 AWS,以期将来会有更多用户 Serverless 听起来不错,它与 MySQL 和 PostgreSQL 兼容.https://aws.amazon.com/rds/aurora/无服务器/</t>
    <phoneticPr fontId="2"/>
  </si>
  <si>
    <t>Q149 一家公司正在 Amazon EC2 实例上构建一个应用程序来生成临时事务数据,该应用程序需要访问可以提供可配置和一致 IOPS的数据存储.解决方案架构师应该推荐什么?</t>
    <phoneticPr fontId="2"/>
  </si>
  <si>
    <t>只有 gp3.io1 或 io2 卷具有可配置的 IOPS.您不能在根卷中添加 HDD.需要选择 SSD 作为根卷和 HDD 作为数据卷.https://docs.aws.amazon.com/AWSEC2/最新/用户指南/ebs-volumes.html</t>
    <phoneticPr fontId="2"/>
  </si>
  <si>
    <t>Q150 一家公司在 Amazon S3 存储桶中托管 60 TB 的生产级数据.解决方案架构师需要将这些数据带到本地以满足季度审计要求.此数据导出必须在传输过程中加密.公司网络低AWS 与其本地数据中心之间的适当带宽.解决方案架构师应如何满足这些要求?</t>
    <phoneticPr fontId="2"/>
  </si>
  <si>
    <t>带有 Snowball 设备的 AWS Snowball 具有以下特点:美国地区提供 80 TB 和 50 TB 型号;50 TB 模型在所有其他 AWS 区域可用.https://docs.aws.amazon.com/snowball/latest/ug/whatissnowball.html</t>
    <phoneticPr fontId="2"/>
  </si>
  <si>
    <t>Q151 一位解决方案架构师正在为一家需要为其用户托管数百个机器学习模型的公司设计云架构.在启动期间,这些模型需要从Amazon S3 将多达10 GB 的数据加载到内存中,但它们不需要需要磁盘访问.大多数模型是零星使用的,但用户希望它们都具有高可用和低延迟的可访问性.哪种解决方案满足要求并且最具成本效益?</t>
    <phoneticPr fontId="2"/>
  </si>
  <si>
    <t>AWS 刚刚更新 Lambda 以支持 10G 内存并帮助机器学习等计算密集型应用程序.无磁盘访问,成本最 E.https://aws.amazon.com/about-aws/whats-new/2020/12/aws-lambda-supports-10gb-memory-6-vcpu-cores-lambda-functions/</t>
    <phoneticPr fontId="2"/>
  </si>
  <si>
    <t>Q152 一家公司正在开发一个电子商务应用程序,该应用程序将由一个负载平衡的前端.一个基于容器的应用程序和一个关系数据库组成.解决方案架构师需要创建一个高度可用的解决方案,该解决方案的运行需要尽可能少的人工干预.哪些解决方案满足这些要求?(选择两个.)</t>
    <phoneticPr fontId="2"/>
  </si>
  <si>
    <t>https://docs.aws.amazon.com/AmazonECS/latest/developerguide/Welcome.html 1.关系型数据库:RDS 2.基于容器的应用程序:ECS Amazon ECS 使您能够启动和停止基于容器的使用简单的API 调用应用程序,您还可以从集中式服务中检索集群的状态,并可以访问许多熟悉的 Amazon EC2 功能. 3.人工干预少:Fargate 您可以在由 AWS Fargate 管理的无服务器基础设施上运行您的任务和服务.或者,为了更好地控制您的基础设施,您可以在您自己的 Amazon EC2 实例集群上运行您的任务和服务管理.</t>
    <phoneticPr fontId="2"/>
  </si>
  <si>
    <t>Q153 一家公司有一个电子商务应用程序,将数据存储在本地 SQL 数据库中,该公司已决定将此数据库迁移到 AWS.但是,作为迁移的一部分,该公司希望找到一种方法来达到亚毫秒级响应常见的读取请求解决方案架构师知道提高速度至关重要,并且数据库读取中返回的一小部分陈旧数据是可以接受的.解决方案架构师应该推荐什么?</t>
    <phoneticPr fontId="2"/>
  </si>
  <si>
    <t>为了实现对常见读取请求的亚毫秒级响应.https://aws.amazon.com/redis/ REDIS (REmote Dictionary Server) 提供亚毫秒级的响应时间,使实时应用程序每秒可实现数百万个请求.</t>
    <phoneticPr fontId="2"/>
  </si>
  <si>
    <t>Q154 一家公司正在设计一个应用程序,用户将小文件上传到 Amazon S3.用户上传文件后,该文件需要一次性简单处理以转换数据并将数据保存为 JSON 格式以供以后分析.每个文件必须上传后尽快处理.需求会有所不同.在某些日子,用户会上传大量文件.在其他日子,用户会上传少量文件或不上传文件.哪种解决方案能以最少的方式满足这些要求运营开销?</t>
    <phoneticPr fontId="2"/>
  </si>
  <si>
    <t>Amazon S3 将有关 S3 存储桶的事件通知(例如,创建的对象.删除的对象或恢复的对象)发送到同一区域中的 SNS 主题.SNS 主题将事件发布到中央区域中的 SQS 队列.SQS queue 被配置为您的 Lambda 函数的事件源并缓冲 Lambda 函数的事件消息.Lambda 函数轮询 SQS 队列中的消息并根据您的应用程序的要求处理 Amazon S3 事件通知.</t>
    <phoneticPr fontId="2"/>
  </si>
  <si>
    <t>Q155 应用程序允许公司总部的用户访问产品数据.产品数据存储在 Amazon RDS MySQL 数据库实例中.运营团队已隔离应用程序性能下降,并希望将读取流量与写入流量分开.解决方案架构师需要快速优化应用程序的性能解决方案架构师应该推荐什么?</t>
    <phoneticPr fontId="2"/>
  </si>
  <si>
    <t>Q156 Amazon EC2 管理员创建了以下与IAM组关联的策略,其中包含多个用户.这项政策的效果如何?</t>
    <phoneticPr fontId="2"/>
  </si>
  <si>
    <t>由于该策略禁止任何人在除 us-east-1 之外的任何区域上执行任何 EC2 操作,并且仅允许源 ip 为 10.100.100.0/24 的用户终止实例.因此,源 ip 为 10.100.100.254 的用户可以终止我们的实例-east-1 地区.</t>
    <phoneticPr fontId="2"/>
  </si>
  <si>
    <t>Q157 一家公司有一个在本地运行的大型 Microsoft SharePoint 部署,需要 Microsoft Windows 共享文件存储.该公司希望将此工作负载迁移到AWS 云,并正在考虑各种存储选项.存储解决方案必须具有高可用性并与用于访问控制的 Active Directory.哪种解决方案可以满足这些要求?</t>
    <phoneticPr fontId="2"/>
  </si>
  <si>
    <t>文件存储GW(FSGW)是部署在Prem上的设备GW,供On Prem主机使用,因此FSGW仍需要在AWS云中的AWS存储服务(S3/SFx for windows FileSvr) 上连接和存储windows文件。</t>
    <phoneticPr fontId="2"/>
  </si>
  <si>
    <t>Q158 一家图像处理公司有一个用户用来上传图像的Web 应用程序.该应用程序将图像上传到 Amazon S3 存储桶中,该公司已设置S3 事件通知以将对象创建事件发布到 Amazon Simple Queue Service(Amazon SQS) 标准队列.SQS 队列用作 AWS Lambda 函数的事件源,该函数处理图像并通过电子邮件将结果发送给用户,用户报告说他们为每个上传的图像接收到多封电子邮件.解决方案架构师确定SQS 消息不止一次调用 Lambda 函数,从而产生多条电子邮件消息.解决方案架构师应该如何以最少的操作开销解决此问题?</t>
    <phoneticPr fontId="2"/>
  </si>
  <si>
    <t>A 不能正确,长轮询只会确保一次查询中从所有 SQS 服务器中检索到所有图像.如果同一条消息两次触发 lambda 函数,很可能是因为可见性超时时间不够长,并且 lambda 没有及时响应删除消息 -&gt;&gt;C是正确的</t>
    <phoneticPr fontId="2"/>
  </si>
  <si>
    <t>Q159 一家公司正在为托管在 AWS 云中的媒体应用程序实施共享存储解决方案.该公司需要能够使用 SMB 客户端访问数据.该解决方案必须完全托管.哪种 AWS解决方案可以满足这些要求?</t>
    <phoneticPr fontId="2"/>
  </si>
  <si>
    <t>Q160 一家公司的容器化应用程序在 Amazon EC2 实例上运行,该应用程序需要下载安全证书才能与其他业务应用程序通信.该公司需要一个高度安全的解决方案来近乎实时地加密和解密证书.该解决方案还需要在数据加密后将数据存储在高可用存储中.哪种解决方案能够以最少的运营开销满足这些要求?</t>
    <phoneticPr fontId="2"/>
  </si>
  <si>
    <t>C 更有意义.在C(S3)和 D (EBS)之间,S3以最少的操作开销具有高可用性.</t>
    <phoneticPr fontId="2"/>
  </si>
  <si>
    <t>Q161 一位解决方案架构师正在设计一个具有公有子网和私有子网的 VPC.VPC 和子网使用 IPv4 CIDR 块.三个可用区(AZ)中的每个都有一个公有子网和一个私有子网,以实现高可用性.互联网网关是用于为公共子网提供 Internet 访问.私有子网需要访问 Internet 以允许 Amazon EC2 实例下载软件更新.解决方案架构师应该如何为私有子网启用 Internet 访问?</t>
    <phoneticPr fontId="2"/>
  </si>
  <si>
    <t>Q162 一家公司想要将本地数据中心迁移到 AWS.数据中心托管一个 SFTP 服务器,该服务器将其数据存储在基于 NFS 的文件系统上.服务器拥有 200 GB 需要传输的数据.服务器必须托管在使用 Amazon Elastic File System (Amazon EFS)文件系统的 Amazon EC2实例上.解决方案架构师应该采取哪些步骤组合来自动执行此任务?(选择两个)</t>
    <phoneticPr fontId="2"/>
  </si>
  <si>
    <t>** A ** 将 EC2 实例启动到与 EFS 文件系统相同的可用区. 将实例放在 EFS 存储所在的同一可用区中是有意义的. **乙 ** 在本地数据中心安装 AWS DataSync 代理. DataSync 将数据移动到已经使用 EC2 实例的EFS(请参阅提供的信息).不需要更多的东西 ...</t>
    <phoneticPr fontId="2"/>
  </si>
  <si>
    <t>使用 AWS DataSync 为本地 SFTP 服务器创建合适的位置配置,我不明白 DataSync 与 SFTP本地配置之间的关系!废话. 所以,答案是A&amp;B</t>
    <phoneticPr fontId="2"/>
  </si>
  <si>
    <t>Q163 一家公司有一个每天同时运行的 AWS Glue 提取.转换和加载(ETL)作业.该作业处理 Amazon S3 存储桶中的 XML 数据.每天都会将新数据添加到 S3 存储桶中.解决方案架构师注意到 AWS Glue 在每次运行期间都在处理所有数据.解决方案架构师应该如何防止AWS Glue 重新处理旧数据?</t>
    <phoneticPr fontId="2"/>
  </si>
  <si>
    <t>这是书签的用途:AWS Glue 通过持久化作业运行中的状态信息来跟踪在ETL 作业的先前运行期间已处理的数据.这种持久化的状态信息称为作业书签.作业书签有助于 AWS Glue 维护状态信息并防止对旧数据进行重新处理. https://docs.aws.amazon.com/glue/latest/dg/monitor-continuations.html</t>
    <phoneticPr fontId="2"/>
  </si>
  <si>
    <t>Q164 解决方案架构师必须为网站设计一个高度可用的基础设施.该网站由运行在 Amazon EC2 实例上的 Windows Web 服务器提供支持 解决方案架构师必须实施一种解决方案,可以缓解来自数千人的大规模DDoS 攻击IP 地址的数量 网站不接受停机时间 解决方案架构师应采取哪些措施来保护网站免受此类攻击?(选择两个.)</t>
    <phoneticPr fontId="2"/>
  </si>
  <si>
    <t>reason is they require a solution that is highly available. AWS Shield can handle the DDOS attacks. To make the solution HA you can use cloud front. AC seems to be the best answer imo.</t>
    <phoneticPr fontId="2"/>
  </si>
  <si>
    <t>在 Auto Scaling 组中使用 EC2 Spot 实例,目标跟踪扩展策略设置为 80% CPU 利用率</t>
    <phoneticPr fontId="2"/>
  </si>
  <si>
    <t>Q165 一家公司正准备部署新的无服务器工作负载.解决方案架构师必须使用最小权限原则来配置将用于运行 AWS Lambda 函数的权限.Amazon EventBridge (Amazon CloudWatch Events)规则将调用该函数.哪种解决方案满足这些要求?</t>
    <phoneticPr fontId="2"/>
  </si>
  <si>
    <t>检查它的最佳方法 ...... 问题来自文档中显示的示例:https://docs.aws.amazon.com/eventbridge/latest/userguide/resource-based-policies-eventbridge.html#lambda #XBR</t>
    <phoneticPr fontId="2"/>
  </si>
  <si>
    <t>将基于资源的策略添加到函数,其中 lambda:*作为操作,Service:events.amazonaws.com 作为主体.</t>
    <phoneticPr fontId="2"/>
  </si>
  <si>
    <t>Q166 一家公司有一个图像处理工作负载在两个私有子网中的 Amazon Elastic Container Service (Amazon ECS)上运行,每个私有子网使用一个 NAT 实例进行互联网访问.所有图像都存储在 Amazon S3 存储桶中.该公司担心Amazon ECS 和 Amazon S3 之间的数据传输成本.解决方案架构师应该如何降低成本?</t>
    <phoneticPr fontId="2"/>
  </si>
  <si>
    <t>S3 和 Dynamo DB 不支持接口端点.S3 和 DynamoDB 都通过网关端点路由.https://docs.aws.amazon.com/vpc/latest/userguide/vpc-endpoints.html 接口端点只支持服务与 PrivateLink 集成.https://docs.aws.amazon.com/vpc/latest/userguide/integrated-services-vpce-list.html</t>
    <phoneticPr fontId="2"/>
  </si>
  <si>
    <t>Q167 一家公司正在将其本地 Oracle 数据库迁移到 Amazon Aurora PostgreSQL.该数据库有多个写入相同表的应用程序,这些应用程序需要一个一个迁移,每次迁移之间间隔一个月 管理层表示担心数据库有大量的读取和写入.在整个迁移过程中,数据必须在两个数据库之间保持同步.解决方案架构师应该推荐什么?</t>
    <phoneticPr fontId="2"/>
  </si>
  <si>
    <t>如您所见,我们在此架构中为 AWS DMS 中的CDC 提供了三个重要的内存缓冲区.如果这些缓冲区中的任何一个遇到内存压力,迁移可能会出现性能问题,从而可能导致失败.https://docs.aws.amazon.com/dms/latest/userguide/CHAP_ReplicationInstance.Types.html</t>
    <phoneticPr fontId="2"/>
  </si>
  <si>
    <t>使用内存优化复制实例使用 AWS 架构转换和 AWS DataBase Migration Service (AWS DMS).创建 full 负载加更改数据捕获(CDC)复制任务和表映射以选择所有表.</t>
    <phoneticPr fontId="2"/>
  </si>
  <si>
    <t>Q168 一家公司希望将高性能计算(HPC)应用程序和数据从本地迁移到 AWS 云.该公司使用本地分层存储和 hoi 高性能并行存储在定期运行的应用程序期间支持应用程序应用程序,以及在应用程序不活跃运行时保存数据的更经济的冷存储.解决方案架构师应该推荐哪种解决方案组合来支持应用程序的存储需求?(选择两个)</t>
    <phoneticPr fontId="2"/>
  </si>
  <si>
    <t>https://aws.amazon.com/fsx/lustre/ Amazon FSx for Lustre 使启动和运行世界上最受欢迎的高性能文件系统变得容易且具有成本效益.将它用于速度很重要的工作负载,例如机器学习.高性能计算(HPC).视频处理和金融建模.</t>
    <phoneticPr fontId="2"/>
  </si>
  <si>
    <t>Amazon FSx for Windows 用于高性能并行存储</t>
    <phoneticPr fontId="2"/>
  </si>
  <si>
    <t>Q169 一家公司正在经历增长,因为对其产品的需求增加了,当流量激增时,公司现有的采购应用程序很慢.该应用程序是一个使用同步事务的单片三层应用程序,有时会在应用程序层看到瓶颈.解决方案架构师需要设计一个能够满足所需应用程序响应时间的解决方案,同时考虑到流量峰值.哪种解决方案可以满足这些要求?</t>
    <phoneticPr fontId="2"/>
  </si>
  <si>
    <t>应用程序使用同步事务,每个操作都依赖于前一个.在这里使用异步 lambda 调用可能不起作用.</t>
    <phoneticPr fontId="2"/>
  </si>
  <si>
    <t>Q170 解决方案架构师需要确保从未加密的 EBS 快照恢复的所有 Amazon Elastic Block Store (Amazon EBS)卷都已加密.解决方案架构师应该如何做才能做到这一点?</t>
    <phoneticPr fontId="2"/>
  </si>
  <si>
    <t>问题是确保所有恢复的卷都被加密.所以必须是默认后用加密.https://docs.aws.amazon.com/AWSEC2/latest/UserGuide/EBSEncryption.html#encryption-by-default</t>
    <phoneticPr fontId="2"/>
  </si>
  <si>
    <t>默认为特定卷后用EBS 加密</t>
    <phoneticPr fontId="2"/>
  </si>
  <si>
    <t>创建一个新卷并指定用于加密的非对称客户主密钥(CMK)</t>
    <phoneticPr fontId="2"/>
  </si>
  <si>
    <t>Q171 某公司正在使用Amazon S3标准存储存储备份文件.文件被频繁访问1个月.但是文件在1个月后没有被访问.公司必须无限期保留文件.哪种存储解决方案可以满足这些要求最具成本效益?</t>
    <phoneticPr fontId="2"/>
  </si>
  <si>
    <t>过渡到 Glacier 深度存档以提高成本效益</t>
    <phoneticPr fontId="2"/>
  </si>
  <si>
    <t>Q172 一家公司在其最近的账单中发现 Amazon EC2 成本有所增加.计费团队注意到几个EC2 实例的实例类型不必要的垂直扩展.解决方案架构师需要创建一个图表来比较过去2个月的EC2 成本并执行深入分析以确定垂直扩展的根本原因,解决方案架构师应如何以最少的运营开销生成信息?</t>
    <phoneticPr fontId="2"/>
  </si>
  <si>
    <t>AWS Cost Explorer 是一种工具,可让您查看和分析您的成本和使用情况.您可以使用主图.Cost Explorer 成本和使用情况报告或 Cost Explorer RI 报告来探索您的使用情况和成本,您可以查看过去12个月的数据,预测未来12个月您可能花费的金额,并获得购买预留实例的建议.您可以使用 Cost Explorer 确定需要进一步调查的领域并查看趋势您可以使用它来了解您的成.https://docs.aws.amazon.com/cost-management/latest/userguide/ce-what-is.html</t>
    <phoneticPr fontId="2"/>
  </si>
  <si>
    <t>Q173 一家公司正在设计一个应用程序.该应用程序使用 AWS Lambda 函数通过 Amazon API Gateway 接收信息并将信息存储在Amazon Aurora PostgreSQL 数据库中.在概念验证阶段,该公司必须增加Lambda 配额显着用于处理公司需要加载到数据库中的大量数据.解决方案架构师必须推荐一种新设计以提高可伸缩性并最大限度地减少配置工作量.哪种解决方案可以满足这些要求?</t>
    <phoneticPr fontId="2"/>
  </si>
  <si>
    <t>A - 重构可以是一个解决方案,但需要付出很多努力 - 不是答案. B- DynamoDB 是 NoSQL 而 Aurora 是 SQL,所以它需要一个数据库迁移 ....... 再次付出很多努力,所以没有答案. C使用 SNS,它会通知第二个 Lambda 函数 ...... 引发同样的瓶颈 ...... 不是解决方案,D 使用SQS,因此第二个 lambda 函数可以在响应时进入队列以保持DB加载过程. 通常,应用程序解耦通过分配负载来帮助提高性能.在这种情况下, 瓶颈是通过使用队列来解决的 ...... 所以 D 是答案.</t>
    <phoneticPr fontId="2"/>
  </si>
  <si>
    <t>Q174 一家公司需要审查其 AWS 云部署,以确保其 Amazon S3 存储桶没有未经授权的配置更改.解决方案架构师应该如何实现这一目标?</t>
    <phoneticPr fontId="2"/>
  </si>
  <si>
    <t>配置 - 使用 AWS Config,您可以深入了解您的存储桶在任何时间点的配置方式.此外,配置规则使您能够检查您的 S3 存储桶是否启用了日志记录和版本控制. https://aws.amazon.com/about-aws/whats-new/2016/10/record-and-govern-s3-bucket-configurations-with-aws-config/.仅 S3 权限检查由 Trust advisor 完成 - 除了根 MFA.SG 开放端口.RDS 公共快照.EBS 公共快照.IAM用户的其他检查 - 一分钟.服务限制.</t>
    <phoneticPr fontId="2"/>
  </si>
  <si>
    <t>Q175 一家公司正在启动一个新应用程序,并将在 Amazon CloudWatch 仪表板上显示应用程序指标.公司的产品经理需要定期访问此仪表板.产品经理没有 AWS 账户.解决方案架构师必须提供对产品的访问权限经理遵循最小特权原则.哪种解决方案可以满足这些要求?</t>
    <phoneticPr fontId="2"/>
  </si>
  <si>
    <t>CloudWatch &gt;仪表板&gt;选择您的板&gt;共享仪表板&gt;共享您的仪表板并需要用户名和密码&gt;输入邮件地址.https://docs.aws.amazon.com/AmazonCloudWatch/latest/monitoring/cloudwatch-dashboard-sharing.html.共享单个仪表板并指定可以查看仪表板的人员的特定电子邮件地址.这些用户中的每一个都创建自己的密码,他们必须输入该密码才能查看仪表板.</t>
    <phoneticPr fontId="2"/>
  </si>
  <si>
    <t>Q176 一家公司正在将应用程序迁移到 AWS.这些应用程序部署在不同的账户中.公司使用 AWS Organizations 集中管理账户,公司的安全团队需要跨公司所有账户的单点登录(SSO)解决方案.公司必须继续管理其本地自我管理的 Microsoft Active Directory 中的用户和组.哪种解决方案可以满足这些要求?</t>
    <phoneticPr fontId="2"/>
  </si>
  <si>
    <t>在这有两种方式的信任要求 - 从本地域到AWS 域.他们都会互相信任.单向信任:如果域 A 信任域 B,则域 B 的用户可以访问域A的资源,反之则不行.所以对于 A - 它的传出信任和对于 B 它的传入信任. AWS 应用程序(Amazon Chime.AmazonConnect.Amazon QuickSight.AWS Single Sign-On.Amazon WorkDocs.Amazon WorkMail.Amazon WorkSpaces.AWS ClientVPN.AWS Management Console 和 AWS Transfer Family)需要能够从本地域,以便它们运行,这告诉您身份验证需要双向流动. https://aws.amazon.com/blogs/security/everything-you-wanted-to-know-about-trusts-with-aws-managed-microsoft-ad/.</t>
    <phoneticPr fontId="2"/>
  </si>
  <si>
    <t>Q177 一家公司提供使用 UDP 连接的互联网协议语音(VolP)服务.该服务由在 Auto Scaling 组中运行的 Amazon EC2 实例组成.该公司在多个 AWS 区域进行部署.该公司需要将用户路由到具有最低延迟的区域.公司还需要区域之间的自动故障转移.哪种解决方案可以满足这些要求?</t>
    <phoneticPr fontId="2"/>
  </si>
  <si>
    <t>好的答案是 A:ALB 不支持 UDP. Cloudfront 不用于实时通信,它只是一个CDN.https://aws.amazon.com/fr/blogs/networking-and-content-delivery/improving-real-time-communication-rtc-client-experience-and-aws-global-accelerator/</t>
    <phoneticPr fontId="2"/>
  </si>
  <si>
    <t>Q178 一个开发团队每月在其通用 Amazon RDS for MySQL 数据库实例上运行资源密集型测试,并启用 Performance Insights.测试每月一次持续48小时,并且是唯一使用数据库的过程.团队希望减少在不降低数据库实例的计算和内存属性的情况下运行测试的成本.哪种解决方案最经济高效地满足这些要求?</t>
    <phoneticPr fontId="2"/>
  </si>
  <si>
    <t>不是A-通过停止 DB,尽管您不支付DB 小时数,但您仍在为 Provisioned IOPs 付费,停止的DB 的存储量超过了底层EBS 卷的快照.和自动备份. C - 创建数据库的手动快照,并在需要时切换到 S3-标准和恢复表单手动快照, 不是 D- 可能但不是最具成本效益,不需要时无需运行 RDS.</t>
    <phoneticPr fontId="2"/>
  </si>
  <si>
    <t>Q179 一家在 AWS 上托管其 Web 应用程序的公司希望确保所有 Amazon EC2 实例.Amazon RDS 数据库实例和 Amazon Redshift集群都配置了标签.公司希望最大限度地减少配置和操作此检查的工作量,应该有什么解决方案建筑师如何做到这一点?</t>
    <phoneticPr fontId="2"/>
  </si>
  <si>
    <t>Q180 开发团队需要托管一个可供其他团队访问的网站.网站内容由 HTML.CSS.客户端 Javascript 和图像组成.哪种方法托管网站最划算?</t>
    <phoneticPr fontId="2"/>
  </si>
  <si>
    <t>好的答案是 B:客户端 JavaScript.该网站是静态的,所以它必须是S3.在静态网站中,网页由服务器返回,这些网页是预先构建的.它们使用简单的语言,如 HTML.CSS 或 JavaScript.静态网站中(根据用户)在服务器上不处理内容.网页是由服务器原封不动返回,因此静态网站速度很快.不与数据库交互.另外,由于主机不需要支持不同语言的服务器端处理,因此成本较低。 在动态网站中,网页由服务器返回,在运行时处理意味着它们不是预先构建的网页,而是根据用户的需求在运行时构建的.这些使用服务器端脚本语言,如 PHP .Node.js.ASP.NET 和更多服务器支持.因此,它们比静态网站慢,但可以更新和与数据库交互.</t>
    <phoneticPr fontId="2"/>
  </si>
  <si>
    <t>Q181 一家公司在 AWS 上运行在线市场 Web 应用程序,该应用程序在高峰时段为数十万用户提供服务.该公司需要一个可扩展的.近乎实时的解决方案来与其他几家内部公司共享数百万金融交易的详细信息应用程序还需要处理事务以删除敏感数据,然后再将其存储在文档数据库中以进行低延迟检索.解决方案架构师应该推荐什么来满足这些要求?</t>
    <phoneticPr fontId="2"/>
  </si>
  <si>
    <t>A和D都出局了,因为它们是错误的答案. B是不可能的,因为 Kinesis Firehose 无法直接将数据存储在 DynamoDB 中.答案是 C,因为 Firehose 不支持 DynamoDB 而另一个关键词是数据Kinesis Data Streams 是正确的选择.注意关键词. AWS 喜欢欺骗您以确保您了解这些服务.</t>
    <phoneticPr fontId="2"/>
  </si>
  <si>
    <t>将 Amazon S3 中的批量交易数据存储为文件.使用 AWS Lambda 处理每个文件并在更新 Amazon S3 中的文件之前删除敏感数据.然后 Lambda 函数将数据存储在 Amazon DynamoDB 中.其他应用程序可以使用存储的事务文件在亚马逊 S3 中.</t>
    <phoneticPr fontId="2"/>
  </si>
  <si>
    <t>Q182 一家公司在 AWS 上托管其多层应用程序,为了合规性.治理.审计和安全性,公司必须跟踪其 AWS 资源的配置更改并记录对这些资源进行的 API 调用历史记录.解决方案架构师应该做什么?怎样才能满足这些要求?</t>
    <phoneticPr fontId="2"/>
  </si>
  <si>
    <t>CloudTrail - Track user activity and API call history.Config - Assess, audits, and evaluates the configuration and relationships of tag resources.</t>
    <phoneticPr fontId="2"/>
  </si>
  <si>
    <t>Q183 一家公司正准备在 AWS 云中启动一个面向公众的 Web 应用程序.该架构由弹性负载均衡器(ELB)后面的 VPC 内的 AmazonEC2 实例组成.第三方服务用于 DNS.公司的解决方案架构师必须推荐一种解决方案来检测和防御大规模 DDoS 攻击.哪种解决方案满足这些要求?</t>
    <phoneticPr fontId="2"/>
  </si>
  <si>
    <t>C 不正确,因为问题说第三方 DNS和路由 53 是 AWS 专有的.AWS Shield Advanced 为您的 Amazon EC2 实例.ElasticLoad Balancing 负载均衡器.CloudFront 分配.Route 53 托管区域和 AWS Global Accelerator 提供扩展的 DDoS 攻击保护标准加速器.</t>
    <phoneticPr fontId="2"/>
  </si>
  <si>
    <t>Q184 一家公司正在 AWS 云中构建应用程序.该应用程序将数据存储在两个 AWS 区域的 Amazon S3 存储桶中.公司必须使用 AWS Key Management Service (AWS KMS)客户管理的密钥来加密存储的所有数据在 S3 存储桶中.两个 S3 存储桶中的数据必须使用相同的 KMS 密钥进行加密和解密.数据和密钥必须存储在两个区域中的每一个中.哪种解决方案将以最少的操作开销满足这些要求?</t>
    <phoneticPr fontId="2"/>
  </si>
  <si>
    <t>Q185 一家公司正在使用 Amazon EC2 实例队列从本地数据源中提取数据,数据为 JSON 格式,提取速率可高达1 MB/s.重启 EC2 实例时,数据in-flight 丢失.公司的数据科学团队希望近乎实时地查询摄取的数据.哪种解决方案可提供可扩展且数据丢失最少的近实时数据查询?</t>
    <phoneticPr fontId="2"/>
  </si>
  <si>
    <t>A is the solution for the company's requirements. Publishing data to Amazon Kinesis Data Streams can support ingestion rates as high as 1 MB/s and provide real-time data processing. Kinesis Data Analytics can query the ingested data in real-time with low latency, and the solution can scale as needed to accommodate increases in ingestion rates or querying needs. This solution also ensures minimal data loss in the event of an EC2 instance reboot since Kinesis Data Streams has a persistent data store for up to 7 days by default.</t>
    <phoneticPr fontId="2"/>
  </si>
  <si>
    <t>将摄取的数据存储在 EC2 实例存储中.将数据发布到以 Amazon S3 作为目标的 Amazon Kinesis Data Firehose.使用 AmazonAthena 查询数据.</t>
    <phoneticPr fontId="2"/>
  </si>
  <si>
    <t>Q186 一家公司正在开发一款手机游戏,它将分数更新流式传输到后端处理器,然后将结果发布在排行榜上.解决方案架构师需要设计一个可以处理大量流量峰值的解决方案,按接收顺序处理手机游戏更新,并将处理后的更新存储在高度可用的数据库中.公司还希望最大限度地减少维护解决方案所需的管理开销解决方案架构师应该如何满足这些要求?</t>
    <phoneticPr fontId="2"/>
  </si>
  <si>
    <t>Q187 一个电子商务网站正在将其 Web 应用程序部署为应用程序负载均衡器(ALB)后面的 Amazon Elastic Container Service(Amazon ECS)容器实例.在高活动期间,网站速度变慢并且可用性降低.解决方案架构师使用 Amazon CloudWatch 警报可在出现可用性问题时接收通知,以便他们可以扩展资源 公司管理层需要一种能够自动响应此类事件的解决方案.哪种解决方案可以满足这些要求?</t>
    <phoneticPr fontId="2"/>
  </si>
  <si>
    <t>将部署的容量与传入的应用程序负载相匹配,对 ECS 服务和 ECS 集群运行所在的 Auto Scaling 组使用扩展策略.在需要时扩展集群实例和服务任务,并在需求下降时安全地缩减它们,保持您摆脱了容量猜谜游戏.从长远来看,这为您提供了高可用性并降1ET FRA.https://aws.amazon.com/blogs/compute/automatic-scaling-with-amazon-ecs/</t>
    <phoneticPr fontId="2"/>
  </si>
  <si>
    <t>设置AWS Auto Scaling在服务CPU使用率过高时横向扩展ECS服务.设置AWS Auto Scaling在CPU或内存预留过高时横向扩展ECS 集群.</t>
    <phoneticPr fontId="2"/>
  </si>
  <si>
    <t>Q188 一家公司没有现有的文件共享服务,一个新项目需要访问可作为本地桌面驱动器安装的文件存储.文件服务器必须先对 Active Directory 域的用户进行身份验证,然后才能访问存储.哪种服务将允许 Active Directory 用户将存储作为驱动器安装在他们的桌面上?</t>
    <phoneticPr fontId="2"/>
  </si>
  <si>
    <t>在创建 SMB 文件共享之前,请确保为文件网关配置 SMB 安全设置.您还配置 Microsoft Active Directory (AD)或访客访问以进行身份验证.https://docs.aws.amazon.com/storagegateway/latest/userguide/CreatingAnSMBFileShare.html</t>
    <phoneticPr fontId="2"/>
  </si>
  <si>
    <t>Q189 管理层决定部署所有启用 IPv6 的 AWS VPC.一段时间后,解决方案架构师尝试启动新实例并收到错误消息,指出子网中没有足够的可用IP地址空间.解决方案架构师应该怎么做解决这个问题?</t>
    <phoneticPr fontId="2"/>
  </si>
  <si>
    <t>https://cloudonaut.io/getting-started-with-ipv6-on-aws/首先,AWS 上没有纯 IPv6 的VPC.一个VPC 总是启用 IPv4,但您可以选择启用 IPv6 (双栈).</t>
    <phoneticPr fontId="2"/>
  </si>
  <si>
    <t>Q190 一家公司在 Auto Scaling 组中的应用程序负载均衡器(ALB)后面的 Amazon EC2 实例上运营电子商务网站.该网站遇到与来自非法外部系统的高请求率相关的性能问题,这些系统的IP地址不断变化.安全团队担心针对网站的潜在 DDoS 攻击.公司必须以对合法用户影响最小的方式阻止非法传入请求.解决方案架构师应该推荐什么?</t>
    <phoneticPr fontId="2"/>
  </si>
  <si>
    <t>速率限制 对于基于速率的规则,输入在任何五分钟内允许来自与规则条件匹配的IP地址的最大请求数.速率限制必须至少为 100.您可以指定速率限制单独,或速率限制和条件.如果您仅指定速率限制,AWS WAF 将对所有 IP 地址设置限制.如果您指定速率限制和条件,AWS WAF 将对匹配条件的IP地址设置限制.当IP 地址达到速率限制阈值,AWS WAF 会尽快应用分配的操作(阻止或计数),通常在30秒内.一旦操作到位,如果5分钟后没有来自IP地址的请求,AWS WAF 将计数器重置为零.</t>
    <phoneticPr fontId="2"/>
  </si>
  <si>
    <t>Q191 一家媒体公司正在评估将 rts 系统迁移到 AWS 云的可能性.该公司需要至少10 TB 的存储空间以及视频处理的最大 I/O 性能.300 TB 非常耐用的存储空间用于存储媒体内容,以及900 TB 的存储空间来满足不再使用的归档媒体的要求.解决方案架构师应该推荐哪组服务来满足这些要求?</t>
    <phoneticPr fontId="2"/>
  </si>
  <si>
    <t>此时 NVMe 可能的最大实例存储为 30TB,与 EBS 相比具有更高的 I/O. is4gen.8xlarge 4 x 7,500 GB (30 TB) NVMe SSD.https://docs.aws.amazon.com/AWSEC2/latest/UserGuide/InstanceStorage.html#instance-store-volumes</t>
    <phoneticPr fontId="2"/>
  </si>
  <si>
    <t>Q192 一家公司想要在 AWS 云中的容器中运行应用程序,这些应用程序是无状态的,并且可以容忍底层基础设施内的中断,公司需要一个能够最大限度地降低成本和运营开销的解决方案.解决方案架构师应该如何满足这些要求?</t>
    <phoneticPr fontId="2"/>
  </si>
  <si>
    <t>https://aws.amazon.com/about-aws/whats-new/2020/12/amazon-eks-support-ec2-spot-instances-managed-nodegroups/</t>
    <phoneticPr fontId="2"/>
  </si>
  <si>
    <t>Q193 一家公司在本地运行多层Web 应用程序.Web 应用程序是容器化的,并在连接到包含用户记录的 PostgreSQL 数据库的许多Linux 主机上运行,维护基础设施和容量规划的运营开销受到限制公司的成长,解决方案架构师必须改进应用程序的基础架构.解决方案架构师应该采取哪些行动组合来实现这一目标?(选择两个.)</t>
    <phoneticPr fontId="2"/>
  </si>
  <si>
    <t>B(X) E(O) not sure about A,C,D but A looks making sense</t>
    <phoneticPr fontId="2"/>
  </si>
  <si>
    <t>使用 Amazon Elastic Container Service (Amazon ECS)迁移要在 AWS Fargate 上托管的 Web 应用程序.</t>
    <phoneticPr fontId="2"/>
  </si>
  <si>
    <t>Q194 应用程序在跨多个可用区的 Amazon EC2 实例上运行.实例在应用程序负载均衡器后面的 Amazon EC2 Auto Scaling 组中运行.当 EC2 实例的CPU 利用率达到或接近40%时,应用程序性能最佳.什么解决方案架构师应该如何在组中的所有实例上保持所需的性能?</t>
    <phoneticPr fontId="2"/>
  </si>
  <si>
    <t>Q195 一家公司正在开发一个文件共享应用程序,该应用程序将使用 Amazon S3 存储桶进行存储.该公司希望通过 AmazonCloudFront 分发提供所有文件.该公司不希望通过直接导航到S3 URL.解决方案架构师应该做什么来满足这些要求?</t>
    <phoneticPr fontId="2"/>
  </si>
  <si>
    <t>https://aws.amazon.com/premiumsupport/knowledge-center/cloudfront-access-to-amazon-s3/ https://docs.aws.amazon.com/AmazonCloudFront/latest/DeveloperGuide/private-content-限制访问到 s3.html#private-content-restricting-访问到 s3 概述</t>
    <phoneticPr fontId="2"/>
  </si>
  <si>
    <t>Q196 一家公司的网站为用户提供可下载的历史绩效报告.该网站需要一个可以扩展以满足全球公司网站需求的解决方案.该解决方案应该具有成本效益,限制基础设施资源的配置,并提供尽可能快的响应时间,解决方案架构师应该推荐哪种组合来满足这些要求?</t>
    <phoneticPr fontId="2"/>
  </si>
  <si>
    <t>用于快速响应的 Cloudfront 和用于最小化基础架构的 s3.</t>
    <phoneticPr fontId="2"/>
  </si>
  <si>
    <t>Q197 一家公司在本地运行 Oracle 数据库.作为公司迁移到 AWS 的一部分,该公司希望将数据库升级到最新的可用版本.该公司还希望为数据库设置灾难恢复(DR).公司需要尽量减少正常操作和 DR 设置的运营开销.公司还需要保持对数据库底层操作系统的访问.哪种解决方案可以满足这些要求?</t>
    <phoneticPr fontId="2"/>
  </si>
  <si>
    <t>Q198 一家公司想要将其应用程序迁移到无服务器解决方案.无服务器解决方案需要使用 SL 分析现有数据和新数据.公司将数据存储在 Amazon S3 存储桶中.数据需要加密,并且必须复制到不同的AWS 区域.哪种解决方案将以最少的运营开销满足这些要求?</t>
    <phoneticPr fontId="2"/>
  </si>
  <si>
    <t>SSE-KMS 与 SSE-S3 - 最后一个似乎有更少的开销(因为密钥由S3自动生成并在上传时应用于数据,并且不需要进一步的操作.KMS 提供了更大的灵活性,但反过来涉及一种不同的服务,它最终比仅仅管理一个(S3)更复杂.所以排除了A和B.如果您有疑问,您在 A和B中有2个存储桶,而在C和 D 中只保留一个. https://s3browser.com/server-side-encryption-types.aspx C和 D 之间的决定是决定 Athena 还是 RDS. RDS 是一个关系数据库,我们有关于S3的文档,这是Athena 的用例. Athena 也是无服务器的因此千重地制底基础架构和交易 所以C</t>
    <phoneticPr fontId="2"/>
  </si>
  <si>
    <t>将数据加载到现有的 S3 存储桶中.使用 S3 跨区域复制(CRR)将加密对象复制到另一个区域中的 S3 存储桶.使用带有 AmazonS3 托管加密密钥(SSE-S3)的服务器端加密.使用Amazon Athena 来查询数据.</t>
    <phoneticPr fontId="2"/>
  </si>
  <si>
    <t>将数据加载到现有的 S3 存储桶中.使用 S3 跨区域复制(CRR)将加密对象复制到另一个区域中的S3 存储桶.使用带有 Amazon KMS 的服务端加密.使用Amazon RDS 查询数据</t>
    <phoneticPr fontId="2"/>
  </si>
  <si>
    <t>Q199 一家公司在 AWS 上运行工作负载.该公司需要连接到来自外部提供商的服务.该服务托管在提供商的VPC 中.根据公司的安全团队的说法,连接必须是私有的,并且必须限制到目标服务.连接只能从公司的VPC发起.哪种解决方案可以满足这些要求?</t>
    <phoneticPr fontId="2"/>
  </si>
  <si>
    <t>AWS PrivateLink 在 VPC.AWS 服务和您的本地网络之间提供私有连接,而不会将您的流量暴露给公共互联网. AWS PrivateLink 可轻松跨不同账户和 VPC 连接服务,从而显着简化您的网络架构. 由 AWS PrivateLink 提供支持的接口 VPC 终端节点将您连接到由 AWS 合作伙伴托管的服务和 AWS Marketplace 中可用的支持解决方案. https://aws.amazon.com/privatelink/</t>
    <phoneticPr fontId="2"/>
  </si>
  <si>
    <t>Q200 一家公司正在将其本地 PostgreSQL 数据库迁移到 Amazon Aurora PostgreSQL.迁移期间本地数据库必须保持在线并可访问.Aurora 数据库必须与本地数据库保持同步.哪些操作组合必须架构师采取哪些解决方案来满足这些要求?(选择两个.)</t>
    <phoneticPr fontId="2"/>
  </si>
  <si>
    <t>AWS Database Migration Service (AWS DMS) 可帮助您快速安全地将数据库迁移到 AWS.源数据库在迁移过程中保持全面运行,从而最大限度地减少依赖数据库的应用程序的停机时间 .... 借助 AWS Database Migration Service,您还可以以低延迟将数据从任何受支持的源持续复制到任何受支持的目标. https://aws.amazon.com/dms/</t>
    <phoneticPr fontId="2"/>
  </si>
  <si>
    <t>使用 AWS Schema Conversion Tool (AWS SCT)转换数据库架构55°</t>
    <phoneticPr fontId="2"/>
  </si>
  <si>
    <t>创建 Amazon EventBridge (Amazon CloudWatch Events)规则来监控数据库同步</t>
    <phoneticPr fontId="2"/>
  </si>
  <si>
    <t>Textract and Comprehend 符合 HIPPA.https://aws.amazon.com/blogs/machine-learning/amazon-textract-is-now-hipaaeligible/</t>
  </si>
  <si>
    <t>Textract and Comprehend 符合 HIPPA.https://aws.amazon.com/blogs/machine-learning/amazon-textract-is-now-hipaaeligible/</t>
    <phoneticPr fontId="2"/>
  </si>
  <si>
    <t>可见性超时在 Amazon SQS 返回消息时开始.在此期间,消费者会处理并删除消息.但是,如果消费者在删除消息之前失败,并且您的系统在可见性超时到期,该消息对其他消费者可见,并再次收到该消息.如果一条消息必须只接收一次,您的消费者应在可见性超时期限内将其删除.https://docs.aws.amazon.com/AWSSimpleQueueService/latest/SQSDeveloperGuide/sqs-visibilitytimeout.html 关键字:SQS 队列写入 Amazon RDS 由此,选项 D 最佳套件 &amp;其他选项排除[选项A-您不能在现有队列中再插入一个队列;选项 B-only Permission &amp; Option C-Only Retrieves Messages] FIF O 队列旨在从不引入重复消息.但是,您的消息生产者可能会在某些情况下引入重复消息:例如,如果生产者发送消息,没有收到响应,然后重新发送消息相同的消息.Amazon SQS API 提供重复数据删除功能,可防止您的消息生产者发送重复数据.消息生产者引入的任何重复数据都会在5分钟的重复数据删除间隔内删除.对于标准队列,您可能偶尔会收到消息的重复副本(至少一次传递).如果使用标准队列,则必须将应用程序设计为幂等的(即,在多次处理同一消息时,它们不得受到不利影响).</t>
  </si>
  <si>
    <t>可见性超时在 Amazon SQS 返回消息时开始.在此期间,消费者会处理并删除消息.但是,如果消费者在删除消息之前失败,并且您的系统在可见性超时到期,该消息对其他消费者可见,并再次收到该消息.如果一条消息必须只接收一次,您的消费者应在可见性超时期限内将其删除.https://docs.aws.amazon.com/AWSSimpleQueueService/latest/SQSDeveloperGuide/sqs-visibilitytimeout.html 关键字:SQS 队列写入 Amazon RDS 由此,选项 D 最佳套件 &amp;其他选项排除[选项A-您不能在现有队列中再插入一个队列;选项 B-only Permission &amp; Option C-Only Retrieves Messages] FIF O 队列旨在从不引入重复消息.但是,您的消息生产者可能会在某些情况下引入重复消息:例如,如果生产者发送消息,没有收到响应,然后重新发送消息相同的消息.Amazon SQS API 提供重复数据删除功能,可防止您的消息生产者发送重复数据.消息生产者引入的任何重复数据都会在5分钟的重复数据删除间隔内删除.对于标准队列,您可能偶尔会收到消息的重复副本(至少一次传递).如果使用标准队列,则必须将应用程序设计为幂等的(即,在多次处理同一消息时,它们不得受到不利影响).</t>
    <phoneticPr fontId="2"/>
  </si>
  <si>
    <t>“在某些情况下,仅此连接是不够的,保证备用连接作为DX的备份总是更好.有多种选择,但使用 AWS Site-To-Site VPN 实施它是一项真正的成本- 可用于降低成本的有效解决方案,或者同时等待第二个DX的设置."https://www.proud2becloud.com/hybridcloud-networking-backup-aws-direct-connect-network-connection-with-aws-site-to-site-vpn/</t>
  </si>
  <si>
    <t>“在某些情况下,仅此连接是不够的,保证备用连接作为DX的备份总是更好.有多种选择,但使用 AWS Site-To-Site VPN 实施它是一项真正的成本- 可用于降低成本的有效解决方案,或者同时等待第二个DX的设置."https://www.proud2becloud.com/hybridcloud-networking-backup-aws-direct-connect-network-connection-with-aws-site-to-site-vpn/</t>
    <phoneticPr fontId="2"/>
  </si>
  <si>
    <t>NLB 工作在第 4层,因此不支持 HTTP/HTTPS.替代 ALB 是最佳选择.</t>
  </si>
  <si>
    <t>NLB 工作在第 4层,因此不支持 HTTP/HTTPS.替代 ALB 是最佳选择.</t>
    <phoneticPr fontId="2"/>
  </si>
  <si>
    <t>A - DynamoDB 全局表提供多区域和多活动数据库,但它在“数据损坏的情况下“无效.在这种情况下,您需要备份,此解决方案无效. B-Point in Time Recovery 被设计为连续备份,可以快速恢复,它完美地涵盖了RPO,可能还有 RTO. https://docs.aws.amazon.com/amazondynamodb/latest/developerguide/PointInTimeRecovery.html C - 每日导出不会涵盖 15分钟的RPO. D - DynamoDB 是无服务器的.</t>
  </si>
  <si>
    <t>A - DynamoDB 全局表提供多区域和多活动数据库,但它在“数据损坏的情况下“无效.在这种情况下,您需要备份,此解决方案无效. B-Point in Time Recovery 被设计为连续备份,可以快速恢复,它完美地涵盖了RPO,可能还有 RTO. https://docs.aws.amazon.com/amazondynamodb/latest/developerguide/PointInTimeRecovery.html C - 每日导出不会涵盖 15分钟的RPO. D - DynamoDB 是无服务器的.</t>
    <phoneticPr fontId="2"/>
  </si>
  <si>
    <t>为了降低成本,去掉了NAT 网关,VPC 端点到 S3.</t>
  </si>
  <si>
    <t>为了降低成本,去掉了NAT 网关,VPC 端点到 S3.</t>
    <phoneticPr fontId="2"/>
  </si>
  <si>
    <t>选项C(仅允许来自外部 IP的访问)和 D(允许来自堡垒主机的私有 IP的入站 SSH) . https://digitalcloud.training/sshinto-ec2-in-private-subnet/</t>
  </si>
  <si>
    <t>选项C(仅允许来自外部 IP的访问)和 D(允许来自堡垒主机的私有 IP的入站 SSH) . https://digitalcloud.training/sshinto-ec2-in-private-subnet/</t>
    <phoneticPr fontId="2"/>
  </si>
  <si>
    <t>公共子网上的 EC2 Web+私有子网上的EC2 SQL+安全性是高优先级.因此,选项A 允许来自任何地方的 HTTPS.加上选项C 以允许来自 Web 实例的 SQL 连接,</t>
  </si>
  <si>
    <t>公共子网上的 EC2 Web+私有子网上的EC2 SQL+安全性是高优先级.因此,选项A 允许来自任何地方的 HTTPS.加上选项C 以允许来自 Web 实例的 SQL 连接,</t>
    <phoneticPr fontId="2"/>
  </si>
  <si>
    <t>DMS 用于数据库,这里指的是“JSON文件”.公共互联网不可靠.所以最好的选择是 B.这些是 AWS DataSync 的一些主要用例 :数据迁移-通过网络将活动数据集快速移动到适用于 Windows File Server 的 Amazon S3.Amazon EFS 或 FSx.DataSync 包括自动加密和数据完整性验证以帮助确保您的数据安全.完整地到达并准备好使用.DataSync 包括加密和完整性验证,以帮助确保您的数据安全.完整地到达并准备好使用.https://aws.amazon.com/数据同步/常见问题/</t>
  </si>
  <si>
    <t>DMS 用于数据库,这里指的是“JSON文件”.公共互联网不可靠.所以最好的选择是 B.这些是 AWS DataSync 的一些主要用例 :数据迁移-通过网络将活动数据集快速移动到适用于 Windows File Server 的 Amazon S3.Amazon EFS 或 FSx.DataSync 包括自动加密和数据完整性验证以帮助确保您的数据安全.完整地到达并准备好使用.DataSync 包括加密和完整性验证,以帮助确保您的数据安全.完整地到达并准备好使用.https://aws.amazon.com/数据同步/常见问题/</t>
    <phoneticPr fontId="2"/>
  </si>
  <si>
    <t>(A) - 您不需要部署 EC2 实例来托管 API - 操作开销. (B)- 与 A 相同. ( ** C*) - 就是答案. (D)- AWS Glue 从 S3 而非 API GW 获取数据. AWS Glue 可以自己做 ETL,所以不需要 lambda.无意义. https://aws.amazon.com/glue/.</t>
  </si>
  <si>
    <t>(A) - 您不需要部署 EC2 实例来托管 API - 操作开销. (B)- 与 A 相同. ( ** C*) - 就是答案. (D)- AWS Glue 从 S3 而非 API GW 获取数据. AWS Glue 可以自己做 ETL,所以不需要 lambda.无意义. https://aws.amazon.com/glue/.</t>
    <phoneticPr fontId="2"/>
  </si>
  <si>
    <t>Amazon DynamoDB 提供两种类型的备份:时间点恢复(PITR)和按需备份. ( ==&gt;D 不是答案) PITR 用于将您的表恢复到滚动的35天窗口中的任何时间点,用于帮助客户减少因错误代码.恶意访问或用户错误而对其表的意外删除或写入.( ==&gt;A不是答案) 按需备份专为长期归档和保留而设计,通常用于帮助客户满足合规性和法规要求. 这是关于使用 AWS Backup 为 Amazon DynamoDB 设置计划按需备份的两篇博文系列中的第二篇.第1部分介绍了从AWS 管理控制台为 DynamoDB 表设置计划备份的步骤.( ==&gt;不是 DynamoBD 控制台,C 也不是答案) https://aws.amazon.com/blogs/database/part-2-set-up-scheduled-backups-for-amazondynamodb-using-aws-backup/</t>
  </si>
  <si>
    <t>Amazon DynamoDB 提供两种类型的备份:时间点恢复(PITR)和按需备份. ( ==&gt;D 不是答案) PITR 用于将您的表恢复到滚动的35天窗口中的任何时间点,用于帮助客户减少因错误代码.恶意访问或用户错误而对其表的意外删除或写入.( ==&gt;A不是答案) 按需备份专为长期归档和保留而设计,通常用于帮助客户满足合规性和法规要求. 这是关于使用 AWS Backup 为 Amazon DynamoDB 设置计划按需备份的两篇博文系列中的第二篇.第1部分介绍了从AWS 管理控制台为 DynamoDB 表设置计划备份的步骤.( ==&gt;不是 DynamoBD 控制台,C 也不是答案) https://aws.amazon.com/blogs/database/part-2-set-up-scheduled-backups-for-amazondynamodb-using-aws-backup/</t>
    <phoneticPr fontId="2"/>
  </si>
  <si>
    <t>** A ** - 按需提供答案 https://docs.aws.amazon.com/amazondynamodb/latest/developerguide/HowItWorks.ReadWriteCapacityMode.html#HowItWorks.OnDemand B - 与不可预测的流量无关. C- 推荐用于已知模式的预置容量.不是这里的情况. D- 与C 相同</t>
  </si>
  <si>
    <t>** A ** - 按需提供答案 https://docs.aws.amazon.com/amazondynamodb/latest/developerguide/HowItWorks.ReadWriteCapacityMode.html#HowItWorks.OnDemand B - 与不可预测的流量无关. C- 推荐用于已知模式的预置容量.不是这里的情况. D- 与C 相同</t>
    <phoneticPr fontId="2"/>
  </si>
  <si>
    <t>创建一个 Amazon SQS 队列来保存需要处理的作业.为计算应用程序创建一个 Amazon EC2 Auto Scaling 组.为 Auto Scaling 组设置扩展策略以根据项目数量添加和删除节点在SQS 队列中.在这种情况下,我们需要找到一个持久且松散耦合的解决方案来存储作业.Amazon SQS 非常适合这种用例,并且可以配置为根据队列中等待的作业数量使用动态扩展.配置此缩放,您可以使用每个实例的积压指标,目标值是每个实例可接受的积压来维护,您可以按如下方式计算这些数字:每个实例的积压:要计算每个实例的积压,从 ApproximateNumberOfMessages 队列属性开始确定 SQS 队列的长度.</t>
  </si>
  <si>
    <t>创建一个 Amazon SQS 队列来保存需要处理的作业.为计算应用程序创建一个 Amazon EC2 Auto Scaling 组.为 Auto Scaling 组设置扩展策略以根据项目数量添加和删除节点在SQS 队列中.在这种情况下,我们需要找到一个持久且松散耦合的解决方案来存储作业.Amazon SQS 非常适合这种用例,并且可以配置为根据队列中等待的作业数量使用动态扩展.配置此缩放,您可以使用每个实例的积压指标,目标值是每个实例可接受的积压来维护,您可以按如下方式计算这些数字:每个实例的积压:要计算每个实例的积压,从 ApproximateNumberOfMessages 队列属性开始确定 SQS 队列的长度.</t>
    <phoneticPr fontId="2"/>
  </si>
  <si>
    <t>AWS Config 有一个名为 acm-certificate-expiration-check 的托管规则来检查过期证书(可配置的天#) .https://aws.amazon.com/premiumsupport/knowledge-center/acm-certificate-expiration/</t>
  </si>
  <si>
    <t>AWS Config 有一个名为 acm-certificate-expiration-check 的托管规则来检查过期证书(可配置的天#) .https://aws.amazon.com/premiumsupport/knowledge-center/acm-certificate-expiration/</t>
    <phoneticPr fontId="2"/>
  </si>
  <si>
    <t>https://aws.amazon.com/pt/blogs/aws/amazon-cloudfront-support-for-custom-origins/ 您现在可以使用自定义来源创建 CloudFront 分配.每个分配都可以指向一个S3或自定义来源,这可能是另一个存储服务,也可能是更有趣和更动态的东西,例如EC2 实例甚至弹性负载均衡器</t>
  </si>
  <si>
    <t>https://aws.amazon.com/pt/blogs/aws/amazon-cloudfront-support-for-custom-origins/ 您现在可以使用自定义来源创建 CloudFront 分配.每个分配都可以指向一个S3或自定义来源,这可能是另一个存储服务,也可能是更有趣和更动态的东西,例如EC2 实例甚至弹性负载均衡器</t>
    <phoneticPr fontId="2"/>
  </si>
  <si>
    <t>Spot 块不再可用,并且您不能在 Prod 机器上 24x7 使用 Spot 实例,因此选项 B应该是有效的.</t>
  </si>
  <si>
    <t>Spot 块不再可用,并且您不能在 Prod 机器上 24x7 使用 Spot 实例,因此选项 B应该是有效的.</t>
    <phoneticPr fontId="2"/>
  </si>
  <si>
    <t>您可以使用 S3 对象锁来使用一次写入多次读取(WORM)模型存储对象.对象锁定可以帮助防止对象在固定时间或无限期被删除或覆盖.您可以使用 S3 对象锁定来满足需要 WORM 存储的法规要求,或者添加额外的保护层以防止对象更改和删除. 版本控制是必需的,并在后用对象锁定时自动激活. https://docs.aws.amazon.com/AmazonS3/latest/userguide/object-lock-overview.html</t>
  </si>
  <si>
    <t>您可以使用 S3 对象锁来使用一次写入多次读取(WORM)模型存储对象.对象锁定可以帮助防止对象在固定时间或无限期被删除或覆盖.您可以使用 S3 对象锁定来满足需要 WORM 存储的法规要求,或者添加额外的保护层以防止对象更改和删除. 版本控制是必需的,并在后用对象锁定时自动激活. https://docs.aws.amazon.com/AmazonS3/latest/userguide/object-lock-overview.html</t>
    <phoneticPr fontId="2"/>
  </si>
  <si>
    <t>AWS Secrets Manager 可帮助您保护访问您的应用程序.服务和 IT 资源所需的机密,该服务使您能够在整个生命周期内轻松轮换.管理和检索数据库凭证.API 密钥和其他机密.https://docs.aws.amazon.com/secretsmanager/latest/userguide/intro.html</t>
  </si>
  <si>
    <t>AWS Secrets Manager 可帮助您保护访问您的应用程序.服务和 IT 资源所需的机密,该服务使您能够在整个生命周期内轻松轮换.管理和检索数据库凭证.API 密钥和其他机密.https://docs.aws.amazon.com/secretsmanager/latest/userguide/intro.html</t>
    <phoneticPr fontId="2"/>
  </si>
  <si>
    <t>The question is ' a solution that stores data' -- &gt;So for me answer is D -- &gt;Store data in SQS</t>
  </si>
  <si>
    <t>The question is ' a solution that stores data' -- &gt;So for me answer is D -- &gt;Store data in SQS</t>
    <phoneticPr fontId="2"/>
  </si>
  <si>
    <t>通常,当您想要共享数据但不会产生与访问数据的其他人相关的费用时,您将存储桶配置为请求者支付存储桶.例如,您可以在提供大型数据集(例如邮政编码目录)时使用请求者支付存储桶.参考数据.地理空间信息或网络爬取数据. https://docs.aws.amazon.com/AmazonS3/latest/userguide/RequesterPaysBuckets.html</t>
  </si>
  <si>
    <t>通常,当您想要共享数据但不会产生与访问数据的其他人相关的费用时,您将存储桶配置为请求者支付存储桶.例如,您可以在提供大型数据集(例如邮政编码目录)时使用请求者支付存储桶.参考数据.地理空间信息或网络爬取数据. https://docs.aws.amazon.com/AmazonS3/latest/userguide/RequesterPaysBuckets.html</t>
    <phoneticPr fontId="2"/>
  </si>
  <si>
    <t>accidental deletion of documents in the S3 bucket and want a more secure solution</t>
  </si>
  <si>
    <t>accidental deletion of documents in the S3 bucket and want a more secure solution</t>
    <phoneticPr fontId="2"/>
  </si>
  <si>
    <t>Elasti Cache 如果用于读取常见结果,该脚本正在寻找添加的新电影,只读副本将是最佳选择,</t>
  </si>
  <si>
    <t>Elasti Cache 如果用于读取常见结果,该脚本正在寻找添加的新电影,只读副本将是最佳选择,</t>
    <phoneticPr fontId="2"/>
  </si>
  <si>
    <t>网关终端节点提供与 Amazon S3 和 DynamoDB 的可靠连接,而您的VPC 不需要互联网网关或 NAT 设备.它应该是选项A.https://docs.aws.amazon.com/AmazonS3/latest/userguide/privatelink-interface-endpoints.html#types-of-vpc-endpoints-for-s3</t>
  </si>
  <si>
    <t>网关终端节点提供与 Amazon S3 和 DynamoDB 的可靠连接,而您的VPC 不需要互联网网关或 NAT 设备.它应该是选项A.https://docs.aws.amazon.com/AmazonS3/latest/userguide/privatelink-interface-endpoints.html#types-of-vpc-endpoints-for-s3</t>
    <phoneticPr fontId="2"/>
  </si>
  <si>
    <t>Amazon Aurora Fast Database Cloning is what is required here. https://aws.amazon.com/blogs/aws/amazon-aurora-fastdatabase-cloning/</t>
  </si>
  <si>
    <t>Amazon Aurora Fast Database Cloning is what is required here. https://aws.amazon.com/blogs/aws/amazon-aurora-fastdatabase-cloning/</t>
    <phoneticPr fontId="2"/>
  </si>
  <si>
    <t>https://docs.aws.amazon.com/kms/latest/developerguide/rotate-keys.html 当您为客户管理的密钥启用自动密钥轮换时,AWS KMS 每年都会为 KMS 密钥生成新的加密材料. AWS KMS 还永久保存 KMS 密钥的旧加密材料,因此可用于解密 KMS 密钥加密的数据.AWS KMS 中的密钥轮换是一种加密最佳实践,旨在透明且易于使用.AWS KMS 支持仅适用于客户管理的 CMK 的可选自动密钥轮换.启用和禁用密钥轮换.默认情况下,客户管理的 CMK 上禁用自动密钥轮换.启用(或重新启用)密钥轮换时,AWS KMS 自动轮换 CMK 365 天后启用日期和此后每 365 天.</t>
  </si>
  <si>
    <t>https://docs.aws.amazon.com/kms/latest/developerguide/rotate-keys.html 当您为客户管理的密钥启用自动密钥轮换时,AWS KMS 每年都会为 KMS 密钥生成新的加密材料. AWS KMS 还永久保存 KMS 密钥的旧加密材料,因此可用于解密 KMS 密钥加密的数据.AWS KMS 中的密钥轮换是一种加密最佳实践,旨在透明且易于使用.AWS KMS 支持仅适用于客户管理的 CMK 的可选自动密钥轮换.启用和禁用密钥轮换.默认情况下,客户管理的 CMK 上禁用自动密钥轮换.启用(或重新启用)密钥轮换时,AWS KMS 自动轮换 CMK 365 天后启用日期和此后每 365 天.</t>
    <phoneticPr fontId="2"/>
  </si>
  <si>
    <t>需要 API 网关来获取数据,所以选项A和C不可用.“公司希望在其现有的分析平台中使用这些数据点”,因此无需添加 Kynesis.选项 D 也被淘汰了, 这给我们留下了选项 B 作为正确的选项.</t>
  </si>
  <si>
    <t>需要 API 网关来获取数据,所以选项A和C不可用.“公司希望在其现有的分析平台中使用这些数据点”,因此无需添加 Kynesis.选项 D 也被淘汰了, 这给我们留下了选项 B 作为正确的选项.</t>
    <phoneticPr fontId="2"/>
  </si>
  <si>
    <t>https://docs.aws.amazon.com/lambda/latest/dg/services-rds.html https://docs.aws.amazon.com/lambda/latest/dg/withsns.html</t>
  </si>
  <si>
    <t>https://docs.aws.amazon.com/lambda/latest/dg/services-rds.html https://docs.aws.amazon.com/lambda/latest/dg/withsns.html</t>
    <phoneticPr fontId="2"/>
  </si>
  <si>
    <t>A-否,因为“特定用户可以删除”. B- 不作为“非特定时间量”. C- 否,因为“防止数据被更改". D- 答案:“对象锁定合法保留操作使您能够对对象版本进行合法保留.与设置保留期一样,合法保留可防止对象版本被覆盖或删除.但是,合法保留不会“它有一个相关的保留期,并且在删除之前一直有效."https://docs.aws.amazon.com/AmazonS3/latest/userguide/batch-ops-legal-hold.html</t>
  </si>
  <si>
    <t>A-否,因为“特定用户可以删除”. B- 不作为“非特定时间量”. C- 否,因为“防止数据被更改". D- 答案:“对象锁定合法保留操作使您能够对对象版本进行合法保留.与设置保留期一样,合法保留可防止对象版本被覆盖或删除.但是,合法保留不会“它有一个相关的保留期,并且在删除之前一直有效."https://docs.aws.amazon.com/AmazonS3/latest/userguide/batch-ops-legal-hold.html</t>
    <phoneticPr fontId="2"/>
  </si>
  <si>
    <t>Event notifications - Trigger workflows that use Amazon Simple Notification Service (Amazon SNS), Amazon Simple Queue Service (Amazon SQS), and AWS Lambda when a change is made to your S3 resources.事件通知-当您的S3资源发生更改时,触发使用Amazon Simple Notification Service (Amazon SNS)、Amazon简单队列服务(AmazonSQS)和AWS Lambda的工作流。 https://docs.aws.amazon.com/AmazonS3/latest/userguide/Welcome.html</t>
  </si>
  <si>
    <t>Event notifications - Trigger workflows that use Amazon Simple Notification Service (Amazon SNS), Amazon Simple Queue Service (Amazon SQS), and AWS Lambda when a change is made to your S3 resources.事件通知-当您的S3资源发生更改时,触发使用Amazon Simple Notification Service (Amazon SNS)、Amazon简单队列服务(AmazonSQS)和AWS Lambda的工作流。 https://docs.aws.amazon.com/AmazonS3/latest/userguide/Welcome.html</t>
    <phoneticPr fontId="2"/>
  </si>
  <si>
    <t>答案是 D,表示“最高可用”,较少“操作复杂”.“启用了多可用区的 Amazon RDS for MySQL”选项不包括 A 和 B. "Auto Scaling组“比仅仅添加一个实例更可用,并且在发生事故时降低了操作复杂性(因为补救是自动化的)这不包括C.C和 D 可供选择基于 .. D over C since 已配置</t>
  </si>
  <si>
    <t>答案是 D,表示“最高可用”,较少“操作复杂”.“启用了多可用区的 Amazon RDS for MySQL”选项不包括 A 和 B. "Auto Scaling组“比仅仅添加一个实例更可用,并且在发生事故时降低了操作复杂性(因为补救是自动化的)这不包括C.C和 D 可供选择基于 .. D over C since 已配置</t>
    <phoneticPr fontId="2"/>
  </si>
  <si>
    <t>更少的操作开销意味着 A:Fargate(无 EC2),在 ECS上移动容器,自动扩展以实现增长和 ALB 以平衡消耗. B - 需要配置EC2. C- 需要添加代码(开发人员). D -似乎是最复杂的方法,例如重新设计应用程序以利用 HPC 平台.</t>
  </si>
  <si>
    <t>更少的操作开销意味着 A:Fargate(无 EC2),在 ECS上移动容器,自动扩展以实现增长和 ALB 以平衡消耗. B - 需要配置EC2. C- 需要添加代码(开发人员). D -似乎是最复杂的方法,例如重新设计应用程序以利用 HPC 平台.</t>
    <phoneticPr fontId="2"/>
  </si>
  <si>
    <t>A-&gt; 使用 AWS DataSync 移动数据.使用 AWS Glue 创建自定义转换作业. - 没有可用于 DataSync 的 BW,因此“尽快”将是数周/数月. B-&gt;订购 AWS Snowcone 设备以移动数据.将转换应用程序部署到设备. - Snowcone 将仅存储 14TB (SSD 配置) . C-&gt;订购 AWS Snowball 边缘存储优化设备.将数据复制到设备.使用 AWS Glue 创建自定义转换作业. - SnowBall 可以存储 80TB (ok),移动设备大约需要1周(比A快),AWS Glue 允许执行 ETL 作业.这就是答案. D-&gt;订购包含 Amazon EC2 计算的 AWS Snowball Edge Storage Optimized 设备.将数据复制到设备.在 AWS 上创建一个新的 EC2 实例以运行转换应用程序.- 与 C 相同,但ETL 作业需要 EC2 实例的部署/配置/维护,而 Glue 是无服务器的.这意味着 D比C具有更多的操作开销.</t>
  </si>
  <si>
    <t>A-&gt; 使用 AWS DataSync 移动数据.使用 AWS Glue 创建自定义转换作业. - 没有可用于 DataSync 的 BW,因此“尽快”将是数周/数月. B-&gt;订购 AWS Snowcone 设备以移动数据.将转换应用程序部署到设备. - Snowcone 将仅存储 14TB (SSD 配置) . C-&gt;订购 AWS Snowball 边缘存储优化设备.将数据复制到设备.使用 AWS Glue 创建自定义转换作业. - SnowBall 可以存储 80TB (ok),移动设备大约需要1周(比A快),AWS Glue 允许执行 ETL 作业.这就是答案. D-&gt;订购包含 Amazon EC2 计算的 AWS Snowball Edge Storage Optimized 设备.将数据复制到设备.在 AWS 上创建一个新的 EC2 实例以运行转换应用程序.- 与 C 相同,但ETL 作业需要 EC2 实例的部署/配置/维护,而 Glue 是无服务器的.这意味着 D比C具有更多的操作开销.</t>
    <phoneticPr fontId="2"/>
  </si>
  <si>
    <t>不要将图像存储在数据库中;) ... 正确答案应该是C</t>
  </si>
  <si>
    <t>不要将图像存储在数据库中;) ... 正确答案应该是C</t>
    <phoneticPr fontId="2"/>
  </si>
  <si>
    <t>C is correct. There is no requirement for public access from internet. Application must be moved in Private subnet. This is a prerequisite in using VPC endpoints with S3 .https://aws.amazon.com/blogs/storage/managing-amazon-s3-access-with-vpcendpoints-and-s3-access-points/</t>
  </si>
  <si>
    <t>A-&gt; 我们可以将 CloudFront 配置为需要来自客户端的HTTPS(增强的安全性) https://docs.aws.amazon.com/AmazonCloudFront/latest/DeveloperGuide/using-https-viewers-to-cloudfront.html. D-&gt; 在 S3 上存储静态网站提供可扩展性和更少的操作开销,然后配置应用程序 LB 和 EC2 实例(因此 E不可用). B已退出,因为 AWS WAF Web ACL 不提供 HTTPS 功能,而仅保护 HTTPS.</t>
  </si>
  <si>
    <t>A-&gt; 我们可以将 CloudFront 配置为需要来自客户端的HTTPS(增强的安全性) https://docs.aws.amazon.com/AmazonCloudFront/latest/DeveloperGuide/using-https-viewers-to-cloudfront.html. D-&gt; 在 S3 上存储静态网站提供可扩展性和更少的操作开销,然后配置应用程序 LB 和 EC2 实例(因此 E不可用). B已退出,因为 AWS WAF Web ACL 不提供 HTTPS 功能,而仅保护 HTTPS.</t>
    <phoneticPr fontId="2"/>
  </si>
  <si>
    <t>您可以配置CloudWatch Logs日志组,以便通过CloudWatLogs订阅将其接收到的数据流式传输到您的Amazon OpenSearch 服务集群。</t>
  </si>
  <si>
    <t>您可以配置CloudWatch Logs日志组,以便通过CloudWatLogs订阅将其接收到的数据流式传输到您的Amazon OpenSearch 服务集群。</t>
    <phoneticPr fontId="2"/>
  </si>
  <si>
    <t>Amazon S3 最便宜,可以从任何地方访问.</t>
  </si>
  <si>
    <t>Amazon S3 最便宜,可以从任何地方访问.</t>
    <phoneticPr fontId="2"/>
  </si>
  <si>
    <t>If you want to use AWS WAF across accounts, accelerate WAF configuration, automate the protection of new resources, use Firewall Manager with AWS WAF</t>
  </si>
  <si>
    <t>If you want to use AWS WAF across accounts, accelerate WAF configuration, automate the protection of new resources, use Firewall Manager with AWS WAF</t>
    <phoneticPr fontId="2"/>
  </si>
  <si>
    <t>B 用于自我管理的 DNS 解决方案</t>
  </si>
  <si>
    <t>B 用于自我管理的 DNS 解决方案</t>
    <phoneticPr fontId="2"/>
  </si>
  <si>
    <t>您可以在创建 Amazon RDS 数据库实例时启用加密,但不能在创建后启用.但是,您可以通过创建数据库实例的快照,然后创建加密副本来为未加密的数据库实例添加加密快照.然后,您可以从加密快照中恢复数据库实例,以获取原始数据库实例的加密副本. https://docs.aws.amazon.com/prescriptive-guidance/latest/patterns/encrypt-an-existing-amazon-rds-for-postgresql-dbinstance.html</t>
  </si>
  <si>
    <t>您可以在创建 Amazon RDS 数据库实例时启用加密,但不能在创建后启用.但是,您可以通过创建数据库实例的快照,然后创建加密副本来为未加密的数据库实例添加加密快照.然后,您可以从加密快照中恢复数据库实例,以获取原始数据库实例的加密副本. https://docs.aws.amazon.com/prescriptive-guidance/latest/patterns/encrypt-an-existing-amazon-rds-for-postgresql-dbinstance.html</t>
    <phoneticPr fontId="2"/>
  </si>
  <si>
    <t>如果您是需要使用非对称密钥对数据进行数字签名或验证的开发人员,您应该使用该服务来创建和管理您需要的私钥.如果您正在寻找可扩展的密钥管理基础架构来支持您的开发人员及其不断增长的应用程序,您应该使用它来降低您的许可成本和运营负担 .. https://aws.amazon.com/cn/kms/faqs/?nc1=h_ls</t>
  </si>
  <si>
    <t>如果您是需要使用非对称密钥对数据进行数字签名或验证的开发人员,您应该使用该服务来创建和管理您需要的私钥.如果您正在寻找可扩展的密钥管理基础架构来支持您的开发人员及其不断增长的应用程序,您应该使用它来降低您的许可成本和运营负担 .. https://aws.amazon.com/cn/kms/faqs/?nc1=h_ls</t>
    <phoneticPr fontId="2"/>
  </si>
  <si>
    <t>https://aws.amazon.com/certificate-manager/:“使用 AWS Certificate Manager,您可以快速请求证书,将其部署在 ACM 集成的 AWS 资源上,例如 Elastic Load Balancer.Amazon CloudFront 分配和API Gateway 上的 API,让 AWS Certificate Manager 处理证书续订. 它还使您能够为内部资源创建私有证书并集中管理证书生命周期.”</t>
  </si>
  <si>
    <t>https://aws.amazon.com/certificate-manager/:“使用 AWS Certificate Manager,您可以快速请求证书,将其部署在 ACM 集成的 AWS 资源上,例如 Elastic Load Balancer.Amazon CloudFront 分配和API Gateway 上的 API,让 AWS Certificate Manager 处理证书续订. 它还使您能够为内部资源创建私有证书并集中管理证书生命周期.”</t>
    <phoneticPr fontId="2"/>
  </si>
  <si>
    <t>在您开始之前:决定您将为 EC2 实例使用哪两个可用区.在每个可用区中使用至少一个公共子网配置您的虚拟私有云(VPC).这些公共子网用于配置负载均衡器.您可以改为在这些可用区的其他子网中启动您的EC2 实例.</t>
  </si>
  <si>
    <t>在您开始之前:决定您将为 EC2 实例使用哪两个可用区.在每个可用区中使用至少一个公共子网配置您的虚拟私有云(VPC).这些公共子网用于配置负载均衡器.您可以改为在这些可用区的其他子网中启动您的EC2 实例.</t>
    <phoneticPr fontId="2"/>
  </si>
  <si>
    <t>迁移到 Amazon MQ 减少了队列管理的开销.C和 D 被解雇. 在 A和 B 之间做出决定意味着决定选择EC2 的 AutoScaling 组或 Postgress 的 RDS(都是多可用区). RDS 选项对运营的影响较小,因为它以服务的形式提供所需的工具和软件.例如,考虑向数据库添加额外节点(如只读副本)的努力. https://docs.aws.amazon.com/amazon-mq/latest/developer-guide/active-standby-brokerdeployment.html https://aws.amazon.com/rds/postgresql/</t>
  </si>
  <si>
    <t>迁移到 Amazon MQ 减少了队列管理的开销.C和 D 被解雇. 在 A和 B 之间做出决定意味着决定选择EC2 的 AutoScaling 组或 Postgress 的 RDS(都是多可用区). RDS 选项对运营的影响较小,因为它以服务的形式提供所需的工具和软件.例如,考虑向数据库添加额外节点(如只读副本)的努力. https://docs.aws.amazon.com/amazon-mq/latest/developer-guide/active-standby-brokerdeployment.html https://aws.amazon.com/rds/postgresql/</t>
    <phoneticPr fontId="2"/>
  </si>
  <si>
    <t>The files are getting large, less operational overhead - so will choose S3 replication. Event bridge is far more advanced than S3 event notification and they support multiple targets. S3 Event notification may not support Sagemaker. Also filtering and pattern matching available in Event bridge. So answer D.</t>
  </si>
  <si>
    <t>EC2 instance Savings Plan saves 72% while Compute Savings Plans saves 66%. But according to link, it says 'Compute Savings Plans provide the most flexibility and help to reduce your costs by up to 66%. These plans automatically apply to EC2 instance usage regardless of instance family, size, AZ, region, OS or tenancy, and also apply to Fargate and Lambda usage.' EC2 instance Savings Plans are not applied to Fargate or Lambda. E makes more sense than C. See https://aws.amazon.com/savingsplans/faq/, EC2 instance Savings Plan (up to 72% saving) costs less than Compute Savings Plan (up to 66% saving).EC2实例节省计划节省72%,而计算节省计划节省66%。但据link称,“计算节省计划提供了最大的灵活性,有助于将成本降低66%。这些计划自动适用于EC2实例的使用,而不考虑实例家族、大小、AZ、地区、操作系统或租赁,也适用于Fargate和Lambda的使用。“EC2实例节省计划不适用于Fargate或Lambda。</t>
  </si>
  <si>
    <t>EC2 instance Savings Plan saves 72% while Compute Savings Plans saves 66%. But according to link, it says 'Compute Savings Plans provide the most flexibility and help to reduce your costs by up to 66%. These plans automatically apply to EC2 instance usage regardless of instance family, size, AZ, region, OS or tenancy, and also apply to Fargate and Lambda usage.' EC2 instance Savings Plans are not applied to Fargate or Lambda. E makes more sense than C. See https://aws.amazon.com/savingsplans/faq/, EC2 instance Savings Plan (up to 72% saving) costs less than Compute Savings Plan (up to 66% saving).EC2实例节省计划节省72%,而计算节省计划节省66%。但据link称,“计算节省计划提供了最大的灵活性,有助于将成本降低66%。这些计划自动适用于EC2实例的使用,而不考虑实例家族、大小、AZ、地区、操作系统或租赁,也适用于Fargate和Lambda的使用。“EC2实例节省计划不适用于Fargate或Lambda。</t>
    <phoneticPr fontId="2"/>
  </si>
  <si>
    <t>Amazon CloudFront 是一种 Web 服务,可以加快静态和动态 Web 内容的分发.https://aws.amazon.com/blogs/networking-and-content-delivery/deliver-your-apps-dynamic-content-使用-amazon-cloudfront-getting-started-template/</t>
  </si>
  <si>
    <t>Amazon CloudFront 是一种 Web 服务,可以加快静态和动态 Web 内容的分发.https://aws.amazon.com/blogs/networking-and-content-delivery/deliver-your-apps-dynamic-content-使用-amazon-cloudfront-getting-started-template/</t>
    <phoneticPr fontId="2"/>
  </si>
  <si>
    <t>AWS Global Accelerator and Amazon CloudFront are separate services that use the AWS global network and its edge locations around the world. CloudFront improves performance for both cacheable content (such as images and videos) and dynamic content (such as API acceleration and dynamic site delivery). Global Accelerator improves performance for a wide range of applications over TCP or UDP by proxying packets at the edge to applications running in one or more AWS Regions. Global Accelerator is a good fit for non-HTTP use cases, such as gaming (UDP), loT (MQTT), or Voice over IP, as well as for HTTP use cases that specifically require static IP addresses or deterministic, fast regional failover. Both services integrate with AWS Shield for DDOS protection.AWS Global Accelerator和Amazon CloudFront是使用AWS全球网络及其在世界各地的边缘位置的独立服务。CloudFront提高了可缓存内容(如图像和视频)和动态内容(如API加速和动态站点交付)的性能。Global Accelerator通过将边缘的数据包代理到一个或多个AWS区域中运行的应用程序,提高了TCP或UDP上广泛应用程序的性能。Global Accelerator非常适合非HTTP用例,如游戏(UDP)、loT (MQTT) 或IP语音,以及特别需要静态IP地址或确定性快速区域故障切换的HTTP用例。这两种服务都与AWS Shield集成以提供DDoS保护。</t>
  </si>
  <si>
    <t>AWS Global Accelerator and Amazon CloudFront are separate services that use the AWS global network and its edge locations around the world. CloudFront improves performance for both cacheable content (such as images and videos) and dynamic content (such as API acceleration and dynamic site delivery). Global Accelerator improves performance for a wide range of applications over TCP or UDP by proxying packets at the edge to applications running in one or more AWS Regions. Global Accelerator is a good fit for non-HTTP use cases, such as gaming (UDP), loT (MQTT), or Voice over IP, as well as for HTTP use cases that specifically require static IP addresses or deterministic, fast regional failover. Both services integrate with AWS Shield for DDOS protection.AWS Global Accelerator和Amazon CloudFront是使用AWS全球网络及其在世界各地的边缘位置的独立服务。CloudFront提高了可缓存内容(如图像和视频)和动态内容(如API加速和动态站点交付)的性能。Global Accelerator通过将边缘的数据包代理到一个或多个AWS区域中运行的应用程序,提高了TCP或UDP上广泛应用程序的性能。Global Accelerator非常适合非HTTP用例,如游戏(UDP)、loT (MQTT) 或IP语音,以及特别需要静态IP地址或确定性快速区域故障切换的HTTP用例。这两种服务都与AWS Shield集成以提供DDoS保护。</t>
    <phoneticPr fontId="2"/>
  </si>
  <si>
    <t>https://docs.aws.amazon.com/AmazonRDS/latest/AuroraUserGuide/Aurora.Replication.html#Aurora.Replication.Replicas Aurora 副本有两个主要用途.您可以向它们发出查询以扩展读取操作您的应用程序,您通常通过连接到集群的读取器终端节点来执行此操作.这样,Aurora 可以将只读连接的负载分散到集群中尽可能多的 Aurora 副本中.Aurora 副本还有助于提高可用性.如果集群中的写入器实例不可用,Aurora 会自动提升读取器实例之一以取代其作为新写入器的位置. https://docs.aws.amazon.com/AmazonRDS/latest/AuroraUserGuide/Aurora.Overview.html</t>
  </si>
  <si>
    <t>https://docs.aws.amazon.com/AmazonRDS/latest/AuroraUserGuide/Aurora.Replication.html#Aurora.Replication.Replicas Aurora 副本有两个主要用途.您可以向它们发出查询以扩展读取操作您的应用程序,您通常通过连接到集群的读取器终端节点来执行此操作.这样,Aurora 可以将只读连接的负载分散到集群中尽可能多的 Aurora 副本中.Aurora 副本还有助于提高可用性.如果集群中的写入器实例不可用,Aurora 会自动提升读取器实例之一以取代其作为新写入器的位置. https://docs.aws.amazon.com/AmazonRDS/latest/AuroraUserGuide/Aurora.Overview.html</t>
    <phoneticPr fontId="2"/>
  </si>
  <si>
    <t>Agreed with D as Spot Fleet can leverage both spot+on-demand instances, it should be the most cost-effective.</t>
  </si>
  <si>
    <t>Agreed with D as Spot Fleet can leverage both spot+on-demand instances, it should be the most cost-effective.</t>
    <phoneticPr fontId="2"/>
  </si>
  <si>
    <t>您需要 S3 才能在一个月后存档日志.无法使用 CloudWatch Logs 来做到这一点.</t>
  </si>
  <si>
    <t>您需要 S3 才能在一个月后存档日志.无法使用 CloudWatch Logs 来做到这一点.</t>
    <phoneticPr fontId="2"/>
  </si>
  <si>
    <t>详细信息显示在以下网址:https://docs.aws.amazon.com/AWSSimpleQueueService/latest/SQSDeveloperGuide/FIFOqueues.html FIFO (先进先出)队列旨在增强之间的消息传递当操作和事件的顺序至关重要或不能容忍重复时的应用程序,可能使用FIFO 队列的情况示例包括:确保用户输入的命令以正确的顺序运行,显示通过以正确的顺序发送价格修改来获得正确的产品价格.防止学生在注册帐户之前注册课程.</t>
  </si>
  <si>
    <t>详细信息显示在以下网址:https://docs.aws.amazon.com/AWSSimpleQueueService/latest/SQSDeveloperGuide/FIFOqueues.html FIFO (先进先出)队列旨在增强之间的消息传递当操作和事件的顺序至关重要或不能容忍重复时的应用程序,可能使用FIFO 队列的情况示例包括:确保用户输入的命令以正确的顺序运行,显示通过以正确的顺序发送价格修改来获得正确的产品价格.防止学生在注册帐户之前注册课程.</t>
    <phoneticPr fontId="2"/>
  </si>
  <si>
    <t>复合告警通过监控其他告警的状态来确定其状态.您可以 ** 使用复合警报来减少警报噪音 ** 例如,您可以创建一个复合警报,其中基础指标警报在满足特定条件时进入 ALARM.然后,您可以将复合警报设置为进入 ALARM,并在基础指标警报进入 ALARM 时向您发送通知,方法是配置基础指标警报从不采取行动.目前,复合告警可以采取以下动作: https://docs.aws.amazon.com/AmazonCloudWatch/latest/monitoring/Create_Composite_Alarm.html</t>
  </si>
  <si>
    <t>复合告警通过监控其他告警的状态来确定其状态.您可以 ** 使用复合警报来减少警报噪音 ** 例如,您可以创建一个复合警报,其中基础指标警报在满足特定条件时进入 ALARM.然后,您可以将复合警报设置为进入 ALARM,并在基础指标警报进入 ALARM 时向您发送通知,方法是配置基础指标警报从不采取行动.目前,复合告警可以采取以下动作: https://docs.aws.amazon.com/AmazonCloudWatch/latest/monitoring/Create_Composite_Alarm.html</t>
    <phoneticPr fontId="2"/>
  </si>
  <si>
    <t>https://aws.amazon.com/blogs/database/schedule-amazon-rds-stop-and-start-using-aws-lambda/.It is option D. Option A could have been applicable had it been AWS Systems Manager State Manager &amp; not AWS Systems Manager Session Manager</t>
  </si>
  <si>
    <t>https://aws.amazon.com/blogs/database/schedule-amazon-rds-stop-and-start-using-aws-lambda/.It is option D. Option A could have been applicable had it been AWS Systems Manager State Manager &amp; not AWS Systems Manager Session Manager</t>
    <phoneticPr fontId="2"/>
  </si>
  <si>
    <t>B/D seems possible answer. But, I'll go with "B". In the following table, S3 Intelligent-Tiering seems not so expansive than S3 Standard. https://aws.amazon.com/s3/pricing/?nc1=h_ls And, in the question "128KB" size is talking about S3 Intelligent-Tiering stuff.</t>
  </si>
  <si>
    <t>Reason: Compliance Mode. The key difference between Compliance Mode and Governance Mode is that there are NO users that can override the retention periods set or delete an object, and that also includes your AWS root account which has the highest privileges.</t>
  </si>
  <si>
    <t>CloudFront 使用本地缓存提供响应,AWS 全球加速器代理请求并一直连接到应用程序以获得响应.https://docs.aws.amazon.com/AmazonCloudFront/latest/DeveloperGuide/private-content-restricting-access-to-s3.html#privatecontent-granting-permissions-to-oai</t>
  </si>
  <si>
    <t>CloudFront 使用本地缓存提供响应,AWS 全球加速器代理请求并一直连接到应用程序以获得响应.https://docs.aws.amazon.com/AmazonCloudFront/latest/DeveloperGuide/private-content-restricting-access-to-s3.html#privatecontent-granting-permissions-to-oai</t>
    <phoneticPr fontId="2"/>
  </si>
  <si>
    <t>https://docs.amazonaws.cn/en_us/IAM/latest/UserGuide/reference_policies_examples_s3_rw-bucket.html</t>
  </si>
  <si>
    <t>https://docs.amazonaws.cn/en_us/IAM/latest/UserGuide/reference_policies_examples_s3_rw-bucket.html</t>
    <phoneticPr fontId="2"/>
  </si>
  <si>
    <t>Option A talks about using root user credentials which don't make any sense.Question states about least privileges' which is not the case in B and C.https://docs.aws.amazon.com/IAM/latest/UserGuide/id_roles.html https://docs.aws.amazon.com/IAM/latest/UserGuide/id_users.html</t>
  </si>
  <si>
    <t>https://docs.aws.amazon.com/AWSCloudFormation/latest/UserGuide/aws-resource-ec2-placementgroup.html 集群置放群组是单个可用区内的实例的逻辑分组,受益于低网络延迟,高网络吞吐量.</t>
  </si>
  <si>
    <t>https://docs.aws.amazon.com/AWSCloudFormation/latest/UserGuide/aws-resource-ec2-placementgroup.html 集群置放群组是单个可用区内的实例的逻辑分组,受益于低网络延迟,高网络吞吐量.</t>
    <phoneticPr fontId="2"/>
  </si>
  <si>
    <t>正确答案是A.通过在多个可用性区域的“自动缩放”组中使用Amazon EC2实例来部署应用程序服务器。在Multi-AZ配置中使用Amazon RDS DB实例。为了使现有应用程序具有高可用性和弹性,同时避免任何单点故障,并使应用程序能够扩展以满足用户需求,最佳解决方案是在多个可用区的自动扩展组中使用Amazon EC2实例部署应用程序服务器,并在多AZ配置中使用Amazon RDS DB实例。通过在Multi-AZ配置中使用Amazon RDS DB实例,可以在多个可用区之间自动复制数据库,确保数据库具有高可用性,并能够承受单个可用区的故障。这提供了容错性并避免了任何单点故障。</t>
  </si>
  <si>
    <t>正确答案是A.通过在多个可用性区域的“自动缩放”组中使用Amazon EC2实例来部署应用程序服务器。在Multi-AZ配置中使用Amazon RDS DB实例。为了使现有应用程序具有高可用性和弹性,同时避免任何单点故障,并使应用程序能够扩展以满足用户需求,最佳解决方案是在多个可用区的自动扩展组中使用Amazon EC2实例部署应用程序服务器,并在多AZ配置中使用Amazon RDS DB实例。通过在Multi-AZ配置中使用Amazon RDS DB实例,可以在多个可用区之间自动复制数据库,确保数据库具有高可用性,并能够承受单个可用区的故障。这提供了容错性并避免了任何单点故障。</t>
    <phoneticPr fontId="2"/>
  </si>
  <si>
    <t>Amazon FSx for Windows File Server提供了一个完全管理的本机Windows文件系统,可以使用行业标准SMB协议进行访问。这允许像游戏应用程序这样的Windows客户端直接访问文件数据?FSx for Windows File Server可处理耗时的文件系统管理任务,如资源调配、设置、维护、文件共享管理、备份、安全和软件修补,从而减少操作开销?FSx for Windows File Server支持对性能敏感的工作负载所需的高文件系统吞吐量、IOPS和一致的低延迟。这使其适用于游戏应用程序?文件系统可以直接连接到EC2实例,为游戏服务器提供高性能的共享存储解决方案。选项a-DataSync用于数据传输,而不是提供共享文件系统。它无法安装或直接访问。选项B-自我管理的EC2文件共享需要手动安装、配置和维护Windows文件系统和共享。这需要大量的运营开销。选项D-AmazonS3是对象存储,而不是本机文件系统。S3中的数据需要转换/格式化以提供文件共享访问,这增加了复杂性。S3不能直接安装或提供FSx的性能。</t>
  </si>
  <si>
    <t>Amazon FSx for Windows File Server提供了一个完全管理的本机Windows文件系统,可以使用行业标准SMB协议进行访问。这允许像游戏应用程序这样的Windows客户端直接访问文件数据?FSx for Windows File Server可处理耗时的文件系统管理任务,如资源调配、设置、维护、文件共享管理、备份、安全和软件修补,从而减少操作开销?FSx for Windows File Server支持对性能敏感的工作负载所需的高文件系统吞吐量、IOPS和一致的低延迟。这使其适用于游戏应用程序?文件系统可以直接连接到EC2实例,为游戏服务器提供高性能的共享存储解决方案。选项a-DataSync用于数据传输,而不是提供共享文件系统。它无法安装或直接访问。选项B-自我管理的EC2文件共享需要手动安装、配置和维护Windows文件系统和共享。这需要大量的运营开销。选项D-AmazonS3是对象存储,而不是本机文件系统。S3中的数据需要转换/格式化以提供文件共享访问,这增加了复杂性。S3不能直接安装或提供FSx的性能。</t>
    <phoneticPr fontId="2"/>
  </si>
  <si>
    <t>This approach ensures that the order creation and payment processing steps are separate and atomic. By sending the order information to an SQS FIFO queue, the payment service can process the order one at a time and in the order they were received. If the payment service is unable to process an order, it can be retried later, preventing the creation of multiple orders. The deletion of the message from the queue after it is processed will prevent the same message from being processed multiple times. It's worth noting that FIFO queues guarantee that messages are processed in the order they are received, and prevent duplicates.这种方法确保了订单创建和支付处理步骤是独立的和原子的。通过将订单信息发送到SQS FIFO队列,支付服务可以按照收到订单的顺序一次处理一个订单。如果支付服务无法处理订单,可以稍后重试,以防止创建多个订单。处理完消息后从队列中删除消息将防止同一消息被多次处理。值得注意的是,FIFO队列保证消息按照接收顺序进行处理,并防止重复。</t>
  </si>
  <si>
    <t>This approach ensures that the order creation and payment processing steps are separate and atomic. By sending the order information to an SQS FIFO queue, the payment service can process the order one at a time and in the order they were received. If the payment service is unable to process an order, it can be retried later, preventing the creation of multiple orders. The deletion of the message from the queue after it is processed will prevent the same message from being processed multiple times. It's worth noting that FIFO queues guarantee that messages are processed in the order they are received, and prevent duplicates.这种方法确保了订单创建和支付处理步骤是独立的和原子的。通过将订单信息发送到SQS FIFO队列,支付服务可以按照收到订单的顺序一次处理一个订单。如果支付服务无法处理订单,可以稍后重试,以防止创建多个订单。处理完消息后从队列中删除消息将防止同一消息被多次处理。值得注意的是,FIFO队列保证消息按照接收顺序进行处理,并防止重复。</t>
    <phoneticPr fontId="2"/>
  </si>
  <si>
    <t>EC2 do not provide by default memory metrics to CloudWatch and require the CloudWatch Agent to be installed on the monitored instances : https://aws.amazon.com/premiumsupport/knowledge-center/cloudwatch-memory-metrics-ec2/</t>
  </si>
  <si>
    <t>EC2 do not provide by default memory metrics to CloudWatch and require the CloudWatch Agent to be installed on the monitored instances : https://aws.amazon.com/premiumsupport/knowledge-center/cloudwatch-memory-metrics-ec2/</t>
    <phoneticPr fontId="2"/>
  </si>
  <si>
    <t>When there is surge in traffic, no of concurrent lambda functions increased which results in more read and write connections on Aurora.当流量激增时,并发lambda函数的数量不会增加,这会导致Aurora上有更多的读写连接。</t>
  </si>
  <si>
    <t>When there is surge in traffic, no of concurrent lambda functions increased which results in more read and write connections on Aurora.当流量激增时,并发lambda函数的数量不会增加,这会导致Aurora上有更多的读写连接。</t>
    <phoneticPr fontId="2"/>
  </si>
  <si>
    <t>The answer is A. 1. 'The solution does not need to handle the load when the primary infrastructure is healthy.' -- &gt;BCD out. Because we don't need the second infra over there. We can only use route53 active-passive failover to redirect traffic to other healthy resource when the primary resource are unhealthy. 2. We must use aurora read replica --- &gt; perfect for rds failover. So C, D out.答案是A。“当主基础结构正常时,解决方案不需要处理负载。” -- &gt;BCD out。因为我们不需要那里的第二个基础设施。当主资源不健康时,我们只能使用route53主动-被动故障转移将流量重定向到其他健康资源。2.我们必须使用极光读取副本 --- &gt;非常适合rds故障切换。所以C,D出局。</t>
  </si>
  <si>
    <t>The answer is A. 1. 'The solution does not need to handle the load when the primary infrastructure is healthy.' -- &gt;BCD out. Because we don't need the second infra over there. We can only use route53 active-passive failover to redirect traffic to other healthy resource when the primary resource are unhealthy. 2. We must use aurora read replica --- &gt; perfect for rds failover. So C, D out.答案是A。“当主基础结构正常时,解决方案不需要处理负载。” -- &gt;BCD out。因为我们不需要那里的第二个基础设施。当主资源不健康时,我们只能使用route53主动-被动故障转移将流量重定向到其他健康资源。2.我们必须使用极光读取副本 --- &gt;非常适合rds故障切换。所以C,D出局。</t>
    <phoneticPr fontId="2"/>
  </si>
  <si>
    <t>优先级:使用单独的队列来提供工作的优先级.</t>
  </si>
  <si>
    <t>优先级:使用单独的队列来提供工作的优先级.</t>
    <phoneticPr fontId="2"/>
  </si>
  <si>
    <t>因为 CloudFront 可以帮助为全球用户提供最佳体验.CloudFront 与 ALB 无缝集成,并提供使用自定义 DNS 和 SSL 证书的选项.</t>
  </si>
  <si>
    <t>因为 CloudFront 可以帮助为全球用户提供最佳体验.CloudFront 与 ALB 无缝集成,并提供使用自定义 DNS 和 SSL 证书的选项.</t>
    <phoneticPr fontId="2"/>
  </si>
  <si>
    <t>eg.6 hrs night 6 hrs*60min/hr=360 min 360 min*60 sec/min=21600 sec 100 Mbps*21600 s=2160000Mb or 2160 Gb or 2.1 TB can only be done 所以,对于 150 TB,我们可以使用 2 X Snowball Edge Storage Optimized devices.Snowball Edge Storage Optimized 设备的大小=80 TB Snowball Edge Compute Optimized 设备的大小=40 TB Snowcone 的大小=8 TB Snowmobile 的大小=100 PB(1 PB=1000 TB) Q:我应该如何在雪地摩托和雪球之间进行选择?要在单个位置迁移10PB 或更多的大型数据集,您应该使用Snowmobile.对于小于 10PB 或分布在多个位置的数据集,您应该使用 Snowball.此外,您应该评估网络主干中的可用带宽量.如果您有一个具有数百 Gb/s 备用吞吐量的高速骨干网,那么您可以使用 Snowmobile 一次性迁移所有大型数据集.如果您的骨干网带宽有限,您应该考虑使用多个 Snowball 来迁移数据逐渐地.</t>
  </si>
  <si>
    <t>eg.6 hrs night 6 hrs*60min/hr=360 min 360 min*60 sec/min=21600 sec 100 Mbps*21600 s=2160000Mb or 2160 Gb or 2.1 TB can only be done 所以,对于 150 TB,我们可以使用 2 X Snowball Edge Storage Optimized devices.Snowball Edge Storage Optimized 设备的大小=80 TB Snowball Edge Compute Optimized 设备的大小=40 TB Snowcone 的大小=8 TB Snowmobile 的大小=100 PB(1 PB=1000 TB) Q:我应该如何在雪地摩托和雪球之间进行选择?要在单个位置迁移10PB 或更多的大型数据集,您应该使用Snowmobile.对于小于 10PB 或分布在多个位置的数据集,您应该使用 Snowball.此外,您应该评估网络主干中的可用带宽量.如果您有一个具有数百 Gb/s 备用吞吐量的高速骨干网,那么您可以使用 Snowmobile 一次性迁移所有大型数据集.如果您的骨干网带宽有限,您应该考虑使用多个 Snowball 来迁移数据逐渐地.</t>
    <phoneticPr fontId="2"/>
  </si>
  <si>
    <t>https://aws.amazon.com/premiumsupport/knowledge-center/multivalue-versus-simple-policies/"使用多值应答路由策略来帮助跨多个资源分配DNS响应.例如,当使用多值应答路由时您希望将您的路由记录与 Route 53 运行状况检查相关联.” https://docs.aws.amazon.com/Route53/latest/DeveloperGuide/routing-policy.html#routing-policy-multivalue</t>
  </si>
  <si>
    <t>https://aws.amazon.com/premiumsupport/knowledge-center/multivalue-versus-simple-policies/"使用多值应答路由策略来帮助跨多个资源分配DNS响应.例如,当使用多值应答路由时您希望将您的路由记录与 Route 53 运行状况检查相关联.” https://docs.aws.amazon.com/Route53/latest/DeveloperGuide/routing-policy.html#routing-policy-multivalue</t>
    <phoneticPr fontId="2"/>
  </si>
  <si>
    <t>VPC 对等连接 VPC 接口终端节点可以通过区域内和区域间 VPC 对等连接访问.VPC 网关终端节点连接不能扩展到 VPC.VPC 对等连接另一端的资源在您的VPC 无法使用网关端点与网关端点服务中的资源进行通信.参考:https://docs.aws.amazon.com/systemsmanager/latest/userguide/setup-create-vpc.html</t>
  </si>
  <si>
    <t>VPC 对等连接 VPC 接口终端节点可以通过区域内和区域间 VPC 对等连接访问.VPC 网关终端节点连接不能扩展到 VPC.VPC 对等连接另一端的资源在您的VPC 无法使用网关端点与网关端点服务中的资源进行通信.参考:https://docs.aws.amazon.com/systemsmanager/latest/userguide/setup-create-vpc.html</t>
    <phoneticPr fontId="2"/>
  </si>
  <si>
    <t>S3 cheaper than Redshift anyday. And Redshift use case is generally for high data volume(Petabyte scales) of data. Here we are talking about few gigs only. Also, Athena is serverless and you don't pay for infrastructure. You only pay for the query that you do.S3每天都比Redshift便宜。Redshift的用例通常用于高数据量(PB级)的数据。这里我们只讨论几场演出。此外,Athena是无服务器的,您不需要支付基础设施费用。您只需为所做的查询付费。</t>
  </si>
  <si>
    <t>S3 cheaper than Redshift anyday. And Redshift use case is generally for high data volume(Petabyte scales) of data. Here we are talking about few gigs only. Also, Athena is serverless and you don't pay for infrastructure. You only pay for the query that you do.S3每天都比Redshift便宜。Redshift的用例通常用于高数据量(PB级)的数据。这里我们只讨论几场演出。此外,Athena是无服务器的,您不需要支付基础设施费用。您只需为所做的查询付费。</t>
    <phoneticPr fontId="2"/>
  </si>
  <si>
    <t>Since the report need to be created only once a month Amazon Kinesis is out because it is a streaming service. so A and D are out. To query data in S3 in a cost effective way, Athena is the answer so B is the correct answer.由于亚马逊Kinesis是一个流媒体服务,因此该报告每月只需创建一次。所以A和D出局。为了以经济高效的方式在S3中查询数据,Athena是答案,因此B是正确答案.</t>
  </si>
  <si>
    <t>Since the report need to be created only once a month Amazon Kinesis is out because it is a streaming service. so A and D are out. To query data in S3 in a cost effective way, Athena is the answer so B is the correct answer.由于亚马逊Kinesis是一个流媒体服务,因此该报告每月只需创建一次。所以A和D出局。为了以经济高效的方式在S3中查询数据,Athena是答案,因此B是正确答案.</t>
    <phoneticPr fontId="2"/>
  </si>
  <si>
    <t>📘 AWS-SAA-C03 顺序刷题（201-300）</t>
  </si>
  <si>
    <t>题目 201：</t>
  </si>
  <si>
    <t>Q201 一家公司使用 AWS Organizations 为每个业务部门创建专有 AWS 账户，以便根据请求独立管理每个业务部门的账户。根电子邮件收件人错过了发送到一个帐户的根用户电子邮件地址的通知。公司想要确保不会错过所有未来的通知。未来的通知必须仅限于帐户管理员。哪种解决方案可以满足这些要求？</t>
  </si>
  <si>
    <t>将公司的电子邮件服务器配置为将发送到 AWS 账户根用户电子邮件地址的通知电子邮件转发给组织中的所有用户。</t>
  </si>
  <si>
    <t>将所有 AWS 账户根用户电子邮件地址配置为分发列表，分发给可以响应警报的少数管理员。在 AWS Organizations 控制台中或以编程方式配置 AWS 账户备用联系人。</t>
  </si>
  <si>
    <t>将所有 AWS 账户根用户电子邮件消息配置为发送给一位管理员，该管理员负责监控警报并将这些警报转发到相应的组。</t>
  </si>
  <si>
    <t>将所有现有 AWS 账户和所有新创建的账户配置为使用相同的根用户电子邮件地址。在 AWS Organizations 控制台中或以编程方式配置 AWS 账户备用联系人。</t>
  </si>
  <si>
    <t>为管理帐户的 root 用户使用组电子邮件地址 https://docs.aws.amazon.com/organizations/latest/userguide/orgs_best-practices_mgmt-acct.html#best-practices_mgmt-acct.email-addresses</t>
  </si>
  <si>
    <t>题目 202：</t>
  </si>
  <si>
    <t>Q202 一家公司最近在其 AWS 账户中的 Amazon EC2 实例上启动了各种新的工作负载该公司需要制定一个策略来远程安全地访问和管理这些实例,该公司需要实施一个可重复的流程来与原生 AWS 协同工作服务并遵循 AWS 架构完善的框架。哪种解决方案将以最少的运营开销满足这些要求?</t>
  </si>
  <si>
    <t>使用EC2串口控制台直接访问各个实例的终端界面进行管理。</t>
  </si>
  <si>
    <t>将适当的 IAM 角色附加到每个现有实例和新实例,使用 AWS Systems Manager 会话管理器建立远程 SSH 会话。</t>
  </si>
  <si>
    <t>创建管理 SSH 密钥对,将公钥加载到每个 EC2 实例中,在公共子网中部署堡垒主机, 为每个实例的管理提供隧道。</t>
  </si>
  <si>
    <t>建立 AWS Site-to-Site VPN 连接,指示执行管理员使用其本地本计算机通过 VPN 隧道使用 SSH 密钥直接连接到实例。</t>
  </si>
  <si>
    <t>要么A要B，要么A要C，但是B需要较少的操作开销（只是附加IAM角色），所以我会选择B B.https://docs.aws.amazon.com/systems-manager/latest/userguide/setup-launch-managed-instance.html</t>
  </si>
  <si>
    <t>题目 203：</t>
  </si>
  <si>
    <t>Q203 一家公司在 Amazon S3 上托管一个静态网站，并使用 Amazon Route 53 进行 DNS。该网站正在经历来自世界各地的需求增加。该公司必须减少访问该网站的用户的延迟。哪种解决方案最能满足这些要求划算吗？</t>
  </si>
  <si>
    <t>将包含网站的 S3 存储桶复制到所有 AWS 区域,添加 Route 53 地理位置路由条目。</t>
  </si>
  <si>
    <t>在 AWS Global Accelerator 中提供加速器,将提供的 IP 地址与 S3 存储桶相关联,编辑 Route 53 条目以指向加速器的 IP 地址。</t>
  </si>
  <si>
    <t>在 S3 存储桶前面添加 Amazon CloudFront 分配,编辑 Route 53 条目以指向 CloudFront 分配。</t>
  </si>
  <si>
    <t>在存储桶上启用 S3 Transfer Acceleration,编辑 Route 53 条目以指向新端点。</t>
  </si>
  <si>
    <t>题目 204：</t>
  </si>
  <si>
    <t>Q204 一家公司在其网站上维护了一个可提高的项目存储,数据库托管在一个 Amazon RDS for MySQL 数据库实例, 该表包含超过 1000 万行,该数据库有 2 TB 的通用 SSD 存储,数百万次更新每天都通过公司网站对期这些数据。公司注意到一些插入操作需要10秒或更长时间,公司确定数据库存储性能已问题。有什么解决方案来解决这个性能问题？</t>
  </si>
  <si>
    <t>将存储类型更改为Provisioned IOPS SSD</t>
  </si>
  <si>
    <t>将数据库实例更改为内存优化实例类</t>
  </si>
  <si>
    <t>将数据库实例更改为可突增的性能实例类</t>
  </si>
  <si>
    <t>使用 MySQL 本机异步复制启用后用多可用区 RDS 只读副本</t>
  </si>
  <si>
    <t>题目 205：</t>
  </si>
  <si>
    <t>Q205 一家公司拥有数千台边缘设备，每天共同生成 1 TB 的状态警报。每个警报的大小约为 2 KB。解决方案架构师需要实施一个解决方案来摄取和存储警报以供将来分析。公司希望一个高度可用的解决方案。但是，该公司需要最大限度地降低成本，并且不想管理额外的基础设施。此外，该公司希望保留 14 天的数据以供立即分析并存档超过 14 天的数据。什么是 MOST 满足这些要求的高效运营解决方案？</t>
  </si>
  <si>
    <t>创建 Amazon Kinesis Data Firehose 传输流以提取警报。配置 Kinesis Data Firehose 流以将警报传输到 Amazon S3 存储桶。设置 S3 生命周期配置以在 14 天后将数据传输到 Amazon S3 Glacier.</t>
  </si>
  <si>
    <t>跨两个可用区启动 Amazon EC2 实例并将它们放置在弹性负载均衡器后面以提取警报。在 EC2 实例上创建一个脚本。该脚本将在 Amazon S3 存储桶中存储警报。设置 S3 生命周期配置以转换数据 14 天后到 Amazon S3 Glacier</t>
  </si>
  <si>
    <t>创建 Amazon Kinesis Data Firehose 传输流以摄取警报。配置 Kinesis Data Firehose 流以将警报传输到 Amazon Elasticsearch Service (Amazon ES) 集群。设置 Amazon ES 集群以每天拍摄手动快照并删除超过 14 天的集群数据</t>
  </si>
  <si>
    <t>创建一个 Amazon Simple Queue Service (Amazon SQS) 标准队列以摄取警报并将消息保留期设置为 14 天。配置消费者轮询 SQS 队列消息的年龄并根据需要分析消息数据如果消息已存在 14 天，消费者应将消息复制到 Amazon S3 存储桶并从 SQS 队列中删除消息。</t>
  </si>
  <si>
    <t>每天有数百万次针对此数据的更新/应提供存储接口 IOPS SSD. https://aws.amazon.com/ebs/features/ 预置 IOPS 卷由固态驱动器 (SSD) 提供支持，是为您的关键 I/O 密集型数据库应用程序设计的最高性能 EBS 卷。这些卷是理想的选择适用于需要极低延迟的 IOPS 密集型和吞吐量密集型工作负载。 …… 肯定是 A，与 D 相比，它的运行效率最高，需要大量的代码和基础设施来维护。A 大部分是托管的（firehose 是完全托管的……）</t>
  </si>
  <si>
    <t>题目 206：</t>
  </si>
  <si>
    <t>Q206 一家公司的应用程序与多个软件即服务 (SaaS) 源集成以进行数据收集。该公司运行 Amazon EC2 实例来接收数据并将数据上传到 Amazon S3 存储进行分析。同一个 EC2 实例接收和上传数据的公司也会在上传完成时向用户发送通知。该公司注意到应用程序性能缓慢，并希望尽可能提高性能。哪种解决方案能够以最少的运营开销满足这些要求？</t>
  </si>
  <si>
    <t>创建一个 Auto Scaling 组，以便 EC2 实例可以扩展。配置 S3 事件通知以在上传到 S3 存储桶完成时将事件发送到 Amazon Simple Notification Service (Amazon SNS) 主题。</t>
  </si>
  <si>
    <t>创建 Amazon AppFlow 流以在多个 SaaS 源和 S3 存储桶之间传输数据。配置 S3 事件通知以在上传到 S3 存储桶完成时将事件发送到 Amazon SNS 主题。</t>
  </si>
  <si>
    <t>题目 207：</t>
  </si>
  <si>
    <t>Q207 一家公司在单个 VPC 中的 Amazon EC2 实例上运行高度可用的图像处理应用程序。EC2 实例在多个可用区的多个子网内运行。EC2 实例不相互通信。但是，EC2 实例下载图像从 Amazon S3 并通过单个 NAT 网关将图像上传到 Amazon S3.公司担心数据传输费用,公司避免区域数据传输费用的最具成本效益的方法是什么？</t>
  </si>
  <si>
    <t>在每个可用区启动 NAT 网关</t>
  </si>
  <si>
    <t>将 NAT 网关替换为 NAT 实例</t>
  </si>
  <si>
    <t>为 Amazon S3 部署网关 VPC 终端节点</t>
  </si>
  <si>
    <t>提供 EC2 专用主机来运行 EC2 实例</t>
  </si>
  <si>
    <t>如果我们部署 VPC Gateway Endpoint，那么数据将仅通过 AWS 网络传输。</t>
  </si>
  <si>
    <t>题目 208：</t>
  </si>
  <si>
    <t>建立 AWS VPN 连接并通过 VPC 网关端点代理所有流量。</t>
  </si>
  <si>
    <t>建立一个新的 AWS Direct Connect 连接并通过这个新连接直接备份流量。</t>
  </si>
  <si>
    <t>每天订购 AWS Snowball 设备 每天将数据加载到 Snowball 设备上并将设备返回给 AWS。</t>
  </si>
  <si>
    <t>通过 AWS 管理控制台提交支持票证·请求从账户中删除 S3 服务限制。</t>
  </si>
  <si>
    <t>A:VPN 也通过互联网并使用带宽。C:就成本和效率而言，每日雪填转移并不是真正的长期解决方案。D:S3 限制在这里不会改变任何东西。B 是答案，Direct Connect 是本地和 AWS 之间的专用连接，这是确保稳定网络连接的方式，不会像互联网连接一样起伏不定。</t>
  </si>
  <si>
    <t>题目 209：</t>
  </si>
  <si>
    <t>Q209 一家公司有一个包含关键数据的 Amazon S3 存储桶。公司必须保护数据不被意外删除。解决方案架构师应采取哪些步骤组合来满足这些要求？（选择两个。）</t>
  </si>
  <si>
    <t>在 S3 存储桶上启用版本控制。</t>
  </si>
  <si>
    <t>在 S3 存储桶上启用 MFA 删除。</t>
  </si>
  <si>
    <t>在 S3 存储桶上创建存储桶策略。</t>
  </si>
  <si>
    <t>在 S3 存储桶上启用默认加密。</t>
  </si>
  <si>
    <t>为 S3 存储桶中的对象创建生命周期策略。</t>
  </si>
  <si>
    <t>正确的解决方案是AB。https://aws.amazon.com/it/premiumsupport/knowledge-center/s3-audit-deleted-missing-objects/ 它声明如下：为了防止或减轻未的意外删除，请考虑以下功能：启用版本控制以保留对象的历史版本。启用对象的跨区域复制。启用 MFA 删除以在删除对象版本时要求多重身份验证 (MFA)。</t>
  </si>
  <si>
    <t>题目 210：</t>
  </si>
  <si>
    <t>Q210 一家公司的数据摄取工作流程包括以下内容: 用于通知新数据交付的 Amazon Simple Notification Service (Amazon SNS) 主题。用于处理数据和记录元数据的 AWS Lambda 函数由于网络连接问题，工作流偶尔会失败发生此类故障时，除非公司手动重新运行作业，否则 Lambda 函数不会提取相应的数据。解决方案架构师应采取哪种操作组合来确保 Lambda 函数提取所有数据在将来？（选择两个。）</t>
  </si>
  <si>
    <t>在多个可用区中配置 Lambda 函数。</t>
  </si>
  <si>
    <t>创建一个 Amazon Simple Queue Service (Amazon SQS) 队列，并订阅我的 SNS 主题。</t>
  </si>
  <si>
    <t>增加分配给 Lambda 函数的 CPU 和内存。</t>
  </si>
  <si>
    <t>增加 Lambda 函数的预置吞吐量。</t>
  </si>
  <si>
    <t>修改 Lambda 函数以从 Amazon Simple Queue Service (Amazon SQS) 队列中读取。</t>
  </si>
  <si>
    <t>A,C,D 选项不可用，因为 Lambda 是完全托管的服务，它自己提供高可用性和可扩展性。BE 以便 Lambda 函数读取 SQS 队列并且不会丢失任何内容</t>
  </si>
  <si>
    <t>题目 211：</t>
  </si>
  <si>
    <t>Q211 一家公司的网站应用程序在 Application Load Balancer 后面的 Amazon EC2 实例上运行。该公司最近更改了其政策，现在要求该应用程序只能从一个特定国家/地区访问。哪种配置可以满足此要求？</t>
  </si>
  <si>
    <t>为 EC2 实例配置安全组。</t>
  </si>
  <si>
    <t>在应用负载均衡器上配置安全组。</t>
  </si>
  <si>
    <t>在 VPC 中的 Application Load Balancer 上配置 AWS WAF。</t>
  </si>
  <si>
    <t>为包含 EC2 实例的子网配置网络 ACL。</t>
  </si>
  <si>
    <t>https://aws.amazon.com/about-aws/whats-new/2017/10/aws-waf-now-supports-geographic-match/</t>
  </si>
  <si>
    <t>题目 212：</t>
  </si>
  <si>
    <t>Q212 一家公司有一个多层应用程序，该应用程序在应用程序负载均衡器 (ALB) 后面的单个可用区中的 Amazon EC2 Auto Scaling 组中运行六个前端 Web 服务器。解决方案架构师需要修改基础架构以高度在不修改应用程序的情况下可用。解决方案架构师应该选择哪种架构来提供高可用性？</t>
  </si>
  <si>
    <t>创建一个 Auto Scaling 组，该组在每个 tv/o 区域中使用三个实例。</t>
  </si>
  <si>
    <t>修改 Auto Scaling 组以跨两个可用区中的每一个使用三个实例。</t>
  </si>
  <si>
    <t>创建一个 Auto Scaling 模板，可用于在另一个 Region 中快速创建更多实例。</t>
  </si>
  <si>
    <t>在循环配置中更改 Amazon EC2 实例前面的 ALB，以平衡到 Web 层的流量。</t>
  </si>
  <si>
    <t>可以通过修改现有 Auto Scaling 组以使用多个可用区非常简单地为此架构启用高可用性。ASG 将自动平衡负载，因此此候实际上不需要指定每个 AZ 的实例。</t>
  </si>
  <si>
    <t>题目 213：</t>
  </si>
  <si>
    <t>Q213 全球活动的组织者希望将每日报告作为静态 HTML 页面在线发布。这些页面预计会产生来自世界各地用户的数百万次浏览。文件存储在 Amazon S3 存储桶中。已要求解决方案架构师设计一个高效且有效的解决方案。解决方案架构师应采取哪些行动来完成此任务？</t>
  </si>
  <si>
    <t>为文件生成预签名 URL。</t>
  </si>
  <si>
    <t>使用跨区域复制到所有区域。</t>
  </si>
  <si>
    <t>使用以 S3 存储桶为源的 Amazon CloudFront。</t>
  </si>
  <si>
    <t>题目 214：</t>
  </si>
  <si>
    <t>Q214 一家公司使用 Amazon ECS 运行应用程序 该应用程序创建或删除同步到 Amazon S3 的 esi/ed 版本。然后调用 Amazon S3 API 以将调整大小的图像存储在 Amazon S3 中。解决方案架构师如何确保应用程序有权访问亚马逊 S3？</t>
  </si>
  <si>
    <t>更新 AWS IAM 中的 S3 角色以允许来自 Amazon ECS 的读/写访问，然后重新启动容器。</t>
  </si>
  <si>
    <t>创建具有 S3 权限的 IAM 角色，然后将该角色指定为任务定义中的 taskRoleArn。</t>
  </si>
  <si>
    <t>创建一个允许从 Amazon ECS 访问 Amazon S3 的安全组，并更新 ECS 集群使用的启动配置。</t>
  </si>
  <si>
    <t>创建一个具有 S3 权限的 IAM 用户，然后在该账户登录时为 ECS 集群重新启动 Amazon EC2 实例。</t>
  </si>
  <si>
    <t>A是错误的，因为询问的是应用程序而不是服务；B是答案；C是错误的，因为qna是关于权限的；D是错误的，因为不建议创建IAM用户。AWS身份和访问管理（IAM）角色的短名称或完整亚马逊资源名称（ARN），授予任务中的容器代表调用AWS API的权限。</t>
  </si>
  <si>
    <t>题目 215：</t>
  </si>
  <si>
    <t>Q215 解决方案架构师需要安全地存储应用程序用于访问 Amazon RDS 数据库实例的数据库用户名和密码。访问数据库的应用程序在 Amazon EC2 实例上运行,并已进行,解决方案架构师将密钥存储在AWS Systems Manager Parameter Store.解决方案架构师如何确保应用程序是？</t>
  </si>
  <si>
    <t>创建一个对 Parameter Store 参数具有读取访问权限的 IAM 角色。允许对用于加密参数的 AWS Key Management Service (AWS KMS) 密钥进行解密访问。将此 IAM 角色分配给 EC2 实例。</t>
  </si>
  <si>
    <t>创建允许对 Parameter Store 参数进行读取访问的 IAM 策略。允许对用于加密参数的 AWS Key Management Service (AWS KMS) 密钥进行解密访问。将此 IAM 策略分配给 EC2 实例。</t>
  </si>
  <si>
    <t>在 Parameter Store 参数和 EC2 实例之间创建 IAM 信任关系。将 Amazon RDS 指定为信任策略中的委托人。</t>
  </si>
  <si>
    <t>在数据库实例和 EC2 实例之间创建 IAM 信任关系。将 Systems Manager 指定为信任策略中的委托人。</t>
  </si>
  <si>
    <t>IAM role is for services (EC2 for example). IAM policy is more for users and groups. IAM角色用于服务（例如EC2）。IAM策略更适用于用户和组。</t>
  </si>
  <si>
    <t>题目 216：</t>
  </si>
  <si>
    <t>Q216 一家娱乐公司正在使用 Amazon DynamoDB 存储媒体元数据。该应用程序是读取密集型的，并且遇到延迟。这家公司没有人员来处理额外的运营开销，并且需要在不重新配置应用程序的情况下提高 DynamoDB 的性能。应该解决方案架构师建议满足此要求？</t>
  </si>
  <si>
    <t>将 Amazon ElastiCache 用于 Redis.</t>
  </si>
  <si>
    <t>使用 Amazon DynamoDB 加速器 (DAX).</t>
  </si>
  <si>
    <t>使用 DynamoDB 全局表复制数据.</t>
  </si>
  <si>
    <t>使用 Amazon ElastiCache for Memcached 并启用自动发现.</t>
  </si>
  <si>
    <t>https://aws.amazon.com/dynamodb/dax/</t>
  </si>
  <si>
    <t>题目 217：</t>
  </si>
  <si>
    <t>Q217 安全团队想要限制对团队所有 AWS 账户中特定服务或操作的访问。所有账户都属于 AWS Organizations 中的一个大型组织。解决方案必须是可扩展的，并且必须有一个可以维护权限的点。解决方案架构师应该怎么做才能做到这一点？</t>
  </si>
  <si>
    <t>创建 ACL 以提供对服务或操作的访问。</t>
  </si>
  <si>
    <t>创建一个安全组以允许帐户并将其附加到用户组</t>
  </si>
  <si>
    <t>在每个账户中创建跨账户角色以拒绝访问服务或操作。</t>
  </si>
  <si>
    <t>在根组织单元中创建服务控制策略以拒绝访问服务或操作。</t>
  </si>
  <si>
    <t>服务控制策略 (SCP) 是一种可用于管理组织的策略 SCP 提供对组织中所有帐户的最大可用权限的集中控制，允许您确保 您的帐户处于组织的访问控制范围内 南,https://docs.aws.amazon.com/organizations/latest/userguide/orgs_manage_policies_scp.html.</t>
  </si>
  <si>
    <t>题目 218：</t>
  </si>
  <si>
    <t>Q218 由于最近的 Web 攻击，一家公司担心其公共 Web 应用程序的安全性.该应用程序使用应用程序负载均衡器（ALB）.解决方案架构师必须抵御针对应用程序的 DDoS 攻击的风险.解决方案架构师应该做什么来满足这个要求？</t>
  </si>
  <si>
    <t>将 Amazon Inspector 代理添加到 ALB.</t>
  </si>
  <si>
    <t>配置 Amazon Macie 以防止攻击.</t>
  </si>
  <si>
    <t>启用 AWS Shield Advanced 以防止攻击.</t>
  </si>
  <si>
    <t>配置 Amazon GuardDuty 以监控 ALB.</t>
  </si>
  <si>
    <t>题目 219：</t>
  </si>
  <si>
    <t>Q219 某公司在 Amazon EC2 实例队列上运行生产应用程序。该应用程序从 Amazon SQS 队列中读取数据并并行处理消息。消息量不可预测，并且经常有间歇性流量。该应用程序应持续处理消息没有任何停机时间。哪种解决方案最经济高效地满足这些要求？</t>
  </si>
  <si>
    <t>仅使用 Spot 实例来处理所需的最大容量。</t>
  </si>
  <si>
    <t>仅使用预留实例来处理所需的最大容量。</t>
  </si>
  <si>
    <t>使用预留实例作为基准容量，使用 Spot 实例处理额外容量。</t>
  </si>
  <si>
    <t>使用预留实例作为基准容量，使用按需实例处理额外容量。</t>
  </si>
  <si>
    <t>我们建议您将按需实例用于具有无法中断的短期、不可预测工作负载的应用程序。 https://docs.aws.amazon.com/AWSEC2/latest/UserGuide/ec2-on-demand-instances.html</t>
  </si>
  <si>
    <t>题目 220：</t>
  </si>
  <si>
    <t>Q220 解决方案架构师必须设计一个解决方案，使用带有 Amazon S3 源的 Amazon CloudFront 来存储静态网站。公司的安全政策要求 AWS WAF 检查所有网站流量。解决方案架构师应知道什么步骤？</t>
  </si>
  <si>
    <t>配置 S3 存储桶策略以仅接受来自 AWS WAF Amazon 资源名称 (ARN) 的请求。</t>
  </si>
  <si>
    <t>将 Amazon CloudFront 配置为在从 S3 源请求内容之前将所有传入请求转发到 AWS WAF。</t>
  </si>
  <si>
    <t>配置一个安全组，允许 Amazon CloudFront IP 地址块访问 Amazon S3.将 AWS WAF 关联到 CloudFront。</t>
  </si>
  <si>
    <t>配置 Amazon CloudFront 和 Amazon S3 以使用源访问身份 (OAI) 来限制对 S3 存储桶的访问,在分配上启用 AWS WAF.</t>
  </si>
  <si>
    <t>https://docs.aws.amazon.com/AmazonCloudFront/latest/DeveloperGuide/private-content-restricting-access-to-s3.html https://docs.aws.amazon.com/AmazonCloudFront/latest/DeveloperGuide/distribution-web-awswaf.html</t>
  </si>
  <si>
    <t>题目 221：</t>
  </si>
  <si>
    <t>Q221 一家公司司想要管理 Amazon 系统映像（AMI）。该公司目前将 AMI 复制到创建 AMI 的同一 AWS 区域。该公司需要设计一个应用程序来捕获 AWS API 调用并在 Amazon EC2 CreateImage 时发送警报API 操作在公司账户内调用。哪种解决方案将以最少的操作开销满足这些要求？</t>
  </si>
  <si>
    <t>创建一个 AWS Lambda 函数来查询 AWS CloudTrail 日志并在检测到 CreateImage API 调用时发送警报。</t>
  </si>
  <si>
    <t>使用 Amazon Simple Notification Service (Amazon SNS) 通知配置 AWS CloudTrail，该通知在更新的日志发送到 Amazon S3 时发生。使用 Amazon Athena 创建新表并在检测到 API 调用时查询 CreateImage。</t>
  </si>
  <si>
    <t>为 CreateImage API 调用创建 Amazon EventBridge (Amazon CloudWatch Events) 规则,并目标配置为 Amazon Simple Notification Service (Amazon SNS) 主题，以在检测到 CreateImage API 调用时发送警报。</t>
  </si>
  <si>
    <t>将 Amazon Simple Queue Service (Amazon SQS) FIFO 队列配置为 AWS CloudTrail 日志的目标创建 AWS Lambda 函数以在检测到 CreateImage API 调用时向 Amazon Simple Notification Service (Amazon SNS) 主题发送警报。</t>
  </si>
  <si>
    <t>To create an EventBridge rule to send a notification when an AMI is created and in the available state.创建EventBridge规则以在AMI创建并处于可用状态时发送通知。 https://docs.aws.amazon.com/AWSEC2/latest/WindowsGuide/monitor-ami-events.html</t>
  </si>
  <si>
    <t>题目 222：</t>
  </si>
  <si>
    <t>Q222 一家在线零售公司拥有超过 5000 万活跃客户，每天收到超过 25,000 份订单,该公司为客户收集购买数据并将数据存储在 Amazon S3 中.其他客户数据存储在 Amazon RDS 中.公司希望将所有数据提供给各个团队，以便团队可以执行分析.解决方案必须提供管理数据细粒度权限的能力，并且必须大限度地减少运营开销哪种解决方案可以满足这些要求？</t>
  </si>
  <si>
    <t>迁移购买数据以直接写入 Amazon RDS.使用 RDS 访问控制来限制访问。</t>
  </si>
  <si>
    <t>调度 AWS Lambda 函数以定期将数据从 Amazon RDS 复制到 Amazon S3.创建 AWS Glue 爬虫.使用 Amazon Athena 查询数据.使用 S3 策略限制访问。</t>
  </si>
  <si>
    <t>使用 AWS Lake Formation 创建数据湖.创建到 Amazon RDS.Register 的 AWS Glue JDBC 连接（Lake Formation 中的 S3 存储桶.使用 Lake Formation 访问控制来限制访问。</t>
  </si>
  <si>
    <t>创建 Amazon Redshift 集群.调度 AWS Lambda 函数以定期将数据从 Amazon S3 和 Amazon RDS 复制到 Amazon Redshift.使用 Amazon Redshift 访问控制来限制访问。</t>
  </si>
  <si>
    <t>题目 223：</t>
  </si>
  <si>
    <t>Q223 一家公司拥有一个异步 API，用于提取用户请求，并根据请求类型将请求分派到适当的微服务进行处理.该公司正在使用 Amazon API Gateway 部署 API 前端，以及一个 AWS Lambda调用 Amazon DynamoDB 以在将用户请求分派到处理微服务之前存储用户请求的功能.该公司在其预算允许的范围内预置了尽可能多的 DynamoDB 容量，但是该公司仍然遇到可用性问题并且正在丢失用户请求.解决方案架构师应该怎么样在不影响现有用户的情况下解决此问题?</t>
  </si>
  <si>
    <t>使用服务器端限制限制在 API 网关上添加限制。</t>
  </si>
  <si>
    <t>使用 DynamoDB Accelerator (DAX) 和 Lambda 缓冲写入 DynamoDB。</t>
  </si>
  <si>
    <t>在 DynamoDB 中为包含用户请求的表创建二级索引。</t>
  </si>
  <si>
    <t>使用 Amazon Simple Queue Service (Amazon SQS) 队列和 Lambda 缓冲写入 DynamoDB。</t>
  </si>
  <si>
    <t>因为所有其他选项面向 DynamoDB 读取了更多费用.但是公司为 DynamoDB 提供了尽可能多的费用,而且它是异步请求,我们需要有重试机制以免丢失客户端数据。</t>
  </si>
  <si>
    <t>题目 224：</t>
  </si>
  <si>
    <t>Q224 公司需要将数据从 Amazon EC2 实例移动到 Amazon S3 存储桶.公司必须确保该 API 调用和数据通过公共 Internet 路由进行路由.只有 EC2 实例可以访问存储桶.传到 S3 机制解决方案应该要求?</t>
  </si>
  <si>
    <t>在 EC2 实例所在的子网中为 Amazon S3 创建一个接口 VPC 终结节点.将资源策略附加到 S3 存储桶以仅允许 EC2 实例的 IAM 角色访问。</t>
  </si>
  <si>
    <t>在 EC2 实例所在的可用区中为 Amazon S3 创建网关 VPC 终结节点.将适当的安全组附加到网络端节点,将资源策略附加到 S3 存储桶以仅允许 EC2 实例的 IAM 角色访问。</t>
  </si>
  <si>
    <t>从 EC2 实例内部运行 nslookup 工具以获取 S3 存储桶的服务 API 端点的私有 IP 地址.在 VPC 路由表中创建一个路由, 为 EC2 实例提供对 S3 存储桶的访问权限.将资源策略附加到 S3 存储桶以仅允许 EC2 实例的 IAM 角色进行访问。</t>
  </si>
  <si>
    <t>题目 225：</t>
  </si>
  <si>
    <t>Q225 一家游戏公司在 AWS 上托管了一个基于浏览器的应用程序。该应用程序的用户使用存储在 Amazon S3 中的大型视频和图像。这些内容对所有用户都是相同的。该应用程序越来越受欢迎。全球数百万用户正在访问这些媒体文件。该公司希望将文件提供给用户，同时减少源站的数据.哪种解决方案最经济高效地满足这些要求？</t>
  </si>
  <si>
    <t>在 Web 服务器前部署 AWS Global Accelerator 加速器。</t>
  </si>
  <si>
    <t>在 S3 存储桶前部署 Amazon CloudFront Web 分配。</t>
  </si>
  <si>
    <t>在 Web 服务器前部署 Amazon ElastiCache for Redis 实例。</t>
  </si>
  <si>
    <t>在 Web 服务器前部署一个 Amazon ElastiCache for Memcached 实例。</t>
  </si>
  <si>
    <t>CloudFront使用边缘位置缓存内容，而Global Accelerator使用边缘位置查找到最近区域端点的最佳路径。</t>
  </si>
  <si>
    <t>题目 226：</t>
  </si>
  <si>
    <t>Q226 一家公司有两个应用程序: 一个发送者应用程序，它发送带有要处理的有效负载的消息，一个处理应用程序，旨在接收带有有效载荷的消息,该公司希望实现一个 AWS 服务处理两个应用程序之间的消息.发送者应用程序每小时可以发送大约 1,000 条消息。消息最多可能需要 2 天才能处理。如果消息无法处理，则必须保留它们，以免影响任何剩余消息的处理.哪种解决方案将解决这些要求</t>
  </si>
  <si>
    <t>设置运行 Redis 数据库的 Amazon EC2 实例。配置两个应用程序以使用该实例分别存储处理和删除消息。</t>
  </si>
  <si>
    <t>使用 Amazon Kinesis 数据流从发送应用程序接收消息,将处理应用程序与 Kinesis 客户端库 (KCL) 集成。</t>
  </si>
  <si>
    <t>将发送者和处理器应用程序与 Amazon Simple Queue Service (Amazon SQS) 队列集成.配置无值队列以收集处理失败的消息。</t>
  </si>
  <si>
    <t>将处理应用程序订阅到 Amazon Simple Notification Service (Amazon SNS) 主题以接收通知以进行处理.集成发送方应用程序以写入 SNS 主题。</t>
  </si>
  <si>
    <t>https://aws.amazon.com/blogs/compute/building-loosely-coupled-scalable-c-applications-with-amazon-sqs-and-amazon-sns/ https://docs.aws.amazon.com/AWSSimpleQueueService/latest/SQSDeveloperGuide/sqs-dead-letter-queues.html</t>
  </si>
  <si>
    <t>题目 227：</t>
  </si>
  <si>
    <t>Q227 一家公司有一个用于软件工程的 AWS 账户.AWS 账户可以通过一对 AWS Direct Connect 连接访问公司的本地数据中心.所有非 VPC 流量路由到虚拟私有网关.开发团队最近通过控制台创建了一个 AWS Lambda 函数.开发团队需要允许该函数访问在公司数据中心的私有子网中运行的数据库.哪种解决方案可以满足这些要求？</t>
  </si>
  <si>
    <t>将 Lambda 函数配置为在具有适当安全组的 VPC 中运行.</t>
  </si>
  <si>
    <t>设置从 AWS 到数据中心的 VPN 连接.通过 VPN 路由来自 Lambda 函数的流量.</t>
  </si>
  <si>
    <t>更新 VPC 中的路由表以允许 Lambda 函数通过 Direct Connect 访问本地数据中心.</t>
  </si>
  <si>
    <t>创建弹性 IP 地址.将 Lambda 函数配置为通过弹性 IP 地址发送流量，无需弹性网络接口。</t>
  </si>
  <si>
    <t>https://docs.aws.amazon.com/lambda/latest/dg/configuration-vpc.html#vpc-managing-eni</t>
  </si>
  <si>
    <t>题目 228：</t>
  </si>
  <si>
    <t>Q228 一家公司有一个在 Amazon EC2 实例上运行的遗留数据处理应用程序。数据按顺序处理，但结果的顺序无关紧要。应用程序使用单体架构,公司可以扩展应用程序以满足增加的需求是增加实例的大小。公司的开发人员决定重写应用程序以使用 Amazon Elastic Container Service (Amazon ECS) 上的微服务架构。解决方案架构师应该为微服务之间的通信推荐什么？</t>
  </si>
  <si>
    <t>创建一个 Amazon Simple Queue Service (Amazon SQS) 队列。向数据生产者添加代码，并将数据发送到队列。向数据消费者添加代码以处理来自队列的数据。</t>
  </si>
  <si>
    <t>创建一个 Amazon Simple Notification Service (Amazon SNS) 主题。向数据生产者添加代码，并向该主题发布通知。向数据消费者添加代码以订阅该主题。</t>
  </si>
  <si>
    <t>创建 AWS Lambda 函数以传递消息。向数据生产者添加代码以使用数据对象调用 Lambda 函数。向数据消费者添加代码以接收 Lambda 函数传递的数据对象。</t>
  </si>
  <si>
    <t>创建 Amazon DynamoDB 表,启用 DynamoDB Streams。向数据生产者添加代码以将数据插入表中。向数据消费者添加代码以使用 DynamoDB Streams API 检测新表条目并检索数据。</t>
  </si>
  <si>
    <t>队列的吞吐量有限（300 msg/s 没有批处理，3000 msg/s 有批处理，因此每个批处理操作最多 10 个 msg；队列中不允许重复消息（只传递一次）；保留消息顺序（FIFO）；队列名称必须以 .fifo 结尾</t>
  </si>
  <si>
    <t>题目 229：</t>
  </si>
  <si>
    <t>Q229 一家医院希望为其大量历史书面记录创建数字副本。医院每天将继续添加数百个新文档 医院的数据团队将扫描文档并将文档上传到 AWS Cloud。解决方案架构师必须实施一个解决方案来分析文档,提取医疗信息,并存档文档,以便应用程序可以对数据运行 SQL 查询,该解决方案必须尽最大限度地提高可伸缩性和运营效率。解决方案架构师应该采取哪些步骤组合满足这些要求？（选择两项）</t>
  </si>
  <si>
    <t>将文档信息写入运行 MySQL 数据库的 Amazon EC2 实例。</t>
  </si>
  <si>
    <t>将文档信息写入 Amazon S3 存储桶,使用 Amazon Athena 查询数据。</t>
  </si>
  <si>
    <t>创建 Amazon EC2 实例的 Auto Scaling 组以运行处理扫描文件并提取医疗信息的自定义应用程序。</t>
  </si>
  <si>
    <t>创建一个在上传新文档时运行的 AWS Lambda 函数,使用 Amazon Rekognition 将文档转换为原始文本。使用 Amazon Transcribe Medical 从文本中检测和提取相关医疗信息。</t>
  </si>
  <si>
    <t>创建一个在上传新文档时运行的 AWS Lambda 函数,使用 Amazon Textract 将文档转换为原始文本。使用 Amazon Comprehend Medical 从文本中检测和提取相关医疗信息。</t>
  </si>
  <si>
    <t>B and E are correct. Textract to extract text from files. Rekognition can also be used for text detection but after Rekognition - it's mentioned that Transcribe is used. Transcribe is used for Speech to Text. So that option D may not be valid. B和E正确。Textract从文件中提取文本。Rekognition也可以用于文本检测，但在Rekognition-它提到使用转录。转录用于语音转文字。</t>
  </si>
  <si>
    <t>题目 230：</t>
  </si>
  <si>
    <t>Q230 一位客户方案架构师正在为即将举行的音乐活动优化网站,来准确预测将实时流式传输，然后按需提供预计该活动将吸引全球在线观众。哪些服务将提高表演实时流媒体和点播流媒体？</t>
  </si>
  <si>
    <t>Amazon CloudFront</t>
  </si>
  <si>
    <t>AWS 全球加速器</t>
  </si>
  <si>
    <t>亚马逊 53 号公路</t>
  </si>
  <si>
    <t>Amazon S3 传输加速</t>
  </si>
  <si>
    <t>您可以使用 CloudFront 使用任何 HTTP 源传送视频点播 (VOD) 或直播视频,在云中设置视频工作流的一种方法是将 CloudFront 与 AWS 媒体服务一起使用.https://docs.aws.amazon.com/AmazonCloudFront/latest/DeveloperGuide/on-demand-streaming-video.html</t>
  </si>
  <si>
    <t>Q208 一家公司有一个本地应用程序，该应用程序生成大量时间敏感数据，这些数据备份到 Amazon S3.该应用程序已经将其占用的 Internet 带宽限制到基本为零。该公司仍而需要设计一个长 + 个小时及时备份到 Amazon S3 且对内部用户的 Internet 连接影响最小 的长期解决方案。哪种解决方案满足这些要求？</t>
  </si>
  <si>
    <t>题目 231：</t>
  </si>
  <si>
    <t>Q231 一家公司希望将其 MySQL 数据库从本地迁移到 AWS.该公司最近经历了一次数据库中断，严重影响了业务.为确保不再发生这种情况，该公司希望在 AWS 上提供一个可靠的数据冗解决方案，以最大程度地减少数据丢失并将每笔交易存储在至少两个节点上。哪种解决方案最适合这要求？</t>
  </si>
  <si>
    <t>创建一个 Amazon RDS 数据库实例，同步复制到三个可用区中的三个节点。</t>
  </si>
  <si>
    <t>创建启用多可用区功能的 Amazon RDS MySQL 数据库实例以同步复制数据</t>
  </si>
  <si>
    <t>创建 Amazon RDS MySQL 数据库实例，然后在同步复制数据的单独 AWS 区域中创建只读副本</t>
  </si>
  <si>
    <t>创建一个安装了 MySQL 引擎的 Amazon EC2 实例，该引擎将触发 AWS Lambda 函数以将数据同步复制到 Amazon RDS MySQL 数据库实例。</t>
  </si>
  <si>
    <t>题目 232：</t>
  </si>
  <si>
    <t>Q232 一家电子商务公司正在 AWS 云中托管其分析应用程序。该应用程序每月生成大约 300 MB 的数据。数据以 JSON 格式存储.公司正在评估一种灾难恢复解决方案来备份数据.数据必须如果需要，可以在毫秒内访问，并且数据必须保留 30 天.哪种解决方案最经济有效地满足这些要求？</t>
  </si>
  <si>
    <t>Amazon OpenSearch Service（亚马逊弹性搜索服务）</t>
  </si>
  <si>
    <t>Amazon S3 冰川</t>
  </si>
  <si>
    <t>Amazon S3 标准</t>
  </si>
  <si>
    <t>Amazon RDS for PostgreSQL</t>
  </si>
  <si>
    <t>Cost-effective solution with milliseconds of retrieval -&gt; it should be s3 standard</t>
  </si>
  <si>
    <t>题目 233：</t>
  </si>
  <si>
    <t>Q233 一家公司有一个必须迁移到 AWS 的基于 Windows 的应用程序.该应用程序需要使用连接到多个 Amazon EC2 Windows 实例的共享 Windows 文件系统，这些实例部署在多个可用区中.解决方案将如何应该使什么来满足这个需求？</t>
  </si>
  <si>
    <t>在老网关模式下配置 AWS Storage Gateway,并卷挂载到每个 Windows 实例。</t>
  </si>
  <si>
    <t>为 Windows 文件服务器配置 Amazon FSx.将 Amazon FSx 文件系统安装到每个 Windows 实例.</t>
  </si>
  <si>
    <t>使用 Amazon Elastic File System（Amazon EFS）配置文件系统.将 EFS 文件系统安装到每个 Windows 实例.</t>
  </si>
  <si>
    <t>配置具有所需大小的 Amazon Elastic Block Store（Amazon EBS）卷,将每个 EC2 实例附加到跨卷中的文件系统安装到每个 Windows 实例。</t>
  </si>
  <si>
    <t>题目 234：</t>
  </si>
  <si>
    <t>Q234 解决方案架构师正在为应用程序创建新的 Amazon CloudFront 分发。用户提交的一些信息是敏感信息。应用程序使用 HTTPS，但需要另一层安全性以确保信息应在整个应用程序堆栈中受到保护，并且对信息的访问应仅限于某些应用程序。解决方案架构师应该采取什么行动？</t>
  </si>
  <si>
    <t>配置 CloudFront 签名 URL。</t>
  </si>
  <si>
    <t>配置 CloudFront 签名的 cookie。</t>
  </si>
  <si>
    <t>配置 CloudFront 字段级加密配置文件。</t>
  </si>
  <si>
    <t>配置 CloudFront 并将查看器协议策略的源协议策略设置为 HTTPS Only.</t>
  </si>
  <si>
    <t>https://docs.aws.amazon.com/AmazonCloudFront/latest/DeveloperGuide/field-level-encryption.html “使用 Amazon CloudFront，您可以通过使用 HTTPS、Field 强制与原始服务器的安全端到端连接级加密增加了额外的安全层，让您在整个系统处理过程中保持特定数据，以便只有某些应用程序可以看到它。”</t>
  </si>
  <si>
    <t>题目 235：</t>
  </si>
  <si>
    <t>Q235 一家公司计划将其数据移动到 Amazon S3 存储桶中。数据存储在 S3 存储桶中时必须加密。此外，加密密钥必须每年自动轮换。哪种解决方案架构满足这些要求且涉及最少的运营开销？</t>
  </si>
  <si>
    <t>将数据移动到 S3 存储桶。使用带有 Amazon S3 托管加密密钥 (SSE-S3) 的服务器端加密。使用 SSE-S3 加密密钥的内置密钥轮换行为。</t>
  </si>
  <si>
    <t>创建 AWS Key Management Service (AWS KMS) 客户托管密钥后用自动密钥轮换设置 S3 存储桶的默认加密行为以使用客户托管 KMS 密钥,将数据移动到 S3 存储桶。</t>
  </si>
  <si>
    <t>创建 AWS Key Management Service (AWS KMS) 客户托管密钥设置 S3 存储桶的默认加密行为以使用客户托管 KMS 密钥将数据移动到 S3 存储。每年手动轮换 KMS 密钥。</t>
  </si>
  <si>
    <t>在将数据移到 S3 存储之前使用客户密钥材料加密数据。创建没有密钥材料的 AWS Key Management Service (AWS KMS) 密钥将客户密钥材料导入 KMS 密钥,启用自动密钥轮换。</t>
  </si>
  <si>
    <t>CMK automatically rotates every year as optional.</t>
  </si>
  <si>
    <t>题目 236：</t>
  </si>
  <si>
    <t>Q236 应用程序在私有子网中的 Amazon EC2 实例上运行,应用程序需要访问 Amazon DynamoDB 表,在确保流量不会离开 AWS 网络的同时访问表的最安全方法是什么？</t>
  </si>
  <si>
    <t>为 DynamoDB 使用 VPC 终端节点.</t>
  </si>
  <si>
    <t>在公共子网中使用 NAT 网关.</t>
  </si>
  <si>
    <t>在私有子网中使用 NAT 实例.</t>
  </si>
  <si>
    <t>使用连接到 VPC 的互联网网关.</t>
  </si>
  <si>
    <t>题目 237：</t>
  </si>
  <si>
    <t>Q237 一家公司的公共用户提供了一个 API，该 API 可以根据商品价格自动查询报价计算.该公司仅仅在假日季节遇到大量查询，这会导致响应时间变慢.解决方案架构师需要设计一个解决方案，该解决方案是可扩展性的堆栈.解决方案架构师应该怎么做才能做到这一点？</t>
  </si>
  <si>
    <t>提供托管在 Amazon EC2 实例上的 API.EC2 实例在发出 API 请求时执行所需的计算.</t>
  </si>
  <si>
    <t>题目 238：</t>
  </si>
  <si>
    <t>Q238 一家公司想在 AWS 上使用高性能计算 (HPC) 基础设施进行财务风险建模。该公司的 HPC 工作负载在 Linux 上运行。每个 HPC 工作流都在 Amazon EC2 Spot 实例上运行，是短期的，并生成数千个输出文件最终存储在持久存储中以供分析和未来长期使用。公司寻求一种云存储解决方案，允许将本地数据复制到长期持久存储，以便数据可供所有 EC2 实例处理.解决方案还应该是一个高性能的文件系统，它与持久存储集成以读取和写入数据。AWS 服务的哪种组合可以满足这些要求？</t>
  </si>
  <si>
    <t>Amazon FSx for Lustre 与 Amazon S3 集成</t>
  </si>
  <si>
    <t>Amazon FSx for Windows File Server 与 Amazon S3 集成</t>
  </si>
  <si>
    <t>Amazon S3 Glacier 与 Amazon Elastic Block Store (Amazon EBS) 集成</t>
  </si>
  <si>
    <t>具有与 Amazon Elastic Block Store (Amazon EBS) 通用 SSD (gp2) 卷集成的 VPC 终端节点的 Amazon S3 存储桶</t>
  </si>
  <si>
    <t>题目 239：</t>
  </si>
  <si>
    <t>使用仅与真正用户共享的 API 密钥创建使用计划。</t>
  </si>
  <si>
    <t>在 Lambda 函数中集成逻辑以忽略来自欺诈 IP 地址的请求。</t>
  </si>
  <si>
    <t>实施 AWS WAF 规则以针对恶意请求并触发操作以将其过滤掉。</t>
  </si>
  <si>
    <t>将现有的公共 API 转换为私有 API,更新 DNS 记录以将用户重定向到新的 API 端点。</t>
  </si>
  <si>
    <t>为每个尝试访问 API 的用户创建一个 IAM 角色,用户将在进行 API 调用时担任该角色。</t>
  </si>
  <si>
    <t>题目 240：</t>
  </si>
  <si>
    <t>Q240 一位解决方案架构师正在设计部署到 AWS 云的新应用程序的架构。该应用程序将在 Amazon EC2 按需实例上运行，并自动跨多个可用区扩展。EC2 实例在整个过程中频繁扩展和缩减。无应用程序负载均衡器 (ALB) 将处理负载分配。架构需要支持分布式会话数据管理。如果需要，公司应急时代码进行更改,解决方案架构师应该做些什么来确保架构支持分布式会话数据管理？</t>
  </si>
  <si>
    <t>使用 Amazon ElastiCache 管理和存储会话数据。</t>
  </si>
  <si>
    <t>使用 ALB 的黏话亲和性（粘性会话）来管理会话数据。</t>
  </si>
  <si>
    <t>使用 AWS Systems Manager 中的 Session Manager 来管理会话。</t>
  </si>
  <si>
    <t>使用 AWS Security Token Service (AWS STS) 中的 GetSessionToken API 操作来管理会话</t>
  </si>
  <si>
    <t>题目 241：</t>
  </si>
  <si>
    <t>Q241 一家公司在本地数据中心托管营销网站。该网站由静态文档组成，在单个服务器上运行。管理员不经常更新网站内容并使用 SFTP 客户端上传新文档。公司决定在 AWS 上托管其网站并使用 Amazon CloudFront。公司需要的解决方案架构师创建 CloudFront 分配解决方案架构师必须为网站托管设计最具成本效益和弹性的架构，以作为 CloudFront 源。哪种解决方案将满足这些要求？</t>
  </si>
  <si>
    <t>使用 Amazon Lightsail 创建虚拟服务器站。在 Lightsail 实例中配置 Web 服务器。使用 SFTP 客户端上传网站内容。</t>
  </si>
  <si>
    <t>为 Amazon EC2 实例创建 AWS Auto Scaling 组并 Application Load Balancer。使用 SFTP 客户端上传网站内容。</t>
  </si>
  <si>
    <t>创建私有 Amazon S3 存储桶。使用 S3 存储桶策略允许从 CloudFront 添加访问身份 (OAI) 进行访问。使用 AWSCLI 上传网站内容。</t>
  </si>
  <si>
    <t>创建公共 Amazon S3 存储桶。为 SFTP 配置 AWS Transfer。为网站托管配置 S3 存储桶。使用 SFTP 客户端上传网站内容。</t>
  </si>
  <si>
    <t>Option C is a better choice than D for following reasons: (1) Cost effective: data transfer is cheaper for Cloudfront than directly from S3 bucket (2) Resilient: recovery from failures. Having a Cloudfront distribution and making S3 bucket policy only for Cloudfront. ie. private bucket (with OAI for access) hardens and betters resiliency.</t>
  </si>
  <si>
    <t>题目 242：</t>
  </si>
  <si>
    <t>Q242 一家公司正在设计一个由 API 驱动的云通信平台。该应用程序托管在网络负载均衡器 (NLB) 后面的 Amazon EC2 实例上。该公司使用 Amazon API 网关为外部用户提供通过 API 访问应用程序的权限。该公司希望保护平台免受 SQL 注入等 Web 攻击，还希望检测和缓解大规模的 DDoS 攻击。哪种解决方案组合可提供 MOST 保护？（选择两个。）</t>
  </si>
  <si>
    <t>将 AWS Shield Advanced 与 NLB 结合使用。</t>
  </si>
  <si>
    <t>将 Amazon GuardDuty 与 AWS Shield Standard 结合使用。</t>
  </si>
  <si>
    <t>将 AWS Shield Standard 与 Amazon API Gateway 结合使用。</t>
  </si>
  <si>
    <t>AWS WAF can be deployed on Amazon CloudFront, Application Load Balancer (ALB), and Amazon API Gateway. When deployed on Amazon CloudFront, it can become part of your Content Delivery Network (CDN), protecting your resources and content at edge locations. When deployed on an Application Load Balancer, it protects your origin web server running behind an ALB. It protects your REST APIs when deployed on Amazon API Gateway. AWS WAF 可以部署在 Amazon CloudFront、应用程序负载均衡器和 Amazon API Gateway。用于程序负载载</t>
  </si>
  <si>
    <t>题目 243：</t>
  </si>
  <si>
    <t>Q243 一家公司在多个大洲的城市收集温度,湿度和大气压力数据,该公司每天从每个站点收集的平均数据量为 500 GB 每个站点都有高速互联网连接.该公司希望将来自所有这些全球站点的数据尽快聚合到一个 Amazon S3 存储桶中.该解决方案必须最大限度地降低操作复杂性.哪种解决方案可以满足这些要求？</t>
  </si>
  <si>
    <t>在目标 S3 存储桶上开启 S3Transfer Acceleration 使用分段上传将站点数据直接上传到目标 S3 存储桶.</t>
  </si>
  <si>
    <t>将每个站点的数据上传到最近区域的S3存储桶.使用S3跨区域复制将对象复制到目标S3存储桶.然后从源S3存储桶中删除数据.</t>
  </si>
  <si>
    <t>每天安排 AWS Snowball 边缘存储优化设备作业, 将数据从每个站点传输到最近的区域.使用 S3 跨区域复制将对象复制到目标 S3 存储桶.</t>
  </si>
  <si>
    <t>将数据从每个站点上传到最近区域的 Amazon EC2 实例.将数据存储在 Amazon Elastic Block Store (Amazon EBS) 卷中.定期拍摄 EBS 快照并将其复制到包含目标 S3 存储桶,恢复该区域中的 EBS 卷.</t>
  </si>
  <si>
    <t>S3 Transfer Acceleration 是最好的解决方案, 因为它更快, 有利于高速, Transfer Acceleration 旨在优化从世界各地到 S3 存储桶的传输速度.</t>
  </si>
  <si>
    <t>题目 244：</t>
  </si>
  <si>
    <t>Q244 公司的应用程序在单个区域的 Amazon EC2 实例上运行, 以防发生灾难, 解决方案架构师需要确保资源也可以部署到第二个区域.解决方案架构师应该采取哪些组合来完成这个操作？（选择两个）</t>
  </si>
  <si>
    <t>分离 EC2 实例上的卷并将其复制到 Amazon S3</t>
  </si>
  <si>
    <t>从新区域中的 Amazon 机器映像 (AMI) 启动新的 EC2 实例</t>
  </si>
  <si>
    <t>在新区域中启动新 EC2 实例并将卷从 Amazon S3 复制到新实例</t>
  </si>
  <si>
    <t>复制 EC2 实例的 Amazon 系统映像 (AMI) 并为目标指定不同的区域</t>
  </si>
  <si>
    <t>从 Amazon S3 复制 Amazon Elastic Block Store (Amazon EBS) 卷并使用该 EBS 卷在目标区域中启动 EC2 实例</t>
  </si>
  <si>
    <t>虽然 E 似乎是正确的, 但当您从 EC2 实例创建 AMI 时, 会自动完成 EBS 快照复制到默认情况下. 当然从实例创建 AMI</t>
  </si>
  <si>
    <t>题目 245：</t>
  </si>
  <si>
    <t>Q245 一家公司最近在其 Web 应用程序上遇到了 DDoS 攻击,该应用程序托管在 Amazon EC2 实例上，具有弹性负载均衡器和 Auto Scaling 组。DDoS 攻击持续了很长时间，并导致公司产生额外成本。公司希望从未来的 DDoS 攻击中获得财务保护。哪种解决方案能够以最具成本效益的方式提供这种保护？</t>
  </si>
  <si>
    <t>AWS WAF</t>
  </si>
  <si>
    <t>AWS 盾牌标准</t>
  </si>
  <si>
    <t>AWS Shield Advanced</t>
  </si>
  <si>
    <t>亚马逊侦探</t>
  </si>
  <si>
    <t>题目 246：</t>
  </si>
  <si>
    <t>Q246 一家公司将 Amazon S3 中的文件交付给某些没有 AWS 凭证的用户,这些用户必须在有限的时间内获得访问权限。解决方案架构师应该如何安全地满足这些要求？</t>
  </si>
  <si>
    <t>在 Amazon S3 存储桶上配置公共访问。</t>
  </si>
  <si>
    <t>生成预签名 URL 以与用户共享。</t>
  </si>
  <si>
    <t>使用 AWS KMS 加密文件并向用户提供密钥。</t>
  </si>
  <si>
    <t>创建并分配授予用户 GetObject 权限的 IAM 角色。</t>
  </si>
  <si>
    <t>题目 247：</t>
  </si>
  <si>
    <t>Q247 公司需要与其用户满足严格的服务水平协议（SLA）以确保应用程序可用性。主应用程序堆栈托管在 us-east-1 区域，堆栈的副本位于 us-west-2灾难恢复。公司要求 us-west-2 中的应用程序堆栈不提供任何用户流量，除非 us-east-1 中的应用程序堆栈出现问题解决方案架构师应该如何满足公司的需求为人工干？</t>
  </si>
  <si>
    <t>在 Amazon Route 53 中配置加权路由策略，将 us-east-1 的权重设置为 100，将 us-west-2 的权重设置为 0。</t>
  </si>
  <si>
    <t>在 Amazon Route 53 中配置加权路由策略.将 us-west-2 的权重设置为 50，将 us-east-1 的权重设置为 50。</t>
  </si>
  <si>
    <t>在 Amazon Route 53 中配置故障转移路由策略.将 us-east-1 设置为主，us-west-2 设置为辅助。</t>
  </si>
  <si>
    <t>在 Amazon Route 53 中配置故障转移路由策略.将 us-west-2 设置为主，us-east-1 设置为辅助。</t>
  </si>
  <si>
    <t>题目 248：</t>
  </si>
  <si>
    <t>Q248 面向公众的 Web 应用程序查询托管在私有子网中 Amazon EC2 实例上的数据库.大量查询涉及多个表连接，并且由于复杂查询的增?加，应用程序性能一直在下降.应用程序团队将执行更新以提高性能.解决方案架构师应该向应用程序团队推荐什么？（选择两个.）</t>
  </si>
  <si>
    <t>在 Amazon SQS 中缓存查询数据</t>
  </si>
  <si>
    <t>创建只读副本以卸载查询</t>
  </si>
  <si>
    <t>将数据库迁移到 Amazon Athena</t>
  </si>
  <si>
    <t>题目 249：</t>
  </si>
  <si>
    <t>Q249 一位解决方案架构师正在设计一个解决方案，该解决方案需要频繁更新托管在启用了版本控制的 Amazon S3 上的网站。出于合规性原因，旧版本的对象将不会被频繁访问，并且需要在 2 年后删除。解决方案架构师应该推荐什么来以最低的成本满足这些要求？</t>
  </si>
  <si>
    <t>使用S3批量操作替换对象标签,根据修改后的标签过期对象</t>
  </si>
  <si>
    <t>配置 S3 生命周期策略以将旧版本的对象转换为 S3 Glacier.2 年后使对象过期</t>
  </si>
  <si>
    <t>在将旧对象发送到 Amazon Simple Queue Service (Amazon SQS) 队列以进行进一步处理的存储桶上启用 S3 事件通知。</t>
  </si>
  <si>
    <t>将旧对象版本复制到新存储桶.使用 S3 生命周期策略使新存储桶中的对象在 2 年后过期</t>
  </si>
  <si>
    <t>https://docs.aws.amazon.com/AmazonS3/latest/dev/object-lifecycle-mgmt.html，对象生命周期管理:1.Transition actions —— 定义对象何时转换到另一个存储类;2.Expiration actions —— 定义对象何时过期.Amazon S3 代表您删除过期对象。</t>
  </si>
  <si>
    <t>题目 250：</t>
  </si>
  <si>
    <t>Q250 一家公司正在通过 Amazon Cloudfront 为应用程序直接向最终用户提供服务;该公司希望保护该应用程序免受常见的 SQL 注入和跨站点脚本攻击,该公司还能能够阻止 IP 地址和应用程序速率限制.哪个 AWS 服务满足这些要求？</t>
  </si>
  <si>
    <t>Amazon GuardDuty</t>
  </si>
  <si>
    <t>AWS 盾牌</t>
  </si>
  <si>
    <t>题目 251：</t>
  </si>
  <si>
    <t>Q251 某公司想要在 Amazon S3 Buckets 中存储大量数据.大量应用程序访问数据，并且数据的访问模式不规则.解决方案架构师必须选择一种不影响性能或要求的经济高效的存储解决方案来弄件.哪种解决方案满足这些要求？</t>
  </si>
  <si>
    <t>AWS 值得信赖的顾问</t>
  </si>
  <si>
    <t>S3 分析</t>
  </si>
  <si>
    <t>成本探索者</t>
  </si>
  <si>
    <t>题目 252：</t>
  </si>
  <si>
    <t>Q252 某用户计划将静态网站内容复制到多个 AWS 区域来实现低延迟访问。该用户希望静态网站能够提供静态网页内容，并且内容存储具备高持久性。下列哪种方案最适合？</t>
  </si>
  <si>
    <t>将网站内容复制到 Amazon S3 存储桶。配置存储桶以提供静态网页内容。将 S3 存储桶复制到多个 AWS 区域</t>
  </si>
  <si>
    <t>将网站内容复制到 Amazon S3 存储桶，将存储桶配置为提供静态网页内容。将 Amazon CloudFront 配置为以 S3 存储桶作为源</t>
  </si>
  <si>
    <t>将网站内容复制到 Amazon EBS 支持的运行 Apache HTTP Server 的 Amazon EC2 实例。配置 Amazon Route 53 地理定位路由策略以选择最近的源</t>
  </si>
  <si>
    <t>将网站内容复制到多个由 Amazon EBS 支持的、在多个 AWS 区域中运行 Apache HTTP Server 的 Amazon EC2 实例。配置 Amazon CloudFront 地理定位路由策略以选择最近的源</t>
  </si>
  <si>
    <t>题目 253：</t>
  </si>
  <si>
    <t>Q253 一家初创公司希望将其三层应用程序堆栈解耦为微服务，并使用容器技术来构建微服务。该公司不想为其在 AWS 上的容器配置和管理计算基础设施。解决方案架构师应该推荐什么来满足这些要求？</t>
  </si>
  <si>
    <t>提供 Amazon Elastic Container Service（Amazon ECS）集群。将 ECS 节点附加到 AmazonEC2 Auto Scaling 组以托管容器</t>
  </si>
  <si>
    <t>使用 AWS Fargate 配置 Amazon Elastic Container Service（Amazon ECS）集群。将容器部署到 Fargate 任务</t>
  </si>
  <si>
    <t>创建 AWS Lambda 函数以托管微服务。将函数与 Amazon API 网关 API 集成以建立应用程序流量。</t>
  </si>
  <si>
    <t>提供 Amazon Elastic Kubernetes Service(Amazon EKS)集群。将 EKS 节点附加到 Amazon EC2 Auto Scaling 组以托管容器</t>
  </si>
  <si>
    <t>题目 254：</t>
  </si>
  <si>
    <t>Q254 一家公司一个应用程序托管在两个私有子网中的 Amazon EC2 实例上,解决方案架构师必须以最少的管理工作使该应用程序在公共互联网上可用。解决方案架构师应该怎样做?</t>
  </si>
  <si>
    <t>创建负载均衡器并将来自相同可用区的两个公有子网关联为私有实例,将私有实例添加到负载均衡器。</t>
  </si>
  <si>
    <t>创建负载均衡器并将来自不同可用区的两个私有子网关联为私有实例,将私有实例添加到负载均衡器。</t>
  </si>
  <si>
    <t>在私有子网中创建实例的 Amazon 系统映像 (AMI) 并在公有子网中恢复,创建负载均衡器并将来自相同可用区的两个公有子网关联为公有实例。</t>
  </si>
  <si>
    <t>在私有子网中创建实例的 Amazon 系统映像 (AMI) 并在公有子网中恢复,创建负载均衡器并将来自不同可用区的两个私有子网关联为公有实例。</t>
  </si>
  <si>
    <t>要附加位于私有子网中的 Amazon EC2 实例，请在与后端实例使用的私有子网相同的可用区中创建公有子网,然后，将公有子网与您的负载均衡器相关联。</t>
  </si>
  <si>
    <t>题目 255：</t>
  </si>
  <si>
    <t>Q255 一家软件供应商正在部署一种新的软件即服务（SaaS）解决方案，该解决方案将按许多 AWS 用户使用.该服务托管在网络负载均衡器后面的 VPC 中.软件供应商希望使其还项服务以最少的管理开销提供给用户，并且不会将服务暴露给公共互联网,解决方案架构师应该做什么来实现这个目标？</t>
  </si>
  <si>
    <t>创建从每个用户的 VPC 到软件供应商的 VPC 的对等 VPC 连接。</t>
  </si>
  <si>
    <t>在软件供应商的 AWS 账户中部署一个中转 VPC,为每个用户账户创建一个 VPN 连接。</t>
  </si>
  <si>
    <t>将 VPC 中的服务与 AWS PrivateLink 终端节点连接,让用户订阅终端节点。</t>
  </si>
  <si>
    <t>在软件供应商的 AWS 账户中部署一个中转 VPC,为每个用户账户创建一个 AWS Direct Connect 连接。</t>
  </si>
  <si>
    <t>A-为每个用户配置对等VPC，费力，排除。B-VPN是公网，排除。D-为每个用户配置AWS直连，费力，排除。</t>
  </si>
  <si>
    <t>题目 256：</t>
  </si>
  <si>
    <t>Q256 一家公司的一位用程序在 Elastic Load Balancer 后面的 Auto Scaling 组中的 Amazon EC2 实例上运行。根据应用程序的历史，该公司预计每年假期期间的流量会激增。解决方案架构师应该设计一种策略，以确保Auto Scaling 组主动增加容量以尽减少对应用程序用户的任何性能影响。哪种解决方案将满足这些要求?</t>
  </si>
  <si>
    <t>创建 Amazon CloudWatch 警报以在 CPU 利用率超过 90% 时扩展 EC2 实例。</t>
  </si>
  <si>
    <t>创建一个重复的计划操作以在预期的峰值需求期之前扩大 Auto Scaling 组。</t>
  </si>
  <si>
    <t>在需求高峰期增加 Auto Scaling 组中 EC2 实例的最小和最大数量。</t>
  </si>
  <si>
    <t>配置 Amazon Simple Notification Service (Amazon SNS) 通知以在发生 autoscaling:EC2_INSTANCE_LAUNCH 事件时发送警报。</t>
  </si>
  <si>
    <t>Amazon EC2 Auto Scaling 支持在发生以下事件时发送 Amazon SNS 通知。</t>
  </si>
  <si>
    <t>题目 257：</t>
  </si>
  <si>
    <t>Q257 一家公司看到一些可疑 IP 地址的访问请求。安全团队发现这些请求来自同一 CIDR 范围内的不同 IP 地址。解决方案架构师应该如何阻止可疑 IP 地址的流量并应与哪些防护措施协作？</t>
  </si>
  <si>
    <t>在安全组的入站表中添加规则以拒绝来自该 CIDR 范围的流量。</t>
  </si>
  <si>
    <t>在安全组的出站表中添加规则以拒绝来自该 CIDR 范围的流量。</t>
  </si>
  <si>
    <t>在网络 ACL 的 Inbound 表中添加一条规则编号小于其他规则的拒绝规则。</t>
  </si>
  <si>
    <t>在网络ACL的出站表中添加一个拒绝规则，其规则号比其他规则更多。</t>
  </si>
  <si>
    <t>默认情况下拒绝安全组默认情况下，网络 ACL 允许所有出站和入站的所有内容，您将创建一个编号小于所有其他规则的几项规则，以便它优先。</t>
  </si>
  <si>
    <t>题目 258：</t>
  </si>
  <si>
    <t>Q258 一家组货公司每月为所有客户生成并通过电子邮件传送 PDF 报表。每个报表大小约为 400 KB。客户可以从网站下载报表，最长可在报表生成后 30 天内。在结束时他们的 3 年租约，客户通过电子邮件收到一个包含所有声明的 ZIP 文件。对于这种情况，最具成本效益的存储解决方案是什 么？</t>
  </si>
  <si>
    <t>使用 Amazon S3 标准存储发布储存语句。创建生命周期策略以在 1 天后将语句移动到 Amazon S3 Glacier 存储。</t>
  </si>
  <si>
    <t>使用 Amazon S3 Glacier 存储发布储存语句。创建生命周期策略以在 30 天后将语句移动到 Amazon S3 Glacier Deep Archive 存储。</t>
  </si>
  <si>
    <t>使用 Amazon S3 标准存储发布储存语句。创建生命周期策略以在 30 天后将语句移动到 Amazon S3 One Zone-Infrequent Access (S3 One Zone-IA) 存储。</t>
  </si>
  <si>
    <t>使用 Amazon S3 Standard-Infrequent Access (S3 Standard-IA) 存储发布储存语句。创建生命周期策略以在 30 天后将语句移至 Amazon S3 Glacier 存储。</t>
  </si>
  <si>
    <t>A 错误是因为它只等待 1 天，而不是 30 天。B 错误，因为 Glacier 至少有 90 天。C 错误，因为它不是最划算的 S3 标准没有最低要求。D 是正确的，因为一开始可以选择 S3-IA，最少需要30天，以后可以移到 Glacier.</t>
  </si>
  <si>
    <t>题目 259：</t>
  </si>
  <si>
    <t>Q259 一家全球性公司目前每天从智能设备上部署的传感器收集 100 GB 的信息，平均记录大小为 10 KB.解决方案架构师必须设计一个允许实时访问数据的解决方案.解决方案架构师应该做什么满足这些要求？</t>
  </si>
  <si>
    <t>将每个传感器配置为将数据直接上传到每个 AWS 区域中的 Amazon EC2 实例。</t>
  </si>
  <si>
    <t>将传感器配置为使用 Amazon Kinesis Data Streams 进行批处理和数据收集。</t>
  </si>
  <si>
    <t>配置 Amazon Snowball 设备并安装 Snowball 客户端均优化传输速度。</t>
  </si>
  <si>
    <t>在 Amazon CloudFront 上部署网站并配置每台设备以将数据上传到最近的边缘站点。</t>
  </si>
  <si>
    <t>题目 260：</t>
  </si>
  <si>
    <t>Q260 一家公司计算其基于 TCP 的应用程序传输到公司的虚拟私有云 (VPC) 该程序可通过公司数据中心中的物理设备通过不受支持的 TCP 端口向公众提供。该公共端点有一个延迟小于 3 毫秒，每秒可处理多达 300 万个请求。组织需要 AWS 中的新公共端点以相同的性能水平运行。应推荐哪种解决方案来架构方法来满足此要求？</t>
  </si>
  <si>
    <t>部署网络负载均衡器 (NLB). 将 NLB 配置为可通过应用程序所需的 TCP 端口公开访问。</t>
  </si>
  <si>
    <t>部署应用程序负载均衡器 (ALB). 将 ALB 配置为可通过应用程序所需的 TCP 端口公开访问。</t>
  </si>
  <si>
    <t>部署一个 Amazon CloudFront 分配。它侦听应用程序程序所需的 TCP 端口. 使用应用程序负载均衡器作为源。</t>
  </si>
  <si>
    <t>部署一个 Amazon API Gateway API。该 API 配置了应用程序所需的 TCP 端口. 配置 AWS Lambda 函数与预置并发来处理请求。</t>
  </si>
  <si>
    <t>NLB 专门用于 TCP 连接的 L4. (ALB 基于 L7/HTTPs 工作)； NLB 能够每秒处理数百万个请求，同时保持超低延迟（延迟没有在网上明确提及）. API GW 每秒只能处理 10,000 个请求.</t>
  </si>
  <si>
    <t>题目 261：</t>
  </si>
  <si>
    <t>Q261 公司的运营团队有一个现有的 Amazon S3 存储桶，配置为在存储桶中创建新对象时通知 Amazon SQS 队列. 开发团队还希望在创建新对象时接收事件. 现有的运营团队工作流程必须保持不变. 哪种解决方案满足这些要求？</t>
  </si>
  <si>
    <t>创建另一个 SQS 队列. 更新存储桶中的 S3 事件以在创建新对象时也更新新队列。</t>
  </si>
  <si>
    <t>创建一个只允许Amazon S3 访问队列的新SQS 队列。 Update Amazon S3 在创建新对象时更新新队列</t>
  </si>
  <si>
    <t>为更新创建一个 Amazon SNS 主题和 SQS 队列. 更新存储桶以将事件发送到新主题. 更新两个队列以允许 Amazon SNS.</t>
  </si>
  <si>
    <t>为存储桶更新创建一个 Amazon SNS 主题和 SQS 队列. 更新存储桶以将事件发送到新主题并更新为主题中的两个队列添加订阅。</t>
  </si>
  <si>
    <t>题目 262：</t>
  </si>
  <si>
    <t>Q262 公司正在设计一个使用 Amazon S3 存储静态图像的 Web 网站。该公司希望所有未来的请求都具有更佳的响应时间，同时减少延迟和成本。解决方案架构师应该推荐哪种服务配置？</t>
  </si>
  <si>
    <t>在 Amazon S3 前面部署一个 NAT 网关器。</t>
  </si>
  <si>
    <t>在 Amazon S3 前面部署 Amazon CloudFront.</t>
  </si>
  <si>
    <t>在 Amazon S3 前面部署一个网络负载均衡器。</t>
  </si>
  <si>
    <t>配置 Auto Scaling 自动调整网站容量。</t>
  </si>
  <si>
    <t>b 是答案，关键字是 S3 上的静态内容和更快的响应</t>
  </si>
  <si>
    <t>题目 263：</t>
  </si>
  <si>
    <t>Q263 一家公司要求大 Amazon S3 网关端点必须只允许流量到受信任的存储桶。解决方案架构师响应实施哪种方法来满足此要求？</t>
  </si>
  <si>
    <t>为公司的每个受信任 S3 存储桶创建存储桶策略，仅允许来自公司受信任 VPC 的流量</t>
  </si>
  <si>
    <t>为公司的每个受信任的 S3 存储桶创建存储桶策略，仅允许来自公司的 S3 网关端点 ID 的流量</t>
  </si>
  <si>
    <t>题目 264：</t>
  </si>
  <si>
    <t>Q264 企业的应用程序使用 AWS Lambda 函数代码检查查找数据库凭证存储在 Lambda 函数的源代码中，违反了公司的安全政策。为了遵守安全政策要求，必须安全地自动维护凭证定期循环。解决方案架构师应该提出什么作为满足这些要求的最安全的方法？</t>
  </si>
  <si>
    <t>将密码存储在 AWS CloudHSM 中,将 Lambda 函数与可以使用密钥 ID 从 CloudHSM 检索密码的角色相关联,使用 CloudHSM 自动轮换密码。</t>
  </si>
  <si>
    <t>将密码存储在 AWS Secrets Manager 中,将 Lambda 函数与可以使用密钥 ID 从 Secrets Manager 检索密码的角色相关联,使用 Secrets Manager 自动轮换密码。</t>
  </si>
  <si>
    <t>将密码存储在 AWS Key Management Service (AWS KMS) 中,将 Lambda 函数与可以使用密钥 ID 从 AWS KMS 检索密码的角色相关联,使用 AWS KMS 自动轮换上传的密码。</t>
  </si>
  <si>
    <t>将数据库密码移动到与 Lambda 函数关联的环境变量中,通过调用函数从环境变量中检索密码;创建部署脚本以自动轮换密码。</t>
  </si>
  <si>
    <t>您现在可以使用 AWS Secrets Manager 自动轮换托管在 Amazon Relational Database Service (Amazon RDS) 上的 Oracle,Microsoft SQL Server 或 MariaDB 数据库的凭证。</t>
  </si>
  <si>
    <t>题目 265：</t>
  </si>
  <si>
    <t>Q265 一家公司在 Amazon EC2 上运行由 Amazon RDS 数据库支持的高度敏感的应用程序。合规性法规要求对所有个人身份信息 (PII) 都进行静态加密。解决方案架构师应推荐哪种解决方案来以最少的数量满足此要求基础设施的变化。</t>
  </si>
  <si>
    <t>部署 AWS Certificate Manager 生成证书,使用证书加密数据库卷</t>
  </si>
  <si>
    <t>部署 AWS CloudHSM.generate 加密密钥，并使用客户主密钥 (CMK) 加密数据库卷。</t>
  </si>
  <si>
    <t>使用 AWS Key Management Service 客户主密钥 (AWS KMS CMKs) 配置 SSL 加密以加密数据库卷</t>
  </si>
  <si>
    <t>使用 AWS Key Management Service (AWS KMS) 密钥配置 Amazon Elastic Block Store (Amazon EBS) 加密和 Amazon RDS 加密，以加密实例和数据库卷。</t>
  </si>
  <si>
    <t>A 和 C 被排除在外，因为问题说“静止-证书/SSL 用于传输中的加密。B 不满足“最小”基础设施更改，它也没有谈论 EC2 卷。D-it涵盖 EC2 和 RDS 数据库。</t>
  </si>
  <si>
    <t>题目 266：</t>
  </si>
  <si>
    <t>Q266 解决方案架构师正在使用 AWS 云设计混合应用程序。本地数据中心和 AWS 之间的网络将使用 AWS Direct Connect (DX) 连接接。AWS 和本地数据中心之间的应用程序连接必须具有高弹性.应实施哪种 DX 配置来满足该要求？</t>
  </si>
  <si>
    <t>配置 DX 连接，并在其上使用 VPN。</t>
  </si>
  <si>
    <t>在多个 DX 位置配置 DX 连接。</t>
  </si>
  <si>
    <t>使用最可靠的 DX 合作伙伴代你配置 DX 连接。</t>
  </si>
  <si>
    <t>在 DX 连接之上配置多个虚拟接口。</t>
  </si>
  <si>
    <t>高弹性.容错的网络连接是架构良好的系统的关键.AWS 建议从多个数据中心进行连接以实现物理位置冗余</t>
  </si>
  <si>
    <t>题目 267：</t>
  </si>
  <si>
    <t>Q267 一家公司创建了一个 VPC，该 VPC 在多个可用区 (AZ) 中具有多个私有子网，在其中一个 AZs 中具有一个公有子网。公有子网用于启动 NAT 网关，私有子网中有实例使用 NAT 网关连接到互联网。如果使用 AZ 故障，公司希望确保实例并非都通过互联网连接问题，并且准备好备用计划解决方案来架构师应该推荐哪种解决方案是最高可用？</t>
  </si>
  <si>
    <t>在同一个 AZ内新建一个带有 NAT 网关的公有子网，在两个 NAT 网关之间分配流量</t>
  </si>
  <si>
    <t>在现在的公有子网中创建 Amazon EC2 NAT 实例 在 NAT 网关和 NAT 实例之间分配流量</t>
  </si>
  <si>
    <t>在每个 AZ 中创建公有子网并在每个子网中启动 NAT 网关 配置从每个 AZ 中的私有子网到相应 NAT 网关的流量</t>
  </si>
  <si>
    <t>在同一公有子网中创建 Amazon EC2 NAT 实例将 NAT 网关替换为 NAT 实例，并将该实例与具有适当扩展策略的 Auto Scaling 组相关联。</t>
  </si>
  <si>
    <t>正确的选项是跨 AZ 的不同公共子网中的 Nat 网关。</t>
  </si>
  <si>
    <t>题目 268：</t>
  </si>
  <si>
    <t>Q268 一家公司有一个在私有子网上运行的 Amazon EC2 实例，该实例需要访问公共网站以下载补丁和更新。该公司不希望外部网站看到 EC2 实例 IP 地址或启动与其的连接，解决方案架构师实现了这个目标？</t>
  </si>
  <si>
    <t>在私有子网和部署公共站点的网络之间创建站点到站点 VPN 连接</t>
  </si>
  <si>
    <t>在公有子网中创建 NAT 网关 通过 NAT 网关路由来自私有子网的出站流量</t>
  </si>
  <si>
    <t>为私有子网创建网络ACL，其中部署的EC2实例只允许从公共网站的IP地址范围访问</t>
  </si>
  <si>
    <t>创建一个只允许来自公共网站IP地址范围的连接的安全组,将安全组附加到EC2实例。</t>
  </si>
  <si>
    <t>NAT 网关是一种网络地址转换 (NAT) 服务。您可以使用 NAT 网关，以便私有子网中的实例可以连接到您的 VPC 外部的服务，但外部服务无法主动与这些实例建立连接。</t>
  </si>
  <si>
    <t>题目 269：</t>
  </si>
  <si>
    <t>Q269 一家公司有一个在 Amazon EC2 实例上运行的自定义应用程序:-从 Amazon S3 读取大量数据-执行多阶段分析-将结果写入 Amazon DynamoDB 该应用程序在运行期间写入大量大型临时文件 该分析阶段进程性能取决于临时存储性能.保存临时文件的最快存储选项是什么？</t>
  </si>
  <si>
    <t>多个带有 Transfer Acceleration 的 Amazon S3 存储桶用于存储</t>
  </si>
  <si>
    <t>多个具有预置 IOPS 和 EBS 优化的 Amazon EBS 驱动器</t>
  </si>
  <si>
    <t>使用 Network File System 4.1 (NFSv4.1) 协议的多个 Amazon EFS 卷。</t>
  </si>
  <si>
    <t>具有软件 RAID 0 的多个实例存储。</t>
  </si>
  <si>
    <t>问题是“保存临时文件的最快存储选项”.EC2 的最快存储选项始终是实例存储.所以答案是 D</t>
  </si>
  <si>
    <t>题目 270：</t>
  </si>
  <si>
    <t>Q270 一家公司正在使用 VPC 对等策略连接其在单个区域中的 VPC 以实现交叉通信.最近帐户创建和 VPC 的增加使得维持 VPC 对等策略变得困难，该公司预计在今后长到数百个 VPC.还有一些新的请求要求使用一些 VPC 创建站点到站点 VPN.解决方案架构师的任务是为多个帐户.VPN 和 VPN 创建集中网络设置.哪种网络解决方案可以满足这些要求？</t>
  </si>
  <si>
    <t>配置共享VPC和VPN并相互共享</t>
  </si>
  <si>
    <t>配置中心辐射型并通过 VPC 对等互连路由所有流量。</t>
  </si>
  <si>
    <t>在所有 VPC 和 VPN 之间配置 AWS Direct Connect.</t>
  </si>
  <si>
    <t>使用 AWS Transit Gateway 配置中转网关并连接所有 VPC 和 VPN.</t>
  </si>
  <si>
    <t>中转网关使您能够在同一区域中附加 VPC 和 VPN 连接并在它们之间路由流量.参考: https://docs.aws.amazon.com/vpc/latest/tgw/tgw-transit-gateways.html</t>
  </si>
  <si>
    <t>题目 271：</t>
  </si>
  <si>
    <t>Q271一家医疗保健公司存储高度敏感的患者记录。合规性要求在不同位置存储5份副本每条记录必须存储7年.公司有服务水平协议 (SLA), 第一时间立即向政府机构提供记录30天，然后在4小时内提出请求.解决方案架构师应该这样做什么？</t>
  </si>
  <si>
    <t>使用启用跨区域复制的 Amazon S3.30 天后，使用生命周期策略将数据转换到 Amazon S3 Glacier</t>
  </si>
  <si>
    <t>使用启用了跨域资源共享 (CORS) 的 Amazon S3.30 天后，使用生命周期策略将数据转换到 Amazon S3 Glacier.</t>
  </si>
  <si>
    <t>使用启用跨区域复制的 Amazon S3.30 天后，将数据转换到 Amazon S3 Glacier Deep 使用生命周期策略实现</t>
  </si>
  <si>
    <t>使用启用了跨域资源共享 (CORS) 的 Amazon S3.30 天后，使用生命周期策略将数据转换到 Amazon S3 Glacier Deep Archive</t>
  </si>
  <si>
    <t>B＆D-Irrelevant CORS 是关于 web hosting 上下文中的资源共享.CORS 是一种机制，允许您覆盖浏览器的’同源策略’，从而防止一个来源的脚本访问托管在另一个站点上的私有数据origin.Reference 链接 了解更多详情,然而，为了安全起见，在 http//b1.com 托管的网页中，对任何其他主机上的任何带有“COOKIES”（使用）的 AJAX 调用都将被阻止.http://b1.com/index.html使 javascript 调用 http://b2.com/image.png (imp:with COOKIES), 调用将被浏览器阻止.如果您想从两个不同的主机或 S3 存储桶为您的网站提供服务，这是一个问题并且要解决它，您可以配置 CORS, 但在这里提问无关紧要亚马逊推荐的 A&amp;C: 当数据每年最多访问两次，运送时间为 12 到 48 小时，使用深度存档问题要求获取都在 4 小时内</t>
  </si>
  <si>
    <t>题目 272：</t>
  </si>
  <si>
    <t>Q272 解决方案架构师必须创建一个高度可用的堡垒主机架构.该解决方案需要在单个 AWS 区域内具有弹性，并且只需极少的维护工作即可.解决方案架构师应该如何满足这些要求？</t>
  </si>
  <si>
    <t>创建由具有 UDP 侦听器的 Auto Scaling 组支持的网络负载均衡器。</t>
  </si>
  <si>
    <t>创建一个由 Spot 队列支持的网络负载均衡器，其中实例在一个组中，实例在一个分区重叠组中。</t>
  </si>
  <si>
    <t>创建由不同可用区中现有服务支持的网络负载均衡器作为目标。</t>
  </si>
  <si>
    <t>创建一个由 Auto Scaling 支持的网络负载均衡器，以多个可用区中的实例为目标</t>
  </si>
  <si>
    <t>题目 273：</t>
  </si>
  <si>
    <t>Q273 一家公司在 Amazon Elastic Container Service 上的容器中运行多个应用程序（Amazon ECS 实例应用程序在 ECS 集群中运行,用户通过应用程序负载均衡器（ALB）访问应用程序,用户每天早上报告应用程序很慢从 9:00 到 9:30 在这段时间之后，没有问题发生,解决方案架构师应该推荐什么来解决这个问题?</t>
  </si>
  <si>
    <t>使用步进扩展策略配置 Auto Scaling 组将 ECS 实例添加到 Auto Scaling 组。</t>
  </si>
  <si>
    <t>使用计划扩展策略配置 Auto Scaling 组将 ECS 实例添加到 Auto Scaling 组。</t>
  </si>
  <si>
    <t>创建具有两个ECS实例的第二个ECS集群—些应用程序部署都迁移到第二个ECS集群。</t>
  </si>
  <si>
    <t>在 ECS 实例中添加第二个 ALB,配置第二个 ALB 以将流量路由到 ECS 实例上的某些应用程序。</t>
  </si>
  <si>
    <t>题目 274：</t>
  </si>
  <si>
    <t>Q274 解决方案架构师正在设计一个面向客户的应用程序,该应用程序预计将根据一年中的时间和全年明确定义的访问模式具有可变数量的读取和写入,管理需要管理数据库审计和扩展在 AWS 云中,恢复点目标 (RPO) 必须少于 5 小时!哪些解决方案可以实现这一点?（选择两个）</t>
  </si>
  <si>
    <t>将 Amazon DynamoDB 与 Auto Scaling 结合使用,使用按需备份和 AWS CloudTrail.</t>
  </si>
  <si>
    <t>将 Amazon DynamoDB 与 Auto Scaling 结合使用,使用按需备份和 Amazon DynamoDB Streams.</t>
  </si>
  <si>
    <t>使用 Amazon Redshift 配置并发扩展启用审计日志记录,每 4 小时执行一次数据集快照.</t>
  </si>
  <si>
    <t>使用预置 IOPS 的 Amazon RDS,启用数据库审计参数数,每 5 小时执行一次数据库快照.</t>
  </si>
  <si>
    <t>题目 275：</t>
  </si>
  <si>
    <t>Q275 一位解决方案架构师正在为一个新应用程序设计一个架构，该应用程序需要 Amazon EC2 实例之间的低网络延迟和高网络吞吐量.架构设计中应该包含哪些组件？</t>
  </si>
  <si>
    <t>具有 Spot 实例类型的 Auto Scaling 组。</t>
  </si>
  <si>
    <t>使用集群放置策略的放置组。</t>
  </si>
  <si>
    <t>使用分区放置策略的放置组。</t>
  </si>
  <si>
    <t>具有按需实例类型的 Auto Scaling 组。</t>
  </si>
  <si>
    <t>关键词=低延迟和高网络吞吐量.集群归置组中的服务器出于同样的原因紧密耦合</t>
  </si>
  <si>
    <t>题目 276：</t>
  </si>
  <si>
    <t>Q276 某公司有一个Web应用程序，其使用模式是季型的.每个月初使用量很大，每周开始时的使用量中等，一周内使用量不可预测.该应用程序由一个Web服务器和一个MySQL组成数据库服务器.在数据中心内运行.公司想将应用程序迁移到 AWS 云，需要选择一个不需要修改数据库的经济高效的数据库平台.哪种解决方案可以满足这些要求？</t>
  </si>
  <si>
    <t>Amazon DynamoDB</t>
  </si>
  <si>
    <t>题目 277：</t>
  </si>
  <si>
    <t>Q277 一位解决方案架构师正在设计一个在 Amazon EC2 实例上运行 Web 应用程序的基础设施。该公司希望确保高可用性并根据需求调整运行实例的数量以优化成本。解决方案架构师应该如何满足这些要求?</t>
  </si>
  <si>
    <t>在 Auto Scaling 组中配置 Application Load Balancer 以将实例部署到多个 AWS 区域。</t>
  </si>
  <si>
    <t>在 Auto Scaling 组中配置 Amazon CloudFront 分配，以将实例部署到多个 AWS 区域。</t>
  </si>
  <si>
    <t>在 Auto Scaling 组中配置 Application Load Balancer 以将实例部署到多个可用区。</t>
  </si>
  <si>
    <t>在 Auto Scaling 组中配置 Amazon API Gateway API 以将实例部署到多个可用区。</t>
  </si>
  <si>
    <t>题目 278：</t>
  </si>
  <si>
    <t>Q278 一家公司构建了一个食品订购应用程序，该应用程序捕获用户数据并将其存储以供将来分析。该应用程序的静态前端部署在 Amazon EC2 实例上。前端应用程序将请求发送到在单独的 EC2 实例上运行的后端应用程序。后端应用程序然后将数据存储在 Amazon RDS 解决方案架构师应该做什么来解耦架构并提供可扩展性?</t>
  </si>
  <si>
    <t>题目 279：</t>
  </si>
  <si>
    <t>Q279 一家初创公司有一个基于 us-east-1 区域的 Web 应用程序，多个 Amazon EC2 实例在跨多个可用区的应用程序负载均衡器后面运行,随着公司用户群在 us-west-1 区域的增长，它需要一个低延迟和高可用性的解决方案.架构师应该怎么做才能做到这一点？</t>
  </si>
  <si>
    <t>在 us-west-1 中配置 EC2 实例,将 Application Load Balancer 切换为 Network Load Balancer，实现跨Region负载均衡.</t>
  </si>
  <si>
    <t>在 us-west-1 中配置 EC2 实例和 Application Load Balancer.负载均衡器根据请求的位置分配流量.</t>
  </si>
  <si>
    <t>在 us-west-1 中配置 EC2 实例并配置 Application Load Balancer.在 AWS Global Accelerator 中创建一个加速器.该加速器使用一个端点组，该端点组包括两个区域中的负载均衡器端点.</t>
  </si>
  <si>
    <t>提供 EC2 实例,在 us-west-1 中配置 Application Load Balancer.使用加权路由策略配置 Amazon Route 53.在 Route 53 中创建指向 Application Load Balancer 的别名记录.</t>
  </si>
  <si>
    <t>关键字是“us-east-1”和“us-west-1”区域+LB,全局加速器的跨区域负载平衡的概念可以帮助做到这一点； B:不可能（LB 没有内置 Route 53，Global Acc 有） ，C 是答案；如果提到正确的 Route 53 策略，D 会起作用；加权”仅有助于将更多流量路由到一条记录.”地理位置”或“延迟”会有所帮助。</t>
  </si>
  <si>
    <t>题目 280：</t>
  </si>
  <si>
    <t>Q280 一家公司在 VPC 中的 Amazon EC2 实例上运行应用程序,其中一个应用程序需要调用 Amazon S3 API 来存储和读取对象,公司的安全策略限制来自应用程序的任何互联网流量。哪个操作将实现这些要求和维护安全？</t>
  </si>
  <si>
    <t>配置 S3 接口端点。</t>
  </si>
  <si>
    <t>配置 S3 网关端点。</t>
  </si>
  <si>
    <t>在私有子网中创建一个 S3 存储桶。</t>
  </si>
  <si>
    <t>在与 EC2 实例相同的区域中创建一个 S3 存储桶。</t>
  </si>
  <si>
    <t>S3 和 DynamoDB 的网关终端节点，S3 网关终端节点提供从 VPC 到 S3 的私有访问。借助 S3 接口终端节点，可以通过 VPN 和 AWS Direct Connect 从本地应用程序直接访问，或者通过 VPC 对等连接在不同的 AWS 区块中访问终端节点。</t>
  </si>
  <si>
    <t>题目 281：</t>
  </si>
  <si>
    <t>Q281 一家公司的 Web 应用程序使用 Amazon RDS PostgreSQL 数据库实例来存储其应用程序数据。在每个月初的财务结算期间,由于使用率高，会计师远行影响数据库性能的大型查询,公司希望最小化报告活动对 Web 应用程序的影响。解决方案架构师应该做什么来以最少的努力减少对数据库的影响？</t>
  </si>
  <si>
    <t>创建只读副本并将报告流量定向到副本。</t>
  </si>
  <si>
    <t>创建多可用区数据库并将报告流量定向到备用数据库。</t>
  </si>
  <si>
    <t>创建跨区域只读副本并将报告流量定向到副本。</t>
  </si>
  <si>
    <t>创建 Amazon Redshift 数据库并将报告流量定向到 Amazon Redshift 数据库。</t>
  </si>
  <si>
    <t>Amazon RDS 使用 MariaDB、MySQL、Oracle、PostgreSQL 和 Microsoft SQL Server 数据库引擎的内置复制功能来创建特定源数据库实例的只读副本。对源数据库进行的更新会被异步复制到只读副本。您可以通过将读取查询从应用程序路由到只读副本来减少源数据库实例的负载。 参考：https://docs.aws.amazon.com/AmazonRDS/latest/UserGuide/USER_ReadRepl.html</t>
  </si>
  <si>
    <t>题目 282：</t>
  </si>
  <si>
    <t>Q282 托管在 AWS 上的应用程序遇到性能问题。应用程序供应商希望对日志文件进行分析以进一步排除故障且日志文件存储在 Amazon S3 上，大小为 10 GB.应用程序所有者将提供供应商可以在有限的时间内使用日志文件.最安全的方法是什么？</t>
  </si>
  <si>
    <t>在 S3 对象上启用公共读取并提供供应商的链接。</t>
  </si>
  <si>
    <t>将文件上传到 Amazon WorkDocs 并与供应商共享公共链接。</t>
  </si>
  <si>
    <t>生成一个预签名的 URL 并让供应商在日志文件过期之前下载它。</t>
  </si>
  <si>
    <t>为供应商创建一个 IAM 用户以提供对 S3 存储桶和应用程序的访问权限,实施多因素身份验证。</t>
  </si>
  <si>
    <t>A 和 B 提供了安全问题的公共链接选项 D 不适合，因为这里有问题的是供应商用户访问日志文件，这里用户用于访问托管在 AWS 中的应用程序，他不是拥有 AWS 控制台管理的访问权限，因此创建 IAM 是不行的。</t>
  </si>
  <si>
    <t>题目 283：</t>
  </si>
  <si>
    <t>Q283 一家公司正在构建一个交互式知识库系统，以帮助其呼叫中心员工更高效地工作.该系统将部署在 AWS 上，每周 7 天,每天 24 小时使用.该公司有超过 10 年的以纯文本文件形式存储的客户支持记录,公司需要一种数据库解决方案，在该解决方案中，公司可以批量加载现有的成绩单，并且可以在捕获新的成绩单时单独加载它们.该解决方案必须提供搜索功能，以识别出现关键字和短语的成绩单.哪种解决方案最经济有效地满足这些要求？</t>
  </si>
  <si>
    <t>亚马逊雅典娜</t>
  </si>
  <si>
    <t>亚马逊RDS</t>
  </si>
  <si>
    <t>Amazon OpenSearch Service(Amazon Elasticsearch Service)</t>
  </si>
  <si>
    <t>题目 284：</t>
  </si>
  <si>
    <t>Q284 运营团队有一个标准，规定 IAM 策略不应该直接应用于用户。一些新成员没有遵循这个标准。运营经理需要一种方法来轻松识别附加策略的用户。解决方案架构师应该做什么要做到这一点吗？</t>
  </si>
  <si>
    <t>使用 AWS CloudTrail 进行监控</t>
  </si>
  <si>
    <t>创建 AWS Config 规则以每天运行</t>
  </si>
  <si>
    <t>将 IAM 用户更改发布到 Amazon SNS</t>
  </si>
  <si>
    <t>当用户被修改时运行 AWS Lambda</t>
  </si>
  <si>
    <t>启用 AWS Security Hub 后，新的 AWS Config 规则将部署在账户中。AWS Config 规则对资源配置和合规性更改做出反应，并将这些更改发送到 AWS CloudWatch。当 AWS CloudWatch 收到合规性更改时，CloudWatch 事件规则触发 AWS Lambda 函数。</t>
  </si>
  <si>
    <t>题目 285：</t>
  </si>
  <si>
    <t>Q285 一家公司希望为其 .NET 应用程序服务器和 Microsoft SQL Server 数据库部署一个共享文件系统。该数据库运行在带有 Windows Server 2016 的 Amazon EC2 实例上。该解决方案必须能够集成到公司 Active Directory 域中，高度耐用，由 AWS 管理，并提供吞吐量和 IOPS 级别。哪种解决方案满足这些要求？</t>
  </si>
  <si>
    <t>使用 Amazon FSx for Windows 文件服务器</t>
  </si>
  <si>
    <t>使用 Amazon Elastic File System (Amazon EFS)</t>
  </si>
  <si>
    <t>在文件网关模式下使用 AWS Storage Gateway。</t>
  </si>
  <si>
    <t>在两个可用区的两个共享实例上部署 Windows 文件服务器</t>
  </si>
  <si>
    <t>题目 286：</t>
  </si>
  <si>
    <t>Q286 一家公司在应用程序负载均衡器后面的 Amazon CC2 实例上运行 Web 服务。这些实例在跨两个可用区的 Amazon EC2 Auto Scaling 组中运行。公司需要尽少的巡回实例！尽一切努力满足所需的服务水平协议（SLA），同时保持低成本。如果可用性降低，公司如何保持其 SLA？</t>
  </si>
  <si>
    <t>增加一个冷却时间短的目标跟踪扩展策略</t>
  </si>
  <si>
    <t>更改 Auto Scaling 组启动配置以使用更大的实例类型</t>
  </si>
  <si>
    <t>更改 Auto Scaling 组以使用跨三个可用区的六台服务器</t>
  </si>
  <si>
    <t>更改 Auto Scaling 组以使用跨两个可用区的八台服务器</t>
  </si>
  <si>
    <t>正确的选择是在三个可用区部署实例，并在每个可用区启动两个实例。即使其中一个可用区停止服务，我们仍然有 4 个可用实例，并且应用程序可以保持可接受的水平最终用户体验。因此，在这种情况下，我们只需 6 个实例即可实现高可用性</t>
  </si>
  <si>
    <t>题目 287：</t>
  </si>
  <si>
    <t>Q287 一家公司正在为托管在 AWS 云中的游戏应用程序构建共享存储解决方案。该公司需要能够使用 Lustre 客户端访问数据 该解决方案必须完全托管的 解决方案必须满足这些要求？</t>
  </si>
  <si>
    <t>创建一个 AWS DataSync 任务。将数据共享为可访问的文件系统 并文件系统安装到应用程序服务器。</t>
  </si>
  <si>
    <t>创建 AWS Storage Gateway 文件网关 创建使用所需客户端协议的文件共享 将应用程序服务器连接到文件共享。</t>
  </si>
  <si>
    <t>创建 Amazon Elastic File System（Amazon EFS）文件系统， 并将其配置为支持 Lustre 将文件系统附加到源服务器 将应用程序服务器连接到文件系统。</t>
  </si>
  <si>
    <t>为 Lustre 文件系统创建 Amazon FSx.将文件系统附加到源服务器.将应用程序服务器连接到文件系统。</t>
  </si>
  <si>
    <t>题目 288：</t>
  </si>
  <si>
    <t>Q288 一家企业正在重新设计一个紧密连接的应用程序 以使其松散耦合.以前， 程序通过请求 /响应模式跨层通信.该组织打算通过使用 Amazon Simple Queue Service（Amazon SQS）.第一个架构包括请求队列和响应队列.但是， 当程序增长时， 此策略将无法处理所有消息.解决方案架构师为解决此问题而采取的最佳行动方案是什么？</t>
  </si>
  <si>
    <t>在 SQS 队列的 ReceiveMessage API 操作上配置死信队列。</t>
  </si>
  <si>
    <t>配置FIFO队列， 使用消息去重ID和消息组ID.</t>
  </si>
  <si>
    <t>创建一个临时队列， 用临时队列客户端接收每个响应消息。</t>
  </si>
  <si>
    <t>为每个生产者启动时的每个请求和响应创建一个队列， 并使用相关 ID 消息属性。</t>
  </si>
  <si>
    <t>A.dead letter 是为了测试你的队列所以不适用.B.FIFO和deduplication是为了检查是否会再次投递的消息也不适用.C.发关系， 但文档说:不要为每个消息创建回复队列; 相反， 在启动时创建回复队列， 每个生产者， 并使用相关 ID 消息属性将回复与请求还是 D为每个请求和响应创</t>
  </si>
  <si>
    <t>题目 289：</t>
  </si>
  <si>
    <t>Q289 一位解决方案架构师正在设计一个解决方案，该解决方案涉及维护一系列 Amazon Elastic Container Service（Amazon ECS）任务类型，这些任务类型在属于 ECS 集群的 Amazon EC2 实例上运行。所有任务的输出和状态数据都需要存储（每个任务输出的数据量约为10 MB，一次可以运行数百个任务，系统应针对高频读写进行优化。由于旧输出被归档和删除，存储大小不预计将超过 1 TB.解决方案架构师应推荐哪种存储解决方案？</t>
  </si>
  <si>
    <t>一个可供所有 ECS 集群实例访问的 Amazon DynamoDB 表。</t>
  </si>
  <si>
    <t>具有预置吞吐量模式的 Amazon Elastic File System（Amazon EFS）。</t>
  </si>
  <si>
    <t>具有突发吞吐量模式的 Amazon Elastic File System（Amazon EFS）文件系统。</t>
  </si>
  <si>
    <t>安装到 ECS 集群实例的 Amazon Elastic Block Store（Amazon EBS）卷。</t>
  </si>
  <si>
    <t>预置吞吐量 = 您可以立即预置文件系统的吞吐量（以 MiB/s 为单位），与存储的数据量无关.Brusting Throughput = Amazon EFS 随着标准存储中文件系统大小的增长而扩展.在他们提到的问题由于旧输出被归档和删除，存储大小预计不会超过 1 TB.</t>
  </si>
  <si>
    <t>题目 290：</t>
  </si>
  <si>
    <t>Q290 一位解决方案架构师计划将公司的单体 Web 应用程序转换为多层应用程序.公司希望避免管理自己的基础设施.Web 应用程序的最低要求是高峰时段的高可用性.对于某些和区域性延迟.解决方案还应使用应用程序的 API 以毫秒延迟存储和检索数据.哪种解决方案满足这些要求？</t>
  </si>
  <si>
    <t>使用 AWS Fargate 托管带有后端 Amazon RDS 多可用区数据库实例的 Web 应用程序</t>
  </si>
  <si>
    <t>将 Amazon API Gateway 与边缘优化的 API 终端节点.AWS Lambda 用于计算和 Amazon DynamoDB 作为数据存储一起使用</t>
  </si>
  <si>
    <t>使用带有地理位置的 Amazon Route 53 路由策略，该策略指向具有静态网站托管和 Amazon DynamoDB 作为数据存储的 Amazon S3 存储桶</t>
  </si>
  <si>
    <t>使用指向具有 Amazon EC2 Auto Scaling 组的弹性负载均衡器的 Amazon CloudFront 分配以及 Amazon RDS 多可用区数据库实例</t>
  </si>
  <si>
    <t>关键点-具有毫秒延迟的数据"DynamoDB over RDS .API-Lambda-DynamoDB 都是自动缩放的，并且非常适合低延迟.</t>
  </si>
  <si>
    <t>题目 291：</t>
  </si>
  <si>
    <t>Q291 一家公司在 AWS 上运行多层 Web 应用程序。该应用程序在 Amazon Aurora MySQL 上运行其数据库层。应用程序和数据库层位于 us-east-1 区域。定期监控 Aurora 数据库的数据库管理员 cluster 发现读取流量的间歇性增加导致读取副本上的 CPU 利用率过高，并导致应用程序读取延迟增加。解决方案架构师应该如何提高读取吞吐量？</t>
  </si>
  <si>
    <t>重启 Aurora 数据库集群</t>
  </si>
  <si>
    <t>创建跨区域只读副本</t>
  </si>
  <si>
    <t>增加只读副本的实例类</t>
  </si>
  <si>
    <t>为只读副本配置 Aurora Auto Scaling</t>
  </si>
  <si>
    <t>为满足您的连接和工作负载要求，Aurora Auto Scaling 使用单主复制动态调整为 Aurora 数据库集群预置的 Aurora 副本数量。</t>
  </si>
  <si>
    <t>题目 292：</t>
  </si>
  <si>
    <t>Q292 一家公司有一个三层无状态的 Web 应用程序。该公司的 Web 和应用程序层在具有 Amazon Elastic Block Store（Amazon EBS）根卷的 Auto Scaling 组中的 Amazon EC2 实例上运行，而数据库层在 Amazon 上运行 RDS for PostgreSQL。公司的恢复点目标（RPO）是 2 小时。解决方案架构师为什么来启用此环境的备份？</t>
  </si>
  <si>
    <t>每 2 小时对 EC2 实例和数据库的 EBS 卷进行一次快照</t>
  </si>
  <si>
    <t>配置快照生命周期策略以拍摄 EBS 快照并在 Amazon RDS 中配置自动数据库备份以满足 RPO</t>
  </si>
  <si>
    <t>每 2 小时拍摄 EC2 实例的 EBS 卷的快照 在 Amazon RDS 中配置自动数据库备份，使其每 2 小时运行一次</t>
  </si>
  <si>
    <t>保留 Web 和应用程序层的最新 Amazon 系统映像（AMI）配置每日 Amazon RDS 快照并使用时间点恢复来满足 RPO。</t>
  </si>
  <si>
    <t>Since the application has no local data on instances, AMIs alone can meet the RPO by restoring instances from the most recent AMI backup. When combined with automated RDS backups for the database, this provides a complete backup solution for</t>
  </si>
  <si>
    <t>题目 293：</t>
  </si>
  <si>
    <t>Q293 一家公司在 Amazon Aurora 上运行一个数据库.该数据库每天晚上都处于空闲状态.对数据库执行大量读取的应用程序在早上遇到性能问题，因此当用户流量达到峰值时.在这些高峰期，应用程序在以下情况下收到超时错误从数据库读取.公司没有专门的运营团队，需要一个自动化的解决方案来解决性能问题.解决方案将应应该采取哪些行动来自动调整数据库上增加的读取负载？（选择两个）</t>
  </si>
  <si>
    <t>将数据库迁移到 Aurora Serverless.</t>
  </si>
  <si>
    <t>增加 Aurora 数据库的实例大小</t>
  </si>
  <si>
    <t>使用 Aurora 副本配置 Aurora Auto Scaling</t>
  </si>
  <si>
    <t>将数据库集迁移到 Aurora 多主集群</t>
  </si>
  <si>
    <t>将数据库迁移到 Amazon RDS for MySQL 多可用区部署</t>
  </si>
  <si>
    <t>A是正确的，https://aws.amazon.com/rds/aurora/serverless/，B是错误的，在非高峰期多余的容量将不会被利用.D是错误的，这有助于扩展 WRITES，而不是读取。https://docs.aws.amazon.com/AmazonRDS/latest/AuroraUserGuide/aurora-multi-master.html. E 错误,这是用于可用性和灾难恢复，而不是读取扩展.启用实例读取写入.采用主动-被动故障转移 B.https://aws.amazon.com/rds/features/multi-az</t>
  </si>
  <si>
    <t>题目 294：</t>
  </si>
  <si>
    <t>Q294 解决方案架构师需要允许开发人员通过 SSH 连接到 Web 服务器.要求如下:-限制来自公司网络的用户的访问.-Web 服务器不能直接从 Internet 进行 SSH 访问.-Web 服务器驻留在私有子网.架构师必须完成哪些步骤组合才能满足这些要求？（选择两个）</t>
  </si>
  <si>
    <t>创建一个堡垒主机，根据公司目录对用户进行身份验证</t>
  </si>
  <si>
    <t>使用仅允许来自公司网络的流量的安全组规则创建堡垒主机</t>
  </si>
  <si>
    <t>将 IAM 角色附加到具有相关权限的堡垒主机</t>
  </si>
  <si>
    <t>配置 Web 服务器的安全组以允许来自堡垒主机的 SSH 流量</t>
  </si>
  <si>
    <t>在入站网络 ACL 中拒绝来自公司网络的所有 SSH 流量。</t>
  </si>
  <si>
    <t>使用堡垒主机只允许来自公司网络的连接，然后允许外部 EC2给堡垒主机的 SG 进入私有子网中 linux VM 的 SG。</t>
  </si>
  <si>
    <t>题目 295：</t>
  </si>
  <si>
    <t>Q295 解决方案架构师需要在 AWS 云中托管高性能计算（HPC）工作负载。工作负载将在数百个 Amazon EC2 实例上运行，并且需要并行访问共享文件系统以实现大型数据集的分布式处理。数据集将同时由跨多个实例访问。工作负载需要 1 毫秒内的访问延迟处理完成后，工程师需要访问数据集进行手动后处理哪种解决方案可以满足这些要求？</t>
  </si>
  <si>
    <t>使用 Amazon Elastic File System (Amazon EFS) 作为共享文件系统 从 Amazon EFS 访问数据集。</t>
  </si>
  <si>
    <t>挂载 Amazon S3 存储桶作为共享文件系统 直接从 S3 存储桶执行后处理</t>
  </si>
  <si>
    <t>使用 Amazon FSx for Lustre 作为共享文件系统,将文件系统链接到 Amazon S3 存储桶以进行后处理。</t>
  </si>
  <si>
    <t>配置 AWS Resource Access Manager 以共享 Amazon S3 存储桶，以便可以将其挂载到所有实例以进行处理和后处理</t>
  </si>
  <si>
    <t>Amazon FSx 还与 Amazon S3 集成，让您使用 Lustre 高性能文件系统轻松处理云数据集.当链接到 S3 存储桶时，FSx for Lustre 文件系统透明地将 S3 对象呈现为文件并允许您更改的数据写回 S3. https://aws.amazon.com/pt/fsx/lustre/faqs/</t>
  </si>
  <si>
    <t>题目 296：</t>
  </si>
  <si>
    <t>Q296 一家公司有一个运行在本地 Windows Server 上的 Microsoft NET 应用程序该应用程序使用 Oracle 数据库作后端服务器存储数据该公司已计划迁移到 AWS，并希望在迁移应用程序时尽量减少开发更改AWS 应用程序环境应该是高可用的公司应该采取哪些行动组合来满足这些要求？（选择两个）</t>
  </si>
  <si>
    <t>使用运行 NET Core 的 AWS Lambda 函数将应用程序重构为无服务器</t>
  </si>
  <si>
    <t>在多可用区部署中使用 .NET 平台在 AWS Elastic Beanstalk 中重新托管应用程序</t>
  </si>
  <si>
    <t>使用 Amazon Linux Amazon 系统映像（AMI）重构构建应用程序并仅在 Amazon EC2 上运行。</t>
  </si>
  <si>
    <t>使用 AWS Database Migration Service（AWS DMS）在多可用区部署中从 Oracle 数据库迁移到 Amazon DynamoDB</t>
  </si>
  <si>
    <t>使用 AWS Database Migration Service（AWS DMS）在多可用区部署中从 Oracle 数据库迁移到 Amazon RDS 上的 Oracle</t>
  </si>
  <si>
    <t>B&amp;E.公司希望在整个过程中尽量减少开发修改。选项 A 和 C 即重构或重新平台化选项被淘汰.至于选项 D，oracle 到 dynamo DB 是不可能的。</t>
  </si>
  <si>
    <t>题目 297：</t>
  </si>
  <si>
    <t>Q297 一家公司正在 AWS 上运行一个应用程序来处理存储在 Amazon S3 存储桶中的天气传感器数据.每小时运行三个批处理作业来处理 S3 存储桶中的数据用于不同的目的.该公司希望减少整体处理时间通过使用基于事件的方法并行运行三个应用程序.解决方案架构师应该做什么来满足这些要求？</t>
  </si>
  <si>
    <t>为 Amazon Simple Queue Service (Amazon SQS) FIFO 队列的新对象启用 S3 事件通知 将所有应用程序订阅到队列以进行处理</t>
  </si>
  <si>
    <t>为 Amazon Simple Queue Service (Amazon SQS) 标准队列的新对象启用 S3 事件通知 为所有应用程序创建一个额外的 SQS 队列并并行所有应用程序订阅到该队列以进行处理</t>
  </si>
  <si>
    <t>为新对象启用 S3 事件通知以分隔 Amazon Simple Queue Service (Amazon SQS) FIFO 队列为每个应用程序创建一个额外的 SQS 队列并将每个队列订阅到初始主题以进行处理</t>
  </si>
  <si>
    <t>为 Amazon Simple Notification Service (Amazon SNS) 主题的新对象启用 S3 事件通知 为每个应用程序创建一个 Amazon Simple Queue Service (Amazon SQS) 队列并将每个队列订阅到主题以进行处理</t>
  </si>
  <si>
    <t>对于相同的事件类型（例如对象创建）和前缀（例如图像）的组合，您只能有一个 S3 事件规则，如果您想将相同的 S3 事件发送到多个 SQS 队列，请使用两点，因此，C 是不可能的，并且在第一部分完成后它的第二部分没有意义.此外，“订阅者”用于 SNS 而不是 SQS，如前 3 个选项所示。</t>
  </si>
  <si>
    <t>题目 298：</t>
  </si>
  <si>
    <t>Q298 一家公司通过跨多个可用区的 Elastic Load Balancer 后面使用 Amazon EC2 实例来托管其网站。该实例在 EC2 Auto Scaling 组中运行。该网站使用 Amazon Elastic Block Store (Amazon EBS) 卷来存储产品手册供用户下载。公司已经常更新产品内容，所以 Auto Scaling 组推出的新实例经常有旧数据。新实例最多可能需要 30 分钟才能收到所有更新。更新还需要 EBS 卷在工作的间歇大小。公司希望确保产品手册始终符合架构快速调整以适应用户需求增加的所有数据。解决方案架构师需要满足这些要求，而不会导致公司更新其应用程序代码或调整其网站。解决方案架构师应该如何实现这一目标？</t>
  </si>
  <si>
    <t>将产品手册存储在 EBS 卷中,并将该卷挂到 EC2 实例。</t>
  </si>
  <si>
    <t>将产品手册存储在 Amazon S3 存储桶中,并下载重定向到此存储桶。</t>
  </si>
  <si>
    <t>将产品手册存储在 Amazon Elastic File System (Amazon EFS) 卷中,并将该卷挂载到 EC2 实例。</t>
  </si>
  <si>
    <t>将产品手册存储在 Amazon S3 Standard-Infrequent Access (S3 Standard-IA) 存储桶中,并下载重定向到此存储桶。</t>
  </si>
  <si>
    <t>EFS 为 EC2 提供可扩展的文件系统存储。您可以创建 EFS 文件系统并配置实例以挂载文件系统。您可以将 EFS 文件系统用作在多个实例上运行的工作负载和应用程序的通用数据源。</t>
  </si>
  <si>
    <t>题目 299：</t>
  </si>
  <si>
    <t>Q299 一家公司托管多个生产应用程序,其中一个应用程序包含来自 Amazon EC2 AWS Lambda Amazon RDS Amazon Simple Notification Service (Amazon SNS) 的资源,以及跨多个 AWS 区域的 Amazon Simple Queue Service (Amazon SQS),所有公司资源都已标记为应用程序的「标记名称」和对于每个应用程序的值。解决方案架构师必须提供最快的解决方案来识别所有标记的组件。哪种解决方案满足这些要求？</t>
  </si>
  <si>
    <t>使用 AWS CloudTrail 生成带有应用程序标签的资源列表</t>
  </si>
  <si>
    <t>使用 AWS CLI 查询所有区域的每项服务以报告标记的组件</t>
  </si>
  <si>
    <t>在 Amazon CloudWatch Logs Insights 中运行查询以报告带有应用程序标签的组件</t>
  </si>
  <si>
    <t>使用 AWS 资源组标签编辑器运行查询，以使用应用程序标签报告全局资源</t>
  </si>
  <si>
    <t>题目 300：</t>
  </si>
  <si>
    <t>Q300 一个开发团队正在 AWS 上部署一个新产品，并使用 AWS Lambda 作为部署的一部分。该团队为其中一个 Lambda 函数分配了 512 MB 的内存。通过这种内存分配，该函数在 2 分钟内完成函数每月运行数百万次，开发团队关心成本。aem 进行测试，看看不同的 Lambda 内存分配如何影响函数的成本。哪些步骤会降低产品的 Lambda 成本？（选择两个）</t>
  </si>
  <si>
    <t>如果此更改导致每个函数的执行时间小于 1 分钟，则将此 Lambda 函数的内存分配增加到 1,024 MB</t>
  </si>
  <si>
    <t>将此 Lambda 函数的内存分配增加到 1,024 MB 如果此更改导致每个函数的执行时间小于 90 秒。</t>
  </si>
  <si>
    <t>如果此更改导致每个函数的执行时间小于 4 分钟，则将此 Lambda 函数的内存配置减少到 256 MB.</t>
  </si>
  <si>
    <t>将此 Lambda 函数的内存分配增加到 2,048 MB 如果此更改导致每个函数的执行时间小于 1 分钟.</t>
  </si>
  <si>
    <t>如果此更改导致每个函数的执行时间少于 5 分钟，则将此 Lambda 函数的内存配置减少到 256 MB.</t>
  </si>
  <si>
    <t>A-检查额外的内存是否会提高功能性能，C-检查较低的内存会降低功能性能。</t>
  </si>
  <si>
    <t>Q239 一家公司正在运行一个可公开访问的无服务器应用程序。该应用程序使用 Amazon API Gateway 和 AWS Lambda.该应用程序的流量最近因未自雇/网络的软件请求而激增,解决方案架构师应采取哪些步骤来阻止来自未经授权用户的请求？（选择两个。）</t>
  </si>
  <si>
    <t>https://docs.aws.amazon.com/amazondynamodb/latest/developerguide/vpc-endpoints-dynamodb.html DynamoDB 的 VPC 终端节点使您的 VPC 中的 Amazon EC2 实例能够使用其私有 IP 地址访问 DynamoDB，而无需暴露于公共互联网。您的 EC2 实例不需要公共 IP 地址，并且您的 VPC 中不需要互联网网关、NAT 设备或虚拟私有网关。您还可以使用终端节点策略来控制对 DynamoDB 的访问。流量总的 VPC 和 AWS 服务之间的连接不会离开 Amazon 网络。</t>
    <phoneticPr fontId="2"/>
  </si>
  <si>
    <t>https://aws.amazon.com/fsx/lustre/ Amazon FSx for Lustre 是一项完全托管的服务，可为计算工作负载提供经济高效、高性能、可扩展的存储许多工作负载，例如机器学习,高性能计算 (HPC),视频渲染和金融模拟依赖于计算实例通过高性能共享存储访问同一组数据。</t>
    <phoneticPr fontId="2"/>
  </si>
  <si>
    <t>E isn't going to be correct as it's a service for public access。 https://docs.aws.amazon.com/apigateway/latest/developerguide/api-gateway-api-usage-plans.html</t>
    <phoneticPr fontId="2"/>
  </si>
  <si>
    <t>https://aws.amazon.com/vi/caching/session-management/ 为了解决可扩展问题并为可以任何单个 Web 服务器访问的会话提供共享数据存储，您可以抽象 HTTP 会话一个常见的解决方案是利用内存中的缓存存储，例如 Redis 和 Memcached,用于内存中键/值存储的 ElastiCache 产品包括 ElastiCache for Redis，它可以支持复制，以及ElastiCache for Memcached，不支持复制。</t>
    <phoneticPr fontId="2"/>
  </si>
  <si>
    <t>To meet the requirements of a shared storage solution for a gaming application that can be accessed using Lustre clients and is fully managed, the best solution would be to use Amazon FSx for Lustre. Amazon FSx for Lustre is a fully managed file system that is optimized for compute-intensive workloads, such as high-performance computing, machine learning, and gaming. It provides a POSIX-compliant file system that can be accessed using Lustre clients and offers high performance, scalability, and data durability.This solution provides a highly available, scalable, and fully managed shared storage solution that can be accessed using Lustre clients. Amazon FSx for Lustre is optimized for compute-intensive workloads and provides high performance and durability.</t>
  </si>
  <si>
    <t>标签是充当元数据的词或短语，可用于识别和组织 AWS 资源。一个资源最多可以有 50 个用户应用的标签。它也可以有只读的系统标签。每个标签由一个键和一个可选值。</t>
  </si>
  <si>
    <t>最具成本效益的选择是将网站迁移到 Amazon S3 存储桶并将该存储桶配置为静态网站托管。为了为全球用户提供最快的性能，解决方案架构师应该配置一个以 S3 存储桶为源的 CloudFront 分配。这将使得世界各地更靠近用户的静态内容正确复制到 Amazon S3 存储桶配置存储桶以提供静态网页内容，再将 Amazon CloudFront 配置为 S3 存储桶作为源”是正确的。</t>
  </si>
  <si>
    <t>题块首行</t>
  </si>
  <si>
    <t>标准答案</t>
  </si>
  <si>
    <t>每天有数百万次针对此数据的更新.应提供存储预置 IOPS SSD. https://aws.amazon.com/ebs/features/预置 IOPS 卷由固态驱动器(SSD)提供支持,是为您的关键 I/O 密集型数据库应用程序设计的最高性能 EBS 卷,这些卷是理想的选择适用于需要极低延迟的 IOPS 密集型和吞吐量密集型工作负载.</t>
  </si>
  <si>
    <t>Amazon AppFlow 是一项完全托管的集成服务,使您能够在软件即服务(Saas)应用程序(如</t>
  </si>
  <si>
    <t>Amazon CloudFront可用于在世界各地的边缘位置缓存文件,这将提高网页的性能。为了服务托管在Amazon S3上的静态网站,您可以使用以下配置之一部署CloudFront分发版:使用REST API端点作为源,访问受源访问标识(OAI)限制使用网站端点作为源并允许匿名(公共)访问使用网站端点为源,访问受到Referer头限制正确:“使用Amazon CloudFrontS3 bucket作为源”是正确的答案。错误:“为文件生成预先签名的URL”是不正确的,因为它用于限制访问,而这不是一项要求。错误:“对所有区域使用跨区域复制“是不正确的,因为这没有提供一种将用户引导到静态网页的最近副本的机制。错误:“使用Amazon Route 53的地理邻近功能“不正确,因为这不包括在不同地理位置拥有多个数据副本的解决方案。https://aws.amazon.com/premiumsupport/knowledgecenter/cloudfront-serve-static-website/</t>
  </si>
  <si>
    <t>because the keyword here is "FINE GRAINED" which Lake Formation provides.</t>
  </si>
  <si>
    <t>Answer A . Gateway endpoint doent support Security group.</t>
  </si>
  <si>
    <t>问:Amazon RDS 代表我管理什么?Amazon RDS 管理建立关系数据库所涉及的工作:从预置您请求的基础设施容量到安装数据库软件.一旦您的数据库启动并运行,Amazon RDS 会自动执行常见的管理任务,例如执行备份和修补软件您的数据库.借助可选的多可用区部署,Amazon RDS 还通过自动故障转移管理跨可用区的同步数据复制.https://aws.amazon.com/rds/faqs/</t>
  </si>
  <si>
    <t>Microsoft Windows-based and shared file system are the key words for which share system to use.基于Microsoft Windows和共享文件系统是使用共享系统的关键词。</t>
  </si>
  <si>
    <t>与 EC2 api 网关解决方案相比,Lambda server-less 具有可扩展性和弹性.</t>
  </si>
  <si>
    <t>预签名 URL 非常适合这种情况.所以答案是 B.</t>
  </si>
  <si>
    <t>Fan-out.SNS 驱动两个 SQS 队列的另一种情况,因此正确答案是选项D.</t>
  </si>
  <si>
    <t>S3 的 VPC 终端节点通过 VPC 终端节点访问策略进行保护,这允许您设置终端节点应该和不应该访问哪些S3 存储桶.默认情况下,VPC 中的任何用户或服务都可以访问任何 S3 资源与 S3 存储桶策略一起使用可进一步完善对存储桶和对象的访问控# !. https://tutorialsdojo.com/amazon-s3-bucket-policies-for-vpc-endpoints/</t>
  </si>
  <si>
    <t>A.无效.B.无效-Spot Fleet中断服务.C.虽然这个选项给了HA,但是缺少弹性,当买例(堡垒主机)在1个AZ宕机时,需要人工干预,因为没有自动缩放</t>
  </si>
  <si>
    <t>A.CORRECT-可扩展,具有备份和 AWS 托管审计;B.INCORRECT-AWS DDB Streams 可用于审计,但不是 AWS 托管审计 .; C.INCORRECT-不是数据库.Datalake;D.INCORRECT-这不能扩展;E.CORRECT-Scalable, AWS 托管审计和备份.备份频率没有说明,但没有技术限制,规定不能少于5小时(1天是备份的保留期).</t>
  </si>
  <si>
    <t>(a) 不是答案,因为需要更改代码(nosql vs 关系数据库). (b)可能更便宜,但月初的大量使用意味着您需要一个大实例来处理它,它在剩下的时间里仍然没有得到充分利用.(c)你只在使用它时才为它付费,并且自动扩展并且有利于不可预测的工作负载.(d)永远不要选择你必须手动管理的东西您可以使用一些服务</t>
  </si>
  <si>
    <t>关键字:静态+解耦+可扩展静态=S3 解耦=SQS 队列可扩展=ASG 选项 B 由于 Auto-Scaling 不可用而不会出现在比赛中.由于解耦不可用,选项A将不会出现在比赛中选项C &amp; D 将参加比赛,选项D将是正确的答案,因为所有3个组合匹配[静态=S3;解耦=SQS 队列;Scalable=ASG] &amp; 由于静态选项不可用,选项C将松动</t>
  </si>
  <si>
    <t>寻找第3方文件系统.不是C,因为它是备份系统.</t>
  </si>
  <si>
    <t>大量查询涉及多个表连接(即关系数据库),因此我们可以为任何 RDB 创建一个只读副本.</t>
  </si>
  <si>
    <t>为每个 SaaS 源创建一个 Amazon EventBridge (Amazon CloudWatch Events) 规则以发送输出数据。将 S3 存储桶配置为该规则的目标。创建第二个 EventBridge (CloudWatch Events) 规则以在上传到 S3 存储桶完成时发送事件。将 Amazon Simple Notification Service (Amazon SNS) 主题配置为第二个规则的目标。</t>
  </si>
  <si>
    <t>创建一个 Docker 容器来代替 EC2 实例。在 Amazon Elastic Container Service (Amazon ECS) 上托管容器化应用程序。配置 Amazon CloudWatch Container Insights，以便在上传到 S3 存储桶完成时将事件发送到 Amazon Simple Notification Service (Amazon SNS) 主题。</t>
  </si>
  <si>
    <t>题干预览</t>
  </si>
  <si>
    <t>缺失摘要</t>
  </si>
  <si>
    <t>Q224 公司需要将数据从 Amazon EC2 实例移动到 Amazon S3</t>
  </si>
  <si>
    <t>缺少核心选项:D</t>
  </si>
  <si>
    <t>Q237 一家公司的公共用户提供了一个 API，该 API 可以根据商品价格自动</t>
  </si>
  <si>
    <t>缺少核心选项:B,C,D</t>
  </si>
  <si>
    <t>Q248 面向公众的 Web 应用程序查询托管在私有子网中 Amazon EC2</t>
  </si>
  <si>
    <t>Q250 一家公司正在通过 Amazon Cloudfront 为应用程序直接向</t>
  </si>
  <si>
    <t>缺少核心选项:C,D</t>
  </si>
  <si>
    <t>Q263 一家公司要求大 Amazon S3 网关端点必须只允许流量到受信任的存</t>
  </si>
  <si>
    <t>Q276 某公司有一个Web应用程序，其使用模式是季型的.每个月初使用量很大，每</t>
  </si>
  <si>
    <t>Q278 一家公司构建了一个食品订购应用程序，该应用程序捕获用户数据并将其存储以</t>
  </si>
  <si>
    <t>缺少核心选项:A,B,C,D</t>
  </si>
  <si>
    <t>使用 AWS 提供的.公开可用的 ip-ranges.json 文件获取 S3 存储桶的服务 API 端点的私有 IP 地址.在 VPC 路由表中创建一个路由,为 EC2 实例提供对S3 存储桶的访问权限.附加S3 存储桶的资源策略以仅允许 EC2 实例的 IAM 角色进行访问.</t>
  </si>
  <si>
    <t>使用接受项目名称的 Amazon API Gateway 设计一个 REST API.API 网关将项目名称传递给 AWS Lambda 以进行税收计算.</t>
  </si>
  <si>
    <t>创建一个应用程序负载均衡器,其后面有两个 Amazon EC2 实例.EC2 实例将对收到的项目名称计算税金.</t>
  </si>
  <si>
    <t>使用 Amazon API Gateway 设计一个 REST API,该 API 与托管在 Amazon EC2 实例上的 API 连接.API Gateway 接受项目名称并将其传递给 EC2 实例以进行税收计算.</t>
  </si>
  <si>
    <t>实施 Amazon DynamoDB Accelerator 来缓存数据.</t>
  </si>
  <si>
    <t>Amazon Inepector</t>
  </si>
  <si>
    <t>为公司的盒个 C2 网关性占创建一个C2 性占笨散 防止立白公司受信任 VDSIN处的任何 VDC的访问</t>
  </si>
  <si>
    <t>为公司的每个 S3 网关终端节点创建一个S3 终端节点策略,提供对可信 S3 存储桶的 Amazon 资源名称(ARN)的访问权限</t>
  </si>
  <si>
    <t>MySQL 兼容的 Amazon Aurora Serverless</t>
  </si>
  <si>
    <t>MySQL 部署在 Auto Scaling 组中的 Amazon EC2 上</t>
  </si>
  <si>
    <t>使用 Amazon S3 为前端应用程序提供服务,前端应用程序向 Amazon EC2 发送请求以执行后端应用程序.后端应用程序将处理并存储在 Amazon RDS 中的数据</t>
  </si>
  <si>
    <t>使用 Amazon S3 为前端应用程序提供服务并将请求写入 Amazon Simple Notification Service (Amazon SNS)主题.将Amazon EC2 实例订阅到该主题的 HTTP/HTTPS 终端节点并在 Amazon RDS 中处理和存储数据</t>
  </si>
  <si>
    <t>使用 EC2 实例为前端提供服务并将请求写入 Amazon SQS 队列.将后端实例放在 Auto Scaling 组中,并根据队列深度进行扩展,以处理和存储 Amazon RDS 中的数据</t>
  </si>
  <si>
    <t>使用 Amazon S3 为静态前端应用程序提供服务并将请求发送到 Amazon API Gateway,后者将请求写入 Amazon SQS 队列.将后端实例放在 Auto Scaling 组中并根据队列深度进行扩展以处理和存储Amazon RDS 中的数据</t>
  </si>
  <si>
    <t>📘 AWS-SAA-C03 顺序刷题（301-400）</t>
  </si>
  <si>
    <t>创建一个新的 IAM 角色并将该角色与分配相关联。更改 S3 存储桶或 S3 存储桶中文件的权限，以便只有新创建的 IAM 角色具有读取和下载权限。</t>
  </si>
  <si>
    <t>它说是根据资源进行路由,所以，从技术上讲，它应该是基于 Geoproximity 的路由</t>
  </si>
  <si>
    <t>A是正确的。关键字是“如果原始网站不可用”---&gt;使用R53 FAILOVER策略.B是不正确的，因为它指的是“延迟”策略.C是不正确的，因为ELB不是跨区域的/不能使用ELB健康检查.没有提到路由53路由策略.它试图说故障转移策略是针对ELB的..D，不清楚/没有意义</t>
  </si>
  <si>
    <t>刚刚注意到用户将生成自定义报告,我认为报告是静态的.</t>
  </si>
  <si>
    <t>I/O 暂停通常持续大约一分钟如果源数据库实例是多可用区部署，您可以避免 I/O 暂停，因为在这种情况下，快照是从辅助数据库实例中获取的。</t>
  </si>
  <si>
    <t>既然提到了 NFS 协议，它应该使用存储文件网关https://aws.amazon.com/storagegateway/?whats-new-cards.sort-by=item.additionalFields.postDateTime&amp;whats-new-cards.sort-order=desc 排序=描述</t>
  </si>
  <si>
    <t>这里的要求是优化现有的解决方案。由于 CPU 使用率一直很低，那么这意味着它们“过度配置”。正在运行的实例具有更高消耗或使用的更多的容量现在您将必须找到一种方法来最大限度地利用实例。一种方法是让更多流量进入或处理更多数据，这将消耗实例的 CPU。另一种方法是将实例更改为更小的版本容量足以处理任何负载。由于它是 ASG 并且 ASG 使用启动配置，我们可以在启动配置中更改实例类型，但是，我们只能在创建期间修改启动配置，所以这里最好的方法是有一个新的使用较小的实例启动配置。</t>
  </si>
  <si>
    <t>By placing the JSON documents in an S3 bucket, the documents will be stored in a highly durable and scalable storage service. The use of AWS Lambda allows the company to run their Python code to process the documents as they arrive in the S3 bucket without having to worry about the underlying infrastructure. This also allows for horizontal scalability, as AWS Lambda will automatically scale the number of instances of the function based on the incoming rate of requests. The results can be stored in an Amazon Aurora DB cluster, which is a fully-managed, high-performance database service that is compatible with MySQL and PostgreSQL. This will provide the necessary durability and scalability for the results of the processing.</t>
  </si>
  <si>
    <t>To resolve the issue of longer delivery times for meeting invitations, the solutions architect can recommend adding an Auto Scaling group for the application that sends meeting invitations and configuring the Auto Scaling group to scale based on the depth of the SQS queue. This will allow the application to scale up as the number of appointment requests increases, improving the performance and delivery times of the meeting invitations.为了解决会议邀请交付时间较长的问题，解决方案架构师可以建议为发送会议邀请的应用程序添加一个自动缩放组，并将“自动缩放组”配置为根据SQS队列的深度进行缩放。这将使该应用程序能够随着预约请求数量的增加而扩大规模，从而提高会议邀请的性能和交付时间。</t>
  </si>
  <si>
    <t>Amazon Connect更像是一种定制服务。然而，亚马逊精确定位可以向客户发送短信确认。</t>
  </si>
  <si>
    <t>检查Gabs90链接使用Amazon Cognito控制台.CLI/SDK或API创建用户池或使用另一个AWS帐户拥有的用户池。</t>
  </si>
  <si>
    <t>亚马逊转录录现在支持流式转录的演讲者标签.Amazon Transribe是一种自动语音识别（ASR）服务，可以让您轻松地将语音转换为文本.在现场音频转录中，每个音频流可能包含多个扬声器.现在，您可以方便地打开标记演讲者的功能，从而帮助识别谁在输出成绩单中说什么.</t>
  </si>
  <si>
    <t>D EKS because of Kubernetes so A and B are eliminated not C because of MongoDB and Fargate is more expensive.To minimize operational overhead and avoid making any code or deployment method changes, the company can use Amazon Elastic Kubernetes Service (EKS) with AWS Fargate for computing and Amazon DocumentDB (with MongoDB compatibility) for data storage. This solution allows the company to run the containerized application on EKS without having to manage the underlying infrastructure or make any changes to the application code.AWS Fargate is a fully-managed container execution environment that allows you to run containerized applications without the need to manage the underlying EC2 instances.Amazon DocumentDB is a fully-managed document database service that supports MongoDB workloads, allowing the company to use the same database platform as their on-premises environment without having to make any code changes.D EKS是因为Kubernetes，所以A和B被取消。不是C因为MongoDB和Fargate is more expensive.</t>
  </si>
  <si>
    <t>Amazon DynamoDB Time to Live (TTL) allows you to define a per-item timestamp to determine when an item is no longer needed. Shortly after the date and time of the specified timestamp, DynamoDB deletes the item from your table without</t>
  </si>
  <si>
    <t>C.向Amazon简单队列服务（Amazon SQS）发送消息的系统</t>
  </si>
  <si>
    <t>因为它要求“REDUCE READS”，这可以通过缓存实现.</t>
  </si>
  <si>
    <t>超时是因为查询,所以使用读取副本进行查询是正确的答案。</t>
  </si>
  <si>
    <t>Elastic Beanstalk is a fully managed service that makes it easy to deploy and run applications in the AWS; To enable frequent testing of new site features, you can use URL swapping to switch between multiple Elastic Beanstalk environments.https://docs.aws.amazon.com/elasticbeanstalk/latest/dg/using-features.CNAMEswap.html. Elastic Beanstalk是一种完全管理的服务，可以轻松地在AWS中部署和运行应用程序；为了能够频繁测试新的网站功能，您可以使用URL交换在多个Elastic Beanstalk环境之间切换。https://docs.aws.amazon.com/elasticbeanstalk/latest/dg/using-features.CNAMEswap.html</t>
  </si>
  <si>
    <t>使用AWS密钥管理服务（AWS KMS）客户提供的（导入的）密钥进行服务器端加密,配置关键点旋转。</t>
  </si>
  <si>
    <t>最初回答B和C是因为操作开始最少经过研究，我发现s3锁的旋转是基于AWS主管扣旋转基础定的。这不能保证可自在365天内旋转,在文件中称为“变化”。也不可能在控制台中对此进行配置。KMS-C是控制台中的复选框，用于开局年度密钥轮换。但需要比SSE-S3更多的操作开销。C-无法保证问题目标，但需要很少的开销D-将以更多的开销保证问题的毫灭性。</t>
  </si>
  <si>
    <t>AWS Transfer for SFTP 是一种完全管理,高度可用的 SFTP 服务。您只需创建一个服务器，设置用户帐户，并将服务器与一个或多个Amazon Simple Storage Service（Amazon S3）存储桶相关联。</t>
  </si>
  <si>
    <t>A-is correct, because Dynamodb on-demand scales write and read capacity B-Aurora auto scaling scales only read replicas.On-demand mode is a good option if any of the following are true: You create new tables with unknown workloads. You have unpredictable application traffic. You prefer the ease of paying for only what you use.</t>
  </si>
  <si>
    <t>Cross-Region backup:Using AWS Backup, you can copy backups to multiple different AWS Regions on demand automatically as part of a scheduled backup plan. Cross-Region backup is particularly valuable if you have business continuity or compliance requirements to store backups a minimum distance away from your production data.https://docs.aws.amazon.com/aws-backup/latest/devguide/whatisbackup.html 跨地区备份：使用AWS备份，您可以根据需要或作为计划备份计划的一部分自动将备份复制到多个不同的AWS地区。如果您有业务连续性或法规遵从性要求，需要将备份存储在距离生产数据最少一定距离的位置，那么跨区域备份特别有价值。</t>
  </si>
  <si>
    <t>使用AWS Backup进行备份，并将备份保存5年。</t>
  </si>
  <si>
    <t>https://aws.amazon.com/about-aws/whats-new/2020/06/amazon-aurora-snapshots-can-be-managed-via-aws-backup/?nc1=h_lsAWS Backup将Amazon Aurora数据库集群快照添加为其最新的受保护资源</t>
  </si>
  <si>
    <t>EC2实例状态更改通知与RDP或SSH建立的连接通知不同。使用Amazon CloudWatch日志监控您的Amazon EC2 Linux实例的SSH访问，以便您可以检测拒绝（或建立）的SSH连接事件并执行动作。https://aws.amazon.com/blogs/security/how-to-monitor-and-visualize-failed-ssh-access-attempts-to-amazon-ec2-linux-instances/</t>
  </si>
  <si>
    <t>A反转每个服务的工作。</t>
  </si>
  <si>
    <t>使用内联策略文档将所需权限应用于根用户.</t>
  </si>
  <si>
    <t>“启用MFA”AWS帐户根用户https://docs.aws.amazon.com/IAM/latest/UserGuide/id_root-user.html“选择强密码”或AWS帐户根用户密码https://docs.aws.amazon.com/IAM/latest/UserGuide/id_credentials_passwords_change-root.html</t>
  </si>
  <si>
    <t>对于“高可用性”:Multi-AZ和“对应用程序的更改最少”:Elastic Beanstalk自动处理部署，从容量调配,负载平衡,自动扩展到应用程序健康监控</t>
  </si>
  <si>
    <t>AWS Budgets允许您为您的AWS帐户创建预算，并在使用量超过特定阈值时设置警报.通过为每个帐户创建一个预算，将周期指定为每月，将范围指定为EC2实例，您可以有效地跟踪每个帐户的EC2使用情况，并在超过阈值时收到通知.此解决方案是最具成本效益的选项，因为它不需要额外的资源，如Amazon Athena或Amazon EventBridge.</t>
  </si>
  <si>
    <t>使用现有EC2实例和储蓄计划在现有AWS帐户中的AWS组织中创建一个组织邀请其他AWS帐户从管理帐户加入该组织。</t>
  </si>
  <si>
    <t>题目 337：</t>
    <phoneticPr fontId="2"/>
  </si>
  <si>
    <t>Q337一家在线学习公司正在迁移到AWS云.该公司将其学生记录保存在PostgreSQL数据库中.该公司需要一个解决方案,在该解决方案中,其数据可以在多个AWS地区随时在线哪种解决方案能以最少的运营开销满足这些要求?</t>
    <phoneticPr fontId="2"/>
  </si>
  <si>
    <t>https://aws.amazon.com/blogs/aws/cross-region-read-replicas-for-amazon-rds-for-mysql/</t>
    <phoneticPr fontId="2"/>
  </si>
  <si>
    <t>将PostgreSQL数据库迁移到AmazonEC2实例上的PostgreSQL集群.</t>
    <phoneticPr fontId="2"/>
  </si>
  <si>
    <t>将PostgreSQL数据库迁移到开启Multi-AZ功能的Amazon RDS for PostgreSQL DB实例.</t>
    <phoneticPr fontId="2"/>
  </si>
  <si>
    <t>将PostgreSQL数据库迁移到Amazon RDS for PostgreSQL DB实例.在另一个Region中创建读取副本.</t>
    <phoneticPr fontId="2"/>
  </si>
  <si>
    <t>将PostgreSQL数据库迁移到Amazon RDS for PostgreSQL DB实例.设置要复制到另一个Region的数据库快照.</t>
    <phoneticPr fontId="2"/>
  </si>
  <si>
    <t>题目 338：</t>
    <phoneticPr fontId="2"/>
  </si>
  <si>
    <t>Q338一个医学研究实验室生成与一项新研究相关的数据.该实验室希望以最小的延迟将数据提供给全国各地的诊所,用于其基于文件的本地应用程序.数据文件存储在亚马逊S3存储桶中,该存储桶对每个诊所都具有只读权限.解决方案架构师应该推荐什么来满足这些要求?</t>
    <phoneticPr fontId="2"/>
  </si>
  <si>
    <t>AWS存储网关是一种将内部部署软件设备与基于云的存储连接起来的服务,以在组织的内部部署IT环境和AWS的存储基础设施之间提供无缝.安全的集成.通过在每个诊所的内部部署文件网关作为虚拟机,医学研究实验室可以提供对存储在S3存储桶中的数据的低延迟访问,同时保持每个诊所的只读权限.该解决方案允许诊所直接从基于内部文件的应用程序访问数据文件,而无需数据传输或迁移.</t>
    <phoneticPr fontId="2"/>
  </si>
  <si>
    <t>在每个诊所的内部部署一个AWS存储网关文件网关作为虚拟机(VM).</t>
    <phoneticPr fontId="2"/>
  </si>
  <si>
    <t>使用AWS DataSync将文件迁移到每个诊所的内部部署应用程序中进行处理.</t>
    <phoneticPr fontId="2"/>
  </si>
  <si>
    <t>在每个诊所的内部部署一个AWS存储网关卷网关作为虚拟机(VM).</t>
    <phoneticPr fontId="2"/>
  </si>
  <si>
    <t>将亚马逊弹性文件系统(Amazon EFS)文件系统连接到每个诊所的内部服务器.</t>
    <phoneticPr fontId="2"/>
  </si>
  <si>
    <t>题目 339：</t>
    <phoneticPr fontId="2"/>
  </si>
  <si>
    <t>Q339一家公司正在使用一个在单个亚马逊EC2实例上运行的内容管理系统.EC2实例包含web服务器和数据库软件.该公司必须使其网站平台高度可用,并且必须使网站能够扩展以满足用户需求解决方案架构师应该推荐什么来满足这些要求?</t>
    <phoneticPr fontId="2"/>
  </si>
  <si>
    <t>这种方法将为网站平台提供高可用性和可扩展性.通过将数据库移动到另一个可用区的Amazon Aurora,并在另一个区域中读取副本,它将为数据库提供故障切换选项.在两个可用区域使用应用程序负载均衡器和自动扩展组可以自动扩展网站,以满足日益增长的用户需求.此外,从原始EC2实例创建AMI可以在出现故障时轻松复制实例.</t>
    <phoneticPr fontId="2"/>
  </si>
  <si>
    <t>将数据库移动到Amazon RDS,并启用自动备份.在同一可用区手动启动另一个EC2实例.在可用区配置一个应用程序负载均衡器,并将这两个实例设置为目标.</t>
    <phoneticPr fontId="2"/>
  </si>
  <si>
    <t>将数据库迁移到与现有EC2实例位于同一可用区的具有读取副本的Amazon Aurora实例.在同一可用区域手动启动另一个EC2实例.配置应用程序负载均衡器,并将两个EC2示例设置为目标.</t>
    <phoneticPr fontId="2"/>
  </si>
  <si>
    <t>将数据库移动到另一个可用区中的Amazon Aurora并读取副本.从EC2实例创建亚马逊机器映像(AMI).在两个可用区内配置应用程序负载均衡器,连接一个在两个有效区内使用AMI的自动缩放组.</t>
    <phoneticPr fontId="2"/>
  </si>
  <si>
    <t>将数据库移动到一个单独的EC2实例,并将备份计划到Amazon S3.从原始EC2实例创建一个Amazon机器映像 (AMI).在两个可用性区域中配置一个应用程序负载均衡器.连接一个在两个可用性区域中使用AMI的自动缩放组.</t>
    <phoneticPr fontId="2"/>
  </si>
  <si>
    <t>题目 340：</t>
    <phoneticPr fontId="2"/>
  </si>
  <si>
    <t>Q340一家公司正在AWS上启动一个应用程序.该应用程序使用应用程序负载均衡器(ALB)将流量引导到单个目标组中的至少两个Amazon EC2实例.每个环境的实例都在自动缩放组中.该公司需要一个开发环境和一个生产环境交通.哪种解决方案将经济高效地配置开发环境MOST?</t>
    <phoneticPr fontId="2"/>
  </si>
  <si>
    <t>此选项将以最具成本效益的方式配置开发环境,因为它减少了在开发环境中运行的实例数量,从而降低了运行应用程序的成本.开发环境通常比生产环境需要更少的资源,而且开发环境不太可能出现需要大量实例的高流量时期.通过减少开发环境的自动缩放组中的最大实例数量,公司可以在保持功能开发环境的同时节省成本,</t>
    <phoneticPr fontId="2"/>
  </si>
  <si>
    <t>在开发环境中重新配置目标组,使其只有一个EC2实例作为目标.</t>
    <phoneticPr fontId="2"/>
  </si>
  <si>
    <t>将ALB平衡算法更改为未处理请求最少.</t>
    <phoneticPr fontId="2"/>
  </si>
  <si>
    <t>在两种环境中都减少EC2实例的大小.</t>
    <phoneticPr fontId="2"/>
  </si>
  <si>
    <t>减少开发环境的“自动缩放”组中EC2实例的最大数量.</t>
    <phoneticPr fontId="2"/>
  </si>
  <si>
    <t>题目 341：</t>
    <phoneticPr fontId="2"/>
  </si>
  <si>
    <t>Q341一家公司在多个可用区的亚马逊EC2实例上运行web应用程序.EC2实例位于私有子网中.解决方案架构师实现了面向互联网的应用程序负载均衡器(ALB),并将EC2实例指定为目标组.然而,互联网流量没有到达EC2实例.解决方案架构师应该如何重新配置架构以解决此问题?</t>
    <phoneticPr fontId="2"/>
  </si>
  <si>
    <t>https://aws.amazon.com/premiumsupport/knowledge-center/public-load-balancer-private-ec2/.This解决方案将通过允许互联网流量到达EC2实例来解决该问题.通过在每个可用区域中创建公共子网并将其与ALB关联,互联网流量将定向到ALB.使用到私有子网的路由更新公共子网的路线表将允许流量路由到EC2实例所在的私有子网.这确保流量到达正确的目标组,并且实例的安全组允许来自互联网的入站流量.</t>
    <phoneticPr fontId="2"/>
  </si>
  <si>
    <t>用网络负载均衡器替换ALB.在公共子网中配置NAT网关以允许互联网流量.</t>
    <phoneticPr fontId="2"/>
  </si>
  <si>
    <t>将EC2实例移动到公共子网.向EC2实例的安全组添加一个规则,以允许出站流量为0.0.0.0/0.</t>
    <phoneticPr fontId="2"/>
  </si>
  <si>
    <t>更新EC2实例子网的路由表,以通过互联网网关路由发送0.0.0.0/0流量.向EC2实例的安全组添加规则,以允许出站流量为0.0.0.0/0.</t>
    <phoneticPr fontId="2"/>
  </si>
  <si>
    <t>在每个可用区域中创建公用子网.将公用子网与ALB关联.使用到专用子网的路由更新公用子网的路线表.</t>
    <phoneticPr fontId="2"/>
  </si>
  <si>
    <t>题目 342：</t>
    <phoneticPr fontId="2"/>
  </si>
  <si>
    <t>Q342一家公司在Amazon RDS for MySQL中部署了一个数据库.由于交易量增加,数据库支持团队报告对DB实例的读取速度较慢,并建议添加一个读取副本.解决方案架构师在实施此更改之前应采取哪种组合的操作?(选择两个.)</t>
    <phoneticPr fontId="2"/>
  </si>
  <si>
    <t>一个活跃的.长时间运行的事务可能会减缓创建读副本的过程.我们建议您等待长时间运行事务完成后再创建读副本.如果您从同一源数据库实例并行创建多个读副本,Amazon RDS在第一次创建操作开始时只会获取一个快照.创建读副本时,有几件事需要考虑.首先,必须通过将备份保留期设置为0以外的值,在源数据库实例上启用自动备份.此要求也适用于作为另一个读取副本的源数据库实例的读取副本.https://docs.aws.amazon.com/AmazonRDS/latest/UserGuide/USER_ReadRepl.html</t>
    <phoneticPr fontId="2"/>
  </si>
  <si>
    <t>在RDS主节点上启用binlog复制.</t>
    <phoneticPr fontId="2"/>
  </si>
  <si>
    <t>允许在源DB实例上完成长时间运行的事务.</t>
    <phoneticPr fontId="2"/>
  </si>
  <si>
    <t>创建一个全局表,并指定该表可用的AWS地区.</t>
    <phoneticPr fontId="2"/>
  </si>
  <si>
    <t>题目 343：</t>
    <phoneticPr fontId="2"/>
  </si>
  <si>
    <t>Q343一家公司在亚马逊EC2实例上运行分析软件.该软件接受用户的作业请求,以处理已上传到亚马逊S3的数据.用户报告称,一些提交的数据没有得到处理.亚马逊CloudWatch显示,EC2实例的CPU利用率一致,达到或接近100%.该公司希望提高系统性能并扩展系统基于用户负载.解决方案架构师应该做些什么来满足这些需求?</t>
    <phoneticPr fontId="2"/>
  </si>
  <si>
    <t>通过将传入请求路由到Amazon SQS,该公司可以将作业请求与处理实例解耦.这使他们能够根据队列的大小调整实例的数量,从而在需要时提供更多资源.此外,根据队列大小使用“自动缩放”组将根据工作负载自动放大或缩小实例数量.将软件更新为从队列中读取将使其能够以更高效的方式处理作业请求,从而提高系统性能.</t>
    <phoneticPr fontId="2"/>
  </si>
  <si>
    <t>创建实例的副本.将所有实例放在应用程序负载均衡器后面.</t>
    <phoneticPr fontId="2"/>
  </si>
  <si>
    <t>为Amazon S3创建一个S3专有网络端点.更新软件以引用该端点.</t>
    <phoneticPr fontId="2"/>
  </si>
  <si>
    <t>停止EC2实例.将实例类型修改为CPU更强大.内存更多的实例.重新启动实例.</t>
    <phoneticPr fontId="2"/>
  </si>
  <si>
    <t>将传入请求路由到亚马逊简单队列服务(Amazon SQS) 根据队列大小配置EC2自动缩放组.更新软件以从队列中读取.</t>
    <phoneticPr fontId="2"/>
  </si>
  <si>
    <t>题目 344：</t>
    <phoneticPr fontId="2"/>
  </si>
  <si>
    <t>Q344一家媒体公司使用亚马逊CloudFront分发版在互联网上提供内容.该公司只希望高级客户能够访问媒体流和文件内容,公司将所有内容存储在亚马逊S3存储桶中,该公司还为特定目的向客户按需提供内容,例如电影租赁或音乐下载.哪种解决方案可以满足这些要求?</t>
    <phoneticPr fontId="2"/>
  </si>
  <si>
    <t>生成并向高级客户提供S3签名的cookie.</t>
    <phoneticPr fontId="2"/>
  </si>
  <si>
    <t>生成并向高级客户提供CloudFront签名的URL.</t>
    <phoneticPr fontId="2"/>
  </si>
  <si>
    <t>使用原始访问控制(OAC)来限制非高级客户的访问.</t>
    <phoneticPr fontId="2"/>
  </si>
  <si>
    <t>生成并激活现场级加密,以阻止非高级客户.</t>
    <phoneticPr fontId="2"/>
  </si>
  <si>
    <t>题目 345：</t>
    <phoneticPr fontId="2"/>
  </si>
  <si>
    <t>Q345一家公司的安全团队要求在VPC流量日志中捕获网络流量.这些日志将被频繁访问90天,然后间歇性访问.解决方案架构师在配置信志时应该做些什么来满足这些要求?</t>
    <phoneticPr fontId="2"/>
  </si>
  <si>
    <t>通过使用Amazon S3作为VPC流日志的目标,安全团队可以轻松地存储和访问日志.启用S3生命周期策略,在90天后将日志转换为S3标准不频繁访问(S3 Standard IA),将自动将日志移动到针对不频繁访问优化的存储类,降低了公司的存储成本,安全团队仍然可以根据需要访问日志,即使在日志转换为S3标准IA之后,但存储成本将得到优1Ł.https://docs.aws.amazon.com/AmazonCloudWatch/latest/logs/CloudWatchLogsConcepts.html</t>
    <phoneticPr fontId="2"/>
  </si>
  <si>
    <t>使用Amazon CloudWatch作为目标.设置CloudWatch日志组的有效期为90天</t>
    <phoneticPr fontId="2"/>
  </si>
  <si>
    <t>使用Amazon Kinesis作为目标.将Kinesis流配置为始终保留日志90天,</t>
    <phoneticPr fontId="2"/>
  </si>
  <si>
    <t>使用AWS CloudTrail作为目标.配置CloudTrail保存到Amazon S3存储桶,并启用S3智能分层.</t>
    <phoneticPr fontId="2"/>
  </si>
  <si>
    <t>使用Amazon S3作为目标.启用S3生命周期策略,在90天后将日志转换为S3标准不频繁访问(S3标准IA).</t>
    <phoneticPr fontId="2"/>
  </si>
  <si>
    <t>题目 346：</t>
    <phoneticPr fontId="2"/>
  </si>
  <si>
    <t>Q346解决方案架构师需要设计一个系统来存储客户案例文件,这些文件是公司的核心资产,非常重要,文件的数量会随着时间的推移而增长.这些文件必须能够从运行在Amazon EC2实例上的多个应用程序服务器同时访问.解决方案必须具有内置冗余.哪个解决方案满足这些要求?</t>
    <phoneticPr fontId="2"/>
  </si>
  <si>
    <t>亚马逊EFS提供了一个简单.可扩展.完全管理的文件系统,可以从多个EC2实例同时访问,并提供内置冗余.它针对多个EC22实例访问相同的文件进行了优化,设计为高度可用.持久和安全.它可以扩展到PB的数据,并可以处理数千个并发连接,并且是用于存储和访问大量数据的具有成本效益的解决方案.</t>
    <phoneticPr fontId="2"/>
  </si>
  <si>
    <t>亚马逊弹性文件系统(Amazon EFS)</t>
    <phoneticPr fontId="2"/>
  </si>
  <si>
    <t>亚马逊弹性区块商店(Amazon EBS)</t>
    <phoneticPr fontId="2"/>
  </si>
  <si>
    <t>亚马逊S3冰川深层档案馆</t>
    <phoneticPr fontId="2"/>
  </si>
  <si>
    <t>AWS备份</t>
    <phoneticPr fontId="2"/>
  </si>
  <si>
    <t>题目 347：</t>
    <phoneticPr fontId="2"/>
  </si>
  <si>
    <t>Q347解决方案架构师创建了两个IAM策略: Policy 1 ... Policy 2 ... Policy1和Policy2.这两个策略都附加到IAM组.云工程师作为IAM用户添加到IAM组中,云工程师能够执行哪个操作?</t>
    <phoneticPr fontId="2"/>
  </si>
  <si>
    <t>在第二个策略中有一个明确的删除目录的DENY.所以唯一可以删除的是根据第一个策略中的权限删除EC2实例.</t>
    <phoneticPr fontId="2"/>
  </si>
  <si>
    <t>删除IAM用户</t>
    <phoneticPr fontId="2"/>
  </si>
  <si>
    <t>删除目录</t>
    <phoneticPr fontId="2"/>
  </si>
  <si>
    <t>删除亚马逊EC2实例</t>
    <phoneticPr fontId="2"/>
  </si>
  <si>
    <t>从Amazon CloudWatch日志中删除日志</t>
    <phoneticPr fontId="2"/>
  </si>
  <si>
    <t>题目 348：</t>
    <phoneticPr fontId="2"/>
  </si>
  <si>
    <t>Q348一家公司正在审查最近将三层应用程序迁移到VPC的情况.安全团队发现,应用程序层之间的AmazonEC2安全组出入规则没有应用最小权限原则 解决方案架构师应该做些什么来纠正这个问题?</t>
    <phoneticPr fontId="2"/>
  </si>
  <si>
    <t>一个安全组的ID(这里称为指定的安全组),例如当前的安全组,来自同一个VPC的安全组,或对等VPC的安全组.这允许基于与指定安全组关联的资源的私有IP地址进行流量.这不会将指定安全组中的规则添加到当前安全组+.https://docs.aws.amazon.com/AWSEC2/latest/UserGuide/security-group-rules.html</t>
    <phoneticPr fontId="2"/>
  </si>
  <si>
    <t>使用实例ID作为源或目标创建安全组规则.</t>
    <phoneticPr fontId="2"/>
  </si>
  <si>
    <t>使用安全组ID作为源或目标创建安全组规则.</t>
    <phoneticPr fontId="2"/>
  </si>
  <si>
    <t>使用VPC CIDR块作为源或目的地创建安全组规则.</t>
    <phoneticPr fontId="2"/>
  </si>
  <si>
    <t>使用子网CIDR块作为源或目标创建安全组规则.</t>
    <phoneticPr fontId="2"/>
  </si>
  <si>
    <t>题目 349：</t>
    <phoneticPr fontId="2"/>
  </si>
  <si>
    <t>Q349一位解决方案架构师正在使用Amazon S3存储桶来实现文档审查应用程序.该解决方案必须防止意外删除文档,并确保所有版本的文档都可用.用户必须能够下载.修改和上传文档.应采取哪种操作组合来满足这些要求?(选择两个.)</t>
    <phoneticPr fontId="2"/>
  </si>
  <si>
    <t>为了防止或减少将来的意外删除,请考虑以下功能 :- 启用版本控制以保留对象的历史版本-启用对象的跨区域复制-启用MFA Delete可在删除对象版本时要求多因素身份验证(MFA).</t>
    <phoneticPr fontId="2"/>
  </si>
  <si>
    <t>启用只读bucket ACL.</t>
    <phoneticPr fontId="2"/>
  </si>
  <si>
    <t>对bucket启用版本控制.</t>
    <phoneticPr fontId="2"/>
  </si>
  <si>
    <t>将IAM策略附加到存储桶.</t>
    <phoneticPr fontId="2"/>
  </si>
  <si>
    <t>在bucket上启用MFA Delete.</t>
    <phoneticPr fontId="2"/>
  </si>
  <si>
    <t>使用AWS KMS对bucket进行加密.</t>
    <phoneticPr fontId="2"/>
  </si>
  <si>
    <t>题目 350：</t>
    <phoneticPr fontId="2"/>
  </si>
  <si>
    <t>Q350一家公司正在构建一个解决方案,该解决方案将报告AWS帐户中所有应用程序中的亚马逊EC2自动缩放事件.该公司需要使用无服务器解决方案将EC2自动伸缩状态数据存储在亚马逊S3中.然后,该公司将使用亚马逊S3中的数据在仪表板中提供近乎实时的更新.该解决方案不得影响EC2实例的速度发布,公司应该如何将数据转移到AmazonS3以满足这些要求?</t>
    <phoneticPr fontId="2"/>
  </si>
  <si>
    <t>您可以使用度量流将CloudWatch度量持续流式传输到您选择的目的地,具有近乎实时的交付和低延迟.其中一个用例是Data Lake:创建一个度量流并将其引导到Amazon Kinesis Data Firehose交付流,该流将您的CloudWatch度量交付到数据湖(如Amazon S3) .https://docs.aws.amazon.com/AmazonCloudWatch/latest/monitoring/CloudWatch-Metric-Streams.html</t>
    <phoneticPr fontId="2"/>
  </si>
  <si>
    <t>使用Amazon CloudWatch度量流将EC2自动缩放状态数据发送到Amazon Kinesis data Firehose.将数据存储在Amazon S3中.</t>
    <phoneticPr fontId="2"/>
  </si>
  <si>
    <t>启动亚马逊电子病历集群,收集EC2自动缩放状态数据,并将数据发送到亚马逊Kinesis data Firehose.将数据存储在亚马逊S3中.</t>
    <phoneticPr fontId="2"/>
  </si>
  <si>
    <t>创建一个Amazon EventBridge规则,以按计划调用AWS Lambda函数.配置Lambda函数,将EC2自动缩放状态数据直接发送到Amazon S3.</t>
    <phoneticPr fontId="2"/>
  </si>
  <si>
    <t>在启动EC2实例时使用引导脚本安装Amazon Kinesis Agent.配置Kinesis代理收集EC2自动缩放状态数据并将数据发送到Amazon Kinesi data Firehose.将数据存储在Amazon S3中.</t>
    <phoneticPr fontId="2"/>
  </si>
  <si>
    <t>题目 351：</t>
    <phoneticPr fontId="2"/>
  </si>
  <si>
    <t>Q351一家公司有一个应用程序,每小时将数百个.csv文件放入Amazon S3存储桶.这些文件的大小为1GB.每次上传文件时,该公司都需要将文件转换为Apache Parquet格式,并将输出文件放入S3存储桶中.哪种解决方案能够以最少的操作开销满足这些要求?</t>
    <phoneticPr fontId="2"/>
  </si>
  <si>
    <t>https://docs.aws.amazon.com/prescriptive-guidance/latest/patterns/three-aws-glue-etl-job-types-for-converting-datato-apache-parquet.html.Shouldbe D as Glue是一项自我管理的服务,提供将cab文件转换为现成镶木地板的tel作业.</t>
    <phoneticPr fontId="2"/>
  </si>
  <si>
    <t>创建一个AWS Lambda函数来下载.csv文件,将文件转换为Parquet格式,并将输出文件放在S3桶中.为每个S3 PUT事件调用Lambda函数.</t>
    <phoneticPr fontId="2"/>
  </si>
  <si>
    <t>创建一个Apache Spark作业来读取.csv文件,将文件转换为Parquet格式,并将输出文件放在S3桶中.为每个S3 PUT事件创建一个AWS Lambda函数来调用Spark作业.</t>
    <phoneticPr fontId="2"/>
  </si>
  <si>
    <t>为应用程序放置.csv文件的S3存储桶创建一个AWS Glue表和AWS Glue爬网程序,安排一个AWS Lambda函数定期使用Amazon Athena查询AWS Glue表格,将查询结果转换为Parquet格式,并将输出文件放入S3存储桶.</t>
    <phoneticPr fontId="2"/>
  </si>
  <si>
    <t>创建一个AWS Glue提取.转换和加载(ETL)作业,将.csv文件转换为Parquet格式,并将输出文件放入S3桶中.为每个S3 PUT事件创建一个AWS-Lambda函数,以调用ETL作业.</t>
    <phoneticPr fontId="2"/>
  </si>
  <si>
    <t>题目 352：</t>
    <phoneticPr fontId="2"/>
  </si>
  <si>
    <t>Q352一家公司正在为亚马逊RDS数据库实例上运行的所有数据库实施新的数据保留策略.该公司必须至少保留2年的每日备份.备份必须一致且可恢复.解决方案架构师应该推荐哪种解决方案来满足这些要求?</t>
    <phoneticPr fontId="2"/>
  </si>
  <si>
    <t>在AWS backup中创建一个备份保险库,以保留RDS备份.创建一个新的备份计划,每天计划一次,创建后有效期为2年.将RDS数据库实例分配给备份计划.</t>
    <phoneticPr fontId="2"/>
  </si>
  <si>
    <t>为RDS数据库实例配置每日快照的备份窗口.为每个RDS数据库实例分配2年的快照保留策略.使用Amazon Data Lifecycle Manager (Amazon DLM) 计划快照删除.</t>
    <phoneticPr fontId="2"/>
  </si>
  <si>
    <t>将数据库事务日志配置为自动备份到Amazon CloudWatch日志,有效期为2年.</t>
    <phoneticPr fontId="2"/>
  </si>
  <si>
    <t>配置AWS数据库迁移服务(AWS DMS)复制任务.部署复制实例,并配置更改数据捕获(CDC)任务以将数据库更改流式传输到作为目标的Amazon S3.配置S3生命周期策略以在2年后删除快照.</t>
    <phoneticPr fontId="2"/>
  </si>
  <si>
    <t>题目 353：</t>
    <phoneticPr fontId="2"/>
  </si>
  <si>
    <t>Q353公司的合规团队需要将其文件共享移动到AWS.共享在Windows Server SMB文件共享上运行,自行管理的本地Active Directory控制对文件和文件夹的访问.公司希望将Amazon FSx for Windows file Server作为解决方案的一部分.公司必须确保本地Active Directory组限制对FSx的访问迁移到AWS后,Windows File Server SMB合规性共享.文件夹和文件.该公司已经为Windows File Server文件系统创建了FSx.哪个解决方案将满足这些要求?</t>
    <phoneticPr fontId="2"/>
  </si>
  <si>
    <t>将FSx for Windows File Server文件系统加入本地Active Directory将允许公司在迁移到AWS后使用现有的Active Directory组来限制对文件共享.文件夹和文件的访问.此选项允许公司继续使用其现有的访问控制和管理结构,使向AWS的过渡更加无缝.</t>
    <phoneticPr fontId="2"/>
  </si>
  <si>
    <t>创建一个Active Directory连接器以连接到Active Directory.将Active Directory组映射到IAM组以限制访问.</t>
    <phoneticPr fontId="2"/>
  </si>
  <si>
    <t>分配一个带有Restrict标记密钥和Compliance标记值的标记.将Active Directory组映射到IAM组以限制访问.</t>
    <phoneticPr fontId="2"/>
  </si>
  <si>
    <t>为Windows文件服务器创建一个直接链接到FSx的IAM服务链接角色,以限制访问.</t>
    <phoneticPr fontId="2"/>
  </si>
  <si>
    <t>将文件系统加入Active Directory以限制访问.</t>
    <phoneticPr fontId="2"/>
  </si>
  <si>
    <t>题目 354：</t>
    <phoneticPr fontId="2"/>
  </si>
  <si>
    <t>Q354一家公司最近宣布向全球受众部署其零售网站,该网站在弹性负载均衡器后面的多个亚马逊EC2实例上运行,这些实例在多个可用区的自动缩放组中运行,该公司希望根据客户访问网站.解决方案架构师应该采取哪种行动组合来满足这些要求?(选择两个.)</t>
    <phoneticPr fontId="2"/>
  </si>
  <si>
    <t>https://docs.aws.amazon.com/AmazonCloudFront/latest/DeveloperGuide/headercaching.htmlhhttps://docs.aws.amazon.com/lambda/latest/dg/lambda-edge.html.NLBlister规则只支持协议和端口(不是像ALB那样基于主机/路由)=&gt;D,E不正确.LB只工作于第4层(TCP/UDP),而不是第7层(HTTP)=&gt;B不正确.</t>
    <phoneticPr fontId="2"/>
  </si>
  <si>
    <t>配置Amazon CloudFront以缓存多个版本的内容.</t>
    <phoneticPr fontId="2"/>
  </si>
  <si>
    <t>在网络负载均衡器中配置主机头,以将流量转发到不同的实例.</t>
    <phoneticPr fontId="2"/>
  </si>
  <si>
    <t>配置Lambda@Edge函数根据用户代理标头向用户发送特定对象.</t>
    <phoneticPr fontId="2"/>
  </si>
  <si>
    <t>配置AWS全局加速器.将请求转发到网络负载均衡器(NLB)、配置NLB以设置到不同EC2实例的基于主机的路由.</t>
    <phoneticPr fontId="2"/>
  </si>
  <si>
    <t>配置AWS全局加速器.将请求转发到网络负载均衡器(NLB).配置NLB以设置到不同EC2实例的基于路径的路由.</t>
    <phoneticPr fontId="2"/>
  </si>
  <si>
    <t>题目 355：</t>
    <phoneticPr fontId="2"/>
  </si>
  <si>
    <t>Q355一家公司计划在其多层web应用程序中使用Amazon ElastiCache.解决方案架构师为ElasticCache集群创建一个Cache VPC,并为应用程序的Amazon EC2实例创建一个App VPC.这两个VPC都在美国东部地区,解决方案设计师必须实现一个解决方案,为该应用程序的EC2实例提供对ElastiChe集群的访问权限解决方案是否能以成本效益满足这些要求?</t>
    <phoneticPr fontId="2"/>
  </si>
  <si>
    <t>在VPC之间创建对等连接可以让应用程序的EC2实例直接高效地与Elasticache集群进行通信,这是最具成本效益的解决方案,因为它不需要创建额外的资源,如Transit VPC,也不需要为通过Transit专有网络的流量带来额外的成本.此外,它也更安全,因ABARH日本テルダムヨコムデートチヨウれよう入るよード千年</t>
    <phoneticPr fontId="2"/>
  </si>
  <si>
    <t>在两个VPN之间创建对等连接.为两个VPN中的对等连接添加路由表条目,为Elasticache群集的安全组配置入站规则,以允许来自应用程序安全组的入站连接.</t>
    <phoneticPr fontId="2"/>
  </si>
  <si>
    <t>创建Transit VPC.更新Cache VPC和App VPC中的VPC路由表,通过Transit VPC.为Elasticache集群的安全组配置入站规则,允许应用程序的安全组入站连接.</t>
    <phoneticPr fontId="2"/>
  </si>
  <si>
    <t>在两个VPN之间创建对等连接.为两个VPN中的对等连接添加路由表条目,为对等连接的安全组配置入站规则,以允许来自应用程序安全组的入站连接.</t>
    <phoneticPr fontId="2"/>
  </si>
  <si>
    <t>创建Transit VPC.更新Cache VPC和App VPC中的VPC路由表,通过Transit VPC.为Transit VPC-安全组配置入站规则,允许应用程序安全组入站连接.</t>
    <phoneticPr fontId="2"/>
  </si>
  <si>
    <t>题目 356：</t>
    <phoneticPr fontId="2"/>
  </si>
  <si>
    <t>Q356一家公司正在构建一个由多个微服务组成的应用程序,该公司已决定使用容器技术在AWS上部署其软件.该公司需要一个解决方案,最大限度地减少维护和扩展的持续工作量,该公司无法管理额外的基础设施.解决方案架构师应采取哪种行动组合来满足这些要求?(选择两个.)</t>
    <phoneticPr fontId="2"/>
  </si>
  <si>
    <t>问题反复指出,管理基础设施决不能成为一种选择,因此EC2不在主题范围内.此外,用户还可以在没有任何问题的情况下使用微服务.https://docs.aws.amazon.com/prescriptive-guidance/latest/patterns/deploy-java-microservices-on-amazon-ecs-usingaws-fargate.html</t>
    <phoneticPr fontId="2"/>
  </si>
  <si>
    <t>部署Amazon弹性容器服务(Amazon ECS) 集群.</t>
    <phoneticPr fontId="2"/>
  </si>
  <si>
    <t>在跨越多个可用区的Amazon EC2实例上部署Kubernetes控制平面.</t>
    <phoneticPr fontId="2"/>
  </si>
  <si>
    <t>部署Amazon EC2启动类型的Amazon弹性容器服务(Amazon ECS).指定大于或等于2的所需要任务编号级别.</t>
    <phoneticPr fontId="2"/>
  </si>
  <si>
    <t>部署Fargate启动类型的Amazon弹性容器服务(Amazon ECS).指定大于或等于2的所需要任务编号级别.</t>
    <phoneticPr fontId="2"/>
  </si>
  <si>
    <t>在跨越多个可用区的Amazon EC2实例上部署Kubernetes工作节点.创建一个为每个微服务指定两个或多个副本的部署.</t>
    <phoneticPr fontId="2"/>
  </si>
  <si>
    <t>题目 357：</t>
    <phoneticPr fontId="2"/>
  </si>
  <si>
    <t>Q357一家公司有一个web应用程序,托管了10多个亚马逊EC2实例,流量由亚马逊路由53引导.该公司在尝试浏览该应用程序时偶尔会遇到超时错误.网络团队发现,一些DNS查询返回了不健康实例的IP地址,导致超时错误解决方案架构师应该实现什么来克服这些超时错误?</t>
    <phoneticPr fontId="2"/>
  </si>
  <si>
    <t>应用程序负载均衡器(ALB)允许您在多个后端实例之间分配传入流量,并可以自动将流量路由到健康实例,同时从不健康实例中删除流量.通过在EC2实例前面使用ALB并将流量从route 53路由到它,负载均衡器可以对实例执行健康检查,并且只将流量路由到健康实例,这将有助于减少或消除由不健康实例引起的超时错误.</t>
    <phoneticPr fontId="2"/>
  </si>
  <si>
    <t>为每个EC2实例创建一个Route 53简单路由策略记录.将健康检查与每个记录关联起来.</t>
    <phoneticPr fontId="2"/>
  </si>
  <si>
    <t>为每个EC2实例创建一个Route 53故障转移路由策略记录.将健康检查与每个记录关联起来.</t>
    <phoneticPr fontId="2"/>
  </si>
  <si>
    <t>创建一个以EC2实例为来源的AmazonCloudFront分发.将健康检查与EC2实例关联起来.</t>
    <phoneticPr fontId="2"/>
  </si>
  <si>
    <t>在FC2实例前面创建一个旦右健康检查的应用程序负载均衡器(AIR) 从路由53路由到AIR</t>
    <phoneticPr fontId="2"/>
  </si>
  <si>
    <t>题目 358：</t>
    <phoneticPr fontId="2"/>
  </si>
  <si>
    <t>Q358解决方案架构师需要设计一个由web.应用程序和数据库层组成的高可用性应用程序.HTTPS内容交付应尽可能接近边缘,交付时间最少.哪种解决方案满足这些要求并且最安全?</t>
    <phoneticPr fontId="2"/>
  </si>
  <si>
    <t>此解决方案满足了具有web.应用程序和数据库层的高可用应用程序的要求,并提供了基于边缘的内容交付.此外,它通过将ALB放在私有子网中来最大限度地提高安全性,从而限制了对web服务器的直接访问,同时仍然能够通过公共ALB在互联网上提供流量服务.这将确保网络服务器不会暴露在公共互联网上,从而减少攻击面,并提供访问应用程序的安全方=t.https://aws.amazon.com/premiumsupport/knowledge-center/public-load-balancer-private-ec2/</t>
    <phoneticPr fontId="2"/>
  </si>
  <si>
    <t>在公共子网中配置具有多个冗余Amazon EC2实例的公共应用程序负载均衡器(ALB).配置Amazon CloudFront以公共ALB为源提供HTTPS内容.</t>
    <phoneticPr fontId="2"/>
  </si>
  <si>
    <t>在私有子网中配置具有多个冗余Amazon EC2实例的公共应用程序负载均衡器.配置Amazon CloudFront以EC2实例为源提供HTTPS内容.</t>
    <phoneticPr fontId="2"/>
  </si>
  <si>
    <t>在私有子网中配置具有多个冗余Amazon EC2实例的公共应用程序负载均衡器(ALB).配置Amazon CloudFront以公共ALB为源提供HTTPS内容.</t>
    <phoneticPr fontId="2"/>
  </si>
  <si>
    <t>在公共子网中配置具有多个冗余Amazon EC2实例的公共应用程序负载均衡器.配置Amazon CloudFront以EC2实例为源提供HTTPS内容.</t>
    <phoneticPr fontId="2"/>
  </si>
  <si>
    <t>题目 359：</t>
    <phoneticPr fontId="2"/>
  </si>
  <si>
    <t>Q359一家公司有一个流行的游戏平台在AWS上运行,该应用程序对延迟很敏感,因为延迟会影响用户体验,并给一些玩家带来不公平的优势,该应用软件部署在每个AWS地区.它在亚马逊EC2实例上运行,这些实例是应用程序负载均衡器(ALB)后面配置的自动缩放组的一部分.解决方案架构师需要以实现一种机制来监控应用程序的运行状况并将流量重定向到运行状况良好的端点.哪个解决方案满足这些要求?</t>
    <phoneticPr fontId="2"/>
  </si>
  <si>
    <t>当应用程序负载平衡器或网络负载平衡器包含多个目标组时,只有当负载平衡器后面的每个目标组至少有一个健康的目标时,全局加速器才会认为负载平衡器端点是健康的.如果负载平衡器的任何单个目标组只有不健康的目标,全局加速器认为端点不#.https://docs.aws.amazon.com/global-accelerator/latest/dg/about-endpoint-groups-health-check-options.html</t>
    <phoneticPr fontId="2"/>
  </si>
  <si>
    <t>在AWS Global accelerator中配置一个加速器.为应用程序侦听的端口添加一个侦听器,并将其连接到每个Region中的Regional端点.添加ALB作为端点.</t>
    <phoneticPr fontId="2"/>
  </si>
  <si>
    <t>创建Amazon CloudFront分发并指定ALB作为原始服务器.配置缓存行为以使用原始缓存头.使用AWS Lambda函数优化流量.</t>
    <phoneticPr fontId="2"/>
  </si>
  <si>
    <t>创建一个Amazon CloudFront分发并指定Amazon S3作为原始服务器.配置缓存行为以使用原始缓存头.使用AWS Lambda函数来优化流量.</t>
    <phoneticPr fontId="2"/>
  </si>
  <si>
    <t>配置一个AmazonDynamoDB数据库作为应用程序的数据存储.创建一个DynamoDB加速器(DAX)集群作为DynamoDB托管应用程序数据的内存缓存.</t>
    <phoneticPr fontId="2"/>
  </si>
  <si>
    <t>题目 360：</t>
    <phoneticPr fontId="2"/>
  </si>
  <si>
    <t>Q360一家公司有100万用户使用其移动应用程序.该公司必须近实时地分析数据使用情况,该公司还必须近实时加密数据,并必须以Apache Parquet格式将数据存储在一个集中位置以供进一步处理.哪种解决方案能以最少的运营开销满足这些要求?</t>
    <phoneticPr fontId="2"/>
  </si>
  <si>
    <t>该解决方案将以最少的操作开销满足要求,因为它使用了Amazon Kinesis Data Firehose,这是一种完全管理的服务,可以自动处理数据收集.数据转换.加密,以及近乎实时的数据存储.Kinesis data Firehose可以自动将数据以Apache Parquet格式存储在Amazon S3中以供进一步处理.此外,它还允许您创建一个Amazon Kinesis数据分析应用程序来近乎实时地分析数据,无需管理任何基础设施或调用任何Lambda函数.这样,您可以用最少的操作开销处理大量数据.</t>
    <phoneticPr fontId="2"/>
  </si>
  <si>
    <t>创建一个Amazon Kinesis数据流将数据存储在Amazon S3中.创建一个亚马逊Kinesis data Analytics应用程序来分析数据.调用AWS Lambda函数将数据发送到Kinesis data Analytics应用软件.</t>
    <phoneticPr fontId="2"/>
  </si>
  <si>
    <t>创建一个Amazon Kinesis数据流,将数据存储在Amazon S3中.创建一个亚马逊电子病历集群来分析数据.调用AWS Lambda函数将数据发送到电子病历集群.</t>
    <phoneticPr fontId="2"/>
  </si>
  <si>
    <t>创建一个Amazon Kinesis Data Firehose传输流,将数据存储在Amazon S3中.创建一个亚马逊电子病历集群来分析数据.</t>
    <phoneticPr fontId="2"/>
  </si>
  <si>
    <t>创建一个Amazon Kinesis Data Firehose交付流,将数据存储在Amazon S3中.创建一个亚马逊Kinesis数据分析应用程序来分析数据.</t>
    <phoneticPr fontId="2"/>
  </si>
  <si>
    <t>题目 361：</t>
    <phoneticPr fontId="2"/>
  </si>
  <si>
    <t>Q361一家电子商务公司注意到其基于亚马逊RDS的web应用程序的性能下降.性能下降归因于业务分析师触发的只读SQL查询数量的增加.解决方案架构师需要在对现有web应用程序进行最小更改的情况下解决问题.解决方案设计师应该建议什么?</t>
    <phoneticPr fontId="2"/>
  </si>
  <si>
    <t>创建主RDS数据库的读取副本将卸载主数据库中的只读SQL查询,这将有助于提高web应用程序的性能.读取副本是主数据库的精确副本,可用于处理只读流量,这将减少主数据库的负载并提高web应用程序的性能.该解决方案可以在对现有web应用程序进行最小更改的情况下实现,因为业务分析师可以在不修改代码的情况下继续在读取的副本上运行查询.</t>
    <phoneticPr fontId="2"/>
  </si>
  <si>
    <t>将数据导出到AmazonDynamoDB,并让业务分析师运行他们的查询.</t>
    <phoneticPr fontId="2"/>
  </si>
  <si>
    <t>将数据加载到Amazon Elasticache中,并让业务分析师运行他们的查询.</t>
    <phoneticPr fontId="2"/>
  </si>
  <si>
    <t>创建主数据库的读取副本,并让业务分析师运行他们的查询.</t>
    <phoneticPr fontId="2"/>
  </si>
  <si>
    <t>将数据复制到AmazonRedshift集群中,并让业务分析师运行他们的查询.</t>
    <phoneticPr fontId="2"/>
  </si>
  <si>
    <t>题目 362：</t>
    <phoneticPr fontId="2"/>
  </si>
  <si>
    <t>Q362一家公司运行一个基于浏览器的内部应用程序.该应用程序在应用程序负载均衡器后面的亚马逊EC2实例上运行,这些实例在多个可用区的亚马逊EC2-自动缩放组中运行,自动缩放组在工作时间最多可扩展20个实例,但一夜之间缩减到2个实例.工作人员抱怨一天开始时应用程序运行得很慢,尽管到上午中旬运行得很好.应该如何改变规模以解决工作人员的投诉并将成本降至最低?</t>
    <phoneticPr fontId="2"/>
  </si>
  <si>
    <t>在办公室开业前不久,实施一项预定的行动,将所需容量设置为20人.</t>
    <phoneticPr fontId="2"/>
  </si>
  <si>
    <t>在较低的CPU阈值下执行触发的步进缩放操作,并缩短冷却时间.</t>
    <phoneticPr fontId="2"/>
  </si>
  <si>
    <t>执行在较低CPU阈值下触发的目标跟踪操作,并缩短冷却时间.</t>
    <phoneticPr fontId="2"/>
  </si>
  <si>
    <t>在办公室开业前不久,实施一项计划行动,将最低和最高容量设置为20.</t>
    <phoneticPr fontId="2"/>
  </si>
  <si>
    <t>题目 363：</t>
    <phoneticPr fontId="2"/>
  </si>
  <si>
    <t>Q363一家公司在一个“自动缩放”组中的多个Amazon EC2实例上部署了一个多层应用程序.Amazon RDS for Oracle实例是应用程序的数据层,使用Oracle特定的PL/SQL函数.应用程序的流量一直在稳步增加.这导致EC2实例过载,RDS实例存储空间不足.自动缩放该集团没有任何扩展指标,只定义了最小健康实例数.该公司预测,在趋于平稳之前,流量将继续以稳定但不可预测的速度增长.解决方案架构师应该做些什么来确保系统能够自动扩展以适应增加的流量?(选择两个.)</t>
    <phoneticPr fontId="2"/>
  </si>
  <si>
    <t>在RDS for Oracle实例上配置存储自动伸缩.</t>
    <phoneticPr fontId="2"/>
  </si>
  <si>
    <t>将数据库迁移到AmazonAurora以使用自动缩放存储.</t>
    <phoneticPr fontId="2"/>
  </si>
  <si>
    <t>在RDS for Oracle实例上配置一个可用存储空间不足的告警.</t>
    <phoneticPr fontId="2"/>
  </si>
  <si>
    <t>将“自动缩放”组配置为使用平均CPU作为缩放度量.</t>
    <phoneticPr fontId="2"/>
  </si>
  <si>
    <t>将“自动缩放”组配置为使用平均可用内存作为缩放度量.</t>
    <phoneticPr fontId="2"/>
  </si>
  <si>
    <t>题目 364：</t>
    <phoneticPr fontId="2"/>
  </si>
  <si>
    <t>Q364一家公司提供在线服务,用于发布视频内容并对其进行转码,以供任何移动平台使用该应用程序架构使用亚马逊弹性文件系统(Amazon EFS)标准来收集和存储视频,以便多个亚马逊EC2 Linux实例可以访问视频内容进行处理.随着时间的推移,该服务越来越受欢迎,存储成本变得过于昂贵.哪种存储解决方案最具成本效益?</t>
    <phoneticPr fontId="2"/>
  </si>
  <si>
    <t>一个更好的解决方案是使用像Amazon Elastic Transcoder这样的代码转换服务来直接处理来自Amazon S3的视频内容.这将消除在EBS卷上存储内容的需要,降低存储成本,并通过消除管理EBS卷的需要来简化体系结构.</t>
    <phoneticPr fontId="2"/>
  </si>
  <si>
    <t>对文件使用AWS存储网关来存储和处理视频内容.</t>
    <phoneticPr fontId="2"/>
  </si>
  <si>
    <t>对卷使用AWS存储网关来存储和处理视频内容.</t>
    <phoneticPr fontId="2"/>
  </si>
  <si>
    <t>使用亚马逊EFS存储视频内容.处理完成后,将文件传输到亚马逊弹性块存储(Amazon EBS).</t>
    <phoneticPr fontId="2"/>
  </si>
  <si>
    <t>使用Amazon S3存储视频内容.将文件临时移到连接到服务器的Amazon Elastic Block Store (Amazon EBS) 卷中进行处理.</t>
    <phoneticPr fontId="2"/>
  </si>
  <si>
    <t>题目 365：</t>
    <phoneticPr fontId="2"/>
  </si>
  <si>
    <t>Q365一家公司希望创建一个应用程序,以分层结构关系存储员工数据.该公司需要对员工数据的高流量查询做出最小延迟响应,并且必须保护任何敏感数据.如果员工数据中存在任何财务信息,该公司还需要每月接收电子邮件解决方案架构师需要满足这些要求?(选择两个.)</t>
    <phoneticPr fontId="2"/>
  </si>
  <si>
    <t>DynamoDB用于快速数据查询,S3用于持久存储和备份,Macie用于敏感数据监控,EventBridge+SNS用于电子邮件通知的组合满足了所有需求:快速查询响应.敏感数据保护和每月警报.解决方案架构师应以导出到S3的方式实现DynamoDB,并配置集成Macie以发送SNS电子邮件通知.</t>
    <phoneticPr fontId="2"/>
  </si>
  <si>
    <t>使用Amazon Redshift将员工数据分层存储.每月将数据卸载到Amazon S3.</t>
    <phoneticPr fontId="2"/>
  </si>
  <si>
    <t>使用AmazonDynamoDB将员工数据分层存储.每月将数据导出到AmazonS3.</t>
    <phoneticPr fontId="2"/>
  </si>
  <si>
    <t>为AWS帐户配置Amazon Macie.将Macie与Amazon EventBridge集成,每月向AWS Lambda发送活动.</t>
    <phoneticPr fontId="2"/>
  </si>
  <si>
    <t>使用Amazon Athena分析Amazon S3中的员工数据.将Athena与Amazon QuickLight集成,发布分析仪表板并与用户共享仪表板.</t>
    <phoneticPr fontId="2"/>
  </si>
  <si>
    <t>为AWS帐户配置Amazon Macie.将Macie与Amazon EventBridge集成,通过亚马逊简单通知服务(Amazon SNS)订阅每月发送通知.</t>
    <phoneticPr fontId="2"/>
  </si>
  <si>
    <t>题目 366：</t>
    <phoneticPr fontId="2"/>
  </si>
  <si>
    <t>Q366一家公司有一个由Amazon DynamoDB表支持的应用程序.该公司的法规遵从性要求规定,数据库备份必须每月进行,必须可用6个月,并且必须保留7年.哪种解决方案可以满足这些要求?</t>
    <phoneticPr fontId="2"/>
  </si>
  <si>
    <t>此解决方案在以下方面满足要求 :? AWS备份将按照备份计划中定义的时间表(每月的第一天)自动对DynamoDB表进行完整备份 .? 生命周期策略可以在6个月后将备份转换为冷存储,从而满足这一要求 .? 在备份计划中设置一个7年的保留期将确保每个备份按要求保留7年 .? AWS备份管理备份作业和生命周期策略,不需要自定义脚本或管理.</t>
    <phoneticPr fontId="2"/>
  </si>
  <si>
    <t>创建一个AWS备份计划,在每个月的第一天备份DynamoDB表.指定一个生命周期策略,在6个月后将备份转换为冷藏.将每个备份的保留期设置为7年.</t>
    <phoneticPr fontId="2"/>
  </si>
  <si>
    <t>在每个月的第一天创建DynamoDB表的DynamoDB按需备份.6个月后将备份转换为Amazon S3 Glacier Flexible Retrieval. 创建S3生命周期策略以删除7年以上的备份.</t>
    <phoneticPr fontId="2"/>
  </si>
  <si>
    <t>使用AWS SDK开发一个脚本,创建DynamoDB表的按需备份.设置一个在每月第一天运行脚本的Amazon EventBridge规则.创建一个将在每月第二天运行的第二个脚本,将6个月以上的DynamoDB备份转换为冷存储,并删除7年以上的备份.</t>
    <phoneticPr fontId="2"/>
  </si>
  <si>
    <t>使用AWS CLI创建DynamoDB表的按需备份.设置一个Amazon EventBridge规则,该规则在每个月的第一天使用cron表达式运行该命令.在命令中指定在6个月后将备份转换为冷存储,并在7年后删除备份.</t>
    <phoneticPr fontId="2"/>
  </si>
  <si>
    <t>题目 367：</t>
    <phoneticPr fontId="2"/>
  </si>
  <si>
    <t>Q367一家公司正在其网站上使用Amazon CloudFront.该公司已启用CloudFront分发版的日志记录,日志保存在该公司的一个Amazon S3存储桶中.该公司需要对日志进行高级分析并构建可视化解决方案架构师应如何满足这些要求?</t>
    <phoneticPr fontId="2"/>
  </si>
  <si>
    <t>使用Athena查询S3存储桶中的CloudFront日志,使用QuickLight可视化结果是最佳解决方案,因为它具有成本效益.可扩展性,并且不需要基础设施设置,它还提供了一个强大的解决方案,使公司能够执行高级分析并构建交互式可视化,而无需要专内的开发团队.</t>
    <phoneticPr fontId="2"/>
  </si>
  <si>
    <t>使用Amazon Athena中的标准SQL查询来分析S3 bucket中的CloudFront日志.使用AWS Glue将结果可视化.</t>
    <phoneticPr fontId="2"/>
  </si>
  <si>
    <t>使用Amazon Athena中的标准SQL查询来分析S3 bucket中的CloudFront日志.使用Amazon QuickLight将结果可视化.</t>
    <phoneticPr fontId="2"/>
  </si>
  <si>
    <t>使用AmazonDynamoDB中的标准SQL查询来分析S3 bucket中的CloudFront日志.使用AWS Glue将结果可视化.</t>
    <phoneticPr fontId="2"/>
  </si>
  <si>
    <t>使用AmazonDynamoDB中的标准SQL查询来分析S3 bucket中的CloudFront日志.使用AmazonQuickLight将结果可视化.</t>
    <phoneticPr fontId="2"/>
  </si>
  <si>
    <t>题目 368：</t>
    <phoneticPr fontId="2"/>
  </si>
  <si>
    <t>Q368一家公司使用Amazon RDS for PostgreSQL DB实例运行一组web服务器.在例行合规性检查后,该公司制定了一个标准,要求其所有生产数据库的恢复点目标(RPO)小于1秒.哪个解决方案满足这些要求?</t>
    <phoneticPr fontId="2"/>
  </si>
  <si>
    <t>通过使用Multi-AZ部署,该公司可以实现不到1秒的RPO,因为备用实例始终与主实例同步,从而确保数据更改不断复制.</t>
    <phoneticPr fontId="2"/>
  </si>
  <si>
    <t>为DB实例启用Multi-AZ部署.</t>
    <phoneticPr fontId="2"/>
  </si>
  <si>
    <t>在一个可用区中为数据库实例启用自动扩展.</t>
    <phoneticPr fontId="2"/>
  </si>
  <si>
    <t>在一个可用区中配置数据库实例,并在一个单独的可用区中创建多个读取副本.</t>
    <phoneticPr fontId="2"/>
  </si>
  <si>
    <t>在一个可用区中配置数据库实例,并配置AWS数据库迁移服务(AWS DMS)更改数据捕获(CDC)任务.</t>
    <phoneticPr fontId="2"/>
  </si>
  <si>
    <t>题目 369：</t>
    <phoneticPr fontId="2"/>
  </si>
  <si>
    <t>Q369一家公司在专有网络的私有子网中运行部署在亚马逊EC2实例上的web应用程序.跨公共子网扩展的应用程序负载均衡器(ALB) 将web流量引导到EC2实例,该公司希望实施新的安全措施,限制ALB到EC2实例的入站流量,同时防止来自任何其他来源的访问在EC2实例的私有子网内部或外部.哪个解决方案将满足这些要求?</t>
    <phoneticPr fontId="2"/>
  </si>
  <si>
    <t>这确保了只有源自ALB的流量才被允许访问私有子网中的EC2实例,同时拒绝来自其他来源的任何其他流量.</t>
    <phoneticPr fontId="2"/>
  </si>
  <si>
    <t>在路由表中配置一个路由,将流量从互联网引导到EC2实例的私有IP地址.</t>
    <phoneticPr fontId="2"/>
  </si>
  <si>
    <t>将EC2实例的安全组配置为仅允许来自ALB的安全组的流量.</t>
    <phoneticPr fontId="2"/>
  </si>
  <si>
    <t>将EC2实例移动到公共子网中给EC2实例一组弹性IP地址.</t>
    <phoneticPr fontId="2"/>
  </si>
  <si>
    <t>为ALB配置安全组,以允许任何端口上的任何TCP流量。</t>
    <phoneticPr fontId="2"/>
  </si>
  <si>
    <t>题目 370：</t>
    <phoneticPr fontId="2"/>
  </si>
  <si>
    <t>Q370一家研究公司运行的实验由模拟应用程序和可视化应用程序提供支持.模拟应用程序在Linux上运行,每5分钟向NFS共享输出一次中间数据.可视化应用程序是一个显示模拟输出的Windows桌面应用程序,需要SMB文件系统.该公司维护两个同步的文件系统.这种策略导致数据重复和资源使用效率低下,公司需要将应用程序迁移到AWS,而不需要对任何一个应用程序进行代码更改.哪种解决方案能够满足这些要求?</t>
    <phoneticPr fontId="2"/>
  </si>
  <si>
    <t>Amazon FSx for NetApp ONTAP是一种基于NetApp流行的ONTAP文件系统的完全管理的共享存储服务.Amazon FSx of NetApp ONTAP提供了ONTAP文件体系的流行功能.性能和API,具有完全管理的AWS服务的灵活性.可扩展性和简单性,使客户更容易将依赖NAS设备的本地应用程序迁移到AWS.ONTAP文件系统的FSx类似于本地NetApp群集.在您创建的每个文件系统中,您还可以创建一个或多个存储虚拟机(SVM).这些是独立的文件服务器,每个服务器都有自己的NFS.SMB和管理访问端点,以及身份验证(用于管理和最终用户数据访问).反过来,每个SVM都有一个或多个卷来存储您的数#.https://aws.amazon.com/de/blogs/storage/getting-started-cloud-file-storage-with-amazon-fsx-for-netapp-ontap-using</t>
    <phoneticPr fontId="2"/>
  </si>
  <si>
    <t>将两个应用程序都迁移到AWS Lambda.创建一个AmazonS3存储桶以在应用程序之间交换数据.</t>
    <phoneticPr fontId="2"/>
  </si>
  <si>
    <t>将两个应用程序都迁移到亚马逊弹性容器服务(Amazon ECS).配置亚马逊FSx文件网关进行存储.</t>
    <phoneticPr fontId="2"/>
  </si>
  <si>
    <t>将模拟应用程序迁移到Linux Amazon EC2实例.将可视化应用程序迁移至Windows EC2实例,配置Amazon简单队列服务(Amazon SQS) 以在应用程序之间交换数据.</t>
    <phoneticPr fontId="2"/>
  </si>
  <si>
    <t>将模拟应用程序迁移到Linux Amazon EC2实例.将可视化应用程序迁移至Windows EC2实例,为NetApp ONTAP配置Amazon FSx以进行存储.</t>
    <phoneticPr fontId="2"/>
  </si>
  <si>
    <t>题目 371：</t>
    <phoneticPr fontId="2"/>
  </si>
  <si>
    <t>Q371作为预算规划的一部分,管理层希望按用户列出AWS计费项目的报告.这些数据将用于创建部内预算.解决方案架构师需要确定获取该报告信息的最有效方式.哪种解决方案满足这些要求?</t>
    <phoneticPr fontId="2"/>
  </si>
  <si>
    <t>成本资源管理器查看使用模式或历史</t>
    <phoneticPr fontId="2"/>
  </si>
  <si>
    <t>使用Amazon Athena运行查询以生成报告.</t>
    <phoneticPr fontId="2"/>
  </si>
  <si>
    <t>在成本资源管理器中创建一个报告并下载该报告.</t>
    <phoneticPr fontId="2"/>
  </si>
  <si>
    <t>从账单仪表板访问账单详细信息并下载账单.</t>
    <phoneticPr fontId="2"/>
  </si>
  <si>
    <t>修改AWS预算中的成本预算,以通过亚马逊简单电子邮件服务(亚马逊SES)发出警报.</t>
    <phoneticPr fontId="2"/>
  </si>
  <si>
    <t>题目 372：</t>
    <phoneticPr fontId="2"/>
  </si>
  <si>
    <t>Q372一家公司通过使用亚马逊S3托管其静态网站.该公司希望在其网页中添加一个联系表格.该联系表格将具有动态服务器端组件,供用户输入姓名.电子邮件地址.电话号码,和用户信息.该公司预计每月的现场访问将少于100次.哪种解决方案将最具成本效益地满足这些要求?</t>
    <phoneticPr fontId="2"/>
  </si>
  <si>
    <t>https://aws.amazon.com/blogs/architecture/create-dynamic-contact-forms-for-s3-static-websites-using-aws-lambdaamazon-api-gateway-and-amazon-ses/</t>
    <phoneticPr fontId="2"/>
  </si>
  <si>
    <t>在亚马逊弹性容器服务(Amazon ECS)中托管一个动态联系表单页面.设置亚马逊简单电子邮件服务(Amazon SES)以连接任何第三方电子邮件提供商.</t>
    <phoneticPr fontId="2"/>
  </si>
  <si>
    <t>使用AWS Lambda后端创建一个Amazon API网关端点,调用Amazon Simple Email Service (Amazon SES) .</t>
    <phoneticPr fontId="2"/>
  </si>
  <si>
    <t>通过部署Amazon Lightsail将静态网页转换为动态网页.使用客户端脚本构建联系人表单.将表单与Amazon WorkMail集成.</t>
    <phoneticPr fontId="2"/>
  </si>
  <si>
    <t>创建一个t2.micro Amazon EC2实例.部署LAMP (Linux.Apache.MySQL.PHP/Perl/Python) 堆栈来托管网页.使用客户端脚本构建联系人表单.将表单与Amazon WorkMail集成.</t>
    <phoneticPr fontId="2"/>
  </si>
  <si>
    <t>题目 373：</t>
    <phoneticPr fontId="2"/>
  </si>
  <si>
    <t>Q373一家公司有一个静态网站,托管在亚马逊S3前面的亚马逊CloudFront上.该静态网站使用数据库后端.该公司注意到,该网站没有反映网站的Git存储库中进行的更新.该公司检查Git存储和亚马逊S3之间的持续集成和持续交付(CI/CD)管道.该公司验证 webhook是否已正确配置,以及CI/CD管道是否正在发送指示成功部署的消息.解决方案架构师需要实现一个在网站上显示更新的解决方案.哪个解决方案将满足这些要求?</t>
    <phoneticPr fontId="2"/>
  </si>
  <si>
    <t>使CloudFront缓存无效:解决方案架构师应使CloudFront缓存无效,以确保向用户提供网站的最新版本,</t>
    <phoneticPr fontId="2"/>
  </si>
  <si>
    <t>添加应用程序负载均衡器.</t>
    <phoneticPr fontId="2"/>
  </si>
  <si>
    <t>将Amazon Elasticache for Redis或Memcached添加到web应用程序的数据库层.</t>
    <phoneticPr fontId="2"/>
  </si>
  <si>
    <t>使CloudFront缓存无效.</t>
    <phoneticPr fontId="2"/>
  </si>
  <si>
    <t>使用AWS证书管理器(ACM)验证网站的SSL证书.</t>
    <phoneticPr fontId="2"/>
  </si>
  <si>
    <t>题目 374：</t>
    <phoneticPr fontId="2"/>
  </si>
  <si>
    <t>Q374一家公司希望将基于Windows的应用程序从本地迁移到AWS云.该应用程序有三层:应用层.业务层,以及Microsoft SQL Server的数据库层.该公司希望使用SQL Server的特定功能,如本机备份和数据质量服务.该公司还需要在层之间共享处理文件.解决方案架构师应如何设计体系结构以满足这些要求?</t>
    <phoneticPr fontId="2"/>
  </si>
  <si>
    <t>数据质量服务:如果此功能对您的工作负载至关重要,请考虑选择Amazon RDS Custom或Amazon EC2.https://docs.aws.amazon.com/prescriptive-guidance/latest/migration-sql-server/comparison.html</t>
    <phoneticPr fontId="2"/>
  </si>
  <si>
    <t>在AmazonEC2实例上托管所有三层.使用AmazonFSx文件网关在层之间共享文件.</t>
    <phoneticPr fontId="2"/>
  </si>
  <si>
    <t>在AmazonEC2实例上托管所有三层.使用AmazonFSx for Windows文件服务器在层之间共享文件.</t>
    <phoneticPr fontId="2"/>
  </si>
  <si>
    <t>在Amazon EC2实例上承载应用层和业务层.在Amazon RDS上承载数据库层.使用Amazon弹性文件系统(Amazon EFS) 在层之间进行文件共享.</t>
    <phoneticPr fontId="2"/>
  </si>
  <si>
    <t>在Amazon EC2实例上托管应用层和业务层.在Amazon RDS上托管数据库层.使用Provisioned IOPS SSD (io2) Amazon Elastic Block Store (Amazon EBS) 卷在层之间共享文件.</t>
    <phoneticPr fontId="2"/>
  </si>
  <si>
    <t>题目 375：</t>
    <phoneticPr fontId="2"/>
  </si>
  <si>
    <t>Q375一家公司正在将基于Linux的web服务器组迁移到AWS.web服务器必须访问共享文件存储中的文件以获取某些内容.该公司不得对应用程序进行任何更改.解决方案架构师应如何满足这些要求?</t>
    <phoneticPr fontId="2"/>
  </si>
  <si>
    <t>创建一个Amazon Elastic File System (Amazon EFS) 文件系统.在所有web服务器上安装EFS文件系统.为了满足在不更改应用程序的情况下为基于Linux的web服务器提供共享文件存储的要求,使用Amazon EFS文件系统是最好的解决方案.Amazon EFS是一种托管NFS文件系统服务,它在多个基于Linux的实例之间提供对文件的共享访问,这使它适合这种用例.Amazon S3不适合这种情况,因为它是一种对象存储服务,而不是文件系统,并且它需要额外的工具或库来将S3 bucket作为文件系统挂载.Amazon CloudFront可以用于提高内容交付性能,但不是这一要求所必需的.此外,Amazon EBS卷一次只能挂载到一个实例,因此不适合跨多个实例共享文件.</t>
    <phoneticPr fontId="2"/>
  </si>
  <si>
    <t>创建一个可以访问web服务器的AmazonS3标准存储桶.</t>
    <phoneticPr fontId="2"/>
  </si>
  <si>
    <t>配置一个以AmazonS3 bucket为原点的AmazonCloudFront分发.</t>
    <phoneticPr fontId="2"/>
  </si>
  <si>
    <t>创建一个Amazon弹性文件系统(Amazon EFS) 文件系统.在所有web服务器上安装EFS文件系统.</t>
    <phoneticPr fontId="2"/>
  </si>
  <si>
    <t>配置通用SSD(gp3)亚马逊弹性块存储(Amazon EBS) 卷.将EBS卷安装到所有web服务器.</t>
    <phoneticPr fontId="2"/>
  </si>
  <si>
    <t>题目 376：</t>
    <phoneticPr fontId="2"/>
  </si>
  <si>
    <t>Q376一家公司拥有AWS Lambda功能,需要对位于同一AWS帐户中的Amazon S3存储桶进行读取访问.哪种解决方案将以最安全的方式满足这些要求?</t>
    <phoneticPr fontId="2"/>
  </si>
  <si>
    <t>这是为AWS Lambda函数提供S3存储桶访问权限的最安全和推荐的方法.它包括创建Lambda函数承担的IAM角色,并将IAM策略附加到授予从S3存储桶读取所需权限的角色.https://docs.aws.amazon.com/lambda/latest/dg/lambda-permissions.html</t>
    <phoneticPr fontId="2"/>
  </si>
  <si>
    <t>应用S3存储桶策略,该策略授予对S3存储桶的读取访问权限,</t>
    <phoneticPr fontId="2"/>
  </si>
  <si>
    <t>将IAM角色应用于Lambda函数.将IAM策略应用于该角色以授予对S3存储桶的读取访问权限.</t>
    <phoneticPr fontId="2"/>
  </si>
  <si>
    <t>在Lambda函数的代码中嵌入访问密钥和密钥,以授予对S3存储桶的读取访问所需的IAM权限.</t>
    <phoneticPr fontId="2"/>
  </si>
  <si>
    <t>将IAM角色应用于Lambda函数.将IAM策略应用于该角色,以授予对帐户中所有S3存储桶的读取访问权限.</t>
    <phoneticPr fontId="2"/>
  </si>
  <si>
    <t>题目 377：</t>
    <phoneticPr fontId="2"/>
  </si>
  <si>
    <t>Q377一家公司在多个亚马逊EC2实例上托管一个web应用程序.EC2实例位于一个自动伸缩组中,该组可根据用户需求进行伸缩.该公司希望在不做出长期承诺的情况下优化成本节约.解决方案架构师应推荐哪种EC2实例购买选项来满足这些要求?</t>
    <phoneticPr fontId="2"/>
  </si>
  <si>
    <t>https://docs.aws.amazon.com/autoscaling/ec2/userguide/ec2-auto-scaling-mixed-instances-groups.html</t>
    <phoneticPr fontId="2"/>
  </si>
  <si>
    <t>仅限专用实例</t>
    <phoneticPr fontId="2"/>
  </si>
  <si>
    <t>仅限On-Demand实例</t>
    <phoneticPr fontId="2"/>
  </si>
  <si>
    <t>按需实例和现场实例的混合</t>
    <phoneticPr fontId="2"/>
  </si>
  <si>
    <t>按需实例和保留实例的混合</t>
    <phoneticPr fontId="2"/>
  </si>
  <si>
    <t>题目 378：</t>
    <phoneticPr fontId="2"/>
  </si>
  <si>
    <t>Q378一家媒体公司将Amazon CloudFront用于其公开的流媒体视频内容.该公司希望通过控制谁有权访问来保护Amazon S3中托管的视频内容的安全.该公司的一些用户使用的是不支持cookie的自定义HTTP客户端.该公司的一些用户无法更改他们用于的硬编码URL访问.哪些服务或方法将满足这些要求,对用户的影响最小?(选择两个.)</t>
    <phoneticPr fontId="2"/>
  </si>
  <si>
    <t>签名URL是授予对S3对象临时访问权限的URL.它们包括验证请求真实性的签名,以及限制URL有效期的截止日期.此解决方案适用于使用不支持cookie的自定义HTTP客户端的用户签名cookie类似于签名URL,但他们使用cookie来授予对S3对象的临时访问权限.此解决方案适用于无法更改用于访问的硬编码URL的用户.https://aws.amazon.com/blogs/media/secure-content-usingcloudfront-functions/</t>
    <phoneticPr fontId="2"/>
  </si>
  <si>
    <t>签名cookie</t>
    <phoneticPr fontId="2"/>
  </si>
  <si>
    <t>已签名的URL</t>
    <phoneticPr fontId="2"/>
  </si>
  <si>
    <t>AWS应用同步</t>
    <phoneticPr fontId="2"/>
  </si>
  <si>
    <t>JSUIN VVeD h料 (JVVI)</t>
    <phoneticPr fontId="2"/>
  </si>
  <si>
    <t>AWS保密经理</t>
    <phoneticPr fontId="2"/>
  </si>
  <si>
    <t>题目 379：</t>
    <phoneticPr fontId="2"/>
  </si>
  <si>
    <t>Q379一家公司正在准备一个新的数据平台,该平台将从多个来源获取实时流媒体数据,该公司需要在将数据写入亚马逊S3之前对数据进行转换.该公司要求能够使用SQL查询转换后的数据,哪些解决方案将满足这些要求?(选择两个.)</t>
    <phoneticPr fontId="2"/>
  </si>
  <si>
    <t>使用Amazon Kinesis数据流来流式传输数据.使用Amazon Kinosis数据分析来转换数据.使用亚马逊Kinesis Data Firehose将数据写入亚马逊S3.使用亚马逊Athena从亚马逊S3查询转换后的数据.</t>
    <phoneticPr fontId="2"/>
  </si>
  <si>
    <t>使用Amazon Managed Streaming for Apache Kafka (Amazon MSK) 流式传输数据.使用AWS Glue转换数据并将数据写入Amazon S3.使用Amazon Athena从Amazon S3查询转换后的数据.</t>
    <phoneticPr fontId="2"/>
  </si>
  <si>
    <t>使用AWS数据库迁移服务(AWS DMS)获取数据.使用Amazon EMR转换数据并将数据写入Amazon S3.使用Amazon Athena从Amazon S3查询转换后的数据.</t>
    <phoneticPr fontId="2"/>
  </si>
  <si>
    <t>使用Amazon Managed Streaming for Apache Kafka (Amazon MSK) 流式传输数据.使用Amazon Kinesis data Analytics转换数据并将数据写入Amazon S3.使用Amazon RDS查询编辑器从Amazon S3查询转换后的数据.</t>
    <phoneticPr fontId="2"/>
  </si>
  <si>
    <t>使用Amazon Kinesis数据流对数据进行流式传输.使用AWS Glue对数据进行转换.使用Amazon Kinosis Data Firehose将数据写入Amazon S3.使用Amazon RDS查询编辑器从Amazon S3查询转换后的数据.</t>
    <phoneticPr fontId="2"/>
  </si>
  <si>
    <t>题目 380：</t>
    <phoneticPr fontId="2"/>
  </si>
  <si>
    <t>Q380一家公司的本地卷备份解决方案已经失效.该公司希望将AWS作为新备份解决方案的一部分,并希望在AWS上备份数据时保持对所有数据的本地访问,该公司想确保AWS上备份的数据自动安全地传输.哪种解决方案符合这些要求?</t>
    <phoneticPr fontId="2"/>
  </si>
  <si>
    <t>在缓存模式下,您的主数据会写入S3,同时将频繁访问的数据保留在本地缓存中以进行低延迟访问.在存储模式下,主数据会存储在本地,整个数据集可用于低延迟访问,同时异步备份到AWS.</t>
    <phoneticPr fontId="2"/>
  </si>
  <si>
    <t>使用AWS Snowball将数据从本地解决方案迁移到Amazon S3.配置本地系统以安装Snowball S3端点,从而提供对数据的本地访问.</t>
    <phoneticPr fontId="2"/>
  </si>
  <si>
    <t>使用AWS Snowball Edge将数据从本地解决方案迁移到Amazon S3.使用Snowball边缘文件接口为本地系统提供对数据的本地访问.</t>
    <phoneticPr fontId="2"/>
  </si>
  <si>
    <t>使用AWS存储网关并配置缓存卷网关.在本地运行存储网关软件设备,并配置要在本地缓存的数据百分比.安装网关存储卷以提供对数据的本地访问.</t>
    <phoneticPr fontId="2"/>
  </si>
  <si>
    <t>使用AWS存储网关并配置存储卷网关.在本地运行存储网关软件设备,并将网关存储卷映射到本地存储.安装网关存储卷以提供对数据的本地访问.</t>
    <phoneticPr fontId="2"/>
  </si>
  <si>
    <t>题目 381：</t>
    <phoneticPr fontId="2"/>
  </si>
  <si>
    <t>Q381托管在亚马逊EC2实例上的应用程序需要访问亚马逊S3存储桶.流量不得通过互联网.解决方案架构师应如何配置访问权限以满足这些要求?</t>
    <phoneticPr fontId="2"/>
  </si>
  <si>
    <t>S3和DynamoDB是仅有的具有网关端点选项的服务.https://docs.aws.amazon.com/vpc/latest/privatelink/gatewayendpoints.htmIR</t>
    <phoneticPr fontId="2"/>
  </si>
  <si>
    <t>使用亚马逊路线53创建一个私人托管区.</t>
    <phoneticPr fontId="2"/>
  </si>
  <si>
    <t>在专有网络中为Amazon S3设置一个网关专有网络端点.</t>
    <phoneticPr fontId="2"/>
  </si>
  <si>
    <t>将EC2实例配置为使用NAT网关访问S3 bucket.</t>
    <phoneticPr fontId="2"/>
  </si>
  <si>
    <t>在VPC和S3 bucket之间建立AWS Site to Site VPN连接.</t>
    <phoneticPr fontId="2"/>
  </si>
  <si>
    <t>题目 382：</t>
    <phoneticPr fontId="2"/>
  </si>
  <si>
    <t>Q382一家电子商务公司在AWS云中存储了数兆字节的客户数据.这些数据包含个人身份信息(PII).该公司希望在三个应用程序中使用这些数据.只有一个应用程序需要处理PII.在其他两个应用程序处理数据之前,必须删除PII.哪种解决方案能满足这些要求运营开明:</t>
    <phoneticPr fontId="2"/>
  </si>
  <si>
    <t>Amazon S3 Object Lambda允许您向S3 GET请求添加自定义代码,这意味着您可以在数据返回到请求应用程序之前修改数据.在这种情况下,您可以使用S3 Object Lambda在数据返回到两个不需要处理PII的应用程序之前删除PII.这种方法的操作开销最小,因为它不需要创建单独的数据集或代理应用程序层,并且它允许您在S3存储桶中维护数据的单个副.https://aws.amazon.com/ko/blogs/korea/introducing-amazon-s3-object-lambda-use-your-code-to-process-data-as-it-is</t>
    <phoneticPr fontId="2"/>
  </si>
  <si>
    <t>将数据存储在AmazonDynamoDB表中.创建一个代理应用程序层来拦截和处理每个应用程序请求的数据.</t>
    <phoneticPr fontId="2"/>
  </si>
  <si>
    <t>将数据存储在AmazonS3存储桶中.在将数据返回给请求应用程序之前,使用S3 Object Lambda对数据进行处理和转换.</t>
    <phoneticPr fontId="2"/>
  </si>
  <si>
    <t>处理数据并将转换后的数据存储在三个独立的AmazonS3存储桶中,这样每个应用程序都有自己的自定义数据集.将每个应用程序指向各自的S3存储桶.</t>
    <phoneticPr fontId="2"/>
  </si>
  <si>
    <t>处理数据并将转换后的数据存储在三个独立的Amazon DynamoDB表中,这样每个应用程序都有自己的自定义数据集.将每个应用程序指向其各自的DynamoDB表格.</t>
    <phoneticPr fontId="2"/>
  </si>
  <si>
    <t>题目 383：</t>
    <phoneticPr fontId="2"/>
  </si>
  <si>
    <t>Q383一个开发团队已经启动了一个新的应用程序,该应用程序托管在开发专有网络内的Amazon EC2实例上.解决方案架构师需要在同一帐户中创建一个新专有网络.新的专有网络将与开发专有网络进行对等.开发专有网络的专有网络CIDR块为192.168.0.0/24.解决方案建筑师需要为新专有网络创建一个CIDR块.CIDR块必须为对于VPC到开发VPC的对等连接有效.满足这些要求的SMALLEST CIDR块是什么?</t>
    <phoneticPr fontId="2"/>
  </si>
  <si>
    <t>允许的块大小介于/28 netmask和/16 netmask之间.CIDR块不得与VPC关联的任何现有CIDR块重A.https://docs.aws.amazon.com/vpc/latest/userguide/configure-your-vpc.html</t>
    <phoneticPr fontId="2"/>
  </si>
  <si>
    <t>10.0.0.0/32</t>
    <phoneticPr fontId="2"/>
  </si>
  <si>
    <t>192.168.0.0/24</t>
    <phoneticPr fontId="2"/>
  </si>
  <si>
    <t>192.168.1.0/32</t>
    <phoneticPr fontId="2"/>
  </si>
  <si>
    <t>10.0.0.0/24</t>
    <phoneticPr fontId="2"/>
  </si>
  <si>
    <t>题目 384：</t>
    <phoneticPr fontId="2"/>
  </si>
  <si>
    <t>Q384一家公司在五个亚马逊EC2实例上部署了一个应用程序.应用程序负载均衡器(ALB)通过使用目标组将流量分配给这些实例.大多数情况下,每个实例的平均CPU使用率低于10%,偶尔会激增到65%.解决方案架构师需要实施一个解决方案来自动化应用程序的可扩展性.该解决方案必须优化体系结构的成本,并且必须确保在出现激增时应用程序有足够的CPU资源.哪种解决方案能满足这些要求?</t>
    <phoneticPr fontId="2"/>
  </si>
  <si>
    <t>创建一个当CPUUtilization度量低于20%时进入alarm状态的Amazon CloudWatch警报.创建一个AWS Lambda函数,CloudWatch警报调用该函数来终止ALB目标组中的一个EC2实例.</t>
    <phoneticPr fontId="2"/>
  </si>
  <si>
    <t>创建EC2自动缩放组.选择现有ALB作为负载平衡器,选择现有目标组作为目标组.设置基于ASGAverageCPUUtilization度量的目标跟踪缩放策略.将最小实例设置为2,将所需容量设置为3,将最大实例设置为6,将目标值设置为50%.将EC2实例添加到自动缩放组中.</t>
    <phoneticPr fontId="2"/>
  </si>
  <si>
    <t>创建EC2自动缩放组.选择现有ALB作为负载平衡器,选择现有目标组作为目标组.将最小实例设置为2,将所需容量设置为3,将最大实例设置为6.将EC2实例添加到自动缩放组中.</t>
    <phoneticPr fontId="2"/>
  </si>
  <si>
    <t>创建两个Amazon CloudWatch警报.当平均CPU利用率指标低于20%时,将第一个CloudWatch警报配置为进入警报状态,当平均CPUU利用率矩阵高于50%时,将第二个CloudWatch报警配置为进入报警状态.将警报配置为发布到亚马逊简单通知服务(Amazon SNS)主题以发送电子邮件.收到后消息,登录以减少或增加正在运行的EC2实例的数量.</t>
    <phoneticPr fontId="2"/>
  </si>
  <si>
    <t>题目 385：</t>
    <phoneticPr fontId="2"/>
  </si>
  <si>
    <t>Q385一家公司在应用程序负载均衡器后面的亚马逊EC2实例上运行关键业务应用程序.EC2实例在自动缩放组中运行,并访问亚马逊RDS数据库实例.该设计未通过运营审查,因为EC2实例和数据库实例都位于一个可用区中.解决方案架构师必须更新设计以使用第二个可用区.哪种解决方案将使应用程序高度可用?</t>
    <phoneticPr fontId="2"/>
  </si>
  <si>
    <t>一个子网必须位于一个可用区域内.https://aws.amazon.com/vpc/faqs/# :~: text=可以%20a%20子网%20跨度%20可用性,在%20a+20单个%20可用度%20区域内.</t>
    <phoneticPr fontId="2"/>
  </si>
  <si>
    <t>在每个可用性区域中配置一个子网.配置“自动缩放”组以在两个可用性区域之间分发EC2实例.配置连接到每个网络的DB实例.</t>
    <phoneticPr fontId="2"/>
  </si>
  <si>
    <t>提供两个跨两个可用性区域扩展的子网.配置“自动缩放”组以在两个可用区中分发EC2实例.配置连接到每个网络的DB实例.</t>
    <phoneticPr fontId="2"/>
  </si>
  <si>
    <t>在每个可用性区域中配置一个子网.配置“自动缩放”组以在两个可用性区域之间分发EC2实例.配置用于多AZ部署的DB实例.</t>
    <phoneticPr fontId="2"/>
  </si>
  <si>
    <t>设置一个跨两个可用区扩展的子网.配置“自动缩放”组以在两个可用区时分发EC2实例.配置用于多AZ部署的DB实例.</t>
    <phoneticPr fontId="2"/>
  </si>
  <si>
    <t>题目 386：</t>
    <phoneticPr fontId="2"/>
  </si>
  <si>
    <t>Q386一个研究实验室需要处理大约8 TB的数据.该实验室要求存储子系统的延迟为亚毫秒,最低吞吐量为6 GBps.数百个运行亚马逊Linux的亚马逊EC2实例将分发和处理数据.哪种解决方案能满足性能要求?</t>
    <phoneticPr fontId="2"/>
  </si>
  <si>
    <t>创建一个Amazon S3存储桶来存储原始数据为Lustre创建一个使用持久SSD存储的Amazon FSx文件系统选择从Amazon S3导入数据和将数据导出到Amazon S3的选项在EC2实例上安装文件系统.Amazon FSx for Lustre使用SSD存储,延迟为亚毫秒,吞吐量高达6Gbps,并且可以从Amazon S3导入数据并将数据导出到Amazon S3.此外,选择永久SSD存储的选项将确保数据存储在磁盘</t>
    <phoneticPr fontId="2"/>
  </si>
  <si>
    <t>为NetApp ONTAP文件系统创建一个Amazon FSx.将每个卷的分层策略设置为ALL.将原始数据导入文件系统.在EC2实例上安装 fila系统.</t>
    <phoneticPr fontId="2"/>
  </si>
  <si>
    <t>创建一个Amazon S3存储桶来存储原始数据.创建一个使用持久SSD存储的Amazon FSx for Lustre文件系统,选择从Amazon S3导入数据和将数据导出到Amazon S3的选项.在EC2实例上安装文件系统.</t>
    <phoneticPr fontId="2"/>
  </si>
  <si>
    <t>创建一个Amazon S3存储桶来存储原始数据.创建一个使用持久HDD存储的Amazon FSx for Lustre文件系统.选择从Amazon S3导入数据和将数据导出到Amazon S3的选项.在EC2实例上安装文件系统.</t>
    <phoneticPr fontId="2"/>
  </si>
  <si>
    <t>为NetApp ONTAP文件系统创建一个Amazon FSx.将每个卷的分层策略设置为NONE.将原始数据导入文件系统.在EC2实例上装载文件系统.</t>
    <phoneticPr fontId="2"/>
  </si>
  <si>
    <t>题目 387：</t>
    <phoneticPr fontId="2"/>
  </si>
  <si>
    <t>Q387由于硬件容量限制,一家公司需要将遗留应用程序从本地数据中心迁移到AWS云.该应用程序每周7天,每天24小时运行,应用程序的数据库存储会随着时间的推移而持续增长,解决方案架构师应该做些什么才能最经济高效地满足这些要求?</t>
    <phoneticPr fontId="2"/>
  </si>
  <si>
    <t>对于像这样的长时间稳定工作负载,与随需应变实例相比,亚马逊EC2保留实例可以显著节省成本.保留实例提供容量预留,因此保证实例在预留期内可用.亚马逊Aurora是一个高度可扩展的,云原生关系数据库服务,旨在与MySQL和PostgreSQL兼容.它可以自动扩展以满足不断增长的存储需求,因此它可以满足应用程序随着时间的推移对数据库存储的需求.通过使用Aurora的保留实例,从长远来看,成本节约将是显著ÉJ.https://docs.aws.amazon.com/AmazonRDS/latest/AuroraUserGuide/Aurora.AuroraMySQL.html</t>
    <phoneticPr fontId="2"/>
  </si>
  <si>
    <t>将应用层迁移到AmazonEC2 Spot实例.将数据存储层迁移到Amazon S3.</t>
    <phoneticPr fontId="2"/>
  </si>
  <si>
    <t>将应用层迁移到Amazon EC2保留实例.将数据存储层迁移到亚马逊RDS点播实例.</t>
    <phoneticPr fontId="2"/>
  </si>
  <si>
    <t>将应用层迁移到Amazon EC2保留实例.将数据存储层迁移到亚马逊Aurora保留实例.</t>
    <phoneticPr fontId="2"/>
  </si>
  <si>
    <t>将应用层迁移到Amazon EC2随需应变实例.将数据存储层迁移到亚马逊RDS保留实例.</t>
    <phoneticPr fontId="2"/>
  </si>
  <si>
    <t>题目 388：</t>
    <phoneticPr fontId="2"/>
  </si>
  <si>
    <t>Q388一所大学的研究实验室需要将30 TB的数据从内部部署的Windows文件服务器迁移到Amazon FSx for Windows文件服务器.该实验室有一个1 Gbps的网络链路,该大学的许多其他部内都共享该链路.该实验室希望实现一种数据迁移服务,以最大限度地提高数据传输的性能.然而,实验室需要能够控制服务使用的带宽量,以最大限度地减少对其他部内的影响.数据迁移必须在未来5天内进行.哪种AWS解决方案将满足这些要求?</t>
    <phoneticPr fontId="2"/>
  </si>
  <si>
    <t>DataSync可用于在内部部署的Windows文件服务器和Amazon FSx for Windows文件服务器之间迁移数据,其与Windows文件系统兼容.实验室需要在相对较短的时间(5天)内迁移大量数据(30 TB),并限制对其他部内网络流量的影响.因此,AWS DataSync可以通过提供快速高效的数据传输和网络节流功能来控制带宽使用,从而满足这些要R.https://docs.aws.amazon.com/datasync/latest/userguide/configure-bandwidth.html</t>
    <phoneticPr fontId="2"/>
  </si>
  <si>
    <t>AWS雪锥</t>
    <phoneticPr fontId="2"/>
  </si>
  <si>
    <t>亚马逊FSx文件网关</t>
    <phoneticPr fontId="2"/>
  </si>
  <si>
    <t>AWS数据同步</t>
    <phoneticPr fontId="2"/>
  </si>
  <si>
    <t>AWS传输系列</t>
    <phoneticPr fontId="2"/>
  </si>
  <si>
    <t>题目 389：</t>
    <phoneticPr fontId="2"/>
  </si>
  <si>
    <t>Q389一家公司想创建一个移动应用程序,允许用户在移动设备上流式传输慢动作视频片段.目前,该应用程序捕获视频片段,并将原始格式的视频片段上传到亚马逊S3存储桶.该应用程序直接从S3存储桶中检索这些视频片段.然而,视频的原始格式很大.用户在移动设备上遇到缓冲和播放问题.该公司希望实施解决方案,最大限度地提高应用程序的性能和可扩展性,同时最大限度地减少运营开销.哪种解决方案组合能满足这些要求?(选择两个.)</t>
    <phoneticPr fontId="2"/>
  </si>
  <si>
    <t>A和C bc云前端将有助于提高此类内容的性能,而弹性转码器使传输设备的过程几乎无缝.https://aws.amazon.com/elastictranscoder/</t>
    <phoneticPr fontId="2"/>
  </si>
  <si>
    <t>部署Amazon CloudFront进行内容交付和缓存.</t>
    <phoneticPr fontId="2"/>
  </si>
  <si>
    <t>使用AWS DataSync在其他S3存储桶中跨AW'S Regions复制视频文件.</t>
    <phoneticPr fontId="2"/>
  </si>
  <si>
    <t>使用亚马逊弹性转码器将视频文件转换为更合适的格式.</t>
    <phoneticPr fontId="2"/>
  </si>
  <si>
    <t>在本地区域部署一组亚马逊EC2实例,用于内容交付和缓存.</t>
    <phoneticPr fontId="2"/>
  </si>
  <si>
    <t>部署一个亚马逊EC2实例的自动缩放组,将视频文件转换为更合适的格式.</t>
    <phoneticPr fontId="2"/>
  </si>
  <si>
    <t>题目 390：</t>
    <phoneticPr fontId="2"/>
  </si>
  <si>
    <t>Q390一家公司正在推出一款部署在亚马逊弹性容器服务(Amazon ECS)集群上的新应用程序,并将Fargate启动类型用于ECS任务.该公司正在监控CPU和内存的使用情况,因为它预计该应用程序在推出时会有高流量.然而,当利用率下降时,公司希望降低成本.解决方案架构师应该推荐什么?</t>
    <phoneticPr fontId="2"/>
  </si>
  <si>
    <t>答案是D-Application Auto Scaling是一项面向开发人员和系统管理员的web服务,他们需要一个解决方案来为AmazonEC2以外的单个AWS服务自动扩展他们的可扩展资JF.https://docs.aws.amazon.com/autoscaling/application/userguide/what-is-application-auto-scaling.html</t>
    <phoneticPr fontId="2"/>
  </si>
  <si>
    <t>使用亚马逊EC2自动缩放功能根据以前的流量模式在特定时段进行缩放.</t>
    <phoneticPr fontId="2"/>
  </si>
  <si>
    <t>使用AWS Lambda功能根据触发Amazon CloudWatch警报的指标违规对亚马逊ECS进行缩放.</t>
    <phoneticPr fontId="2"/>
  </si>
  <si>
    <t>当ECS指标违反触发Amazon CloudWatch警报时,使用带有简单缩放策略的Amazon EC2 Auto Scaling进行缩放.</t>
    <phoneticPr fontId="2"/>
  </si>
  <si>
    <t>当ECS指标违反触发Amazon CloudWatch警报时,使用AWS应用程序自动缩放和目标跟踪策略进行缩放.</t>
    <phoneticPr fontId="2"/>
  </si>
  <si>
    <t>题目 391：</t>
    <phoneticPr fontId="2"/>
  </si>
  <si>
    <t>Q391一家公司最近在不同的AWS地区创建了一个灾难恢复站点.该公司需要定期在这两个地区的NFS文件系统之间来回传输大量数据.哪种解决方案能够以最少的运营开销满足这些要求?</t>
    <phoneticPr fontId="2"/>
  </si>
  <si>
    <t>AWS DataSync是一种完全管理的数据传输服务,可以简化本地存储系统和AWS服务之间的大量数据传输.它还可以在不同的AWS服务之间传输数据,包括不同的AWS地区.DataSync提供了一个简单.可扩展和自动化的数据传输解决方案,并且它最大限度地减少了操作开销,因为它完全由AWS管理.</t>
    <phoneticPr fontId="2"/>
  </si>
  <si>
    <t>使用AWS数据同步.</t>
  </si>
  <si>
    <t>使用AWS数据同步.</t>
    <phoneticPr fontId="2"/>
  </si>
  <si>
    <t>使用AWS雪球设备.</t>
    <phoneticPr fontId="2"/>
  </si>
  <si>
    <t>在亚马逊EC2上设置一个SFTP服务器.</t>
    <phoneticPr fontId="2"/>
  </si>
  <si>
    <t>使用AWS数据库迁移服务(AWS DMS).</t>
    <phoneticPr fontId="2"/>
  </si>
  <si>
    <t>题目 392：</t>
    <phoneticPr fontId="2"/>
  </si>
  <si>
    <t>Q392一家公司使用亚马逊API网关在同一个VPC中运行一个带有两个REST API的私有网关.BuyStock RESTful web服务调用CheckFunds RESTfull web服务,以确保在购买股票之前有足够的资金可用.该公司在VPC流日志中注意到,BuyStock-RESTful web服务通过互联网调用CheckFunds REST web服务而不是通过专有网络.解决方案架构师必须实现一个解决方案,以便API通过专有网络进行通信,随着代码的FEWEST更改,哪个解决方案将满足这些要求?</t>
    <phoneticPr fontId="2"/>
  </si>
  <si>
    <t>接口端点是一种水平扩展的冗余VPC端点,可为服务提供私有连接.它是一种弹性网络接口,具有专用IP地址,可作为通往AWS服务的流量的入口点.接口端点用于连接VPC和AWS服.https://docs.aws.amazon.com/apigateway/latest/developerguide/apigateway-private-apis.html</t>
    <phoneticPr fontId="2"/>
  </si>
  <si>
    <t>在HTTP头中添加X-API-Key头以进行授权.</t>
    <phoneticPr fontId="2"/>
  </si>
  <si>
    <t>使用接口端点.</t>
    <phoneticPr fontId="2"/>
  </si>
  <si>
    <t>使用网关端点.</t>
    <phoneticPr fontId="2"/>
  </si>
  <si>
    <t>在两个RESTAPI之间添加一个AmazonSimpleQueue Service (AmazonSQS) 队列.</t>
    <phoneticPr fontId="2"/>
  </si>
  <si>
    <t>题目 393：</t>
    <phoneticPr fontId="2"/>
  </si>
  <si>
    <t>Q393一家公司希望为运行在亚马逊EC2实例上的延迟敏感应用程序运行内存数据库.该应用程序每分钟处理超过100000个事务,需要高网络吞吐量.解决方案架构师需要提供一种经济高效的网络设计,最大限度地减少数据传输费用.哪种解决方案满足这些要求?</t>
    <phoneticPr fontId="2"/>
  </si>
  <si>
    <t>为了实现低延迟.高吞吐量和成本效益,最佳解决方案是将EC2实例作为具有集群策略的放置组在同一可用区内启动.</t>
    <phoneticPr fontId="2"/>
  </si>
  <si>
    <t>在同一AWS区域内的同一可用区内启动所有EC2实例.在启动EC2实例时指定具有集群策略的放置组.</t>
    <phoneticPr fontId="2"/>
  </si>
  <si>
    <t>启动同一AWS区域内不同可用区中的所有EC2实例.启动EC2实例时指定一个具有分区策略的放置组.</t>
    <phoneticPr fontId="2"/>
  </si>
  <si>
    <t>根据网络利用率目标,部署自动扩展组以在不同的可用性区域中启动EC2实例.</t>
    <phoneticPr fontId="2"/>
  </si>
  <si>
    <t>部署一个具有逐步扩展策略的自动扩展组,以在不同的可用性区域中启动EC2实例.</t>
    <phoneticPr fontId="2"/>
  </si>
  <si>
    <t>题目 394：</t>
    <phoneticPr fontId="2"/>
  </si>
  <si>
    <t>Q394一家主要在本地运行应用服务器的公司决定迁移到AWS.该公司希望最大限度地减少在本地扩展其互联网小型计算机系统接口(iSCSI) 存储的需要,该公司只希望其最近访问的数据保持本地存储.该公司应使用哪种AWS解决方案来满足这些要求?</t>
    <phoneticPr fontId="2"/>
  </si>
  <si>
    <t>AWS Storage Gateway Volume Gateway提供了两种连接iSCSI存储的配置,即存储卷和缓存卷.存储卷配置在本地存储整个数据集,并将数据异步备份到AWS.缓存卷配置在内部存储最近访问的数据,剩余数据存储在AmazonS3中.由于该公司只希望其最近访问的数据保持本地存储,缓存卷配置将是最合适的.它允许公司将频繁访问的数据保留在本地,并减少扩展其iSCSI存储的需要,同时仍然通过AWS云提供对所有数据的访问.此配置还提供了对频繁访问数据的低延迟访问,以及对不太频繁访问数据进行经济高效的异地备份.https://docs.amazonaws.cn/en_us/storagegateway/latest/vgw/StorageGatewayConcepts.html#storage网关缓存概念</t>
    <phoneticPr fontId="2"/>
  </si>
  <si>
    <t>亚马逊S3文件网关</t>
    <phoneticPr fontId="2"/>
  </si>
  <si>
    <t>AWS存储网关磁带网关</t>
    <phoneticPr fontId="2"/>
  </si>
  <si>
    <t>AWS存储网关卷网关存储的卷</t>
    <phoneticPr fontId="2"/>
  </si>
  <si>
    <t>AWS存储网关卷网关缓存的卷</t>
    <phoneticPr fontId="2"/>
  </si>
  <si>
    <t>题目 395：</t>
    <phoneticPr fontId="2"/>
  </si>
  <si>
    <t>Q395一家公司有多个使用合并计费的AWS帐户.该公司为Oracle On Demand DB实例运行了几个活动的高性能亚马逊RDS,持续90天.该公司的财务团队可以访问合并计费帐户和所有其他AWS帐户中的AWS Trusted Advisor.财务团队需要使用适当的AWS帐户来访问Trusted AdvisorRDS的检查建议.财务团队必须审查适当的Trusted Advisor检查,以降低RDS成本.财务团队应采取哪种步骤组合来满足这些要求?(选择两个.)</t>
    <phoneticPr fontId="2"/>
  </si>
  <si>
    <t>https://aws.amazon.com/premiumsupport/knowledge-center/trusted-advisor-cost-optimization/</t>
    <phoneticPr fontId="2"/>
  </si>
  <si>
    <t>使用运行RDS实例的帐户中的Trusted Advisor建议.</t>
    <phoneticPr fontId="2"/>
  </si>
  <si>
    <t>使用来自合并计费帐户的Trusted Advisor建议,可以同时查看所有RDS实例检查.</t>
    <phoneticPr fontId="2"/>
  </si>
  <si>
    <t>查看Trusted Advisor对Amazon RDS保留实例优化的检查.</t>
    <phoneticPr fontId="2"/>
  </si>
  <si>
    <t>查看Trusted Advisor对Amazon RDS空闲数据库实例的检查.</t>
    <phoneticPr fontId="2"/>
  </si>
  <si>
    <t>查看Trusted Advisor对Amazon Redshift保留节点优化的检查.</t>
    <phoneticPr fontId="2"/>
  </si>
  <si>
    <t>题目 396：</t>
    <phoneticPr fontId="2"/>
  </si>
  <si>
    <t>Q396解决方案架构师需要优化存储成本.解决方案架构师必须确定任何不再被访问或很少被访问的Amazon S3存储桶.哪种解决方案能够以最少的运营开销实现这一目标?</t>
    <phoneticPr fontId="2"/>
  </si>
  <si>
    <t>S3 Storage Lens是一个完全管理的S3存储分析解决方案,可全面查看对象存储使用情况.活动趋势和优化成本的建议.Storage Lens允许您分析所有S3存储桶中的对象访问模式,并生成详细的指标和报告.https://aws.amazon.com/blogs/aws/s3storage-lens/</t>
    <phoneticPr fontId="2"/>
  </si>
  <si>
    <t>使用S3 Storage Lens仪表板分析存储桶访问模式以获取高级活动指标.</t>
    <phoneticPr fontId="2"/>
  </si>
  <si>
    <t>使用AWS管理控制台中的S3仪表板分析bucket访问模式.</t>
    <phoneticPr fontId="2"/>
  </si>
  <si>
    <t>打开bucket的Amazon CloudWatch BucketSizeBytes度量.使用Amazon Athena的度量数据分析bucket访问模式.</t>
    <phoneticPr fontId="2"/>
  </si>
  <si>
    <t>打开AWS CloudTrail进行S3对象监控.使用与Amazon CloudWatch日志集成的CloudTrail日志分析bucket访问模式.</t>
    <phoneticPr fontId="2"/>
  </si>
  <si>
    <t>题目 397：</t>
    <phoneticPr fontId="2"/>
  </si>
  <si>
    <t>Q397一家公司向从事人工智能和机器学习(AI/ML)研究的客户销售数据集.数据集很大,存储在美国东部地区亚马逊S3存储桶中的格式化文件.该公司托管一个web应用程序,客户使用该应用程序购买对给定数据集的访问权限,该web应用程序部署在应用程序负载均衡器后面的多个亚马逊EC2实例上.购买后,客户收到一个S3签名的URL,该URL允许访问文件.客户分布在北美和欧洲.该公司希望降低与数据传输相关的成本,并希望维护或提高性能解决方案架构师应该做些什么来满足这些要求?</t>
    <phoneticPr fontId="2"/>
  </si>
  <si>
    <t>为了降低与数据传输相关的成本并维护或提高性能,解决方案架构师应该使用Amazon CloudFront,这是一种内容交付网络(CDN)服务,可以安全地交付数据.视频.应用程序,和API以低延迟和高传输速度向全球客户提供数据.以现有S3存储桶为起点部署CloudFront分发将使公司能够从离客户更近的边缘位置向客户提供数据,降低数据传输成本并提高性能.将客户请求导向CloudFront URL并切换到CloudFront签名的URL进行访问控制,将使客户能够安全高效地访问数据.https://docs.aws.amazon.com/AmazonCloudFront/latest/DeveloperGuide/PrivateContent.html</t>
    <phoneticPr fontId="2"/>
  </si>
  <si>
    <t>在现有S3存储桶上配置S3传输加速.将客户请求直接发送到S3传输加速端点.继续使用S3签名URL进行访问控制.</t>
    <phoneticPr fontId="2"/>
  </si>
  <si>
    <t>部署一个以现有S3 bucket为原点的Amazon CloudFront分发.将客户请求直接发送到CloudFront URL.切换到CloudFront签名的URL进行访问控制.</t>
    <phoneticPr fontId="2"/>
  </si>
  <si>
    <t>在eu-central-1区域中设置第二个S3存储桶,在存储桶之间进行S3跨区域复制.将客户请求直接发送到最近的区域.继续使用S3签名的URL进行访问控制.</t>
    <phoneticPr fontId="2"/>
  </si>
  <si>
    <t>修改web应用程序,使数据集能够流式传输到最终用户,将web应用程序配置为从现有S3存储桶中读取数据.直接在应用程序中实现访问控制.</t>
    <phoneticPr fontId="2"/>
  </si>
  <si>
    <t>题目 398：</t>
    <phoneticPr fontId="2"/>
  </si>
  <si>
    <t>Q398一家公司正在使用AWS设计一个处理保险报价的web应用程序.用户将从该应用程序中请求报价.报价必须按报价类型分隔,必须在24小时内回复,并且不得丢失.该解决方案必须最大限度地提高运营效率,并且必须尽量减少维护,哪个解决方案符合这些要求?</t>
    <phoneticPr fontId="2"/>
  </si>
  <si>
    <t>报价类型需要分开:SNS消息过滤可以用于根据报价类型将消息发布到适当的SQS队列,确保报价按类型分开.报价必须在24小时内响应,并且不能丢失:SQS为消息提供可靠且可扩展的排队,确保报价不会丢失,并且可以及时处理.此外,每个后端应用程序服务器都可以使用自己的SQS队列,确保报价在没有任何延迟的情况下得到有效处理.操作效率和最大限度地减少维护:使用单个SNS主题和多个SQS队列是一种可扩展且具有成本效益的方法,这有助于最大限度地提高运营效率并最大限度地减少维护.此外,SNS和SQS是完全管理的服务,这意味着公司不需要担心软件更新.硬件升级或扩展基础设施等维护任95.https://aws.amazon.com/getting-started/hands-on/filter-messages-published-to-topics/</t>
    <phoneticPr fontId="2"/>
  </si>
  <si>
    <t>根据报价类型创建多个Amazon Kinesis数据流.配置web应用程序以将消息发送到正确的数据流.将每个后端应用程序服务器组配置为使用Kinesis客户端库(KCL)从自己的数据流中汇集消息.</t>
    <phoneticPr fontId="2"/>
  </si>
  <si>
    <t>为每种报价类型创建一个AWS Lambda函数和一个亚马逊简单通知服务(Amazon SNS)主题.将Lambda函数订阅到其相关的SNS主题.配置应用程序以将报价请求发布到相应的SNS标题.</t>
    <phoneticPr fontId="2"/>
  </si>
  <si>
    <t>创建一个单独的亚马逊简单通知服务(Amazon SNS) 主题.将亚马逊简单队列服务(Amazon SQS)队列订阅到SNS主题.配置SNS消息过滤,根据报价类型将消息发布到适当的SQS队列.配置每个后端应用程序服务器,使其使用自己的SQS排队.</t>
    <phoneticPr fontId="2"/>
  </si>
  <si>
    <t>根据报价类型创建多个Amazon Kinesis Data Firehose传递流,将数据流传递到Amazon OpenSearch Service集群.配置应用程序以将消息发送到正确的传递流.配置每个后端应用程序服务器组以搜索来自OpenSearch服务的消息并进行相应处理.</t>
    <phoneticPr fontId="2"/>
  </si>
  <si>
    <t>题目 399：</t>
    <phoneticPr fontId="2"/>
  </si>
  <si>
    <t>Q399一家公司有一个在多个亚马逊EC2实例上运行的应用程序,每个EC2实例都连接了多个亚马逊弹性块存储(Amazon EBS) 数据卷.应用程序的EC2实例配置和数据需要每晚备份.该应用程序还需要在不同的AWS区域中恢复.哪种解决方案能满足MOST中的这些要求操作高效的方式?</t>
    <phoneticPr fontId="2"/>
  </si>
  <si>
    <t>https://aws.amazon.com/vi/blogs/aws/aws-backup-ec2-instances-efs-single-file-restore-and-cross-region-backup/12备份EC2实例时,AWS Backup将保护连接到该实例的所有EBS卷,并将它们连接到AMI,AMI存储原始EC2实例中除两个以外的所有参数.</t>
    <phoneticPr fontId="2"/>
  </si>
  <si>
    <t>编写一个AWS Lambda函数,安排应用程序EBS卷的夜间快照,并将快照复制到不同的Region.</t>
    <phoneticPr fontId="2"/>
  </si>
  <si>
    <t>通过使用AWS backup执行夜间备份来创建备份计划.将备份复制到另一个区域.将应用程序的EC2实例添加为资源.</t>
    <phoneticPr fontId="2"/>
  </si>
  <si>
    <t>通过使用AWS backup执行夜间备份来创建备份计划.将备份复制到另一个区域.将应用程序的EBS卷添加为资源.</t>
    <phoneticPr fontId="2"/>
  </si>
  <si>
    <t>编写一个AWS Lambda函数,安排应用程序EBS卷的夜间快照,并将快照复制到不同的可用性区域.</t>
    <phoneticPr fontId="2"/>
  </si>
  <si>
    <t>题目 400：</t>
    <phoneticPr fontId="2"/>
  </si>
  <si>
    <t>Q400一家公司正在AWS上开发一款移动应用程序,该公司希望将其覆盖范围扩大到数百万用户.该公司需要建立一个平台,以便授权用户可以在其移动设备上观看该公司的内容.解决方案架构师应该推荐什么来满足这些要求?</t>
    <phoneticPr fontId="2"/>
  </si>
  <si>
    <t>Amazon CloudFront是一个内容交付网络(CDN),可以以低延迟和高传输速度安全地向全球客户提供数据.视频.应用程序和API.CloudFront支持签名URL,这些URL可以授权访问您的内容.该功能允许公司控制谁可以访问他们的内容以及访问时间,为数百万用户提供安全且可扩展的解决方案.https://www.amazonaws.cn/en/cloudfront/</t>
    <phoneticPr fontId="2"/>
  </si>
  <si>
    <t>将内容发布到公共的Amazon S3存储桶.使用AWS密钥管理服务(AWS KMS)密钥流式传输内容.</t>
    <phoneticPr fontId="2"/>
  </si>
  <si>
    <t>在移动应用程序和AWS环境之间设置IPsec VPN以流式传输内容.</t>
    <phoneticPr fontId="2"/>
  </si>
  <si>
    <t>使用Amazon CloudFront.提供签名的URL以流式传输内容.</t>
    <phoneticPr fontId="2"/>
  </si>
  <si>
    <t>在移动应用程序和AWS环境之间设置AWS客户端VPN,以流式传输内容.</t>
    <phoneticPr fontId="2"/>
  </si>
  <si>
    <t>题目 301：</t>
    <phoneticPr fontId="2"/>
  </si>
  <si>
    <t>Q301 一家公司有一个应用程序，它扫描数百万连接设备的安全威胁，并将扫描日志推送到 Amazon S3 存储桶。每周总共生成 70 GB 的数据，该公司需要存储 3 年的数据历史报告。公司必须通过在最短的时间内执行复杂的分析查询连接来处理聚合和丰富来自 Amazon S3 的数据。聚合的数据集在 Amazon QuickSight 控制面板上可视化。解决方案架构师应该满足哪些要求？</t>
    <phoneticPr fontId="2"/>
  </si>
  <si>
    <t>在 AWS Glue 中创建并运行 ETL 作业以处理来自 Amazon S3 的数据并将其加载到 Amazon Redshift。在 Amazon Redshift 上执行聚合查询。</t>
    <phoneticPr fontId="2"/>
  </si>
  <si>
    <t>使用基于 S3 PutObject 事件触发器的 AWS Lambda 函数将增量更改复制到 Amazon DynamoDB。在 DynamoDB 上执行聚合查询。</t>
    <phoneticPr fontId="2"/>
  </si>
  <si>
    <t>使用基于 S3 PutObject 事件触发器的 AWS Lambda 函数将增量更改复制到 Amazon Aurora MySQL。在 Aurora MySQL 上执行聚合查询。</t>
    <phoneticPr fontId="2"/>
  </si>
  <si>
    <t>使用 AWS Glue 对 Amazon S3 中的数据进行编目。使用 Amazon Athena 对编目表执行聚合查询。直接从 Amazon S3 查询数据。</t>
    <phoneticPr fontId="2"/>
  </si>
  <si>
    <t>题目 302：</t>
    <phoneticPr fontId="2"/>
  </si>
  <si>
    <t>Q302 解决方案架构师正在将静态内容从托管在 Amazon EC2 实例上的公共网站移动到 Amazon S3 存储桶。Amazon CloudFront 分配将用于交付静态资产。EC2 实例使用的安全组限制对一组有限的 IP 范围。对静态内容的访问也应该受到同样的限制。哪些步骤组合可以满足这些要求？（选择两个）</t>
    <phoneticPr fontId="2"/>
  </si>
  <si>
    <t>创建源访问身份（OAI）并将其与分发相关联。更改存储桶策略中的权限，以便只有 OAI 可以读取对象。</t>
    <phoneticPr fontId="2"/>
  </si>
  <si>
    <t>创建一个 AWS WAF Web ACL，其中包含 EC2 安全组中存在的相同 IP 限制。将此新 Web ACL 与 CloudFront 分配相关联。</t>
    <phoneticPr fontId="2"/>
  </si>
  <si>
    <t>创建一个新的安全组，其中包含当前的 EC2 安全组中存在的相同 IP 限制。将此新安全组与 CloudFront 分配相关联。</t>
    <phoneticPr fontId="2"/>
  </si>
  <si>
    <t>创建一个新的安全组，其中包含当前 EC2 安全组中存在的相同 IP 限制。将此新安全组与托管静态内容的 S3 存储桶相关联。</t>
    <phoneticPr fontId="2"/>
  </si>
  <si>
    <t>题目 303：</t>
    <phoneticPr fontId="2"/>
  </si>
  <si>
    <t>Q303 一家公司希望使用跨不同 AWS 区域的多个 Amazon EC2 实例在 AWS 上托管其 Web 应用程序。由于应用程序内容将特定于每个地理区域，因此需要将客户请求路由到托管该内容的服务器。客户端解决方案架构师应该怎么做才能做到这一点？</t>
    <phoneticPr fontId="2"/>
  </si>
  <si>
    <t>使用延迟路由策略配置 Amazon Route 53。</t>
    <phoneticPr fontId="2"/>
  </si>
  <si>
    <t>使用加权路由策略配置 Amazon Route 53。</t>
    <phoneticPr fontId="2"/>
  </si>
  <si>
    <t>使用地理位置路由策略配置 Amazon Route 53。</t>
    <phoneticPr fontId="2"/>
  </si>
  <si>
    <t>使用多值应答路由策略配置 Amazon Route 53。</t>
    <phoneticPr fontId="2"/>
  </si>
  <si>
    <t>题目 304：</t>
    <phoneticPr fontId="2"/>
  </si>
  <si>
    <t>Q304 一家公司希望在 AWS 上托管一个 Web 应用程序，该应用程序将与 VPC 内的数据库进行通信。该应用程序应该具有高可用性。解决方案架构师应该怎样做什么？</t>
    <phoneticPr fontId="2"/>
  </si>
  <si>
    <t>创建两个 Amazon EC2 实例以在负载均衡器后面托管 Web 服务器，然后将数据库部署在一个大型实例上。</t>
    <phoneticPr fontId="2"/>
  </si>
  <si>
    <t>在多个可用区中部署负载均衡器，并为 Web 服务器使用 Auto Scaling 组，然后在多个可用区中部署 Amazon RDS。</t>
    <phoneticPr fontId="2"/>
  </si>
  <si>
    <t>在公有子网中部署负载均衡器，并为 Web 服务器使用 Auto Scaling 组，然后将数据库部署在私有子网中的 Amazon EC2 实例上。</t>
    <phoneticPr fontId="2"/>
  </si>
  <si>
    <t>使用 Auto Scaling 组部署两台 Web 服务器，配置指向两台 Web 服务器的域，然后在多个可用区中部署数据库架构。</t>
    <phoneticPr fontId="2"/>
  </si>
  <si>
    <t>题目 305：</t>
    <phoneticPr fontId="2"/>
  </si>
  <si>
    <t>Q305 一家公司在 ELB 应用程序负载均衡器后面的 Amazon EC2 实例上运行一个网站。Amazon Route 53 用于 DNS。该公司希望建立一个备份网站，其中包含用户可以访问的电话号码和电子邮件地址的消息如果主网站宕机了，公司应该如何部署这个解决方案？</t>
    <phoneticPr fontId="2"/>
  </si>
  <si>
    <t>使用 Amazon S3 网站托管作为备份网站和 Route 53 故障转移路由策略。</t>
    <phoneticPr fontId="2"/>
  </si>
  <si>
    <t>使用 Amazon S3 网站托管作为备份网站和 Route 53 延迟路由策略。</t>
    <phoneticPr fontId="2"/>
  </si>
  <si>
    <t>在另一个 AWS 区域部署应用程序并使用 ELB 运行状况检查进行故障转移路由。</t>
    <phoneticPr fontId="2"/>
  </si>
  <si>
    <t>在另一个 AWS 区域部署应用程序并在主网站上使用服务器端重定向。</t>
    <phoneticPr fontId="2"/>
  </si>
  <si>
    <t>题目 306：</t>
    <phoneticPr fontId="2"/>
  </si>
  <si>
    <t>Q306 Web 应用程序在应用程序负载均衡器后面的 Amazon EC2 实例上运行。该应用程序允许用户创建历史天气数据的自定义报告。生成报告可能需要 5 分钟。这些长时间运行的请求使用户许多可用的传入连接，使系统对其他用户无响应。解决方案架构师如何如何使系统响应更快？</t>
    <phoneticPr fontId="2"/>
  </si>
  <si>
    <t>使用 Amazon SQS 和 AWS Lambda 生成报告。</t>
    <phoneticPr fontId="2"/>
  </si>
  <si>
    <t>将 Application Load Balancer 的空闲超时时间增加到 5 分钟。</t>
    <phoneticPr fontId="2"/>
  </si>
  <si>
    <t>更新客户端应用程序代码，将其请求超时的时间增加到 5 分钟。</t>
    <phoneticPr fontId="2"/>
  </si>
  <si>
    <t>将报告发布到 Amazon S3 并使用 Amazon CloudFront 下载给用户。</t>
    <phoneticPr fontId="2"/>
  </si>
  <si>
    <t>题目 307：</t>
    <phoneticPr fontId="2"/>
  </si>
  <si>
    <t>Q307 一家云行本地应用程序的公司正在将应用程序迁移到 AWS 以增加其弹性和可用性。当前架构使用 Microsoft SQL Server 数据库，读取活动繁重，公司希望探索替代数据库选项并迁移数据库到半多数据库引擎。如果需要,每 4 小时，开发团队会制作生产数据库的完整副本以填充测试数据库.在此期间，用户会遇到延迟解决方案来架构应该选择什么作为替代数据库?</t>
    <phoneticPr fontId="2"/>
  </si>
  <si>
    <t>将 Amazon Aurora 与多可用区 Aurora 副本一起使用，并从 mysqldump 恢复测试数据库。</t>
    <phoneticPr fontId="2"/>
  </si>
  <si>
    <t>将 Amazon Aurora 与多可用区 Aurora 副本结合使用，并从 Amazon RDS 还原测试数据库的快照。</t>
    <phoneticPr fontId="2"/>
  </si>
  <si>
    <t>将 Amazon RDS for MySQL 与多可用区部署和只读副本一起使用，并将备用实例用于测试数据库。</t>
    <phoneticPr fontId="2"/>
  </si>
  <si>
    <t>将 Amazon RDS for SQL Server 与多可用区部署和只读副本一起使用，并从 RDS 还原测试数据库的快照。</t>
    <phoneticPr fontId="2"/>
  </si>
  <si>
    <t>题目 308：</t>
    <phoneticPr fontId="2"/>
  </si>
  <si>
    <t>Q308 一家公司希望运行混合工作负载进行数据处理。本地应用程序需要访问数据以使用 NFS 协议进行本地数据处理，并且还必须可以从 AWS 云访问以进行进一步的分析和批处理。哪种解决方案可以满足这些要求？</t>
    <phoneticPr fontId="2"/>
  </si>
  <si>
    <t>使用 AWS Storage Gateway 文件网关向 AWS 提供文件存储，然后在 AWS 云中对这些数据执行分析。</t>
    <phoneticPr fontId="2"/>
  </si>
  <si>
    <t>使用 AWS 存储网关磁带网关将本地数据的备份复制到 AWS，然后在 AWS 云中对这些数据进行分析。</t>
    <phoneticPr fontId="2"/>
  </si>
  <si>
    <t>在存储卷配置中使用 AWS Storage Gateway 卷网关定期拍摄本地数据的快照，然后将数据复制到 AWS。</t>
    <phoneticPr fontId="2"/>
  </si>
  <si>
    <t>在缓存卷配置中使用 AWS Storage Gateway 卷网关来备份 AWS 云中的所有本地卷存储，然后对云中的这些数据执行分析。</t>
    <phoneticPr fontId="2"/>
  </si>
  <si>
    <t>题目 309：</t>
    <phoneticPr fontId="2"/>
  </si>
  <si>
    <t>Q309 公司必须重新评估其当前在 Auto Scaling 组中预置的 Amazon EC2 实例的需求。目前，Auto Scaling 组配置为跨两个可用区最少两个实例，最多四个实例。一位解决方案架构师调查了 Amazon CloudWatch 指标，发现 EC2 实例的 CPU 利用率一直很低。解决方案架构师应该建议什么来最大限度地提高利用率，同时确保应用程序保持警惕？</t>
    <phoneticPr fontId="2"/>
  </si>
  <si>
    <t>移除部分EC2实例，提高剩余实例的利用率。</t>
    <phoneticPr fontId="2"/>
  </si>
  <si>
    <t>以较少的 CPU 利用率增加实例的 Amazon Elastic Block Store (Amazon EBS) 容量。</t>
    <phoneticPr fontId="2"/>
  </si>
  <si>
    <t>修改 Auto Scaling 组扩展策略以根据更高的 CPU 利用率指标进行扩展和缩减。</t>
    <phoneticPr fontId="2"/>
  </si>
  <si>
    <t>创建使用较小实例类型的新启动配置,更新现有 Auto Scaling 组。</t>
    <phoneticPr fontId="2"/>
  </si>
  <si>
    <t>题目 310：</t>
    <phoneticPr fontId="2"/>
  </si>
  <si>
    <t>Q310 一家公司有一个小型Python应用程序，它处理JSON文档并将结果输出到本地SQL数据库。该应用程序每天运行数千次。该公司希望将应用程序迁移到AWS。该公司需要一个高度可用的解决方案，以最大限度地提高可扩展性并最大限度地减少运营开销。哪种解决方案可以满足这些要求？</t>
    <phoneticPr fontId="2"/>
  </si>
  <si>
    <t>将JSON文档放在Amazon S3存储桶中。在多个Amazon EC2实例上运行Python代码以处理文档,将结果存储在Amazon Aurora DB集群中。</t>
    <phoneticPr fontId="2"/>
  </si>
  <si>
    <t>将JSON文档放在Amazon S3存储桶中。创建一个AWS Lambda函数，该函数运行Python代码，在文档到达S3存储桶时处理文档。将结果存储在Amazon Aurora DB集群中。</t>
    <phoneticPr fontId="2"/>
  </si>
  <si>
    <t>将JSON文档放在Amazon Elastic Block Store（Amazon EBS）卷中。使用EBS Multi-Attach功能将卷附加到多个Amazon EC2实例。在EC2实例上运行Python代码以处理文档。将结果存储在Amazon RDS DB实例上。</t>
    <phoneticPr fontId="2"/>
  </si>
  <si>
    <t>将JSON文档作为消息放入Amazon Simple Queue Service（Amazon SQS）队列中。将Python代码部署为AmazonElasticContainerService（AmazonECS）集群上的容器，该集群配置了AmazonEC2启动类型。使用容器处理SQS消息。将结果存储在Amazon RDS DB实例上。</t>
    <phoneticPr fontId="2"/>
  </si>
  <si>
    <t>题目 311：</t>
    <phoneticPr fontId="2"/>
  </si>
  <si>
    <t>Q311 约务公司的客户通过发送短信请求与财务顾问会面。在AmazonEC2实例上运行的web应用程序接受预约请求。文本消息通过web应用程序发布到Amazon简单队列服务（Amazon SQS）队列。在EC2实例上运行的另一个应用程序然后向客户发送会议邀请和会议确认电子邮件。成功调度后，此应用程序将会议信息存储在AmazonDynamoDB数据库中。随着公司的扩张，客户报告他们的会议邀请需要更长的时间才能送达。解决方案架构师应该建议什么来解决这个问题？</t>
    <phoneticPr fontId="2"/>
  </si>
  <si>
    <t>在DynamoDB数据库前面添加一个DynamoDB Accelerator（DAX）集群.</t>
    <phoneticPr fontId="2"/>
  </si>
  <si>
    <t>在接受约会请求的web应用程序前面添加Amazon API Gateway API.</t>
    <phoneticPr fontId="2"/>
  </si>
  <si>
    <t>添加Amazon CloudFront发行版.将源设置为接受约会请求的web应用程序.</t>
    <phoneticPr fontId="2"/>
  </si>
  <si>
    <t>为发送会议邀请的应用程序添加自动缩放组,将自动缩放组配置为根据SQS队列的深度进行缩放。</t>
    <phoneticPr fontId="2"/>
  </si>
  <si>
    <t>题目 312：</t>
    <phoneticPr fontId="2"/>
  </si>
  <si>
    <t>Q312 一家公司正在开发针对移动应用用户的营销通信服务。该公司需要通过短信服务（SMS）向其用户发送确认消息。用户必须能够回复短信;公司必须付回复保存一年以供分析。解决方案架构师应该如何满足这些需求？</t>
    <phoneticPr fontId="2"/>
  </si>
  <si>
    <t>创建Amazon Connect联系人流以发送短信。使用AWS Lambda处理响应。</t>
    <phoneticPr fontId="2"/>
  </si>
  <si>
    <t>打造亚马逊Pinpoint之旅。配置Amazon Pinpoint将事件发送到Amazon Kinesis数据流以进行分析和归档。</t>
    <phoneticPr fontId="2"/>
  </si>
  <si>
    <t>使用Amazon简单队列服务（Amazon SQS）分发SMS消息。使用AWS Lambda处理响应。</t>
    <phoneticPr fontId="2"/>
  </si>
  <si>
    <t>创建Amazon简单通知服务（Amazon SNS）FIFO主题。订阅Amazon Kinesis数据流对SNS主题进行分析和归档。</t>
    <phoneticPr fontId="2"/>
  </si>
  <si>
    <t>题目 313：</t>
    <phoneticPr fontId="2"/>
  </si>
  <si>
    <t>Q313 一家公司在AWS上托管其应用程序。该公司使用Amazon Cognito来管理用户。当用户登录到应用程序时，应用程序使用托管在AmazonAPIGateway中的RESTAPI从AmazonDynamoDB获取所需数据。该公司想要一个AWS管理的解决方案，它将控制对REST API的访问，以减少开发工作。哪种解决方案将能够以最少的运营开销满足这些要求？</t>
    <phoneticPr fontId="2"/>
  </si>
  <si>
    <t>将AWS Lambda函数配置为API网关中的授权者，以验证是哪个用户发出了请求。</t>
    <phoneticPr fontId="2"/>
  </si>
  <si>
    <t>对于每个用户，创建并分配必须随每个请求一起发送的API密钥。使用AWS Lambda函数验证密钥。</t>
    <phoneticPr fontId="2"/>
  </si>
  <si>
    <t>在每个请求的标题中发送用户的电子邮件地址。调用AWS Lambda函数以验证具有该电子邮件地址的用户是否具有正确的访问权限。</t>
    <phoneticPr fontId="2"/>
  </si>
  <si>
    <t>在API网关中配置Amazon Cognito用户池授权器，以允许Amazon Cognito验证每个请求。</t>
    <phoneticPr fontId="2"/>
  </si>
  <si>
    <t>题目 314：</t>
    <phoneticPr fontId="2"/>
  </si>
  <si>
    <t>Q314 家电话营销公司正在AWS上设计其客户呼叫中心功能。该公司需要一种解决方案，能够提供多个说话者识别并生成成绩单文件。该公司希望当成绩单文件以分析业务模式。成绩单文件必须保存7年，以便审计。哪种解决方案可以满足这些要求？</t>
    <phoneticPr fontId="2"/>
  </si>
  <si>
    <t>使用Amazon Rekognition进行多人识别.将成绩单文件存储在AmazonS3中.使用机器学习模型进行成绩单文件分析.</t>
    <phoneticPr fontId="2"/>
  </si>
  <si>
    <t>使用Amazon Transcribe进行多人识别.使用Amazon Athena进行成绩单文件分析.</t>
    <phoneticPr fontId="2"/>
  </si>
  <si>
    <t>使用Amazon Translate进行多人识别.将成绩单文件存储在Amazon Redshift中.使用SQL查询进行成绩单文件分析.</t>
    <phoneticPr fontId="2"/>
  </si>
  <si>
    <t>使用Amazon Rekognition进行多人识别.将成绩单文件存储在AmazonS3中.使用Amazon Textract进行成绩单文件分析.</t>
    <phoneticPr fontId="2"/>
  </si>
  <si>
    <t>题目 315：</t>
    <phoneticPr fontId="2"/>
  </si>
  <si>
    <t>Q315 一家公司在本地数据中心的Kubernetes集群上运行一个容器化应用程序;该公司正在使用MongoDB数据库进行数据存储。该公司希望将其中一些环境迁移到AWS，但目前不可能更改代码或部署方法。该公司需要一个能够最大限度减少运营开销的解决方案。哪种解决方案满足这些要求?</t>
    <phoneticPr fontId="2"/>
  </si>
  <si>
    <t>使用Amazon Elastic Container Service（Amazon ECS）和Amazon EC2工作节点进行计算，使用EC2上的MongoDB进行数据存储。</t>
    <phoneticPr fontId="2"/>
  </si>
  <si>
    <t>使用AWS Fargate的Amazon弹性容器服务（Amazon ECS）进行计算，使用Amazon DynamoDB进行数据存储</t>
    <phoneticPr fontId="2"/>
  </si>
  <si>
    <t>使用Amazon Elastic Kubernetes Service（Amazon EKS）和Amazon EC2工作节点进行计算，使用Amazon Dynamo DB进行数据存储。</t>
    <phoneticPr fontId="2"/>
  </si>
  <si>
    <t>使用Amazon Elastic Kubernetes Service（Amazon EKS）和AWS Fargate进行计算，使用Amazon DocumentDB（与MongoDB兼容）进行数据存储。</t>
    <phoneticPr fontId="2"/>
  </si>
  <si>
    <t>题目 316：</t>
    <phoneticPr fontId="2"/>
  </si>
  <si>
    <t>Q316 一家公司在大量Amazon EC2实例上运行一个应用程序。应用程序读取条目并将其写入AmazonDynamoDB表。DynamoDB表的大小不断增长，但应用程序只需要过去30天的数据。该公司需要一种能够最大限度地降低成本和开发工作的解决方案。哪种解决方案满足这些要求?</t>
    <phoneticPr fontId="2"/>
  </si>
  <si>
    <t>使用AWS CloudFormation模板部署完整的解决方案。每隔30天重新部署CloudFormation堆栈，并删除原始堆栈。</t>
    <phoneticPr fontId="2"/>
  </si>
  <si>
    <t>使用运行AWS Marketplace监控应用程序的EC2实例,将监控应用程序配置为在表中创建新项时使用Amazon DynamoDB Streams存储时间戳,使用在EC2实例上运行的脚本删除时间早于30天的项目.</t>
    <phoneticPr fontId="2"/>
  </si>
  <si>
    <t>配置Amazon DynamoDB Streams，以便在表中创建新项时调用AWS Lambda函数.配置Lambda函数以删除条目中超过30天的项目.</t>
    <phoneticPr fontId="2"/>
  </si>
  <si>
    <t>扩展应用程序，为表中创建的每个新项添加一个值为当前时间戳加上30天的属性.配置DynamoDB以将该属性用作TTL属性.</t>
    <phoneticPr fontId="2"/>
  </si>
  <si>
    <t>题目 317：</t>
    <phoneticPr fontId="2"/>
  </si>
  <si>
    <t>Q317 一家公司的订单系统向亚马逊EC2实例发送客户的请求.EC2实例处理订单，然后将订单存储在AmazonRDS上的数据库中.用户报告，当系统出现故障时，他们必须重新处理订单.该公司希望有一种弹性解决方案，在发生系统故障时，能够自动处理订单,解决方案架构师应该如何满足这些业务要求？</t>
    <phoneticPr fontId="2"/>
  </si>
  <si>
    <t>将EC2实例移动到"自动缩放"组中.创建一个AmazonEventBridge（AmazonCloudWatch事件）规则，以针对AmazonElasticContainerService（AmazonECS）任务.</t>
    <phoneticPr fontId="2"/>
  </si>
  <si>
    <t>将EC2实例移动到应用程序负载平衡器（ALB）后面的自动缩放组中.更新订单系统以向ALB端点发送消息.</t>
    <phoneticPr fontId="2"/>
  </si>
  <si>
    <t>将EC2实例移动到"自动缩放"组中.配置订单系统以将消息发送到Amazon简单队列服务（Amazon SQS）队列.配置EC2实例以使用队列中的消息.</t>
    <phoneticPr fontId="2"/>
  </si>
  <si>
    <t>创建Amazon简单通知服务（Amazon SNS）主题.创建AWS Lambda函数，并将该函数订阅到SNS主题.配置订单系统以向SNS主题发送消息.使用AWS Systems Manager运行命令向EC2实例发送命令以处理消息.</t>
    <phoneticPr fontId="2"/>
  </si>
  <si>
    <t>题目 318：</t>
    <phoneticPr fontId="2"/>
  </si>
  <si>
    <t>Q318 公司需要在AWS上运行关键应用程序.该公司需要使用AmazonEC2作为应用程序的数据库.数据库必须高度可用，并且在发生中断事件时必须自动回滚转移.哪种解决方案可以满足这些要求？</t>
    <phoneticPr fontId="2"/>
  </si>
  <si>
    <t>启动两个EC2实例，每个实例位于同一AWS区域的不同可用性区域.在两个EC2实例上安装数据库.将EC2实例配置为集群.设置数据库复制.</t>
    <phoneticPr fontId="2"/>
  </si>
  <si>
    <t>在可用区域中启动EC2实例.在EC2实例上安装数据库.使用Amazon Machine Image（AMI）备份数据.如果发生中断事件，请使用AWS CloudFormation自动调配EC2实例.</t>
    <phoneticPr fontId="2"/>
  </si>
  <si>
    <t>启动两个EC2实例，每个实例位于不同的AWS区域.在两个EC2实例上安装数据库.设置数据库复制.将数据库故障转移到另一个区域.</t>
    <phoneticPr fontId="2"/>
  </si>
  <si>
    <t>在可用区域中启动EC2实例.在EC2实例上安装数据库.使用Amazon Machine Image（AMI）备份数据.如果发生中断事件，请使用EC2自动恢复来恢复实例.</t>
    <phoneticPr fontId="2"/>
  </si>
  <si>
    <t>题目 319：</t>
    <phoneticPr fontId="2"/>
  </si>
  <si>
    <t>Q319 一家公司正在Amazon EC2实例上运行批处理应用程序.该应用程序由一个具有多个AmazonRDS数据库的后端组成.应用程序正在数据库上与较大量读取,解决方案架构师必须减少数据库读取次数，同时确保高可用性.解决方案架构师应该做什么来满足这个需求？</t>
    <phoneticPr fontId="2"/>
  </si>
  <si>
    <t>添加Amazon RDS读取副本.</t>
    <phoneticPr fontId="2"/>
  </si>
  <si>
    <t>使用Amazon ElastiCache for Redis.</t>
    <phoneticPr fontId="2"/>
  </si>
  <si>
    <t>使用Amazon Route 53 DNS缓存</t>
    <phoneticPr fontId="2"/>
  </si>
  <si>
    <t>使用Amazon ElastiCache for Memcached.</t>
    <phoneticPr fontId="2"/>
  </si>
  <si>
    <t>题目 320：</t>
    <phoneticPr fontId="2"/>
  </si>
  <si>
    <t>Q320 一家公司有一个订购应用程序，将客户信息存储在AmazonRDS for MySQL中.在正常的工作时间内，员工为报告目的运行一次性能密集型查询在单中会发生延时，因为报告查询需要很长时间才能运行.公司需要在不妨碍员工执行查询的情况下消除延时.解决方案架构师应该如何满足这些需求？</t>
    <phoneticPr fontId="2"/>
  </si>
  <si>
    <t>创建读取副本,将报告查询移动到读取副本.</t>
    <phoneticPr fontId="2"/>
  </si>
  <si>
    <t>创建读取副本,将订购应用程序分发到主DB实例和读取副本.</t>
    <phoneticPr fontId="2"/>
  </si>
  <si>
    <t>将订阅应用程序迁移到具有按需容量的Amazon DynamoDB。</t>
    <phoneticPr fontId="2"/>
  </si>
  <si>
    <t>安排其高峰时间的报告查询。</t>
    <phoneticPr fontId="2"/>
  </si>
  <si>
    <t>题目 321：</t>
    <phoneticPr fontId="2"/>
  </si>
  <si>
    <t>Q321 一家公司有一个基于Java和PHP的web应用程序;该公司计划将应用程序从本地迁移到AWS.该公司需要经常测试新网站功能的能力.该公司还需要一个高度可用和管理的解决方案，该解决方案需要最低的运营开销.哪种解决方案可以满足这些要求？</t>
    <phoneticPr fontId="2"/>
  </si>
  <si>
    <t>创建Amazon S3存储桶,在S3存储桶上启用静态web托管 将静态内容上传到S3存储桶 使用AWS Lambda处理所有动态内容。</t>
    <phoneticPr fontId="2"/>
  </si>
  <si>
    <t>将web应用程序部署到AWS Elastic Beanstalk环境.使用URL交换在多个Elastic Beanstalk环境之间切换以进行功能测试.</t>
    <phoneticPr fontId="2"/>
  </si>
  <si>
    <t>将web应用程序部署到使用Java和PHP配置的AmazonEC2实例,使用自动缩放组和应用程序负载平衡器来管理网站的可用性.</t>
    <phoneticPr fontId="2"/>
  </si>
  <si>
    <t>将web应用程序容器化.将web应用程序部署到AmazonEC2实例,使用AWS负载平衡器控制器在包含测试新站点功能的容器之间动态路由流量.</t>
    <phoneticPr fontId="2"/>
  </si>
  <si>
    <t>题目 322：</t>
    <phoneticPr fontId="2"/>
  </si>
  <si>
    <t>Q322 公司需要存储合同文件.合同为期5年.在5年期间，公司必须确保文件不会被覆盖或删除.公司需要在静止状态下对文档进行加密，并会自动给给加密中组 继決方案来包括历史审计跟踪吗以符合&gt;些合规要求. 且云管平台最少？（选择两个）</t>
    <phoneticPr fontId="2"/>
  </si>
  <si>
    <t>将文件存储在AmazonS3中,在治理模式下使用S3对象锁。</t>
    <phoneticPr fontId="2"/>
  </si>
  <si>
    <t>将文件存储在AmazonS3中,在合规模式下使用S3对象锁。</t>
    <phoneticPr fontId="2"/>
  </si>
  <si>
    <t>使用Amazon S3 管理的加密密钥（SSE-S3）进行服务器端加密,配置关键点旋转。</t>
    <phoneticPr fontId="2"/>
  </si>
  <si>
    <t>使用AWS密钥管理服务（AWS KMS）客户管理的密钥进行服务器端加密,配置关键点旋转。</t>
    <phoneticPr fontId="2"/>
  </si>
  <si>
    <t>题目 323：</t>
    <phoneticPr fontId="2"/>
  </si>
  <si>
    <t>Q323 一家公司使用亚马逊S3作为其数据湖,该公司有一个新的合作伙伴，必须使用SFTP上传数据文件。解决方案架构师需要实现一个高尽可用的SFTP解决方案，以最大限度地减少运营开销。哪个解决方案可以满足这些要求？</t>
    <phoneticPr fontId="2"/>
  </si>
  <si>
    <t>使用AWS Transfer Family配置具有公共访问端点的启用SFTP的服务器。选择S3数据湖作为目的地。</t>
    <phoneticPr fontId="2"/>
  </si>
  <si>
    <t>使用Amazon S3 File Gateway作为SFTP服务器,向新伙伴公开S3文件网关端点URL,与新伙伴共享S3文件网关端点。</t>
    <phoneticPr fontId="2"/>
  </si>
  <si>
    <t>在VPN的私有子网中启动Amazon EC2实例指示新合作伙伴使用VPN将文件上传到EC2实例,在EC2实例上运行cron作业脚本,将文件上传到S3数据湖。</t>
    <phoneticPr fontId="2"/>
  </si>
  <si>
    <t>在VPC的私有子网中启动Amazon EC2实例,将网络负载平衡器（NLB）放置在EC2实例的前端,为NLB创建SFTP侦听器端口,与新伙伴共享NLB主机名。在EC2实例上运行cron作业脚本,将文件上传到S3数据湖。</t>
    <phoneticPr fontId="2"/>
  </si>
  <si>
    <t>题目 324：</t>
    <phoneticPr fontId="2"/>
  </si>
  <si>
    <t>Q324 一家公可正在建立一个新的动态订阅网站.该公司希望尽量减少服务弹性伸缩和修补.网站必须高度可用，并且必须尽快扩展读写容量，以满足用户需求的变化.哪种解决方案可以满足这些要求？</t>
    <phoneticPr fontId="2"/>
  </si>
  <si>
    <t>在AmazonS3中托管静态内容.使用AmazonAPI网关和AWS Lambda托管动态内容.使用具有数据库按需容量的Amazon DynamoDB.配置Amazon CloudFront以提供网站内容.</t>
    <phoneticPr fontId="2"/>
  </si>
  <si>
    <t>在AmazonS3中托管静态内容.使用AmazonAPI网关和AWS Lambda托管动态内容.使用AmazonAurora和Aurora自动缩放数据库.配置Amazon CloudFront以提供网站内容.</t>
    <phoneticPr fontId="2"/>
  </si>
  <si>
    <t>在Amazon EC2实例上托管所有网站内容.创建自动缩放组以缩放EC2实例.使用应用程序负载平衡器分配流量.使用具有为数据库提供的写入容量的Amazon DynamoDB.</t>
    <phoneticPr fontId="2"/>
  </si>
  <si>
    <t>在Amazon EC2实例上托管所有网站内容.创建自动缩放组以缩放EC2实例.使用应用程序负载平衡器分配流量.使用AmazonAurora和Aurora自动缩放数据库.</t>
    <phoneticPr fontId="2"/>
  </si>
  <si>
    <t>题目 325：</t>
    <phoneticPr fontId="2"/>
  </si>
  <si>
    <t>Q325 一家公司的基础设施由一个AWS区域中的Amazon EC2实例和一个Amazon RDS DB实例组成.该公司希望在一个单独的区域备份其数据.哪种解决方案能够以最少的运营开销满足这些要求？</t>
    <phoneticPr fontId="2"/>
  </si>
  <si>
    <t>使用AWS Backup将EC2备份和RDS备份复制到单独的区域.</t>
    <phoneticPr fontId="2"/>
  </si>
  <si>
    <t>使用Amazon Data Lifecycle Manager（Amazon DLM）将EC2备份和RDS备份复制到单独的区域.</t>
    <phoneticPr fontId="2"/>
  </si>
  <si>
    <t>创建EC2实例的Amazon机器映像（AMI）.将AMI复制到单独的区域.为单独区域中的RDS DB实例创建一个读取副本.</t>
    <phoneticPr fontId="2"/>
  </si>
  <si>
    <t>创建Amazon Elastic Block Store（Amazon EBS）快照.将EBS快照复制到单独的区域.创建RDS快照.将RDS快照导出到Amazon S3.将S3跨区域复制（CRR）配置到单独的区域.</t>
    <phoneticPr fontId="2"/>
  </si>
  <si>
    <t>题目 326：</t>
    <phoneticPr fontId="2"/>
  </si>
  <si>
    <t>Q326 一家公司在Amazon Aurora PostgreSQL数据库集群中存储数据,公司必须将所有数据存储5年, 并在5年后删除所有数据。公司还必须无限期地保存数据库中执行的操作的审计日志。目前，该公司已为Aurora配置了自动备份,解决方案架构师应采取哪些步骤组合来满足这些要求? （选择两个。）</t>
    <phoneticPr fontId="2"/>
  </si>
  <si>
    <t>对DB集群进行手动快照。</t>
    <phoneticPr fontId="2"/>
  </si>
  <si>
    <t>为自动备份创建生命周期策略。</t>
    <phoneticPr fontId="2"/>
  </si>
  <si>
    <t>配置自动备份保留5年。</t>
    <phoneticPr fontId="2"/>
  </si>
  <si>
    <t>为DB集群配置Amazon CloudWatch日志导出。</t>
    <phoneticPr fontId="2"/>
  </si>
  <si>
    <t>题目 327：</t>
    <phoneticPr fontId="2"/>
  </si>
  <si>
    <t>Q327 一家公司正在构建一个基于web的应用程序，该应用程序在多个可用区域的Amazon EC2实例上运行。该web应用程序将提供对总计约900 TB大小的文本文件存储库的访问。web应用程序将经历高需求期,解决方案架构师必须确保文本文档的存储组件可以随时扩展以满足应用程序的需求。公司关注解决方案的总体成本。哪种存储解决方案最经济高效地满足这些要求?</t>
    <phoneticPr fontId="2"/>
  </si>
  <si>
    <t>亚马逊弹性块存储（Amazon EBS）</t>
    <phoneticPr fontId="2"/>
  </si>
  <si>
    <t>Amazon弹性文件系统（Amazon EFS）</t>
    <phoneticPr fontId="2"/>
  </si>
  <si>
    <t>Amazon OpenSearch服务（Amazon Elasticsearch服务）</t>
    <phoneticPr fontId="2"/>
  </si>
  <si>
    <t>亚马逊S3</t>
    <phoneticPr fontId="2"/>
  </si>
  <si>
    <t>题目 328：</t>
    <phoneticPr fontId="2"/>
  </si>
  <si>
    <t>Q328 一家公司担心，两个正在使用的NAT实例将无法再支持该公司应用程序所需的流量。解决方案架构师希望实现一个高可用容错和自动扩展的解决方案.系统解决方案架构师应该推荐什么？</t>
    <phoneticPr fontId="2"/>
  </si>
  <si>
    <t>删除两个NAT实例，并将其替换为同一可用区中的两个NAT网关。</t>
    <phoneticPr fontId="2"/>
  </si>
  <si>
    <t>对于不同可用性区域中的NAT实例，使用具有网络负载均衡器的自动缩放组。</t>
    <phoneticPr fontId="2"/>
  </si>
  <si>
    <t>删除两个NAT实例，并将其替换为分布不同可用区中的两个NAT网关。</t>
    <phoneticPr fontId="2"/>
  </si>
  <si>
    <t>用不同可用区中的点实例替换两个NAT实例，并部署网络负载均衡器。</t>
    <phoneticPr fontId="2"/>
  </si>
  <si>
    <t>题目 329：</t>
    <phoneticPr fontId="2"/>
  </si>
  <si>
    <t>Q329 一个应用程序运行在VPC A中有弹性IP地址的Amazon EC2实例上.该应用程序需要访问VPC B中的数据库.两个VPC都在同一个AWS帐户中.哪个解决方案将最安全地提供所需的访问？</t>
    <phoneticPr fontId="2"/>
  </si>
  <si>
    <t>创建一个DB实例安全组，允许所有流量来自VPC A中应用服务器的公共IP地址。</t>
    <phoneticPr fontId="2"/>
  </si>
  <si>
    <t>配置专有网络a和专有网络b之间的专有网络对等连接。</t>
    <phoneticPr fontId="2"/>
  </si>
  <si>
    <t>使数据库实例可公开访问为数据库实例分配一个公共IP地址。</t>
    <phoneticPr fontId="2"/>
  </si>
  <si>
    <t>题目 330：</t>
    <phoneticPr fontId="2"/>
  </si>
  <si>
    <t>Q330 一家公司在亚马逊EC2实例上为其客户运行演示环境。每个环境都隔离在自己的专有网络中。当建立了对环境的RDP或SSH访问时，需要通知公司的运营团队。</t>
    <phoneticPr fontId="2"/>
  </si>
  <si>
    <t>当检测到RDP或SSH访问时，配置Amazon CloudWatch Application Insights以创建AWS Systems Manager OpsItems。</t>
    <phoneticPr fontId="2"/>
  </si>
  <si>
    <t>使用IAM实例配置文件配置EC2实例，该配置文件具有附加AmazonSSMManagedInstanceCore策略的IAM角色。</t>
    <phoneticPr fontId="2"/>
  </si>
  <si>
    <t>将VPC流量日志发布到Amazon CloudWatch日志创建所需的度量过滤器。创建一个Amazon CloudWatch度量警报，并在警报处于alarm状态时执行通知操作。</t>
    <phoneticPr fontId="2"/>
  </si>
  <si>
    <t>配置一个Amazon EventBridge规则来侦听EC2实例状态更改通知类型的事件。配置一个亚马逊简单通知服务（Amazon SNS）主题作为目标订阅运营团队。</t>
    <phoneticPr fontId="2"/>
  </si>
  <si>
    <t>题目 331：</t>
    <phoneticPr fontId="2"/>
  </si>
  <si>
    <t>Q331 一家公司正在构建一个新的基于web的客户关系管理应用程序。该应用程序将使用几个由应用程序负载均衡器（ALB）后面的亚马逊弹性块存储（Amazon EBS）卷支持的亚马逊EC2实例。该应用程序还将使用亚马逊Aurora数据库。应用程序的所有数据必须在静止和传输中的加密。该公司还希望尽可能少地改进服务。</t>
    <phoneticPr fontId="2"/>
  </si>
  <si>
    <t>使用ALB上的AWS密钥管理服务（AWS KMS）证书对传输中的数据进行加密。使用AWS证书管理器（ACM）对EBS卷和Aurora数据库存储进行加密。</t>
    <phoneticPr fontId="2"/>
  </si>
  <si>
    <t>使用AWS根帐户登录AWS管理控制台。上传公司的加密证书。在根帐户中，选择选项为该帐户的所有静止和传输数据打开加密。</t>
    <phoneticPr fontId="2"/>
  </si>
  <si>
    <t>使用AWS密钥管理服务（AWS KMS）加密EBS卷和Aurora数据库存储,并AWS证书管理器（ACM）证书附加到ALB以加密传输中的数据。</t>
    <phoneticPr fontId="2"/>
  </si>
  <si>
    <t>使用BitLocker加密静止的所有数据.将公司的TLS证书密钥导入AWS密钥管理服务（AWS KMS）将KMS密钥附加到ALB以加密传输中的数据。</t>
    <phoneticPr fontId="2"/>
  </si>
  <si>
    <t>题目 332：</t>
    <phoneticPr fontId="2"/>
  </si>
  <si>
    <t>Q332 解决方案架构师创建了一个新的AWS帐户。必须确保AWS帐户的root用户访问权限.哪种操作组合可以实现这一点？（选择两个.）</t>
    <phoneticPr fontId="2"/>
  </si>
  <si>
    <t>确保root用户使用强密码.</t>
    <phoneticPr fontId="2"/>
  </si>
  <si>
    <t>对根用户启用多因素身份验证.</t>
    <phoneticPr fontId="2"/>
  </si>
  <si>
    <t>将根用户访问密钥存储在加密的AmazonS3存储桶中.</t>
    <phoneticPr fontId="2"/>
  </si>
  <si>
    <t>将根用户添加到包含管理权限的组中.</t>
    <phoneticPr fontId="2"/>
  </si>
  <si>
    <t>题目 333：</t>
    <phoneticPr fontId="2"/>
  </si>
  <si>
    <t>Q333 一家公司有一个用于图像共享的三层应用程序。该应用程序使用一个Amazon EC2实例作为前端层，另一个EC2实例用于应用层，以及MySQL数据库的第三个EC2实例。解决方案架构师应该设计一个可扩展且高可用的解决方案，该解决方案需要对应用程序进行最少的更改.哪个解决方案来满足这些要求？</t>
    <phoneticPr fontId="2"/>
  </si>
  <si>
    <t>使用亚马逊S3托管前端层.使用AWS Lambda函数托管应用层.将数据库移动到亚马逊DynamoDB表中.使用亚马逊S3存储和服务用户的图像.</t>
    <phoneticPr fontId="2"/>
  </si>
  <si>
    <t>前端层和应用层使用负载平衡的Multi-AZ AWS Elastic Beanstalk环境.将数据库移动到具有多个读取副本的Amazon RDS DB实例中，以服务于用户的图像.</t>
    <phoneticPr fontId="2"/>
  </si>
  <si>
    <t>使用AmazonS3托管前端层.在应用层的自动缩放组中使用EC2实例.将数据库移动到到内存优化的实例类型，以存储和服务用户的图像.</t>
    <phoneticPr fontId="2"/>
  </si>
  <si>
    <t>前端层和应用层使用负载平衡的Multi-AZ AWS Elastic Beanstalk环境.将数据库移动到Amazon RDS Multi-AZ DB实例.使用Amazon S3存储和服务用户的图像.</t>
    <phoneticPr fontId="2"/>
  </si>
  <si>
    <t>题目 334：</t>
    <phoneticPr fontId="2"/>
  </si>
  <si>
    <t>Q334 一家公司希望为其工程师团队试验单独的AWS帐户.该公司希望在给定月的亚马逊EC2实例使用量超过每个帐户的特定阈值时尽快得到通知.解决方案架构师应该做些什么来最经济地满足这一要求？</t>
    <phoneticPr fontId="2"/>
  </si>
  <si>
    <t>使用成本资源管理器按照月度创建每日成本报告.按EC2实例筛选报告.配置成本资源管理程序以在超过阈值时向发送亚马逊简单电子邮件服务（Amazon SES）通知.</t>
    <phoneticPr fontId="2"/>
  </si>
  <si>
    <t>使用成本资源管理器按月度创建成本月度报告.按EC2实例筛选报告.配置成本资源管理器在超过阈值时发送亚马逊简单电子邮件服务（Amazon SES）通知.</t>
    <phoneticPr fontId="2"/>
  </si>
  <si>
    <t>使用AWS Budgets为每个帐户创建成本预算.将周期设置为每月.将范围设置为EC2实例.为预算设置警报阈值.配置亚马逊简单通知服务（Amazon SNS）主题以在超过阈值时接收通知.</t>
    <phoneticPr fontId="2"/>
  </si>
  <si>
    <t>使用AWS成本和使用情况报告创建每小时粒度的报告.将报告数据与Amazon Athena集成.使用Amazon EventBridge安排Athena查询.配置亚马逊简单通知服务（Amazon SNS）主题以在超过阈值时接收通知.</t>
    <phoneticPr fontId="2"/>
  </si>
  <si>
    <t>题目 335：</t>
    <phoneticPr fontId="2"/>
  </si>
  <si>
    <t>Q335 一家公司在多个单独流血的AWS账户中运行亚马逊EC2实例.该公司最近购买了一台Savings Plan.由于公司业务要求的变化, 该公司已经停用了大量EC2实例,该公司希望在其其他AWS账户上使用其储蓄计划折扣.哪种步骤组合得满足这些要求？（选择两个）</t>
    <phoneticPr fontId="2"/>
  </si>
  <si>
    <t>从管理账户的AWS账户管理控制台，打开计费偏好部分的折扣共享</t>
    <phoneticPr fontId="2"/>
  </si>
  <si>
    <t>从购买现有储蓄计划的账户的AWS账户管理控制台，打开账单偏好部分的折扣共享, 包括所有账户。</t>
    <phoneticPr fontId="2"/>
  </si>
  <si>
    <t>从AWS组织管理帐户，使用AWS资源访问管理器（AWS RAM）与其他帐户共享节约计划。</t>
    <phoneticPr fontId="2"/>
  </si>
  <si>
    <t>在新的付款人帐户中在AWS组织中创建一个组织邀请其他AWS帐户从管理帐户加入该组织。</t>
    <phoneticPr fontId="2"/>
  </si>
  <si>
    <t>题目 336：</t>
    <phoneticPr fontId="2"/>
  </si>
  <si>
    <t>Q336 一家公司之前将其数据仓库解决方案迁移到了AWS.该公司还拥有AWS Direct Connect连接.公司办公室用户使用可视化工具查询数据仓库,数据仓库返回的查询的平均大小为50 MB, 可视化工具发送的每个网页约为500 KB缓存.哪种解决方案为公司提供了最低的数据传输和出口成本？</t>
    <phoneticPr fontId="2"/>
  </si>
  <si>
    <t>在本地托管可视化工具，并直接通过互联网查询数据仓库.</t>
    <phoneticPr fontId="2"/>
  </si>
  <si>
    <t>在与数据仓库相同的AWS地区托管可视化工具,通过互联网访问。</t>
    <phoneticPr fontId="2"/>
  </si>
  <si>
    <t>在本地托管可视化工具，并通过直接连接连接在同一AWS地区的某个位置直接查询数据仓库.</t>
    <phoneticPr fontId="2"/>
  </si>
  <si>
    <t>将可视化工具托管在与数据仓库相同的AWS地区， 并通过直接连接在同一地区的某个位置访问它。</t>
    <phoneticPr fontId="2"/>
  </si>
  <si>
    <t>题干所在行</t>
  </si>
  <si>
    <t>标准答案缺失</t>
  </si>
  <si>
    <t>解析缺失</t>
  </si>
  <si>
    <t>是</t>
  </si>
  <si>
    <t>缺解析</t>
  </si>
  <si>
    <t>答案与解析都缺失</t>
  </si>
  <si>
    <t>它说是根据资源进行路由,所以，从技术上讲，它应该是基于 Geoproximity 的路由</t>
    <phoneticPr fontId="2"/>
  </si>
  <si>
    <t>A是正确的。关键字是“如果原始网站不可用”---&gt;使用R53 FAILOVER策略.B是不正确的，因为它指的是“延迟”策略.C是不正确的，因为ELB不是跨区域的/不能使用ELB健康检查.没有提到路由53路由策略.它试图说故障转移策略是针对ELB的..D，不清楚/没有意义</t>
    <phoneticPr fontId="2"/>
  </si>
  <si>
    <t>刚刚注意到用户将生成自定义报告,我认为报告是静态的.</t>
    <phoneticPr fontId="2"/>
  </si>
  <si>
    <t>I/O 暂停通常持续大约一分钟如果源数据库实例是多可用区部署，您可以避免 I/O 暂停，因为在这种情况下，快照是从辅助数据库实例中获取的。</t>
    <phoneticPr fontId="2"/>
  </si>
  <si>
    <t>既然提到了 NFS 协议，它应该使用存储文件网关https://aws.amazon.com/storagegateway/?whats-new-cards.sort-by=item.additionalFields.postDateTime&amp;whats-new-cards.sort-order=desc 排序=描述</t>
    <phoneticPr fontId="2"/>
  </si>
  <si>
    <t>这里的要求是优化现有的解决方案。由于 CPU 使用率一直很低，那么这意味着它们“过度配置”。正在运行的实例具有更高消耗或使用的更多的容量现在您将必须找到一种方法来最大限度地利用实例。一种方法是让更多流量进入或处理更多数据，这将消耗实例的 CPU。另一种方法是将实例更改为更小的版本容量足以处理任何负载。由于它是 ASG 并且 ASG 使用启动配置，我们可以在启动配置中更改实例类型，但是，我们只能在创建期间修改启动配置，所以这里最好的方法是有一个新的使用较小的实例启动配置。</t>
    <phoneticPr fontId="2"/>
  </si>
  <si>
    <t>By placing the JSON documents in an S3 bucket, the documents will be stored in a highly durable and scalable storage service. The use of AWS Lambda allows the company to run their Python code to process the documents as they arrive in the S3 bucket without having to worry about the underlying infrastructure. This also allows for horizontal scalability, as AWS Lambda will automatically scale the number of instances of the function based on the incoming rate of requests. The results can be stored in an Amazon Aurora DB cluster, which is a fully-managed, high-performance database service that is compatible with MySQL and PostgreSQL. This will provide the necessary durability and scalability for the results of the processing.</t>
    <phoneticPr fontId="2"/>
  </si>
  <si>
    <t>To resolve the issue of longer delivery times for meeting invitations, the solutions architect can recommend adding an Auto Scaling group for the application that sends meeting invitations and configuring the Auto Scaling group to scale based on the depth of the SQS queue. This will allow the application to scale up as the number of appointment requests increases, improving the performance and delivery times of the meeting invitations.为了解决会议邀请交付时间较长的问题，解决方案架构师可以建议为发送会议邀请的应用程序添加一个自动缩放组，并将“自动缩放组”配置为根据SQS队列的深度进行缩放。这将使该应用程序能够随着预约请求数量的增加而扩大规模，从而提高会议邀请的性能和交付时间。</t>
    <phoneticPr fontId="2"/>
  </si>
  <si>
    <t>Amazon Connect更像是一种定制服务。然而，亚马逊精确定位可以向客户发送短信确认。</t>
    <phoneticPr fontId="2"/>
  </si>
  <si>
    <t>亚马逊转录录现在支持流式转录的演讲者标签.Amazon Transribe是一种自动语音识别（ASR）服务，可以让您轻松地将语音转换为文本.在现场音频转录中，每个音频流可能包含多个扬声器.现在，您可以方便地打开标记演讲者的功能，从而帮助识别谁在输出成绩单中说什么.</t>
    <phoneticPr fontId="2"/>
  </si>
  <si>
    <t>D EKS because of Kubernetes so A and B are eliminated not C because of MongoDB and Fargate is more expensive.To minimize operational overhead and avoid making any code or deployment method changes, the company can use Amazon Elastic Kubernetes Service (EKS) with AWS Fargate for computing and Amazon DocumentDB (with MongoDB compatibility) for data storage. This solution allows the company to run the containerized application on EKS without having to manage the underlying infrastructure or make any changes to the application code.AWS Fargate is a fully-managed container execution environment that allows you to run containerized applications without the need to manage the underlying EC2 instances.Amazon DocumentDB is a fully-managed document database service that supports MongoDB workloads, allowing the company to use the same database platform as their on-premises environment without having to make any code changes.D EKS是因为Kubernetes，所以A和B被取消。不是C因为MongoDB和Fargate is more expensive.</t>
    <phoneticPr fontId="2"/>
  </si>
  <si>
    <t>Amazon DynamoDB Time to Live (TTL) allows you to define a per-item timestamp to determine when an item is no longer needed. Shortly after the date and time of the specified timestamp, DynamoDB deletes the item from your table without</t>
    <phoneticPr fontId="2"/>
  </si>
  <si>
    <t>C.向Amazon简单队列服务（Amazon SQS）发送消息的系统</t>
    <phoneticPr fontId="2"/>
  </si>
  <si>
    <t>因为它要求“REDUCE READS”，这可以通过缓存实现.</t>
    <phoneticPr fontId="2"/>
  </si>
  <si>
    <t>超时是因为查询,所以使用读取副本进行查询是正确的答案。</t>
    <phoneticPr fontId="2"/>
  </si>
  <si>
    <t>Elastic Beanstalk is a fully managed service that makes it easy to deploy and run applications in the AWS; To enable frequent testing of new site features, you can use URL swapping to switch between multiple Elastic Beanstalk environments.https://docs.aws.amazon.com/elasticbeanstalk/latest/dg/using-features.CNAMEswap.html. Elastic Beanstalk是一种完全管理的服务，可以轻松地在AWS中部署和运行应用程序；为了能够频繁测试新的网站功能，您可以使用URL交换在多个Elastic Beanstalk环境之间切换。https://docs.aws.amazon.com/elasticbeanstalk/latest/dg/using-features.CNAMEswap.html</t>
    <phoneticPr fontId="2"/>
  </si>
  <si>
    <t>最初回答B和C是因为操作开始最少经过研究，我发现s3锁的旋转是基于AWS主管扣旋转基础定的。这不能保证可自在365天内旋转,在文件中称为“变化”。也不可能在控制台中对此进行配置。KMS-C是控制台中的复选框，用于开局年度密钥轮换。但需要比SSE-S3更多的操作开销。C-无法保证问题目标，但需要很少的开销D-将以更多的开销保证问题的毫灭性。</t>
    <phoneticPr fontId="2"/>
  </si>
  <si>
    <t>AWS Transfer for SFTP 是一种完全管理,高度可用的 SFTP 服务。您只需创建一个服务器，设置用户帐户，并将服务器与一个或多个Amazon Simple Storage Service（Amazon S3）存储桶相关联。</t>
    <phoneticPr fontId="2"/>
  </si>
  <si>
    <t>A-is correct, because Dynamodb on-demand scales write and read capacity B-Aurora auto scaling scales only read replicas.On-demand mode is a good option if any of the following are true: You create new tables with unknown workloads. You have unpredictable application traffic. You prefer the ease of paying for only what you use.</t>
    <phoneticPr fontId="2"/>
  </si>
  <si>
    <t>Cross-Region backup:Using AWS Backup, you can copy backups to multiple different AWS Regions on demand automatically as part of a scheduled backup plan. Cross-Region backup is particularly valuable if you have business continuity or compliance requirements to store backups a minimum distance away from your production data.https://docs.aws.amazon.com/aws-backup/latest/devguide/whatisbackup.html 跨地区备份：使用AWS备份，您可以根据需要或作为计划备份计划的一部分自动将备份复制到多个不同的AWS地区。如果您有业务连续性或法规遵从性要求，需要将备份存储在距离生产数据最少一定距离的位置，那么跨区域备份特别有价值。</t>
    <phoneticPr fontId="2"/>
  </si>
  <si>
    <t>https://aws.amazon.com/about-aws/whats-new/2020/06/amazon-aurora-snapshots-can-be-managed-via-aws-backup/?nc1=h_lsAWS Backup将Amazon Aurora数据库集群快照添加为其最新的受保护资源</t>
    <phoneticPr fontId="2"/>
  </si>
  <si>
    <t>EC2实例状态更改通知与RDP或SSH建立的连接通知不同。使用Amazon CloudWatch日志监控您的Amazon EC2 Linux实例的SSH访问，以便您可以检测拒绝（或建立）的SSH连接事件并执行动作。https://aws.amazon.com/blogs/security/how-to-monitor-and-visualize-failed-ssh-access-attempts-to-amazon-ec2-linux-instances/</t>
    <phoneticPr fontId="2"/>
  </si>
  <si>
    <t>A反转每个服务的工作。</t>
    <phoneticPr fontId="2"/>
  </si>
  <si>
    <t>“启用MFA”AWS帐户根用户https://docs.aws.amazon.com/IAM/latest/UserGuide/id_root-user.html“选择强密码”或AWS帐户根用户密码https://docs.aws.amazon.com/IAM/latest/UserGuide/id_credentials_passwords_change-root.html</t>
    <phoneticPr fontId="2"/>
  </si>
  <si>
    <t>对于“高可用性”:Multi-AZ和“对应用程序的更改最少”:Elastic Beanstalk自动处理部署，从容量调配,负载平衡,自动扩展到应用程序健康监控</t>
    <phoneticPr fontId="2"/>
  </si>
  <si>
    <t>AWS Budgets允许您为您的AWS帐户创建预算，并在使用量超过特定阈值时设置警报.通过为每个帐户创建一个预算，将周期指定为每月，将范围指定为EC2实例，您可以有效地跟踪每个帐户的EC2使用情况，并在超过阈值时收到通知.此解决方案是最具成本效益的选项，因为它不需要额外的资源，如Amazon Athena或Amazon EventBridge.</t>
    <phoneticPr fontId="2"/>
  </si>
  <si>
    <t>- 限制对 Amazon S3 存储桶中内容的访问=&gt; A .- 使用 AWS WAF Web ACL=&gt; B.C 和D 是错误的,因为安全组与实例 相关.因为 qn 提到“限制对一组有限 IP的访问范围”,E没有解决这个问题</t>
  </si>
  <si>
    <t>任何说“ .. deploy database to an instance .. "之类的东西都不是高度可扩展的.利用可用的AWS 数据库服务的最佳方式.从这 里,您已经可以排除 A.C 和D</t>
  </si>
  <si>
    <t>https://aws.amazon.com/premiumsupport/knowledge-center/rds-connectivity-instance-subnet-vpc/</t>
  </si>
  <si>
    <t>A .--&gt;不,因为如果你通过互联网访问,你就会创建出口流量.B .--&gt;将DWH和可视化都放在同一个区域是一个很好的选 择,以降低出口传输(即数据进出该区域),但如果你通过网络访问,你可能仍然有出口传输.C .-&gt;有效,但在这种情况下,如果你 查询DWH而不是可视化工具,你会发送出AWS 50MB,D消除了这一需求,因为将可视化工具与DWH一起放入AWS,从而将从 AWS返回的数据从50MB减少到500KB.D .--&gt;正确,请参阅答案C上的解释.有用的链接:AWS Direct Connect连接在AWS Direct Connect位置创建连接,以建立从您的场所到AWS区域的网络连 接.https://docs.aws.amazon.com/directconnect/latest/UserGuide/Welcome.html/</t>
  </si>
  <si>
    <t>问题说明它是一个关键应用程序,必须是HA.答案可能是A,但它位于同一个AZ,因此如果整个地区都失败了,它就不符 合HA的要求.然而,在两个不同地区同时发生故障的可能性为0.因此,在我看来,C是满足房委会要求的更好选择.此外,C 确实像A一样声明DB应用程序安装在EC2实例上.</t>
  </si>
  <si>
    <t>只有EFS和S3,由于EFS使其成本高昂,S3是可行的选择</t>
  </si>
  <si>
    <t>📘 AWS-SAA-C03 顺序刷题（401-500）</t>
  </si>
  <si>
    <t>题目 405：</t>
  </si>
  <si>
    <t>Q406 一家公司在AWS云中有数百个基于亚马逊EC2 Linux的实例。系统管理员使用共享SSH密钥来管理这些实例，经过最近的审计，该公司安全团队正在重新删除所有共享密钥。解决方案架构师必须设计一个能够安全访问EC2实例的解决方案。架构师解决方案能够以最少的管理开销满足这一要求？</t>
  </si>
  <si>
    <t>使用AWS Systems Manager会话管理器连接到EC2实例。</t>
  </si>
  <si>
    <t>使用AWS安全令牌服务（AWS STS）按需生成一次性SSH密钥。</t>
  </si>
  <si>
    <t>允许共享SSH访问一组bastion实例,将所有其他实例配置为仅允许从bastion实例进行SSH访问。</t>
  </si>
  <si>
    <t>使用Amazon Cognito自定义授权器对用户进行身份验证调用AWS Lambda函数生成临时SSH密钥。</t>
  </si>
  <si>
    <t>启动AmazonEC2实例作为HTTPS端点并处理消息。配置EC2实例以将结果保存到AmazonS3存储桶中。</t>
  </si>
  <si>
    <t>使用Amazon Route 53将传入的传感器消息引导到AWS Lambda功能。配置Lambda函数来处理消息并将结果保存到AmazonDynamoDB表中。</t>
  </si>
  <si>
    <t>为动态内容添加AmazonCloudFront分发.增加EC2实例的数量以处理流量的增加.</t>
  </si>
  <si>
    <t>在帐户中打开Amazon GuardDuty.配置GuardDuty以扫描EC2实例中的软件漏洞.设置AWS Systems Manager会话管理器以定期修补EC2实例.</t>
  </si>
  <si>
    <t>设置Amazon Detective以扫描EC2实例中的软件漏洞.设置Amazon EventBridge计划规则以定期修补EC2实例.</t>
  </si>
  <si>
    <t>创建加密密钥.将密钥存储在AWS Secrets Manager中.使用该密钥加密DB实例.</t>
  </si>
  <si>
    <t>使用AWS雪球.</t>
  </si>
  <si>
    <t>使用安全的VPN连接.</t>
  </si>
  <si>
    <t>使用亚马逊S3传输加速.</t>
  </si>
  <si>
    <t>https://docs.aws.amazon.com/transfer/latest/userguide/directory-services-users.html</t>
  </si>
  <si>
    <t>使用MySQL二进制日志复制到次要区域的Aurora集群.为次要区域的Aurora集群提供一个DB实例.</t>
  </si>
  <si>
    <t>为数据库集群设置Aurora全局数据库.在辅助区域中至少指定一个数据库实例.</t>
  </si>
  <si>
    <t>题目 401：</t>
    <phoneticPr fontId="2"/>
  </si>
  <si>
    <t>题目 402：</t>
    <phoneticPr fontId="2"/>
  </si>
  <si>
    <t>题目 403：</t>
    <phoneticPr fontId="2"/>
  </si>
  <si>
    <t>题目 404：</t>
    <phoneticPr fontId="2"/>
  </si>
  <si>
    <t>题目 406：</t>
    <phoneticPr fontId="2"/>
  </si>
  <si>
    <t>题目 431：</t>
    <phoneticPr fontId="2"/>
  </si>
  <si>
    <t>题目 432：</t>
    <phoneticPr fontId="2"/>
  </si>
  <si>
    <t>题目 433：</t>
    <phoneticPr fontId="2"/>
  </si>
  <si>
    <t>题目 434：</t>
    <phoneticPr fontId="2"/>
  </si>
  <si>
    <t>题目 435：</t>
    <phoneticPr fontId="2"/>
  </si>
  <si>
    <t>题目 436：</t>
    <phoneticPr fontId="2"/>
  </si>
  <si>
    <t>题目 437：</t>
    <phoneticPr fontId="2"/>
  </si>
  <si>
    <t>题目 438：</t>
    <phoneticPr fontId="2"/>
  </si>
  <si>
    <t>题目 439：</t>
    <phoneticPr fontId="2"/>
  </si>
  <si>
    <t>题目 440：</t>
    <phoneticPr fontId="2"/>
  </si>
  <si>
    <t>题目 441：</t>
    <phoneticPr fontId="2"/>
  </si>
  <si>
    <t>题目 442：</t>
    <phoneticPr fontId="2"/>
  </si>
  <si>
    <t>题目 443：</t>
    <phoneticPr fontId="2"/>
  </si>
  <si>
    <t>题目 444：</t>
    <phoneticPr fontId="2"/>
  </si>
  <si>
    <t>题目 445：</t>
    <phoneticPr fontId="2"/>
  </si>
  <si>
    <t>题目 446：</t>
    <phoneticPr fontId="2"/>
  </si>
  <si>
    <t>题目 447：</t>
    <phoneticPr fontId="2"/>
  </si>
  <si>
    <t>题目 448：</t>
    <phoneticPr fontId="2"/>
  </si>
  <si>
    <t>题目 449：</t>
    <phoneticPr fontId="2"/>
  </si>
  <si>
    <t>题目 450：</t>
    <phoneticPr fontId="2"/>
  </si>
  <si>
    <t>题目 451：</t>
    <phoneticPr fontId="2"/>
  </si>
  <si>
    <t>题目 452：</t>
    <phoneticPr fontId="2"/>
  </si>
  <si>
    <t>题目 453：</t>
    <phoneticPr fontId="2"/>
  </si>
  <si>
    <t>题目 454：</t>
    <phoneticPr fontId="2"/>
  </si>
  <si>
    <t>题目 455：</t>
    <phoneticPr fontId="2"/>
  </si>
  <si>
    <t>题目 456：</t>
    <phoneticPr fontId="2"/>
  </si>
  <si>
    <t>题目 457：</t>
    <phoneticPr fontId="2"/>
  </si>
  <si>
    <t>题目 458：</t>
    <phoneticPr fontId="2"/>
  </si>
  <si>
    <t>题目 459：</t>
    <phoneticPr fontId="2"/>
  </si>
  <si>
    <t>题目 460：</t>
    <phoneticPr fontId="2"/>
  </si>
  <si>
    <t>题目 461：</t>
    <phoneticPr fontId="2"/>
  </si>
  <si>
    <t>题目 462：</t>
    <phoneticPr fontId="2"/>
  </si>
  <si>
    <t>题目 463：</t>
    <phoneticPr fontId="2"/>
  </si>
  <si>
    <t>题目 464：</t>
    <phoneticPr fontId="2"/>
  </si>
  <si>
    <t>题目 465：</t>
    <phoneticPr fontId="2"/>
  </si>
  <si>
    <t>题目 466：</t>
    <phoneticPr fontId="2"/>
  </si>
  <si>
    <t>题目 467：</t>
    <phoneticPr fontId="2"/>
  </si>
  <si>
    <t>题目 468：</t>
    <phoneticPr fontId="2"/>
  </si>
  <si>
    <t>题目 469：</t>
    <phoneticPr fontId="2"/>
  </si>
  <si>
    <t>题目 470：</t>
    <phoneticPr fontId="2"/>
  </si>
  <si>
    <t>题目 471：</t>
    <phoneticPr fontId="2"/>
  </si>
  <si>
    <t>题目 472：</t>
    <phoneticPr fontId="2"/>
  </si>
  <si>
    <t>题目 473：</t>
    <phoneticPr fontId="2"/>
  </si>
  <si>
    <t>题目 474：</t>
    <phoneticPr fontId="2"/>
  </si>
  <si>
    <t>题目 475：</t>
    <phoneticPr fontId="2"/>
  </si>
  <si>
    <t>题目 476：</t>
    <phoneticPr fontId="2"/>
  </si>
  <si>
    <t>题目 477：</t>
    <phoneticPr fontId="2"/>
  </si>
  <si>
    <t>题目 478：</t>
    <phoneticPr fontId="2"/>
  </si>
  <si>
    <t>题目 479：</t>
    <phoneticPr fontId="2"/>
  </si>
  <si>
    <t>题目 480：</t>
    <phoneticPr fontId="2"/>
  </si>
  <si>
    <t>题目 481：</t>
    <phoneticPr fontId="2"/>
  </si>
  <si>
    <t>题目 482：</t>
    <phoneticPr fontId="2"/>
  </si>
  <si>
    <t>题目 483：</t>
    <phoneticPr fontId="2"/>
  </si>
  <si>
    <t>题目 484：</t>
    <phoneticPr fontId="2"/>
  </si>
  <si>
    <t>题目 485：</t>
    <phoneticPr fontId="2"/>
  </si>
  <si>
    <t>题目 486：</t>
    <phoneticPr fontId="2"/>
  </si>
  <si>
    <t>题目 487：</t>
    <phoneticPr fontId="2"/>
  </si>
  <si>
    <t>题目 488：</t>
    <phoneticPr fontId="2"/>
  </si>
  <si>
    <t>题目 489：</t>
    <phoneticPr fontId="2"/>
  </si>
  <si>
    <t>题目 490：</t>
    <phoneticPr fontId="2"/>
  </si>
  <si>
    <t>题目 491：</t>
    <phoneticPr fontId="2"/>
  </si>
  <si>
    <t>题目 492：</t>
    <phoneticPr fontId="2"/>
  </si>
  <si>
    <t>题目 493：</t>
    <phoneticPr fontId="2"/>
  </si>
  <si>
    <t>题目 494：</t>
    <phoneticPr fontId="2"/>
  </si>
  <si>
    <t>题目 495：</t>
    <phoneticPr fontId="2"/>
  </si>
  <si>
    <t>题目 496：</t>
    <phoneticPr fontId="2"/>
  </si>
  <si>
    <t>题目 497：</t>
    <phoneticPr fontId="2"/>
  </si>
  <si>
    <t>题目 498：</t>
    <phoneticPr fontId="2"/>
  </si>
  <si>
    <t>题目 499：</t>
    <phoneticPr fontId="2"/>
  </si>
  <si>
    <t>题目 500：</t>
    <phoneticPr fontId="2"/>
  </si>
  <si>
    <t>AWS Systems Manager 会话管理器提供安全且可审核的实例管理，无需任何人站连接或开放端口。它允许您通过交互式的shell或通过AWS CLI管理实例这意味着您不必管理任何SSH密钥，而且您不必担心对实例的访问安全，因为访问是通过IAM策略控制的。</t>
    <phoneticPr fontId="2"/>
  </si>
  <si>
    <t>Q405一家公司最近将其整个IT环境迁移到了AWS云.该公司发现用户在未使用适当的更改控制流程的情况下提供了超大的亚马逊EC2实例并修改了安全组规则.解决方案架构师必须制定一个策略来跟踪和审计这些库存和配置更改.解决方案应该采取哪些行动建筑师需要满足这些要求吗?(选择两个.)</t>
  </si>
  <si>
    <t>A) 启用AWS CloudTrail并将其用于审核.AWS CloundTrail提供API调用的记录,并可用于审核对EC2实例和安全组所做的更改.通过分析CloudTrall日志,解决方案架构师可以在未经适当批准的情况下跟踪谁提供了超大实例或修改了安全组.D)启用AWS Config并创建用于审核和合规目的的规则.AWS Config可以记录对EC2实例和安全组等资源所做的配置更改.解决方案架构师可创建AWS Config规则来监控不合规的更改,如在未经许可的情况下启动某些实例类型或打开安全组端口.AWS-Config会对任何违反这些规则的行为发出警报.其他选项无法完全满足审核和更改跟踪要求:B)当备份或删除EC2实例但不审核配置更改时,数据生命周期策略会进行控制.C) AWS Trusted Advisor安全检查可能会检测到一些合规违规行为在事后发生,但没有像AWS CloudTrail和AWS Config那样全面记录更改.E) CloudFormation模板允许回滚,但不提供更改的审计跟踪.解决方案架构师首先不知道是谁进行了未经授权的修改.</t>
  </si>
  <si>
    <t>启用AWS CloudTrail并将其用于审核.</t>
  </si>
  <si>
    <t>对AmazonEC2实例使用数据生命周期策略.</t>
  </si>
  <si>
    <t>启用AWS Trusted Advisor并参考安全仪表板.</t>
  </si>
  <si>
    <t>启用AWS配置并创建用于审核和合规目的的规则.</t>
  </si>
  <si>
    <t>使用AWS CloudFormation模板恢复以前的资源配置.</t>
  </si>
  <si>
    <t>题目 407：</t>
  </si>
  <si>
    <t>Q407 一家公司的设施在整个大楼的每个入口处都有徽章阅读器。当扫描徽章时,读取器会通过HTTPS发送一条消息,指示谁试图访问该特定入口。解决方案架构师必须设计一个系统来处理来自传感器的这些消息。解决方案必须具有高可用性,并且必须将结果提供给公司的安全团队进行分析。解决方案架构师应该推荐哪种系统架构?</t>
  </si>
  <si>
    <t>部署Amazon API网关作为HTTPS端点,并部署AWS Lambda来处理消息并将其保存到Amazon DynamoDB表中。此选项提供了一个高度可用且可扩展的解决方案,可以轻松处理大量数据。它还与其他AWS服务集成,使安全团队更容易分析和可视化数据。</t>
  </si>
  <si>
    <t>在Amazon API网关中创建HTTPS端点。配置API网关端点以调用AWS Lambda函数来处理消息并将结果保存到Amazon DynamoDB表中。</t>
  </si>
  <si>
    <t>为Amazon S3创建一个网关专有网络端点。配置从设施网络到VPC的Site to Site VPN连接,使传感器数据可以通过VPC端点直接写入S3 bucket。</t>
  </si>
  <si>
    <t>你的答案</t>
  </si>
  <si>
    <t>结果</t>
  </si>
  <si>
    <t>正确答案</t>
  </si>
  <si>
    <t>解析</t>
  </si>
  <si>
    <t>题目 408：</t>
  </si>
  <si>
    <t>Q408解决方案架构师应该做些什么来确保上传到AmazonS3存储桶的所有对象都是加密的?</t>
  </si>
  <si>
    <t>为了确保上传到AmazonS3存储桶的所有对象都经过加密,解决方案架构师应该更新存储桶策略,以拒绝任何没有x-amz-server-side-encryption标头集的PutObject请求.这将防止任何对象上传到存储桶,除非它们使用服务器端加密进行加密.https://docs.aws.amazon.com/AmazonS3/latest/userguide/amazon-s3-policy-keys.html</t>
  </si>
  <si>
    <t>如果PutObject没有设置s3:x-amz-acl头,则更新bucket策略以拒绝.</t>
  </si>
  <si>
    <t>如果PutObject没有将s3:x-amz-acl头设置为private,则更新bucket策略以拒绝.</t>
  </si>
  <si>
    <t>如果PutObject没有将aws:SecureTransport标头设置为true,则更新bucket策略以拒绝.</t>
  </si>
  <si>
    <t>如果PutObject没有x-amz-server-side-encryption标头集,则更新bucket策略以拒绝.</t>
  </si>
  <si>
    <t>题目 409：</t>
  </si>
  <si>
    <t>Q409一位解决方案架构师正在为一家公司设计多层应用程序,应用程序的用户从移动设备上传图像,该应用程序生成每个图像的缩略图,并向用户返回一条消息,以确认图像已成功上传.缩略图生成可能需要长达60秒的时间,但该公司希望为用户提供更快的响应时间,以通知他们收到了原始图像.解决方案架构师必须设计应用程序,以便将请求异步发送到不同的应用程序层.解决方案设计师应该做些什么来满足这些要求?</t>
  </si>
  <si>
    <t>这里的关键是“更快地响应用户,通知他们收到了原始图像.”即,需要在收到图像时通知用户,而不是在创建缩略图后通知用户.答案B和D在缩略图生成完成时提醒用户.答案C通过应用程序消息提醒用户收到了图像.</t>
  </si>
  <si>
    <t>编写一个自定义的AWS Lambda函数来生成缩略图并提醒用户.使用图像上传过程作为事件源来调用Lambda函数.</t>
  </si>
  <si>
    <t>创建AWS步骤功能工作流.配置步骤功能以处理应用层之间的协调,并在缩略图生成完成时提醒用户.</t>
  </si>
  <si>
    <t>创建一个亚马逊简单队列服务(Amazon SQS)消息队列.上传图像时,在SQS队列上放置一条消息以生成缩略图.通过应用程序消息提醒用户已收到图像.</t>
  </si>
  <si>
    <t>创建亚马逊简单通知服务(Amazon SNS)通知主题和订阅.在图像上传完成后,与应用程序一起使用一个订阅来生成缩略图.在缩略图生成完成后,使用第二个订阅以推送通知的方式向用户的移动应用程序发送消息.</t>
  </si>
  <si>
    <t>题目 410：</t>
  </si>
  <si>
    <t>Q410解决方案架构师需要为公司的应用程序分配一个新的microsoft.客户端必须能够调用HTTPS端点才能访问微服务.微服务还必须使用AWS身份和访问管理(IAM)进行身份验证调用.解决方案架构师将通过使用Go 1.x中编写的单个AWS Lambda函数来编写该微服务的逻辑.哪个解决方案将以MOST操作高效的方式在中部署该功能?</t>
  </si>
  <si>
    <t>此选项操作效率最高,因为它允许您使用API网关处理HTTPS端点,还允许您使用IAM验证对微服务的调用.API网关还提供许多其他功能,如缓存.节流和监视,这些功能对微服务很有用.</t>
  </si>
  <si>
    <t>创建亚马逊API网关REST API.配置方法以使用Lambda函数.在API上启用IAM身份验证.</t>
  </si>
  <si>
    <t>为函数创建Lambda函数URL.指定AWS_IAM作为身份验证类型.</t>
  </si>
  <si>
    <t>创建一个Amazon CloudFront分发.将该功能部署到Lambda@Edge.IntegratelAM身份验证逻辑到Lambda@Edge作用</t>
  </si>
  <si>
    <t>创建一个Amazon CloudFront分发.将函数部署到CloudFront函数.指定AWS_IAM作为身份验证类型.</t>
  </si>
  <si>
    <t>题目 411：</t>
  </si>
  <si>
    <t>Q411一家公司希望为其主内部部署文件存储卷实施灾难恢复计划,该文件存储卷是从本地存储服务器上的Internet小型计算机系统接口(iSCSI)设备安装的.文件存储卷可容纳数百TB的数据.该公司希望确保最终用户能够从内部部署系统而不会出现延迟.哪种解决方案能够在对公司现有基础设施进行最少更改的情况下满足这些要求?</t>
  </si>
  <si>
    <t>将Amazon S3文件网关配置为本地托管的虚拟机(VM).将本地缓存设置为10 TB.修改现有应用程序以通过NFS协议访问文件.要从灾难中恢复,请配置Amazon EC2实例并装载包含文件的S3存储桶.</t>
  </si>
  <si>
    <t>提供AWS存储网关磁带网关.使用数据备份解决方案将所有现有数据备份到虚拟磁带库.将数据备份解决程序配置为在初始备份完成后每晚运行,要从灾难中恢复,请提供Amazon EC2实例,并将数据从虚拟磁带库中的卷还原到Amazon弹性块存储(Amazon EBS)卷.</t>
  </si>
  <si>
    <t>提供AWS存储网关卷网关缓存卷.将本地缓存设置为10 TB.使用iSCSI将卷网关缓存的卷装载到现有文件服务器,并将所有文件复制到存储卷.配置存储卷的计划快照.要从灾难中恢复,将快照恢复到Amazon弹性块存储(Amazon EBS)卷,并将EBS卷附加到Amazon EC2实例.</t>
  </si>
  <si>
    <t>为AWS存储网关卷网关存储卷提供与现有文件存储卷相同的磁盘空间.使用iSCSI将卷网关存储的卷装载到现有文件服务器,并将所有文件复制到存储卷.配置存储卷的计划快照.要从灾难中恢复,将快照恢复到Amazon弹性块存储(Amazon EBS)卷,并将EBS卷附加到Amazon EC2实例.</t>
  </si>
  <si>
    <t>题目 412：</t>
  </si>
  <si>
    <t>Q412一家公司正在托管来自亚马逊S3存储桶的web应用程序.该应用程序使用亚马逊Cognito作为身份提供商来验证用户并返回JSON web令牌(JWT),该令牌提供对存储在另一个S3存储桶中的受保护资源的访问.部署该应用程序后,用户报告错误,无法访问受保护的内容.解决方案架构师必须通过提供适当的权限来解决此问题,以便用户可以访问受保护内容.哪个解决方案满足这些要求?</t>
  </si>
  <si>
    <t>A是最好的解决方案,因为它直接解决了权限问题,并授予经过身份验证的用户访问受保护内容所需的IAM角色.A建议更新Amazon Cognito身份池,以承担访问受保护属性所需的适当IAM角色,这是一个有效的解决方案,因为它将授予经过身份验证的用户访问受保护内容的必要权限.https://docs.aws.amazon.com/cognito/latest/developerguide/tutorial-create-identity-pool.html您必须创建一个自定义角色,例如只读角色.</t>
  </si>
  <si>
    <t>更新Amazon Cognito身份池,以承担访问受保护内容的适当IAM角色.</t>
  </si>
  <si>
    <t>更新S3 ACL以允许应用程序访问受保护的内容.</t>
  </si>
  <si>
    <t>将应用程序重新部署到AmazonS3,以防止S3桶中的最终一致读取影响用户访问受保护内容的能力.</t>
  </si>
  <si>
    <t>更新Amazon Cognito池以使用身份池中的自定义属性映射,并授予用户访问受保护内容的适当权限,</t>
  </si>
  <si>
    <t>题目 413：</t>
  </si>
  <si>
    <t>Q413一家图片托管公司将其大型资产上传到亚马逊S3标准存储桶.该公司通过使用S3 API并行使用多部分上传,如果再次上传同一对象,则会覆盖.在上传后的前30天,这些对象将被频繁访问.30天后,这些对象的使用频率将降低,但每个对象的访问模式将不一致.该公司必须优化S3存储成本,同时保持存储资产的高可用性和弹性.解决方案架构师应该推荐哪种操作组合来满足这些要求?(选择两个.)</t>
  </si>
  <si>
    <t>S3智能分层具有未知.不断变化或不可预测访问模式的数据,并将连续30天未被访问的对象移动到不频繁访问层.https://docs.aws.amazon.com/AmazonS3/latest/userguide/storage-class-intro.html</t>
  </si>
  <si>
    <t>30天后将资产移动到S3智能分层.</t>
  </si>
  <si>
    <t>配置S3生命周期策略以清除不完整的多部分上传.</t>
  </si>
  <si>
    <t>配置S3生命周期策略以清除过期的对象删除标记.</t>
  </si>
  <si>
    <t>30天后将资产移动到S3标准不频繁访问(S3标准IA).</t>
  </si>
  <si>
    <t>30天后将资产转移到S3单区不频繁访问(S3单区IA).</t>
  </si>
  <si>
    <t>题目 414：</t>
  </si>
  <si>
    <t>Q414解决方案架构师必须保护托管亚马逊EC2实例的专有网络.EC2实例包含高度敏感的数据,并在私有子网中运行.根据公司政策,在专有网络中运行的EC2实例只能访问互联网上经过批准的第三方软件存储库,用于使用第三方URL的软件产品更新.其他互联网流量必须被阻止.哪个解决方案符合这些要求?</t>
  </si>
  <si>
    <t>将出站连接从EC2发送到网络防火墙.在网络防火墙中,创建有状态的出站规则以允许某些域下载软件补丁,并拒绝所有其他域.https://docs.aws.amazon.com/network-firewall/latest/developerguide/suricata-examples.html#suricata-示例域过滤</t>
  </si>
  <si>
    <t>更新私有子网的路由表,将出站流量路由到AWS网络防火墙防火墙.配置域列表规则组.</t>
  </si>
  <si>
    <t>设置AWS WAF web ACL.创建一组自定义规则,根据源和目标IP地址范围集过滤流量请求.</t>
  </si>
  <si>
    <t>实施严格的入站安全组规则.通过指定URL配置出站规则,该规则只允许流量到互联网上的授权软件存储库.</t>
  </si>
  <si>
    <t>在EC2实例前面配置应用程序负载均衡器(ALB).将所有出站流量引导到ALB.在ALB的目标组中使用基于URL的规则侦听器来出站访问互联网.</t>
  </si>
  <si>
    <t>题目 415：</t>
  </si>
  <si>
    <t>Q415一家公司正在AWS云中托管一个三层电子商务应用程序.该公司将网站托管在Amazon S3上,并将该网站与处理销售请求的API集成.该公司在应用程序负载均衡器(ALB)后面的三个Amazon EC2实例上托管API.API由静态和动态前端内容以及处理销售的后端工作人员组成异步请求.该公司预计在新产品发布活动期间,销售请求的数量会突然大幅增加.解决方案架构师应该建议什么来确保所有请求都得到成功处理?</t>
  </si>
  <si>
    <t>静态内容可以包括所有用户都相同的图像和样式表,最好缓存在内容分发网络(CDN)的边缘.动态内容包括频繁更改的信息或根据用户偏好.行为.位置或其他因素进行个性化设置的信息.所有内容都是销售请求.</t>
  </si>
  <si>
    <t>为静态内容添加AmazonCloudFront分发.将EC2实例放在自动缩放组中,以根据网络流量启动新实例.</t>
  </si>
  <si>
    <t>为动态内容添加一个Amazon CloudFront发行版.在ALB前面添加一个亚马逊Elasticache实例,以减少API要处理的流量.</t>
  </si>
  <si>
    <t>为静态内容添加Amazon CloudFront分发.添加Amazon简单队列服务(Amazon SQS)队列以接收来自网站的请求,供EC2实例稍后处理.</t>
  </si>
  <si>
    <t>题目 416：</t>
  </si>
  <si>
    <t>Q416安全审计显示,亚马逊EC2实例没有定期进行修补.解决方案架构师需要提供一个解决方案,在大量EC2实例中定期运行安全扫描.该解决方案还应定期修补EC2实例,并提供每个实例修补状态的报告,哪种解决方案能满足这些要求?</t>
  </si>
  <si>
    <t>Amazon Inspector是一项安全评估服务,有助于提高部署在亚马逊网络服务(AWS)上的应用程序的安全性和合规性.它会自动评估应用程序是否存在漏洞或偏离最佳实践.Amazon Inspecter可用于识别安全问题并为其推荐修复方案.这是运行常规安全的理想解决方案扫描大量EC2实例.AWS Systems Manager Patch Manager是一项帮助您自动修补Windows和Linux实例的服务.它提供了一个简单的,使用最新的安全修补程序和更新对实例进行修补的自动化方式.patch Manager通过提供有关实例修补程序状态的详细报告,帮助您遵守安全策略和法规.</t>
  </si>
  <si>
    <t>设置AmazonMacie扫描EC2实例以查找软件漏洞.在每个EC2实例上设置一个cron作业,定期修补实例.</t>
  </si>
  <si>
    <t>打开账户中的亚马逊检查器.配置亚马逊检查器扫描EC2实例以查找软件漏洞.设置AWS Systems Manager Patch Manager定期修补EC2实例.</t>
  </si>
  <si>
    <t>题目 417：</t>
  </si>
  <si>
    <t>Q417一家公司计划将数据存储在Amazon RDS DB实例上,该公司必须在休息时加密数据.解决方案架构师应该做些什么来满足这一要求?</t>
  </si>
  <si>
    <t>要在亚马逊RDS中加密静止的数据,您可以使用亚马逊RDS的加密功能,该功能使用AWS密钥管理服务(AWS KMS).通过该功能,亚马逊RDS使用唯一的密钥对每个数据库实例进行加密.该密钥由AWS KMS安全存储.您可以管理自己的密钥或使用默认的AWS托管密钥.当您为数据库实例后用加密时,Amazon RDS对底层存储进行加密,包括自动备份.读取副本和快照.</t>
  </si>
  <si>
    <t>在AWS密钥管理服务(AWS KMS) 中创建密钥.为数据库实例启用加密.</t>
  </si>
  <si>
    <t>在AWS证书管理器(ACM)中生成证书.使用证书在DB实例上启用SSL/TLS.</t>
  </si>
  <si>
    <t>在AWS身份和访问管理(IAM)中生成证书.使用证书在DB实例上启用SSL/TLS.</t>
  </si>
  <si>
    <t>题目 418：</t>
  </si>
  <si>
    <t>Q418一家公司必须在30天内将20 TB的数据从数据中心迁移到AWS云.该公司的网络带宽限制为15 Mbps,利用率不能超过70%.解决方案架构师应该做些什么来满足这些要求?</t>
  </si>
  <si>
    <t>AWS Snowball是一种安全的数据传输解决方案,可以加速将大量数据移入和移出AWS云.它一次可以移动高达80 TB的数据,并提供高达50 Mbps的网络带宽,因此非常适合该任务.此外,它安全易用,是此次迁移的理想解决方案.https://docs.aws.amazon.com/snowball/latest/ug/whatissnowball.html</t>
  </si>
  <si>
    <t>题目 419：</t>
  </si>
  <si>
    <t>Q419公司需要为员工提供对机密和敏感文件的安全访问.公司希望确保这些文件只能由授权用户访问,这些文件必须安全下载到员工的设备上.这些文件存储在内部部署的Windows文件服务器中.然而,由于远程使用的增加,文件服务器的容量即将耗尽.哪种解决方案可以满足这些要求?</t>
  </si>
  <si>
    <t>它为员工提供了一种使用AWS客户端VPN从任何地方访问机密和敏感文件的安全方式.Amazon FSx for Windows File Server文件系统旨在为Windows文件系统功能提供本地支持,如NTFS权限.Active Directory集成.,和分布式文件系统(DFS).这意味着该公司可以继续使用其本地Active Directory来管理用户对文件的访问.</t>
  </si>
  <si>
    <t>将文件服务器迁移到公共子网中的Amazon EC2实例.配置安全组以限制员工IP地址的入站流量.</t>
  </si>
  <si>
    <t>将文件迁移到Amazon FSx for Windows文件服务器文件系统.将Amazon FSx文件系统与本地Active Directory集成.配置AWS客户端VPN.</t>
  </si>
  <si>
    <t>将文件迁移到AmazonS3,并创建一个专有专有网络端点创建一个签名的URL以允许下载.</t>
  </si>
  <si>
    <t>将文件迁移到Amazon S3,并创建一个公共VPC端点.允许员工使用AWS IAM身份中心 (AWS Single sign-on) 登录.</t>
  </si>
  <si>
    <t>题目 420：</t>
  </si>
  <si>
    <t>Q420一家公司的应用程序在应用程序负载均衡器(ALB)后面的亚马逊EC2实例上运行,这些实例在多个可用区的亚马逊EC2自动缩放组中运行,每个月的第一天午夜,月末财务计算批处理运行时,应用程序的速度会慢得多.这会导致EC2实例的CPU利用率立即达到100%的峰值,从而中断应用程序.解决方案架构师应该建议什么来确保应用程序能够处理工作负载并避免停机?</t>
  </si>
  <si>
    <t>如果缩放是基于CPU或内存的,则需要比阈值高出一定的时间,例如5分钟.这意味着CPU将在5分钟内保持100%.https://docs.aws.amazon.com/autoscaling/ec2/userguide/ec2-auto-scaling-scheduled-scaling.html</t>
  </si>
  <si>
    <t>在ALB前面配置Amazon CloudFront分发.</t>
  </si>
  <si>
    <t>根据CPU利用率配置EC2自动缩放简单缩放策略.</t>
  </si>
  <si>
    <t>根据每月计划配置EC2自动缩放计划缩放策略.</t>
  </si>
  <si>
    <t>配置Amazon Elasticache以从EC2实例中删除部分工作负载.</t>
  </si>
  <si>
    <t>题目 421：</t>
  </si>
  <si>
    <t>Q421一家公司希望让客户能够使用本地Microsoft Active Directory下载存储在Amazon S3中的文件,客户的应用程序使用SFTP客户端下载文件.哪种解决方案能够在最少的操作开销和不更改客户应用程序的情况下满足这些要求?</t>
  </si>
  <si>
    <t>为Amazon S3设置带有SFTP的AWS Transfer系列.配置集成的Active Directory身份验证.</t>
  </si>
  <si>
    <t>设置AWS数据库迁移服务(AWS DMS),使本地客户端与Amazon S3同步.配置集成的Active Directory身份验证.</t>
  </si>
  <si>
    <t>使用AWS IAM身份中心 (AWS Single Sign-on)设置AWS DataSync以在本地位置和S3位置之间进行同步.</t>
  </si>
  <si>
    <t>使用SFTP设置一个Windows Amazon EC2实例,将本地客户端与Amazon S3连接.集成AWS身份和访问管理(IAM).</t>
  </si>
  <si>
    <t>题目 422：</t>
  </si>
  <si>
    <t>Q422一家公司的需求突然增加.该公司需要从亚马逊机器映像(AMI)中提供大型亚马逊EC2实例.这些实例将在自动缩放组中运行该公司要求提供最小初始化延迟的解决方案来满足需求,哪种解决方案满足这些要求?</t>
  </si>
  <si>
    <t>在快照上启用Amazon Elastic Block Store (Amazon EBS) 快速快照恢复,可以从快照中快速创建新的Amazon Machine Image (AMI),这有助于减少配置新实例时的初始化延迟.一旦配置了AMI,您可以用新的AMI替换自动缩放组中的AMI.这将确保从更新的AMI启动新实例,并能够快速满足增加的需求,</t>
  </si>
  <si>
    <t>使用aws ec2 register image命令从快照创建AMI.使用aws Step Functions替换自动缩放组中的AMI.</t>
  </si>
  <si>
    <t>在快照上启用Amazon Elastic Block Store (Amazon EBS) 快速快照恢复.使用快照提供AMI.用新的AMI替换自动缩放组中的AMI.</t>
  </si>
  <si>
    <t>在Amazon Data lifecycle Manager (Amazon DLM) 中启用AMI创建并定义生命周期规则.创建一个AWS Lambda函数,用于修改自动缩放组中的AMI.</t>
  </si>
  <si>
    <t>使用Amazon EventBridge调用提供AMI的AWS备份生命周期策略.在EventBridge中将自动缩放组容量限制配置为事件源.</t>
  </si>
  <si>
    <t>题目 423：</t>
  </si>
  <si>
    <t>Q423一家公司托管了一个多层web应用程序,该应用程序使用亚马逊Aurora MySQL DB集群进行存储.该应用程序层托管在亚马逊EC2实例上.该公司的IT安全指南要求数据库凭据每14天加密一次并轮换一次.解决方案架构师应该做些什么来满足这一要求?</t>
  </si>
  <si>
    <t>要实现密码轮换生命周期,请使用AWS Secrets Manager.您可以在整个生命周期中使用Secrets Management轮换.管理和检索数据库凭据.API密钥和其他机密.https://aws.amazon.com/blogs/security/how-to-use-aws-secrets-manager-rotate-credentialsamazon-rds-database-types-oracle/</t>
  </si>
  <si>
    <t>创建一个新的AWS密钥管理服务(AWS KMS)加密密钥.使用AWS Secrets Manager创建一个使用KMS密钥和适当凭据的新密钥.将该密钥与Aurora DB集群关联.配置14天的自定义轮换期.</t>
  </si>
  <si>
    <t>在AWS Systems Manager参数存储中创建两个参数:一个用于用户名作为字符串参数,另一个使用SecureString类型作为密码.选择AWS密钥管理服务(AWS KMS)加密作为密码参数,并在应用层中加载这些参数.实现AWS Lambda功能,每14天轮换一次密码.</t>
  </si>
  <si>
    <t>将包含凭据的文件存储在AWS密钥管理服务(AWS KMS)加密的亚马逊弹性文件系统(Amazon EFS)文件系统中.在应用层的所有EC2实例中安装EFS文件系统.限制对文件系统上文件的访问,以便应用程序可以读取文件,并且只有超级用户才能修改文件.实现AWS Lambda函数每14天在Aurora中旋转一次密钥,并在文件中写入新的凭据.</t>
  </si>
  <si>
    <t>将包含凭据的文件存储在AWS密钥管理服务(AWS KMS)加密的亚马逊S3存储桶中,应用程序使用该存储桶加载凭据.定期将文件下载到应用程序,以确保使用正确的凭据.实现AWS Lambda功能,每14天轮换一次Aurora凭据,并将这些凭据上传到S3中的文件水桶</t>
  </si>
  <si>
    <t>题目 424：</t>
  </si>
  <si>
    <t>Q424一家公司在AWS上部署了一个web应用程序.该公司在Amazon RDS for MySQL上托管后端数据库,该数据库具有一个主数据库实例和五个读取副本,以支持扩展需求.读取副本必须落后于主数据库实例不超过1秒.该数据库通常运行计划存储过程.随着网站流量的增加,副本在峰值负载期间会遇到额外的延迟.解决方案架构师必须尽可能减少复制延迟.解决解决方案架构师应该最大限度地减少对应用程序代码的更改,并且必须最大限度地降低正在进行的操作开销.哪种解决方案能够满足这些要求?</t>
  </si>
  <si>
    <t>您可以通过向Amazon RDS for PostgreSQL数据库实例添加读取副本来扩展该实例的读取量.与其他Amazon RDS数据库引擎一样,RDS for Post格雷SQL使用PostgreSQL的本地复制机制,使读取副本与源数据库上的更改保持最新.有关读取副本和Amazon RDS的一般信息,请参阅使用读取副本.https://docs.aws.amazon.com/AmazonRDS/latest/UserGuide/USER_PostgreSQL.Replication.Re广告副本.html</t>
  </si>
  <si>
    <t>将数据库迁移到Amazon Aurora MySQL.将读取的副本替换为Aurora replicas,并配置Aurora Auto Scaling.将存储过程替换为Aurola MySQL本机函数.</t>
  </si>
  <si>
    <t>在数据库前面部署Amazon Elasticache for Redis集群.在应用程序查询数据库之前,修改应用程序以检查缓存.将存储过程替换为AWS Lambda函数.</t>
  </si>
  <si>
    <t>将数据库迁移到运行在Amazon EC2实例上的MySQL数据库.为所有副本节点选择大型.计算优化的EC2实例.维护EC2实例的存储过程</t>
  </si>
  <si>
    <t>将数据库迁移到Amazon DynamoDB.提供大量读取容量单元(RCU)以支持所需的吞吐量,并配置按需容量扩展.用DynamoDB流替换存储过程.</t>
  </si>
  <si>
    <t>题目 425：</t>
  </si>
  <si>
    <t>Q425解决方案架构师必须为大容量软件即服务(Saas)平台创建灾难恢复(DR)计划.该平台的所有数据都存储在Amazon Aurora MySQL DB集群中.灾难恢复计划必须将数据复制到辅助AWS区域.哪种解决方案最具成本效益地满足这些要求?</t>
  </si>
  <si>
    <t>Aurora DB集群最多可包含15个Aurora副本.Aurora复制副本可以分布在AWS区域内一个DB集群所跨越的可用区中.https://docs.aws.amazon.com/AmazonRDS/latest/AuroraUserGuide/Aurora.Replication.html您可以使用Aurora全球数据库在多个地区复制数据.</t>
  </si>
  <si>
    <t>为DB集群设置Aurora全局数据库.设置完成后,从辅助区域中删除DB实例.</t>
  </si>
  <si>
    <t>使用AWS数据库迁移服务(AWS DMS)将数据连续复制到辅助区域的Aurora集群.从辅助区域删除数据库实例.</t>
  </si>
  <si>
    <t>题目 426：</t>
  </si>
  <si>
    <t>Q426一家公司有一个带有嵌入式凭据的自定义应用程序,可以从Amazon RDS MySQL DB实例中检索信息.管理层表示,必须用最少的编程工作量使该应用程序更加安全解决方案架构师应该做些什么来满足这些要求?</t>
  </si>
  <si>
    <t>C是一个用最少的编程工作量保护自定义应用程序安全的有效解决方案.它包括在RDS for MySQL数据库上为应用程序用户创建凭据,并将其存储在AWS Secrets Manager中.然后可以将应用程序配置为从Secrets Manager加载数据库凭据.此外,该解决方案包括使用Secrets Manager为RDS for MySQL数据库中的应用程序用户设置凭据轮换计划,该计划将在不需要任何编程工作的情况下按指定间隔自动轮换凭据.https://ws.amazon.com/blogs/security/rotate-amazon-rds-database-credentials-automatically-with-aws-secretsmananer/</t>
  </si>
  <si>
    <t>使用AWS密钥管理服务(AWS KMS) 创建密钥.配置应用程序以从AWS KMS加载数据库凭据.启用自动密钥轮换.</t>
  </si>
  <si>
    <t>在RDS for MySQL数据库上为应用程序用户创建凭据,并将凭据存储在AWS Secrets Manager中.将应用程序配置为从Secrets Manager加载数据库凭据.创建一个AWS Lambda函数,在Secret Manager中旋转凭据.</t>
  </si>
  <si>
    <t>在RDS for MySQL数据库上为应用程序用户创建凭据,并将凭据存储在AWS Secrets Manager中.配置应用程序以从Secrets Manager加载数据库凭据.使用Secrets管理器在RDS for MySQL数据库中为应用程序用户设置凭据轮换计划.</t>
  </si>
  <si>
    <t>在RDS for MySQL数据库上为应用用户创建凭据,并将凭据存储在AWS Systems Manager参数库中.配置应用程序从参数库加载数据库任抿 使用参数库存RDS for MvSOI 数据库中为应用用户设置抿松捡来</t>
  </si>
  <si>
    <t>题目 427：</t>
  </si>
  <si>
    <t>Q427一家媒体公司在AWS上托管其网站.该网站应用程序的架构包括应用程序负载均衡器(ALB)后面的一组亚马逊EC2实例和托管在亚马逊Aurora上的数据库.该公司的网络安全团队报告</t>
  </si>
  <si>
    <t>防止SQL注入和跨站点脚本要保护您的应用程序免受SQL注入和跨站脚本(XSS)攻击,请使用内置的SQL注入和交叉站点脚本引擎.请记住,攻击可以在HTTP请求的不同部分执行,如HTTP头.查询字符串.,或URI.配置AWS WAF规则以对照内置的缓解引擎检查HTTP请求的不同部分.</t>
  </si>
  <si>
    <t>在ALB前面使用AWS WAF将适当的web ACL与AWS WAF关联.</t>
  </si>
  <si>
    <t>创建一个ALB侦听器规则,用固定的响应来回复SQL注入.</t>
  </si>
  <si>
    <t>订阅AWS Shield Advanced以自动阻止所有SQL注入尝试.</t>
  </si>
  <si>
    <t>设置AmazonInspector以自动阻止所有SQL注入尝试.</t>
  </si>
  <si>
    <t>题目 428：</t>
  </si>
  <si>
    <t>Q428一家公司有一个由AWS lake Formation管理的亚马逊S3数据湖.该公司希望通过将数据湖中的数据与存储在亚马逊Aurora MySQL数据库中的操作数据连接起来,在亚马逊QuickLight中创建可视化.该公司想强制执行列级授权,以便公司的营销团队只能访问数据库.哪种解决方案将以最少的操作开销满足这些要求?</t>
  </si>
  <si>
    <t>该解决方案利用AWS Lake Formation将Aurora MySQL数据库中的数据吸收到S3数据湖中,同时为QuickLight用户实施列级访问控制.Lake Formation可用于创建和管理数据湖的元数据,并实施安全和治理政策,包括列级访问控制.然后,该解决方案在QuickLight中使用Amazon Athena作为数据源来查询S3数据湖中的数据.该解决方案通过利用AWS服务来管理和保护数据,并通过使用标准查询服务(Amazon Athena) 来提供数据的SQL接口,最大限度地减少了操作开销.https://aws.amazon.com/blogs/bigdata/enforce-column-level-authorization-with-amazon-quicksight-and-aws-lake-formation/</t>
  </si>
  <si>
    <t>使用亚马逊电子病历将数据直接从数据库摄取到QuickLight SPICE引擎.只包括所需的列.</t>
  </si>
  <si>
    <t>使用AWS Glue Studio将数据从数据库摄取到S3数据湖.将IAM策略附加到QuickLight用户,以强制执行列级访问控制.使用亚马逊S3作为QuickLight中的数据源.</t>
  </si>
  <si>
    <t>使用AWS Glue Elastic Views为Amazon S3中的数据库创建一个物化视图.创建一个S3 bucket策略,为QuickLight用户实施列级访问控制.使用Amazon S3作为QuickLight中的数据源.</t>
  </si>
  <si>
    <t>使用Lake Formation蓝图将数据从数据库摄取到S3数据湖.使用Lake Formation为QuickLight用户实施列级访问控制.使用Amazon Athena作为QuickLight中的数据源.</t>
  </si>
  <si>
    <t>题目 429：</t>
  </si>
  <si>
    <t>Q429一家事务处理公司每周都有在亚马逊EC2实例上运行的脚本批处理作业.EC2实例位于“自动缩放”组中,事务数量可能会有所不同,但每次运行时记录的基准CPU利用率至少为60%.该公司需要在作业运行前30分钟提供容量.目前,工程师通过手动修改自动缩放组参数来完成这项任务.公司没有资源来分析自动缩放组计数所需的容量趋势.公司需要一种自动化的方式来修改自动缩放小组的所需容量.哪种解决方案能以最少的运营开销满足这些要求?</t>
  </si>
  <si>
    <t>在交通流的每日和每周模式之前,使用预测缩放来增加自动缩放组中EC2实例的数量.预测缩放非常适合以下情况:周期性交通,例如正常工作时间资源使用率高,晚上和周末资源使用率低.经常性的工作负载模式,例如批处理.测试或定期数据分析需要很长时间才能初始化的应用程序,在扩展事件期间会对应用程序性能造成明显的延迟影响.https://docs.aws.amazon.com/autoscaling/ec2/userguide/ec2-auto-scaling-predictive-scaling.html</t>
  </si>
  <si>
    <t>为“自动缩放”组创建动态缩放策略.将策略配置为基于CPU利用率指标进行缩放.将指标的目标值设置为60%.</t>
  </si>
  <si>
    <t>为“自动缩放”组创建计划的缩放策略.设置适当的所需容量.最小容量和最大容量.将周期设置为每周.将开始时间设置为批处理作业运行前30分钟.</t>
  </si>
  <si>
    <t>为“自动缩放”组创建预测缩放策略.将策略配置为基于预测进行缩放.将缩放指标设置为CPU利用率.将指标的目标值设置为60%.在策略中,将实例设置为在作业运行前30分钟预启动.</t>
  </si>
  <si>
    <t>当自动缩放组的CPU利用率指标值达到60%时,创建一个Amazon EventBridge事件来调用AWS Lambda函数.配置Lambda函数以将自动缩放组所需的容量和最大容量增加20%.</t>
  </si>
  <si>
    <t>题目 430：</t>
  </si>
  <si>
    <t>Q430一位解决方案架构师正在设计一家公司的灾难恢复(DR)架构.该公司有一个MySQL数据库,该数据库运行在具有定时备份的私有子网中的亚马逊EC2实例上.灾难恢复设计需要包括多个AWS区域.哪种解决方案能够以最少的操作开销满足这些要求?</t>
  </si>
  <si>
    <t>因为它需要最小的操作开销.Aurora是一种提供自动故障切换的托管服务,因此不需要手动配置备用实例.主数据库集群可以托管在主区域,辅助数据库集群可以在灾难恢复区域.这种方法确保数据在多个区域始终可用且最新,而不需要大量的手动干 fű.https://docs.aws.amazon.com/AmazonRDS/latest/AuroraUserGuide/Aurora.Replication.html</t>
  </si>
  <si>
    <t>将MySQL数据库迁移到多个EC2实例中.在DR区域配置一个备用EC2实例.打开复制.</t>
  </si>
  <si>
    <t>将MySQL数据库迁移到Amazon RDS.使用Multi-AZ部署.在不同的可用区中打开主数据库实例的读取复制.</t>
  </si>
  <si>
    <t>将MySQL数据库迁移到Amazon Aurora全局数据库.在主区域托管主数据库集群.在DR区域托管辅助数据库集群.</t>
  </si>
  <si>
    <t>将MySQL数据库的定时备份存储在为S3跨区域复制(CRR)配置的Amazon S3存储桶中.使用数据备份恢复DR区域中的数据库.</t>
  </si>
  <si>
    <t>Q431一家公司的有一个Java应用程序,它使用亚马逊简单队列服务(Amazon SQS)来解析消息.该应用程序无法解析大小大于256KB的消息.该公司希望实现一个解决方案,使应用程序能够解析大小高达50MB的消息.通过对代码进行FEWEST更改,哪个解决方案能够满足这些要求?</t>
    <phoneticPr fontId="2"/>
  </si>
  <si>
    <t>要发送大于256KiB的消息,您可以使用Amazon SQS Extended Client Library for Java.该库允许您发送包含对Amazon S3中消息有效负载的引用的Amazon SQS消息.最大有效负载大小为2GB.https://docs.aws.amazon.com/AWSSimpleQueueService/latest/SQSDeveloperGuide/quotas-messages.html</t>
    <phoneticPr fontId="2"/>
  </si>
  <si>
    <t>使用Amazon SQS Extended Client Library for Java在Amazon S3中托管大于256 KB的消息.</t>
    <phoneticPr fontId="2"/>
  </si>
  <si>
    <t>使用Amazon EventBridge从应用程序而不是亚马逊SQS发布大型消息.</t>
    <phoneticPr fontId="2"/>
  </si>
  <si>
    <t>更改AmazonSQS中的限制以处理大于256KB的消息.</t>
    <phoneticPr fontId="2"/>
  </si>
  <si>
    <t>将大于256 KB的消息存储在Amazon弹性文件系统(Amazon EFS)中.配置Amazon SQS以在消息中引用此位置.</t>
    <phoneticPr fontId="2"/>
  </si>
  <si>
    <t>Q432一家公司希望限制对其主要网络应用程序内容的访问,并通过使用AWS上可用的授权技术来保护内容.该公司希望为不到100名用户实施无服务器架构和身份验证解决方案.该解决方案需要与主网络应用程序集成,并在全球范围内为网络内容提供服务还必须随着公司用户群的增长而扩展,同时提供尽可能低的登录延迟.哪种解决方案最经济高效地满足这些要求?</t>
    <phoneticPr fontId="2"/>
  </si>
  <si>
    <t>Amazon CloudFront是一项全球内容交付网络(CDN)服务,可以安全地大规模交付web内容.视频和API.它与Cognito集成,用于身份验证和Lambda@Edge授权,使其成为提供web内容的理想选择globally.Lambda@Edge是一项服务,可以让您在更接近用户的全球范围内运行AWS Lambda功能,提供更低的延迟和更快的响应时间.它还可以在边缘处理授权逻辑,以保护CloudFront中的内容.在这种情况下,Lambda@Edge可以为web应用程序提供授权,同时利用在边缘运行的低延迟优势.</t>
    <phoneticPr fontId="2"/>
  </si>
  <si>
    <t>使用Amazon Cognito进行身份验证.使用Lambda@Edge授权.使用Amazon CloudFront在全球范围内为web应用程序提供服务.</t>
    <phoneticPr fontId="2"/>
  </si>
  <si>
    <t>使用AWS Directory Service for Microsoft Active Directory进行身份验证.使用AWS Lambda进行授权.使用应用程序负载均衡器在全球范围内为web应用程序提供服务.</t>
    <phoneticPr fontId="2"/>
  </si>
  <si>
    <t>使用Amazon Cognito进行身份验证.使用AWS Lambda进行授权.使用Amazon S3 Transfer Acceleration在全球范围内为web应用程序提供服务.</t>
    <phoneticPr fontId="2"/>
  </si>
  <si>
    <t>使用AWS Directory Service for Microsoft Active Directory进行身份验证.使用Lambda@Edge以获得授权.使用AWS Elastic Beanstalk在全球范围内为web应用程序提供服务.</t>
    <phoneticPr fontId="2"/>
  </si>
  <si>
    <t>Q433一家公司的数据中心有一个老化的网络连接存储(NAS)阵列.NAS阵列向客户端工作站提供SMB共享和NFS共享.该公司不想购买新的NAS阵列.该公司也不想承担续订NAS阵列支持合同的费用.一些数据经常被访问,但大部分数据都是非活动的解决方案架构师需要实施一个解决方案,将数据迁移到Amazon S3,使用S3生命周期策略,并保持客户端工作站的相同外观.解决方案设计师已将AWS存储网关确定为解决方案的一部分.解决方案建筑师应提供哪种类型的存储网关来满足这些要求?</t>
    <phoneticPr fontId="2"/>
  </si>
  <si>
    <t>亚马逊S3文件网关为存储在S3中的对象提供了一个文件接口.它可以用于S3的基于文件的接口,这允许公司将其NAS阵列数据迁移到S3,同时保持客户端工作站的相同外观.亚马逊S3文件网关支持SMB和NFS协议,这将允许客户端继续使用这些协议访问数据.此外,亚马逊S3生命周期策略可用于自动将数据移动到成本较低的存储层,从而降低非活动数据的存储成本.https://aws.amazon.com/about-aws/whats-new/2018/06/aws-storage-gateway-adds-smb-support-to-store-objects-in-amazons3/</t>
    <phoneticPr fontId="2"/>
  </si>
  <si>
    <t>卷网关</t>
    <phoneticPr fontId="2"/>
  </si>
  <si>
    <t>磁带网关</t>
    <phoneticPr fontId="2"/>
  </si>
  <si>
    <t>Q434一家公司有一个在亚马逊EC2实例上运行的应用程序,一位解决方案架构师根据公司当前的需求,在特定的实例系列和各种实例大小上对公司进行了标准化.公司希望在未来3年内最大限度地节省应用程序的成本.公司需要能够在未来更改实例系列和大小根据应用程序的流行程度和使用情况,6个月.哪种解决方案最经济高效地满足这些要求?</t>
    <phoneticPr fontId="2"/>
  </si>
  <si>
    <t>计算储蓄计划提供了最大的灵活性,有助于将您的成本降低66%.这些计划自动适用于EC2实例的使用,无论实例的家庭.规模.亚利桑那州.地区.操作系统或租赁情况如何,也适用于法盖特或Lambda使用.C2实例储蓄计划提供最低的价格,提供高达72%的节省,以换取承诺在一个地区使用单个实例家庭https://aws.amazon.com/savingsplans/compute-pricing/</t>
    <phoneticPr fontId="2"/>
  </si>
  <si>
    <t>计算节约计划</t>
    <phoneticPr fontId="2"/>
  </si>
  <si>
    <t>EC2实例节省计划</t>
    <phoneticPr fontId="2"/>
  </si>
  <si>
    <t>分区保留实例</t>
    <phoneticPr fontId="2"/>
  </si>
  <si>
    <t>标准保留实例</t>
    <phoneticPr fontId="2"/>
  </si>
  <si>
    <t>Q435一家公司从大量使用可穿戴设备的参与者那里收集数据.该公司将数据存储在亚马逊DynamoDB表中,并使用应用程序分析数据.数据工作量是恒定的和可预测的.该公司希望保持或低于DynamoDB的预测预算,哪种解决方案最经济高效地满足这些要求?</t>
    <phoneticPr fontId="2"/>
  </si>
  <si>
    <t>数据工作负载是恒定且可预测的.</t>
    <phoneticPr fontId="2"/>
  </si>
  <si>
    <t>使用规定模式和DynamoDB标准不频繁访问(DynamoDB Standard IA).为预测的工作负载保留容量.</t>
    <phoneticPr fontId="2"/>
  </si>
  <si>
    <t>使用配置模式.指定读取容量单元(RCU)和写入容量单元(WCU).</t>
    <phoneticPr fontId="2"/>
  </si>
  <si>
    <t>使用按需模式.将读容量单元(RCU)和写容量单元(WCU)设置得足够高,以适应工作负载的变化.</t>
    <phoneticPr fontId="2"/>
  </si>
  <si>
    <t>使用按需模式.指定具有保留容量的读容量单元(RCU)和写容量单元(WCU).</t>
    <phoneticPr fontId="2"/>
  </si>
  <si>
    <t>Q436一家公司将机密数据存储在亚太地区的亚马逊Aurora PostgreSQL数据库中.该数据库使用AWS密钥管理服务(AWS KMS)客户管理的密钥加密.该公司最近被收购,必须与收购公司在亚太的AWS帐户安全共享数据库备份.解决方案架构师应该做些什么来满足这些要求?</t>
    <phoneticPr fontId="2"/>
  </si>
  <si>
    <t>A"所以,让我直截了当地说,就目前的公司而言,数据是受保护和加密的.然而,对于收购公司来说,数据是未加密的?这怎么公平?“C-不推荐这个选项,因为使用不同的AWS管理的KMS密钥将不允许收购公司的AWS帐户访问加密的数据.D.- 不要为了饼干而冒险,否则会被解雇!!-通过下载数据库快照并将其上传到AmazonS3存储桶.这将增加传输过程中数据泄露或失去机密性的风险.B.https://aws.amazon.com/premiumsupport/knowledge-center/aurora-share-encrypted-snapshot/</t>
    <phoneticPr fontId="2"/>
  </si>
  <si>
    <t>创建数据库快照.将快照复制到新的未加密快照.与收购公司的AWS帐户共享新快照.</t>
    <phoneticPr fontId="2"/>
  </si>
  <si>
    <t>创建数据库快照.将收购公司的AWS帐户添加到KMS密钥策略中,与收购公司的AWS帐户共享快照.</t>
    <phoneticPr fontId="2"/>
  </si>
  <si>
    <t>创建一个使用不同AWS管理的KMS密钥的数据库快照.将收购公司的AWS帐户添加到KMS密钥别名中,与收购公司的AWS帐户共享快照.</t>
    <phoneticPr fontId="2"/>
  </si>
  <si>
    <t>创建数据库快照.下载数据库快照.将数据库快照上传到亚马逊S3存储桶.更新S3存储桶策略,允许从收购公司的AWS帐户进行访问.</t>
    <phoneticPr fontId="2"/>
  </si>
  <si>
    <t>Q437一家公司在美国东部地区使用100 GB的Amazon RDS for Microsoft SQL Server Single AZ DB实例来存储客户事务.该公司需要数据库实例的高可用性和自动恢复,该公司还必须每年在RDS数据库上运行几次报告.报告过程导致事务发布到客户的公司需要一个能够提高报告流程性能的解决方案.哪种步骤组合能够满足这些要求?(选择两个.)</t>
    <phoneticPr fontId="2"/>
  </si>
  <si>
    <t>将DB实例从单AZ DB实例修改为多AZ部署.</t>
    <phoneticPr fontId="2"/>
  </si>
  <si>
    <t>拍摄当前数据库实例的快照.将快照恢复到另一可用区中的新RDS部署.</t>
    <phoneticPr fontId="2"/>
  </si>
  <si>
    <t>在不同的可用性区域中创建DB实例的读取副本.将所有报告请求指向读取副本.</t>
    <phoneticPr fontId="2"/>
  </si>
  <si>
    <t>将数据库迁移到RDS Custom.</t>
    <phoneticPr fontId="2"/>
  </si>
  <si>
    <t>使用RDS Proxy将报告请求限制在维护窗口.</t>
    <phoneticPr fontId="2"/>
  </si>
  <si>
    <t>Q438一家公司正在将其数据管理应用程序转移到AWS.该公司希望过渡到事件驱动的架构.该架构需要更加分布式,并在执行工作流的不同方面时使用无服务器概念.该公司还希望最大限度地减少运营开销.哪种解决方案能满足这些要求?</t>
    <phoneticPr fontId="2"/>
  </si>
  <si>
    <t>Step Function基于状态机和任务.状态机是一种工作流.任务是工作流中的一种状态,代表另一个AWS服务执行的单个工作单元.工作流中的每个步骤都是一种状态.根据您的使用情况,您可以让Step Function调用AWS服务(如Lambda)来执行任务.https://docs.aws.amazon.com/step-functions/latest/dg/welcome.html</t>
    <phoneticPr fontId="2"/>
  </si>
  <si>
    <t>在AWS Glue中构建工作流.使用AWS Glue调用AWS Lambda函数来处理工作流步骤.</t>
    <phoneticPr fontId="2"/>
  </si>
  <si>
    <t>在AWS步骤函数中构建工作流.在亚马逊EC2实例上部署应用程序.使用步骤函数在EC2实例中调用工作流步骤.</t>
    <phoneticPr fontId="2"/>
  </si>
  <si>
    <t>在Amazon EventBridge中构建工作流.使用EventBridge按计划调用AWS Lambda函数来处理工作流步骤.</t>
    <phoneticPr fontId="2"/>
  </si>
  <si>
    <t>在AWS步骤函数中构建工作流.使用步骤函数创建状态机.使用状态机调用AWS Lambda函数来处理工作流步骤.</t>
    <phoneticPr fontId="2"/>
  </si>
  <si>
    <t>Q439一家公司正在为在线多人游戏设计网络.该游戏使用UDP网络协议,将部署在八个AWS地区,网络架构需要最大限度地减少延迟和数据包丢失,为最终用户提供高质量的游戏体验.哪种解决方案能满足这些要求?</t>
    <phoneticPr fontId="2"/>
  </si>
  <si>
    <t>Global Accelerator支持用户数据报协议(UDP)和传输控制协议(TCP),是使用UDP网络协议进行在线多人游戏的绝佳选择.通过在每个区域设置UDP侦听器和端点组的Global Acceleration,网络架构可以最大限度地减少延迟和数据包丢失,为最终用户提供高质量的游戏体验.</t>
    <phoneticPr fontId="2"/>
  </si>
  <si>
    <t>在每个地区设置一个中转网关.在每个中转网关之间创建地区间对等附件.</t>
    <phoneticPr fontId="2"/>
  </si>
  <si>
    <t>在每个区域设置具有UDP侦听器和端点组的AWS全球加速器.</t>
    <phoneticPr fontId="2"/>
  </si>
  <si>
    <t>在打开UDP的情况下设置Amazon CloudFront.在每个区域配置一个原点.</t>
    <phoneticPr fontId="2"/>
  </si>
  <si>
    <t>在每个Region之间建立一个VPC对等网,每个VPC开启UDP.</t>
    <phoneticPr fontId="2"/>
  </si>
  <si>
    <t>Q440一家公司在一个可用区的亚马逊EC2实例上托管一个三层web应用程序.该web应用程序使用托管在EC2实例中的自我管理MySQL数据库,将数据存储在亚马逊弹性块存储(Amazon EBS)卷中.MySQL数据库目前使用1 TB的预置IOPS SSD(io2)EBS卷.该公司预计两者的流量都为1000 IOPS在峰值流量下进行读写.该公司希望最大限度地减少任何中断,稳定性能,降低成本,同时保留双倍IOPS的容量.该公司想将数据库层转移到一个高度可用和容错的完全管理的解决方案.哪种解决方案最经济高效地满足这些要求?</t>
    <phoneticPr fontId="2"/>
  </si>
  <si>
    <t>RDS不支持IO2或IO2express.GP2可以执行所需的IOPS.RDS支持的存储&gt;https://docs.aws.amazon.com/AmazonRDS/latest/UserGuide/CHAP_Storage.htmlGP2最大IOPS&gt;https://docs.aws.amazon.com/AWSEC2/latest/UserGuide/general-purpose.html#gp2-性能</t>
    <phoneticPr fontId="2"/>
  </si>
  <si>
    <t>使用带有io2 Block Express EBS卷的Amazon RDS for MySQL DB实例的Multi-AZ部署.</t>
    <phoneticPr fontId="2"/>
  </si>
  <si>
    <t>使用带有通用SSD(gp2)EBS卷的Amazon RDS for MySQL DB实例的Multi-AZ部署.</t>
    <phoneticPr fontId="2"/>
  </si>
  <si>
    <t>使用Amazon S3智能分层访问层.</t>
    <phoneticPr fontId="2"/>
  </si>
  <si>
    <t>使用两个大型EC2实例以主动-被动模式托管数据库.</t>
    <phoneticPr fontId="2"/>
  </si>
  <si>
    <t>Q441一家公司在AWS上托管了一个无服务器应用程序,该应用程序使用亚马逊API网关.AWS Lambda.以及用于PostgreSQL数据库的Amazon RDS.该公司注意到,在流量高峰或不可预测的流量期间,由于数据库连接超时而导致的应用程序错误增加.该公司需要一个解决方案,以最少的代码更改来减少应用程序故障.解决方案架构师应该做些什么来满足这些要求?</t>
    <phoneticPr fontId="2"/>
  </si>
  <si>
    <t>许多应用程序,包括那些建立在现代无服务器架构上的应用程序,都可以与数据库服务器有大量的开放连接,并且可能会以高速率打开和关闭数据库连接,耗尽数据库内存和计算资源.Amazon RDS Proxy允许应用程序汇集和共享与数据库建立的连接,提高了数据库的效率和应用程序的可扩展性.使用RDS Proxy,Aurora和RDS数据库的故障切换时间最多减少66%.https://aws.amazon.com/rds/proxy/</t>
    <phoneticPr fontId="2"/>
  </si>
  <si>
    <t>降低Lambda并发率.</t>
    <phoneticPr fontId="2"/>
  </si>
  <si>
    <t>在RDS数据库实例上启用RDS Proxy.</t>
    <phoneticPr fontId="2"/>
  </si>
  <si>
    <t>调整RDS DB实例类的大小以接受更多的连接.</t>
    <phoneticPr fontId="2"/>
  </si>
  <si>
    <t>通过按需扩展将数据库迁移到Amazon DynamoDB.</t>
    <phoneticPr fontId="2"/>
  </si>
  <si>
    <t>Q442一家公司正在将一个旧的应用程序迁移到AWS.该应用程序每小时运行一次批处理作业,并且占用大量CPU.对于本地服务器,批处理作业平均需要15分钟.该服务器有64个虚拟CPU(vCPU)和512 GB的内存.哪种解决方案将在15分钟内以最少的操作开销运行批处理作业?</t>
    <phoneticPr fontId="2"/>
  </si>
  <si>
    <t>AWS Batch是一项完全管理的服务,可以启动和管理执行批处理作业所需的计算资源.它可以根据批处理作业的大小和时间来扩展计算环境.</t>
    <phoneticPr fontId="2"/>
  </si>
  <si>
    <t>使用具有功能缩放的AWS Lambda.</t>
    <phoneticPr fontId="2"/>
  </si>
  <si>
    <t>与AWS Fargate一起使用亚马逊弹性容器服务(Amazon ECS).</t>
    <phoneticPr fontId="2"/>
  </si>
  <si>
    <t>使用带有AWS自动缩放功能的Amazon Lightsail.</t>
    <phoneticPr fontId="2"/>
  </si>
  <si>
    <t>在亚马逊EC2上使用AWS批处理.</t>
    <phoneticPr fontId="2"/>
  </si>
  <si>
    <t>Q443一家公司将其数据对象存储在亚马逊S3标准存储中,一位解决方案架构师发现,75%的数据在30天后很少被访问.该公司需要所有数据都能立即访问,并具有同样的高可用性和弹性,但该公司希望将存储成本降至最低.哪种存储解决方案能满足这些要求?</t>
    <phoneticPr fontId="2"/>
  </si>
  <si>
    <t>30天后将数据对象移动到S3标准不频繁访问(S3标准IA)将满足保持数据立即可访问.高可用性和弹性的要求,同时最大限度地降低存储成本.S3标准IA是为不频繁访问的数据设计的,它提供了比S3标准更低的存储成本,同时仍然提供相同的低延迟,高吞吐量和高耐久性作为S3标准.</t>
    <phoneticPr fontId="2"/>
  </si>
  <si>
    <t>30天后将数据对象移动到S3冰川深度档案.</t>
    <phoneticPr fontId="2"/>
  </si>
  <si>
    <t>30天后将数据对象移动到S3标准不频繁访问(S3标准IA).</t>
    <phoneticPr fontId="2"/>
  </si>
  <si>
    <t>30天后将数据对象移动到S3单区不频繁访问(S3单区IA).</t>
    <phoneticPr fontId="2"/>
  </si>
  <si>
    <t>立即将数据对象移动到S3单区不频繁访问(S3单区IA).</t>
    <phoneticPr fontId="2"/>
  </si>
  <si>
    <t>Q444一家游戏公司正在将其公共记分牌从数据中心转移到AWS云,该公司使用应用程序负载均衡器后面的Amazon EC2 Windows Server实例来托管其动态应用程序,该公司需要一个高可用的应用程序存储解决方案.该应用程序由静态文件和动态服务器端代码组成解决方案架构师需要满足这些要求?(选择两个.)</t>
    <phoneticPr fontId="2"/>
  </si>
  <si>
    <t>A是因为Elasticache虽然是亚马逊排行榜的理想选择,但它不会缓存在边缘位置.D是因为FSx具有更高的性能来满足低延迟需求.https://www.techtarget.com/searchaws/tip/Amazon-FSx-vs-EFS-Compare-the-AWS-file-servicesFSx是为使用固态驱动器存储卷实现高性能和亚毫秒延迟而构建的.这种设计使用户能够独立选择存储容量和延迟.因此,即使是亚字节文件系统也可以具有256 Mbps或更高的吞吐量,并支持高达64 TB的卷</t>
    <phoneticPr fontId="2"/>
  </si>
  <si>
    <t>将静态文件存储在AmazonS3上.使用AmazonCloudFront在边缘缓存对象.</t>
    <phoneticPr fontId="2"/>
  </si>
  <si>
    <t>将静态文件存储在AmazonS3上.使用AmazonElasticache在边缘缓存对象.</t>
    <phoneticPr fontId="2"/>
  </si>
  <si>
    <t>将服务器端代码存储在Amazon Elastic File System(Amazon EFS)上.在每个EC2实例上安装EFS卷以共享文件.</t>
    <phoneticPr fontId="2"/>
  </si>
  <si>
    <t>将服务器端代码存储在Amazon FSx for Windows File server上.在每个EC2实例上安装FSx for Windows File server卷以共享文件.</t>
    <phoneticPr fontId="2"/>
  </si>
  <si>
    <t>将服务器端代码存储在通用SSD(gp2)Amazon Elastic Block Store(Amazon EBS)卷上.在每个EC2实例上安装EBS卷以共享文件.</t>
    <phoneticPr fontId="2"/>
  </si>
  <si>
    <t>Q445一家社交媒体公司在应用程序负载均衡器(ALB)后面的亚马逊EC2实例上运行其应用程序.ALB是亚马逊CloudFront分发的起源.该应用程序在亚马逊S3存储桶中存储了超过10亿张图像,每秒处理数千张图像,该公司希望动态调整图像大小,并提供适当的格式客户.哪种解决方案将以最少的运营开销满足这些要求?</t>
    <phoneticPr fontId="2"/>
  </si>
  <si>
    <t>使用Lambda@Edge带有外部图像管理库的功能是动态调整图像大小并提供适当格式的最佳解决方案clients.Lambda@Edge是一种无服务器计算服务,允许运行自定义代码以响应CloudFront事件,例如查看器请求和原始请求Lambda@Edge功能,可以实时处理图像,并在将CloudFront响应发送回客户端之前对其进行修改.此外,Lambda@Edge内置支持可用于处理图像的外部库.这种方法将减少操作开销并随流量自动扩展.https://aws.amazon.com/cn/blogs/networking-and-content-delivery/resizing-images-with-amazoncloudfront-lambdaedge-aws-cdn-blog/</t>
    <phoneticPr fontId="2"/>
  </si>
  <si>
    <t>在EC2实例上安装外部映像管理库.使用映像管理库处理映像.</t>
    <phoneticPr fontId="2"/>
  </si>
  <si>
    <t>创建CloudFront原始请求策略.使用该策略自动调整图像大小,并根据请求中的用户代理HTTP标头提供适当的格式.</t>
    <phoneticPr fontId="2"/>
  </si>
  <si>
    <t>使用Lambda@Edge函数与外部图像管理库关联Lambda@Edge使用为图像提供服务的CloudFront行为.</t>
    <phoneticPr fontId="2"/>
  </si>
  <si>
    <t>创建CloudFront响应标头策略.使用该策略自动调整图像大小,并根据请求中的用户代理HTTP标头提供适当的格式.</t>
    <phoneticPr fontId="2"/>
  </si>
  <si>
    <t>Q446医院需要将患者记录存储在亚马逊S3存储桶中.医院的合规团队必须确保所有受保护的健康信息(PHI)在传输和休息时都经过加密.合规团队还必须管理休息数据的加密密钥.哪种解决方案能满足这些要求?</t>
    <phoneticPr fontId="2"/>
  </si>
  <si>
    <t>它允许合规团队管理用于服务器端加密的KMS密钥,从而提供对加密密钥的必要控制.此外,在bucket策略上使用“aws:SecureTransport”条件可以确保S3 bucket的所有连接在传输过程中都经过加密.</t>
    <phoneticPr fontId="2"/>
  </si>
  <si>
    <t>在AWS证书管理器(ACM)中创建公共SSL/TLS证书.将证书与Amazon S3关联.为每个S3存储桶配置默认加密,以使用AWS KMS密钥(SSE-KMS)进行服务器端加密.指派合规团队管理KMS密钥.</t>
    <phoneticPr fontId="2"/>
  </si>
  <si>
    <t>在S3存储桶策略上使用aws:SecureTransport条件,仅允许通过HTTPS(TLS)进行加密连接.为每个S3存储桶配置默认加密,以使用S3托管加密密钥(SSE-S3)进行服务器端加密.指派合规团队管理SSE-S3密钥.</t>
    <phoneticPr fontId="2"/>
  </si>
  <si>
    <t>在S3存储桶策略上使用aws:SecureTransport条件,仅允许通过HTTPS(TLS)进行加密连接.为每个S3存储桶配置默认加密,以使用aws KMS密钥(SSE-KMS)进行服务器端加密.指派合规团队管理KMS密钥.</t>
    <phoneticPr fontId="2"/>
  </si>
  <si>
    <t>在S3存储桶策略上使用aws:SecureTransport条件,只允许通过HTTPS(TLS)进行加密连接.使用Amazon Macie保护存储在Amazon S3中的敏感数据.指派合规团队管理Macie.</t>
    <phoneticPr fontId="2"/>
  </si>
  <si>
    <t>Q447一家公司在AWS上托管了一个多人游戏应用程序.该公司希望该应用程序以亚毫秒的延迟读取数据,并对历史数据运行一次性查询.哪种解决方案能以最少的操作开销满足这些要求?</t>
    <phoneticPr fontId="2"/>
  </si>
  <si>
    <t>带有DynamoDB Accelerator(DAX)的Amazon DynamoDB:DynamoDB是AWS提供的一个完全管理的NoSQL数据库服务.它是为低延迟访问频繁访问的数据而设计的.DynamoDB加速器(DAX.</t>
    <phoneticPr fontId="2"/>
  </si>
  <si>
    <t>对于经常访问的数据,使用Amazon RDS.运行定期的目定义脚本,将数据导出到Amazon S3 bucket中.</t>
    <phoneticPr fontId="2"/>
  </si>
  <si>
    <t>将数据直接存储在Amazon S3存储桶中.实施S3生命周期策略,将旧数据移动到S3 Glacier Deep Archive进行长期存储.使用Amazon Athena对Amazon S3中的数据进行一次性查询</t>
    <phoneticPr fontId="2"/>
  </si>
  <si>
    <t>对于频繁访问的数据,使用带有DynamoDB加速器(DAX)的Amazon DynamoDB.使用DynamoDB表导出将数据导出到Amazon S3存储桶.使用Amazon Athena对Amazon S3中的数据进行一次性查询.</t>
    <phoneticPr fontId="2"/>
  </si>
  <si>
    <t>对于经常访问的数据,请使用Amazon DynamoDB.打开流式传输到Amazon Kinesis数据流.使用Amazon Kinesis data Firehose从Kinesis data Streams读取数据.将记录存储在Amazon S3存储桶中.</t>
    <phoneticPr fontId="2"/>
  </si>
  <si>
    <t>Q448一家公司使用的支付处理系统要求特定支付ID的消息以与发送相同的顺序接收.否则,支付可能会被错误处理.解决方案架构师应该采取哪些措施来满足这一要求?(选择两个.)</t>
    <phoneticPr fontId="2"/>
  </si>
  <si>
    <t>BJE</t>
  </si>
  <si>
    <t>与A相比,选项B更受欢迎,因为Amazon Kinesis Data Streams固有地维护了碎片内记录的顺序,这对于保留特定支付ID的消息顺序的给定要求至关重要,当您使用支付ID作为分区密钥时,该支付ID的所有消息都将发送到同一个碎片,确保消息的顺序得到维护.另一方面,Amazon DynamoDB是一种NoSQL数据库服务,它提供了快速.可预测的性能和无缝的可扩展性,虽然它可以用分区键存储数据,但它不能保证分区内记录的顺序,这对给定的用例至关重要,因此,使用Kinesis数据流更适合这个需求.由于DynamoDB没有遵守订单,我认为BE是正确的答案.</t>
    <phoneticPr fontId="2"/>
  </si>
  <si>
    <t>将消息写入AmazonDynamoDB表,并将支付ID作为分区键</t>
    <phoneticPr fontId="2"/>
  </si>
  <si>
    <t>将消息写入以支付ID为分区密钥的Amazon Kinesis数据流.</t>
    <phoneticPr fontId="2"/>
  </si>
  <si>
    <t>将消息写入以支付ID为密钥的AmazonElasticacheforMemcached集群.</t>
    <phoneticPr fontId="2"/>
  </si>
  <si>
    <t>将消息写入亚马逊简单队列服务(Amazon SQS)队列.设置消息属性以使用支付ID.</t>
    <phoneticPr fontId="2"/>
  </si>
  <si>
    <t>将消息写入亚马逊简单队列服务(Amazon SQS) FIFO队列.将消息组设置为使用支付ID.</t>
    <phoneticPr fontId="2"/>
  </si>
  <si>
    <t>Q449一家公司正在构建一个游戏系统,该系统需要同时向单独的排行榜.配对和身份验证服务发送独特的事件.该公司需要一个AWS事件驱动系统来保证事件的顺序.哪种解决方案能满足这些要求?</t>
    <phoneticPr fontId="2"/>
  </si>
  <si>
    <t>满足同时向单独的服务发送唯一事件并保证事件顺序的解决方案是选项B,亚马逊简单通知服务(Amazon SNS) FIFO主题.亚马逊SNS FIFO主题确保消息按照接收顺序进行处理.这使它们成为事件顺序很重要的情况下的理想选择.此外,亚马逊SNS允许消息发送到多个端点,满足了同时向不同服务发送事件的要求.Amazon EventBridge事件总线也可以用于发送事件,但它不能保证事件的顺序.亚马逊简单通知服务(Amazon SNS)标准主题不能保证消息的顺序.Amazon简单队列服务(Amazon SQS) FIFO队列确保消息按接收顺序处理,但它们是为消息排队而设计的,而不是发布.</t>
    <phoneticPr fontId="2"/>
  </si>
  <si>
    <t>亚马逊EventBridge事件总线</t>
    <phoneticPr fontId="2"/>
  </si>
  <si>
    <t>亚马逊简单通知服务(Amazon SNS) FIFO主题</t>
    <phoneticPr fontId="2"/>
  </si>
  <si>
    <t>亚马逊简单通知服务(Amazon SNS)标准主题</t>
    <phoneticPr fontId="2"/>
  </si>
  <si>
    <t>亚马逊简单队列服务(Amazon SQS) FIFO队列</t>
    <phoneticPr fontId="2"/>
  </si>
  <si>
    <t>Q450一家医院正在设计一个新的应用程序,用于收集患者的症状.该医院已决定在架构中使用亚马逊简单队列服务(Amazon SQS)和亚马逊简单通知服务(Amazon SNS).一名解决方案架构师正在审查基础设施设计.数据必须在测试和运输过程中加密.只有医院的授权人员才能访问数据.解决方案架构师应该采取哪种步骤组合来满足这些要求?(选择两个.)</t>
    <phoneticPr fontId="2"/>
  </si>
  <si>
    <t>对于客户管理的KMS密钥,必须配置密钥策略以添加每个队列生产者和使用者的权限.https://docs.aws.amazon.com/AWSSimpleQueueService/latest/SQSDeveloperGuide/sqs-key-management.html</t>
    <phoneticPr fontId="2"/>
  </si>
  <si>
    <t>在SQS组件上启用服务器端加密.更新绑定默认密钥策略,将密钥使用限制在一组授权主体上.</t>
    <phoneticPr fontId="2"/>
  </si>
  <si>
    <t>使用AWS密钥管理服务(AWS KMS)客户管理的密钥对SNS组件后用服务器端加密,应用密钥策略将密钥使用限制在一组授权主体</t>
    <phoneticPr fontId="2"/>
  </si>
  <si>
    <t>在SNS组件上启用加密.更新默认密钥策略以将密钥使用限制在一组授权的主体上,在主题pokey中设置一个条件以仅允许通过TLS进行加密连接.</t>
    <phoneticPr fontId="2"/>
  </si>
  <si>
    <t>使用AWS密钥管理服务(AWS KMS)客户管理的密钥打开SQS组件的服务器端加密,应用密钥pokey将密钥使用限制在一组授权主体上.在队列pokey中设置一个条件,仅允许通过TLS进行加密连接.</t>
    <phoneticPr fontId="2"/>
  </si>
  <si>
    <t>使用AWS密钥管理服务(AWS KMS)客户管理的密钥打开SQS组件的服务器端加密.应用IAM pokey将密钥使用限制在一组授权主体上.在队列pokey中设置一个条件,仅允许通过TLS进行加密连接.</t>
    <phoneticPr fontId="2"/>
  </si>
  <si>
    <t>Q451一家公司运行一个由亚马逊RDS支持的网络应用程序,一名新的数据库管理员意外编辑了数据库表中的信息,导致数据丢失.为了帮助从此类事件中恢复,该公司希望能够在过去30天内将数据库恢复到更改前5分钟的状态.解决方案架构师应该在设计中包括哪些功能来满足这一要求?</t>
    <phoneticPr fontId="2"/>
  </si>
  <si>
    <t>RDS为您的卷快照创建自动备份,您可以在其中恢复到特定的时间点恢复.https://docs.aws.amazon.com/AmazonRDS/latest/UserGuide/USER_WorkingWithAutomatedBackups.html</t>
    <phoneticPr fontId="2"/>
  </si>
  <si>
    <t>读取复制副本</t>
    <phoneticPr fontId="2"/>
  </si>
  <si>
    <t>手动快照</t>
    <phoneticPr fontId="2"/>
  </si>
  <si>
    <t>自动化备份</t>
    <phoneticPr fontId="2"/>
  </si>
  <si>
    <t>多-AZ部署</t>
    <phoneticPr fontId="2"/>
  </si>
  <si>
    <t>Q452公司的网络应用程序由(位于AWS Lambda函数和Amazon DynamoDB数据库前面的Amazon API网关API.Lambda功能处理业务逻辑,Dynamo DB表托管数据.应用程序使用Amazon Cognito用户池来标识应用程序的各个用户.解决方案架构师需要更新应用程序,以便只有拥有订阅的用户才能访问高级控制台帐篷</t>
    <phoneticPr fontId="2"/>
  </si>
  <si>
    <t>以最少的操作开销满足要求的解决方案是实施API网关使用计划和API密钥,以限制没有订阅的用户对高级内容的访问.选项a不正确,因为API缓存和节流不是为身份验证或授权目的而设计的,并且它不提供访问控制,选项B是不正确的,因为尽管AWS WAF是保护web应用程序免受常见web漏洞攻击的有用工具,但它不是为授权目的而设计的,可能需要额外的配置,这增加了操作开销.选项C是不正确的,因为尽管IAM权限可以限制对DynamoDB表中存储的数据的访问,但它没有提供基于用户订阅限制对特定内容的访问的机制.此外,它可能需要大量额外的IAM权限配置,这会增加操作开销.</t>
    <phoneticPr fontId="2"/>
  </si>
  <si>
    <t>在API网关API上启用API缓存和节流.</t>
    <phoneticPr fontId="2"/>
  </si>
  <si>
    <t>在API网关API上设置AWS WAF创建一个规则来筛选有订阅的用户.</t>
    <phoneticPr fontId="2"/>
  </si>
  <si>
    <t>将细粒度IAM权限应用于DynamoDB表中的高级内容.</t>
    <phoneticPr fontId="2"/>
  </si>
  <si>
    <t>实施API使用计划和API密钥,以限制没有订阅的用户的访问。</t>
    <phoneticPr fontId="2"/>
  </si>
  <si>
    <t>Q453一家公司正在使用基于亚马逊路由53延迟的路由为世界各地的用户将请求路由到其基于UDP的应用程序.该应用程序托管在该公司位于美国的内部数据中心的冗余服务器上.亚洲,和欧洲.该公司的合规要求规定应用程序必须在本地托管.该公司希望提高应用程序的性能和可用性.解决方案架构师应该做些什么来满足这些要求?</t>
    <phoneticPr fontId="2"/>
  </si>
  <si>
    <t>NLB+GA支持UDP/TCP</t>
    <phoneticPr fontId="2"/>
  </si>
  <si>
    <t>在三个AWS区域中配置三个网络负载均衡器(NLB)来寻址本地端点.使用AWS全局加速器创建加速器,并将NLB注册为其端点.使用指向加速器DNS的CNAME提供对应用程序的访问.</t>
    <phoneticPr fontId="2"/>
  </si>
  <si>
    <t>在三个AWS区域中配置三个应用程序负载均衡器(ALB),以解决本地端点问题.使用AWS Global accelerator创建加速器,并将ALB注册为其端点.使用指向加速器DNS的CNAME提供对应用程序的访问.</t>
    <phoneticPr fontId="2"/>
  </si>
  <si>
    <t>在三个AWS区域中配置三个网络负载均衡器(NLB)来寻址本地端点.在路由53中,创建一个指向三个NLB的基于延迟的记录,并将其用作Amazon CloudFront分发的源.通过使用指向CloudFront DNS的CNAME提供对应用程序的访问.</t>
    <phoneticPr fontId="2"/>
  </si>
  <si>
    <t>在三个AWS区域中配置三个应用程序负载均衡器(ALB),以解决本地端点问题.在路由53中,创建一个指向三个ALB的基于延迟的记录,并将其用作Amazon CloudFront分发的来源.通过使用指向CloudFront DNS的CNAME提供对应用程序的访问.</t>
    <phoneticPr fontId="2"/>
  </si>
  <si>
    <t>Q454解决方案架构师希望所有新用户都有特定的复杂性要求和IAM用户密码的强制轮换期.解决方案架构师应该做些什么来实现这一点?</t>
    <phoneticPr fontId="2"/>
  </si>
  <si>
    <t>要做到这一点,解决方案架构师应该为整个AWS帐户设置一个整体密码策略.该策略将适用于帐户中的所有IAM用户,包括新用户</t>
    <phoneticPr fontId="2"/>
  </si>
  <si>
    <t>为整个AWS帐户设置整体密码策略.</t>
    <phoneticPr fontId="2"/>
  </si>
  <si>
    <t>为AWS帐户中的每个IAM用户设置密码策略.</t>
    <phoneticPr fontId="2"/>
  </si>
  <si>
    <t>使用第三方供应商软件设置密码要求.</t>
    <phoneticPr fontId="2"/>
  </si>
  <si>
    <t>将Amazon CloudWatch规则附加到Create_newuser事件,以设置具有适当要求的密码.</t>
    <phoneticPr fontId="2"/>
  </si>
  <si>
    <t>Q455一家公司已将应用程序迁移到Amazon EC2 Linux实例.其中一个EC2实例按计划运行几个1小时的任务.这些任务由不同的团队编写,没有通用的编程语言,当这些任务在单个实例上运行时,该公司关心性能和可扩展性.解决方案架构师需要实现解决方案这些问题.哪种解决方案将以最少的运营开销满足这些要求?</t>
    <phoneticPr fontId="2"/>
  </si>
  <si>
    <t>一般来说,AWS Lambda对于较小,短暂的任务或事件驱动的计算用例来说更具成本效益.对于长时间运行或计算量大的任务,AWS Batch可以更具成本效率,因为它允许您提供和管理更强大的计算环境.</t>
    <phoneticPr fontId="2"/>
  </si>
  <si>
    <t>使用AWS Batch将任务作为作业运行.使用Amazon EventBridge(Amazon CloudWatch Events)安排作业.</t>
    <phoneticPr fontId="2"/>
  </si>
  <si>
    <t>将EC2实例转换为容器.使用AWS App Runner根据需要创建容器,以将任务作为作业运行.</t>
    <phoneticPr fontId="2"/>
  </si>
  <si>
    <t>将任务复制到AWS Lambda函数中.使用Amazon EventBridge(Amazon CloudWatch Events)安排Lambda函数.</t>
    <phoneticPr fontId="2"/>
  </si>
  <si>
    <t>创建运行任务的EC2实例的Amazon Machine Image(AMI).使用AMI创建一个自动缩放组以运行实例的多个副本.</t>
    <phoneticPr fontId="2"/>
  </si>
  <si>
    <t>Q456一家公司在专有网络中运行一个公共的三层web应用程序.该应用程序在多个可用区的亚马逊EC2实例上运行,在私有子网中运行的EC2实例需要通过互联网与许可证服务器通信.该公司需要一个最大限度地减少运营维护的托管解决方案.哪个解决方案满足这些要求?</t>
    <phoneticPr fontId="2"/>
  </si>
  <si>
    <t>“公司需要一个最大限度地减少运营维护的托管解决方案”注意NAT实例与NAT网关,由于公司需要一种最大限度地降低运营维护的管理解决方案,NAT网关是一个公共子网就是答案.</t>
    <phoneticPr fontId="2"/>
  </si>
  <si>
    <t>在公用子网中设置NAT实例.使用指向NAT实例的默认路由修改每个专用子网路由表.</t>
    <phoneticPr fontId="2"/>
  </si>
  <si>
    <t>在私有子网中设置NAT实例.使用指向NAT实例的默认路由修改每个私有子网的路由表.</t>
    <phoneticPr fontId="2"/>
  </si>
  <si>
    <t>在公用子网中设置NAT网关.使用指向NAT网关的默认路由修改每个专用子网的路由表.</t>
    <phoneticPr fontId="2"/>
  </si>
  <si>
    <t>在私有子网中设置NAT网关.使用指向NAT网关的默认路由修改每个私有子网的路由表.</t>
    <phoneticPr fontId="2"/>
  </si>
  <si>
    <t>Q457一家公司需要创建一个Amazon Elastic Kubernetes Service(Amazon EKS)集群来托管数字媒体流应用程序.EKS集群将使用一个由亚马逊弹性块存储(Amazon EBS)卷支持的托管节点组进行存储.该公司必须使用存储在AWS密钥管理服务(AWS KMS)中的客户托管密钥加密所有静止数据.哪种行动组合将以最少的运营开销满足这一要求?(选择两个.)</t>
    <phoneticPr fontId="2"/>
  </si>
  <si>
    <t>C,D</t>
  </si>
  <si>
    <t>C-在一个区域中默认启用EBS加密-https://docs.aws.amazon.com/AWSEC2/latest/UserGuide/EBSEncryption.html,D-仅向EKS群集提供密钥访问权限,而不更改更广泛的IAM权限</t>
    <phoneticPr fontId="2"/>
  </si>
  <si>
    <t>使用Kubernetes插件,该插件使用客户管理的密钥来执行数据加密.</t>
    <phoneticPr fontId="2"/>
  </si>
  <si>
    <t>创建EKS集群后,定位EBS卷.使用客户管理的密钥启用加密.</t>
    <phoneticPr fontId="2"/>
  </si>
  <si>
    <t>在将创建EKS集群的AWS地区默认后用EBS加密.选择客户管理的密钥作为默认密钥.</t>
    <phoneticPr fontId="2"/>
  </si>
  <si>
    <t>创建EKS群集创建一个IAM角色,该角色具有授予客户托管密钥权限的权限.将该角色与EKS群集关联.</t>
    <phoneticPr fontId="2"/>
  </si>
  <si>
    <t>将客户管理的密钥作为Kubernetes机密存储在EKS集群中,使用客户管理的密匙加密EBS卷.</t>
    <phoneticPr fontId="2"/>
  </si>
  <si>
    <t>Q458一家公司想将Oracle数据库迁移到AWS.该数据库由一个表组成,该表包含数百万张高分辨率地理信息系统(GIS)图像,这些图像由地理代码标识.当自然灾害发生时,每隔几分钟就会更新数万张图像.每个地理代码都有一个关联的图像或行该公司想要一个在此类活动中具有高可用性和可扩展性的解决方案.哪种解决方案最经济高效地满足这些要求?</t>
    <phoneticPr fontId="2"/>
  </si>
  <si>
    <t>图像存储在S3中,它是存储在DynamoDB中的对象的元数据,显然小于400kb.DynamoDB键值对</t>
    <phoneticPr fontId="2"/>
  </si>
  <si>
    <t>将图像和地理代码存储在数据库表中.使用运行在Amazon RDS Multi-AZ DB实例上的Oracle.</t>
    <phoneticPr fontId="2"/>
  </si>
  <si>
    <t>将图像存储在AmazonS3存储桶中.使用AmazonDynamoDB,以地理代码为键,以图像S3 URL为值.</t>
    <phoneticPr fontId="2"/>
  </si>
  <si>
    <t>将图像和地理代码存储在Amazon DynamoDB表中.在高负载时配置DynamoDB加速器(DAX).</t>
    <phoneticPr fontId="2"/>
  </si>
  <si>
    <t>将图像存储在Amazon S3存储桶中将地理代码和图像S3 URL存储在数据库表中.使用在Amazon RDS Multi-AZ DB实例上运行的Oracle.</t>
    <phoneticPr fontId="2"/>
  </si>
  <si>
    <t>Q459一家公司有一个应用程序,可以从汽车上的IoT传感器收集数据.这些数据通过亚马逊Kinesis Data Firehose流式传输并存储在亚马逊S3中.这些数据每年产生数万亿个S3对象.每天早上,该公司都会使用前30天的数据来重新培训一套机器学习(ML)模型.每年四次,该公司使用前12个月的数据来执行分析和训练其他ML模型.数据必须在最短延迟1年的情况下可用.1年后,数据必须保留用于存档目的.哪种存储解决方案最经济高效地满足这些要求?</t>
    <phoneticPr fontId="2"/>
  </si>
  <si>
    <t>每天早上访问的前30天数据=S3标准.超过30天的数据按季度访问=S3标准不频繁访问..超过1年的数据保留=S3冰川深层档案</t>
    <phoneticPr fontId="2"/>
  </si>
  <si>
    <t>使用S3智能分层存储类.创建一个S3生命周期策略,在1年后将对象转换到S3 Glacier Deep Archive.</t>
    <phoneticPr fontId="2"/>
  </si>
  <si>
    <t>使用S3智能分层存储类.配置S3智能分层,1年后自动将对象移动到S3冰川深度档案.</t>
    <phoneticPr fontId="2"/>
  </si>
  <si>
    <t>使用S3标准不频繁访问(S3标准IA)存储类.创建一个S3生命周期策略,在1年后将对象转换到S3 Glacier Deep Archive.</t>
    <phoneticPr fontId="2"/>
  </si>
  <si>
    <t>使用S3标准存储类.创建一个S3生命周期策略,在30天后将对象转换为S3标准不频繁访问(S3标准IA),然后在1年后转换为S3冰川深度档案.</t>
    <phoneticPr fontId="2"/>
  </si>
  <si>
    <t>Q460一家电子商务公司正在构建一个分布式应用程序,该应用程序涉及多个无服务器功能和AWS服务,以完成订单处理任务.这些任务需要作为工作流的一部分进行手动审批.解决方案架构师需要为订单处理应用程序设计架构.该解决方案必须能够将多个AWS Lambda功能组合到响应式无服务器应用程序.该解决方案还必须协调在Amazon EC2实例.容器或本地服务器上运行的数据和服务.哪种解决方案能以最少的操作开销满足这些要求?</t>
    <phoneticPr fontId="2"/>
  </si>
  <si>
    <t>AWS Step Functions是一项完全管理的服务,通过使用可视化工作流协调分布式应用程序和微服务的组件,可以轻松构建应用程序.使用Step Functions,您可以将多个AWS Lambda功能组合成响应式无服务器应用程序,并协调在亚马逊EC2实例.容器.或本地服务器.步骤功能还允许将手动审批作为工作流程的一部分.此解决方案以最少的操作开销满足所有要求.</t>
    <phoneticPr fontId="2"/>
  </si>
  <si>
    <t>使用AWS步骤函数构建应用程序.</t>
    <phoneticPr fontId="2"/>
  </si>
  <si>
    <t>在AWS Glue作业中集成所有应用程序组件</t>
    <phoneticPr fontId="2"/>
  </si>
  <si>
    <t>使用Amazon简单队列服务(Amazon SQS)构建应用程序</t>
    <phoneticPr fontId="2"/>
  </si>
  <si>
    <t>使用AWS Lambda函数和Amazon EventBridge(Amazon CloudWatch Events)事件构建应用程序</t>
    <phoneticPr fontId="2"/>
  </si>
  <si>
    <t>Q461一家公司推出了Amazon RDS for MySQL DB实例.与数据库的大多数连接来自无服务器应用程序,与数据库之间的应用程序流量以随机间隔发生显著变化.在需求旺盛的时候,用户报告他们的应用程序遇到数据库连接拒绝错误.哪种解决方案将以最少的操作开销解决此问题?</t>
    <phoneticPr fontId="2"/>
  </si>
  <si>
    <t>对于这种情况,正确的解决方案是在RDS proxy中创建一个代理.RDS proxy允许管理数千个并发数据库连接,这有助于减少连接错误.RDS proxy还提供连接池.读/写拆分等功能,和重试.此解决方案所需的操作开销最小,因为它不涉及迁移到不同的实例类或设置新的缓存层.因此,选项a是正确的答案.</t>
    <phoneticPr fontId="2"/>
  </si>
  <si>
    <t>在RDS proxy中创建一个代理,通过RDS proxy配置用户应用使用DB实例.</t>
    <phoneticPr fontId="2"/>
  </si>
  <si>
    <t>在用户的应用程序和DB实例之间部署AmazonElastCache for Memcached.</t>
    <phoneticPr fontId="2"/>
  </si>
  <si>
    <t>将数据库实例迁移到具有更高I/O容量的其他实例类.配置用户的应用程序以使用新的数据库实例.</t>
    <phoneticPr fontId="2"/>
  </si>
  <si>
    <t>为数据库实例配置Multi-AZ.配置用户的应用程序在数据库实例之间切换.</t>
    <phoneticPr fontId="2"/>
  </si>
  <si>
    <t>Q462一家公司最近部署了一个新的审计系统,以集中有关操作系统版本的信息,为亚马逊EC2实例打补丁和安装软件.解决方案架构师必须确保通过EC2自动缩放组提供的所有实例在启动和终止后立即成功地向审计系统发送报告.哪种解决方案实现了这些目标效率最高?</t>
    <phoneticPr fontId="2"/>
  </si>
  <si>
    <t>Amazon EC2 Auto Scaling提供了向您的Auto Scaling组添加生命周期挂钩的功能.这些挂钩可以让您创建了解Auto Scaling实例生命周期中事件的解决方案,然后在相应的生命周期事件发生时对实例执行自定义操作.(https://docs.aws.amazon.com/autoscaling/ec2/userguide/lifecycle-hooks.html)</t>
    <phoneticPr fontId="2"/>
  </si>
  <si>
    <t>使用计划的AWS Lambda函数,并在所有EC2实例上远程运行脚本,将数据发送到审计系统.</t>
    <phoneticPr fontId="2"/>
  </si>
  <si>
    <t>使用EC2自动伸缩生命周期挂钩运行自定义脚本,在实例启动和终止时向审计系统发送数据.</t>
    <phoneticPr fontId="2"/>
  </si>
  <si>
    <t>使用EC2自动缩放启动配置通过用户数据运行自定义脚本,以便在启动和终止实例时将数据发送到审计系统.</t>
    <phoneticPr fontId="2"/>
  </si>
  <si>
    <t>在实例操作系统上运行自定义脚本,将数据发送到审核系统.将脚本配置为在实例启动和终止时由EC2自动缩放组调用.</t>
    <phoneticPr fontId="2"/>
  </si>
  <si>
    <t>Q463一家公司托管一个前端应用程序,该应用程序使用与AWS Lambda集成的Amazon API网关API后端.当API收到请求时,Lambda函数加载了许多库.然后Lambda函数连接到亚马逊RDS数据库,处理数据并将数据返回到前端应用程序,该公司希望确保所有用户的响应延迟尽可能低,对公司运营的更改次数最少.哪种解决方案能满足这些要求?</t>
    <phoneticPr fontId="2"/>
  </si>
  <si>
    <t>Provisioned concurrency-Provisioned concurrency初始化请求数量的执行环境,以便它们准备立即响应您的函数调用.请注意,配置Provisioned并发会对您的AWS帐户产生费用.</t>
    <phoneticPr fontId="2"/>
  </si>
  <si>
    <t>在前端应用程序和数据库之间建立连接,通过绕过API加快查询速度.</t>
    <phoneticPr fontId="2"/>
  </si>
  <si>
    <t>为处理请求的Lambda函数配置提供的并发性.</t>
    <phoneticPr fontId="2"/>
  </si>
  <si>
    <t>在AmazonS3中缓存查询结果,以便更快地返回类似的数据集.</t>
    <phoneticPr fontId="2"/>
  </si>
  <si>
    <t>增加数据库的大小,以增加Lambda一次可以建立的连接.</t>
    <phoneticPr fontId="2"/>
  </si>
  <si>
    <t>Q464一家公司正在将其内部工作负载迁移到AWS云.该公司已经使用了几个亚马逊EC2实例和亚马逊RDS DB实例.该公司想要一个在营业时间外自动启动和停止EC2实例及DB实例的解决方案.该解决方案必须将成本和基础设施维护降至最低,哪种解决方案能够满足这些要求?</t>
    <phoneticPr fontId="2"/>
  </si>
  <si>
    <t>要按计划自动启动和停止EC2实例和DB实例,同时最大限度地降低成本和基础设施维护,最有效的解决方案是创建一个AWS Lambda函数,并配置Amazon EventBridge按计划调用该函数.选项a,通过使用弹性调整大小来扩展EC2实例,并在营业时间外将DB实例扩展为零,不可行,因为DB实例无法扩展到零.选项B,探索AWS Marketplace的合作伙伴解决方案,可能是一种选择,但它可能不是最有效的解决方案,并可能增加额外成本.选项C,启动另一个EC2实例并配置crontab计划来运行shell脚本,这些脚本将按计划启动和停止现有的EC2实例和DB实例,这增加了不必要的基础设施和维护.</t>
    <phoneticPr fontId="2"/>
  </si>
  <si>
    <t>使用弹性调整大小扩展EC2实例在工作时间外将DB实例扩展到零.</t>
    <phoneticPr fontId="2"/>
  </si>
  <si>
    <t>探索AWS Marketplace,寻找将按计划自动启动和停止EC2实例和DB实例的合作伙伴解决方案.</t>
    <phoneticPr fontId="2"/>
  </si>
  <si>
    <t>启动另一个EC2实例.配置crontab计划以运行shell脚本,该脚本将按计划启动和停止现有的EC2实例和DB实例.</t>
    <phoneticPr fontId="2"/>
  </si>
  <si>
    <t>创建一个AWS Lambda函数,用于启动和停止EC2实例和DB实例.配置Amazon EventBridge以按计划调用Lambda函数.</t>
    <phoneticPr fontId="2"/>
  </si>
  <si>
    <t>Q465一家公司在AWS上有一个三层应用程序,它从用户的设备中获取传感器数据.流量通过网络负载均衡器(NLB),然后流到web层的Amazon EC2实例,最后流到应用层的EC2实例.应用层调用数据库.解决方案架构师应该做些什么来提高传输中数据的安全性?</t>
    <phoneticPr fontId="2"/>
  </si>
  <si>
    <t>提高传输中数据安全性的最佳选项是在NLB上配置TLS侦听器并部署服务器证书.这将确保数据在网络中传输时加密和安全.此外,您还可以在NLB上设置AWS Shield Advanced并启用AWS WAF,以进一步保护网络免受恶意攻击.或者,您还可以将负载平衡器更改为应用程序负载均衡器(ALB),并在ALB上启用AWS WAF.最后,您还可以使用AWS密钥管理服务(AWS KMS)加密EC2实例上的Amazon Elastic Block Store(Amazon EBS)卷.您必须为TLS侦听器指定SSL证书.负载平衡器使用该证书终止连接并解密来自客户端的请求,然后再将其路由到目标.https://docs.aws.amazon.com/elasticloadbalancing/latest/network/create-listener.html</t>
    <phoneticPr fontId="2"/>
  </si>
  <si>
    <t>配置TLS侦听器.在NLB上部署服务器证书副本.</t>
    <phoneticPr fontId="2"/>
  </si>
  <si>
    <t>配置高级AWS屏蔽.在NLB上启用AWS WAF.</t>
    <phoneticPr fontId="2"/>
  </si>
  <si>
    <t>将负载平衡器更改为应用程序负载平衡器(ALB).在ALB上启用AWS WAF</t>
    <phoneticPr fontId="2"/>
  </si>
  <si>
    <t>使用AWS密钥管理服务(AWS KMS)加密EC2实例上的亚马逊弹性块存储(Amazon EBS)卷.</t>
    <phoneticPr fontId="2"/>
  </si>
  <si>
    <t>Q466一家公司正计划将商业现成应用程序从本地数据中心迁移到AWS.该软件采用软件许可模式,使用具有可预测容量和正常运行时间要求的插槽和内核.该公司希望使用今年早些时候购买的现有许可证.哪种亚马逊EC2定价方案最具成本效益?</t>
    <phoneticPr fontId="2"/>
  </si>
  <si>
    <t>与运行按需专用主机相比,专用主机预订提供计费折扣.预订有三种付款方式.https://docs.aws.amazon.com/AWSEC2/latest/UserGuide/dedicated-hosts-overview.html</t>
    <phoneticPr fontId="2"/>
  </si>
  <si>
    <t>专用保留主机</t>
    <phoneticPr fontId="2"/>
  </si>
  <si>
    <t>专用随需应变主机</t>
    <phoneticPr fontId="2"/>
  </si>
  <si>
    <t>专用保留实例</t>
    <phoneticPr fontId="2"/>
  </si>
  <si>
    <t>专用随需应变实例</t>
    <phoneticPr fontId="2"/>
  </si>
  <si>
    <t>Q467一家公司在多个可用区的Amazon EC2 Linux实例上运行应用程序,该应用程序需要一个高可用且符合便携式操作系统接口(POSIX)的存储层.存储层必须提供最大的数据持久性,并且必须在EC2实例之间共享最初的30天,并且将很少访问更改该时间.哪种解决方案将最经济高效地满足这些要求?</t>
    <phoneticPr fontId="2"/>
  </si>
  <si>
    <t>使用S3的选项A不是一个好选项,因为它是一个对象存储服务,而不符合POSIX.使用S3 Standard IA的选项B也不是一个不错的选项,因为这是一个目标存储服务,不符合POSIX.使用EFS One Zone的选项D不是高可用性的最佳选项,因为其仅存储在一个AZ中.</t>
    <phoneticPr fontId="2"/>
  </si>
  <si>
    <t>使用AmazonS3标准存储类.创建S3生命周期策略,将不常访问的数据移动到S3 Glacier.</t>
    <phoneticPr fontId="2"/>
  </si>
  <si>
    <t>使用Amazon S3标准存储类.创建S3生命周期策略,将不经常访问的数据移动到S3标准不频繁访问(EF3标准IA).</t>
    <phoneticPr fontId="2"/>
  </si>
  <si>
    <t>使用Amazon弹性文件系统(Amazon EFS)标准存储类.创建生命周期管理策略,将不经常访问的数据移动到EFS标准不频繁访问(EFS标准IA).</t>
    <phoneticPr fontId="2"/>
  </si>
  <si>
    <t>使用Amazon弹性文件系统(Amazon EFS)单区域存储类.创建生命周期管理策略,将不常访问的数据移动到EFS单区域不频繁访问(EFS单区IA).</t>
    <phoneticPr fontId="2"/>
  </si>
  <si>
    <t>Q468一位解决方案架构师正在创建一个新的VPC设计.负载平衡器有两个公用子网,web服务器有两个专用子网,MySQL有两个私有子网.web服务器只使用HTTPS.解决方案架构师已经为负载平衡器创建了一个安全组,允许从0.0.0.0/0端口443.公司策略要求每个资源都有least privilege,仍然能够执行其任务所需的访问权限,解决方案架构师应该使用哪种额外的配置策略来满足这些要求?</t>
    <phoneticPr fontId="2"/>
  </si>
  <si>
    <t>负载均衡器是面向公众的,接受所有来自VPC(0.0.0.0/0)的流量.web服务器需要信任来自ALB的流量,对于Mysql,DB只信任来自3306端口web服务器的流量</t>
    <phoneticPr fontId="2"/>
  </si>
  <si>
    <t>为web服务器创建一个安全组,并允许0.0.0.0/0中的端口443.为MySQL服务器创建安全组,允许web服务器安全组中的端口3306.</t>
    <phoneticPr fontId="2"/>
  </si>
  <si>
    <t>为web服务器创建网络ACL,并允许0.0.0.0/0中的端口443.为MySQL服务器创建网络ACLs,并允许web服务器安全组中的端口3306.</t>
    <phoneticPr fontId="2"/>
  </si>
  <si>
    <t>为web服务器创建一个安全组,并允许来自负载平衡器的端口443.为MySQL服务器创建一组安全组,允许来自web服务器安全组的端口3306.</t>
    <phoneticPr fontId="2"/>
  </si>
  <si>
    <t>为web服务器创建网络ACL,并允许来自负载平衡器的端口443.为MySQL服务器创建网络ACLs,并允许web服务器安全组的端口3306.</t>
    <phoneticPr fontId="2"/>
  </si>
  <si>
    <t>Q469一家电子商务公司正在AWS上运行多层应用程序.前端和后端层在亚马逊EC2上运行,并且该数据库运行在Amazon RDS for MYSQL上.后端层与RDS实例社区经常有从数据库返回相同数据库的调用,导致性能下降.应该采取哪些措施来提高后端的性能?</t>
    <phoneticPr fontId="2"/>
  </si>
  <si>
    <t>最好的解决方案是实现Amazon Elasticache缓存大型数据集,将频繁访问的数据存储在内存中,从而加快检索速度.这有助于缓解对数据库的频繁调用,减少延迟,提高后端层的整体性能.</t>
    <phoneticPr fontId="2"/>
  </si>
  <si>
    <t>实现Amazon SNS来存储数据库调用.</t>
    <phoneticPr fontId="2"/>
  </si>
  <si>
    <t>实现Amazon ElasticCache缓存大型数据库.</t>
    <phoneticPr fontId="2"/>
  </si>
  <si>
    <t>实现一个RDS for MySQL读取副本来缓存数据库调用.</t>
    <phoneticPr fontId="2"/>
  </si>
  <si>
    <t>使用Amazon Kinesis Data Firehose将调用流式传输到数据库</t>
    <phoneticPr fontId="2"/>
  </si>
  <si>
    <t>Q470一家公司正在VPC中部署一个双层web应用程序.该web层使用一个Amazon EC2 Auto Scaling组,该组具有跨越多个可用区的公用子网.数据库层由位于单独私有子网中的Amazon RDS for MySQL DB实例组成.该web级要求访问数据库以检索产品信息.该web应用程序无法正常工作预期.web应用程序报告无法连接到数据库.已确认数据库已启动并正在运行.网络ACL.安全组和路由表的所有配置仍处于默认状态.解决方案架构师应建议如何修复应用程序?</t>
    <phoneticPr fontId="2"/>
  </si>
  <si>
    <t>安全组默认阻止所有入站流量..将入站规则添加到数据库层RDS实例的安全组,以允许来自web层安全组的流量</t>
    <phoneticPr fontId="2"/>
  </si>
  <si>
    <t>向私有子网的网络ACL添加明确的规则,以允许来自web层的EC2实例的流量.</t>
    <phoneticPr fontId="2"/>
  </si>
  <si>
    <t>在VPC路由表中增加一条路由,允许网络层EC2实例与数据库层之间的流量.</t>
    <phoneticPr fontId="2"/>
  </si>
  <si>
    <t>将web层的EC2实例和数据库层的RDS实例部署到两个独立的VPC中,配置VPC对等.</t>
    <phoneticPr fontId="2"/>
  </si>
  <si>
    <t>向数据库层RDS实例的安全组中添加入站规则,以允许来自web层安全组的流量.</t>
    <phoneticPr fontId="2"/>
  </si>
  <si>
    <t>Q471一家公司的在线广告业务有一个大型数据集,存储在单个可用区的Amazon RDS for MySQL DB实例中,该公司希望在不影响对生产数据库实例的写入操作的情况下运行业务报告查询.哪种解决方案满足这些要求?</t>
    <phoneticPr fontId="2"/>
  </si>
  <si>
    <t>选项“A”是正确的答案.阅读副本用例-您有一个正常负载的生产数据库&amp;您想运行一个报告应用程序来运行一些分析?你创建了一个读取副本来运行那里的新工作负载吗?生产应用程序不受影响?读取副本用于SELECT(=只读)类型的语句(而不是INSERT.UPDATE.DELETE)</t>
    <phoneticPr fontId="2"/>
  </si>
  <si>
    <t>部署RDS读取副本处理业务上报查询.</t>
    <phoneticPr fontId="2"/>
  </si>
  <si>
    <t>将DB实例放在弹性负载均衡器后面,横向扩展它.</t>
    <phoneticPr fontId="2"/>
  </si>
  <si>
    <t>将DB实例扩展到更大的实例类型,以处理写操作和查询.</t>
    <phoneticPr fontId="2"/>
  </si>
  <si>
    <t>在多个可用区部署DB实例,以处理业务报告查询.</t>
    <phoneticPr fontId="2"/>
  </si>
  <si>
    <t>Q472一家公司在一组亚马逊EC2实例上托管一个三层电子商务应用程序.这些实例在应用程序负载均衡器(ALB)后面的自动缩放组中运行.所有电子商务数据都存储在亚马逊RDS for MariaDB Multi AZ DB实例中.该公司希望在交易过程中优化客户会话管理.该应用程序必须持久存储会话数据解决方案将满足这些要求?(选择两个.)</t>
    <phoneticPr fontId="2"/>
  </si>
  <si>
    <t>在交易过程中优化客户会话管理的最佳解决方案是打开ALB上的粘性会话功能(会话相关性),以确保每个客户端请求都路由到自动缩放组中的同一web服务器.这将确保在整个交易过程中维护客户会话.此外,公司应该部署一个Amazon Elasticache for Redis集群来持久存储客户会话信息,这将确保客户会话信息在交易过程中随时可用且易于访问.</t>
    <phoneticPr fontId="2"/>
  </si>
  <si>
    <t>打开ALB上的粘性会话功能(会话亲和力)</t>
    <phoneticPr fontId="2"/>
  </si>
  <si>
    <t>使用Amazon DynamoDB表存储客户会话信息</t>
    <phoneticPr fontId="2"/>
  </si>
  <si>
    <t>部署Amazon Cognito用户池来管理用户会话信息</t>
    <phoneticPr fontId="2"/>
  </si>
  <si>
    <t>部署Amazon Elasticache for Redis集群以存储客户会话信息</t>
    <phoneticPr fontId="2"/>
  </si>
  <si>
    <t>在应用程序中使用AWS Systems Manager应用程序管理器来管理用户会话信息</t>
    <phoneticPr fontId="2"/>
  </si>
  <si>
    <t>Q473一家公司需要其三层无状态web应用程序的备份策略.该web应用程序在自动缩放组中的Amazon EC2实例上运行,该组具有配置为响应缩放事件的动态缩放策略恢复点目标(RPO)是2小时.备份策略必须最大限度地提高可扩展性并优化此环境的资源利用率.哪种解决方案能够满足这些要求?</t>
    <phoneticPr fontId="2"/>
  </si>
  <si>
    <t>由于应用程序没有实例的本地数据,因此仅凭AMI就可以通过从最近的AMI备份中恢复实例来满足RPO.当与数据库的自动RDS备份相结合时,这为该环境提供了一个完整的备份解决方案.考虑到实例的无状态性质,涉及EBS快照的其他选项将是不必要的.AMI提供了应用层所需的所有备份,这使用了本机自动AWS备份功能,只需最少的日常管理:-AMI自动备份为无状态应用层提供时间点恢复.-RDS自动备份为数据库提供时间点恢复。</t>
    <phoneticPr fontId="2"/>
  </si>
  <si>
    <t>每2小时对EC2实例和数据库的Amazon Elastic Block Store(Amazon EBS)卷进行一次快照,以满足RPO要求.</t>
    <phoneticPr fontId="2"/>
  </si>
  <si>
    <t>配置快照生命周期策略以获取亚马逊弹性块存储(Amazon EBS)快照.在亚马逊RDS中启用自动备份以满足RPO.</t>
    <phoneticPr fontId="2"/>
  </si>
  <si>
    <t>保留web和应用程序层的最新亚马逊机器映像(AMI).在亚马逊RDS中启用自动备份,并使用时间点恢复来满足RPO.</t>
    <phoneticPr fontId="2"/>
  </si>
  <si>
    <t>每2小时对EC2实例的Amazon Elastic Block Store(Amazon EBS)卷进行一次快照.在Amazon RDS中启用自动备份,并使用时间点恢复来满足RPO.</t>
    <phoneticPr fontId="2"/>
  </si>
  <si>
    <t>Q474一家公司想在AWS上部署一个新的公共web应用程序.该应用程序包括一个使用Amazon EC2实例的web服务器层.该应用软件还包括一个数据库层,该数据库层使用Amazon RDS for MySQL DB实例.该应用程序必须是安全的,并且可供具有动态IP地址的全球客户访问.解决方案架构师应如何配置安全组满足这些要求?</t>
    <phoneticPr fontId="2"/>
  </si>
  <si>
    <t>dynamic-source-ips=allow all traffic-将web服务器的安全组配置为允许从0.0.0.0/0到443端口的入站流量.将DB实例的安全组设置为允许从web服务器安全组到3306端口的入网流量.</t>
    <phoneticPr fontId="2"/>
  </si>
  <si>
    <t>将web服务器的安全组配置为允许从0.0.0.0/0到端口443的入站流量.将DB实例的安全组设置为允许从web服务器安全组到端口3306的入站通信.</t>
    <phoneticPr fontId="2"/>
  </si>
  <si>
    <t>配置web服务器的安全组以允许来自客户IP地址的端口443上的入站流量.配置DB实例的安全组,以允许来自web服务器安全组的端口3306上的入网流量.</t>
    <phoneticPr fontId="2"/>
  </si>
  <si>
    <t>为web服务器配置安全组,以允许来自客户IP地址的端口443上的入站流量.为DB实例配置安全组以允许来自客户端IP地址的3306端口上的入网流量.</t>
    <phoneticPr fontId="2"/>
  </si>
  <si>
    <t>将web服务器的安全组配置为允许从0.0.0.0/0到端口443的入站流量.将DB实例的安全组设置为允许从0.0.0.0/0到端口3306的入站通信.</t>
    <phoneticPr fontId="2"/>
  </si>
  <si>
    <t>Q475一家支付处理公司记录与客户的所有语音通信,并将音频文件存储在亚马逊S3存储桶中.该公司需要从音频文件中捕获文本.该公司必须从文本中删除属于客户的任何个人身份信息(PII).解决方案架构师应如何满足这些要求?</t>
    <phoneticPr fontId="2"/>
  </si>
  <si>
    <t>选项C是最合适的解决方案,因为它建议在打开PII编辑的情况下使用Amazon Transcripte.当音频文件上传到S3 bucket时,AWS Lambda函数可用于启动转录作业.输出可存储在单独的S3存储桶中,以确保PII编辑应用于转录.亚马逊转录可以编辑PII,如信用卡号码.社会安全号码和电话号码.</t>
    <phoneticPr fontId="2"/>
  </si>
  <si>
    <t>使用亚马逊Kinesis视频流处理音频文件.使用AWS Lambda功能扫描已知的PII模式.</t>
    <phoneticPr fontId="2"/>
  </si>
  <si>
    <t>当音频文件上传到S3 bucket时,调用AWS Lambda函数启动Amazon Textract任务来分析通话记录.</t>
    <phoneticPr fontId="2"/>
  </si>
  <si>
    <t>在打开PII编辑的情况下配置亚马逊转录作业.当音频文件上传到S3存储桶时,调用AWS Lambda函数启动转录作业.将输出存储在单独的S3存储桶中.</t>
    <phoneticPr fontId="2"/>
  </si>
  <si>
    <t>创建一个Amazon Connect联系人流,在打开转录的情况下接收音频文件.嵌入AWS Lambda功能以扫描已知的PII模式.当音频文件上传到S3存储桶时,使用Amazon EventBridge(Amazon CloudWatch Events)启动联系人流.</t>
    <phoneticPr fontId="2"/>
  </si>
  <si>
    <t>Q476一家公司正在AWS云中运行一个多层web应用程序,该应用程序在带有Amazon RDS for MySQL multi-AZ DB实例的Amazon EC2实例上运行.Amazon RDS配置有最新一代的DB实例,存储容量为2,000 GB.在通用SSD(gp3)Amazon弹性块存储(Amazon EBS)卷,在高需求时期,数据库性能会影响应用程序.数据库管理员分析Amazon CloudWatch日志中的日志,发现当读写IOPS高于20,000时,应用程序性能总是会下降.解决方案架构师应该做些什么来提高应用程序性能?</t>
    <phoneticPr fontId="2"/>
  </si>
  <si>
    <t>Option C,which involves replacing the gp3 volume with a Provisioned IOPS SSD(io2)volume and provisioning the necessary IOPS,is the most appropriate choice to improve application performance in this scenario.Your explanation is spot on,and it's essential to ensure that the provisioned IOPS exceed the 20,000 IOPS required to handle the database workload during periods of high demand.Your analysis effectively rules out the other options(A,B,and D) and provides a clear justification for selecting option C.选项C包括将gp3卷替换为Provisioned IOPS SSD(io2)卷并提供必要的IOPS,是在这种情况下提高应用程序性能的最合适选择。您的解释很到位,必须确保供应的IOPS超过在高需求时期处理数据库工作负载所需的20000 IOPS。您的分析有效地排除了其他选项(A、B和D),并为选择选项C提供了明确的理由。</t>
    <phoneticPr fontId="2"/>
  </si>
  <si>
    <t>将音量更换为磁性音量.</t>
    <phoneticPr fontId="2"/>
  </si>
  <si>
    <t>增加gp3卷上的IOPS数量.</t>
    <phoneticPr fontId="2"/>
  </si>
  <si>
    <t>用Provisioned IOPS SSD(io2)卷替换该卷.</t>
    <phoneticPr fontId="2"/>
  </si>
  <si>
    <t>用两个1,000 GB的gp3卷替换2,000 GB的gp3卷</t>
    <phoneticPr fontId="2"/>
  </si>
  <si>
    <t>Q477在上周的一次生产部署中,一位IAM用户对其公司帐户中的AWS资源进行了几次配置更改.一位解决方案架构师了解到,有几个安全组规则没有按要求配置.该解决方案架构师想确认哪位IAM用户负责进行更改.解决方案架构师应该使用哪项服务来查找想要的信息?</t>
    <phoneticPr fontId="2"/>
  </si>
  <si>
    <t>最好的选择是使用AWS CloudTrail来查找所需的信息.AWS CloudTrail是一项能够对AWS帐户活动进行治理.合规.运营审计和风险审计的服务.CloudTrail可用于记录对AWS帐户中资源的所有更改,包括IAM用户.EC2实例.AWS管理控制台,以及其他AWS服务.通过使用CloudTrail,解决方案架构师可以识别对安全组规则进行配置更改的IAM用户.</t>
    <phoneticPr fontId="2"/>
  </si>
  <si>
    <t>亚马逊警卫职责</t>
    <phoneticPr fontId="2"/>
  </si>
  <si>
    <t>亚马逊检查员</t>
    <phoneticPr fontId="2"/>
  </si>
  <si>
    <t>AWS CloudTrail公司</t>
    <phoneticPr fontId="2"/>
  </si>
  <si>
    <t>AWS配置</t>
    <phoneticPr fontId="2"/>
  </si>
  <si>
    <t>Q478一家公司在AWS上实施了一项自我管理的DNS服务.该解决方案包括以下内容:-不同AWS地区的亚马逊EC2实例标准加速器m AWS全球加速器该公司希望保护该解决方案免受DDoS攻击.解决方案架构师应如何满足这一要求?</t>
    <phoneticPr fontId="2"/>
  </si>
  <si>
    <t>AWS Shield是一种托管服务,可为运行在AWS上的应用程序提供抵御分布式拒绝服务(DDoS)攻击的保护.AWS Shield Standard可自动向所有AWS客户启用,无需要额外付费.AWS Shield Advanced是一种可选的付费服务运行在Amazon Elastic Compute Cloud(EC2).Elastic Load Balancing(ELB).Amazon CloudFront.AWS Global Accelerator和Route 53上的应用程序.</t>
    <phoneticPr fontId="2"/>
  </si>
  <si>
    <t>订阅AWS Shield Advanced.添加加速器作为保护资源.</t>
    <phoneticPr fontId="2"/>
  </si>
  <si>
    <t>订阅AWS Shield Advanced.将EC2实例添加为要保护的资源.</t>
    <phoneticPr fontId="2"/>
  </si>
  <si>
    <t>创建一个包含基于速率的规则的AWS WAF web ACL.将web ACL与加速器关联.</t>
    <phoneticPr fontId="2"/>
  </si>
  <si>
    <t>创建一个包含基于速率的规则的AWS WAF web ACL.将web ACL与EC2实例关联.</t>
    <phoneticPr fontId="2"/>
  </si>
  <si>
    <t>Q479一家电子商务公司需要运行一项计划的日常工作,以汇总和填充销售记录进行分析,该公司将销售记录存储在亚马逊S3存储桶中.每个对象的大小最多可达10 GB.根据销售事件的数量,作业可能需要长达一个小时才能完成.遥控钥匙的CPU和内存使用量是恒定的,并且是事先已知的.解决方案架构师需要最大限度地减少作业运行所需的操作工作量,哪个解决方案满足这些要求?</t>
    <phoneticPr fontId="2"/>
  </si>
  <si>
    <t>要求是运行每日计划作业,以最有效的方式聚合和筛选销售记录以进行分析.根据该要求,我们可以取消选项a和B,因为它们使用的是AWS Lambda,其执行时间限制为15分钟,这可能不足以完成可能需要一个小时才能完成的作业.在选项C和D之间,选项C是更好的选择,因为它使用了AWS Fargate,这是一个用于容器的无服务器计算引擎,无需管理底层EC2实例,使其成为一个低操作工作量的解决方案.此外,Fargate还提供即时放大和缩小功能,以根据要求运行计划作业,因此,正确答案是:C</t>
    <phoneticPr fontId="2"/>
  </si>
  <si>
    <t>创建一个带有Amazon EventBridge通知的AWS Lambda函数.将EventBridge事件安排为每天运行一次.</t>
    <phoneticPr fontId="2"/>
  </si>
  <si>
    <t>创建一个AWS Lambda函数.创建一个Amazon API网关HTTP API,并将API与该函数集成.创建调用API并调用该函数的Amazon EventBridge预定event.</t>
    <phoneticPr fontId="2"/>
  </si>
  <si>
    <t>创建一个AWS Fargate启动类型的Amazon Elastic Container Service(Amazon ECS)集群.创建一个Amazon EventBridge调度事件,在集群上启动ECS任务以运行作业.</t>
    <phoneticPr fontId="2"/>
  </si>
  <si>
    <t>创建一个具有Amazon EC2启动类型的Amazon弹性容器服务(Amazon ECS)集群和一个至少具有一个EC2实例的自动伸缩组.创建一个Amazon EventBridge调度事件,在集群上启动ECS任务以运行作业.</t>
    <phoneticPr fontId="2"/>
  </si>
  <si>
    <t>Q480一家公司需要将600 TB的数据从其本地网络连接存储(NAS)系统传输到AWS云,数据传输必须在2周内完成.数据是敏感的,必须在传输过程中加密.该公司的互联网连接可以支持100 Mbps的上传速度.哪种解决方案最经济高效地满足这些要求?</t>
    <phoneticPr fontId="2"/>
  </si>
  <si>
    <t>对于现有的数据链路,在最好的情况下,传输需要约600天.因此,(A)和(B)不适用.解决方案(D)可以满足传输时间为6天的目标,但直接连接部署的交付周期可能需要数周时间!因此,(C)是唯一有效的解决方案.</t>
    <phoneticPr fontId="2"/>
  </si>
  <si>
    <t>使用亚马逊S3多部分上传功能通过HTTPS传输费用.</t>
    <phoneticPr fontId="2"/>
  </si>
  <si>
    <t>在本地NAS系统和最近的AWS区域之间创建VPN连接.通过VPN连接传输数据.</t>
    <phoneticPr fontId="2"/>
  </si>
  <si>
    <t>使用AWS Snow Family控制台订购几个AWS Snowball Edge Storage Optimized设备.使用这些设备将数据传输到Amazon S3.</t>
    <phoneticPr fontId="2"/>
  </si>
  <si>
    <t>在公司所在地和最近的AWS地区之间建立10 Gbps AWS Direct Connect连接,通过VPN连接将数据传输到该地区,以将数据存储在亚马逊S3中.</t>
    <phoneticPr fontId="2"/>
  </si>
  <si>
    <t>Q481一家金融公司在AWS上托管了一个web应用程序.该应用程序使用亚马逊API网关区域API端点,使用户能够检索当前股价.该公司的安全团队注意到API请求数量增加.安全团队担心HTTP洪水攻击可能会使应用程序离线.解决方案架构师必须设计一个保护应用程序免受此类攻击的解决方案.哪种解决方案以最少的操作开销满足这些要求?</t>
    <phoneticPr fontId="2"/>
  </si>
  <si>
    <t>AWS WAF中基于速率的规则允许安全团队配置触发基于速率规则的阈值,使AWS WAF能够在指定的时间段内跟踪请求的速率,然后在超过阈值时自动阻止它们这提供了以最小的操作开销防止HTTP洪泛攻击的能力.</t>
    <phoneticPr fontId="2"/>
  </si>
  <si>
    <t>在API网关区域API端点前创建Amazon CloudFront分发,最大TTL为24小时.</t>
    <phoneticPr fontId="2"/>
  </si>
  <si>
    <t>使用基于速率的规则创建区域AWS WAF web ACL.将web ACL与API网关阶段相关联.</t>
    <phoneticPr fontId="2"/>
  </si>
  <si>
    <t>使用Amazon CloudWatch度量来监控计数度量,并在达到预定义速率时提醒安全团队.</t>
    <phoneticPr fontId="2"/>
  </si>
  <si>
    <t>使用创建Amazon CloudFront分发Lambda@Edge在API网关区域API终结点之前.创建AWS Lambda函数以阻止来自IP地址的请求,该请求超过预定义速率.</t>
    <phoneticPr fontId="2"/>
  </si>
  <si>
    <t>Q482一家气象初创公司有一个定制的网络应用程序,可以在线向用户销售天气数据.该公司使用亚马逊DynamoDB存储其数据,并希望建立一个新的服务,每次记录新的天气事件时都会向四个内部团队的经理发送警报.该公司不希望真正的新服务影响当前服务的性能应用程序.解决方案架构师应该做些什么来用最少的操作开销来满足这些需求?</t>
    <phoneticPr fontId="2"/>
  </si>
  <si>
    <t>以最少的操作开销满足这些要求的最佳解决方案是在表上启用Amazon DynamoDB Streams,并使用触发器写入团队可以订阅的单个亚马逊简单通知服务(Amazon SNS)主题.该解决方案需要最少的配置和基础设施设置,Amazon DynamoDB Streams提供了一种低延迟的方式来捕获对DynamoDB表的更改.触发器会自动捕获更改并将其发布到SNS主题,SNS主题会通知内部团队.答案a不是一个合适的解决方案,因为它需要额外的配置来通知内部团队,并且它可能会增加应用程序的操作开销.答案B不是最好的解决方案,因为它需要更改当前应用程序,这可能会影响其性能,而且它会为团队订阅多个主题带来额外的工作.答案D不是一个好的解决方案,因为它要求cron作业每分钟扫描一次表,这给系统增加了额外的操作开销.因此,正确的答案是C.在表上启用Amazon DynamoDB Streams.使用触发器写入团队可以订阅的单个Amazon SNS主题.</t>
    <phoneticPr fontId="2"/>
  </si>
  <si>
    <t>使用DynamoDB事务将新的事件数据写入表.配置事务以通知内部团队.</t>
    <phoneticPr fontId="2"/>
  </si>
  <si>
    <t>让当前应用程序向四个亚马逊简单通知服务(Amazon SNS)主题发布消息.让每个团队订阅一个主题.</t>
    <phoneticPr fontId="2"/>
  </si>
  <si>
    <t>在表上启用Amazon DynamoDB Streams.使用触发器写入团队可以订阅的单个亚马逊简单通知服务(Amazon SNS)主题.</t>
    <phoneticPr fontId="2"/>
  </si>
  <si>
    <t>为每条记录添加一个自定义属性以标记新项目.编写一个cron作业,该作业每分钟扫描一次表中的新项目,并通知团队可以订阅的亚马逊简单队列服务(Amazon SQS)队列.</t>
    <phoneticPr fontId="2"/>
  </si>
  <si>
    <t>Q483一家公司需要获取和处理其应用程序生成的大量流媒体数据.该应用程序在亚马逊EC2实例上运行,并将数据发送到亚马逊Kinesis数据流.该数据流包含默认设置.每隔一天,该应用程序就会消耗数据,并将这些数据写入亚马逊S3存储桶,用于处理公司的商业智能(BI).观察到AmazonS3并没有接收到该应用程序发送给Kinesis data Streams的所有数据.解决方案架构师应该做些什么来解决这个问题?</t>
    <phoneticPr fontId="2"/>
  </si>
  <si>
    <t>Kinesis数据流默认存储24小时到8760小时(365天)的记录.https://docs.aws.amazon.com/streams/latest/dev/kinesis-extended-retention.html这个问题提到了Kinesis数据流的默认设置和“每隔一天”.24小时后,如果默认设置没有修改为存储数据超过24小时,数据就不在数据流中.</t>
    <phoneticPr fontId="2"/>
  </si>
  <si>
    <t>通过修改数据保留期来更新Kinesis数据流的默认设置.</t>
    <phoneticPr fontId="2"/>
  </si>
  <si>
    <t>更新应用程序以使用Kinesis Producer Library(KPL)将数据发送到Kinesis data Streams.</t>
    <phoneticPr fontId="2"/>
  </si>
  <si>
    <t>更新Kinesis碎片的数量,以处理发送到Kinesis数据流的实时数据的吞吐量.</t>
    <phoneticPr fontId="2"/>
  </si>
  <si>
    <t>在S3存储桶中启用S3版本控制,以保留S3存储桶内摄入的每个对象的每个版本.</t>
    <phoneticPr fontId="2"/>
  </si>
  <si>
    <t>Q484开发人员有一个使用AWS Lambda功能将文件上传到Amazon S3的应用程序,并且需要所需的权限才能执行该任务.该开发人员已经有一个IAM用户拥有Amazon S3所需的有效IAM凭据.解决方案架构师应如何授予权限?</t>
    <phoneticPr fontId="2"/>
  </si>
  <si>
    <t>要向AWS Lambda函数授予将文件上传到Amazon S3的必要权限,解决方案架构师应创建一个具有所需权限的IAM执行角色,并将IAM角色附加到Lambda函数.这种方法遵循最小权限原则,确保Lambda函数只能访问执行其特定任务所需的资源.</t>
    <phoneticPr fontId="2"/>
  </si>
  <si>
    <t>在Lambda函数的资源策略中添加所需的IAM权限.</t>
    <phoneticPr fontId="2"/>
  </si>
  <si>
    <t>使用Lambda函数中的现有IAM凭据创建签名请求</t>
    <phoneticPr fontId="2"/>
  </si>
  <si>
    <t>创建一个新的IAM用户,并在Lambda功能中使用现有的IAM凭据.</t>
    <phoneticPr fontId="2"/>
  </si>
  <si>
    <t>创建一个具有所需权限的IAM执行角色,并将IAM角色附加到Lambda函数.</t>
    <phoneticPr fontId="2"/>
  </si>
  <si>
    <t>Q485一家公司部署了一个无服务器应用程序,当新文档上传到亚马逊S3存储桶时,该应用程序会调用AWS Lambda函数.该应用程序使用Lambda函数来处理文档.在最近的一次营销活动后,该公司注意到该应用程序没有处理许多文档.解决方案架构师应该做些什么来改进这个应用程序?</t>
    <phoneticPr fontId="2"/>
  </si>
  <si>
    <t>为了改进此应用程序的体系结构,最好的解决方案是使用亚马逊简单队列服务(Amazon SQS)来缓冲请求,并将S3存储桶与Lambda函数解耦.这将确保文档不会丢失,并且在Lambda函数不可用的情况下可以在以后进行处理.这将确保文档不会丢失.如果Lambda函数未可用,则可以在以后处理文档可用.通过使用Amazon SQS,架构解耦,Lambda函数可以以可扩展和容错的方式处理文档.</t>
    <phoneticPr fontId="2"/>
  </si>
  <si>
    <t>将Lambda函数的运行时超时值设置为15分钟.</t>
    <phoneticPr fontId="2"/>
  </si>
  <si>
    <t>配置S3存储桶复制策略.将文档存放在S3存储桶中,以备日后处理.</t>
    <phoneticPr fontId="2"/>
  </si>
  <si>
    <t>部署一个额外的Lambda函数在两个Lambda函数之间对文档的处理进行负载平衡.</t>
    <phoneticPr fontId="2"/>
  </si>
  <si>
    <t>创建一个Amazon简单队列服务(Amazon SQS)队列.将请求发送到该队列.将该队列配置为Lambda的事件源.</t>
    <phoneticPr fontId="2"/>
  </si>
  <si>
    <t>Q486一位解决方案架构师正在为软件演示环境设计架构.该环境将在应用程序负载均衡器(ALB)后面的自动缩放组中的Amazon EC2实例上运行.该系统在工作时间流量会显著增加,但不需要在周末运行解决方案应采用哪种操作组合架构师采取什么措施来确保系统能够扩展以满足需求?(选择两个.)</t>
    <phoneticPr fontId="2"/>
  </si>
  <si>
    <t>虽然这个问题没有提到CPU利用率,它确实提到了“工作时间流量会增加”,这意味着CPU利用率会上升.因此,我认为D&amp;E仍然是正确的.</t>
    <phoneticPr fontId="2"/>
  </si>
  <si>
    <t>使用AWS自动缩放根据请求率调整ALB容量.</t>
    <phoneticPr fontId="2"/>
  </si>
  <si>
    <t>使用AWS自动伸缩来扩展VPC互联网网关的容量.</t>
    <phoneticPr fontId="2"/>
  </si>
  <si>
    <t>在多个AWS区域中启动EC2实例,以在区域之间分配负载.</t>
    <phoneticPr fontId="2"/>
  </si>
  <si>
    <t>使用目标跟踪缩放策略根据实例CPU利用率缩放自动缩放组.</t>
    <phoneticPr fontId="2"/>
  </si>
  <si>
    <t>使用计划缩放将周末的自动缩放组的最小,最大和所需容量更改为零.在一周开始时恢复为默认值.</t>
    <phoneticPr fontId="2"/>
  </si>
  <si>
    <t>Q487解决方案架构师正在设计一个包括公共子网和数据库子网的两层架构.公共子网中的web服务器必须在端口443上对互联网开放.数据库子网中Amazon RDS for MySQL DB实例必须只能由端口3306上的web服务器访问.解决方案架构师应采取哪种步骤组合来满足这些要求?(选择两个.)</t>
    <phoneticPr fontId="2"/>
  </si>
  <si>
    <t>为了满足允许访问443端口公共子网中的web服务器和3306端口数据库子网中Amazon RDS for MySQL DB实例的要求,最好的解决方案是为web服务器创建一个安全组,为DB实例创建另一个安全组,然后为每个安全组定义适当的入站和出站规则.1.为公用子网中的web服务器创建一个安全组.添加一个规则以允许来自端口443.2上0.0.0.0/0的流量,为DB实例创建一个安全组.添加规则以允许端口3306上的web服务器安全组的流量,这将允许公用子网上的web服务器接收端口443上来自互联网的流量,以及数据库子网中的Amazon RDS for MySQL DB实例仅从端口3306上的web服务器接收流量.</t>
    <phoneticPr fontId="2"/>
  </si>
  <si>
    <t>为公用子网创建一个网络ACL.添加一个规则以拒绝端口上0.0.0.0/0的出站流量.</t>
    <phoneticPr fontId="2"/>
  </si>
  <si>
    <t>为DB实例创建一个安全组.添加一个规则以允许来自端口3306上的公用子网CIDR块的流量.</t>
    <phoneticPr fontId="2"/>
  </si>
  <si>
    <t>为公用子网中的web服务器创建一个安全组.添加一个规则以允许端口443上0.0.0.0/0的流量.</t>
    <phoneticPr fontId="2"/>
  </si>
  <si>
    <t>为DB实例创建一个安全组添加一个规则以允许来自3306端口上web服务器安全组的流量.</t>
    <phoneticPr fontId="2"/>
  </si>
  <si>
    <t>为DB实例创建一个安全组.添加一个规则以拒绝除来自3306端口上web服务器安全组的流量之外的所有流量.</t>
    <phoneticPr fontId="2"/>
  </si>
  <si>
    <t>Q488一家公司运行的应用程序接收来自数千个使用UDP的地理位置分散的远程设备的数据.该应用程序会立即处理数据,并在必要时向设备发回消息.不会存储任何数据.该公司需要一种解决方案,最大限度地减少设备数据传输的延迟.该解决方案还必须提供快速故障切换另一个AWS地区.哪种解决方案将满足这些要求?</t>
    <phoneticPr fontId="2"/>
  </si>
  <si>
    <t>关键词:地理分散,UDP.地理分散(与UDP相关)-全球加速器-全球多个AWS网络入口,以提供更好的传输速率.UDP-NLB</t>
    <phoneticPr fontId="2"/>
  </si>
  <si>
    <t>配置Amazon Route 53故障转移路由策略.在两个区域中的每一个区域中创建网络负载平衡器(NLB).配置NLB以调用AWS Lambda函数来处理数据.</t>
    <phoneticPr fontId="2"/>
  </si>
  <si>
    <t>使用AWS全局加速器.在两个区域中的每一个区域中创建一个网络负载均衡器(NLB)作为端点.创建一个Fargate启动类型的Amazon弹性容器服务(Amazon ECS)集群.在该集群上创建一个ECS服务.将ECS服务设置为NLB的目标.处理Amazon ECS中的数据.</t>
    <phoneticPr fontId="2"/>
  </si>
  <si>
    <t>使用AWS Global Accelerator在两个Region中的每一个Region创建一个应用程序负载均衡器(ALB)作为端点.创建一个Fargate启动类型的Amazon Elastic Container Service(Amazon ECS)集群.在该集群上创建一个ECS服务.将该ECS服务设置为ALB的目标.处理Amazon ECS中的数据.</t>
    <phoneticPr fontId="2"/>
  </si>
  <si>
    <t>配置Amazon Route 53故障切换路由策略.在两个Region中的每个Region中创建一个应用程序负载均衡器(ALB).创建一个Fargate启动类型的Amazon Elastic Container Service(Amazon ECS)集群.在该集群上创建一个ECS服务.将该ECS服务设置为ALB的目标.处理Amazon ECS中的数据.</t>
    <phoneticPr fontId="2"/>
  </si>
  <si>
    <t>Q489解决方案架构师必须将Windows Internet Information Services(IIS)web应用程序迁移到AWS.该应用程序目前依赖于用户本地网络连接存储(NAS)中托管的文件共享.解决方案架构师建议将IIS web服务器迁移到连接到存储解决方案的多个可用区中的Amazon EC2实例,以及配置连接到实例的弹性负载均衡器.哪种内部部署文件共享的替代方案最具弹性和持久性?</t>
    <phoneticPr fontId="2"/>
  </si>
  <si>
    <t>A)RDS是一种数据库服务.B)Storage Gateway是一种混合云存储服务,将本地应用程序连接到AWS存储服务.D)为基于Linux的工作负载提供共享文件存储,但它本身并不支持基于Windows的工作负载.</t>
    <phoneticPr fontId="2"/>
  </si>
  <si>
    <t>将文件共享迁移到Amazon RDS</t>
    <phoneticPr fontId="2"/>
  </si>
  <si>
    <t>将文件共享迁移到AWS存储网关</t>
    <phoneticPr fontId="2"/>
  </si>
  <si>
    <t>将文件共享迁移到Amazon FSx for Windows 文件服务器</t>
    <phoneticPr fontId="2"/>
  </si>
  <si>
    <t>将文件共享迁移到Amazon弹性文件系统(Amazon EFS)</t>
    <phoneticPr fontId="2"/>
  </si>
  <si>
    <t>Q490一家公司正在亚马逊EC2实例上部署一个新的应用程序.该应用程序将数据写入亚马逊弹性块存储(Amazon EBS)卷.该公司需要确保写入EBS卷的所有数据在静止时都是加密的.哪种解决方案能满足这一要求?</t>
    <phoneticPr fontId="2"/>
  </si>
  <si>
    <t>满足确保写入EBS卷的所有数据在静止时都加密的要求的解决方案是B.将EBS卷创建为加密卷,并将加密的EBS卷附加到EC2实例.创建EBS卷时,可以指定是否加密该卷.如果选择加密该卷,写入卷的所有数据在静止时都会使用AWS托管密钥自动加密.您也可以使用存储在AWS KMS中的客户托管密钥(CMK)来加密和保护您的EBS卷.您可以创建加密的EBS卷并将其附加到EC2实例,以确保写入卷的全部数据在静止状态下都是加密的.答案A不正确,因为将IAM角色附加到了EC2实例不会自动加密EBS卷,答案C不正确,因为添加EC2实例标记不能确保EBS卷被加密.</t>
    <phoneticPr fontId="2"/>
  </si>
  <si>
    <t>创建一个指定EBS加密的IAM角色.将该角色附加到EC2实例.</t>
    <phoneticPr fontId="2"/>
  </si>
  <si>
    <t>将EBS卷创建为加密卷.将EBS卷附加到EC2实例.</t>
    <phoneticPr fontId="2"/>
  </si>
  <si>
    <t>创建一个密钥为Encrypt.值为True的EC2实例标记.标记所有需要EBS级别加密的实例.</t>
    <phoneticPr fontId="2"/>
  </si>
  <si>
    <t>创建一个在帐户中强制EBS加密的AWS密钥管理服务(AWS KMS)密钥策略.确保密钥策略处于活动状态.</t>
    <phoneticPr fontId="2"/>
  </si>
  <si>
    <t>Q491一家公司有一个具有零星使用模式的网络应用程序,每个月初有大量使用,每周初有适度使用,一周内有不可预测的使用.该应用程序由一个网络服务器和一个运行在数据中心内的MySQL数据库服务器组成.该公司希望将该应用程序移动到AWS云,需要选择不需要修改数据库的经济高效的数据库平台.哪种解决方案能满足这些要求?</t>
    <phoneticPr fontId="2"/>
  </si>
  <si>
    <t>答案C,兼容MySQL的Amazon Aurora Serverless将是满足公司要求的最佳解决方案.Aurora无服务器对于具有偶发或不可预测使用模式的数据库来说是一个经济高效的选择,因为它可以根据当前工作负载自动放大或缩小,此外,Aurora Serverless与MySQL兼容,因此它不需要对应用程序的数据库代码进行任何修改.</t>
    <phoneticPr fontId="2"/>
  </si>
  <si>
    <t>亚马逊DynamoDB</t>
    <phoneticPr fontId="2"/>
  </si>
  <si>
    <t>适用于MySQL的亚马逊RDS</t>
    <phoneticPr fontId="2"/>
  </si>
  <si>
    <t>兼容MySQL的Amazon Aurora无服务器</t>
    <phoneticPr fontId="2"/>
  </si>
  <si>
    <t>MySQL部署在AmazonEC2上的自动伸缩组中</t>
    <phoneticPr fontId="2"/>
  </si>
  <si>
    <t>Q492一家图像托管公司将其对象存储在亚马逊S3存储桶中,该公司希望避免S3存储桶内的对象意外暴露给公众.整个AWS帐户中的所有S3对象都需要保持私有.哪种解决方案将满足这些要求?</t>
    <phoneticPr fontId="2"/>
  </si>
  <si>
    <t>答案是D,女士们,先生们.虽然警卫职责有助于监测s3的潜在威胁,但这是一种被动行动.我们在解决方案中应该始终保持积极主动,而不是被动应对,因此D,阻止公众访问,以避免信息公开的可能性</t>
    <phoneticPr fontId="2"/>
  </si>
  <si>
    <t>使用Amazon GuardDuty来监控S3存储桶策略.创建一个自动修复操作规则,该规则使用AWS Lambda函数来修复任何公开对象的更改.</t>
    <phoneticPr fontId="2"/>
  </si>
  <si>
    <t>使用AWS Trusted Advisor查找可公开访问的S3 buckets.在检测到更改时,在Trusted Advisor中配置电子邮件通知.如果允许公开访问,请手动更改S3存储桶策略.</t>
    <phoneticPr fontId="2"/>
  </si>
  <si>
    <t>使用AWS资源访问管理器查找可公开访问的S3存储桶.当检测到更改时,使用亚马逊简单通知服务(Amazon SNS)调用AWS Lambda函数.部署一个Lambda函数以编程方式修复更改.</t>
    <phoneticPr fontId="2"/>
  </si>
  <si>
    <t>在帐户级别上使用S3阻止公共访问功能.使用AWS组织创建服务控制策略(SCP),防止IAM用户更改设置.将绑定SCP应用于绑定帐户.</t>
    <phoneticPr fontId="2"/>
  </si>
  <si>
    <t>Q493一家电子商务公司的用户流量正在增加.该公司的商店部署在亚马逊EC2实例上,作为一个由web层和单独的数据库层组成的双层web应用程序.随着流量的增加,该公司注意到,该架构在向用户及时发送营销和订单确认电子邮件方面造成了严重延迟.该公司希望减少解决复杂电子邮件发送问题所花费的时间,并最大限度地减少运营开销.解决方案架构师应如何满足这些要求?</t>
    <phoneticPr fontId="2"/>
  </si>
  <si>
    <t>亚马逊SES是一种经济高效且可扩展的电子邮件服务,使企业能够使用自己的电子邮件地址和域发送和接收电子邮件,将web实例配置为通过亚马逊SES发送电子邮件是一种简单有效的解决方案,可以减少解决复杂电子邮件发送问题所花费的时间,并最大限度地减少运营开销电子邮件处理的应用层可能会增加架构的复杂性,并需要更多的操作开销.使用亚马逊简单通知服务(亚马逊SNS)的答案C不是发送营销和订单确认电子邮件的合适解决方案,因为亚马逊SNS是一种旨在向订阅的端点或客户端发送消息的消息服务.答案D使用放置在自动缩放组中的专用于电子邮件处理的EC2实例创建单独的应用层是一个比必要的更复杂的解决方案,并且可能导致额外的操作开销.</t>
    <phoneticPr fontId="2"/>
  </si>
  <si>
    <t>使用专门用于电子邮件处理的EC2实例创建一个单独的应用层.</t>
    <phoneticPr fontId="2"/>
  </si>
  <si>
    <t>将web实例配置为通过亚马逊简单电子邮件服务(Amazon SES)发送电子邮件.</t>
    <phoneticPr fontId="2"/>
  </si>
  <si>
    <t>将web实例配置为通过亚马逊简单通知服务(Amazon SNS)发送电子邮件.</t>
    <phoneticPr fontId="2"/>
  </si>
  <si>
    <t>使用专门用于电子邮件处理的EC2实例创建一个单独的应用层.将这些实例放在自动缩放组中.</t>
    <phoneticPr fontId="2"/>
  </si>
  <si>
    <t>Q494一家公司有一个每天生成数百份报告的业务系统.该业务系统以CSV格式将报告保存到网络共享中,该公司需要将这些数据近乎实时地存储在AWS云中进行分析.哪种解决方案能以最少的管理开销满足这些要求?</t>
    <phoneticPr fontId="2"/>
  </si>
  <si>
    <t>A)AWS DataSync将需要创建和管理计划任务并对其进行监控.C)使用DataSync API将需要开发应用程序,然后对其进行管理和监控.D)SFTP选项将需要创建脚本.管理SFTP访问和密钥,以及监控文件传输过程.因此,总的来说,S3文件网关需要最少的持续管理和管理,因为它提供了一个简单的文件共享接口,但以完全管理的方式处理到S3的上传.业务系统可以继续按原样写入网络共享,同时文件透明地上传到S3.</t>
    <phoneticPr fontId="2"/>
  </si>
  <si>
    <t>使用AWS DataSync将文件传输到Amazon S3.创建一个每天结束时运行的计划任务.</t>
    <phoneticPr fontId="2"/>
  </si>
  <si>
    <t>创建一个AmazonS3文件网关.更新业务系统以使用S3文件网关的新网络共享.</t>
    <phoneticPr fontId="2"/>
  </si>
  <si>
    <t>使用AWS DataSync将文件传输到Amazon S3.创建一个在自动化工作流中使用DataSync API的应用程序.</t>
    <phoneticPr fontId="2"/>
  </si>
  <si>
    <t>为SFTP端点部署AWS Transfer.创建一个脚本,检查网络共享上的新文件,并使用SFTP上传新文件.</t>
    <phoneticPr fontId="2"/>
  </si>
  <si>
    <t>Q495一家公司正在亚马逊S3标准中存储数PB的数据.数据存储在多个S3存储桶中,并以不同的频率进行访问,该公司不知道所有数据的访问模式.该公司需要为每个S3存储桶实施一个解决方案,以优化S3的使用成本.哪种解决方案能够以最高的运营效率满足这些要求?</t>
    <phoneticPr fontId="2"/>
  </si>
  <si>
    <t>创建一个S3生命周期配置,其中包含将S3存储桶中的对象转换为S3智能分层的规则,这将是优化S3使用成本的最有效解决方案.S3智能分层是一种存储类,可根据更改的访问模式自动在两个访问层(频繁和不频繁)之间移动对象与其他选项不同,不需要任何手动干预就可以将数据移动到不同的存储类.答案B,使用S3存储类分析工具来确定每个对象的正确层,并手动将对象移动到已识别的存储层会很耗时,并且需要更多的操作开销.答案C,将对象转换为S3 Glacier Instant Retrieval适用于访问频率较低且不需要立即访问的数据.答案D,S3 One Zone IA适用于丢失时可以重新创建的数据,并且不需要S3 Standard或S3 Standard IA的耐久性.</t>
    <phoneticPr fontId="2"/>
  </si>
  <si>
    <t>创建一个S3生命周期配置,其中包含将S3存储桶中的对象转换为S3智能分层的规则.</t>
    <phoneticPr fontId="2"/>
  </si>
  <si>
    <t>使用S3存储类分析工具为S3存储桶中的每个对象确定正确的层,将每个对象移动到已识别的存储层.</t>
    <phoneticPr fontId="2"/>
  </si>
  <si>
    <t>创建一个S3生命周期配置,其中包含将S3存储桶中的对象转换为S3 Glacier Instant Retrieval的规则.</t>
    <phoneticPr fontId="2"/>
  </si>
  <si>
    <t>创建一个S3生命周期配置,其中包含将S3存储桶中的对象转换为S3单区不频繁访问(S3单区IA)的规则.</t>
    <phoneticPr fontId="2"/>
  </si>
  <si>
    <t>Q496一家快速增长的全球电子商务公司正在AWS上托管其网络应用程序.该网络应用程序包括静态内容和动态内容.该网站将在线交易处理(OLTP)数据存储在亚马逊RDS数据库中.该网站的用户正经历页面加载缓慢的问题.解决方案架构师应采取哪种组合措施来解决此问题?(选择两个.)</t>
    <phoneticPr fontId="2"/>
  </si>
  <si>
    <t>为了解决AWS上快速增长的电子商务网站页面加载缓慢的问题,解决方案架构师可以采取以下两个操作:1.设置Amazon CloudFront分发2.为RDS DB实例创建读取副本配置Amazon Redshift集群与此问题无关,因为Redshift是一种数据仓库服务,通常用于大量数据的分析处理.在Amazon S3中托管动态web内容可能不会必须提高性能,因为S3是一种对象存储服务,而不是web应用程序服务器.虽然S3可以用于托管静态web内容,但它可能不适合托管动态web内容,因为S3不支持服务器端脚本或处理.为RDS DB实例配置Multi AZ部署将提高高可用性,但不一定能提高性能.</t>
    <phoneticPr fontId="2"/>
  </si>
  <si>
    <t>配置一个Amazon Redshift集群.</t>
    <phoneticPr fontId="2"/>
  </si>
  <si>
    <t>建立Amazon CloudFront分发</t>
    <phoneticPr fontId="2"/>
  </si>
  <si>
    <t>在Amazon S3中托管动态web内容</t>
    <phoneticPr fontId="2"/>
  </si>
  <si>
    <t>为RDS数据库实例创建一个读取副本.</t>
    <phoneticPr fontId="2"/>
  </si>
  <si>
    <t>为RDS DB实例配置Multi-AZ部署</t>
    <phoneticPr fontId="2"/>
  </si>
  <si>
    <t>Q497一家公司使用亚马逊EC2实例和AWS Lambda函数来运行其应用程序,该公司的AWS帐户中有带有公用子网和专用子网的VPC.EC2实例在其中一个VPC的专用子网中运行.Lambda函数需要直接通过网络访问EC2实例,应用程序才能运行.该应用程序将运行至少1年.该公司预计在此期间,应用程序使用的Lambda函数的数量不断增加,该公司希望最大限度地节省所有应用程序资源,并将服务之间的网络延迟保持在较低水平.哪种解决方案能够满足这些要求?</t>
    <phoneticPr fontId="2"/>
  </si>
  <si>
    <t>答案C是满足公司要求的最佳解决方案.通过购买计算储蓄计划,该公司可以节省运行EC2实例和Lambda函数的成本.Lambda函数可以通过AWS服务的VPC端点或VPC对等连接连接到包含EC2实例的私有子网.这提供了对EC2实例直接的网络访问,同时将流量保持在私有网络内,这有助于最大限度地减少网络延迟.优化Lambda函数的持续时间.内存使用情况.调用次数和传输的数据量有助于进一步降低成本并提高性能.此外,使用私有子网有助于确保EC2实例不能直接从公共互联网访问,这是一种安全性最佳实践.答案a不是最佳解决方案,因为随着Lambda函数数量的增加,将Lambda函数直接连接到包含EC2实例的私有子网可能无法扩展。此外,使用EC2实例节省计划可能无法节省运行Lambda函数的成本.答案B不是最佳解决方案,因为将Lambda函数连接到公用子网可能不如将其连接到专用子网安全.此外,将EC2实例保留在私有子网中有助于确保它们不能从公共互联网直接访问.答案D不是最好的解决方案,因为将Lambda功能保留在Lambda服务VPC中可能无法直接访问EC2实例,这可能会影响应用程序的性能.</t>
    <phoneticPr fontId="2"/>
  </si>
  <si>
    <t>购买EC2实例节省计划.优化Lambda函数的持续时间.内存使用情况和调用次数.将Lambda函数连接到包含EC2实例的私有子网.</t>
    <phoneticPr fontId="2"/>
  </si>
  <si>
    <t>购买EC2实例节省计划.优化Lambda函数的持续时间.内存使用.调用次数和传输的数据量.将Lambda函数连接到EC2实例所在VPC的公共子网.</t>
    <phoneticPr fontId="2"/>
  </si>
  <si>
    <t>购买计算节约计划.优化Lambda函数的持续时间和内存使用.调用次数和传输的数据量.将Lambda函数连接到包含EC2实例的私有子网.</t>
    <phoneticPr fontId="2"/>
  </si>
  <si>
    <t>购买计算节省计划.优化Lambda函数的持续时间和内存使用.调用次数和传输的数据量.将Lambda函数保留在Lambda服务VPC中.</t>
    <phoneticPr fontId="2"/>
  </si>
  <si>
    <t>Q498解决方案架构师需要允许团队成员访问两个不同AWS帐户中的Amazon S3存储桶:一个开发帐户和一个生产帐户.团队目前可以通过使用分配给在帐户中具有适当权限的IAM组的唯一IAM用户来访问开发帐户中的S3存储桶.解决方案架构师已在生产帐户中创建一个IAM角色.该角色有一个策略,可以授予对生产帐户中S3存储桶的访问权限.哪种解决方案在符合最低权限原则的同时满足这些要求?</t>
    <phoneticPr fontId="2"/>
  </si>
  <si>
    <t>AWS帐户访问另一个AWS帐户-此用例通常被称为跨帐户角色模式,它允许一个AWS账户中的人工或机器IAM主体承担此角色,并对第二个AWS账户内的资源采取行动.当目标账户中的资源没有可使用的基于资源的策略时,假设角色启用此行为以授予跨帐户访问权限.</t>
    <phoneticPr fontId="2"/>
  </si>
  <si>
    <t>将管理员访问策略附加到开发帐户用户.</t>
    <phoneticPr fontId="2"/>
  </si>
  <si>
    <t>将开发账户添加为生产账户中角色的信托政策中的主体.</t>
    <phoneticPr fontId="2"/>
  </si>
  <si>
    <t>关闭生产帐户中S3存储桶上的S3块公共访问功能.</t>
    <phoneticPr fontId="2"/>
  </si>
  <si>
    <t>在生产帐户中为每个团队成员创建一个具有唯一凭据的IAM用户.</t>
    <phoneticPr fontId="2"/>
  </si>
  <si>
    <t>Q499一家公司使用后用了所有功能的AWS组织,并在亚太地区运行多个亚马逊EC2工作负载.该公司有一个服务控制策略(SCP),防止在任何其他地区创建任何资源.安全策略要求公司在休息时加密所有数据.审计发现员工创建了亚马逊弹性块存储(亚马逊EBS)EC2实例的卷,而不加密卷.该公司希望任何IAM用户或根用户在ap-southeast-2中启动的任何新EC2实例都使用加密的EBS卷.公司希望一种对创建EBS卷的员工影响最小的解决方案.哪种步骤组合将满足这些要求?(选择两个.)</t>
    <phoneticPr fontId="2"/>
  </si>
  <si>
    <t>当ec2:Encrypted条件等于false时,SCP拒绝ec2:CreateVolume操作.这将阻止成员帐户中的用户和服务帐户在ap-southeast-2区域中创建未加密的EBS卷.</t>
    <phoneticPr fontId="2"/>
  </si>
  <si>
    <t>在Amazon EC2控制台中,选择EBS加密帐户属性并定义默认加密密钥.</t>
    <phoneticPr fontId="2"/>
  </si>
  <si>
    <t>创建IAM权限边界.将权限边界附加到根组织单位(OU).当ec2:Encrypted条件等于false时,定义边界以拒绝ec2:CreateVolume操作.</t>
    <phoneticPr fontId="2"/>
  </si>
  <si>
    <t>创建SCP.将SCP连接到根组织单元(OU).定义SCP以在ec2:Encrypted条件等于false时拒绝ec2:CreateVolume操作.</t>
    <phoneticPr fontId="2"/>
  </si>
  <si>
    <t>当ec2:Encrypted条件等于false时,更新每个帐户的IAM策略以拒绝ec2:CreateVolume操作.</t>
    <phoneticPr fontId="2"/>
  </si>
  <si>
    <t>在组织管理帐户中,指定默认EBS卷加密设置.</t>
    <phoneticPr fontId="2"/>
  </si>
  <si>
    <t>Q500一家公司希望使用Amazon RDS for PostgreSQL DB集群来简化生产数据库工作负载的耗时数据库管理任务,该公司希望确保其数据库高度可用,并在大多数情况下在不到40秒内提供自动故障切换支持.该公司想卸载主实例的读取,并将成本保持为尽可能低,哪种解决方案能满足这些要求?</t>
    <phoneticPr fontId="2"/>
  </si>
  <si>
    <t>与多AZ数据库实例部署相比,多AZ DB集群通常具有更低的写入延迟.它们还允许只读工作负载在读取器数据库实例上运行.</t>
    <phoneticPr fontId="2"/>
  </si>
  <si>
    <t>使用Amazon RDS Multi-AZ DB实例部署.创建一个读取副本,并将读取工作负载指向读取副本.</t>
    <phoneticPr fontId="2"/>
  </si>
  <si>
    <t>使用Amazon RDS Multi-AZ DB集群部署创建两个读取副本,并将读取工作负载指向读取副本.</t>
    <phoneticPr fontId="2"/>
  </si>
  <si>
    <t>使用Amazon RDS Multi-AZ DB实例部署.将读取的工作负载指向Multi-AZ对中的辅助实例.</t>
    <phoneticPr fontId="2"/>
  </si>
  <si>
    <t>使用Amazon RDS Multi-AZ DB集群部署将读取工作负载指向读取器端点.</t>
    <phoneticPr fontId="2"/>
  </si>
  <si>
    <t>📘 AWS-SAA-C03 顺序刷题（501-600）</t>
  </si>
  <si>
    <t>题目 551：</t>
  </si>
  <si>
    <t>题目 552：</t>
  </si>
  <si>
    <t>题目 553：</t>
  </si>
  <si>
    <t>题目 554：</t>
  </si>
  <si>
    <t>题目 555：</t>
  </si>
  <si>
    <t>题目 556：</t>
  </si>
  <si>
    <t>题目 557：</t>
  </si>
  <si>
    <t>题目 558：</t>
  </si>
  <si>
    <t>题目 559：</t>
  </si>
  <si>
    <t>题目 560：</t>
  </si>
  <si>
    <t>题目 561：</t>
  </si>
  <si>
    <t>题目 562：</t>
  </si>
  <si>
    <t>题目 563：</t>
  </si>
  <si>
    <t>题目 564：</t>
  </si>
  <si>
    <t>题目 565：</t>
  </si>
  <si>
    <t>题目 566：</t>
  </si>
  <si>
    <t>题目 567：</t>
  </si>
  <si>
    <t>题目 568：</t>
  </si>
  <si>
    <t>题目 569：</t>
  </si>
  <si>
    <t>题目 570：</t>
  </si>
  <si>
    <t>题目 571：</t>
  </si>
  <si>
    <t>题目 572：</t>
  </si>
  <si>
    <t>题目 573：</t>
  </si>
  <si>
    <t>题目 574：</t>
  </si>
  <si>
    <t>题目 575：</t>
  </si>
  <si>
    <t>题目 576：</t>
  </si>
  <si>
    <t>题目 577：</t>
  </si>
  <si>
    <t>题目 578：</t>
  </si>
  <si>
    <t>题目 579：</t>
  </si>
  <si>
    <t>题目 580：</t>
  </si>
  <si>
    <t>题目 581：</t>
  </si>
  <si>
    <t>题目 582：</t>
  </si>
  <si>
    <t>题目 583：</t>
  </si>
  <si>
    <t>题目 584：</t>
  </si>
  <si>
    <t>题目 585：</t>
  </si>
  <si>
    <t>题目 586：</t>
  </si>
  <si>
    <t>题目 587：</t>
  </si>
  <si>
    <t>题目 588：</t>
  </si>
  <si>
    <t>题目 589：</t>
  </si>
  <si>
    <t>题目 590：</t>
  </si>
  <si>
    <t>题目 591：</t>
  </si>
  <si>
    <t>题目 592：</t>
  </si>
  <si>
    <t>题目 593：</t>
  </si>
  <si>
    <t>题目 594：</t>
  </si>
  <si>
    <t>题目 595：</t>
  </si>
  <si>
    <t>题目 596：</t>
  </si>
  <si>
    <t>题目 597：</t>
  </si>
  <si>
    <t>题目 598：</t>
  </si>
  <si>
    <t>题目 599：</t>
  </si>
  <si>
    <t>题目 600：</t>
  </si>
  <si>
    <t>创建加密的亚马逊弹性文件系统(Amazon EFS) 卷.创建具有弹性IP地址和具有面向互联网访问的VPC端点的AWS Transfer Family SFTP服务.将安全组附加到只允许可信IP地址的端点.将EFS卷附加到SFTP服务端点.授予用户访问SFTP服务的权限.</t>
  </si>
  <si>
    <t>答案是B,第一个是无服务器-EFS第二个是同时连接到Linux实例,只有EFS可以做到这一点选项D是不正确的,因为它建议在带有VPC端点的私有子网中使用S3存储桶,这可能无法像基于EFS的解决方案那样有效地满足对用户权限的控制要求.</t>
  </si>
  <si>
    <t>为API网关创建金丝雀发布部署阶段.部署最新的API版本.为金丝雀阶段指定适当的流量百分比.在API验证后,将金丝雀级别提升 到生产阶段.</t>
  </si>
  <si>
    <t>使用OpenAPI YAML文件格式的新版本API创建新的API网关端点.在API网关的API中使用合并模式下的导入到更新操作.将新版本 的API部署到生产阶段.</t>
  </si>
  <si>
    <t>使用OpenAPI JSON文件格式的新版本API创建一个新的API网关端点.在API网关的API中使用覆盖模式的导入到更新操作.将新版 本的API部署到生产阶段,</t>
  </si>
  <si>
    <t>使用新版本的API定义创建新的API网关端点.为新的API网关API创建自定义域名.将路由53别名记录指向新的API网关API自定义域 名.</t>
  </si>
  <si>
    <t>关键词:“api的最新版本“Canary版本是一种软件开发策略,其中部署了“api的新版本”(以及其他软件)用于测试.</t>
  </si>
  <si>
    <t>作用</t>
  </si>
  <si>
    <t>集团</t>
  </si>
  <si>
    <t>组织</t>
  </si>
  <si>
    <t>亚马逊弹性容器服务(Amazon ECS) 资源</t>
  </si>
  <si>
    <t>亚马逊EC2资源</t>
  </si>
  <si>
    <t>用于角色和组的基于身份的策略</t>
  </si>
  <si>
    <t>前端节点使用保留实例.后端节点使用AWS Fargate.</t>
  </si>
  <si>
    <t>前端节点使用保留实例.后端节点使用点实例.</t>
  </si>
  <si>
    <t>前端节点使用点实例.后端节点使用保留实例.</t>
  </si>
  <si>
    <t>前端节点使用Spot Instances.后端节点使用AWS Fargate.</t>
  </si>
  <si>
    <t>需要每周7天.每天24小时运行的前端节点=保留实例 ... 后端节点只运行很短时间=点实例</t>
  </si>
  <si>
    <t>GP2卷类型</t>
  </si>
  <si>
    <t>io2卷类型</t>
  </si>
  <si>
    <t>GP3体积类型</t>
  </si>
  <si>
    <t>io1体积类型</t>
  </si>
  <si>
    <t>GP2和GP3的最大IOPS均为16000,但GP3具有成本效益.https://aws.amazon.com/blogs/storage/migrate-your-amazon-ebsvolumes-from-gp2-to-gp3-and-save-up-to-20-on-costs/</t>
  </si>
  <si>
    <t>使用AWS DataSync将现有数据移动到Amazon S3.使用AWS CloudTrail记录数据事件.</t>
  </si>
  <si>
    <t>使用AWS Snowdone将现有数据移动到Amazon S3.使用AWS CloudTrail记录管理事件.</t>
  </si>
  <si>
    <t>使用亚马逊S3传输加速将现有数据移动到亚马逊S3.使用AWS CloudTrail记录数据事件.</t>
  </si>
  <si>
    <t>使用AWS存储网关将现有数据移动到Amazon S3.使用AWS CloudTrail记录管理事件.</t>
  </si>
  <si>
    <t>对于他们希望在prem上维护部分/全部数据的情况,AWS存储网关将是提供混合云存储的选项.在这种情况下,他们希望将所有数据迁移到云,因此AWS数据同步是最佳选择.</t>
  </si>
  <si>
    <t>在AWS Lambda中部署应用程序.配置亚马逊API网关API以连接Lambda功能.</t>
  </si>
  <si>
    <t>使用AWS Elastic Beanstalk部署应用程序.配置负载平衡环境和滚动部署策略.</t>
  </si>
  <si>
    <t>将数据库迁移到Amazon Elasticache.配置ElasticCache安全组以允许从应用程序进行访问.</t>
  </si>
  <si>
    <t>启动Amazon EC2实例.在EC2实例上安装MySQL服务器.在服务器上配置应用程序.创建AMI.使用AMI创建带有自动缩放组的启动 模板.</t>
  </si>
  <si>
    <t>AWS Elastic Beanstalk提供了一种简单快捷的部署.管理和扩展应用程序的方法.它支持多种平台,包括Java和Apache Tomcat.通过使用Elastic Beanstalk,解决方案架构师可以上传Java应用程序,并配置环境以运行Apache Tomcat.</t>
  </si>
  <si>
    <t>创建一个IAM角色,其中包括作为受信任服务的Lambda.将一个允许对DynamoDB表进行读写访问的策略附加到该角色.更新 Lambda函数的配置,以使用新角色作为执行角色.</t>
  </si>
  <si>
    <t>创建一个IAM角色,其中包括作为受信任服务的DynamoDB.将允许从Lambda函数进行读写访问的策略附加到该角色.</t>
  </si>
  <si>
    <t>选项B建议创建一个IAM角色,其中包括Lambda作为可信服务,这意味着该角色是专门为Lambda功能设计的.该角色应附带一个策略,以授予对DynamoDB表的所需读写访问权限.</t>
  </si>
  <si>
    <t>允许集团成员在美国东部地区执行任何亚马逊EC2操作.允许权限后的声明不适用.</t>
  </si>
  <si>
    <t>除非使用多因素身份验证(MFA)登录,否则集团成员在美国东部地区的任何亚马逊EC2权限都将被拒绝.</t>
  </si>
  <si>
    <t>使用多因素身份验证(MFA)登录时,允许组成员对所有区域拥有ec2:StopInstances和ec2:TerminateInstances权限.允许组成员执行任何其他亚马逊ec2操作.</t>
  </si>
  <si>
    <t>仅当使用多因素身份验证(MFA)登录时,组成员才被允许拥有美国东部地区的ec2:StopInstances和ec2:TerminateInstances权限.组成员被允许在美国东部地区执行任何其他亚马逊ec2操作.</t>
  </si>
  <si>
    <t>启动亚马逊EC2 Spot实例,该实例每小时下载.csv文件,生成图像文件,并将图像上传到S3存储桶.</t>
  </si>
  <si>
    <t>设计一个AWS Lambda函数,将.csv文件转换为图像并将图像存储在S3存储桶中.上传.csv文件时调用Lambda函数.</t>
  </si>
  <si>
    <t>为S3存储桶中的.csv文件和图像文件创建S3生命周期规则.在上传.csv文件1天后将其从S3 Standard转换为S3 Glacier.30天后使图像文件过期.</t>
  </si>
  <si>
    <t>为S3存储桶中的.csv文件和映像文件创建S3生命周期规则.在上载.csv文件1天后,将其从S3 Standard转换为S3 One Zone Infrequent Access (S3 One Zone IA).映像文件在30天后过期.</t>
  </si>
  <si>
    <t>为S3存储桶中的.csv文件和映像文件创建S3生命周期规则.在上传.csv文件1天后,将其从S3 Standard转换为S3 Standard Infrequent Access (S3 Standard IA).将映像文件保存在Reduced Redundancy Storage (RRS) 中.</t>
  </si>
  <si>
    <t>关键词是提前几周,即使你在S3中保存数据,Gracia也可以花几天时间检索数据</t>
  </si>
  <si>
    <t>为Memcached集群设置一个Amazon Elasticache,以缓存web应用程序显示的分数.</t>
  </si>
  <si>
    <t>为Redis集群设置一个Amazon Elasticache,以计算和缓存web应用程序显示的分数.</t>
  </si>
  <si>
    <t>将AmazonCloudFront分发版放在web应用程序前面,以便在应用程序的某个部分缓存记分牌.</t>
  </si>
  <si>
    <t>在Amazon RDS for MySQL上创建一个读取副本,以运行查询来计算记分牌,并将读取流量提供给web应用程序,</t>
  </si>
  <si>
    <t>高级的数据结构.复杂的查询.发布/子消息或持久性,Redis可能更适合.</t>
  </si>
  <si>
    <t>使用AWS Glue创建ML转换来构建和训练模型.使用Amazon OpenSearch服务来可视化数据.</t>
  </si>
  <si>
    <t>使用Amazon SageMaker构建和训练模型.使用Amazon QuickLight可视化数据.</t>
  </si>
  <si>
    <t>使用AWS Marketplace中预先构建的ML亚马逊机器图像(AMI)来构建和训练模型.使用亚马逊OpenSearch服务来可视化数据.</t>
  </si>
  <si>
    <t>使用Amazon QuickSight通过计算字段构建和训练模型.使用Amazon QuickSight可视化数据.</t>
  </si>
  <si>
    <t>Amazon SageMaker是一项完全管理的服务,为构建.培训和部署ML模型提供了一套完整的工具和功能.它通过处理基础设施供应.模型培训和部署,简化了端到端ML工作流程,降低了运营开销.要将数据可视化并集成到商业智能仪表板中,可以使用亚马逊QuickLight.QuickLight是一种云原生商业智能服务,允许用户从各种数据源轻松创建交互式可视化.报告和仪表板,包括ML模型生成的增强数据.</t>
  </si>
  <si>
    <t>创建一个自定义的AWS配置规则,以防止除授权主体之外的标记修改.</t>
  </si>
  <si>
    <t>在AWS CloudTrail中创建一个自定义跟踪,以防止修改标签.</t>
  </si>
  <si>
    <t>创建服务控制策略(SCP)以防止除授权主体之外的标签修改.</t>
  </si>
  <si>
    <t>创建自定义的Amazon CloudWatch日志以防止修改标签.</t>
  </si>
  <si>
    <t>服务控制策略(SCP)是一种组织策略,可用于管理组织中的权限.</t>
  </si>
  <si>
    <t>在灾难恢复区域中创建一个自动扩展组和一个负载平衡器.将DynamoDB表配置为全局表.配置DNS故障转移以指向新的灾难恢复区域的负载平衡器.</t>
  </si>
  <si>
    <t>创建一个AWS CloudFormation模板来创建EC2实例.负载平衡器和DynamoDB表,以便在需要时启动配置DNS故障切换以指向新的灾难恢复区域的负载平衡器.</t>
  </si>
  <si>
    <t>创建一个AWS CloudFormation模板来创建EC2实例,并在需要时启动负载均衡器.将DynamoDB表配置为全局表.配置DNS故障转移以指向新的灾难恢复区域的负载均衡器.</t>
  </si>
  <si>
    <t>通过将DynamoDB表配置为全局表,您可以跨多个AWS区域复制表数据,包括主区域和灾难恢复区域.这确保了数据在两个区域都可用,并且可以在故障切换事件期间无缝访问.</t>
  </si>
  <si>
    <t>订购一台AWS Snowball Edge Storage Optimized设备.使用AWS数据库迁移服务(AWS DMS)和AWS架构转换工具 (AWS SCT) 来迁移数据库,并复制正在进行的更改.将Snowball边缘设备发送给AWS以完成迁移并继续正在进行的复制.</t>
  </si>
  <si>
    <t>订购一辆AWS Snowmobile车辆.使用AWS数据库迁移服务(AWS DMS)和AWS模式转换工具(AWS SCT)迁移正在进行更改的数据库.将Snowmobile车辆发送回AWS以完成迁移并继续进行复制.</t>
  </si>
  <si>
    <t>订购一个使用GPU设备优化的AWS Snowball Edge Compute.使用AWS数据库迁移服务(AWS DMS)和AWS架构转换工具(AWS SCT) 迁移正在进行更改的数据库.将Snowball设备发送到AWS以完成迁移并继续进行复制</t>
  </si>
  <si>
    <t>订购1 GB的专用AWS Direct Connect连接,以建立与数据中心的连接.使用AWS数据库迁移服务(AWS DMS)和AWS模式转换工具(AWS SCT),通过复制正在进行的更改来迁移数据库.</t>
  </si>
  <si>
    <t>https://docs.aws.amazon.com/dms/latest/userguide/CHAP_LargeDBs.Process.html</t>
  </si>
  <si>
    <t>为总工作量购买保留的数据库实例将Amazon RDS for PostgreSQL数据库实例做得更大.</t>
  </si>
  <si>
    <t>将AmazonRDS for PostgreSQL数据库实例制作为Multi-AZ数据库实例.</t>
  </si>
  <si>
    <t>为总工作量购买保留的数据库实例.为PostgreSQL数据库实例添加另一个Amazon RDS.</t>
  </si>
  <si>
    <t>将Amazon RDS for PostgreSQL数据库实例打造成按需数据库实例</t>
  </si>
  <si>
    <t>“不添加基础设施”是指垂直扩展并选择更大的实例.“MOST经济高效”保留实例</t>
  </si>
  <si>
    <t>创建一个AWS Lambda函数以从Amazon DynamoDB检索用户信息.创建一个Amazon API网关端点以接受RESTful API.将API调用发送到Lambda功能.</t>
  </si>
  <si>
    <t>在应用程序负载平衡器后面创建一个Amazon Elastic Container Service (Amazon ECS)服务,以从Amazon RDS检索用户信息.创建一个亚马逊API网关端点以接受RESTful API.将API调用发送到Lambda函数.</t>
  </si>
  <si>
    <t>创建一个AmazonCognito用户池来验证用户.</t>
  </si>
  <si>
    <t>创建一个AmazonCognito身份池来验证用户.</t>
  </si>
  <si>
    <t>A,C,E</t>
  </si>
  <si>
    <t>选项B(亚马逊云服务器)不是最好的选择,因为网站”可以长时间闲置”,所以Lambda(选项a)是一个更具成本效益的选择.选项D是不正确的,因为用户池用于身份验证,而身份池用于授权(访问控制).选项F是错误的,因为S3 web主机只支持HTML/CSS等静态web文件,并且不支持PHP或JavaScript.</t>
  </si>
  <si>
    <t>创建数据库的读取副本.配置IAM标准数据库身份验证以授予审计员访问权限.</t>
  </si>
  <si>
    <t>将数据库的快照复制到Amazon S3 bucket.创建IAM用户,与审计员共享用户的密钥,以授予对S3 bucket中对象的访问权限.</t>
  </si>
  <si>
    <t>创建数据库的加密快照.与审计员共享快照.允许访问AWS密钥管理服务(AWS KMS)加密密钥.</t>
  </si>
  <si>
    <t>公司与审计员共享数据库的最安全方式是选项D:创建数据库的加密快照,与审计员共享快照,并允许访问AWS密钥管理服务(AWS KMS) 加密密钥.通过创建加密快照,该公司确保数据库数据在静止时受到保护.与审计员共享加密快照可以让他们安全地拥有自己的数据库副本.此外,授予对AWS KMS加密密钥的访问权限可确保审计员拥有解密和访问加密快照的必要权限.这使审计员能够安全地恢复快照和访问数据.这种方法提供了数据保护和访问控制,确保数据库与审计员安全共享,同时保持数据的机密性和完整性.</t>
  </si>
  <si>
    <t>添加额外的IPv4 CIDR块以增加IP地址的数量,并在VPC中创建额外的子网.使用新的CIDR在新的子网中创建新的资源.</t>
  </si>
  <si>
    <t>创建具有额外子网的第二个专有网络.使用对等连接将第二个VPC与第一个VPC连接.更新路由,并在第二个VPN的子网中创建新的资源.</t>
  </si>
  <si>
    <t>使用AWS Transit Gateway添加一个传输网关,并将第二个VPC与第一个VPC连接.更新传输网关和VPC的路由.在第二个专有网络的子网中创建新的资源.</t>
  </si>
  <si>
    <t>创建第二个专有网络.使用亚马逊EC2上的VPN托管解决方案和虚拟专用网关,在第一个专有网络和第二个VPC之间创建一个站点到站点的VPN连接.通过VPN将VPC之间的路由更新为流量.在第二个专业网络的子网中创建新的资源.</t>
  </si>
  <si>
    <t>A是正确的:您在创建VPC时指定一个CIDR IP地址范围作为主CIDR块,创建VPC后最多可以添加四个辅CIDR块.</t>
  </si>
  <si>
    <t>将RDS快照直接导入Aurora.</t>
  </si>
  <si>
    <t>将RDS快照上传到Amazon S3,然后将RDS快照导入Aurora.</t>
  </si>
  <si>
    <t>将数据库转储上传到AmazonS3.然后将数据库转储导入Aurora.</t>
  </si>
  <si>
    <t>使用AWS数据库迁移服务(AWS DMS) 将RDS快照导入Aurora.</t>
  </si>
  <si>
    <t>将数据库转储上传到Amazon S3.然后使用AWS数据库迁移服务(AWS DMS)将数据库转储导入Aurora.</t>
  </si>
  <si>
    <t>使用AmazonS3 bucket从MySQL迁移数据您可以将源MySQL 5.7版本数据库中的完整和增量备份文件复制到AmazonS3 bucket,然后从这些文件中恢复AmazonAurora MySQL DB集群.此选项比使用mysqldump迁移数据快得多,因为使用mysqldump会回放所有命令,以便在新的Aurora MySQL DB集群中从源数据库重新创建架构和数据.通过复制源MySQL数据文件,Aurora MySQL可以立即将校些文件用作Aurora MvSOI DR集群的数</t>
  </si>
  <si>
    <t>更新“自动缩放”组以使用“保留实例”而不是“按需实例”.</t>
  </si>
  <si>
    <t>通过启动“点实例”而不是“按需实例”来更新”自动缩放”组以进行缩放.</t>
  </si>
  <si>
    <t>创建一个AmazonCloudFront分发来托管来自AmazonS3存储桶的静态web内容.</t>
  </si>
  <si>
    <t>在Amazon API Gateway API后面创建AWS Lambda函数,以承载静态网站内容.</t>
  </si>
  <si>
    <t>通过利用Amazon CloudFront,您可以缓存和服务全球边缘位置的静态web内容,减少EC2实例的负载,这有助于减少处理大量静态web内容请求所需的随需应变实例的数量.将静态内容存储在Amazon S3存储桶中,并使用CloudFront作为内容交付网络(CDN),可以通过减少EC2实例的负载来提高性能并降低成本.</t>
  </si>
  <si>
    <t>将所需数据复制到一个通用帐户.在该帐户中创建IAM访问角色.通过指定一个权限策略来授予访问权限,该策略将工程团队帐户中的用户作为受信任的实体.</t>
  </si>
  <si>
    <t>在存储数据的每个帐户中使用Lake Formation permissions Grant命令,以允许所需的工程团队用户访问数据.</t>
  </si>
  <si>
    <t>使用AWS数据交换将所需数据私下发布到所需的工程团队账户.</t>
  </si>
  <si>
    <t>使用基于Lake Formation标签的访问控制来授权并向工程团队帐户授予所需数据的跨帐户权限.</t>
  </si>
  <si>
    <t>通过利用Lake Formation的基于标签的访问控制,您可以定义标记和基于标记的策略,以授予对工程团队帐户所需数据的选择性访问权限.这种方法允许您在细粒度级别上控制访问,而无需将数据复制或移动到一个通用帐户,也无需在每个帐户中单独管理权限.它提供了一个集中且可扩展的解决方案,用于跨帐户安全地共享数据最小的操作开销.</t>
  </si>
  <si>
    <t>使用带有Transfer Acceleration的Amazon S3来托管应用程序.</t>
  </si>
  <si>
    <t>使用带有CacheControl标头的AmazonS3来托管应用程序.</t>
  </si>
  <si>
    <t>使用带有自动缩放功能的Amazon EC2和Amazon CloudFront来托管应用程序.</t>
  </si>
  <si>
    <t>使用带右自动缩放功能的Amazon FC)和Amazon FlastiCarho来管应用程序</t>
  </si>
  <si>
    <t>Amazon S3 (Simple Storage Service,简单存储服务)是AWS提供的一种高度可扩展的对象存储服务.它允许您在网络上的任何地方存储和检索任何数量的数据.使用Amazon S3,您可以托管静态网站.存储和交付大型媒体文件,以及管理用于备份和恢复的数据.Transfer Acceleration是亚马逊S3的一项功能,它利用AWS全球基础设施来加速与亚马逊S3之间的文件传输.它使用优化的网络路径和并行化技术来加快数据传输,尤其是对于大文件和长距离的数据传输.通过使用带有Transfer Accelerature的亚马逊S3,网络应用程序可以受益于更快的上传和下载速度,减少延迟,提高不同地理区域用户的整体性能.该解决方案具有成本效益,因为它利用了现有的亚马逊S3基础设施,无需要额外的计算资源.</t>
  </si>
  <si>
    <t>删除一个EC2实例,对另一个实例启用终止保护.将DB实例更新为Multi-AZ,并启用删除保护,</t>
  </si>
  <si>
    <t>创建一个附加的数据库实例以及一个Amazon API网关和一个AWS Lambda函数.配置应用程序以通过API网关调用Lambda功能.让Lambda将数据写入两个数据库实例.</t>
  </si>
  <si>
    <t>将EC2实例放在EC2自动缩放组中,该组具有位于多个可用区中的多个子网.使用Spot实例而不是On Demand实例.设置Amazon CloudWatch警报以监控实例的运行状况.将DB实例更新为Multi-AZ,并启用删除保护,</t>
  </si>
  <si>
    <t>将DB实例更新为Multi-AZ,并启用删除保护.将EC2实例放在应用程序负载均衡器后面,并在跨多个可用性区域的EC2自动扩展组中运行它们</t>
  </si>
  <si>
    <t>在公司数据中心创建一个AWS DataSync代理.创建一个数据传输任务.启动到AmazonS3存储桶的传输.</t>
  </si>
  <si>
    <t>将数据备份到AWS Snowball Edge Storage Optimized设备.将设备运送到AWS数据中心.在本地文件系统上安装目标Amazon S3存储桶.</t>
  </si>
  <si>
    <t>使用rsync通过Direct Connect连接将数据直接从本地存储复制到指定的Amazon S3存储桶.</t>
  </si>
  <si>
    <t>将数据备份到磁带上.将磁带运送到AWS数据中心在本地文件系统上安装目标Amazon S3存储桶.</t>
  </si>
  <si>
    <t>通过将AWS DataSync与AWS Direct Connect相结合,该公司可以在不中断的情况下高效.安全地将其700 TB的数据传输到亚马逊S3存储桶.该解决方案允许在传输窗口期间持续访问和更新数据,确保整个迁移过程中的业务连续性,</t>
  </si>
  <si>
    <t>打开S3存储桶的S3版本控制功能.配置S3生命周期以在7年后删除数据.配置所有S3对象的多因素身份验证(MFA)删除.</t>
  </si>
  <si>
    <t>打开S3存储桶的S3对象锁定和治理保留模式.将保留期设置为7年后到期.重新复制所有现有对象以使现有数据符合要求.</t>
  </si>
  <si>
    <t>打开S3存储桶的S3对象锁定和符合性保留模式.将保留期设置为7年后到期.重新复制所有现有对象以使现有数据符合性.</t>
  </si>
  <si>
    <t>打开S3存储桶的S3对象锁定和合规保留模式.将保留期设置为7年后到期.使用S3批处理操作使现有数据符合要求.</t>
  </si>
  <si>
    <t>为了复制S3 Bucket中的现有对象/数据以使其符合要求,我们可以选择使用“S3批量复制”,因此选项D是最合适的,尤其是当我们在S3中有大数据时.</t>
  </si>
  <si>
    <t>为每个区域创建Amazon Route 53健康检查.使用主动-主动故障转移配置.</t>
  </si>
  <si>
    <t>创建一个亚马逊CloudFront分发,每个地区都有一个来源.使用CloudFront健康检查来路由流量.</t>
  </si>
  <si>
    <t>创建中转网关.将中转网关连接到每个区域的API网关端点.配置中转网关以路由请求.</t>
  </si>
  <si>
    <t>在主区域中创建应用程序负载平衡器.将目标组设置为指向每个区域中的API网关端点主机名.</t>
  </si>
  <si>
    <t>为了将流量路由到多个AWS区域,并为运行在亚马逊API网关调用的AWS Lambda函数上的无状态web应用程序提供区域故障转移功能,您可以使用带有主动-主动故障转移配置的亚马逊路由53.通过为每个区域创建亚马逊路由53健康检查并配置主动-主动的故障转移配置,Route 53可以监控每个Region中端点的运行状况,并将流量路由到正常的端点.如果一个Region中发生故障,Route 53会自动将流量路由至其他Region中的正常端点.此设置可确保您的web应用程序在多个AWS Region中具有高可用性和故障切换功能.</t>
  </si>
  <si>
    <t>在管理和生产VPN之间添加一组VPN.</t>
  </si>
  <si>
    <t>添加第二个虚拟专用网关,并将其连接到管理专有网络.</t>
  </si>
  <si>
    <t>从第二客户网关设备向管理专有网络添加第二组VPN.</t>
  </si>
  <si>
    <t>在管理专有网络和生产专有网络之间增加第二个专有网络对等连接.</t>
  </si>
  <si>
    <t>选项D不是缓解架构中单点故障的有效解决方案.我对错误信息造成的混乱深表歉意.为了缓解架构中的单点故障,您可以考虑实现选项C:从第二个客户网关设备向管理专有网络添加第二组VPN.这将在管理专有网络的VPN连接级别引入冗余,确保如果一个客户网关或VPN连接失败,另一个连接仍然可以提供到数据中心的连接.</t>
  </si>
  <si>
    <t>将数据库辻移到Amazon RDS tor Oracle.用云服务取代弟二万功能.</t>
  </si>
  <si>
    <t>将数据库迁移到Amazon RDS Custom for Oracle.自定义数据库设置以支持第三方功能.</t>
  </si>
  <si>
    <t>将数据库迁移到适用于Oracle的Amazon EC2 Amazon Machine Image (AMI).自定义数据库设置以支持第三方功能.</t>
  </si>
  <si>
    <t>通过重写应用程序代码将数据库迁移到Amazon RDS for PostgreSQL,以消除对Oracle APEX的依赖.</t>
  </si>
  <si>
    <t>RDS自定义,因为它与第三方供应商有关RDS自定义,由于它与第3方供应商有*. https://docs.aws.amazon.com/ja_jp/AmazonRDS/latest/UserGuide/Oracle.Resources.html</t>
  </si>
  <si>
    <t>使用应用程序的现有架构在两个可用区之间创建VPC.使用现有架构在每个可用区的私有子网中的Amazon EC2实例上托管应用程序,并使用EC2自动缩放组.使用安全组和网络访问控制列表(网络ACL)保护EC2实例.</t>
  </si>
  <si>
    <t>设置安全组和网络访问控制列表(网络ACL)来控制对数据库层的访问.在私有子网中设置单个亚马逊RDS数据库.</t>
  </si>
  <si>
    <t>在两个可用区之间创建一个VPC.重构应用程序以承载web层.应用层和数据库层.在其自己的私有子网上承载每一层,并为web层和应用层提供自动缩放组.</t>
  </si>
  <si>
    <t>使用单个亚马逊RDS数据库.只允许从应用层安全组访问数据库.</t>
  </si>
  <si>
    <t>CE,F</t>
  </si>
  <si>
    <t>C可伸缩弹性E应用程序的高可用性F-Multi-AZ配置提供了高可用性 ...... C.此解决方案遵循建议的体系结构模式,将web.应用程序和数据库层分离到不同的子网中,它提供了更好的安全性.可扩展性和容错性.B.通过使用弹性负载均衡器(ELB),您可以将流量分配到web层的多个实例,提高可扩展性和可用性.通过安全组控制访问可以实现细粒度控制,并确保只有授权的流量才能到达每一层.F.在多AZ配置中部署Amazon RDS数据库可以提供高可用性和自动故障切换.将数据库放在专用子网中可以增强安全性.只允许从应用层访问数据库安全组限制暴露,并遵循最小特权原则.</t>
  </si>
  <si>
    <t>亚马逊RDS基础设施层.操作系统和平台的管理</t>
  </si>
  <si>
    <t>创建Amazon RDS DB实例并配置计划维护窗口</t>
  </si>
  <si>
    <t>在亚马逊云服务器上配置额外的软件组件,用于监控.补丁管理.日志管理和主机入侵检测</t>
  </si>
  <si>
    <t>为亚马逊RDS的所有次要和主要数据库版本安装补丁</t>
  </si>
  <si>
    <t>B,C,F</t>
  </si>
  <si>
    <t>BCF B:提到RDS C:提到ECS F:提到直连</t>
  </si>
  <si>
    <t>使用AWS App2Container (A2C) 将作业容器化.将作业作为亚马逊弹性容器服务(Amazon ECS)任务在AWS Fargate上运行,使用0.5虚拟CPU(vCPU) 和1 GB内存.</t>
  </si>
  <si>
    <t>将代码复制到一个有1GB内存的AWS Lambda函数中.创建一个Amazon EventBridge调度规则,每小时运行一次代码.</t>
  </si>
  <si>
    <t>使用AWS App2Container (A2C) 将作业容器化.将容器安装在现有的亚马逊机器映像(AMI)中.确保任务完成时计划停止容器.</t>
  </si>
  <si>
    <t>配置现有计划,在作业完成时停止EC2实例,并在下一个作业开始时重新启动EC2实例.</t>
  </si>
  <si>
    <t>AWS Lambda自动扩展资源以处理工作负载,因此您不必担心管理底层基础设施.它根据配置的内存大小(本例中为1GB)提供必要的计算资源,并在无服务器环境中执行作业.通过使用Amazon EventBridge,您可以创建一个定时规则,以每小时触发Lambda函数,确保作业按所需的时间间隔运行.</t>
  </si>
  <si>
    <t>使用AWS备份创建一个在管理模式下具有保险库锁定的备份保险库.创建所需的备份计划.</t>
  </si>
  <si>
    <t>使用Amazon Data Lifecycle Manager创建所需的自动快照策略.</t>
  </si>
  <si>
    <t>使用Amazon S3文件网关创建备份.配置适当的S3生命周期管理.</t>
  </si>
  <si>
    <t>使用AWS备份创建一个在合规模式下具有保险库锁定的备份保险库.创建所需的备份计划.</t>
  </si>
  <si>
    <t>在保留期内不得更改文件=合规模式.https://docs.aws.amazon.com/aws-backup/latest/devguide/vault-lock.html</t>
  </si>
  <si>
    <t>使用AWS Systems Manager Inventory从详细视图报告生成地图视图.</t>
  </si>
  <si>
    <t>使用AWS步骤函数收集工作负载的详细信息.手动构建工作负载的架构图.</t>
  </si>
  <si>
    <t>在AWS上使用Workload Discovery生成工作负载的架构图.</t>
  </si>
  <si>
    <t>使用AWS X射线查看工作负载详细信息.构建具有关系的架构图。</t>
  </si>
  <si>
    <t>选项A:AWS SSM提供“软件清单”:为您的实例收集软件目录和配置.选项C:AWS上的工作负载发现:是一个工具,用于维护您的帐户和各个地区的AWS资源清单,映射它们之间的关系,并在web Ul中显示它们.</t>
  </si>
  <si>
    <t>使用AWS预算创建预算.在所需AWS账户的“成本和使用情况报告”部分下设置预算金额.</t>
  </si>
  <si>
    <t>使用AWS预算创建预算.在所需AWS账户的计费仪表板下设置预算金额.</t>
  </si>
  <si>
    <t>为AWS Budgets创建IAM用户,以使用所需权限运行预算操作,</t>
  </si>
  <si>
    <t>为AWS Budgets创建IAM角色,以使用所需权限运行预算操作,</t>
  </si>
  <si>
    <t>B,D,F</t>
  </si>
  <si>
    <t>https://docs.aws.amazon.com/ja_jp/awsaccountbilling/latest/aboutv2/view-billing-dashboard.html</t>
  </si>
  <si>
    <t>创建一个在第二个Region中具有类似数量的EC2实例的灾难恢复(DR)计划.配置数据复制.</t>
  </si>
  <si>
    <t>创建EC2实例的时间点AmazonElasticBlockStore (AmazonEBS) 快照.定期将快照复制到第二个Region.</t>
  </si>
  <si>
    <t>使用AWS备份创建备份计划.为EC2实例配置跨区域备份到第二个区域.</t>
  </si>
  <si>
    <t>在第二个Region中部署类似数量的EC2实例.使用AWS DataSync将数据从源Region传输到第二个区域.</t>
  </si>
  <si>
    <t>使用AWS Backup,您可以创建备份计划,便EC2买例的备份过程自动化,通过配置跨区域备份,您可以确保备份复制到第二个区域,提供灾难恢复能力.该解决方案具有成本效益,因为它利用了AWS Backup的内置功能,无需手动快照管理或在第二个区域部署和管理额外的EC2实例.</t>
  </si>
  <si>
    <t>使用AWS DataSync传输数据.创建一个用于IdP身份验证的AWS Lambda函数.</t>
  </si>
  <si>
    <t>使用Amazon AppFlow流传输数据.创建一个用于IdP身份验证的Amazon弹性容器服务(Amazon ECS) 任务.</t>
  </si>
  <si>
    <t>使用AWS Transfer Family传输数据.创建一个用于IdP身份验证的AWS Lambda函数.</t>
  </si>
  <si>
    <t>使用AWS存储网关传输数据.创建一个用于IdP身份验证的Amazon Cognito身份池.</t>
  </si>
  <si>
    <t>答案是C.为了验证您的用户,您可以使用现有的身份提供商和AWS Transfer Family.您可以使用AWS Lambda功能集成您的身份提供商,该功能可以验证并授权您的用户访问Amazon S3或Amazon Elastic File System (Amazon EFS) .https://docs.aws.amazon.com/transfer/latest/userguide/custom-identity-provider-users.html</t>
  </si>
  <si>
    <t>亚马逊EC2</t>
  </si>
  <si>
    <t>AWS Lambda公司</t>
  </si>
  <si>
    <t>亚马逊迪纳摩数据库</t>
  </si>
  <si>
    <t>亚马逊弹性Kubernetes服务(亚马逊EKS)</t>
  </si>
  <si>
    <t>“应用程序将要求数据采用关系格式”,因此DynamoDB不在.RDS是选择.Lambda是无条件的.</t>
  </si>
  <si>
    <t>通过激活名为“department”的用户定义成本分配标签,并在成本资源管理器中创建一个按标签名称分组并按EC2筛选的成本报告,会计团队将能够跟踪并将成本归因于组织内所有AWS账户的特定部内.无论AWS账户结构如何,这种方法都可以实现一致的成本分配和报告.</t>
  </si>
  <si>
    <t>创建AWS Lambda函数,将数据安全地从Salesforce传输到Amazon S3.</t>
  </si>
  <si>
    <t>创建AWS Step Functions工作流.定义将数据从Salesforce安全传输到Amazon S3的任务.</t>
  </si>
  <si>
    <t>创建Amazon AppFlow流,将数据安全地从Salesforce传输到Amazon S3.</t>
  </si>
  <si>
    <t>为Salesforce创建一个自定义连接器,以便将数据从Salesforce安全地传输到AmazonS3.</t>
  </si>
  <si>
    <t>Amazon AppFlow是一个完全管理的集成服务,允许您在不同的SaaS应用程序和AWS服务之间安全地传输数据.它提供内置的加密选项,并支持使用SSL/TLS协议的传输加密.使用AppFlow,您可以配置从Salesforce到Amazon S3的数据传输流,通过使用AWS KMS CMK确保数据加密处于静止状态.</t>
  </si>
  <si>
    <t>AWS Global Accelerator是比CloudFront更好的移动游戏应用解决方案</t>
  </si>
  <si>
    <t>当流量局时,增加EC2头例的实例大小,同业马逊简单通知服务(Amazon SNS)与人订单.订阅SNS王题的数据库端点.</t>
  </si>
  <si>
    <t>通过使用SQS将写操作与处理操作解耦,无论EC2实例的处理能力如何,都可以确保订单可靠地存储在队列中,这使得处理可以根据可用的EC2实例以可扩展的速率执行,从而提高订单处理的整体可靠性和速度.</t>
  </si>
  <si>
    <t>在Scala作业中使用AWS Glue</t>
  </si>
  <si>
    <t>将亚马逊电子病历与Apache Spark脚本一起使用</t>
  </si>
  <si>
    <t>使用AWS Lambda和Python脚本</t>
  </si>
  <si>
    <t>在PySpark作业中使用AWS胶水</t>
  </si>
  <si>
    <t>AWS Lambda根据调用次数和函数的执行时间向您收费.由于数据处理工作相对较小(2 MB的数据),Lambda是一个具有成本效益的选择.您只需支付实际使用费用,无需提供和维护基础设施.</t>
  </si>
  <si>
    <t>通过修改数据库实例并指定Multi-AZ选项,将现有数据库实例转换为Multi-AZ部署.</t>
  </si>
  <si>
    <t>创建一个新的RDS Multi-AZ部署.拍摄当前RDS实例的快照,并使用快照恢复新的Multi-AZ配置.</t>
  </si>
  <si>
    <t>在另一个可用区创建PostgreSQL数据库的只读副本.使用Amazon Route 53加权记录集在数据库之间分发请求.</t>
  </si>
  <si>
    <t>将RDS for PostgreSQL数据库放在Amazon EC2 Auto Scaling组中,最小组大小为两个.使用Amazon Route 53加权记录集在实例之间分配请求.</t>
  </si>
  <si>
    <t>与其他涉及创建新实例.恢复快照或手动设置复制的解决方案相比,转换为Multi-AZ部署是一种更简单.更精简.开销更低的方法.总体而言,选项a提供了一种经济高效的方法,可以最大限度地减少数据库停机时间,而无需进行重大更改或增加复杂性.</t>
  </si>
  <si>
    <t>将通用SSD (gp3) EBS卷与Amazon弹性块存储(Amazon EBS)多连接一起使用</t>
  </si>
  <si>
    <t>使用吞吐量优化的HDD(st1) EBS卷和Amazon弹性块存储(Amazon EBS) 多连接</t>
  </si>
  <si>
    <t>将已设置的IOPS SSD (io2) EBS卷与Amazon弹性块存储(Amazon EBS) 多连接一起使用</t>
  </si>
  <si>
    <t>将通用SSD(gp2) EBS卷与Amazon弹性块存储(Amazon EBS)多连接一起使用</t>
  </si>
  <si>
    <t>将应用程序配置为使用Multi-AZ EC2自动缩放并创建应用程序负载均衡器</t>
  </si>
  <si>
    <t>配置应用程序以获取EC2实例的快照,并将其发送到不同的AWS区域</t>
  </si>
  <si>
    <t>将应用程序配置为使用基于Amazon Route 53延迟的路由来向应用程序提供请求</t>
  </si>
  <si>
    <t>配置Amazon Route 53规则以处理传入请求并创建多AZ应用程序负载均衡器</t>
  </si>
  <si>
    <t>通过将Multi-AZ EC2自动伸缩和应用程序负载均衡器相结合,您可以为托管无状态双层应用程序的EC2实例实现高可用性.</t>
  </si>
  <si>
    <t>在购买计算储蓄计划的会员帐户中,从帐户控制台的“计费首选项”部分打开折扣共享.</t>
  </si>
  <si>
    <t>在公司的组织管理帐户中,从帐户控制台的“计费首选项”部分打开折扣共享.</t>
  </si>
  <si>
    <t>将额外的计算工作负载从另一个AWS帐户迁移到具有计算节省计划的帐户.</t>
  </si>
  <si>
    <t>在保留实例市场中出售超额储蓄计划承诺.</t>
  </si>
  <si>
    <t>使用Amazon API Gateway设计WebSocket API.将应用程序托管在专用子网中的Amazon Elastic Container Service (Amazon ECS) 中.为API Gateways创建专用VPC链接以访问Amazon云服务器.</t>
  </si>
  <si>
    <t>使用亚马逊API网关设计REST API.将应用程序托管在专用子网中的亚马逊弹性容器服务(Amazon ECS) 中.为API网关创建专用VPC链接以访问亚马逊ECS.</t>
  </si>
  <si>
    <t>使用亚马逊API网关设计WebSocket API.将应用程序托管在专用子网中的亚马逊弹性容器服务(Amazon ECS)中.为API网关创建安全组以访问亚马逊ECS.</t>
  </si>
  <si>
    <t>使用亚马逊API网关设计REST API.将应用程序托管在私有子网中的亚马逊弹性容器服务(Amazon ECS)中.为API网关创建一个安全组以访问亚马逊ECS.</t>
  </si>
  <si>
    <t>REST API与亚马逊API网关:REST API是提供微服务应用程序前端的合适选择.亚马逊API网关允许您设计.部署,并大规模管理REST API.私有子网中的亚马逊ECS:将应用程序托管在私有子网的亚马逊ECS中,确保容器安全部署在VPC中,不会直接暴露于公网.私有VPC链接:为了使API网关中的REST API能够访问亚马逊ECS中托管的后端服务,您可以创建专用VPC链路.这将在API网关和ECS容器之间建立专用网络连接,从而实现无需要穿越公共互联网的安全通信.</t>
  </si>
  <si>
    <t>使用S3复制将不常访问的对象转换为S3标准不常访问(S3标准IA)</t>
  </si>
  <si>
    <t>使用S3生命周期规则将对象从S3标准转换为标准不频繁访问(S3标准IA)</t>
  </si>
  <si>
    <t>使用S3生命周期规则将对象从S3标准转换为S3智能分层</t>
  </si>
  <si>
    <t>使用S3库存识别尚未访问的对象,并将其从S3标准转换为S3智能分层</t>
  </si>
  <si>
    <t>S3库存无法将文件移动到另一个类</t>
  </si>
  <si>
    <t>创建一个NAT网关,并使其成为子网路由表的目的地</t>
  </si>
  <si>
    <t>创建一个互联网网关,并使其成为子网路由表的目的地</t>
  </si>
  <si>
    <t>创建一个虚拟专用网关,并使其成为子网路由表的目的地</t>
  </si>
  <si>
    <t>创建一个仅出口的互联网网关,并使其成为子网路由表的目的地</t>
  </si>
  <si>
    <t>Outbound traffic only=创建一个仅出口的互联网网关,并使其成为子网路由表的目的地.仅出口的网络网关(EIGW)专门为仅IPv6的VPC设计,在阻止入站IPv6流量的同时提供出站IPv6互联网访问.它满足防止外部服务启动与EC2的连接的要求实例,同时允许实例发起出站通信.</t>
  </si>
  <si>
    <t>Q501一家公司运行着一项高可用的SFTP服务.该SFTP服务使用两个使用弹性IP地址运行的Amazon EC2 Linux实例来接受来自互联网上 可信IP源的流量.该SFTP服务由连接到实例的共享存储支持.用户帐户在SFTP服务器中作为Linux用户创建和管理.该公司想要一个无服务 器选项提供高IOPS性能和高度可配置的安全性.该公司还希望保持对用户权限的控制.哪种解决方案将满足这些要求?</t>
  </si>
  <si>
    <t>Q502一家零售公司使用地区性亚马逊API网关API作为其公共REST API.API网关端点是一个指向亚马逊路线53别名记录的自定义域名解 决方案架构师需要创建一个对客户影响最小.数据丢失最小的解决方案来发布新版本的API.哪个解决方案可以满足这些要求?</t>
  </si>
  <si>
    <t>Q503解决方案架构师希望使用以下JSON文本作为基于身份的策略来授予特定权限:解决方案架构师可以将此策略附加到哪些IAM主 体?(选择两个.)</t>
  </si>
  <si>
    <t>Q504一家公司正在亚马逊EC2点播实例上运行一个自定义应用程序.该应用程序的前端节点需要24小时运行,每周7天,根据工作负载 只需要短时间运行的后端节点.一天中后端节点的数量各不相同.公司需要根据工作负载在更多情况下进行扩展.哪种解决方案最经济高 效地满足这些要求?</t>
  </si>
  <si>
    <t>Q505一家公司使用高块存储容量在本地运行其工作负载,该公司每秒的每日峰值输入和输出事务不超过15000 IOPS.该公司希望将工作 负载迁移到Amazon EC2,并提供独立于存储容量的磁盘性能.哪种Amazon弹性块存储(Amazon EBS)卷类型将满足这些要求MOST 成本效益?</t>
  </si>
  <si>
    <t>Q506一家公司需要存储其医疗保健应用程序中的数据.该应用程序的数据经常更改.一项新法规要求对存储数据的所有级别进行审计访 问.该公司将应用程序托管在存储容量不足的内部基础设施上.解决方案架构师必须在满足新要求的同时,将现有数据安全地迁移到 AWS监管.哪种解决方案将满足这些要求?</t>
  </si>
  <si>
    <t>Q507一位解决方案架构师正在用MySQL数据库实现一个复杂的Java应用程序.Java应用程序必须部署在Apache Tomcat上,并且必须高 度可用.解决方案架构师应该做些什么来满足这些要求?</t>
  </si>
  <si>
    <t>Q508无服务器应用程序使用Amazon API网关.AWS Lambda和Amazon DynamoDB.Lambda函数需要读写DynamoSDB表的权限.哪种解 决方案可以让Lambda功能最安全地访问Dynamo DB表?</t>
  </si>
  <si>
    <t>创建一个对Lambda函数具有编程访问权限的IAM用户,为该用户附加一个允许对DynamoDB表进行读写访问的策略.将 access_key_id和secret_access_key参数存储为Lambda环境变量的一部分.确保其他AWS用户没有对Lambda功能配置的读写访问 权限.</t>
  </si>
  <si>
    <t>创建一个对Lambda函数具有编程访问权限的IAM用户.为该用户附加一个允许对DynamoDB表进行读写访问的策略.将 access_key_id和secret_access_key参数作为安全字符串参数存储在AWS Systems Manager参数存储中.在连接到DynamoDB表格 之前,更新Lambda函数代码以检索安全字符串参数.</t>
  </si>
  <si>
    <t>Q509以下IAM策略附加到IAM组,这是应用于该组的唯一策略.该策略对组成员的有效IAM权限是什么?</t>
  </si>
  <si>
    <t>Q510一家制造公司有机器传感器,可以将.csv文件上传到亚马逊S3软件包.这些.csv文件必须转换为图像,并且必须尽快提供,以便自 动生成图形报告.1个月后,图像变得无关紧要,但是.csv文件必须保存,以便每年训练两次机器学习(ML)模型.ML培训和审计提前几 周计划.哪种步骤组合最经济有效地满足这些要求?(选择两个.)</t>
  </si>
  <si>
    <t>Q511一家公司开发了一款新的视频游戏作为网络应用程序.该应用程序在专有网络中采用三层架构,数据库层为Amazon RDS for MySQL.几个玩家将同时在线竞争.该游戏的开发人员希望近乎实时地显示前十名的记分牌,并提供停止和恢复游戏的能力,同时保留 当前分数.什么解决方案架构师应该做些什么来满足这些需求?</t>
  </si>
  <si>
    <t>Q512一家电子商务公司希望使用机器学习(ML)算法来构建和训练模型.该公司将使用这些模型来可视化复杂场景并检测客户数据的 趋势.架构团队希望将其ML模型与报告平台集成,以分析增强的数据,并直接在其商业智能仪表板中使用这些数据.哪种解决方案将以 最少的运营开销满足这些要求吗?</t>
  </si>
  <si>
    <t>Q513一家公司正在多个AWS帐户中运行其生产和非生产环境工作负载,这些帐户位于AWS组织中的一个组织中,该公司需要设计一个解 决方案,以防止修改成本使用标签,哪个解决方案将满足这些要求?</t>
  </si>
  <si>
    <t>Q514一家公司在AWS云中托管其应用程序.该应用程序在自动缩放组中的弹性负载平衡器后面的亚马逊EC2实例上运行,并带有亚马逊 DynamoDB表.该公司希望确保该应用程序可以在另一个AWS地区以最小的停机时间提供.解决方案架构师应该做些什么来满足这些要 求停工期</t>
  </si>
  <si>
    <t>在灾难恢复区域创建一个自动缩放组和负载均衡器.将DynamoDB表配置为全局表.创建Amazon CloudWatch警报以触发AWSLambda功能,该功能更新指向灾难恢复负载均衡器的Amazon Route 53.</t>
  </si>
  <si>
    <t>Q515一家公司需要在2周内将MySQL数据库从其内部部署数据中心迁移到AWS.该数据库的大小为20 TB.该公司希望在最短的停机时间 内完成迁移,哪种解决方案将最经济高效地迁移数据库?</t>
  </si>
  <si>
    <t>Q516一家公司将其内部部署的PostgreSQL数据库迁移到亚马逊RDS for PostgreSQL DB实例中.该公司成功推出了一款新产品,数据库上 的工作量增加了,该公司希望在不增加基础设施的情况下适应更大的工作量.哪种解决方案最经济高效地满足这些要求?</t>
  </si>
  <si>
    <t>Q517一家公司想在AWS上构建一个网络应用程序.客户对网站的访问请求是不可预测的,并且可能会闲置很长一段时间.只有支付了订 阅费的客户才能登录并使用该网站应用程序.哪种步骤组合最具成本效益地满足这些要求?(选择三个.)</t>
  </si>
  <si>
    <t>使用AWS Amplify为前端web内容提供HTML.CSS和JS.使用集成的Amazon CloudFront配置. F. 使用带有PHP.CSS和JS的AmazonS3静态web托管.使用AmazonCloudFront为前端web内容提供服务.</t>
  </si>
  <si>
    <t>Q518一家公司想与外部审计师共享会计数据.这些数据存储在私有子网中的亚马逊RDS数据库实例中,审计师有自己的AWS帐户,需要 自己的数据库副本公司与审计师共享数据库的最安全方式是什么?</t>
  </si>
  <si>
    <t>将数据库内容导出为文本文件.将文件存储在Amazon S3存储桶中.为审计员创建一个新的IAM用户.授予用户对S3存储桶的访问权 限.</t>
  </si>
  <si>
    <t>Q519一位解决方案架构师配置了一个IP地址范围很小的专有网络.专有网络中的亚马逊EC2实例数量正在增加,而未来工作负载的IP地 址数量不足.哪个解决方案以最少的操作开销解决了这个问题?</t>
  </si>
  <si>
    <t>Q520一家公司在应用程序测试期间使用了Amazon RDS for MySQL数据库实例.在测试周期结束时终止数据库实例之前,一位解决方案 架构师创建了两个备份.该解决方案架构师通过使用mysqldump实用程序创建数据库转储来创建第一个备份.解决方案架构师在RDS终 止时启用最终数据库快照选项来创建第二个备份.公司现在计划新的测试周期,并希望从最近的备份中创建一个新的数据库实例MySQL 兼容版的Amazon Aurora将托管数据库实例.哪些解决方案将创建新的数据库实例?(选择两个.)</t>
  </si>
  <si>
    <t>Q521一家公司在应用程序负载均衡器后面的Amazon Linux Amazon EC2实例上托管一个多层web应用程序,这些实例在多个可用区的 自动缩放组中运行,该公司观察到,当应用程序的最终用户访问大量静态web内容时,自动缩放组会启动更多的按需实例.该公司希望优 化成本.解决方案架构师应该如何以成本效益重新设计应用程序MOST?</t>
  </si>
  <si>
    <t>Q522一家公司在多个AWS账户中存储数PB的数据.该公司使用AWS Lake Formation来管理其数据湖.该公司的数据科学团队希望与该公 司的工程团队安全地共享其账户中的选择性数据,以进行分析.哪种解决方案能够以最少的运营开销满足这些要求?</t>
  </si>
  <si>
    <t>Q523一家公司希望在AWS上托管一个可扩展的web应用程序.该应用程序将由来自世界不同地理区域的用户访问,应用程序用户将能够 下载和上传大小高达千兆字节的独特数据.开发团队想要一个经济高效的解决方案,以最大限度地减少上传和下载延迟并最大限度地提 高性能.解决方案应该是什么建筑师是如何做到这一点的?</t>
  </si>
  <si>
    <t>Q524一家公司聘请了一位解决方案架构师为其应用程序设计可靠的架构,该应用程序由一个亚马逊RDS数据库实例和两个手动配置的运 行web服务器的亚马逊EC2实例组成.EC2实例位于一个可用区.一名员工最近删除了该数据库实例,因此应用程序24小时不可用.该公司 关心其环境的整体可靠性.解决方案架构师应该做些什么来最大限度地提高应用程序基础设施的可靠性?</t>
  </si>
  <si>
    <t>将DB实例更新为Multi-AZ,并启用删除保护.将EC2实例放在应用程序负载均衡器后面,并在跨多个可用性区域的EC2自动扩展组 中运行它们.</t>
  </si>
  <si>
    <t>Q525一家公司正在其公司数据中心的大型网络连接存储(NAS)系统上存储700 TB的数据.该公司拥有一个具有10 Gbps AWS直连连 接的混合环境.经过监管机构的审计,该公司有90天的时间将数据移动到云.该公司需要高效且无中断地移动数据.该公司仍然需要能够 在传输窗口期间访问和更新数据.哪种解决方案将满足这些要求?</t>
  </si>
  <si>
    <t>Q526一家公司必须遵守法律要求,在亚马逊S3中保留所有新的和现有的数据7年.哪种解决方案能以最少的运营开销满足这些要求?</t>
  </si>
  <si>
    <t>Q527一家公司有一个无状态web应用程序,该应用程序运行在亚马逊API网关调用的AWS Lambda函数上,该公司希望跨多个AWS地区 部署该应用程序,以提供区域故障转移功能.解决方案架构师应如何将流量路由到多个地区?</t>
  </si>
  <si>
    <t>Q528一家公司有两个名为管理和生产的VPC.管理VPC通过客户网关使用VPN连接到数据中心的单个设备.生产VPC使用带有两个连接的 AWS直连连接的虚拟专用网关.管理和生产VPC都使用单个VPC对等连接,以允许应用程序.解决方案架构师应该做些什么来缓解该体系 结构中的任何单点故障?</t>
  </si>
  <si>
    <t>Q529一家公司在Oracle数据库上运行其应用程序.由于数据库.备份管理和数据中心维护的资源有限,该公司计划快速迁移到AWS.该应 用程序使用需要特权访问的第三方数据库功能.哪种解决方案将帮助该公司经济高效地将数据库迁移到AWS MOST?</t>
  </si>
  <si>
    <t>Q530一家公司有一个位于单个服务器中的三层web应用程序,该公司希望将该应用程序迁移到AWS云.该公司还希望该应用程序与AWS 良好架构框架保持一致,并与AWS推荐的安全性.可扩展性和弹性最佳实践保持一致.哪种解决方案组合将满足这些要求?(选择三个.)</t>
  </si>
  <si>
    <t>在web层前面使用弹性负载均衡器.通过使用包含对每个层的安全组的引用的安全组来控制访问. F. 在私有子网中使用Amazon RDS数据库Multi-AZ集群部署.只允许从应用层安全组访问数据库.</t>
  </si>
  <si>
    <t>Q531一家公司正在将其应用程序和数据库迁移到AWS云.该公司将使用亚马逊弹性容器服务(Amazon ECS) .AWS Direct Connect和亚 马逊RDS.哪些活动将由公司的运营团队管理?(选择三个.)</t>
  </si>
  <si>
    <t>确保数据中心亚马逊RDS基础设施的物理安全 F. 对通过直连传输的数据进行加密</t>
  </si>
  <si>
    <t>Q532一家公司在Amazon EC2实例上运行一个基于Java的作业.该作业每小时运行一次,运行时间为10秒.该作业按计划的间隔运行,消 耗1GB内存.该实例的CPU利用率很低,但在短暂的激增期间,该作业使用了最大可用CPU.该公司希望优化运行该作业的成本.哪种解决 方案能满足这些要求要求?</t>
  </si>
  <si>
    <t>Q533一家公司希望为亚马逊EC2数据和多个亚马逊S3存储桶实施备份策略.由于监管要求,该公司必须在特定的时间段内保留备份文 件.在保留期内,该公司不得更改文件.哪种解决方案能满足这些要求?</t>
  </si>
  <si>
    <t>Q534一家公司拥有多个AWS地区和账户的资源.一名新聘用的解决方案架构师发现前一名员工没有提供有关资源库存的详细信息.解决 方案架构师需要构建和映射所有账户中各种工作负载的关系详细信息.哪种解决方案将以最高效的运营方式满足这些要求?</t>
  </si>
  <si>
    <t>Q535一家公司使用AWS组织,该公司希望用不同的预算运营其一些AWS账户,该公司想收到警报,并在特定时期内达到分配的预算阈值 时自动阻止在AWS账户上提供额外资源.哪种解决方案组合将满足这些要求?(选择三个.)</t>
  </si>
  <si>
    <t>添加一个警报,在每个帐户达到其预算阈值时通知公司.添加一个预算操作,选择使用适当配置规则创建的IAM标识,以防止提 供额外资源. F. 添加一个警报,在每个帐户达到其预算阈值时通知公司.添加一个预算操作,选择使用适当的服务控制策略(SCP)创建的IAM 标识,以防止提供额外资源.</t>
  </si>
  <si>
    <t>Q536一家公司在一个AWS地区的亚马逊EC2实例上运行应用程序,该公司希望将EC2实例备份到第二个地区,该公司还希望在第二个区域 提供EC2资源,并从一个AWS帐户集中管理EC2实例.哪种解决方案最经济高效地满足这些要求?</t>
  </si>
  <si>
    <t>Q537一家使用AWS的公司正在构建一个向产品制造商传输数据的应用程序,该公司有自己的身份提供商(IdP).该公司希望IdP在用户 使用该应用程序传输数据时对应用程序用户进行身份验证.该公司必须使用适用性声明2(AS2)协议.哪种解决方案能满足这些要求?</t>
  </si>
  <si>
    <t>Q538一位解决方案架构师正在Amazon API网关中设计一个用于现金回收服务的RESTAPI.应用程序需要1 GB内存和2 GB存储空间来存 储其计算资源.应用程序将要求数据采用关系格式.哪种额外的AWS服务组合将以最少的管理工作量满足这些要求?(选择两个.)</t>
  </si>
  <si>
    <t>Q539一家公司使用AWS组织在多个AWS帐户内运行工作负载,当公司创建标记时,标记策略会将部内标记添加到AWS资源中.会计团队 需要确定亚马逊EC2消费的支出.会计团队必须确定哪些部内负责成本,而不考虑AWS帐户.会计团队可以访问AWSCost Explorer适用于 组织内的所有AWS帐户,并且需要从Cost Explorer访问所有报告.哪种解决方案以最高效的方式满足这些要求?</t>
  </si>
  <si>
    <t>从组织管理账户计费控制台,激活一个名为department的用户定义的成本分配标签.在成本资源管理器中按标签名称分组创建一 份成本报告,并按EC2进行筛选.</t>
  </si>
  <si>
    <t>从组织管理账户计费控制台,激活AWS定义的名为department的成本分配标签.在cost Explorer中按标签名称分组创建一份成本 报告,并按EC2进行筛选.</t>
  </si>
  <si>
    <t>从组织成员帐户计费控制台,激活一个名为department的用户定义的成本分配标签.在成本资源管理器中按标签名称分组创建一 份成本报告,并按EC2进行筛选.</t>
  </si>
  <si>
    <t>从组织成员帐户计费控制台,激活AWS定义的名为department的成本分配标签.在cost Explorer中按标签名称分组创建一份成本 报告,并按EC2进行筛选.</t>
  </si>
  <si>
    <t>Q540一家公司希望在其软件即服务(Saas)应用程序Salesforce帐户和Amazon S3之间安全地交换数据.该公司必须使用AWS密钥管理 服务(AWS KMS) 客户管理密钥(CMK)加密静止的数据.该公司还必须加密传输中的数据.公司已为Salesfore帐户启用API访问.</t>
  </si>
  <si>
    <t>Q541一家公司正在一个AWS地区开发一款移动游戏应用程序,该应用程序在自动缩放组中的多个亚马逊EC2实例上运行.该公司将应用 程序数据存储在亚马逊DynamoDB中.该应用通过使用用户和服务器之间的TCP流量和UDP流量进行通信.该应用将在全球范围内使用.该 公司希望确保所有用户的延迟尽可能低用户.哪种解决方案将满足这些要求?</t>
  </si>
  <si>
    <t>使用AWS全局加速器创建加速器.在使用全局加速器集成并侦听TCP和UDP端口的加速器端点后面创建应用程序负载平衡器 (ALB).更新“自动缩放”组以在ALB上注册实例.</t>
  </si>
  <si>
    <t>使用AWS全局加速器创建加速器.在使用全局加速器集成并侦听TCP和UDP端口的加速器端点后面创建网络负载平衡器(NLB). 更新“自动缩放”组以在NLB上注册实例.</t>
  </si>
  <si>
    <t>创建Amazon CloudFront内容交付网络(CDN)终结点.在终结点后面创建网络负载平衡器(NLB)并侦听TCP和UDP端口.更新自 动缩放组以在NLB上注册实例.更新CloudFront以使用NLB作为原点.</t>
  </si>
  <si>
    <t>创建一个Amazon CloudFront内容交付网络(CDN)端点.在端点后面创建一个应用程序负载均衡器(ALB),并侦听TCP和UDP 端口.更新自动缩放组以在ALB上注册实例.更新CloudFront以使用ALB作为原点.</t>
  </si>
  <si>
    <t>Q542一家公司有一个处理客户订单的应用程序.该公司在亚马逊EC2实例上托管该应用程序,该实例将订单保存到亚马逊Aurora数据库 中.偶尔,当流量很高时,工作负载处理订单的速度不够快解决方案架构师应该做些什么才能尽快将订单可靠地写入数据库?</t>
  </si>
  <si>
    <t>将订单写入Amazon简单队列服务(Amazon SQS)队列.使用应用程序负载均衡器后面的自动缩放组中的EC2实例从SQS队列中 读取并将订单处理到数据库中.</t>
  </si>
  <si>
    <t>向亚马逊简单通知服务(Amazon SNS) 写入订单.订阅SNS主题的数据库端点.使用应用程序负载均衡器后面的自动缩放组中的 EC2实例读取SNS主题.</t>
  </si>
  <si>
    <t>当EC2实例达到CPU阈值限制时,将订单写入亚马逊简单队列服务(Amazon SQS)队列.在应用程序负载均衡器后面的自动缩放 组中使用EC2实例的计划缩放,从SQS队列中读取并将订单处理到数据库中,</t>
  </si>
  <si>
    <t>Q543一家物联网公司正在发布一款带有传感器的床垫,用于收集用户睡眠数据.传感器将向亚马逊S3存储桶发送数据.传感器每晚为每 张床垫收集大约2 MB的数据,该公司必须处理和汇总每张床垫的数据,结果需要尽快公布.数据处理需要1 GB的内存和将在30秒内完成.哪种解决方案将最经济高效地满足这些要求?</t>
  </si>
  <si>
    <t>Q544一家公司托管了一个在线购物应用程序,该应用程序将所有订单存储在Amazon RDS for PostgreSQL Single AZ DB实例中.管理层 希望消除单点故障,并要求解决方案架构师推荐一种方法,在不需要更改应用程序代码的情况下最大限度地减少数据库停机时间.哪种 解决方案满足这些要求?</t>
  </si>
  <si>
    <t>Q545一家公司正在开发一款应用程序来支持客户需求.该公司希望将该应用程序部署在同一可用区内的多个基于亚马逊EC2 Nitro的实 例上.该公司还希望使该应用程序能够同时写入多个基于EC2 Niro的实例中的多个块存储卷,以实现更高的应用程序可用性.哪种解决方 案将满足这些要求?</t>
  </si>
  <si>
    <t>Multi-Attach仅在Provisioned IOPS SSD (io1和io2)卷上受支N.https://docs.aws.amazon.com/AWSEC2/latest/UserGuide/ebs-volumesmulti.html#:~:text=Multi%2DAttach%20is%20supported%20exclusive%20on%20Provisioned%20IOPS%20SSD%20(io1%20和%20io2)%20卷.</t>
  </si>
  <si>
    <t>Q546一家公司设计了一个无状态的双层应用程序,该应用程序在一个可用区和一个Amazon RDS Multi-AZ DB实例中使用Amazon EC2.新公司管理层希望确保该应用程序具有高可用性.解决方案架构师应该做些什么来满足这一要求?</t>
  </si>
  <si>
    <t>Q547一家公司使用AWS组织,一个会员账户购买了计算储蓄计划.由于会员账户内的工作负载发生变化,该账户不再获得计算储蓄计划 承诺的全部好处.该公司使用的计算能力不到其购买计算能力的50%.</t>
  </si>
  <si>
    <t>https://docs.aws.amazon.com/awsaccountbilling/latest/aboutv2/ri-turn-off.html登录AWS管理控制台并打开AWS计费控制台,网址为https://console.aws.amazon.com/billing/.Note确保您已登录到AWS组织的管理帐户.</t>
  </si>
  <si>
    <t>Q548一家公司正在开发一款微服务应用程序,该应用程序将为客户提供搜索目录该公司必须使用REST API向用户展示该应用程序的 前端.REST API必须访问该公司在专有专有网络子网中的容器中托管的后端服务.哪个解决方案将满足这些要求?</t>
  </si>
  <si>
    <t>Q549一家公司将收集到的原始数据存储在亚马逊S3存储桶中.这些数据用于代表公司客户进行的几种类型的分析.请求的分析类型决定 了S3对象的访问模式.公司无法预测或控制访问模式.该公司想降低S3成本.哪种解决方案能满足这些要求?</t>
  </si>
  <si>
    <t>Q550一家公司的应用程序托管在具有IPv6地址的亚马逊EC2实例上,这些应用程序必须使用互联网启动与其他外部应用程序的通信.然 而,该公司的安全政策规定,任何外部服务都不能启动与EC2实例的连接.解决方案架构师应该建议什么来解决这个问题?</t>
  </si>
  <si>
    <t>Q551 一家公司正在创建一个在VPC中的容器上运行的应用程序.该应用程序在Amazon S3 bucket中存储和访问数据.在开发阶段,该应 用程序每天将在AmazonS3中存储和访问1TB的数据.该公司希望最大限度地降低成本,并希望尽可能防止流量通过互联网.哪种解决方 案能满足这些要求?</t>
  </si>
  <si>
    <t>Amazon S3同时支持网关端点和接口端点.有了网关端点,您可以从专有网络访问Amazon S3,而无需为您的专有网络提供互联网网关或NAT设备,也无需要额外费用.但是,网关端点不允许从本地网络.其他AWS地区的对等VPC或通过传输网关访问.对于这些场景,您必须使用一个接口端点,该端点需要额外付费.</t>
  </si>
  <si>
    <t>Q552 一家公司有一个移动聊天应用程序,该应用程序的数据存储位于Amazon DynamoDB中.用户希望以尽可能小的延迟读取新消息.解决方案架构师需要设计一个只需最少应用程序更改的最佳解决方案.解决方案设计师应该选择哪种方法?</t>
  </si>
  <si>
    <t>读取副本确实提高了读取速度,但它不能提高延迟,因为副本之间总是有延迟.所以A工作,B不工作.亚马逊DynamoDB加速器(DAX):DAX是DynamoDB的内存缓存,为频繁访问的数据提供低延迟访问.通过为新消息表配置DAX,表的读取请求将从DAX缓存中提供,从而显著降低延迟.最小应用程序更改:使用DAX,应用程序代码可以更新为使用DAX端点而不是标准DynamoDB端点.这种更改相对较小,不需要对应用程序的数据访问逻辑进行大量修改.低延迟:DAX将频繁访问的数据缓存在内存中,允许以最小的延迟为相同数据的后续读取请求提供服务.这确保了用户可以以最小的延时读取新消息.</t>
  </si>
  <si>
    <t>Q553 一家公司在应用程序负载均衡器(ALB)后面的亚马逊EC2实例上托管一个网站.该网站提供静态内容.网站流量正在增加,该公司担心潜在的成本增加.</t>
  </si>
  <si>
    <t>Amazon CloudFront:CloudFront是一种内容交付网络(CDN)服务,可在全球边缘位置缓存内容.通过创建CloudFront分发,可以在边缘位置缓存网站中的静态内容,减少EC2实例的负载,提高整体性能缓存静态文件:由于网站提供静态内容,在CloudFront边缘位置缓存这些文件可以显著减少转发到EC2实例的请求数量.这有助于通过卸载实例中的流量和降低数据传输成本来降低总体成本,</t>
  </si>
  <si>
    <t>Q554 一家公司在AWS地区拥有多个VPC,以支持和运行与其他地区的工作负载隔离的工作负载.由于最近的应用程序发布要求,该公司的VPC必须与所有地区的所有其他VPC进行通信.哪种解决方案能以最少的管理工作量满足这些要求?</t>
  </si>
  <si>
    <t>AWS Transit Gateway是一个网络集线器,您可以使用它连接您的VPN和本地网络.它为管理您的网络流量提供了一个单点控制,它可以帮助您减少需要管理的连接数量.Transit Gateway对等允许您连接不同地区的两个Transit Gateway.这可以帮助您创建一个跨多个地区的全球网络.要使用Transit Gateway管理单个地区的VPC通信,您将在每个地区创建一个Transit Gateway.然后将您的VPC连接到Transit Gateway上.要使用Transit Gateway对等来管理VPC跨地区通信,您需要在每个地区的Transit Gateway之间创建一个Transit Gateway对等连接.</t>
  </si>
  <si>
    <t>Q555 一家公司正在设计一个使用亚马逊弹性容器服务(Amazon ECS)的容器化应用程序,该应用程序需要访问一个高度持久的共享文件系统,并且可以将数据恢复到另一个AWS区域,恢复点目标(RPO)为8小时,文件系统需要为一个区域内的每个可用区域提供一个装载目标.解决方案架构师希望使用AWS备份来管理到另一个区域的复制.哪个解决方案将满足这些要求?</t>
  </si>
  <si>
    <t>Q556 一家公司预计在不久的将来会快速增长,解决方案架构师需要配置现有用户,并在AWS上向新用户授予权限.解决方案建筑师已决定创建IAM组.解决方案设计师将根据部内将新用户添加到IAM组中.向新用户授权的最安全方式是采取哪种额外行动?</t>
  </si>
  <si>
    <t>IAM策略是AWS中的一个对象,当与身份或资源关联时,它定义了它们的权限.策略中的权限决定了请求是被允许还是被拒绝.您可以通过创建策略并将其附加到IAM身份(用户.用户组或角色)或AWS资源来管理AWS中的访问.因此,选项B也可以.但由于我只能选择一个,C就是它.</t>
  </si>
  <si>
    <t>Q558 律师事务所需要与公众共享信息,这些信息包括数百个必须公开可读的文件.禁止任何人在指定的未来日期之前修改或删除文件.哪种解决方案最安全地满足这些要求?</t>
  </si>
  <si>
    <t>选项A允许具有只读IAM权限的任何人修改或删除文件.选项C允许能够触发AWS Lambda功能的任何人更改或删除文件</t>
  </si>
  <si>
    <t>Q559 一家公司正在通过手动提供必要的基础设施为其新网站制作基础设施的原型.该基础设施包括一个自动缩放组,一个应用程序负载均衡器和一个亚马逊RDS数据库.在彻底验证配置后,该公司希望能够以自动化的方式立即在两个可用区部署用于开发和生产的基础设施.解决方案架构师应该推荐什么来满足这些要求?</t>
  </si>
  <si>
    <t>AWS CloudFormation是一种允许您将基础设施定义为代码并进行配置的服务.这意味着您可以创建一个模板来描述您想要创建的资源,然后使用CloudFormation以自动化的方式部署这些资源.在这种情况下,解决方案架构师应使用原型基础架构作为指南,将基础架构定义为模板.该模板应包括自动缩放组,应用程序负载均衡器和亚马逊RDS数据库的资源.创建模板后,解决方案架构师可以使用CloudFormation在两个可用区中部署基础架构.</t>
  </si>
  <si>
    <t>Q560 一个商业应用程序托管在亚马逊EC2上,并使用亚马逊S3进行加密对象存储.首席信息安全官指示,这两个服务之间的应用程序流量不应通过公共互联网.解决方案架构师应使用哪种功能来满足合规要求?</t>
  </si>
  <si>
    <t>VPC端点使您能够在不需要互联网网关.NAT网关.VPN连接或AWS Direct Connect连接的情况下私下访问AWS服务.它允许您通过AWS网络内的私人连接将您的VPC直接连接到支持的AWS服务,如Amazon S3.通过为Amazon S3创建VPC端点,您的EC2实例和S3之间的流量将保持在AWS网络内,不会穿过公共互联网.这提供了一个更安全.更合规的解决方案,因为数据传输仍在专用网络边界内.</t>
  </si>
  <si>
    <t>Q561 一家公司在AWS云中托管一个三层web应用程序,一个Multi-AZAmazon RDS for MySQL服务器形成了数据库层.Amazon Elasticache形成了缓存层.该公司想要一种缓存策略,当客户向数据库添加项目时,该策略可以添加或更新缓存中的数据.缓存中的数字必须始终与数据库中的数据匹配.哪种解决方案可以满足这些要求要求?</t>
  </si>
  <si>
    <t>在直写缓存策略中,当客户在数据库中添加或更新项目时,应用程序首先将数据写入数据库,然后用相同的数据更新缓存.这确保了缓存始终与数据库同步,因为每次写入操作都会触发对缓存的更新.</t>
  </si>
  <si>
    <t>Q562 一家公司想将100 GB的历史数据从本地位置迁移到亚马逊S3存储桶.该公司有100兆比特每秒(Mbps)的本地互联网连接.该公司需要加密传输到S3存储桶的数据.该公司将直接在亚马逊S3中存储新数据.哪种解决方案能以最少的运营开销满足这些要求?</t>
  </si>
  <si>
    <t>AWS DataSync是一种完全管理的数据传输服务,它简化并自动化了本地存储和Amazon S3之间的数据传输过程.它通过内置加密提供安全高效的数据传输,确保数据在传输过程中加密.通过使用AWS DataSync,该公司可以轻松地将100GB的历史数据从其本地位置迁移到S3 bucket.DataSync将处理传输中的数据加密并确保安全传输.</t>
  </si>
  <si>
    <t>Q563 一家公司将一个在Windows容器下运行.NET 6 Framework的Windows作业容器化,该公司希望在AWS云中运行此作业.该作业每10分钟运行一次.该作业的运行时间在1分钟到3分钟之间.哪种解决方案最经济高效地满足这些要求?</t>
  </si>
  <si>
    <t>通过利用AWS Fargate和ECS,您可以在AWS云中为运行.NET 6 Framework的容器化Windows作业实现经济高效的扩展和资源分配. Fargate的无服务器特性确保您只为容器消耗的实际资源付费,从而实现高效的成本管理.</t>
  </si>
  <si>
    <t>Q564 一家公司希望从许多独立的AWS账户转移到一个合并的,多帐户架构.该公司计划为不同的业务部内创建许多新的AWS帐户.该公司需要通过使用集中的公司目录服务来验证对这些AWS帐户的访问.解决方案架构师应该推荐哪种操作组合来满足这些要求?(选择两个.)</t>
  </si>
  <si>
    <t>A.通过在AWS组织中创建一个新的组织,您可以建立一个合并的多帐户架构.这使您能够为单个组织下的不同业务部内创建和管理多个AWS帐户.E.在组织内设置AWS IAM身份中心 (AWS single Sign-On)使您能够将其与公司的公司目录服务集成,这种集成允许集中身份验证,用户可以使用其公司凭据登录并访问组织内的AWS帐户.这些操作共同创建了一个集中的多帐户架构,利用AWS组织进行帐户管理,并利用AWS IAM身份中心 (AWS Single sign-On)进行身份验证和访问控制.</t>
  </si>
  <si>
    <t>Q565 一家公司正在寻找一种解决方案,可以将旧新闻片段中的视频档案存储在AWS中,该公司需要将成本降至最低,而且很少需要恢复这些文件,当需要这些文件时,它们必须在最长五分钟内可用.什么是最具成本效益的解决方案?</t>
  </si>
  <si>
    <t>通过在Amazon S3 Glacier中选择“加速检索”,您可以将检索时间缩短到几分钟,使其适用于需要快速访问的场景.与标准检索相比,“加速检索的每次检索成本更高,但可以更快地访问存档数据.</t>
  </si>
  <si>
    <t>Q566 一家公司正在AWS上构建一个三层应用程序,表示层将为静态网站服务.逻辑层是一个容器化应用程序,该应用程序将数据存储在关系数据库中,该公司希望简化部署并降低运营成本.哪种解决方案将满足这些要求?</t>
  </si>
  <si>
    <t>AmazonS3是一种高度可扩展且经济高效的存储服务,可用于托管静态网站内容,以及对静态文件的低延迟访问,带有AWS Fargate的亚马逊ECS无需管理底层基础设施.它允许您在不配置或管理EC2实例的情况下运行容器化应用程序,这减少了操作开销并提供了可扩展性.通过为数据库使用托管的亚马逊RDS集群,您可以卸载备份,这减少了操作负担,并确保了数据库的高可用性和持久性.</t>
  </si>
  <si>
    <t>Q567 一家公司正在为其应用程序寻求存储解决方案该解决方案必须具有高可用性和可扩展性.该方案还必须作为一个文件系统,可由AWS中的多个Linux实例装载,并通过本地协议在本地安装,并且没有最低规模要求.该公司已经建立了一个站点到站点VPN,用于从其内部网络访问其专有网络.哪个存储解决方案符合这些要求?</t>
  </si>
  <si>
    <t>Q568 一家成立4年的媒体公司正在使用AWS组织的所有功能来组织其AWS帐户.根据该公司的财务团队的说法,任何人都不能访问成员帐户上的计费信息,包括成员帐户的根用户.哪种解决方案能满足这些要求?</t>
  </si>
  <si>
    <t>服务控制策略是一种组织策略,您可以使用它来管理组织中的权限.SCP对组织中所有帐户的最大可用权限提供集中控制.SCP有助于确保您的帐户符合组织的访问控制指南.SCP仅在具有所有功能的组织中可用已启用.</t>
  </si>
  <si>
    <t>Q570 一家游戏公司使用Amazon DynamoDB来存储用户信息,和排行榜.公司需要用最少的编码将连续备份配置到Amazon S3存储桶.备份不得影响应用程序的可用性,也不得影响为表定义的读取容量单元(RCU).哪种解决方案满足这些要求?</t>
  </si>
  <si>
    <t>Q571 一位解决方案架构师正在设计一个异步应用程序来处理银行的信用卡数据验证请求.该应用程序必须是安全的,并且能够至少处理一次每个请求.哪种解决方案最经济高效地满足这些要求?</t>
  </si>
  <si>
    <t>Q572 一家公司有多个AWS帐户用于开发工作.一些员工一直使用超大的亚马逊EC2实例,这导致该公司超过了开发帐户的年度预算.该公司希望集中限制在这些帐户中创建AWS资源.哪种解决方案能以最少的开发工作满足这些要求?</t>
  </si>
  <si>
    <t>任何时候你看到多个AWS帐户,需要合并的是AWS组织.此外,任何时候我们需要限制组织中的任何内容,它是SCP策略.AWS组织:AWS组织是一种帮助您集中管理多个AWS帐户的服务.它使您能够将帐户分组到组织单元(OU)中,并在这些帐户之间应用策略.服务控制策略(SCP):AWS组织中的SCP允许您在帐户或组织单元级别定义细粒度的权限和限制.通过附加SCP对于开发帐户,您可以控制EC2实例类型的创建和使用.最少的开发工作量:选项B需要最少的开发工作,因为它利用了AWS组织和SCP的内置功能.您可以定义SCP来限制使用过大的EC2实例类型,并将其应用于适当的OU或帐户.</t>
  </si>
  <si>
    <t>Q573 一家公司希望使用人工智能(AI)来确定其客户服务电话的质量.该公司目前管理四种不同语言的电话,包括英语.该公司未来将提供新的语言,该公司没有资源定期维护机器学习(ML)模型.该公司需要根据客服电话录音创建书面情绪分析报告.客服电话录音文本必须翻译成英语.哪种步骤组合能满足这些要求?(选择三个.)</t>
  </si>
  <si>
    <t>D,E,F</t>
  </si>
  <si>
    <t>亚马逊转录将录音转换为文本,亚马逊翻译将文本翻译为英语,亚马逊理解将对翻译后的文本进行情绪分析,以生成情绪分析报告.</t>
  </si>
  <si>
    <t>Q574 一家公司使用亚马逊EC2实例来托管其内部系统.作为部署操作的一部分,管理员试图使用AWS CLI终止EC2实例.但是,管理员收到403(拒绝访问)错误消息.管理员使用的IAM角色附加了以下IAM策略:请求失败的原因是什么?</t>
  </si>
  <si>
    <t>Q575 一家公司正在进行内部审计.该公司希望确保与该公司的AWS Lake Formation数据湖相关的亚马逊S3存储桶中的数据不包含敏感的客户或员工数据.该公司想要发现个人身份信息(PII)或财务信息,包括护照号码和信用卡号码.哪种解决方案能满足这些要求?</t>
  </si>
  <si>
    <t>AmazonMacie是一项数据安全服务,它使用机器学习(ML)和模式匹配来发现和帮助保护您的敏感数据.AmazonMacies是一项帮助发现.分类和保护存储在AWS中的敏感数据的服务.它使用机械学习算法和托管标识符来检测各种类型的敏感信息,包括个人身份信息(PII)和财务信息.通过将Amazon Macie配置为使用所需数据类型(如护照号码和信用卡号)的适当托管标识符运行数据发现作业,该公司可以识别S3存储桶中存在的任何敏感数据并对其进行分类.</t>
  </si>
  <si>
    <t>Q576 一家公司使用内部部署服务器来托管其应用程序,该公司的存储容量正在耗尽,这些应用程序同时使用块存储和NFS存储.该公司需要一个高性能的解决方案,该解决方案支持本地缓存,而无需重新构建其现有应用程序.解决方案架构师应采取哪种行动组合来满足这些要求?(选择两个.)</t>
  </si>
  <si>
    <t>通过结合部署AWS存储网关文件网关和AWS存储网关卷网关,该公司可以满足其块存储和NFS存储需求,同时利用本地缓存功能提高性能.</t>
  </si>
  <si>
    <t>Q577 一家公司有一项服务,可以从同一AWS地区的亚马逊S3存储桶中读取和写入大量数据.该服务部署在专有网络私有子网内的亚马逊EC2实例上.该服务通过公共子网中的NAT网关与亚马逊S3通信.然而,该公司想要一种能够降低数据输出成本的解决方案.哪种解决方案能够最经济有效地满足这些要求?</t>
  </si>
  <si>
    <t>专有网络网关端点允许您在专有网络内私有访问Amazon S3,而无需使用NAT网关或NAT实例.通过为S3提供专有网络网关终结点,私有子网中的服务可以直接与S3通信,而不会产生通过NAT网关的流量的数据传输成本.</t>
  </si>
  <si>
    <t>Q578 一家公司使用亚马逊S3将高分辨率图片存储在S3存储桶中,为了最大限度地减少应用程序的更改,该公司将图片存储为S3对象的最新版本.该公司只需要保留两个最新版本的图片.该公司希望降低成本.该公司已将S3存储桶确定为一项巨大的支出.哪种解决方案将以最少的运营开销降低S3成本?</t>
  </si>
  <si>
    <t>S3生命周期策略允许您定义根据对象的使用年限或其他条件自动转换或过期对象的规则.通过将S3生命周期政策配置为删除过期的对象版本并仅保留两个最新版本,您可以有效地管理存储成本,同时保持所需的保留策略.此解决方案高度自动化,并且由于生命周期管理由S3自己处理,因此所需的操作开销最小.</t>
  </si>
  <si>
    <t>Q579 一家公司需要最大限度地降低其1 Gbps AWS直连连接的成本,该公司的平均连接利用率不到10%.解决方案架构师必须推荐一种在不影响安全的情况下降低成本的解决方案.哪种解决方案能满足这些要求?</t>
  </si>
  <si>
    <t>D对于专用连接,可提供1 Gbps.10 Gbps和100 Gbps端口.对于托管连接,可从经批准的AWS直接连接合作伙伴处订购50 Mbps.100 Mbps.200 Mbps.300 Mbps.400 Mbps.500 Mbps.1 Gbps.2 Gbps.5 Gbps和10 Gbps的连接速度.有关更多信息,请参阅AWS直接连接伙伴.</t>
  </si>
  <si>
    <t>Q580 一家公司拥有多个Windows文件服务器.该公司希望将其文件迁移并合并到Amazon FSx for Windows file Server文件系统中.必须保留文件权限以确保访问权限不会更改.哪些解决方案将满足这些要求?(选择两个.)</t>
  </si>
  <si>
    <t>A此选项涉及在本地文件服务器上部署DataSync代理,并使用DataSync将数据直接传输到FSx for Windows file Server.DataSync确保在迁移过程中保留文件权限.D此选项涉及使用AWS Snowdone设备,便携式数据传输设备.您可以将Snowdone设备连接到本地网络,在设备上启动DataSync代理,并安排DataSync任务将数据传输到FSx for Windows File Server.DataSync在保留文件权限的同时处理迁移过程.</t>
  </si>
  <si>
    <t>Q581 一家公司想将客户支付数据摄入亚马逊S3中的公司数据湖.该公司平均每分钟接收一次支付数据.该公司想实时分析支付数据.然后该公司想将数据摄入数据湖.哪种解决方案能以最高的运营效率满足这些要求?</t>
  </si>
  <si>
    <t>通过利用Amazon Kinesis Data Firehose和Amazon Kinesi Data Analytics的组合,您可以高效地实时获取和分析支付数据,而无需手动处理或额外的基础设施管理.该解决方案提供了一种简化和可扩展的方法来处理连续的数据获取和分析需求.</t>
  </si>
  <si>
    <t>Q582 一家公司在亚马逊EC2上运行一个使用内容管理系统(CMS)的网站.CMS在一个EC2实例上运行,并使用一个亚马逊Aurora MySQL Multi-AZ DB实例作为数据层.网站图像存储在EC2实例内安装的亚马逊弹性块存储(Amazon EBS)卷上.解决方案架构师应该采取哪种行动组合来改进网站的性能和弹性?(选择两个.)</t>
  </si>
  <si>
    <t>CE</t>
  </si>
  <si>
    <t>选项C提供将网站图像移动到安装在每个EC2实例上的Amazon EFS文件系统上.Amazon EFS提供了一个可扩展且完全管理的文件存储解决方案,可以从多个EC2实例同时访问.这确保了所有实例都可以高效.一致地访问网站图像,提高性能在选项E中,“自动缩放“组至少维护两个实例,通过自动替换任何不健康的实例来确保恢复能力.此外,为网站配置Amazon CloudFront分发版,通过将内容缓存在离最终用户更近的边缘位置,进一步提高了性能,减少延迟并改进内容交付.因此,结合这些操作,通过高效的图像存储和内容交付来提高网站的性能</t>
  </si>
  <si>
    <t>Q583 一家公司运营着一项基础设施监控服务.该公司正在构建一项新功能,使该服务能够监控客户AWS帐户中的数据.该新功能将调用客户帐户中的AWS API来描述亚马逊EC2实例并读取亚马逊CloudWatch指标,该公司应如何以最安全的方式访问客户帐户?</t>
  </si>
  <si>
    <t>通过让客户在自己的账户中创建具有必要权限的IAM角色,公司可以使用AWS身份和访问管理(IAM)来建立跨账户访问.信任政策允许公司的AWS账户临时承担客户的IAM角色,授予对客户帐户内指定资源(EC2实例和CloudWatch指标)的访问权限.这种方法遵循最低权限原则,因为公司只请求必要的权限,不需要客户提供长期访问密钥或用户凭据.</t>
  </si>
  <si>
    <t>Q584 一家公司需要连接美国东部地区的几个VPCs,这些VPCs跨越数百个AWS帐户.该公司的网络团队有自己的AWS帐户来管理云网络.连接VPCs的最有效的运营解决方案是什么?</t>
  </si>
  <si>
    <t>AWS Transit Gateway是一个高度可扩展的集中式集线器,用于连接多个VPN.本地网络和远程网络.它通过提供单个入口点并减少所需的连接数量来简化网络连接.在这种情况下,在网络团队的AWS帐户中部署AWS Transit Gateway可以有效管理和控制多个VPN之间的网络连接.</t>
  </si>
  <si>
    <t>Q585 一家公司有亚马逊EC2实例,它们运行夜间批处理作业来处理数据.EC2实例在使用按需计费的自动缩放组中运行.如果一个实例上的作业失败,另一个实例将重新处理作业.批处理作业每天在当地时间上午12:00至上午06:00之间运行.哪种解决方案将提供EC2实例以最经济高效地满足这些要求?</t>
  </si>
  <si>
    <t>购买1年节约计划(选项a)或1年保留实例(选项B)可能会节省成本,但它们更适合长时间运行的稳定工作负载.由于批处理作业每天运行一段特定的时间,因此使用能够根据CPU使用情况扩展的点实例是一个更具成本效益的选择.</t>
  </si>
  <si>
    <t>Q586 一家社交媒体公司正在为其网站构建一个功能.该功能将使用户能够上传照片,该公司预计在大型活动期间需求会显著增加,必须确保网站能够处理用户的上传流量.哪种解决方案最具可扩展性,能够满足这些要求?</t>
  </si>
  <si>
    <t>这种方法允许用户在不经过应用程序服务器的情况下直接将文件上传到S3,从而减少了应用程序的负载并提高了可扩展性.它利用客户端功能来处理文件上传并将处理卸载到S3.</t>
  </si>
  <si>
    <t>Q587 一家公司有一个旅游票务的网络应用程序.该应用程序基于北美一个数据中心中运行的数据库.该公司希望扩展该应用程序以服务于全球用户群.该公司需要将该应用程序部署到多个AWS地区,预订数据库更新的平均延迟必须小于1秒在多个地区分别部署其web平台.但是,该公司必须维护一个全球一致的主预订数据库.解决方案架构师应该推荐哪种解决方案来满足这些要求?</t>
  </si>
  <si>
    <t>使用DynamoDB的全局表功能,可以实现全局一致的预订数据库,更新延迟低,适合为全球用户群服务.DynamoDB提供的自动复制消除了区域之间手动同步的需要.</t>
  </si>
  <si>
    <t>Q588 一家公司已将多个Microsoft Windows Server工作负载迁移到在美国西部地区运行的Amazon EC2实例中.该公司手动备份工作负载以根据需要创建映像.如果美国西部地区发生自然灾害,该公司希望在美国中西部地区快速恢复工作负载,该公司希望EC2实例上的数据丢失时间不超过24小时,该公司还希望自动化EC2实例的任何备份.哪些解决方案将以最少的管理工作量满足这些要求?(选择两个.)</t>
  </si>
  <si>
    <t>选项B建议使用EC2支持的亚马逊机器映像(AMI)生命周期策略来自动化备份过程.通过将该策略配置为每天运行两次,并将副本指定到us-west-2区域,该公司可以确保创建定期备份并将其复制到备用区域.选项D建议使用AWS备份,它提供了一个集中的备份管理解决方案.通过根据标记值创建备份保管库和备份计划,该公司可以自动化EC2实例的备份过程.备份计划可以设置为每天运行两次,副本的目标可以定义为us-west-2 Region.</t>
  </si>
  <si>
    <t>Q589 一家公司运营一个用于图像处理的双层应用程序.该应用程序使用两个可用区,每个都有一个公用子网和一个专用子网.web层的应用程序负载平衡器(ALB)使用公用子网.应用层的Amazon EC2实例使用专用子网少量的IP地址.解决方案架构师需要解决眼前的性能问题,而公司正在研究一个更永久的解决方案.解决方案设计师应该推荐什么来满足这一要求?</t>
  </si>
  <si>
    <t>在这种情况下,安全审计显示应用程序正在从少量IP地址接收数百万个非法请求.要解决此问题,建议修改web层子网的网络ACL(访问控制列表).通过添加专门针对消耗资源的IP地址的入站拒绝规则,网络ACL可以在到达web服务器之前阻止子网级别的非法流量.这将有助于减轻web层的过度负载并提高应用程序的性能.</t>
  </si>
  <si>
    <t>Q590 一家全球营销公司的应用程序在亚太东南部-2地区和欧洲东南部-1地区运行.在欧洲西南部-1的专有网络中运行的应用程序需要与亚太东南部-2中运行的数据库安全通信.哪种网络设计将满足这些要求?</t>
  </si>
  <si>
    <t>Q591 一家公司正在开发使用PostgreSQL数据库模式的软件,该公司需要为公司的开发人员配置多个开发环境和数据库.平均而言,每个开发环境用于8小时工作日的一半时间.哪种解决方案最经济高效地满足这些要求?</t>
  </si>
  <si>
    <t>选项C建议在每个开发环境中使用Amazon Aurora On Demand PostgreSQL Compatible数据库.该选项提供了Amazon Aurora的优势,这是一个高性能和可扩展的数据库引擎,同时允许您按需支付使用费用.与提供的容量选项相比,亚马逊Aurora按需实例通常对单个开发环境更具成本效益.</t>
  </si>
  <si>
    <t>Q592 一家公司使用带有按帐户标记的资源的AWS组织.该公司还使用AWS备份来备份其AWS基础设施资源.该公司需要备份所有AWS资源.哪种解决方案能以最少的运营开销满足这些要求?</t>
  </si>
  <si>
    <t>此解决方案允许您利用AWS Config来识别您的AWS组织帐户中的任何未标记资源.一旦识别,您就可以通过编程应用必要的标记来指示每个资源的备份要求.通过在备份计划配置中使用标记,您可以确保备份过程中只包括标记的资源,减少运营开销并确保备份所有必要的资源.</t>
  </si>
  <si>
    <t>Q593 一家社交媒体公司希望允许其用户在AWS云中托管的应用程序中上传图像.该公司需要一个自动调整图像大小的解决方案,以便图像可以显示在多种设备类型上.该应用程序全天都会经历不可预测的流量模式.该公司正在寻求一种高度可用的解决方案可扩展性.解决方案架构师应该做些什么来满足这些需求!</t>
  </si>
  <si>
    <t>将Amazon S3和AWS Lambda结合使用,您可以创建一个无服务器架构,提供高度可扩展和可用的图像调整功能.以下是解决方案的工作方式:设置一个Amazon S3存储桶来存储用户上传的原始图像,在S3存储桶上配置一个事件触发器,以便在上传新图像时调用AWS Lambda函数.Lambda函数可以用于检索上传的图像图像,根据设备要求执行必要的调整大小操作,并将调整大小的图像存储回S3存储桶或指定用于调整大小图像的不同存储桶.配置Amazon S3存储桶,使调整大小的图片可公开访问,以供用户使用.</t>
  </si>
  <si>
    <t>Q594 一家公司正在亚马逊EC2实例上运行微服务应用程序.该公司希望将该应用程序迁移到亚马逊弹性Kubernetes服务(亚马逊EKS)集群以实现可扩展性.该公司必须将亚马逊EKS控制平面配置为端点私有访问设置为true,端点公共访问设置为false,以保持安全合规性将数据平面放在私有子网中.但是,由于节点无法加入群集,该公司已收到错误通知.哪个解决方案将允许节点加入群集?</t>
  </si>
  <si>
    <t>通过创建接口VPC端点,您可以在Amazon EKS控制平面与私有子网中的节点之间实现必要的通信,此解决方案确保控制平面维护端点私有访问(设置为true)和端点公共访问(设置为false),以确保安全合规性.</t>
  </si>
  <si>
    <t>Q595 一家公司正在将内部部署应用程序迁移到AWS.该公司希望使用Amazon Redshift作为解决方案.在这种情况下,哪些用例适合Amazon Redshight?(选择三个.)</t>
  </si>
  <si>
    <t>B,C,E</t>
  </si>
  <si>
    <t>Q596 一家公司为客户提供了一个API接口,以便客户可以检索其财务信息.该公司预计在一年的高峰使用时间会有更多的请求该公司要求API以低延迟持续响应,以确保客户满意,该公司需要为API提供一个计算主机.哪种解决方案可以满足这些要求运营开销最少的需求?</t>
  </si>
  <si>
    <t>在给定的场景中,公司希望在高峰使用时间为其API提供低延迟和一致的性能,因此更适合使用配置的并发.通过分配特定数量的并发执行,该公司可以确保有足够的可用功能实例来处理预期负载,并将冷启动的影响降至最低.这将降低API的延迟并提高性能.</t>
  </si>
  <si>
    <t>Q597 一家公司希望将所有AWS Systems Manager会话管理器日志发送到亚马逊S3存储桶中进行存档.哪种解决方案能够以最高的运营效率满足这一要求?</t>
  </si>
  <si>
    <t>Q598 一个应用程序使用了Amazon RDS MySQL DB实例.RDS数据库的磁盘空间越来越少,解决方案架构师希望在不停机的情况下增加磁盘空间.哪种解决方案最轻松地满足了这些要求?</t>
  </si>
  <si>
    <t>启用存储自动缩放功能,RDS可以根据应用程序的需要自动调整存储容量.当存储使用量超过预定义阈值时,RDS会自动增加分配的存储空间,而无需手动干预或导致停机.这确保了RDS数据库有足够的磁盘空间来处理不断增加的存储需求.</t>
  </si>
  <si>
    <t>Q599 一家咨询公司为全球客户提供专业服务.该公司为客户提供解决方案和工具,以加快在AWS上收集和分析数据.该公司需要集中管理和部署一套通用的解决方案和工具包,供客户用于自助服务.哪种解决方案能满足这些要求?</t>
  </si>
  <si>
    <t>题目 501：</t>
    <phoneticPr fontId="2"/>
  </si>
  <si>
    <t>题目 502：</t>
    <phoneticPr fontId="2"/>
  </si>
  <si>
    <t>题目 503：</t>
    <phoneticPr fontId="2"/>
  </si>
  <si>
    <t>题目 504：</t>
    <phoneticPr fontId="2"/>
  </si>
  <si>
    <t>题目 505：</t>
    <phoneticPr fontId="2"/>
  </si>
  <si>
    <t>题目 506：</t>
    <phoneticPr fontId="2"/>
  </si>
  <si>
    <t>题目 507：</t>
    <phoneticPr fontId="2"/>
  </si>
  <si>
    <t>题目 508：</t>
    <phoneticPr fontId="2"/>
  </si>
  <si>
    <t>题目 509：</t>
    <phoneticPr fontId="2"/>
  </si>
  <si>
    <t>题目 510：</t>
    <phoneticPr fontId="2"/>
  </si>
  <si>
    <t>题目 511：</t>
    <phoneticPr fontId="2"/>
  </si>
  <si>
    <t>题目 512：</t>
    <phoneticPr fontId="2"/>
  </si>
  <si>
    <t>题目 513：</t>
    <phoneticPr fontId="2"/>
  </si>
  <si>
    <t>题目 514：</t>
    <phoneticPr fontId="2"/>
  </si>
  <si>
    <t>题目 515：</t>
    <phoneticPr fontId="2"/>
  </si>
  <si>
    <t>题目 516：</t>
    <phoneticPr fontId="2"/>
  </si>
  <si>
    <t>题目 517：</t>
    <phoneticPr fontId="2"/>
  </si>
  <si>
    <t>题目 518：</t>
    <phoneticPr fontId="2"/>
  </si>
  <si>
    <t>题目 519：</t>
    <phoneticPr fontId="2"/>
  </si>
  <si>
    <t>题目 520：</t>
    <phoneticPr fontId="2"/>
  </si>
  <si>
    <t>题目 521：</t>
    <phoneticPr fontId="2"/>
  </si>
  <si>
    <t>题目 522：</t>
    <phoneticPr fontId="2"/>
  </si>
  <si>
    <t>题目 523：</t>
    <phoneticPr fontId="2"/>
  </si>
  <si>
    <t>题目 524：</t>
    <phoneticPr fontId="2"/>
  </si>
  <si>
    <t>题目 525：</t>
    <phoneticPr fontId="2"/>
  </si>
  <si>
    <t>题目 526：</t>
    <phoneticPr fontId="2"/>
  </si>
  <si>
    <t>题目 527：</t>
    <phoneticPr fontId="2"/>
  </si>
  <si>
    <t>题目 528：</t>
    <phoneticPr fontId="2"/>
  </si>
  <si>
    <t>题目 529：</t>
    <phoneticPr fontId="2"/>
  </si>
  <si>
    <t>题目 530：</t>
    <phoneticPr fontId="2"/>
  </si>
  <si>
    <t>题目 531：</t>
    <phoneticPr fontId="2"/>
  </si>
  <si>
    <t>题目 532：</t>
    <phoneticPr fontId="2"/>
  </si>
  <si>
    <t>题目 533：</t>
    <phoneticPr fontId="2"/>
  </si>
  <si>
    <t>题目 534：</t>
    <phoneticPr fontId="2"/>
  </si>
  <si>
    <t>题目 535：</t>
    <phoneticPr fontId="2"/>
  </si>
  <si>
    <t>题目 536：</t>
    <phoneticPr fontId="2"/>
  </si>
  <si>
    <t>题目 537：</t>
    <phoneticPr fontId="2"/>
  </si>
  <si>
    <t>题目 538：</t>
    <phoneticPr fontId="2"/>
  </si>
  <si>
    <t>题目 539：</t>
    <phoneticPr fontId="2"/>
  </si>
  <si>
    <t>题目 540：</t>
    <phoneticPr fontId="2"/>
  </si>
  <si>
    <t>题目 541：</t>
    <phoneticPr fontId="2"/>
  </si>
  <si>
    <t>题目 542：</t>
    <phoneticPr fontId="2"/>
  </si>
  <si>
    <t>题目 543：</t>
    <phoneticPr fontId="2"/>
  </si>
  <si>
    <t>题目 544：</t>
    <phoneticPr fontId="2"/>
  </si>
  <si>
    <t>题目 545：</t>
    <phoneticPr fontId="2"/>
  </si>
  <si>
    <t>题目 546：</t>
    <phoneticPr fontId="2"/>
  </si>
  <si>
    <t>题目 547：</t>
    <phoneticPr fontId="2"/>
  </si>
  <si>
    <t>题目 548：</t>
    <phoneticPr fontId="2"/>
  </si>
  <si>
    <t>题目 549：</t>
    <phoneticPr fontId="2"/>
  </si>
  <si>
    <t>题目 550：</t>
    <phoneticPr fontId="2"/>
  </si>
  <si>
    <t>Q600一家公司正在设计一个新的web应用程序,该应用程序将在AmazonEC2实例上运行.该应用程序会使用AmazonDynamoDB作为后端数据存储.应用程序流量将是不可预测的.该公司预计应用程序对数据库的读写吞吐量将是中等到较高,该公司需要根据应用程序流量进行扩展.哪个DynamoDB表配置将满足这些要求MOST成本效益?</t>
  </si>
  <si>
    <t>使用DynamoDB Standard表类配置具有规定读写功能的DynamoDB.将DynamoDB自动缩放设置为定义的最大容量.</t>
  </si>
  <si>
    <t>使用DynamoDB标准表类在按需模式下配置DynamoDB.</t>
  </si>
  <si>
    <t>使用DynamoDB Standard Infrequent Access (DynamoDB标准IA)表类配置具有规定读写功能的DynamoDB.将DynamoDB自动缩放设置为定义的最大容量.</t>
  </si>
  <si>
    <t>估田MinamonR Standard Infrontont Arrace (NunamonR标准IA) 未來在重模式下配置nvnamonR</t>
  </si>
  <si>
    <t>because 'on-demand mode' is made for unpredictable traffic and instantly accommodates workloads as they ramp up or down.因为“按需模式”是为不可预测的流量而设计的,当工作负载上升或下降时,它会立即适应工作负载。</t>
  </si>
  <si>
    <t>创建加密的Amazon Elastic Block Store (Amazon EBS) 卷.创建带有仅允许可信IP地址的公共端点的AWS Transfer Family SFTP服务.将EBS卷连接到SFTP服务端点.授予用户访问SFTP服务的权限.</t>
  </si>
  <si>
    <t>创建一个启用默认加密的Amazon S3存储桶.创建一个具有仅允许可信IP地址的公共端点的AWS Transfer Family SFTP服务.将S3存储桶连接到SFTP服务端点.授予用户访问SFTP服务的权限。</t>
  </si>
  <si>
    <t>创建一个后用默认加密的Amazon S3存储桶.创建一个AWS Transfer Family SFTP服务,该服务具有在私有子网中具有内部访问权限的VPC端点.附加一个只允许可信IP地址的安全组.将S3存储桶附加到SFTP服务端点.授予用户对SFTP服务的访问权限.</t>
  </si>
  <si>
    <t>为S3存储桶启用S3智能分层</t>
    <phoneticPr fontId="2"/>
  </si>
  <si>
    <t>启用S3铲斗的S3传输加速</t>
    <phoneticPr fontId="2"/>
  </si>
  <si>
    <t>为Amazon S3创建一个网关专有网络端点,将该端点与专有网络中的所有路由表关联</t>
    <phoneticPr fontId="2"/>
  </si>
  <si>
    <t>在专有网络中为Amazon S3创建一个接口端点,将该端点与专有网络中的所有路由表关联</t>
    <phoneticPr fontId="2"/>
  </si>
  <si>
    <t>为新的消息表配置AmazonDynamoDB加速器 (DAX).更新代码以使用DAX端点.</t>
    <phoneticPr fontId="2"/>
  </si>
  <si>
    <t>添加DynamoDB读取副本以处理增加的读取负载,更新应用程序以指向读取副本的读取端点.</t>
    <phoneticPr fontId="2"/>
  </si>
  <si>
    <t>将DynamoDB中新消息表的读取容量单位数量增加一倍.继续使用现有的DynamoDB端点.</t>
    <phoneticPr fontId="2"/>
  </si>
  <si>
    <t>将Amazon Elasticache for Redis缓存添加到应用程序堆栈中,更新应用程序以指向Redis缓存端点,而不是DynamoDB.</t>
    <phoneticPr fontId="2"/>
  </si>
  <si>
    <t>创建一个AmazonCloudFront分发,以便在边缘位置缓存状态文件</t>
    <phoneticPr fontId="2"/>
  </si>
  <si>
    <t>创建一个Amazon Elasticache集群.将ALB连接到ElastiCape集群以提供缓存文件</t>
    <phoneticPr fontId="2"/>
  </si>
  <si>
    <t>创建一个AWS WAF web ACL并将其与ALB关联.向web ACL添加一个规则以缓存静态文件</t>
    <phoneticPr fontId="2"/>
  </si>
  <si>
    <t>在另一个AWS区域创建第二个ALB.将用户流量路由到最近的区域,以最大限度地降低数据传输成本</t>
    <phoneticPr fontId="2"/>
  </si>
  <si>
    <t>使用专有网络对等来管理单个区域内的专有网络通信,使用跨区域的专有网络对等管理专有网络通信.</t>
    <phoneticPr fontId="2"/>
  </si>
  <si>
    <t>使用跨所有地区的AWS Direct Connect网关连接跨地区的VPC并管理VPC通信.</t>
    <phoneticPr fontId="2"/>
  </si>
  <si>
    <t>使用AWS Transit Gateway管理单个区域内的VPC通信,使用Transit Gateway跨区域对等管理VPC通信.</t>
    <phoneticPr fontId="2"/>
  </si>
  <si>
    <t>在所有地区使用AWS PrivateLink连接各地区的VPC并管理VPC通信</t>
    <phoneticPr fontId="2"/>
  </si>
  <si>
    <t>用于Windows文件服务器的Amazon FSx,具有多AZ部署</t>
    <phoneticPr fontId="2"/>
  </si>
  <si>
    <t>针对NetApp ONTAP的Amazon FSx,部署了Multi-AZ</t>
    <phoneticPr fontId="2"/>
  </si>
  <si>
    <t>具有标准存储类的Amazon弹性文件系统(Amazon EFS)</t>
    <phoneticPr fontId="2"/>
  </si>
  <si>
    <t>OpenZFS的亚马逊FSx</t>
    <phoneticPr fontId="2"/>
  </si>
  <si>
    <t>https://aws.amazon.com/efs/faq/ 什么是亚马逊EFS复制?EFS复制可以将您的文件系统数据复制到另一个区域或同一区域内,而无需要额外的基础设施或自定义过程.亚马逊EFS复制会自动透明地将您的数据复制到您选择的区域或亚利桑那州的第二个文件系统.您可以使用亚马逊EFS控制台.AWS CLI,和API来激活现有文件系统上的复制.FS复制是连续的,提供了几分钟的恢复点目标(RPO)和恢复时间目标(RTO),帮助您实现法规遵从性和业务连续性目标.</t>
  </si>
  <si>
    <t>应用服务控制策略(SCP) 来管理访问权限</t>
    <phoneticPr fontId="2"/>
  </si>
  <si>
    <t>创建权限最低的IAM角色.将这些角色附加到IAM组</t>
    <phoneticPr fontId="2"/>
  </si>
  <si>
    <t>创建授予最低特权权限的IAM策略.将该策略附加到IAM组</t>
    <phoneticPr fontId="2"/>
  </si>
  <si>
    <t>创建IAM角色.将角色与定义最大权限的权限边界相关联</t>
    <phoneticPr fontId="2"/>
  </si>
  <si>
    <t>Q557 一个组需要权限才能列出Amazon S3存储桶并从该存储桶中删除对象.管理员创建了以下IAM策略以提供对该存储桶的访问权限,并应该笔敗应田工流组 该组天注咖险方触桶由的对象 沈公司道活是件权限法问圳刷 能冲卡安加为师应向该笔敝沃加映冬五句正确的 bucket访问?</t>
  </si>
  <si>
    <t>"Action": [ "s3:*Object" ], "Resource": [ "arn:aws:s3:::bucket-name/*" ], "Effect": "Allow"</t>
    <phoneticPr fontId="2"/>
  </si>
  <si>
    <t>"Action": [ "s3:**" ], "Resource": [ "arn:aws:s3:::bucket-name/**" ], "Effect": "Allow"</t>
    <phoneticPr fontId="2"/>
  </si>
  <si>
    <t>"Action": [ "s3:DeleteObject" ], "Resource": [ "arn:aws:s3:::bucket-name*" ], "Effect": "Allow"</t>
    <phoneticPr fontId="2"/>
  </si>
  <si>
    <t>"Action": [ "s3:DeleteObject" ], "Resource": [ "arn:aws:s3:::bucket-name/*" ], "Effect": "Allow"</t>
    <phoneticPr fontId="2"/>
  </si>
  <si>
    <t>将所有文件上传到为静态网站托管配置的Amazon S3存储桶.在指定日期之前,向访问S3存储桶的任何AWS主体授予只读IAM权限.</t>
    <phoneticPr fontId="2"/>
  </si>
  <si>
    <t>在启用S3版本控制的情况下创建一个新的Amazon S3 bucket.使用S3 Object Lock,并根据指定日期设置保留期.配置S3 bucket用于静态网站托管.设置S3 bucket策略以允许只读访问对象.</t>
    <phoneticPr fontId="2"/>
  </si>
  <si>
    <t>在启用S3版本控制的情况下创建一个新的Amazon S3 bucket.配置一个事件触发器以在修改或删除对象时运行AWS Lambda函数.配置Lambda函数以将对象替换为私有S3 bucket中的原始版本</t>
    <phoneticPr fontId="2"/>
  </si>
  <si>
    <t>将所有文件上传到为静态网站托管配置的Amazon S3存储桶.选择包含文件的文件夹.使用S3对象锁定,保留期根据指定日期.向访问S3存储桶的任何AWS主体授予只读IAM权限.</t>
    <phoneticPr fontId="2"/>
  </si>
  <si>
    <t>使用AWS Systems Manager在两个可用区复制和提供原型基础设施</t>
    <phoneticPr fontId="2"/>
  </si>
  <si>
    <t>以原型基础设施为指导,将基础设施定义为模板.使用AWS CloudFormation部署基础设施.</t>
    <phoneticPr fontId="2"/>
  </si>
  <si>
    <t>使用AWS Config记录原型基础设施中使用的资源清单.使用AWS Config将原型基础设施部署到两个可用区中.</t>
    <phoneticPr fontId="2"/>
  </si>
  <si>
    <t>使用AWS Elastic Beanstalk,并将其配置为使用原型基础设施的自动引用,以在两个可用区中自动部署新环境.</t>
    <phoneticPr fontId="2"/>
  </si>
  <si>
    <t>AWS密钥管理服务 (AWS KMS)</t>
    <phoneticPr fontId="2"/>
  </si>
  <si>
    <t>VPC端点</t>
    <phoneticPr fontId="2"/>
  </si>
  <si>
    <t>专用子网</t>
    <phoneticPr fontId="2"/>
  </si>
  <si>
    <t>虚拟专用网关</t>
    <phoneticPr fontId="2"/>
  </si>
  <si>
    <t>实施延迟加载缓存策略</t>
    <phoneticPr fontId="2"/>
  </si>
  <si>
    <t>实现直写缓存策略</t>
    <phoneticPr fontId="2"/>
  </si>
  <si>
    <t>实现添加TTL缓存策略</t>
    <phoneticPr fontId="2"/>
  </si>
  <si>
    <t>实施AWS AppConfig缓存策略</t>
    <phoneticPr fontId="2"/>
  </si>
  <si>
    <t>使用AWS CLI中的s3 sync命令将数据直接移动到s3存储桶中</t>
    <phoneticPr fontId="2"/>
  </si>
  <si>
    <t>使用AWS DataSync将数据从本地位置迁移到S3存储桶</t>
    <phoneticPr fontId="2"/>
  </si>
  <si>
    <t>使用AWS Snowball将数据移动到S3存储桶</t>
    <phoneticPr fontId="2"/>
  </si>
  <si>
    <t>设置从本地位置到AWS的IPsec VPN.使用AWS CLI中的s3 cp命令将数据直接移动到s3存储桶</t>
    <phoneticPr fontId="2"/>
  </si>
  <si>
    <t>根据作业的容器映像创建一个AWS Lambda函数.配置Amazon EventBridge每10分钟调用一次该函数.</t>
    <phoneticPr fontId="2"/>
  </si>
  <si>
    <t>使用AWS Batch创建使用AWS Fargate资源的作业.将作业调度配置为每10分钟运行一次.</t>
    <phoneticPr fontId="2"/>
  </si>
  <si>
    <t>使用AWS Fargate上的Amazon弹性容器服务(Amazon ECS)运行作业.根据作业的容器映像创建一个计划任务,每10分钟运行一次.</t>
    <phoneticPr fontId="2"/>
  </si>
  <si>
    <t>使用AWS Fargate上的Amazon Elastic Container Service (Amazon ECS)运行作业.根据作业的容器映像创建一个独立任务.使用Windows任务调度程序每10分钟运行一次作业.</t>
    <phoneticPr fontId="2"/>
  </si>
  <si>
    <t>在启用所有功能的AWS组织中创建一个新组织.在组织中创建新的AWS帐户.</t>
    <phoneticPr fontId="2"/>
  </si>
  <si>
    <t>设置Amazon Cognito身份池.配置AWS IAM身份中心 (AWS Single Sign-On) 以接受Amazon Cognido身份验证.</t>
    <phoneticPr fontId="2"/>
  </si>
  <si>
    <t>配置服务控制策略(SCP)来管理AWS帐户.将AWS IAM身份中心(AWS单一登录)添加到AWS目录服务.</t>
    <phoneticPr fontId="2"/>
  </si>
  <si>
    <t>在AWS组织中创建一个新组织.将组织的身份验证机制配置为直接使用AWS目录服务.</t>
    <phoneticPr fontId="2"/>
  </si>
  <si>
    <t>在组织内建立AWS IAM身份中心(AWS Single Sign-On).配置IAM身份中心,并将其与公司的企业目录服务集成 ..</t>
    <phoneticPr fontId="2"/>
  </si>
  <si>
    <t>将视频档案存储在Amazon S3 Glacier中,并使用加速检索.</t>
    <phoneticPr fontId="2"/>
  </si>
  <si>
    <t>将视频档案存储在Amazon S3 Glacier中,并使用标准检索.</t>
    <phoneticPr fontId="2"/>
  </si>
  <si>
    <t>将视频档案存储在亚马逊S3标准不频繁访问(S3标准IA)中.</t>
    <phoneticPr fontId="2"/>
  </si>
  <si>
    <t>将视频档案存储在Amazon S3 One Zone Unfrequency Access (S3 One Zone IA) 中.</t>
    <phoneticPr fontId="2"/>
  </si>
  <si>
    <t>使用亚马逊S3托管静态内容.使用亚马逊弹性容器服务(Amazon ECS) 和AWS Fargate来获得计算能力.使用托管的亚马逊RDS集群来管理数据库.</t>
    <phoneticPr fontId="2"/>
  </si>
  <si>
    <t>使用Amazon CloudFront托管静态内容.使用亚马逊弹性容器服务(Amazon ECS)和亚马逊EC2来获得计算能力.使用托管的亚马逊RDS集群作为数据库.</t>
    <phoneticPr fontId="2"/>
  </si>
  <si>
    <t>使用Amazon S3托管静态内容.使用Amazon Elastic Kubernetes Service (Amazon EKS) 和AWS Fargate获得计算能力.使用托管的Amazon RDS集群作为数据库.</t>
    <phoneticPr fontId="2"/>
  </si>
  <si>
    <t>使用亚马逊EC2保留实例来托管静态内容.使用亚马逊弹性Kubernetes服务(亚马逊EKS)和亚马逊EC2来获得计算能力.使用托管的亚马逊RDS集群作为数据库.</t>
    <phoneticPr fontId="2"/>
  </si>
  <si>
    <t>亚马逊FSx多方位部署</t>
    <phoneticPr fontId="2"/>
  </si>
  <si>
    <t>亚马逊弹性块存储(Amazon EBS) 多附加卷</t>
    <phoneticPr fontId="2"/>
  </si>
  <si>
    <t>具有多个装载目标的Amazon弹性文件系统(Amazon EFS)</t>
    <phoneticPr fontId="2"/>
  </si>
  <si>
    <t>具有单个装载目标和多个访问点的Amazon弹性文件系统(Amazon EFS)</t>
    <phoneticPr fontId="2"/>
  </si>
  <si>
    <t>其他选项不正确,原因如下:A.亚马逊FSx多AZ部署亚马逊FSx是一种托管文件系统服务,提供对亚马逊EC2实例上托管的文件系统的访问.亚马逊FSx不支持本地协议,例如NFS.B.亚马逊弹性块存储(Amazon EBS)多连接卷亚马逊EBS是一种块存储服务,提供耐用的块级存储卷,用于亚马逊EC2实例.亚马逊EBS多连接卷可以同时连接到多个EC2实例,但不能由多个Linux实例通过本机协议安装,例如具有单个装载目标和多个访问点的NFS.D.亚马逊弹性文件系统(Amazon EFS)单个装载目标只能用于在单个EC2实例上装载文件系统.多个访问点将用于从不同的VPC提供对文件系统的访问.</t>
  </si>
  <si>
    <t>将所有财务团队用户添加到IAM组.将名为Billing的AWS管理策略附加到该组.</t>
    <phoneticPr fontId="2"/>
  </si>
  <si>
    <t>附加一个基于身份的策略,以拒绝包括根用户在内的所有用户访问计费信息.</t>
    <phoneticPr fontId="2"/>
  </si>
  <si>
    <t>创建服务控制策略(SCP)以拒绝访问计费信息.将SCP连接到根组织单元 (OU).</t>
    <phoneticPr fontId="2"/>
  </si>
  <si>
    <t>将“组织所有功能“功能集转换为“组织合并计费”功能集.</t>
    <phoneticPr fontId="2"/>
  </si>
  <si>
    <t>Q569 一家电子商务公司在AWS云中运行一个与本地仓库解决方案集成的应用程序.该公司使用亚马逊简单通知服务(Amazon SNS)将订单消息发送到本地HTTPS端点, 以小仓库应用程序可以外理订单本地数据中心团队检测到一些订单消息没有收到解决方案架构师要保留未交付的消息,并对消息进行长达14天的分析.哪种解决方案将通过最少的开发工作来满足这些要求?</t>
  </si>
  <si>
    <t>配置一个亚马逊SNS死信队列,该队列具有保留期为14天的亚马逊Kinesis数据流目标.</t>
    <phoneticPr fontId="2"/>
  </si>
  <si>
    <t>在应用程序和亚马逊SNS之间添加一个保留期为14天的亚马逊简单队列服务(Amazon SQS)队列.</t>
    <phoneticPr fontId="2"/>
  </si>
  <si>
    <t>配置一个亚马逊SNS死信队列,该队列具有保留期为14天的亚马逊简单队列服务(Amazon SQS) 目标.</t>
    <phoneticPr fontId="2"/>
  </si>
  <si>
    <t>配置一个Amazon SNS死信队列,该队列具有一个Amazon DynamoDB目标,该目标的TTL属性设置为14天的保留期.</t>
    <phoneticPr fontId="2"/>
  </si>
  <si>
    <t>亚马逊SQS中的消息保留期可以设置在1分钟到14天之间(默认为4天).因此,您可以将您的SQS DLQ配置为保留14天未送达的SNS消息.这将使您能够以最少的开发工作量分析未送达的消息.A是一个很好的解决方案,但它需要修改应用程序,需要修改该应用程序以将消息发送到Amazon Kinesis数据流,而不是本地HTTPS端点.选项B不是一个好的解决方案.需要修改此应用程序以向AmazonSQS队列发送消息,而不是向本地HTTPS端点发送消息,选项D不是一个坏的解决方案,因为Amazon DynamoDB不是设计用于长时间存储消息,选项C是最好的解决方案,因为它不需要对应用程序进行任何更改</t>
  </si>
  <si>
    <t>使用AmazonEMR集群.创建一个Apache Hive作业将数据备份到AmazonS3.</t>
    <phoneticPr fontId="2"/>
  </si>
  <si>
    <t>通过连续备份将数据直接从DynamoDB导出到AmazonS3.打开表的时间点恢复.</t>
    <phoneticPr fontId="2"/>
  </si>
  <si>
    <t>配置Amazon DynamoDB Streams.创建一个AWS Lambda函数来消耗流并将数据导出到Amazon S3存储桶.</t>
    <phoneticPr fontId="2"/>
  </si>
  <si>
    <t>创建一个AWS Lambda函数,定期将数据库表中的数据导出到Amazon S3.打开表的时间点恢复。</t>
    <phoneticPr fontId="2"/>
  </si>
  <si>
    <t>连续备份是DynamoDB的一项原生功能,它可以在任何规模上工作,而无需管理服务器或集群,并允许您以每秒的粒度将过去35天内AWS区域和帐户的数据导出到任何时间点.此外,它不会影响生产表的读取容量或可用</t>
  </si>
  <si>
    <t>使用AWS Lambda事件源映射.设置亚马逊简单队列服务(Amazon SQS)标准队列作为事件源.使用AWS密钥管理服务(SSEKMS) 进行加密.添加Lambda执行角色的KMS:Decrypt权限.</t>
    <phoneticPr fontId="2"/>
  </si>
  <si>
    <t>使用AWS Lambda事件源映射.使用亚马逊简单队列服务(Amazon SQS) FIFO队列作为事件源.使用SQS管理的加密密钥(SSESQS) 进行加密.添加Lambda函数的加密密钥调用权限.</t>
    <phoneticPr fontId="2"/>
  </si>
  <si>
    <t>使用AWS Lambda事件源映射.将亚马逊简单队列服务(Amazon SQS) FIFO队列设置为事件源.使用AWS KMS密钥(SSE-KMS).添加Lambda执行角色的KMS:Decrypt权限.</t>
    <phoneticPr fontId="2"/>
  </si>
  <si>
    <t>使用AWS Lambda事件源映射.设置亚马逊简单队列服务(Amazon SQS) 标准队列作为事件源.使用AWS KMS密钥(SSE-KMS)进行加密.添加Lambda函数的加密密钥调用权限.</t>
    <phoneticPr fontId="2"/>
  </si>
  <si>
    <t>SQS FIFO比标准队列稍微贵一些https://calculator.aws/#/addService/SQS我仍然会使用这个标准,因为关键字“至少一次”,因为FIFO处理“恰好一次”这给我们留下了A和D,我相信lambda函数只需要解密</t>
  </si>
  <si>
    <t>开发使用批准的EC2创建流程的AWS Systems Manager模板.使用批准的Systems Manager模板提供EC2实例.</t>
    <phoneticPr fontId="2"/>
  </si>
  <si>
    <t>使用AWS组织将帐户组织成组织单元 (OU).定义并附加服务控制策略(SCP)以控制EC2实例类型的使用.</t>
    <phoneticPr fontId="2"/>
  </si>
  <si>
    <t>配置一个Amazon EventBridge规则,该规则在创建EC2实例时调用AWS Lambda函数.停止不允许的EC2实例类型.</t>
    <phoneticPr fontId="2"/>
  </si>
  <si>
    <t>为员工设置AWS服务目录产品,以创建允许的EC2实例类型.确保员工只能使用服务目录产品部署EC2实例.</t>
    <phoneticPr fontId="2"/>
  </si>
  <si>
    <t>使用亚马逊理解软件将录音翻译成英语.</t>
    <phoneticPr fontId="2"/>
  </si>
  <si>
    <t>使用Amazon Lex创建书面情绪分析报告.</t>
    <phoneticPr fontId="2"/>
  </si>
  <si>
    <t>使用Amazon Polly将录音转换为文本.</t>
    <phoneticPr fontId="2"/>
  </si>
  <si>
    <t>使用亚马逊转录将任何语言的录音转换为文本.</t>
    <phoneticPr fontId="2"/>
  </si>
  <si>
    <t>使用亚马逊翻译将任何语言的文本翻译成英语.</t>
    <phoneticPr fontId="2"/>
  </si>
  <si>
    <t>EC2实例有一个基于资源的策略,其中包含一个Deny语句.</t>
    <phoneticPr fontId="2"/>
  </si>
  <si>
    <t>政策声明中未指定委托人.</t>
    <phoneticPr fontId="2"/>
  </si>
  <si>
    <t>“操作”字段不授予终止EC2实例所需的操作.</t>
    <phoneticPr fontId="2"/>
  </si>
  <si>
    <t>终止EC2实例的请求并非源自CIDR块192.0.2/24或203.0.113.0/24.</t>
    <phoneticPr fontId="2"/>
  </si>
  <si>
    <t>"aws:SourcelP"表示试图执行操作的IP地址.</t>
  </si>
  <si>
    <t>在账户上配置AWS审核管理器,选择支付卡行业数据安全标准(PCI DSS)进行审核.</t>
    <phoneticPr fontId="2"/>
  </si>
  <si>
    <t>在S3 bucket上配置Amazon S3库存配置Amazon Athena查询库存.</t>
    <phoneticPr fontId="2"/>
  </si>
  <si>
    <t>配置Amazon Macie以运行数据发现作业,该作业使用所需数据类型的托管标识符.</t>
    <phoneticPr fontId="2"/>
  </si>
  <si>
    <t>使用Amazon S3 Select在S3存储桶中运行报告.</t>
    <phoneticPr fontId="2"/>
  </si>
  <si>
    <t>将AmazonS3作为文件系统安装到本地服务器上,</t>
    <phoneticPr fontId="2"/>
  </si>
  <si>
    <t>部署一个AWS存储网关文件网关来替换NFS存储.</t>
    <phoneticPr fontId="2"/>
  </si>
  <si>
    <t>部署AWS Snowball Edge为本地服务器提供NFS装载.</t>
    <phoneticPr fontId="2"/>
  </si>
  <si>
    <t>部署一个AWS存储网关卷网关来替换块存储.</t>
    <phoneticPr fontId="2"/>
  </si>
  <si>
    <t>部署Amazon弹性文件系统(Amazon EFS) 卷并将其装载到本地服务器.</t>
    <phoneticPr fontId="2"/>
  </si>
  <si>
    <t>在公用子网中提供一个专用的EC2 NAT实例.配置专用子网的路由表,以使用该实例的弹性网络接口作为所有S3流量的目的地.</t>
    <phoneticPr fontId="2"/>
  </si>
  <si>
    <t>在私有子网中提供一个专用的EC2 NAT实例.配置公共子网的路由表,以使用该实例的弹性网络接口作为所有S3流量的目的地.</t>
    <phoneticPr fontId="2"/>
  </si>
  <si>
    <t>提供VPC网关端点,配置私有子网的路由表,将网关端点作为所有S3流量的路由.</t>
    <phoneticPr fontId="2"/>
  </si>
  <si>
    <t>提供第二个NAT网关.配置私有子网的路由表,以使用此NAT网关作为所有S3流量的目的地.</t>
    <phoneticPr fontId="2"/>
  </si>
  <si>
    <t>使用S3生命周期删除过期的对象版本并保留两个最新版本,</t>
    <phoneticPr fontId="2"/>
  </si>
  <si>
    <t>使用AWS Lambda功能检查旧版本,并删除除两个最新版本外的所有版本,</t>
    <phoneticPr fontId="2"/>
  </si>
  <si>
    <t>使用S3批处理操作删除非当前对象版本,并仅保留两个最新版本,</t>
    <phoneticPr fontId="2"/>
  </si>
  <si>
    <t>停用S3 bucket上的版本控制,并保留两个最新的版本,</t>
    <phoneticPr fontId="2"/>
  </si>
  <si>
    <t>建立新的1 Gbps直接连接.与另一个AWS帐户共享连接.</t>
    <phoneticPr fontId="2"/>
  </si>
  <si>
    <t>在AWS管理控制台中设置一个新的200 Mbps直接连接.</t>
    <phoneticPr fontId="2"/>
  </si>
  <si>
    <t>联系AWS Direct Connect合作伙伴订购1 Gbps连接.与另一个AWS帐户共享连接.</t>
    <phoneticPr fontId="2"/>
  </si>
  <si>
    <t>联系AWS Direct Connect合作伙伴,为现有AWS帐户订购200 Mbps托管连接.</t>
    <phoneticPr fontId="2"/>
  </si>
  <si>
    <t>在本地部署AWS数据同步代理.安排数据同步任务以将数据传输到FSx for Windows File Server 文件系统.</t>
    <phoneticPr fontId="2"/>
  </si>
  <si>
    <t>使用AWS CLI将每个文件服务器上的共享复制到Amazon S3存储桶中.安排AWS DataSync任务将数据传输到FSx for Windows file server文件系统.</t>
    <phoneticPr fontId="2"/>
  </si>
  <si>
    <t>从每个文件服务器中删除驱动器.将驱动器运送到AWS以导入Amazon S3.安排AWS DataSync任务将数据传输到FSx for Windows file server文件系统.</t>
    <phoneticPr fontId="2"/>
  </si>
  <si>
    <t>订购AWS Snowdone设备.将设备连接到本地网络.在设备上启动AWS数据同步代理.安排数据同步任务以将数据传输到FSx for Windows File Server文件系统.</t>
    <phoneticPr fontId="2"/>
  </si>
  <si>
    <t>订购一台AWS Snowball Edge Storage Optimized设备.将该设备连接到本地网络.使用AWS CLI将数据复制到该设备.将设备运回AWS以导入Amazon S3.安排AWS DataSync任务将数据传输到FSx for Windows File Server文件系统.</t>
    <phoneticPr fontId="2"/>
  </si>
  <si>
    <t>使用亚马逊Kinesis数据流获取数据.使用AWS Lambda实时分析数据.</t>
    <phoneticPr fontId="2"/>
  </si>
  <si>
    <t>使用AWS Glue获取数据.使用Amazon Kinesis data Analytics实时分析数据.</t>
    <phoneticPr fontId="2"/>
  </si>
  <si>
    <t>使用Amazon Kinesis Data Firehose获取数据.使用Amazon Kinosis Data Analytics实时分析数据.</t>
    <phoneticPr fontId="2"/>
  </si>
  <si>
    <t>使用亚马逊API网关接收数据.使用AWS Lambda实时分析数据.</t>
    <phoneticPr fontId="2"/>
  </si>
  <si>
    <t>将网站图像移动到安装在每个EC2实例上的AmazonS3存储桶中</t>
    <phoneticPr fontId="2"/>
  </si>
  <si>
    <t>使用主EC2实例的NFS共享来共享网站映像.将此共享装载到其他EC2实例上.</t>
    <phoneticPr fontId="2"/>
  </si>
  <si>
    <t>将网站图像移动到安装在每个EC2实例上的Amazon弹性文件系统(Amazon EFS) 文件系统上.</t>
    <phoneticPr fontId="2"/>
  </si>
  <si>
    <t>从现有EC2实例创建亚马逊机器映像(AMI).使用AMI在应用程序负载均衡器后面提供新实例,作为自动缩放组的一部分.配置自动缩放组以维护至少两个实例.在AWS Global accelerator中为网站配置加速器</t>
    <phoneticPr fontId="2"/>
  </si>
  <si>
    <t>从现有EC2实例创建亚马逊机器映像(AMI).使用AMI在应用程序负载均衡器后面提供新实例,作为自动缩放组的一部分.配置自动缩放组以维护至少两个实例.为网站配置Amazon CloudFront分发版.</t>
    <phoneticPr fontId="2"/>
  </si>
  <si>
    <t>确保客户在其帐户中创建IAM角色,该角色具有只读EC2和CloudWatch权限以及对公司帐户的信任策略.</t>
    <phoneticPr fontId="2"/>
  </si>
  <si>
    <t>创建一个实现令牌自动售货机的无服务器API,为具有只读EC2和CloudWatch权限的角色提供临时AWS凭据.</t>
    <phoneticPr fontId="2"/>
  </si>
  <si>
    <t>确保客户在其帐户中创建一个具有只读EC2和CloudWatch权限的IAM用户,在机密管理系统中加密并存储客户访问权限和密钥.</t>
    <phoneticPr fontId="2"/>
  </si>
  <si>
    <t>确保客户在其帐户中创建一个Amazon Cognito用户,以使用具有只读EC2和CloudWatch权限的IAM角色.在机密管理系统中加密并存储Amazon Cognido用户和密码.</t>
    <phoneticPr fontId="2"/>
  </si>
  <si>
    <t>在每个VPC之间建立VPC对等连接,更新每个关联子网的路由表</t>
    <phoneticPr fontId="2"/>
  </si>
  <si>
    <t>在每个专有网络中配置一个NAT网关和一个互联网网关,通过互联网连接每个专有网络</t>
    <phoneticPr fontId="2"/>
  </si>
  <si>
    <t>在网络团队的AWS帐户中创建一个AWS Transit Gateway.从每个VPC配置静态路由.</t>
    <phoneticPr fontId="2"/>
  </si>
  <si>
    <t>在每个专有网络中部署VPN网关.在网络团队的AWS帐户中创建一个中转专有网络,以连接到每个专有网络.</t>
    <phoneticPr fontId="2"/>
  </si>
  <si>
    <t>为Amazon EC2购买一份1年储蓄计划,该计划涵盖了批处理作业使用的“自动缩放”组的实例族,</t>
    <phoneticPr fontId="2"/>
  </si>
  <si>
    <t>为批处理作业使用的“自动缩放”组中实例的特定实例类型和操作系统购买一个1年的保留实例.</t>
    <phoneticPr fontId="2"/>
  </si>
  <si>
    <t>为“自动缩放”组创建新的启动模板.将实例设置为“点实例”.设置策略以根据CPU使用情况进行扩展.</t>
    <phoneticPr fontId="2"/>
  </si>
  <si>
    <t>为“自动缩放”组创建新的启动模板.增加实例大小.设置策略以根据CPU使用情况进行扩展.</t>
    <phoneticPr fontId="2"/>
  </si>
  <si>
    <t>将文件从用户浏览器上传到应用服务器.将文件传输到Amazon S3存储桶.</t>
    <phoneticPr fontId="2"/>
  </si>
  <si>
    <t>提供AWS存储网关文件网关.将文件直接从用户浏览器上传到文件网关.</t>
    <phoneticPr fontId="2"/>
  </si>
  <si>
    <t>在应用程序中生成AmazonS3预签名的URL.直接从用户的浏览器上传文件到S3桶中,</t>
    <phoneticPr fontId="2"/>
  </si>
  <si>
    <t>提供亚马逊弹性文件系统(Amazon EFS) 文件系统.将文件直接从用户浏览器上传到文件系统.</t>
    <phoneticPr fontId="2"/>
  </si>
  <si>
    <t>将应用程序转换为使用AmazonDynamoDB.为中心预订表使用全局表.在每个Regional部署中使用正确的Regional端点.</t>
    <phoneticPr fontId="2"/>
  </si>
  <si>
    <t>将数据库迁移到Amazon Aurora MySQL数据库.在每个Region中部署Aurora Read Replicas.在每个区域部署中使用正确的Regional端点访问数据库.</t>
    <phoneticPr fontId="2"/>
  </si>
  <si>
    <t>将数据库迁移到Amazon RDS for MySQL数据库.在每个Region部署MySQL读取副本.在每个区域部署中使用正确的Regional端点访问数据库.</t>
    <phoneticPr fontId="2"/>
  </si>
  <si>
    <t>将应用程序迁移到Amazon Aurora Serverless数据库.将数据库实例部署到每个区域.在每个区域部署中使用正确的区域端点访问数据库.使用AWS Lambda函数处理每个区域中的事件流以同步数据库.</t>
    <phoneticPr fontId="2"/>
  </si>
  <si>
    <t>创建一个AmazonEC2支持的Amazon Machine Image (AMI) 生命周期策略,以基于标记创建备份.安排备份每天运行两次.根据需要复制映像.</t>
    <phoneticPr fontId="2"/>
  </si>
  <si>
    <t>创建一个AmazonEC2支持的Amazon Machine Image (AMI) 生命周期策略,以创建基于标记的备份.安排备份每天运行两次.将副本配置到us-west-2 Region.</t>
    <phoneticPr fontId="2"/>
  </si>
  <si>
    <t>通过使用AWS backup在us-west-1和us-west-2中创建备份保管库.根据标记值为EC2实例创建备份计划.创建一个AWS Lambda函数作为计划作业运行,以将备份数据复制到us-west-2.</t>
    <phoneticPr fontId="2"/>
  </si>
  <si>
    <t>使用AWS backup创建备份保管库.使用AWS backup根据标记值为EC2实例创建备份计划.将副本的目标定义为us-west-2.指定每天运行两次的备份计划.</t>
    <phoneticPr fontId="2"/>
  </si>
  <si>
    <t>使用AWS backup创建备份保管库.使用AWS backup根据标记值为EC2实例创建备份计划.指定每天运行两次的备份计划.按需复制到us-west-2.</t>
    <phoneticPr fontId="2"/>
  </si>
  <si>
    <t>修改web层的入站安全组.为正在消耗资源的IP地址添加拒绝规则.</t>
    <phoneticPr fontId="2"/>
  </si>
  <si>
    <t>修改web层子网的网络ACL.为正在消耗资源的IP地址添加入站拒绝规则.</t>
    <phoneticPr fontId="2"/>
  </si>
  <si>
    <t>修改应用层的入站安全组.为正在消耗资源的IP地址添加拒绝规则.</t>
    <phoneticPr fontId="2"/>
  </si>
  <si>
    <t>修改应用层子网的网络ACL.为正在消耗资源的IP地址添加入站拒绝规则.</t>
    <phoneticPr fontId="2"/>
  </si>
  <si>
    <t>在eu-west-1 VPC和ap-southeast-2 VPC之间创建一个VPC对等连接.在eu-west-1应用程序安全组中创建一个入站规则,允许来自 ap-souteast-2安全组中数据库服务器IP地址的流量.</t>
    <phoneticPr fontId="2"/>
  </si>
  <si>
    <t>在ap-southeast-2 VPC和eu-west-1 VPC之间配置一个VPC对等连接,更新子网路由表,在ap-sSoutheast-2数据库安全组中创建一个入站规则,该规则引用eu-west-1中应用服务器的安全组ID.</t>
    <phoneticPr fontId="2"/>
  </si>
  <si>
    <t>在ap-southeast-2 VPC和eu-west-1 VPC之间配置一个VPC对等连接更新子网路由表.在ap-sSoutheast-2数据库安全组中创建一个入站规则,允许来自eu-west-1应用服务器IP地址的流量.</t>
    <phoneticPr fontId="2"/>
  </si>
  <si>
    <t>在eu-west-1 VPC和ap-Southeat-2 VPC之间创建一个具有对等附件的传输网关.在正确地对传输网关进行对等并配置路由后,在数据库安全组中创建一个入站规则,该规则引用eu-west-1VPC中应用服务器的安全组ID.</t>
    <phoneticPr fontId="2"/>
  </si>
  <si>
    <t>Answer:C -- &gt;“不能引用位于不同Region的对等专有网络的安全组,只能使用该对等专有网络中的CIDR块.” https://docs.aws.amazon.com/vpc/latest/peering/vpc-peering-security-groups.html</t>
  </si>
  <si>
    <t>为每个开发环境配置自己的Amazon Aurora PostgreSQL数据库</t>
    <phoneticPr fontId="2"/>
  </si>
  <si>
    <t>为每个开发环境配置自己的Amazon RDS for PostgreSQL Single AZ DB实例</t>
    <phoneticPr fontId="2"/>
  </si>
  <si>
    <t>为每个开发环境配置自己的Amazon Aurora On Demand PostgreSQL兼容数据库</t>
    <phoneticPr fontId="2"/>
  </si>
  <si>
    <t>使用AmazonS3 Object Select为每个开发环境配置自己的AmazonS3 bucket</t>
    <phoneticPr fontId="2"/>
  </si>
  <si>
    <t>使用AWS Config识别所有未标记的资源.以编程方式标记已识别的资源.在备份计划中使用标记.</t>
    <phoneticPr fontId="2"/>
  </si>
  <si>
    <t>使用AWS Config识别所有未运行的资源.将这些资源添加到备份保管库.</t>
    <phoneticPr fontId="2"/>
  </si>
  <si>
    <t>要求所有AWS帐户所有者审查其资源,以确定需要备份的资源.</t>
    <phoneticPr fontId="2"/>
  </si>
  <si>
    <t>使用亚马逊检查员识别所有不合规的资源.</t>
    <phoneticPr fontId="2"/>
  </si>
  <si>
    <t>创建一个托管在Amazon S3中的静态网站,该网站调用AWS Lambda函数来调整图像的大小,并将图像存储在Amazon S3存储桶中.</t>
    <phoneticPr fontId="2"/>
  </si>
  <si>
    <t>创建一个托管在Amazon CloudFront中的静态网站,该网站调用AWS步骤函数来调整图像的大小,并将图像存储在Amazon RDS数据库中.</t>
    <phoneticPr fontId="2"/>
  </si>
  <si>
    <t>创建一个托管在亚马逊EC2实例上运行的web服务器上的动态网站.配置在EC2实例中运行的进程以调整图像的大小,并将图像存储在亚马逊S3存储桶中.</t>
    <phoneticPr fontId="2"/>
  </si>
  <si>
    <t>创建一个动态网站,托管在自动伸缩的亚马逊弹性容器服务(Amazon ECS)集群上,该集群在亚马逊简单队列服务(Amazon SQS)中创建一个调整大小的作业.设置一个在亚马逊EC2实例上运行的图像调整大小程序来处理调整大小的工作.</t>
    <phoneticPr fontId="2"/>
  </si>
  <si>
    <t>在AWS身份和访问管理(IAM)中向AmazonEKSNodeRole IAM角色授予所需的权限.</t>
    <phoneticPr fontId="2"/>
  </si>
  <si>
    <t>创建接口VPC端点,允许节点访问控制平面.</t>
    <phoneticPr fontId="2"/>
  </si>
  <si>
    <t>重新创建公用子网中的节点.限制EC2节点的安全组.</t>
    <phoneticPr fontId="2"/>
  </si>
  <si>
    <t>允许节点的安全组中的出站流量.</t>
    <phoneticPr fontId="2"/>
  </si>
  <si>
    <t>支持数据API使用传统.容器化和事件驱动的应用程序访问数据</t>
    <phoneticPr fontId="2"/>
  </si>
  <si>
    <t>支持客户端和服务器端加密</t>
    <phoneticPr fontId="2"/>
  </si>
  <si>
    <t>在指定时间和应用程序不活动时构建分析工作负载</t>
    <phoneticPr fontId="2"/>
  </si>
  <si>
    <t>缓存数据以减轻后端数据库的压力</t>
    <phoneticPr fontId="2"/>
  </si>
  <si>
    <t>在全球范围内扩展以支持数PB的数据和每分钟数千万的请求</t>
    <phoneticPr fontId="2"/>
  </si>
  <si>
    <t>Amazon Redshift是一个数据仓库解决方案,因此适用于 :- 支持加密(客户端和服务器端)-处理分析工作负载,尤其是在应用程序不太活跃的非高峰时段-为了分析目的而扩展到大量数据和高查询量以下选项是不正确的,因为:A)数据API通常不与Redshift起使用.它更多地用于运行SQL查询和分析.D) Redshift通常不用于缓存数据,它用于分析和数据仓库目的.F) Redshift集群不会在管理控制台中创建副本.它们是独立的集群.您可以从快照创建DR集群并恢复到另一个区域(自动或手动),但我不认为这就是此选项的含义.</t>
  </si>
  <si>
    <t>使用应用程序负载均衡器和Amazon弹性容器服务(Amazon ECS) .</t>
    <phoneticPr fontId="2"/>
  </si>
  <si>
    <t>使用Amazon API网关和AWS Lambda函数,并提供并发性.</t>
    <phoneticPr fontId="2"/>
  </si>
  <si>
    <t>使用应用程序负载均衡器和Amazon Elastic Kubernetes Service (Amazon EKS) 集群.</t>
    <phoneticPr fontId="2"/>
  </si>
  <si>
    <t>使用具有保留并发性的亚马逊API网关和AWS Lambda函数.</t>
    <phoneticPr fontId="2"/>
  </si>
  <si>
    <t>在Systems Manager控制台中启用S3日志记录.选择要将会话数据发送到的S3存储桶.</t>
    <phoneticPr fontId="2"/>
  </si>
  <si>
    <t>安装Amazon CloudWatch代理.将所有日志推送到CloudWatch日志组中.将日志从组中导出到S3存储桶中以备存档.</t>
    <phoneticPr fontId="2"/>
  </si>
  <si>
    <t>创建一个Systems Manager文档,将所有服务器日志上传到中央S3存储桶.使用Amazon EventBridge每天对帐户中的所有服务器运行Systems Manager文档.</t>
    <phoneticPr fontId="2"/>
  </si>
  <si>
    <t>安装Amazon CloudWatch代理.将所有日志推送到CloudWatch日志组.创建CloudWatch日志订阅,将任何传入的日志事件推送到Amazon Kinesis Data Firehose交付流.将Amazon S3设置为目的地.</t>
    <phoneticPr fontId="2"/>
  </si>
  <si>
    <t>在RDS中启用存储自动缩放</t>
    <phoneticPr fontId="2"/>
  </si>
  <si>
    <t>增加RDS数据库实例大小</t>
    <phoneticPr fontId="2"/>
  </si>
  <si>
    <t>将RDS数据库实例存储类型更改为Provisioned IOPS</t>
    <phoneticPr fontId="2"/>
  </si>
  <si>
    <t>备份RDS数据库,增加存储容量,恢复数据库,停止上一个实例</t>
    <phoneticPr fontId="2"/>
  </si>
  <si>
    <t>为客户创建AWS CloudFormation模板.</t>
    <phoneticPr fontId="2"/>
  </si>
  <si>
    <t>为客户创建AWS服务目录产品.</t>
    <phoneticPr fontId="2"/>
  </si>
  <si>
    <t>为客户创建AWS Systems Manager模板.</t>
    <phoneticPr fontId="2"/>
  </si>
  <si>
    <t>为客户创建AWS配置项.</t>
    <phoneticPr fontId="2"/>
  </si>
  <si>
    <t>AWS服务目录允许您创建和管理可以在组织内部署的IT服务目录.使用服务目录,您可以定义一组标准化的产品(在这种情况下是解决方案和工具),客户可以自助提供.通过创建服务目录产品,您可以控制和强制部署经过批准和验证的解决方案和工具. Q600一家公司正在设计一个新的web应用程序,该应用程序将在AmazonEC2实例上运行.该应用程序会使用AmazonDynamoDB作为后端数据存储.应用程序流量将是不可预测的.该公司预计应用程序对数据库的读写吞吐量将是中等到较高,该公司需要根据应用程序流量进行扩展.哪个DynamoDB表配置将满足这些要求MOST成本效益? A. 使用DynamoDB Standard表类配置具有规定读写功能的DynamoDB.将DynamoDB自动缩放设置为定义的最大容量. B. 使用DynamoDB标准表类在按需模式下配置DynamoDB. C. 使用DynamoDB Standard Infrequent Access (DynamoDB标准IA)表类配置具有规定读写功能的DynamoDB.将DynamoDB自动缩放设置为定义的最大容量. D. 使用DynamoDB standard infrequent Access (DynamoDB标准IA) 表类在按需模式下配置DynamoDB. because 'on-demand mode' is made for unpredictable traffic and instantly accommodates workloads as they ramp up or down.因为“按需模式”是为不可预测的流量而设计的,当工作负载上升或下降时,它会立即适应工作负载。</t>
  </si>
  <si>
    <t>题目 701：</t>
  </si>
  <si>
    <t>题目 702：</t>
  </si>
  <si>
    <t>题目 703：</t>
  </si>
  <si>
    <t>在AWS WAF中创建一个web ACL.将web ACL与端点关联</t>
  </si>
  <si>
    <t>题目 704：</t>
  </si>
  <si>
    <t>题目 705：</t>
  </si>
  <si>
    <t>题目 706：</t>
  </si>
  <si>
    <t>将计算优化的EC2实例部署到集群放置组中.</t>
  </si>
  <si>
    <t>将计算优化的EC2实例部署到分区放置组中.</t>
  </si>
  <si>
    <t>将EC2实例附加到Amazon FSx for Lustre文件系统.</t>
  </si>
  <si>
    <t>将EC2实例连接到Amazon FSx for NetApp ONTAP文件系统.</t>
  </si>
  <si>
    <t>题目 707：</t>
  </si>
  <si>
    <t>AWS与VPC端点的数据同步</t>
  </si>
  <si>
    <t>AWS直接连接</t>
  </si>
  <si>
    <t>AWS雪球边缘存储优化</t>
  </si>
  <si>
    <t>AWS存储网关</t>
  </si>
  <si>
    <t>AWS存储网关</t>
    <phoneticPr fontId="2"/>
  </si>
  <si>
    <t>题目 708：</t>
  </si>
  <si>
    <t>题目 709：</t>
  </si>
  <si>
    <t>题目 710：</t>
  </si>
  <si>
    <t>题目 711：</t>
  </si>
  <si>
    <t>题目 712：</t>
  </si>
  <si>
    <t>题目 713：</t>
  </si>
  <si>
    <t>题目 714：</t>
  </si>
  <si>
    <t>题目 715：</t>
  </si>
  <si>
    <t>为AmazonS3创建接口端点.使用接口端点可以安全地访问来自Region和本地位置的数据.</t>
  </si>
  <si>
    <t>题目 716：</t>
  </si>
  <si>
    <t>https://docs.aws.amazon.com/organizations/latest/userguide/orgs_manage_policies_tag-policies.html</t>
  </si>
  <si>
    <t>题目 717：</t>
  </si>
  <si>
    <t>题目 718：</t>
  </si>
  <si>
    <t>题目 719：</t>
  </si>
  <si>
    <t>题目 720：</t>
  </si>
  <si>
    <t>题目 721：</t>
  </si>
  <si>
    <t>题目 722：</t>
  </si>
  <si>
    <t>题目 723：</t>
  </si>
  <si>
    <t>题目 724：</t>
  </si>
  <si>
    <t>题目 725：</t>
  </si>
  <si>
    <t>题目 726：</t>
  </si>
  <si>
    <t>题目 727：</t>
  </si>
  <si>
    <t>题目 728：</t>
  </si>
  <si>
    <t>题目 729：</t>
  </si>
  <si>
    <t>题目 730：</t>
  </si>
  <si>
    <t>题目 731：</t>
  </si>
  <si>
    <t>题目 732：</t>
  </si>
  <si>
    <t>题目 745：</t>
    <phoneticPr fontId="2"/>
  </si>
  <si>
    <t>题目 746：</t>
    <phoneticPr fontId="2"/>
  </si>
  <si>
    <t>题目 747：</t>
    <phoneticPr fontId="2"/>
  </si>
  <si>
    <t>题目 748：</t>
    <phoneticPr fontId="2"/>
  </si>
  <si>
    <t>题目 749：</t>
    <phoneticPr fontId="2"/>
  </si>
  <si>
    <t>题目 750：</t>
    <phoneticPr fontId="2"/>
  </si>
  <si>
    <t>题目 751：</t>
    <phoneticPr fontId="2"/>
  </si>
  <si>
    <t>题目 752：</t>
    <phoneticPr fontId="2"/>
  </si>
  <si>
    <t>题目 753：</t>
    <phoneticPr fontId="2"/>
  </si>
  <si>
    <t>题目 754：</t>
    <phoneticPr fontId="2"/>
  </si>
  <si>
    <t>题目 755：</t>
    <phoneticPr fontId="2"/>
  </si>
  <si>
    <t>题目 756：</t>
    <phoneticPr fontId="2"/>
  </si>
  <si>
    <t>题目 757：</t>
    <phoneticPr fontId="2"/>
  </si>
  <si>
    <t>题目 758：</t>
    <phoneticPr fontId="2"/>
  </si>
  <si>
    <t>题目 759：</t>
    <phoneticPr fontId="2"/>
  </si>
  <si>
    <t>题目 760：</t>
    <phoneticPr fontId="2"/>
  </si>
  <si>
    <t>题目 761：</t>
    <phoneticPr fontId="2"/>
  </si>
  <si>
    <t>题目 762：</t>
    <phoneticPr fontId="2"/>
  </si>
  <si>
    <t>题目 763：</t>
    <phoneticPr fontId="2"/>
  </si>
  <si>
    <t>题目 764：</t>
    <phoneticPr fontId="2"/>
  </si>
  <si>
    <t>题目 765：</t>
    <phoneticPr fontId="2"/>
  </si>
  <si>
    <t>题目 766：</t>
    <phoneticPr fontId="2"/>
  </si>
  <si>
    <t>题目 767：</t>
    <phoneticPr fontId="2"/>
  </si>
  <si>
    <t>题目 768：</t>
    <phoneticPr fontId="2"/>
  </si>
  <si>
    <t>题目 769：</t>
    <phoneticPr fontId="2"/>
  </si>
  <si>
    <t>题目 770：</t>
    <phoneticPr fontId="2"/>
  </si>
  <si>
    <t>题目 771：</t>
    <phoneticPr fontId="2"/>
  </si>
  <si>
    <t>题目 772：</t>
    <phoneticPr fontId="2"/>
  </si>
  <si>
    <t>题目 773：</t>
    <phoneticPr fontId="2"/>
  </si>
  <si>
    <t>题目 774：</t>
    <phoneticPr fontId="2"/>
  </si>
  <si>
    <t>题目 775：</t>
    <phoneticPr fontId="2"/>
  </si>
  <si>
    <t>题目 776：</t>
    <phoneticPr fontId="2"/>
  </si>
  <si>
    <t>题目 777：</t>
    <phoneticPr fontId="2"/>
  </si>
  <si>
    <t>题目 778：</t>
    <phoneticPr fontId="2"/>
  </si>
  <si>
    <t>题目 779：</t>
    <phoneticPr fontId="2"/>
  </si>
  <si>
    <t>题目 780：</t>
    <phoneticPr fontId="2"/>
  </si>
  <si>
    <t>题目 781：</t>
    <phoneticPr fontId="2"/>
  </si>
  <si>
    <t>题目 782：</t>
    <phoneticPr fontId="2"/>
  </si>
  <si>
    <t>题目 783：</t>
    <phoneticPr fontId="2"/>
  </si>
  <si>
    <t>题目 784：</t>
    <phoneticPr fontId="2"/>
  </si>
  <si>
    <t>题目 785：</t>
    <phoneticPr fontId="2"/>
  </si>
  <si>
    <t>题目 786：</t>
    <phoneticPr fontId="2"/>
  </si>
  <si>
    <t>题目 787：</t>
    <phoneticPr fontId="2"/>
  </si>
  <si>
    <t>题目 788：</t>
    <phoneticPr fontId="2"/>
  </si>
  <si>
    <t>题目 789：</t>
    <phoneticPr fontId="2"/>
  </si>
  <si>
    <t>题目 790：</t>
    <phoneticPr fontId="2"/>
  </si>
  <si>
    <t>题目 791：</t>
    <phoneticPr fontId="2"/>
  </si>
  <si>
    <t>题目 792：</t>
    <phoneticPr fontId="2"/>
  </si>
  <si>
    <t>题目 793：</t>
    <phoneticPr fontId="2"/>
  </si>
  <si>
    <t>题目 794：</t>
    <phoneticPr fontId="2"/>
  </si>
  <si>
    <t>题目 795：</t>
    <phoneticPr fontId="2"/>
  </si>
  <si>
    <t>题目 796：</t>
    <phoneticPr fontId="2"/>
  </si>
  <si>
    <t>题目 797：</t>
    <phoneticPr fontId="2"/>
  </si>
  <si>
    <t>题目 798：</t>
    <phoneticPr fontId="2"/>
  </si>
  <si>
    <t>题目 799：</t>
    <phoneticPr fontId="2"/>
  </si>
  <si>
    <t>题目 800：</t>
    <phoneticPr fontId="2"/>
  </si>
  <si>
    <t>Q718一家公司对使用AmazonDynamoDB表的应用程序进行测试,测试每周一次,每次4小时.该公司知道在测试过程中应用程序每秒对表执行多少读取和写入操作.该公司目前没有将DynamoDB用于任何其他用例.解决方案架构师需要优化表的成本.哪种解决方案将满足这些要求?</t>
  </si>
  <si>
    <t>CD很贵,因为即使有折扣,保留容量也会在空闲模式下花费大部分时间(过度付费.使用不足)A:如果您有不可预测的使用情况,随需应变是很好的, https://docs.aws.amazon.com/amazondynamodb/latest/developerguide/HowItWorks.ReadWriteCapacityMode.html#Provisioned是好的,如果你使用:https://docs.aws.amazon.com/amazondynamodb/latest/developerguide/ProvisionedThroughput.html"公司知道在测试过程中应用程序每秒对表执行多少次读写操作.”所以理想情况下,他们可以将其设置为max</t>
  </si>
  <si>
    <t>选择点播模式.适当更新读写容量单位.</t>
  </si>
  <si>
    <t>选择已配置模式.适当更新读写容量单位.</t>
  </si>
  <si>
    <t>购买DynamoDB一年期的预留容量.</t>
  </si>
  <si>
    <t>购买DynamoDB保留容量,为期3年.</t>
  </si>
  <si>
    <t>Q719一家公司在亚马逊EC2实例上运行其应用程序.该公司定期对其AWS成本进行财务评估.该公司最近发现了不寻常的支出.该公司需要一个解决方案来防止异常支出.解决方案必须监控成本,并在出现异常支出时通知责任相关方.哪种解决方案将满足这些要求?</t>
  </si>
  <si>
    <t>AWS成本异常检测(选项B):AWS成本反常检测旨在基于机器学习算法自动检测异常支出模式.它可以识别异常情况,并在检测到支出的意外变化时发送通知.这与防止异常支出和通知利益相关者的要求非常一致.</t>
  </si>
  <si>
    <t>使用AWS预算模板创建零支出预算.</t>
  </si>
  <si>
    <t>在AWS计费和成本管理控制台中创建一个AWS成本异常检测监视器.</t>
  </si>
  <si>
    <t>为当前运行的工作负载定价详细信息创建AWS定价计算器估计值.</t>
  </si>
  <si>
    <t>Q720一家营销公司从营销活动中收到亚马逊S3中的大量新点击流数据.该公司需要快速分析亚马逊S3中的点击流数据.然后,公司需要确定是否在数据管道中进一步处理数据.哪种解决方案将以最少的运营开销满足这些要求?</t>
  </si>
  <si>
    <t>AWS Glue with Athena (选项B):AWS-Glue是一种完全管理的提取.转换和加载(ETL)服务,而Athena是一种无服务器查询服务,允许您使用SQL查询直接在AmazonS3中分析数据.通过配置AWS Glue爬网程序来爬网数据,您可以为数据创建一个模式,然后使用Athena直接查询数据,而无需将其加载到单独的数据库中.这最大限度地减少了操作开销.</t>
  </si>
  <si>
    <t>在Spark目录中创建外部表.在AWS Glue中配置作业以查询数据.</t>
  </si>
  <si>
    <t>配置一个AWS Glue爬网程序来爬网数据.配置Amazon Athena以查询数据.</t>
  </si>
  <si>
    <t>在配置单元元存储中创建外部表.在亚马逊电子病历中配置Spark作业以查询数据.</t>
  </si>
  <si>
    <t>配置一个AWS Glue爬网程序来爬网数据.将Amazon Kinesis Data Analytics配置为使用SQL查询数据.</t>
  </si>
  <si>
    <t>Q721一家公司在其数据中心运行SMB文件服务器.文件服务器存储公司在文件创建日期后7天内频繁访问的大型文件.7天后,公司需要能够访问文件,最长检索时间为24小时.哪种解决方案将满足这些要求?</t>
  </si>
  <si>
    <t>A:DataSync不用于此C:FSx文件网关需要两侧的NFS,因此无法与S3一起工作D:没有说明如何将数据传输到S3 B:S3文件网关将SMB连接到S3.生命周期策略将对象移动到支持12小时检索的S3冰川深度档案 https://aws.amazon.com/blogs/aws/new-amazon-s3-storage-class-glacier-deep-archive/</t>
  </si>
  <si>
    <t>使用AWS DataSync将超过7天的数据从SMB文件服务器复制到AWS.</t>
  </si>
  <si>
    <t>创建一个AmazonS3文件网关以增加公司的存储空间.创建S3生命周期策略,以便在7天后将数据转换到S3 Glacier Deep Archive.</t>
  </si>
  <si>
    <t>创建一个亚马逊FSx文件网关,以增加公司的存储空间.创建一个Amazon S3生命周期策略,以便在7天后转换数据.</t>
  </si>
  <si>
    <t>为每个用户配置对AmazonS3的访问权限.创建S3生命周期策略,在7天后将数据转换为S3 Glacier灵活检索.</t>
  </si>
  <si>
    <t>打开数据库实例的自动缩放功能.</t>
  </si>
  <si>
    <t>为数据库实例创建一个读取复制副本.配置应用程序以将读取流量发送到读取复制副本.</t>
  </si>
  <si>
    <t>将DB实例转换为多AZ DB实例部署.配置应用程序以将读取流量发送到备用DB实例.</t>
  </si>
  <si>
    <t>Q723一家公司使用AmazonEC2实例和AmazonElasticBlockStore (AmazonEBS) 卷来运行应用程序,该公司每天为每个EBS卷创建一个快照,以满足法规遵从性要求.该公司希望实现一种防止意外删除EBS卷快照的体系结构.解决方案不得更改存储管理员用户的管理权限.哪种解决方案将以最少的管理工作量满足这些要求?</t>
  </si>
  <si>
    <t>锁定EBS快照(选项D):AWS中的“锁定”功能允许您防止意外删除资源,包括EBS快照.这可以在快照级别进行设置,提供了一种简单有效的方法来满足要求,而无需更改存储管理员用户的管理权限.</t>
  </si>
  <si>
    <t>创建一个具有删除快照权限的IAM角色.将角色附加到新的EC2实例.使用新EC2实例中的AWS CLI删除快照.</t>
  </si>
  <si>
    <t>创建拒绝快照删除的IAM策略.将策略附加到存储管理员用户.</t>
  </si>
  <si>
    <t>为快照添加标签.在回收站中为具有标记的EBS快照创建保留规则.</t>
  </si>
  <si>
    <t>锁定EBS快照以防止删除.</t>
  </si>
  <si>
    <t>Q724一家公司的应用程序使用网络负载均衡器.自动缩放组.Amazon EC2实例和部署在Amazon VPC中的数据库.该公司希望在其亚马逊专有网络中近乎实时地捕捉进出网络接口的流量信息.该公司希望将信息发送给亚马逊OpenSearch服务进行分析.哪种解决方案将满足这些要求?</t>
  </si>
  <si>
    <t>CloudTrail用于记录管理操作,我们需要CloudWatch.我们想要另一个AWS服务(OpenSearch)中的数据,而不是Kinesis,因此我们需要Firehose,而不是Streams.其他解释,Amazon CloudWatch Logs和VPC Flow Logs (选项B):VPC Flow Log捕获了VPC中进出网络接口的IP流量信息.通过配置VPC Flow Logs将日志数据发送到Amazon CloudWatch Logs中的日志组,您就可以使用Amazon Kinesis data Firehose将日志组中的日志流式传输到Amazon OpenSearch Service进行分析.这种方法为分析服务提供了近乎实时的日志流.</t>
  </si>
  <si>
    <t>在Amazon CloudWatch日志中创建一个日志组.配置VPC Flow Logs,将日志数据发送到日志组.使用Amazon Kinesis数据流将日志从日志组流式传输到OpenSearch服务.</t>
  </si>
  <si>
    <t>在Amazon CloudWatch日志中创建一个日志组.配置VPC Flow Logs,将日志数据发送到日志组.使用Amazon Kinesis Data Firehose将日志从日志组流式传输到OpenSearch Service.</t>
  </si>
  <si>
    <t>在AWS CloudTrail中创建一个踪迹.配置VPC Flow Logs,将日志数据发送到trail.使用Amazon Kinesis数据流将日志从踪迹流式传输到OpenSearch服务.</t>
  </si>
  <si>
    <t>在AWS CloudTrail中创建一个踪迹.配置VPC Flow Logs,将日志数据发送到trail.使用Amazon Kinesis Data Firehose将日志从踪迹流式传输到OpenSearch Service.</t>
  </si>
  <si>
    <t>Q727一家公司希望将其本地虚拟机(VM)备份到AWS.该公司的备份解决方案将本地备份作为对象导出到AmazonS3存储桶中.S3备份必须保留30天,并且必须在30天后自动删除.哪种步骤组合将满足这些要求?(选择三个.)</t>
  </si>
  <si>
    <t>创建一个启用了S3对象锁定的S3存储桶.</t>
  </si>
  <si>
    <t>创建一个启用了对象版本控制的S3存储桶.</t>
  </si>
  <si>
    <t>为对象配置30天的默认保留期.</t>
  </si>
  <si>
    <t>配置S3生命周期策略以保护对象30天.</t>
  </si>
  <si>
    <t>配置S3生命周期策略,使对象在30天后过期.</t>
  </si>
  <si>
    <t>F:</t>
  </si>
  <si>
    <t>Q728解决方案架构师需要将文件从Amazon S3存储桶复制到Amazon弹性文件系统(Amazon EFS)文件系统和另一个S3存储桶.文件必须连续复制.新文件会一致地添加到原始S3存储桶中.只有当源文件发生更改时,才应覆盖复制的文件.哪种解决方案将以最少的运营开销满足这些要求?</t>
  </si>
  <si>
    <t>为目标S3存储桶和EFS文件系统创建一个AWS数据同步位置.为目标S3存储桶和EFS文件系统创建一个任务.将传输模式设置为仅传输已更改的数据.</t>
  </si>
  <si>
    <t>创建一个AWS Lambda函数.将文件系统装载到函数中.在AmazonS3中创建和更改文件时,设置S3事件通知以调用该函数.配置将文件复制到文件系统和目标S3存储桶的功能.</t>
  </si>
  <si>
    <t>为目标S3存储桶和EFS文件系统创建一个AWS数据同步位置.为目标S3存储桶和EFS文件系统创建一个任务.设置传输模式以传输所有数据.</t>
  </si>
  <si>
    <t>在与文件系统相同的VPC中启动一个Amazon EC2实例.装载文件系统.创建一个脚本,定期将源S3存储桶中更改的所有对象同步到目标S3存储桶和已安装的文件系统.</t>
  </si>
  <si>
    <t>Q729一家公司使用亚马逊EC2实例并将数据存储在亚马逊弹性块存储(Amazon EBS)卷上.公司必须确保所有数据在静止时使用AWS密钥管理服务(AWS KMS)进行加密.该公司必须能够控制加密密钥的轮换.哪种解决方案将以最少的运营开销满足这些要求?</t>
  </si>
  <si>
    <t>“能够控制加密密钥的旋转”=客户管理的密钥(由AWS创建,但由客户在KMS中管理).选项A(创建一个客户管理的密钥.使用该密钥加密EBS卷)是最合适的选项,对于给定的要求具有最小的操作开销.</t>
  </si>
  <si>
    <t>创建一个客户管理的密钥.使用密钥加密EBS卷.</t>
  </si>
  <si>
    <t>使用AWS管理的密钥加密EBS卷.使用按键配置自动按键旋转.</t>
  </si>
  <si>
    <t>使用AWS拥有的密钥加密EBS卷.</t>
  </si>
  <si>
    <t>Q730一家公司需要一种解决方案来在亚马逊EC2实例上强制执行静态数据加密.解决方案必须自动识别不合规的资源,并对发现的结果强制执行合规策略.哪种解决方案将以最少的管理开销满足这些要求?</t>
  </si>
  <si>
    <t>IAM策略和AWS配置(选项A):通过创建允许用户仅创建加密EBS卷的IAM策略,您可以主动防止创建未加密卷.使用AWS Config,您可以设置规则来检测不符合要求的资源,并且AWS Systems Manager Automation可以用于自动修复.这种方法提供了一种主动和自动化的解决方案.</t>
  </si>
  <si>
    <t>使用Amazon检查器检测未加密的Amazon弹性块存储(Amazon EBS) 卷.使用AWS Systems Manager Automation规则自动加密现有和新的EBS卷.</t>
  </si>
  <si>
    <t>Q731一家公司正在将其多层内部部署应用程序迁移到AWS.该应用程序由一个单节点MySQL数据库和一个多节点web层组成.公司必须在迁移过程中尽量减少对应用程序的更改.该公司希望在迁移后提高应用程序的弹性.哪种步骤组合将满足这些要求?(选择两个.)</t>
  </si>
  <si>
    <t>Web层迁移(选项A):将Web层迁移到应用程序负载均衡器(ALB)后面的自动扩展组中的Amazon EC2实例,可提供水平可扩展性.自动扩展性和改进的恢复能力.自动缩放有助于根据需求管理和维护所需数量的EC2实例,ALB将传入流量分布在多个实例中.数据库迁移到Amazon RDS Multi-AZ (选项C):在Multi-AZ部署中将数据库迁移到亚马逊RDS可提供高可用性和自动故障切换.在多AZ部署中,Amazon RDS在不同的可用性区域中维护一个备用副本,如果出现故障,它会自动将副本提升到主实例.这增强了数据库的弹性.</t>
  </si>
  <si>
    <t>将web层迁移到应用程序负载均衡器后面的自动缩放组中的AmazonEC2实例.</t>
  </si>
  <si>
    <t>将数据库迁移到网络负载均衡器后面的自动缩放组中的AmazonEC2实例.</t>
  </si>
  <si>
    <t>将数据库迁移到Amazon RDS Multi-AZ部署.</t>
  </si>
  <si>
    <t>将web层迁移到AWS Lambda功能.</t>
  </si>
  <si>
    <t>将数据库迁移到AmazonDynamoDB表中.</t>
  </si>
  <si>
    <t>Q732一家公司希望将其网络应用程序从本地迁移到AWS.该公司位于欧盟中央1区附近.由于法规的原因,该公司不能在欧盟中央1区推出部分应用程序,该公司希望实现个位数的毫秒延迟.哪种解决方案将满足这些要求?</t>
  </si>
  <si>
    <t>在eu-central-1中部署应用程序.将公司的专有网络从eu-central-1扩展到Amazon CloudFront的边缘位置.</t>
  </si>
  <si>
    <t>在eu-central-1中部署应用程序.将公司的VPC从eu-central-1扩展到Amazon CloudFront中的区域边缘缓存.</t>
  </si>
  <si>
    <t>Q749一个城市在应用程序负载均衡器(ALB)后面部署了一个在亚马逊EC2实例上运行的web应用程序.该应用程序的用户报告了零星的性能,这似乎与源自随机IP地址的DDoS攻击有关.该城市需要一个只需最少配置更改并为DDoS源提供审计跟踪的解决方案.哪种解决方案满足这些要求?</t>
    <phoneticPr fontId="2"/>
  </si>
  <si>
    <t>在ALB上启用AWS WAF web ACL,并配置规则以阻止来自未知来源的流量.</t>
    <phoneticPr fontId="2"/>
  </si>
  <si>
    <t>订阅亚马逊检查员.让AWS DDOS响应团队(DRT)将缓解控制集成到服务中.</t>
    <phoneticPr fontId="2"/>
  </si>
  <si>
    <t>订阅AWS Shield Advanced.让AWS DDos响应团队 (DRT)将缓解控制集成到服务中.</t>
    <phoneticPr fontId="2"/>
  </si>
  <si>
    <t>为应用程序创建AmazonCloudFront分发,并将ALB设置为原点.在分发上启用AWS WAF web ACL,并配置规则以阻止来自未知来源的流量</t>
    <phoneticPr fontId="2"/>
  </si>
  <si>
    <t>Q750一家公司将最近一次海洋调查的200 TB数据复制到AWS Snowball Edge Storage Optimized设备上.该公司有一个高性能计算(HPC)集群,托管在AWS上,用于寻找石油和天然气矿床.解决方案架构师必须为集群提供一致的亚毫秒延迟和对Snowball Edge Storage Optimized设备上数据的高通量访问,该公司正在将这些设备送回AWS.哪种解决方案将满足这些要求?</t>
    <phoneticPr fontId="2"/>
  </si>
  <si>
    <t>创建一个AmazonS3存储桶.将数据导入S3 bucket.配置AWS存储网关文件网关以使用S3存储桶.从HPC集群实例访问文件网关.</t>
    <phoneticPr fontId="2"/>
  </si>
  <si>
    <t>创建一个AmazonS3存储桶.将数据导入S3 bucket.为Lustre文件系统配置一个AmazonFSx,并将其与S3 bucket集成.从HPC集群实例访问FSx for Lustre文件系统.</t>
    <phoneticPr fontId="2"/>
  </si>
  <si>
    <t>创建一个Amazon S3存储桶和一个Amazon弹性文件系统(Amazon EFS) 文件系统.将数据导入S3 bucket.将数据从S3存储桶复制到EFS文件系统.从HPC集群实例访问EFS文件系统.</t>
    <phoneticPr fontId="2"/>
  </si>
  <si>
    <t>为Lustre文件系统创建一个AmazonFSx.将数据直接导入FSx for Lustre文件系统.从HPC集群实例访问FSx forLustre文件系统.</t>
    <phoneticPr fontId="2"/>
  </si>
  <si>
    <t>选项A.B和C涉及使用Amazon S3或Amazon EFS作为中间存储层,这可能会引入额外的延迟和开销,无法满足一致的亚毫秒延迟的要求.因此,选项D是最适合这种情况的解决方案.</t>
    <phoneticPr fontId="2"/>
  </si>
  <si>
    <t>Q751一家公司的内部部署数据中心中有NFS服务器,需要定期将少量数据备份到AmazonS3.哪种解决方案能够满足这些要求并且最具成本效益?</t>
    <phoneticPr fontId="2"/>
  </si>
  <si>
    <t>设置AWS Glue将数据从本地服务器复制到Amazon S3.</t>
    <phoneticPr fontId="2"/>
  </si>
  <si>
    <t>在本地服务器上设置一个AWS DataSync代理,并将数据同步到AmazonS3.</t>
    <phoneticPr fontId="2"/>
  </si>
  <si>
    <t>使用AWS Transfer为SFTP设置SFTP同步,以将数据从本地同步到Amazon S3.</t>
    <phoneticPr fontId="2"/>
  </si>
  <si>
    <t>在本地数据中心和专有网络之间建立AWS直连连接,并将数据复制到Amazon S3.</t>
    <phoneticPr fontId="2"/>
  </si>
  <si>
    <t>A-&gt;用于ETL而不是复制B-&gt;Works C-&gt;Works,但对于所描述的定期小备份.高成本D-&gt;Works的场景来说,这是多余的,但可能不需要定期传输少量数据.安装成本高</t>
    <phoneticPr fontId="2"/>
  </si>
  <si>
    <t>Q752在线视频游戏公司必须为其游戏服务器保持超低延迟.游戏服务器运行在AmazonEC2实例上.该公司需要一种每秒可以处理数百万UDP互联网流量请求的解决方案.哪种解决方案将经济高效地满足这些要求?</t>
    <phoneticPr fontId="2"/>
  </si>
  <si>
    <t>为应用程序负载均衡器配置所需的互联网流量协议和端口.指定EC2实例作为目标.</t>
    <phoneticPr fontId="2"/>
  </si>
  <si>
    <t>为互联网流量配置网关负载均衡器.指定EC2实例作为目标.</t>
    <phoneticPr fontId="2"/>
  </si>
  <si>
    <t>为网络负载均衡器配置互联网流量所需的协议和端口.指定EC2实例作为目标.</t>
    <phoneticPr fontId="2"/>
  </si>
  <si>
    <t>在单独的AWS区域的EC2实例上启动一组相同的游戏服务器.将互联网流量路由到两组EC2实例.</t>
    <phoneticPr fontId="2"/>
  </si>
  <si>
    <t>https://docs.aws.amazon.com/elasticloadbalancing/latest/network/introduction.html.UDP-&gt;NLB.ALB适用于HTTP/HTTPS.网关负载均衡器适用于第三方虚拟设备,如防火墙等,而不是流量分.https://aws.amazon.com/cn/compare/the-difference-between-the-difference-between-application-networkand-gateway-load-balancing/</t>
    <phoneticPr fontId="2"/>
  </si>
  <si>
    <t>Q753一家公司在专有网络中运行一个三层应用程序.数据库层使用Amazon RDS for MySQL DB实例.该公司计划将RDS for MySQL数据库实例迁移到Amazon Aurora PostgreSQL数据库集群.该公司需要一个解决方案来复制迁移到新数据库期间发生的数据更改.哪种步骤组合将满足这些要求?(选择两个.)</t>
    <phoneticPr fontId="2"/>
  </si>
  <si>
    <t>使用AWS数据库迁移服务(AWS DMS)模式转换来转换数据库对象.</t>
    <phoneticPr fontId="2"/>
  </si>
  <si>
    <t>使用AWS数据库迁移服务(AWS DMS)模式转换在RDS for MySQL DB实例上创建Aurora PostgreSQL读取副本.</t>
    <phoneticPr fontId="2"/>
  </si>
  <si>
    <t>为RDS for MySQL DB实例配置Aurora MySQL读取</t>
    <phoneticPr fontId="2"/>
  </si>
  <si>
    <t>定义带有变更数据捕获(CDC)的AWS数据库迁移服务(AWS DMS)任务,以迁移数据.</t>
    <phoneticPr fontId="2"/>
  </si>
  <si>
    <t>当副本滞后为零时,将Aurora PostgreSQL读取副本升级为独立的Aurora PostgreSQL数据库集群.</t>
    <phoneticPr fontId="2"/>
  </si>
  <si>
    <t>Q754一家公司托管一个数据库,该数据库运行在部署到多个可用区的Amazon RDS实例上.该公司定期对数据库运行脚本,以报告添加到数据库中的新条目.针对数据库运行的脚本会对关键应用程序的性能产生负面影响.该公司需要以最低的成本提高应用程序性能.哪种解决方案将以最少的运营开销满足这些要求?</t>
    <phoneticPr fontId="2"/>
  </si>
  <si>
    <t>为脚本添加功能,以识别活动连接最少的实例.将脚本配置为从该实例读取,以报告新条目总数.</t>
    <phoneticPr fontId="2"/>
  </si>
  <si>
    <t>创建数据库的读取复制副本.将脚本配置为仅查询已读取的副本,以报告总的新条目.</t>
    <phoneticPr fontId="2"/>
  </si>
  <si>
    <t>指导开发团队在每天结束时手动导出数据库中当天的新条目,</t>
    <phoneticPr fontId="2"/>
  </si>
  <si>
    <t>使用Amazon Elasticache缓存脚本针对数据库运行的常见查询.</t>
    <phoneticPr fontId="2"/>
  </si>
  <si>
    <t>Q755一家公司正在使用应用程序负载均衡器(ALB)向互联网展示其应用程序.该公司发现应用程序中存在异常流量访问模式.解决方案架构师需要提高对基础设施的可见性,以帮助公司更好地了解这些异常情况.满足这些要求的MOST操作效率解决方案是什么?</t>
    <phoneticPr fontId="2"/>
  </si>
  <si>
    <t>在Amazon Athena中为AWS CloudTrail日志创建一个表.创建相关信息的查询.</t>
    <phoneticPr fontId="2"/>
  </si>
  <si>
    <t>启用ALB访问记录到Amazon S3.在Amazon Athena中创建一个表,并查询日志.</t>
    <phoneticPr fontId="2"/>
  </si>
  <si>
    <t>启用ALB访问记录到Amazon S3.在文本编辑器中打开每个文件,并在每一行中搜索相关信息.</t>
    <phoneticPr fontId="2"/>
  </si>
  <si>
    <t>在专用的Amazon EC2实例上使用Amazon EMR直接查询ALB获取流量访问日志信息.</t>
    <phoneticPr fontId="2"/>
  </si>
  <si>
    <t>Amazon Athena是一种交互式查询服务,可以使用标准SQL直接在亚马逊简单存储服务(Amazon S3)中分析数据.</t>
    <phoneticPr fontId="2"/>
  </si>
  <si>
    <t>Q756一家公司希望在其AWS环境中使用NAT网关.该公司在私有子网中的亚马逊EC2实例必须能够通过NAT网关连接到公共互联网.哪种解决方案将满足这些要求?</t>
    <phoneticPr fontId="2"/>
  </si>
  <si>
    <t>在与EC2实例相同的私有子网中创建公共NAT网关.</t>
    <phoneticPr fontId="2"/>
  </si>
  <si>
    <t>在与EC2实例相同的私有子网中创建私有NAT网关.</t>
    <phoneticPr fontId="2"/>
  </si>
  <si>
    <t>在与EC2实例相同的VPC中的公共子网中创建公共NAT网关.</t>
    <phoneticPr fontId="2"/>
  </si>
  <si>
    <t>在与EC2实例相同的VPC中的公共子网中创建专用NAT网关,</t>
    <phoneticPr fontId="2"/>
  </si>
  <si>
    <t>公共子网中的公共NAT GW可以访问互联网.私有NAT GW用于VPC或on-prem.因为D需要的不仅仅是私有NAT网关,专用-专用子网中的实例可以通过专用NAT网关连接到其他VPC或您的本地网络.您可以通过传输网关或虚拟专用网关路由来自NAT网关的流量.您不能将弹性IP地址与专用NAT网关相关联.您可以使用专用NAT网关将互联网网关连接到VPC,但如果您将流量从专用NAT网关路由到互联网网关,互联网网关会丢弃流.https://docs.aws.amazon.com/vpc/latest/userguide/vpc-nat-gateway.html</t>
    <phoneticPr fontId="2"/>
  </si>
  <si>
    <t>Q757一家公司在AWS组织中有一个组织.该公司在根组织单元 (OU)的四个AWS帐户上运行Amazon EC2实例.有三个非生产账户和一个生产账户.该公司希望禁止用户在非生产帐户中启动一定规模的EC2实例.该公司创建了一个服务控制策略(SCP),以拒绝访问使用禁用类型的启动实例.部署SCP的哪些解决方案将满足这些要求?(选择两个.)</t>
    <phoneticPr fontId="2"/>
  </si>
  <si>
    <t>将SCP连接到组织的根OU.</t>
    <phoneticPr fontId="2"/>
  </si>
  <si>
    <t>将SCP附在三个非生产组织的成员帐户上.</t>
    <phoneticPr fontId="2"/>
  </si>
  <si>
    <t>将SCP附加到组织管理帐户.</t>
    <phoneticPr fontId="2"/>
  </si>
  <si>
    <t>为生产帐户创建OU.将SCP连接到OU.将生产成员帐户移动到新的OU中.</t>
    <phoneticPr fontId="2"/>
  </si>
  <si>
    <t>为所需的帐户创建OU.将SCP连接到OU.将非生产成员帐户移动到新的OU中.</t>
    <phoneticPr fontId="2"/>
  </si>
  <si>
    <t>Q758亚马逊EC2实例上托管的公司网站处理存储在亚马逊S3中的机密数据.出于安全考虑,该公司需要在其EC2资源和AmazonS3之间建立一个私有且安全的连接.哪种解决方案满足这些要求?</t>
    <phoneticPr fontId="2"/>
  </si>
  <si>
    <t>设置S3 bucket策略,允许VPC端点访问.</t>
    <phoneticPr fontId="2"/>
  </si>
  <si>
    <t>设置IAM策略以授予对S3存储桶的读写访问权限.</t>
    <phoneticPr fontId="2"/>
  </si>
  <si>
    <t>设置NAT网关以访问私有子网之外的资源.</t>
    <phoneticPr fontId="2"/>
  </si>
  <si>
    <t>设置访问密钥ID和秘密访问密钥以访问S3 bud</t>
    <phoneticPr fontId="2"/>
  </si>
  <si>
    <t>VPC端点使客户能够私下连接到支持的AWS服务.</t>
    <phoneticPr fontId="2"/>
  </si>
  <si>
    <t>Q759一家电子商务公司在AWS上运行其应用程序.该应用程序在Multi-AZ模式下使用AmazonAuroraPostgreSQL集群作为底层数据库.在最近的一次促销活动中,该应用程序经历了繁重的读取和写入负载.用户在尝试访问应用程序时遇到超时问题.解决方案架构师需要使应用程序体系结构更具可扩展性和高可用性.哪种解决方案将在最少的停机时间内满足这些要求?</t>
    <phoneticPr fontId="2"/>
  </si>
  <si>
    <t>创建一个以Aurora集群为源的Amazon EventBridge规则.创建一个AWS Lambda函数来记录Aurora集群的状态变化事件.添加Lambda函数作为EventBridge规则的目标.添加其他读卡器节点以进行故障转移、</t>
    <phoneticPr fontId="2"/>
  </si>
  <si>
    <t>修改Aurora集群并激活零停机重启 (ZDR)功能.使用集群上的数据库活动流来跟踪集群状态.</t>
    <phoneticPr fontId="2"/>
  </si>
  <si>
    <t>向Aurora集群添加额外的读取器实例.为Aurora集群创建一个Amazon RDS Proxy目标组.</t>
    <phoneticPr fontId="2"/>
  </si>
  <si>
    <t>为Redis缓存创建一个Amazon Elasticache.通过使用AWS数据库迁移服务(AWS DMS)和重写方法将数据从Aurora集群复制到Redis.</t>
    <phoneticPr fontId="2"/>
  </si>
  <si>
    <t>只有C才是真正可行的选项-添加读卡器副本以处理读取负载,并添加RDS代理以进行连接.</t>
    <phoneticPr fontId="2"/>
  </si>
  <si>
    <t>Q760一家公司正在AWS上设计一个web应用程序,该应用程序将使用公司现有数据中心和公司VPN之间的VPN连接.该公司使用亚马逊路由53作为其DNS服务.应用程序必须使用专用DNS记录与VPC中的本地服务进行通信.哪种解决方案将以MOST安全的方式满足这些要求?</t>
    <phoneticPr fontId="2"/>
  </si>
  <si>
    <t>创建一个Route 53 Resolver出站端点.创建解析程序规则.将解析程序规则与专有网络相关联.</t>
    <phoneticPr fontId="2"/>
  </si>
  <si>
    <t>创建一个Route 53 Resolver入站端点.创建解析程序规则.将解析程序规则与专有网络相关联.</t>
    <phoneticPr fontId="2"/>
  </si>
  <si>
    <t>创建一个53号公路专用托管区.将私有托管区域与专有网络关联.</t>
    <phoneticPr fontId="2"/>
  </si>
  <si>
    <t>创建一个53号公路公共托管区.为每个服务创建一个记录以允许服务通信</t>
    <phoneticPr fontId="2"/>
  </si>
  <si>
    <t>如果您的工作负载同时利用了VPCs和内部部署资源,则还需要解析内部部署托管的DNS记录.同样,这些内部部署资源可能需要解析托管在AWS上的名称.通过Resolver端点和条件转发规则,您可以解析本地资源和VPN之间的DNS查询,以通过VPN或Direct Connect (DX) 创建混合云设置.具体来说:Inbound Resolver端点允许从您的本地网络或另一个VPC对您的VPC进行DNS查询.Outbound Resolver端点允许从您的专有网络向您的本地网络或其他专有网络进行DNS查询.参考https://docs.aws.amazon.com/Route53/latest/DeveloperGuide/resolver.html</t>
    <phoneticPr fontId="2"/>
  </si>
  <si>
    <t>Q761一家公司正在美国东部地区运营照片托管服务.该服务允许多个国家/地区的用户上传和查看照片.有些照片被大量浏览了几个月,而另一些照片的浏览时间不到一周.该应用程序允许每张照片上传高达20 MB的内容.该服务使用照片元数据来确定向每个用户显示哪些照片.哪种解决方案能够经济高效地提供适当的用户访问MOST?</t>
    <phoneticPr fontId="2"/>
  </si>
  <si>
    <t>将照片存储在Amazon DynamoDB中.启用DynamoDB加速器(DAX)以缓存经常查看的项目.</t>
    <phoneticPr fontId="2"/>
  </si>
  <si>
    <t>将照片存储在Amazon S3智能分层存储类中.将照片元数据及其S3位置存储在DynamoDB中.</t>
    <phoneticPr fontId="2"/>
  </si>
  <si>
    <t>将照片存储在AmazonS3标准存储类中.设置S3生命周期策略,将30天以上的照片移动到S3标准不频繁访问(S3标准IA)存储类.使用对象标记来跟踪元数据.</t>
    <phoneticPr fontId="2"/>
  </si>
  <si>
    <t>将照片存储在Amazon S3 Glacier存储类中.设置S3生命周期策略,将30天以上的照片移动到S3 Glacier DeepArchive存储类.将照片元数据及其S3位置存储在Amazon OpenSearch Service中.</t>
    <phoneticPr fontId="2"/>
  </si>
  <si>
    <t>智能分层存储类根据对象的访问模式自动在两个访问层(频繁访问和不频繁访问)之间移动对象,这与照片的不同查看频率非常一致.将元数据存储在DynamoDB中可以有效地查询和检索照片元数据.</t>
    <phoneticPr fontId="2"/>
  </si>
  <si>
    <t>Q762一家公司在应用程序负载均衡器后面的AmazonEC2实例上运行一个高可用的web应用程序.该公司使用亚马逊CloudWatch指标,随着web应用程序的流量增加,一些EC2实例会因许多未完成的请求而过载.CloudWatch指标显示,与其他EC2实例相比,处理的请求数量和从某些EC2实例接收响应的时间都更高.该公司不希望将新请求转发到已经过载的EC2实例.哪种解决方案将满足这些要求?</t>
    <phoneticPr fontId="2"/>
  </si>
  <si>
    <t>使用基于RequestCountPerTarget和ActiveConnectionCount CloudWatch度量的循环路由算法.</t>
    <phoneticPr fontId="2"/>
  </si>
  <si>
    <t>使用基于RequestCountPerTarget和ActiveConnectionCount CloudWatch度量的最不突出请求算法.</t>
    <phoneticPr fontId="2"/>
  </si>
  <si>
    <t>使用基于RequestCount和TargetResponseTime CloudWatch度量的循环路由算法.</t>
    <phoneticPr fontId="2"/>
  </si>
  <si>
    <t>根据RequestCount和TargetResponseTime CloudWatch指标,使用未完成请求最少的算法.</t>
    <phoneticPr fontId="2"/>
  </si>
  <si>
    <t>未完成请求最少的路由算法将请求路由到进程中请求数最少的目标https://docs.aws.amazon.com/elasticloadbalancing/latest/application/load-balancer-target-groups.html</t>
    <phoneticPr fontId="2"/>
  </si>
  <si>
    <t>Q763一家社交媒体公司正在为其用户创建一个奖励计划网站.当用户创建视频并上传到网站时,该公司会给用户打分.用户将积分兑换为公司附属合作伙伴的礼物或折扣.唯一的ID标识用户.合作伙伴参考此ID来验证用户是否有资格获得奖励.当公司给用户打分时,合作伙伴希望通过HTTP端点接收用户ID的通知.每天都有数百家供应商有兴趣成为附属合作伙伴.该公司希望设计一种架构,使网站能够以可扩展的方式快速添加合作伙伴.哪种解决方案将通过最少的实施工作来满足这些要求?</t>
    <phoneticPr fontId="2"/>
  </si>
  <si>
    <t>创建一个亚马逊时间流数据库,以保存附属合作伙伴的列表.执行AWS Lambda功能以读取列表.配置Lambda功能,以便在公司给用户积分时向每个合作伙伴发送用户ID.</t>
    <phoneticPr fontId="2"/>
  </si>
  <si>
    <t>创建一个亚马逊简单通知服务(Amazon SNS) 主题.选择一个端点协议.让合作伙伴订阅该主题.当公司给用户打分时,将用户ID发布到主题中.</t>
    <phoneticPr fontId="2"/>
  </si>
  <si>
    <t>创建一个AWS Step Functions状态机.为每个附属合作伙伴创建一个任务.当公司给用户打分时,使用用户ID作为输入调用状态机.</t>
    <phoneticPr fontId="2"/>
  </si>
  <si>
    <t>在Amazon Kinesis数据流中创建一个数据流.实现生产者和消费者应用程序.在数据流中存储附属合作伙伴的列表.当公司给用户打分时,发送用户ID.</t>
    <phoneticPr fontId="2"/>
  </si>
  <si>
    <t>Q764一家公司在AWS上运行实时数据采集解决方案.该解决方案包括最新版本的Apache Kafka的Amazon Managed Streaming (Amazon MSK).该解决方案部署在VPC中,位于三个可用区的私有子网中.解决方案架构师需要重新设计以佰左万联网上公开 样给出的粘起为永乐加家 哪种能`土卡安业大MOST深行玄卡而进早过此要求?</t>
    <phoneticPr fontId="2"/>
  </si>
  <si>
    <t>在现有专有网络中配置公共子网.在公用子网中部署MSK群集.更新MSK群集安全设置以启用双向TLS身份验证.</t>
    <phoneticPr fontId="2"/>
  </si>
  <si>
    <t>新建一个具有公共子网的专有网络.在公用子网中部署MSK群集.更新MSK群集安全设置以启用双向TLS身份验证.</t>
    <phoneticPr fontId="2"/>
  </si>
  <si>
    <t>部署使用私有子网的应用程序负载均衡器(ALB).配置ALB安全组入站规则,以允许HTTPS协议的VPC CIDR块的入站流量.</t>
    <phoneticPr fontId="2"/>
  </si>
  <si>
    <t>部署使用专用子网的网络负载平衡器(NLB).为通过internet进行HTTPS通信配置NLB侦听器.</t>
    <phoneticPr fontId="2"/>
  </si>
  <si>
    <t>由于我们谈论的是实时数据(UDP数据包),ALB不是一个可行的解决方案.您不需要监听HTTPS,因此D被删除.如果你创建一个新的VPC,你必须在旧的VPC之间创建链接,这在B中没有提到.所以它是A</t>
    <phoneticPr fontId="2"/>
  </si>
  <si>
    <t>Q765一家公司希望将本地遗留应用程序迁移到AWS.该应用程序接收来自内部部署企业资源规划(ERP)系统的客户订单文件.然后,应用程序将文件上载到SFTP服务器.该应用程序使用计划作业,该作业每小时检查一次订单文件.该公司已经有一个连接到本地网络的AWS帐户.AWS上的新应用程序必须支持与现有ERP系统的集成.新应用程序必须安全且有弹性,并且必须使用SFTP协议立即处理来自ERP系统的订单.哪种解决方案将满足这些要求?</t>
    <phoneticPr fontId="2"/>
  </si>
  <si>
    <t>在两个可用区中创建一个AWS Transfer Family SFTP面向互联网的服务器.使用亚马逊S3存储.创建一个AWSLambda函数来处理订单文件.使用S3事件通知将S3:ObjectCreated :* 事件发送到Lambda函数.</t>
    <phoneticPr fontId="2"/>
  </si>
  <si>
    <t>在一个可用区中创建一个AWS Transfer Family SFTP面向互联网的服务器.使用亚马逊弹性文件系统(AmazonEFS) 存储.创建一个AWS Lambda函数来处理订单文件.使用传递族管理的工作流来调用Lambda函数.</t>
    <phoneticPr fontId="2"/>
  </si>
  <si>
    <t>在两个可用区中创建一个AWS Transfer Family SFTP内部服务器.使用亚马逊弹性文件系统(Amazon EFS) 存储.创建一个AWS Step Functions状态机来处理订单文件.使用Amazon EventBridge Scheduler调用状态机定期检查Amazon EFS的订单文件.</t>
    <phoneticPr fontId="2"/>
  </si>
  <si>
    <t>在两个可用区中创建一个AWS Transfer Family SFTP内部服务器.使用亚马逊S3存储.创建一个AWS Lambda函数来处理订单文件.使用传递族管理的工作流来调用Lambda函数.</t>
    <phoneticPr fontId="2"/>
  </si>
  <si>
    <t>Q766一家公司的应用程序使用Apache Hadoop和Apache Spark在本地处理数据.现有的基础设施不可扩展,管理起来也很复杂.解决方案架构师必须设计一个可扩展的解决方案,以降低操作复杂性.该解决方案必须保持数据处理在本地进行.哪种解决方案将满足这些要求?</t>
    <phoneticPr fontId="2"/>
  </si>
  <si>
    <t>使用AWS站点到站点VPN访问本地Hadoop分布式文件系统(HDFS)数据和应用程序.使用亚马逊电子病历集群来处理数据.</t>
    <phoneticPr fontId="2"/>
  </si>
  <si>
    <t>使用AWS DataSync连接到本地Hadoop分布式文件系统(HDFS)集群.创建一个亚马逊电子病历集群来处理数据.</t>
    <phoneticPr fontId="2"/>
  </si>
  <si>
    <t>将Apache Hadoop应用程序和Apache Spark应用程序迁移到AWS Outposts上的Amazon EMR集群.使用电子病历集群来处理数据.</t>
    <phoneticPr fontId="2"/>
  </si>
  <si>
    <t>使用AWS Snowball设备将数据迁移到Amazon S3存储桶.创建一个亚马逊电子病历集群来处理数据.</t>
    <phoneticPr fontId="2"/>
  </si>
  <si>
    <t>C覆盖要求:解决方案必须在本地进行数据处理</t>
    <phoneticPr fontId="2"/>
  </si>
  <si>
    <t>Q767一家公司正在将大量数据从本地存储迁移到AWS.同一AWS区域中基于Windows.Mac和Linux的Amazon EC2实例将使用SMB和NFS存储协议访问数据.该公司将定期访问部分数据.该公司将很少访问剩余的数据.该公司需要设计一个托管数据的解决方案.哪种解决方案将以最少的运营开销满足这些要求?</t>
    <phoneticPr fontId="2"/>
  </si>
  <si>
    <t>创建一个使用EFS智能分层的Amazon Elastic File System (Amazon EFS) 卷.使用AWS DataSync将数据迁移到EFS卷.</t>
    <phoneticPr fontId="2"/>
  </si>
  <si>
    <t>为ONTAP实例创建一个Amazon FSx.使用使用自动分层策略的根卷为ONTAP文件系统创建FSx.将数据迁移到FSx for ONTAP卷.</t>
    <phoneticPr fontId="2"/>
  </si>
  <si>
    <t>创建一个使用S3智能分层的Amazon S3存储桶.使用AWS存储网关Amazon S3文件网关将数据迁移到S3存储桶中.</t>
    <phoneticPr fontId="2"/>
  </si>
  <si>
    <t>为OpenZFS文件系统创建一个AmazonFSx.将数据迁移到新卷.</t>
    <phoneticPr fontId="2"/>
  </si>
  <si>
    <t>Amazon FsX for NetAPP ONTAP功能:使用网络文件系统(NFS).服务器消息块(SMB)和Internet小型计算机系统接口 (iSCSI) 协议对数据进行多协议访问</t>
    <phoneticPr fontId="2"/>
  </si>
  <si>
    <t>Q768一家制造公司在AWS上运行其报告生成应用程序.该应用程序在大约20分钟内生成每个报告.该应用程序构建为一个在单个AmazonEC2实例上运行的整体.该应用程序需要频繁更新其紧密耦合的模块.随着公司添加新功能,应用程序的维护变得复杂起来.每次公司修补软件模块时,应用程序都会经历宕机.在出现任何中断后,必须从头开始重新启动报告生成.该公司希望重新设计应用程序,使应用程序具有灵活性.可扩展性,并逐步改进,该公司希望最大限度地减少应用程序停机时间.哪种解决方案将满足这些要求?</t>
    <phoneticPr fontId="2"/>
  </si>
  <si>
    <t>在AWS Lambda上作为一个具有最大并发性的单一功能运行应用程序.</t>
    <phoneticPr fontId="2"/>
  </si>
  <si>
    <t>将应用程序作为微服务在Amazon EC2 Spot Instances上运行,并使用Spot Fleet默认分配策略.</t>
    <phoneticPr fontId="2"/>
  </si>
  <si>
    <t>将应用程序作为微服务在亚马逊弹性容器服务 (Amazon ECS) 上运行,服务自动伸缩.</t>
    <phoneticPr fontId="2"/>
  </si>
  <si>
    <t>在AWS Elastic Beanstalk上运行应用程序,将其作为一个具有一次性部署策略的单一应用程序环境.</t>
    <phoneticPr fontId="2"/>
  </si>
  <si>
    <t>B不会帮助点实例节省成本,但将其用于有状态任务是不对的,因为点实例可能会中断</t>
    <phoneticPr fontId="2"/>
  </si>
  <si>
    <t>Q769一家公司希望将大型web应用程序重新配置为无服务器微服务架构.该应用程序使用AmazonEC2实例,并且是用Python编写的.该公司选择了网络应用程序的一个组件作为微服务进行测试,该组件每秒支持数百个请求.该公司希望在支持Python的AWS解决方案上创建和测试微服务.该解决方案还必须自动扩展,并且需要最少的基础架构和最少的操作支持.哪种解决方案将满足这些要求?</t>
    <phoneticPr fontId="2"/>
  </si>
  <si>
    <t>使用Spot Fleet自动缩放运行最新亚马逊Linux操作系统的EC2实例.</t>
    <phoneticPr fontId="2"/>
  </si>
  <si>
    <t>使用配置了高可用性的AWS Elastic Beanstalk web服务器环境.</t>
    <phoneticPr fontId="2"/>
  </si>
  <si>
    <t>使用Amazon Elastic Kubernetes服务(Amazon EKS)启动自管理EC2实例的自动缩放组.</t>
    <phoneticPr fontId="2"/>
  </si>
  <si>
    <t>使用运行自定义开发代码的AWS Lambda函数.</t>
    <phoneticPr fontId="2"/>
  </si>
  <si>
    <t>Lambda无服务器.可扩展.最小的基础设施,每秒可处理数百个请求</t>
    <phoneticPr fontId="2"/>
  </si>
  <si>
    <t>Q770一家公司有一个从其本地位置到AWS帐户的AWS Direct Connect连接.AWS帐户在同一AWS地区有30个不同的VPC.VPC使用专用虚拟接口(VIF).每个VPC都有一个CIDR块,该块与公司控制下的其他网络不重叠.该公司希望集中管理网络架构,同时仍允许每个VPC与所有其他VPC和本地网络进行通信.哪种解决方案将以最少的运营开销满足这些要求?</t>
    <phoneticPr fontId="2"/>
  </si>
  <si>
    <t>创建一个中转网关,并将Direct Connect连接与新的中转VIF相关联.打开中转网关的路由传播功能.</t>
    <phoneticPr fontId="2"/>
  </si>
  <si>
    <t>创建一个直连网关,重新创建专用VIF以使用新网关.通过创建新的虚拟专用网关来关联每个VPC.</t>
    <phoneticPr fontId="2"/>
  </si>
  <si>
    <t>创建中转VP-将直接连接连接到中转VP-在区域内的所有其他VPC之间创建对等连接.更新路线表.</t>
    <phoneticPr fontId="2"/>
  </si>
  <si>
    <t>创建从本地到每个VPC的AWS站点到站点VPN连接.确保每个连接的两个VPN隧道都处于UP状态.启用路由传播功能.</t>
    <phoneticPr fontId="2"/>
  </si>
  <si>
    <t>Q771一家公司的应用程序运行在亚马逊EC2实例上.EC2实例通过使用具有关联策略的IAM角色连接到Amazon RDS数据库.该公司希望使用AWS Systems Manager在不中断运行的应用程序的情况下修补EC2实例.哪种解决方案将满足这些要求?</t>
    <phoneticPr fontId="2"/>
  </si>
  <si>
    <t>创建一个新的IAM角色.将AmazonSSMManagedInstanceCore策略附加到新的IAM角色.将新的IAM角色附加到EC2实例和现有IAM角色.</t>
    <phoneticPr fontId="2"/>
  </si>
  <si>
    <t>创建IAM用户.将AmazonSSMManagedInstanceCore策略附加到IAM用户.配置Systems Manager以使用IAM用户管理EC2实例.</t>
    <phoneticPr fontId="2"/>
  </si>
  <si>
    <t>在Systems Manager中启用默认主机配置管理来管理EC2实例.</t>
    <phoneticPr fontId="2"/>
  </si>
  <si>
    <t>从现有IAM角色中删除现有策略.将AmazonSSMManagedInstanceCore策略添加到现有IAM角色中,</t>
    <phoneticPr fontId="2"/>
  </si>
  <si>
    <t>默认主机管理配置创建并应用默认IAM角色,以确保Systems Manager有权管理区域中的所有实例,并使用 patch Manager执行自动修补程序扫描.</t>
    <phoneticPr fontId="2"/>
  </si>
  <si>
    <t>Q772一家公司通过使用Amazon Elastic Kubernetes Service (Amazon EKS) 和Kubernete Horizontal Pod Autoscaler来运行容器应用程序,一整天的工作量并不一致.解决方案架构师注意到,当集群中的现有节点达到最大容量时,节点数量不会自动扩展,这会导致性能问题.哪种解决方案将以最少的管理开销解决此问题?</t>
    <phoneticPr fontId="2"/>
  </si>
  <si>
    <t>通过跟踪内存使用情况来扩展节点.</t>
    <phoneticPr fontId="2"/>
  </si>
  <si>
    <t>使用Kubernetes Cluster Autoscaler来管理集群中的节点数量.</t>
    <phoneticPr fontId="2"/>
  </si>
  <si>
    <t>使用AWS Lambda功能自动调整EKS集群的大小.</t>
    <phoneticPr fontId="2"/>
  </si>
  <si>
    <t>使用AmazonEC2自动缩放组来分配工作负载.</t>
    <phoneticPr fontId="2"/>
  </si>
  <si>
    <t>B是正确答案.当pod出现故障或被重新安排到其他节点上时,Kubernetes Cluster Autoscaler会自动调整集群中的节点数量.群集自动缩放器使用“自动缩放”组</t>
    <phoneticPr fontId="2"/>
  </si>
  <si>
    <t>Q773一家公司每月在亚马逊S3标准存储中维护约300 TB的容量.S3对象的大小通常在50 GB左右,并且经常被其全局应用程序的多部分上传所取代.S3对象的数量和大小保持不变,但该公司的S3存储成本每月都在增加.在这种情况下,解决方案架构师应该如何降低成本?</t>
    <phoneticPr fontId="2"/>
  </si>
  <si>
    <t>从多部分上传切换到Amazon S3 Transfer Acceleration.</t>
    <phoneticPr fontId="2"/>
  </si>
  <si>
    <t>启用删除不完整的多部分上传的S3生命周期策略.</t>
    <phoneticPr fontId="2"/>
  </si>
  <si>
    <t>配置S3资源清册以防止对象归档过快.</t>
    <phoneticPr fontId="2"/>
  </si>
  <si>
    <t>配置Amazon CloudFront以减少存储在Amazon S3中的对象数量.</t>
    <phoneticPr fontId="2"/>
  </si>
  <si>
    <t>当主要考虑成本时,数据传输多部分上传可能比S3传输加速更具成本效益.所以切换到s3 TA是不合理的.</t>
    <phoneticPr fontId="2"/>
  </si>
  <si>
    <t>Q774一家公司已经为移动设备部署了一款多人游戏.该游戏需要根据经纬度实时跟踪玩家的位置.游戏的数据存储必须支持位置的快速更新和检索.游戏使用带有读取副本的Amazon RDS for PostgreSQL DB实例来存储位置数据.在使用高峰期,数据库无法保持读取和写入更新所需的性能.游戏的用户群正在迅速增加.解决方案架构师应该做些什么来提高数据层的性能?</t>
    <phoneticPr fontId="2"/>
  </si>
  <si>
    <t>获取现有数据库实例的快照.在启用Multi-AZ的情况下恢复快照.</t>
    <phoneticPr fontId="2"/>
  </si>
  <si>
    <t>使用OpenSearch Dashboard从Amazon RDS迁移到Amazon OpenSearch Service.</t>
    <phoneticPr fontId="2"/>
  </si>
  <si>
    <t>在现有数据库实例前面部署AmazonDynamoDB加速器 (DAX).修改游戏以使用DAX.</t>
    <phoneticPr fontId="2"/>
  </si>
  <si>
    <t>在现有的DB实例前面部署一个AmazonElasticacheforRedis集群.修改游戏以使用Redis.</t>
    <phoneticPr fontId="2"/>
  </si>
  <si>
    <t>Q775一家公司将关键数据存储在该公司AWS账户的Amazon DynamoDB表中,一位IT管理员意外删除了DynamoDB表.此次删除造成了大量数据丢失,并扰乱了公司的运营.该公司希望在未来防止这种类型的中断.哪种解决方案将以最少的运营开销满足这一要求?</t>
    <phoneticPr fontId="2"/>
  </si>
  <si>
    <t>在AWS Cloud Trail中配置一个踪迹.为删除操作创建Amazon EventBridge规则.创建一个AWS Lambda函数来自动恢复已删除的DynamoDB表.</t>
    <phoneticPr fontId="2"/>
  </si>
  <si>
    <t>为DynamoDB表创建备份和恢复计划.手动恢复DynamoDB表.</t>
    <phoneticPr fontId="2"/>
  </si>
  <si>
    <t>在DynamoDB表上配置删除保护.</t>
    <phoneticPr fontId="2"/>
  </si>
  <si>
    <t>在DynamoDB表上启用时间点恢复.</t>
    <phoneticPr fontId="2"/>
  </si>
  <si>
    <t>https://aws.amazon.com/about-aws/whats-new/2023/03/amazon-dynamodb-table-deletion-protection/现在,所有AWS地区的Amazon DynamoDB表都可以使用删除保护.DynamoDB现在使您可以在执行常规表管理操作时保护表不被意外删除.在创建新表或管理现有表时,授权管理员可以为每个表设置删除保护属性,该属性将控制是否可以删除表.</t>
    <phoneticPr fontId="2"/>
  </si>
  <si>
    <t>Q776一家公司的内部部署数据中心存储容量不足.该公司希望将其存储基础设施迁移到AWS,同时最大限度地降低带宽成本.该解决方案必须允许立即检索数据,而不需要额外的成本.如何满足这些要求?</t>
    <phoneticPr fontId="2"/>
  </si>
  <si>
    <t>部署亚马逊S3冰川库,实现快速检索.为工作负载启用已调配的检索容量.</t>
    <phoneticPr fontId="2"/>
  </si>
  <si>
    <t>使用缓存卷部署AWS存储网关.使用存储网关将数据存储在AmazonS3中,同时在本地保留频繁访问的数据子集的副本</t>
    <phoneticPr fontId="2"/>
  </si>
  <si>
    <t>使用存储的卷部署AWS存储网关以在本地存储数据.使用存储网关将数据的时间点快照异步备份到AmazonS3.</t>
    <phoneticPr fontId="2"/>
  </si>
  <si>
    <t>部署AWS Direct Connect以连接本地数据中心.配置AWS存储网关以在本地存储数据.使用存储网关将数据的时间点快照异步备份到AmazonS3.</t>
    <phoneticPr fontId="2"/>
  </si>
  <si>
    <t>D-&gt;设置AWS Direct Connect设置A-&gt;需要一个月时间,因为它不谈论On-Prem B-&gt;缓存卷只存储频繁访问的数据On-Prem,但要求告诉“数据”,所以我们假设它告诉所有数据C-&gt;正确,因为存储卷在异步备份到云的同时将所有内容存储在存储网关On-Prem</t>
    <phoneticPr fontId="2"/>
  </si>
  <si>
    <t>Q777一家公司在VPC中跨多个可用区运行一个三层web应用程序.AmazonEC2实例在应用层的“自动缩放”组中运行.公司需要制定一个自动扩展计划,分析每个资源的每日和每周历史工作量趋势.配置必须根据预测和实际利用率变化适当地扩展资源.解决方案架构师应该推荐哪种扩展策略来满足这些需求?</t>
    <phoneticPr fontId="2"/>
  </si>
  <si>
    <t>根据EC2实例的平均CPU利用率,通过逐步扩展实现动态扩展.</t>
    <phoneticPr fontId="2"/>
  </si>
  <si>
    <t>启用预测缩放以进行预测和缩放.使用目标跟踪配置动态缩放</t>
    <phoneticPr fontId="2"/>
  </si>
  <si>
    <t>根据web应用程序的流量模式创建自动调度的缩放操作,</t>
    <phoneticPr fontId="2"/>
  </si>
  <si>
    <t>制定一个简单的扩展策略.根据EC2实例启动时间增加冷却时间.</t>
    <phoneticPr fontId="2"/>
  </si>
  <si>
    <t>通过配置具有目标跟踪的动态扩展,公司可以根据预测的需求自动调整资源,同时还可以响应利用率的实时变化</t>
    <phoneticPr fontId="2"/>
  </si>
  <si>
    <t>Q778一家包裹递送公司有一个使用AmazonEC2实例和AmazonAuroraMySQL数据库集群的应用程序.随着应用程序越来越流行,EC2实例的使用量只略有增加.DB集群使用率的增长速度要快得多.该公司添加了一个读取复制副本,在短时间内减少了DB集群的使用.然而,负荷仍在继续增加.导致DB集群使用率增加的操作都是与交付详细信息相关的重复读取语句.该公司需要减轻重复读取对DB集群的影响.哪种解决方案将经济高效地满足这些要求?</t>
    <phoneticPr fontId="2"/>
  </si>
  <si>
    <t>在应用程序和DB集群之间实现Amazon Elasticache for Redis集群.</t>
    <phoneticPr fontId="2"/>
  </si>
  <si>
    <t>向数据库集群添加一个额外的读取复制副本.</t>
    <phoneticPr fontId="2"/>
  </si>
  <si>
    <t>为Aurora读取副本配置Aurora自动缩放.</t>
    <phoneticPr fontId="2"/>
  </si>
  <si>
    <t>修改DB集群,使其具有多个写入程序实例.</t>
    <phoneticPr fontId="2"/>
  </si>
  <si>
    <t>问题是,“导致DB集群使用率增加的操作都是与交付细节相关的 ** 重复读取语句 **. "-读取语句意味着我们可以缓存结果-因此,我们不需要读取副本;我们只需要一个缓存层来提高性能 .. 此外,添加读取复制副本还需要花钱.要求是以最具成本效益的方式满足这些要求</t>
    <phoneticPr fontId="2"/>
  </si>
  <si>
    <t>Q779一家公司有一个使用Amazon DynamoDB表进行存储的应用程序解决方案架构师发现,对表的许多请求都没有返回最新数据.该公司的用户没有报告任何其他数据库性能问题.延迟在可接受的范围内,解决方案架构师应该建议进行哪些设计更改?</t>
    <phoneticPr fontId="2"/>
  </si>
  <si>
    <t>将读取的副本添加到表中.</t>
    <phoneticPr fontId="2"/>
  </si>
  <si>
    <t>使用全球二级指数 (GSI).</t>
    <phoneticPr fontId="2"/>
  </si>
  <si>
    <t>要求对表进行强一致性读取.</t>
    <phoneticPr fontId="2"/>
  </si>
  <si>
    <t>请求最终对该表进行一致的读取.</t>
    <phoneticPr fontId="2"/>
  </si>
  <si>
    <t>表和LSI都提供了两种读取一致性选项:最终一致(默认)读取和强一致读取.1) 最终一致读取最终一致是所有读取操作的默认读取一致性模型.当对DynamoDB表或索引发出最终一致的读取时,响应可能不会反映最近完成的写入操作的结果.如果您在短时间后重复您的阅读请求,响应最终应该返回最近的项目.</t>
    <phoneticPr fontId="2"/>
  </si>
  <si>
    <t>Q780一家公司已将其应用程序部署在带有亚马逊RDS数据库的亚马逊EC2实例上.该公司使用最小权限原则来配置数据库访问凭据.该公司的安全团队希望保护应用程序和数据库免受SQL注入和其他基于web的攻击.哪种解决方案将以最少的运营开销满足这些要求?</t>
    <phoneticPr fontId="2"/>
  </si>
  <si>
    <t>使用安全组和网络ACL来保护数据库和应用程序服务器.</t>
    <phoneticPr fontId="2"/>
  </si>
  <si>
    <t>使用AWS WAF保护应用程序.使用RDS参数组配置安全设置.</t>
    <phoneticPr fontId="2"/>
  </si>
  <si>
    <t>使用AWS网络防火墙来保护应用程序和数据库.</t>
    <phoneticPr fontId="2"/>
  </si>
  <si>
    <t>在应用程序代码中使用不同的数据库帐户以实现不同的功能.避免向数据库用户授予过多的权限.</t>
    <phoneticPr fontId="2"/>
  </si>
  <si>
    <t>保护应用程序和数据库免受SQL注入和其他基于web的攻击 .- &gt;WAF</t>
    <phoneticPr fontId="2"/>
  </si>
  <si>
    <t>Q781一家电子商务公司在AWS账户中运行应用程序,这些账户是AWS组织中一个组织的一部分.应用程序在所有帐户的AmazonAuroraPostgreSQL数据库上运行,该公司需要防止恶意活动,并且必须识别异常失败和不完整的数据库登录尝试.哪种解决方案将以最高效的方式满足这些要求?</t>
    <phoneticPr fontId="2"/>
  </si>
  <si>
    <t>将服务控制策略(SCP)附加到组织的根目录,以识别失败的登录尝试.</t>
    <phoneticPr fontId="2"/>
  </si>
  <si>
    <t>为组织的成员账户启用亚马逊防护中的亚马逊RDS防护功能.</t>
    <phoneticPr fontId="2"/>
  </si>
  <si>
    <t>将Aurora常规日志发布到Amazon CloudWatch日志中的日志组.将日志数据导出到中央AmazonS3存储桶中.</t>
    <phoneticPr fontId="2"/>
  </si>
  <si>
    <t>将AWS CloudTrail中的所有Aurora PostgreSQL数据库事件发布到中央Amazon S3存储桶.</t>
    <phoneticPr fontId="2"/>
  </si>
  <si>
    <t>B是正确答案.Amazon GuardDuty是一种威胁检测服务,可持续监测恶意活动和未经授权的行为,以保护您的Amazon Web Services帐户,工作负载和存储在Amazon S3中的数据.</t>
    <phoneticPr fontId="2"/>
  </si>
  <si>
    <t>Q782一家公司从其公司数据中心到美国东部地区的专有网络有AWS直连连接.该公司最近收购了一家公司,该公司拥有多个VPC,其内部数据中心与欧盟第二大区之间有直接连接.公司和公司的VPC的CIDR块不重叠.该公司需要两个地区和数据中心之间的连接,该公司需要一个可扩展的解决方案,同时减少运营开销.解决方案架构师应该做些什么来满足这些要求?</t>
    <phoneticPr fontId="2"/>
  </si>
  <si>
    <t>在us-east-1的VPC和eu-west-2的VPC之间建立区域间的VPC对等.</t>
    <phoneticPr fontId="2"/>
  </si>
  <si>
    <t>创建从us-east-1中的直连连接到eu-west-2中的VPCs的专用虚拟接口.</t>
    <phoneticPr fontId="2"/>
  </si>
  <si>
    <t>在亚马逊EC2托管的全网状VPN网络中建立VPN设备、使用AWS VPN CloudHub在数据中心和每个VPC之间发送和接收数据.</t>
    <phoneticPr fontId="2"/>
  </si>
  <si>
    <t>将现有的Direct Connect连接连接到Direct Connect网关.将流量从每个区域中的VPC的虚拟专用网关路由到Direct Connect网关.</t>
    <phoneticPr fontId="2"/>
  </si>
  <si>
    <t>如果您想在多个不同地区(同一帐户)建立一个或多个VPC的直连,必须使用直连网关.</t>
    <phoneticPr fontId="2"/>
  </si>
  <si>
    <t>Q783一家公司正在开发一款手机游戏,该游戏将分数更新流式传输到后端处理器,然后将结果发布在排行榜上.解决方案架构师需要设计一个解决方案,该解决方案可以处理大流量峰值,按接收顺序处理移动游戏更新,并将处理后的更新存储在高度可用的数据库中.该公司还希望最大限度地减少维护解决方案所需的管理开销.解决方案架构师应该做些什么来满足这些要求?</t>
    <phoneticPr fontId="2"/>
  </si>
  <si>
    <t>向亚马逊Kinesis数据流推送分数更新.使用AWS Lambda处理Kinesis数据流中的更新.将处理后的更新存储在Amazon DynamoDB中.</t>
    <phoneticPr fontId="2"/>
  </si>
  <si>
    <t>向亚马逊Kinesis数据流推送分数更新.使用为自动缩放设置的AmazonEC2实例组处理更新.将处理后的更新存储在Amazon Redshift中.</t>
    <phoneticPr fontId="2"/>
  </si>
  <si>
    <t>将分数更新推送到亚马逊简单通知服务(Amazon SNS)主题.将AWS Lambda函数订阅到SNS主题以处理更新.将处理后的更新存储在AmazonEC2上运行的SQL数据库中.</t>
    <phoneticPr fontId="2"/>
  </si>
  <si>
    <t>将分数更新推送到亚马逊简单队列服务(Amazon SQS)队列.使用带有自动缩放功能的AmazonEC2实例组来处理SQS队列中的更新.将处理后的更新存储在Amazon RDS Multi-AZ DB实例中.</t>
    <phoneticPr fontId="2"/>
  </si>
  <si>
    <t>需求-1:"流+按顺序处理+最小开销"=Kinesis数据流+Lambda需求-2:"高可用数据库+最小管理开销"=DynamoDb设置Ec2实例或MultiAZ DB=开销</t>
    <phoneticPr fontId="2"/>
  </si>
  <si>
    <t>Q784一家公司有多个AWS帐户,其应用程序部署在美国中西部地区.应用程序日志存储在每个帐户的AmazonS3存储桶中.该公司希望构建一个使用单个S3存储桶的集中式日志分析解决方案.日志不能离开我们的-west-2,公司希望产生最小的运营开销.哪种解决方案能够满足这些要求并且最具成本效益?</t>
    <phoneticPr fontId="2"/>
  </si>
  <si>
    <t>创建一个S3生命周期策略,将对象从一个应用程序S3存储桶复制到集中的S3存储桶.</t>
    <phoneticPr fontId="2"/>
  </si>
  <si>
    <t>使用S3相同区域复制将日志从S3存储桶复制到us-west-2中的另一个S3存储桶.使用此S3存储桶进行日志分析.</t>
    <phoneticPr fontId="2"/>
  </si>
  <si>
    <t>编写一个脚本,每天使用PutObject API操作将桶的全部内容复制到us-west-2中的另一个S3桶中.使用此S3存储桶进行日志分析.</t>
    <phoneticPr fontId="2"/>
  </si>
  <si>
    <t>在这些帐户中编写AWS Lambda函数,这些函数在每次将日志传递到S3存储桶时都会触发(S3:ObjectCreated :* 事件).将日志复制到us-west-2中的另一个S3存储桶中.使用此S3存储桶进行日志分析.</t>
    <phoneticPr fontId="2"/>
  </si>
  <si>
    <t>S3同一区域复制的主要用例是“日志聚合,生产和测试帐户之间的实时复制”.</t>
    <phoneticPr fontId="2"/>
  </si>
  <si>
    <t>Q785一家公司有一个应用程序,可以向世界各地的学生提供点播培训视频.该应用程序还允许授权的内容开发人员上传视频.数据存储在美国东部地区的亚马逊S3存储桶中.该公司在东南2区创建了一个S3存储桶,在东南1区创建了S3存储桶.该公司希望将数据复制到新的S3存储桶中.该公司需要最大限度地减少上传视频的开发者和在eu-west-2和ap-southeast-1附近流式传输视频的学生的延迟.对于应用程序的FEWEST更改,哪种步骤组合将满足这些要求?(选择两个.)</t>
    <phoneticPr fontId="2"/>
  </si>
  <si>
    <t>配置从us-east-2 S3桶到eu-west-2 S3桶的单向复制.配置从us-east-2 S3 bucket到ap-southeast-1 S3 bucket的单向复制.</t>
    <phoneticPr fontId="2"/>
  </si>
  <si>
    <t>配置从us-east-2 S3桶到eu-west-2 S3桶的单向复制.配置从eu-west-2 S3存储桶到ap-southeast-1 S3存储桶的单向复制.</t>
    <phoneticPr fontId="2"/>
  </si>
  <si>
    <t>在所有三个Region中的S3 bucket之间配置双向(双向)复制.</t>
    <phoneticPr fontId="2"/>
  </si>
  <si>
    <t>创建一个S3多区域接入点.修改应用程序以使用多区域接入点的亚马逊资源名称(ARN)进行视频流传输.不要修改视频上传应用程序.</t>
    <phoneticPr fontId="2"/>
  </si>
  <si>
    <t>创建一个S3多区域接入点.修改应用程序以使用多区域接入点的亚马逊资源名称(ARN)进行视频流传输和上传.</t>
    <phoneticPr fontId="2"/>
  </si>
  <si>
    <t>Q786一家公司有一款新的移动应用程序.在世界任何地方,用户都可以看到他们选择的主题的本地新闻.用户还可以在应用程序内部发布照片和视频.用户通常在内容发布后的最初几分钟内访问内容.新内容会迅速替换旧内容,然后旧内容就会消失.新闻的本地性质意味着用户在上传新闻的AWS区域内消费90%的内容.哪种解决方案将通过提供最低的内容上传延迟来优化用户体验?</t>
    <phoneticPr fontId="2"/>
  </si>
  <si>
    <t>在AmazonS3中上传和存储内容.使用Amazon CloudFront进行上传.</t>
    <phoneticPr fontId="2"/>
  </si>
  <si>
    <t>在AmazonS3中上传和存储内容.使用S3传输加速进行上传.</t>
    <phoneticPr fontId="2"/>
  </si>
  <si>
    <t>将内容上传到离用户最近的Region中的Amazon EC2实例.将数据复制到AmazonS3.</t>
    <phoneticPr fontId="2"/>
  </si>
  <si>
    <t>将内容上传并存储在离用户最近的区域的AmazonS3中.使用AmazonCloudFront的多个发行版.</t>
    <phoneticPr fontId="2"/>
  </si>
  <si>
    <t>问题是-"内容上传延迟最低”,因此使用S3传输加速进行上传.</t>
    <phoneticPr fontId="2"/>
  </si>
  <si>
    <t>Q787一家公司正在构建一个使用无服务器架构的新应用程序.该架构将由亚马逊API网关REST API和AWS Lambda功能组成,用于管理传入请求.该公司希望添加一项服务,该服务可以将从API网关REST API接收的消息发送到多个目标Lambda函数进行处理.该服务必须提供消息过滤,使目标Lambda函数能够仅接收函数所需的消息.哪种解决方案将以最少的运营开销满足这些要求?</t>
    <phoneticPr fontId="2"/>
  </si>
  <si>
    <t>将请求从API网关REST API发送到Amazon简单通知服务(Amazon SNS)主题.订阅亚马逊简单队列服务(AmazonSQS)队列到SNS主题.配置目标Lambda函数以轮询不同的SQS队列.</t>
    <phoneticPr fontId="2"/>
  </si>
  <si>
    <t>将请求从API网关REST API发送到Amazon EventBridge.配置EventBridge以调用目标Lambda函数.</t>
    <phoneticPr fontId="2"/>
  </si>
  <si>
    <t>将请求从API网关REST API发送到Amazon Managed Streaming for Apache Kafka (Amazon MSK).配置AmazonMSK以将消息发布到目标Lambda函数.</t>
    <phoneticPr fontId="2"/>
  </si>
  <si>
    <t>将请求从API网关REST API发送到多个Amazon简单队列服务(Amazon SQS)队列.配置目标Lambda函数以轮询不同的SQS队列.</t>
    <phoneticPr fontId="2"/>
  </si>
  <si>
    <t>to multiple target=SNS, EventBridge.此外,SNS必须使用SQS来发送过滤后的内容,Lambda必须轮询SQS才能获得消息,这显然是一种开销.同时,EventBridge可以调用Lambda函数,从而减少了操作开销.</t>
    <phoneticPr fontId="2"/>
  </si>
  <si>
    <t>Q788一家公司将数百万个档案文件迁移到AmazonS3.解决方案架构师需要实现一个解决方案,该解决方案将使用客户提供的密钥加密所有存档数据.该解决方案必须加密现有的未加密对象和未来的对象.哪种解决方案将满足这些要求?</t>
    <phoneticPr fontId="2"/>
  </si>
  <si>
    <t>通过过滤AmazonS3库存报告,创建一个未加密对象列表.配置S3批处理操作作业,以使用客户提供的密钥(SSE-C)通过服务器端加密对列表中的对象进行加密.将S3默认加密功能配置为使用客户提供的密钥(SSE-C)进行服务器端加密.</t>
    <phoneticPr fontId="2"/>
  </si>
  <si>
    <t>使用S3存储镜头指标来识别未加密的S3存储桶.将S3默认加密功能配置为使用带有AWS KMS密钥(SSE-KMS)的服务器端加密.</t>
    <phoneticPr fontId="2"/>
  </si>
  <si>
    <t>通过过滤亚马逊S3的AWS使用报告,创建一个未加密对象列表.配置AWS批处理作业,使用AWS KMS密钥(SSE-KMS)对列表中的对象进行服务器端加密.将S3默认加密功能配置为使用带有AWS KMS密钥(SSE-KMS)的服务器端加密.</t>
    <phoneticPr fontId="2"/>
  </si>
  <si>
    <t>通过过滤亚马逊S3的AWS使用报告,创建一个未加密对象列表.将S3默认加密功能配置为使用客户提供的密钥(SSE-C)进行服务器端加密.</t>
    <phoneticPr fontId="2"/>
  </si>
  <si>
    <t>S3清单列表有“加密状态”字段,因此您可以使用它来过滤未加密的对象.并使用S3批处理对其进行SSE-C密钥加密.AWS使用情况报告未提供有关单个对象加密状态的详细信息.该解决方案必须加密现有的未加密对象.Batch会这么做ÉJ.https://aws.amazon.com/blogs/storage/encrypting-objects-with-amazon-s3-batch-operations/</t>
    <phoneticPr fontId="2"/>
  </si>
  <si>
    <t>Q789托管公司域名记录的DNS提供商正在经历停机,这会导致AWS上运行的网站的服务中断.该公司需要迁移到更具弹性的托管DNS服务,并希望该服务在AWS上运行.解决方案架构师应该做些什么来快速迁移DNS托管服务?</t>
    <phoneticPr fontId="2"/>
  </si>
  <si>
    <t>为域名创建一个Amazon Route 53公共托管区,导入包含上一个提供程序托管的域记录的区域文件.</t>
    <phoneticPr fontId="2"/>
  </si>
  <si>
    <t>为域名创建一个Amazon Route 53私有托管区.导入包含上一个提供程序托管的域记录的区域文件.</t>
    <phoneticPr fontId="2"/>
  </si>
  <si>
    <t>在AWS中创建一个简单的AD目录.为域记录启用DNS提供商和AWS Directory Service for Microsoft Active Directory之间的区域传输.</t>
    <phoneticPr fontId="2"/>
  </si>
  <si>
    <t>在VPC中创建一个Amazon Route 53 Resolver入站端点.指定提供商的DNS将DNS查询转发到的IP地址.配置提供商的DNS以将域的DNS查询转发至入站终结点中指定的IP地址.</t>
    <phoneticPr fontId="2"/>
  </si>
  <si>
    <t>A-&gt;正确,因为我们需要路由到公共网络中的公司.B-&gt;否,因为它只在一个或多个VPC内路由.C-&gt;添加为干扰器D-&gt;入站解析器用于从On Prem到VPC的流量</t>
  </si>
  <si>
    <t>A-&gt;正确,因为我们需要路由到公共网络中的公司.B-&gt;否,因为它只在一个或多个VPC内路由.C-&gt;添加为干扰器D-&gt;入站解析器用于从On Prem到VPC的流量</t>
    <phoneticPr fontId="2"/>
  </si>
  <si>
    <t>Q790一家公司正在AWS上构建一个连接到亚马逊RDS数据库的应用程序.该公司希望管理应用程序配置,并安全地存储和检索数据库和其他服务的凭据.哪种解决方案将以最少的管理开销满足这些要求?</t>
    <phoneticPr fontId="2"/>
  </si>
  <si>
    <t>使用AWS AppConfig来存储和管理应用程序配置.使用AWS Secrets Manager存储和检索凭据.</t>
    <phoneticPr fontId="2"/>
  </si>
  <si>
    <t>使用AWS Lambda来存储和管理应用程序配置.使用AWS Systems Manager参数存储来存储和检索凭据.</t>
    <phoneticPr fontId="2"/>
  </si>
  <si>
    <t>使用加密的应用程序配置文件.将该文件存储在AmazonS3中,用于应用程序配置.创建另一个S3文件来存储和检索凭据.</t>
    <phoneticPr fontId="2"/>
  </si>
  <si>
    <t>使用AWS AppConfig来存储和管理应用程序配置.使用亚马逊RDS存储和检索凭据.</t>
    <phoneticPr fontId="2"/>
  </si>
  <si>
    <t>AppConfig useCase=您可以使用AWS AppConfig部署存储在AWS AppConfig托管的配置存储.AWS Secrets Manager.SystemsManager Parameter store或Amazon S3中的配置数据.所以B和C出局了.使用RDS存储凭据不是一个好的做法.所以D出局了.Ans是A</t>
    <phoneticPr fontId="2"/>
  </si>
  <si>
    <t>Q791为了满足安全要求,公司在与Amazon RDS MySQL DB实例通信时,需要加密其传输中的所有应用程序数据.最近的一项安全审计显示,使用AWS密钥管理服务(AWS KMS)启用了静止加密,但未启用传输中的数据.解决方案架构师应该做些什么来满足安全需求?</t>
    <phoneticPr fontId="2"/>
  </si>
  <si>
    <t>在数据库上启用IAM数据库身份验证.</t>
    <phoneticPr fontId="2"/>
  </si>
  <si>
    <t>提供自签名证书.在与RDS实例的所有连接中使用证书.</t>
    <phoneticPr fontId="2"/>
  </si>
  <si>
    <t>拍一张RDS实例的快照.将快照恢复到启用加密的新实例.</t>
    <phoneticPr fontId="2"/>
  </si>
  <si>
    <t>下载AWS提供的根证书.提供RDS实例所有连接中的证书.</t>
    <phoneticPr fontId="2"/>
  </si>
  <si>
    <t>Amazon RDS会创建一个SSL证书,并在提供实例时将证书安装在DB实例上.所以它是AWS提供的.</t>
    <phoneticPr fontId="2"/>
  </si>
  <si>
    <t>Q792一家公司正在设计一种新的web服务,该服务将在弹性负载平衡(ELB)负载均衡器后面的亚马逊EC2实例上运行.然而,许多web服务客户端只能访问其防火墙上授权的IP地址.解决方案架构师应该推荐什么来满足客户的需求?</t>
    <phoneticPr fontId="2"/>
  </si>
  <si>
    <t>具有相关弹性IP地址的网络负载均衡器.</t>
    <phoneticPr fontId="2"/>
  </si>
  <si>
    <t>具有相关弹性IP地址的应用程序负载均衡器.</t>
    <phoneticPr fontId="2"/>
  </si>
  <si>
    <t>Amazon Route 53托管区域中指向弹性IP地址的A记录.</t>
    <phoneticPr fontId="2"/>
  </si>
  <si>
    <t>具有公共IP地址的EC2实例作为代理在负载均衡器前面运行,</t>
    <phoneticPr fontId="2"/>
  </si>
  <si>
    <t>同样的问题也出现在Udemy上的“AWS认证解决方案架构师助理实践测试3”中,有一种解释是NLB需要在ALB之前,因为只有NLB可以具有静态P.</t>
  </si>
  <si>
    <t>同样的问题也出现在Udemy上的“AWS认证解决方案架构师助理实践测试3”中,有一种解释是NLB需要在ALB之前,因为只有NLB可以具有静态P.</t>
    <phoneticPr fontId="2"/>
  </si>
  <si>
    <t>Q793一家公司建立了一个新的AWS帐户.该帐户是新设置的,并且没有对默认设置进行任何更改.该公司担心AWS帐户root用户的安全.应该做些什么来保护root用户的安全?</t>
    <phoneticPr fontId="2"/>
  </si>
  <si>
    <t>为日常管理任务创建IAM用户.禁用根用户.</t>
    <phoneticPr fontId="2"/>
  </si>
  <si>
    <t>为日常管理任务创建IAM用户,对根用户启用多因素身份验证.</t>
    <phoneticPr fontId="2"/>
  </si>
  <si>
    <t>为根用户生成访问密钥.使用访问密钥执行日常管理任务,而不是使用AWS管理控制台.</t>
    <phoneticPr fontId="2"/>
  </si>
  <si>
    <t>向最资深的解决方案架构师提供根用户凭据.让解决方案架构师使用root用户执行日常管理任务.</t>
    <phoneticPr fontId="2"/>
  </si>
  <si>
    <t>作为一种最佳做法,不要将AWS帐户root用户用于任何不需要的任务.相反,为每个需要管理员访问权限的人创建一个新的IAM用户.B</t>
    <phoneticPr fontId="2"/>
  </si>
  <si>
    <t>Q794一家公司正在部署一款近乎实时处理流数据的应用程序,该公司计划使用AmazonEC2实例来处理工作负载,网络体系结构必须是可配置的,以便在节点之间提供尽可能低的延迟.哪种网络解决方案组合将满足这些要求?(选择两个.)</t>
    <phoneticPr fontId="2"/>
  </si>
  <si>
    <t>在每个EC2实例上启用和配置增强型网络.</t>
    <phoneticPr fontId="2"/>
  </si>
  <si>
    <t>将EC2实例分组到单独的帐户中.</t>
  </si>
  <si>
    <t>将EC2实例分组到单独的帐户中.</t>
    <phoneticPr fontId="2"/>
  </si>
  <si>
    <t>在集群放置组中运行EC2实例.</t>
    <phoneticPr fontId="2"/>
  </si>
  <si>
    <t>将多个弹性网络接口连接到每个EC2实例.</t>
    <phoneticPr fontId="2"/>
  </si>
  <si>
    <t>使用Amazon Elastic Block Store (Amazon EBS) 优化的实例类型.</t>
    <phoneticPr fontId="2"/>
  </si>
  <si>
    <t>A-增强型网络提供了更高的带宽.更高的每秒数据包(PPS)性能和更低的实例间延迟.C-集群放置组是单个可用性区域内实例的逻辑分组.建议将此配置用于需要低网络延迟和/或高网络吞吐量的应用程序.</t>
    <phoneticPr fontId="2"/>
  </si>
  <si>
    <t>Q795一家金融服务公司想关闭两个数据中心,并将超过100 TB的数据迁移到AWS.数据有一个复杂的目录结构,数百万个小文件存储在子文件夹的深层结构中,大多数数据是非结构化的,公司的文件存储由来自多个供应商的基于SMB的存储类型组成,该公司不希望更改其应用程序以访问迁移后的数据.解决方案架构师应该做些什么才能以最少的操作开销满足这些要求?</t>
    <phoneticPr fontId="2"/>
  </si>
  <si>
    <t>使用AWS Direct Connect将数据迁移到Amazon S3.</t>
    <phoneticPr fontId="2"/>
  </si>
  <si>
    <t>使用AWS DataSync将数据迁移到Amazon FSx for Lustre.</t>
    <phoneticPr fontId="2"/>
  </si>
  <si>
    <t>使用AWS DataSync将数据迁移到Amazon FSx for Windows File Server.</t>
    <phoneticPr fontId="2"/>
  </si>
  <si>
    <t>使用AWS Direct Connect将数据本地文件存储迁移到AWS存储网关卷网关.</t>
    <phoneticPr fontId="2"/>
  </si>
  <si>
    <t>正确的答案是C.因为大多数数据都是非结构化的,而且该公司的文件存储由来自多个供应商的基于SMB的存储类型组成,通常是Windows Linux文件共享类型,因此FSx for Windows file Server文件系统完全符合该解决方案.</t>
    <phoneticPr fontId="2"/>
  </si>
  <si>
    <t>Q796一家公司使用AWS组织中的一个组织来管理包含应用程序的AWS帐户,该公司在组织中建立了一个专内的监控成员帐户.该公司希望通过使用Amazon CloudWatch来查询和可视化各个账户的可观测性数据.哪种解决方案将满足这些要求?</t>
    <phoneticPr fontId="2"/>
  </si>
  <si>
    <t>为监控帐户后用CloudWatch跨帐户可观察性.在每个AWS帐户中部署监控帐户提供的AWS CloudFormation模板,以便与监控帐户共享数据.</t>
    <phoneticPr fontId="2"/>
  </si>
  <si>
    <t>设置服务控制策略(SCP),以便在组织根组织单元(OU)下的监控帐户中提供对CloudWatch的访问.</t>
    <phoneticPr fontId="2"/>
  </si>
  <si>
    <t>在监控帐户中配置一个新的IAM用户,在每个AWS帐户中,配置IAM策略以访问帐户中的CloudWatch数据并将其可视化.将新的IAM策略附加到新的IAM用户.</t>
    <phoneticPr fontId="2"/>
  </si>
  <si>
    <t>在监控帐户中创建一个新的IAM用户.在每个AWS帐户中创建跨帐户IAM策略.将IAM策略附加到新的IAM用户.</t>
    <phoneticPr fontId="2"/>
  </si>
  <si>
    <t>https://docs.amazonaws.cn/en_us/AmazonCloudWatch/latest/monitoring/cloudwatch_crossaccount_dashboard.html</t>
  </si>
  <si>
    <t>https://docs.amazonaws.cn/en_us/AmazonCloudWatch/latest/monitoring/cloudwatch_crossaccount_dashboard.html</t>
    <phoneticPr fontId="2"/>
  </si>
  <si>
    <t>Q797一家公司的网站被用来向公众销售产品.该网站在应用程序负载均衡器(ALB)后面的自动缩放组中的AmazonEC2实例上运行,还有一个AmazonCloudFront发行版,AWS WAF正被用于防范SQL注入攻击.ALB是CloudFront分发的来源.最近对安全日志的审查显示,有一个外部恶意IP需要阻止其访问网站.解决方案架构师应该做些什么来保护应用程序?</t>
    <phoneticPr fontId="2"/>
  </si>
  <si>
    <t>修改CloudFront分发版上的网络ACL,为恶意IP地址添加拒绝规则.</t>
    <phoneticPr fontId="2"/>
  </si>
  <si>
    <t>修改AWS WAF的配置,添加IP匹配条件以阻止恶意IP地址.</t>
    <phoneticPr fontId="2"/>
  </si>
  <si>
    <t>修改ALB后面目标组中EC2实例的网络ACL,以拒绝恶意IP地址.</t>
    <phoneticPr fontId="2"/>
  </si>
  <si>
    <t>修改ALB后面目标组中EC2实例的安全组,以拒绝恶音IDALoudPage</t>
    <phoneticPr fontId="2"/>
  </si>
  <si>
    <t>Q798一家公司在AWS组织中建立了一个包含10个AWS帐户的组织.解决方案架构师必须设计一个解决方案,为数千名员工提供访问帐户的权限.该公司有一个现有的身份提供商(IdP).该公司希望使用现有的IdP对AWS进行身份验证.哪种解决方案将满足这些要求?</t>
    <phoneticPr fontId="2"/>
  </si>
  <si>
    <t>在所需的AWS帐户中为员工创建IAM用户.将IAM用户连接到现有IdP.为IAM用户配置联合身份验证.</t>
    <phoneticPr fontId="2"/>
  </si>
  <si>
    <t>使用从现有IdP同步的用户电子邮件地址和密码设置AWS帐户根用户,</t>
    <phoneticPr fontId="2"/>
  </si>
  <si>
    <t>配置AWS IAM身份中心 (AWS单一登录).将IAM Identity Center连接到现有的IdP.根据现有IdP设置用户和组.</t>
    <phoneticPr fontId="2"/>
  </si>
  <si>
    <t>使用AWS资源访问管理器(AWS RAM)与现有IdP中的用户共享对AWS帐户的访问.</t>
    <phoneticPr fontId="2"/>
  </si>
  <si>
    <t>无论您如何配置用户,IAM Identity Center都会将AWS管理控制台.命令行界面和应用程序身份验证重定向到您的外部IdP.然后,IAM Identity Center根据您在IAM Identity Center中创建的策略授予对这些资源的访问权限 https://docs.aws.amazon.com/singlesignon/latest/userguide/manage-your-identity-source-idp.html#provisioning-当外部idp</t>
    <phoneticPr fontId="2"/>
  </si>
  <si>
    <t>Q799一位解决方案架构师正在为一家公司的AWS帐户设计AWS身份和访问管理(IAM)授权模型.该公司已指定五名特定员工全面访问AWS账户中的AWS服务和资源.解决方案架构师为五名指定员工中的每一名创建了一个IAM用户,并创建了IAM用户组.哪种解决方案将满足这些要求?</t>
    <phoneticPr fontId="2"/>
  </si>
  <si>
    <t>将AdministratorAccess基于资源的策略附加到IAM用户组.将五个指定的员工IAM用户分别放在IAM用户组中.</t>
    <phoneticPr fontId="2"/>
  </si>
  <si>
    <t>将基于SystemAdministrator身份的策略附加到IAM用户组.将五个指定的员工IAM用户分别放在IAM用户组中.</t>
    <phoneticPr fontId="2"/>
  </si>
  <si>
    <t>将基于AdministratorAccess身份的策略附加到IAM用户组.将五个指定的员工IAM用户分别放在IAM用户组中.</t>
    <phoneticPr fontId="2"/>
  </si>
  <si>
    <t>将基于SystemAdministrator的策略附加到IAM用户组.将五个指定的员工IAM用户分别放在IAM用户组中.</t>
    <phoneticPr fontId="2"/>
  </si>
  <si>
    <t>https://docs.aws.amazon.com/IAM/latest/UserGuide/access_policies_manage-attach-detach.html</t>
  </si>
  <si>
    <t>https://docs.aws.amazon.com/IAM/latest/UserGuide/access_policies_manage-attach-detach.html</t>
    <phoneticPr fontId="2"/>
  </si>
  <si>
    <t>Q800一家公司有一个基于虚拟机(VM)的多层支付处理应用程序.层之间的通信通过第三方中间件解决方案异步进行,该解决方案保证只进行一次交付.该公司需要一个对基础设施管理要求最低的解决方案.该解决方案必须保证应用程序消息只传递一次.哪种行动组合将满足这些要求?(选择两个.)</t>
    <phoneticPr fontId="2"/>
  </si>
  <si>
    <t>将AWS Lambda用于体系结构中的计算层.</t>
    <phoneticPr fontId="2"/>
  </si>
  <si>
    <t>将AmazonEC2实例用于体系结构中的计算层.</t>
    <phoneticPr fontId="2"/>
  </si>
  <si>
    <t>使用亚马逊简单通知服务(Amazon SNS)作为计算层之间的消息传递组件.</t>
    <phoneticPr fontId="2"/>
  </si>
  <si>
    <t>使用Amazon简单队列服务(Amazon SQS) FIFO队列作为计算层之间的消息传递组件.</t>
    <phoneticPr fontId="2"/>
  </si>
  <si>
    <t>使用基于Amazon Elastic Kubernetes Service (Amazon EKS)的容器作为体系结构中的计算层.</t>
    <phoneticPr fontId="2"/>
  </si>
  <si>
    <t>https://docs.aws.amazon.com/AWSSimpleQueueService/latest/SQSDeveloperGuide/FIFO-queues-exactly-once-processing.html</t>
  </si>
  <si>
    <t>https://docs.aws.amazon.com/AWSSimpleQueueService/latest/SQSDeveloperGuide/FIFO-queues-exactly-once-processing.html</t>
    <phoneticPr fontId="2"/>
  </si>
  <si>
    <t>A,C,E</t>
    <phoneticPr fontId="2"/>
  </si>
  <si>
    <t>题目 733：</t>
    <phoneticPr fontId="2"/>
  </si>
  <si>
    <t>Q733一家公司的电子商务网站流量不可预测,并使用AWS Lambda函数直接访问私人亚马逊RDS for PostgreSQL DB实例.该公司希望保持可预测的数据库性能,并确保Lambda调用不会因太多连接而使数据库过载.解决方案架构师应该做些什么来满足这些要求?</t>
    <phoneticPr fontId="2"/>
  </si>
  <si>
    <t>将客户端驱动程序指向RDS自定义端点.在VPC内部部署Lambda功能.</t>
    <phoneticPr fontId="2"/>
  </si>
  <si>
    <t>将客户端驱动程序指向RDS代理端点.在VPC内部部署Lambda功能.</t>
    <phoneticPr fontId="2"/>
  </si>
  <si>
    <t>将客户端驱动程序指向RDS自定义端点.在专有网络外部署Lambda功能.</t>
    <phoneticPr fontId="2"/>
  </si>
  <si>
    <t>将客户端驱动程序指向RDS代理端点.在专有网络外部署Lambda功能.</t>
    <phoneticPr fontId="2"/>
  </si>
  <si>
    <t>题目 734：</t>
    <phoneticPr fontId="2"/>
  </si>
  <si>
    <t>Q734一家公司正在创建一个应用程序,该公司将应用程序测试的数据存储在多个本地位置.该公司需要将本地位置连接到AWS云中AWS区域的VPC.账户和VPC的数量将在明年增加.网络体系结构必须简化新连接的管理,并且必须提供扩展能力.哪种解决方案将以最少的管理开销满足这些要求?</t>
    <phoneticPr fontId="2"/>
  </si>
  <si>
    <t>在VPC之间创建对等连接.在VPN和内部部署位置之间创建VPN连接.</t>
    <phoneticPr fontId="2"/>
  </si>
  <si>
    <t>创建一个中转网关.为专有网络连接创建专有网络附件,为本地连接创建VPN附件.</t>
    <phoneticPr fontId="2"/>
  </si>
  <si>
    <t>在本地位置和中央VPC之间创建AWS Direct Connect连接.通过对等连接将中心VPC连接到其他VPC.</t>
    <phoneticPr fontId="2"/>
  </si>
  <si>
    <t>题目 735：</t>
    <phoneticPr fontId="2"/>
  </si>
  <si>
    <t>Q735使用AWS的公司需要一个解决方案来预测每月制造过程所需的资源.该解决方案必须使用当前存储在AmazonS3存储桶中的历史值.该公司没有机器学习(ML)经验,希望使用托管服务进行培训和预测.哪种步骤组合将满足这些要求?(选择两个.)</t>
    <phoneticPr fontId="2"/>
  </si>
  <si>
    <t>部署Amazon SageMaker模型.创建一个SageMaker端点进行推理.</t>
    <phoneticPr fontId="2"/>
  </si>
  <si>
    <t>使用Amazon SageMaker通过使用S3存储桶中的历史数据来训练模型.</t>
    <phoneticPr fontId="2"/>
  </si>
  <si>
    <t>使用函数URL配置AWS Lambda函数,该函数使用Amazon SageMaker端点根据输入创建预测.</t>
    <phoneticPr fontId="2"/>
  </si>
  <si>
    <t>使用函数URL配置AWS Lambda函数,该函数使用Amazon Forecast预测器根据输入创建预测.</t>
    <phoneticPr fontId="2"/>
  </si>
  <si>
    <t>题目 736：</t>
    <phoneticPr fontId="2"/>
  </si>
  <si>
    <t>Q736一家公司管理AWS组织中的AWS帐户.为账户配置了AWS IAM身份中心 (AWS Single Sign-On) 和AWS Control Tower.该公司希望管理所有帐户的多个用户权限.权限将由多个IAM用户使用,并且必须在开发人员和管理员团队之间分配.每个团队需要不同的权限,该公司想要一个解决方案,包括两个团队都雇佣的新用户.哪种解决方案将以最少的运营开销满足这些要求?</t>
    <phoneticPr fontId="2"/>
  </si>
  <si>
    <t>在IAM Identity Center中为每个帐户创建个人用户.在IAM Identity Center中创建单独的开发人员组和管理员组.将用户分配到适当的组.为每个组创建一个自定义IAM策略,以设置细粒度权限.</t>
    <phoneticPr fontId="2"/>
  </si>
  <si>
    <t>在IAM身份中心为每个帐户创建个人用户.在IAM Identity Center中创建单独的开发人员组和管理员组.将用户分配到适当的组.根据细粒度权限的需要,将AWS管理的IAM策略附加到每个用户.</t>
    <phoneticPr fontId="2"/>
  </si>
  <si>
    <t>在IAM身份中心创建个人用户.在IAM Identity Center中创建新的开发人员和管理员组.创建新的权限集,其中包括每个组的相应IAM策略.将新组分配给相应的帐户.将新权限集分配给新组.雇佣新用户后,将他们添加到相应的组中.</t>
    <phoneticPr fontId="2"/>
  </si>
  <si>
    <t>在IAM身份中心创建个人用户.为每个用户创建包括适当IAM策略的新权限集.将用户分配到适当的帐户.从特定帐户中向用户授予其他IAM权限.雇用新用户后,将他们添加到IAM身份中心,并将他们分配给帐户.</t>
    <phoneticPr fontId="2"/>
  </si>
  <si>
    <t>题目 737：</t>
    <phoneticPr fontId="2"/>
  </si>
  <si>
    <t>Q737一家公司希望将其亚马逊弹性块存储(Amazon EBS) 卷加密策略标准化.该公司还希望将操作卷加密检查所需的成本和配置工作量降至最低.哪种解决方案将满足这些要求?</t>
    <phoneticPr fontId="2"/>
  </si>
  <si>
    <t>AWS Config是一项使您能够评估.审计和评估AWS资源配置的服务.它可以检查您的资源是否符合某些条件(例如加密),还可以标记不符合条件的资源或对其采取行动.</t>
    <phoneticPr fontId="2"/>
  </si>
  <si>
    <t>编写API调用以描述EBS卷并确认EBS卷已加密.使用Amazon EventBridge调度AWS Lambda函数以运行API调用.</t>
    <phoneticPr fontId="2"/>
  </si>
  <si>
    <t>编写API调用以描述EBS卷并确认EBS卷已加密.在AWS Fargate任务上运行API调用.</t>
    <phoneticPr fontId="2"/>
  </si>
  <si>
    <t>创建一个要求在EBS卷上使用标签的AWS身份和访问管理(IAM) 策略.使用AWS成本资源管理器显示未正确标记的资源.手动加密未标记的资源.</t>
    <phoneticPr fontId="2"/>
  </si>
  <si>
    <t>为Amazon EBS创建一个AWS配置规则,以评估卷是否加密,并在未加密的情况下标记该卷.</t>
    <phoneticPr fontId="2"/>
  </si>
  <si>
    <t>题目 738：</t>
    <phoneticPr fontId="2"/>
  </si>
  <si>
    <t>Q738一家公司定期将GB大小的文件上传到AmazonS3.在该公司上传文件后,该公司使用一组Amazon EC2 Spot实例对文件格式进行转码.当公司将数据从内部部署数据中心上传到AmazonS3时,以及当公司从AmazonS3下载数据到EC2实例时,公司需要扩展吞吐量.哪些解决方案将满足这些要求?(选择两个.)</t>
    <phoneticPr fontId="2"/>
  </si>
  <si>
    <t>使用S3 bucket接入点,不要直接接入S3 bucket.</t>
    <phoneticPr fontId="2"/>
  </si>
  <si>
    <t>将文件上传到多个S3存储桶中.</t>
    <phoneticPr fontId="2"/>
  </si>
  <si>
    <t>使用S3多部分上传.</t>
    <phoneticPr fontId="2"/>
  </si>
  <si>
    <t>并行获取对象的多个字节范围.</t>
    <phoneticPr fontId="2"/>
  </si>
  <si>
    <t>题目 739：</t>
    <phoneticPr fontId="2"/>
  </si>
  <si>
    <t>使用安装到各个EC2实例的AWS存储网关卷网关互联网小型计算机系统接口(iSCSI)块存储.</t>
    <phoneticPr fontId="2"/>
  </si>
  <si>
    <t>创建一个Amazon弹性文件系统(Amazon EFS) 文件系统.在各个EC2实例上装载EFS文件系统.</t>
    <phoneticPr fontId="2"/>
  </si>
  <si>
    <t>创建一个共享的Amazon弹性块存储(Amazon EBS) 卷.在各个EC2实例上装载EBS卷.</t>
    <phoneticPr fontId="2"/>
  </si>
  <si>
    <t>使用AWS DataSync在“自动缩放”组中的EC2主机之间执行数据的连续同步.</t>
    <phoneticPr fontId="2"/>
  </si>
  <si>
    <t>题目 740：</t>
    <phoneticPr fontId="2"/>
  </si>
  <si>
    <t>Q740一家公司正在使用应用程序负载均衡器在三个AWS地区部署应用程序.亚马逊路线53将用于在这些地区之间分配流量.解决方案架构师应使用哪种路线53配置来提供最高性能体验?</t>
    <phoneticPr fontId="2"/>
  </si>
  <si>
    <t>A根据前面的问题,我认为A是正确的.因为地理位置最近的服务器不一定能提供最佳性能.地理位置负载平衡主要用于提供特定于位置的内容.https://docs.aws.amazon.com/Route53/latest/DeveloperGuide/routing-policylatency.html.</t>
    <phoneticPr fontId="2"/>
  </si>
  <si>
    <t>创建一个具有延迟策略的A记录.</t>
    <phoneticPr fontId="2"/>
  </si>
  <si>
    <t>创建具有地理位置策略的A记录.</t>
    <phoneticPr fontId="2"/>
  </si>
  <si>
    <t>使用故障转移策略创建CNAME记录.</t>
    <phoneticPr fontId="2"/>
  </si>
  <si>
    <t>使用地理限制策略创建CNAME记录.</t>
    <phoneticPr fontId="2"/>
  </si>
  <si>
    <t>题目 741：</t>
    <phoneticPr fontId="2"/>
  </si>
  <si>
    <t>Q741一家公司有一个包含嵌入式NoSQL数据库的web应用程序.该应用程序在应用程序负载均衡器(ALB)后面的AmazonEC2实例上运行.实例在单个可用性区域中的AmazonEC2自动缩放组中运行.最近流量的增加要求应用程序高度可用,并要求数据库最终保持一致.哪种解决方案将以最少的运营开销满足这些要求?</t>
    <phoneticPr fontId="2"/>
  </si>
  <si>
    <t>Dynamo DB提供了更多的优势,因为它需要更少的管理工作</t>
    <phoneticPr fontId="2"/>
  </si>
  <si>
    <t>用网络负载均衡器替换ALB.在EC2实例上维护嵌入式NOSQL数据库及其复制服务.</t>
    <phoneticPr fontId="2"/>
  </si>
  <si>
    <t>修改“自动缩放”组以在三个可用区域中使用EC2实例.在EC2实例上维护嵌入式NOSQL数据库及其复制服务.</t>
    <phoneticPr fontId="2"/>
  </si>
  <si>
    <t>修改“自动缩放”组以在三个可用区域中使用EC2实例.使用AWS数据库迁移服务(AWS DMS)将嵌入式NOSQL数据库迁移到Amazon DynamoDB.</t>
    <phoneticPr fontId="2"/>
  </si>
  <si>
    <t>题目 742：</t>
    <phoneticPr fontId="2"/>
  </si>
  <si>
    <t>Q742一家公司正在AWS上构建一个购物应用程序.该应用程序提供了一个目录,该目录每月更改一次,并且需要随流量而扩展.该公司希望应用程序的延迟尽可能低.每个用户的购物车中的数据都需要高度可用.即使用户已断开连接并重新连接,用户会话数据也必须可用.解决方案架构师应该做些什么来确保购物车数据始终保持不变?</t>
    <phoneticPr fontId="2"/>
  </si>
  <si>
    <t>配置一个应用程序负载均衡器,以启用粘性会话功能(会话相关性)来访问AmazonAurora中的目录.</t>
    <phoneticPr fontId="2"/>
  </si>
  <si>
    <t>配置Amazon OpenSearch服务以缓存来自Amazon DynamoDB的目录数据和来自用户会话的购物车数据.</t>
    <phoneticPr fontId="2"/>
  </si>
  <si>
    <t>为目录和购物车配置带有Amazon弹性块存储(Amazon EBS) 存储的Amazon EC2实例.配置自动快照.</t>
    <phoneticPr fontId="2"/>
  </si>
  <si>
    <t>题目 743：</t>
    <phoneticPr fontId="2"/>
  </si>
  <si>
    <t>Q743一家公司正在构建一个基于微服务的应用程序,该应用程序将部署在Amazon Elastic Kubernetes Service (Amazon EKS) 上.微服务将相互作用.该公司希望确保应用程序是可观察的,以确定未来的性能问题.哪种解决方案将满足这些要求?</t>
    <phoneticPr fontId="2"/>
  </si>
  <si>
    <t>配置Amazon CloudWatch Container Insights以从EKS集群收集指标.配置AWS X-Ray以跟踪微服务之间的请求.</t>
    <phoneticPr fontId="2"/>
  </si>
  <si>
    <t>配置AWS CloudTrail以审查API调用.构建一个AmazonQuickLight面板来观察微服务交互.</t>
    <phoneticPr fontId="2"/>
  </si>
  <si>
    <t>使用AWS Trusted Advisor了解应用程序的性能.</t>
    <phoneticPr fontId="2"/>
  </si>
  <si>
    <t>题目 744：</t>
    <phoneticPr fontId="2"/>
  </si>
  <si>
    <t>Q744公司需要为客户提供对其数据的安全访问.该公司处理客户数据,并将结果存储在AmazonS3存储桶中.所有数据都要遵守严格的法规和安全要求.数据必须在静止时加密,每个客户必须只能从其AWS帐户访问其数据.公司员工不得访问这些数据.哪种解决方案将满足这些要求?</t>
    <phoneticPr fontId="2"/>
  </si>
  <si>
    <t>为每位客户提供AWS证书管理员(ACM)证书.对客户端的数据进行加密.在专用证书策略中,拒绝除客户提供的IAM角色之外的所有主体访问证书.</t>
    <phoneticPr fontId="2"/>
  </si>
  <si>
    <t>为每个客户提供一个单独的AWS密钥管理服务(AWS KMS)密钥.在服务器端加密数据.在S3存储桶策略中,拒绝解密除客户提供的IAM角色之外的所有主体的数据.</t>
    <phoneticPr fontId="2"/>
  </si>
  <si>
    <t>为每个客户提供一个单独的AWS密钥管理服务(AWS KMS)密钥.在服务器端加密数据.在每个KMS密钥策略中,拒绝解密除客户提供的IAM角色之外的所有主体的数据.</t>
    <phoneticPr fontId="2"/>
  </si>
  <si>
    <t>为每位客户提供AWS证书管理员(ACM)证书.对客户端的数据进行加密.在公共证书策略中,拒绝除客户提供的IAM角色之外的所有主体访问证书.</t>
    <phoneticPr fontId="2"/>
  </si>
  <si>
    <t>Q745解决方案架构师创建一个VPC,该VPC包括两个公共子网和两个私有子网.企业安全授权要求解决方案架构师在私有子网中启动所有AmazonEC2实例.然而,当解决方案架构师启动在私有子网的端口80和443上运行web服务器的EC2实例时,没有外部互联网流量可以连接到服务器.解决方案架构师应该做些什么来解决这个问题?</t>
    <phoneticPr fontId="2"/>
  </si>
  <si>
    <t>将EC2实例连接到专用子网中的自动缩放组.确保网站的DNS记录解析为自动缩放组标识符.</t>
    <phoneticPr fontId="2"/>
  </si>
  <si>
    <t>在私有子网中启动NAT网关.更新私有子网的路由表,以向NAT网关添加默认路由.将公共弹性IP地址附加到NAT网关.</t>
    <phoneticPr fontId="2"/>
  </si>
  <si>
    <t>确保连接到EC2实例的安全组允许端口80上的HTTP流量和端口443上的HTTPS流量.确保网站的DNS记录解析为EC2实例的公共IP地址.</t>
    <phoneticPr fontId="2"/>
  </si>
  <si>
    <t>Q746一家公司正在将一个新的应用程序部署到带有AWS Fargate集群的Amazon Elastic Kubernetes Service (Amazon EKS).应用程序需要一个用于数据持久性的存储解决方案.该解决方案必须具有高可用性和容错性.解决方案还必须在多个应用程序容器之间共享.哪种解决方案将以最少的运营开销满足这些要求?</t>
    <phoneticPr fontId="2"/>
  </si>
  <si>
    <t>该解决方案还必须在多个应用程序容器之间共享,因此附加到每个容器不是一个实用的解决方案 .. 其他解释.B是正确的答案,因为它的可用性很高 -- EBS不是HA,所以A不处理请求,</t>
    <phoneticPr fontId="2"/>
  </si>
  <si>
    <t>在放置EKS工作节点的同一可用性区域中创建Amazon弹性块存储(Amazon EBS)卷.在EKS群集上的StorageClass对象中注册卷.使用EBS多重连接在容器之间共享数据.</t>
    <phoneticPr fontId="2"/>
  </si>
  <si>
    <t>创建一个Amazon弹性文件系统(Amazon EFS) 文件系统.在EKS群集上的StorageClass对象中注册文件系统.对所有容器使用相同的文件系统.</t>
    <phoneticPr fontId="2"/>
  </si>
  <si>
    <t>创建一个Amazon弹性块存储(Amazon EBS)卷.在EKS群集上的StorageClass对象中注册卷.对所有容器使用相同的体积.</t>
    <phoneticPr fontId="2"/>
  </si>
  <si>
    <t>在放置EKS工作节点的同一可用区中创建Amazon弹性文件系统(Amazon EFS)文件系统.在EKS集群上的StorageClass对象中注册文件系统.创建一个AWS Lambda函数来同步文件系统之间的数据.</t>
    <phoneticPr fontId="2"/>
  </si>
  <si>
    <t>Q747一家公司在其本地数据中心有一个使用Docker容器的应用程序.应用程序运行在容器主机上,该主机将持久数据存储在主机上的卷中.容器实例使用存储的持久数据.该公司希望将应用程序转移到完全管理的服务,因为该公司不希望管理任何服务器或存储基础架构.哪种解决方案将满足这些要求?</t>
    <phoneticPr fontId="2"/>
  </si>
  <si>
    <t>使用带有自管理节点的Amazon Elastic Kubernetes服务(Amazon EKS).创建一个附加到Amazon EC2实例的Amazon弹性块存储(Amazon EBS) 卷.将EBS卷用作装载在容器中的持久卷.</t>
    <phoneticPr fontId="2"/>
  </si>
  <si>
    <t>使用AWS Fargate发布类型的亚马逊弹性容器服务(Amazon ECS).创建一个Amazon弹性文件系统(Amazon EFS) 卷.将EFS卷添加为装载在容器中的永久存储卷.</t>
    <phoneticPr fontId="2"/>
  </si>
  <si>
    <t>使用AWS Fargate发布类型的亚马逊弹性容器服务(Amazon ECS).创建一个AmazonS3存储桶.将S3存储桶映射为安装在容器中的持久存储卷.</t>
    <phoneticPr fontId="2"/>
  </si>
  <si>
    <t>使用亚马逊EC2启动类型的亚马逊弹性容器服务(Amazon ECS).创建一个Amazon弹性文件系统(Amazon EFS)卷.将EFS卷添加为装载在容器中的永久存储卷.</t>
    <phoneticPr fontId="2"/>
  </si>
  <si>
    <t>Q748一家游戏公司希望在多个AWS地区推出一款面向互联网的新应用程序.应用程序将使用TCP和UDP协议进行通信.该公司需要为全球用户提供高可用性和最小延迟.解决方案架构师应该采取哪种行动组合来满足这些需求?(选择两个.)</t>
    <phoneticPr fontId="2"/>
  </si>
  <si>
    <t>当您在AWS Global Accelerator中添加内部负载均衡器或Amazon EC2实例端点时,您可以通过将其定位在私有子网中,使互联网流量直接往返于虚拟专用云(VPCs)中的端点.包含负载均衡器或EC2实例的VPC必须连接一个互联网网关,表示该VPC接受互联网流量.但是,您不需要负载平衡器或EC2实例上的公共IP地址.您也不需要子网的关联internet网关路由.</t>
    <phoneticPr fontId="2"/>
  </si>
  <si>
    <t>在每个区域的应用程序前面创建内部网络负载均衡器.</t>
    <phoneticPr fontId="2"/>
  </si>
  <si>
    <t>在每个区域的应用程序前面创建外部应用程序负载均衡器.</t>
    <phoneticPr fontId="2"/>
  </si>
  <si>
    <t>创建一个AWS全球加速器,将流量路由到每个地区的负载均衡器.</t>
    <phoneticPr fontId="2"/>
  </si>
  <si>
    <t>将Amazon Route 53配置为使用地理位置路由策略来分配流量.</t>
    <phoneticPr fontId="2"/>
  </si>
  <si>
    <t>C是正确答案.Amazon Inspector是一种自动漏洞管理服务,而AWS Shield Advanced是一种托管服务,可帮助您保护应用程序免受外部威胁,如DDoS攻击.体积机器人和漏洞利用企图.针对攻击提供更高级别的保护.</t>
    <phoneticPr fontId="2"/>
  </si>
  <si>
    <t>AWS-SAA-C03 顺序刷题（701-800）</t>
  </si>
  <si>
    <t>Q701一家公司维护一个亚马逊RDS数据库,将用户映射到成本中心.该公司在AWS组织的一个组织中有账户.该公司需要一个解决方案,该解决方案将标记组织中特定AWS帐户中创建的所有资源.解决方案必须使用创建资源的用户的成本中心ID标记每个资源.哪种解决方案将满足这些要求?</t>
  </si>
  <si>
    <t>将特定的AWS帐户从管理帐户移动到组织中的新组织单位(OU).创建一个服务控制策略(SCP),要求所有现有资源在创建资源之前都具有正确的成本中心标记.将SCP应用于新的OU.</t>
  </si>
  <si>
    <t>创建一个AWS Lambda函数,在Lambda函数从RDS数据库中查找适当的成本中心后标记资源.配置一个对AWS CloudTrail事件作出反应的Amazon EventBridge规则,以调用Lambda函数.</t>
  </si>
  <si>
    <t>创建一个AWS CloudFormation堆栈来部署一个AWS Lambda函数.配置Lambda函数以从RDS数据库中查找适当的成本中心并标记资源.创建一个AmazonEventBridge调度规则来调用CloudFormation堆栈.</t>
  </si>
  <si>
    <t>创建一个AWS Lambda函数,用默认值标记资源.配置一个Amazon EventBridge规则,该规则对AWS CloudTrail事件作出反应,以便在资源缺少成本中心标记时调用Lambda函数.</t>
  </si>
  <si>
    <t>Q702一家公司最近将其网络应用程序迁移到了AWS Cloud.该公司使用AmazonEC2实例来运行多个进程来托管应用程序.这些进程包括一个提供静态内容的Apache web服务器.Apache web服务器向使用本地Redis服务器进行用户会话的PHP应用程序发出请求.该公司希望重新设计架构,使其具有高可用性,并使用AWS管理的解决方案.哪种解决方案将满足这些要求?</t>
  </si>
  <si>
    <t>此解决方案满足要求,因为它使用AWS托管的解决方案来托管静态内容和PHP应用程序,它还使用AmazonECS以高度可用和可扩展的方式运行PHP应用程序.该解决方案还使用Amazon Elasticache for Redis来处理会话信息,具有高可用性和可扩展性.该解决方案还使用Amazon CloudFront为用户提供了一种安全可靠的静态内容交付方式.</t>
  </si>
  <si>
    <t>使用AWS Elastic Beanstalk托管静态内容和PHP应用程序.配置Elastic Beanstalk将其EC2实例部署到公共子网中.分配一个公共IP地址.</t>
  </si>
  <si>
    <t>使用AWS Lambda托管静态内容和PHP应用程序.使用AmazonAPI网关REST API将请求代理到Lambda函数.设置API网关CORS配置以响应域名.为Redis配置Amazon Elasticache以处理会话信息.</t>
  </si>
  <si>
    <t>将后端代码保留在EC2实例上.为Redis集群创建一个启用了Multi-AZ的Amazon Elasticache.在集群模式下为Redis集群配置Elasticache.将前端资源复制到AmazonS3.配置后端代码以引用EC2实例.</t>
  </si>
  <si>
    <t>将具有Amazon S3端点的Amazon CloudFront分发配置为S3存储桶,该存储桶被配置为承载静态内容.配置一个应用程序负载均衡器,该均衡器以运行PHP应用程序的AWS Fargate任务的Amazon Elastic Container Service (Amazon ECS)服务为目标.将PHP应用程序配置为使用在多个可用区中运行的Amazon Elasticache for Redis集群.</t>
  </si>
  <si>
    <t>Q703一家公司在具有目标组的自动缩放组中的Amazon EC2实例上运行web应用程序.该公司将该应用程序设计为与会话亲和性(粘性会话)一起工作,以获得更好的用户体验.该应用程序必须作为端点在互联网上公开可用.WAF必须应用于端点以获得额外的安全性.必须在端点上配置会话相关性(粘性会话).哪种步骤组合将满足这些要求?(选择两个.)</t>
  </si>
  <si>
    <t>Session Affinity=应用程序负载均衡器创建公共应用程序负载平衡器.指定应用程序目标组,然后在AWS WAF中创建一个web ACL.将web ACL与ALB端点相关联.</t>
  </si>
  <si>
    <t>创建一个公共网络负载均衡器.指定应用程序目标组.</t>
  </si>
  <si>
    <t>创建网关负载均衡器.指定应用程序目标组.</t>
  </si>
  <si>
    <t>创建一个公共应用程序负载均衡器.指定应用程序目标组.</t>
  </si>
  <si>
    <t>创建第二个目标群体.向EC2实例添加弹性IP地址.</t>
  </si>
  <si>
    <t>Q704一家公司经营着一个存储历史事件图像的网站.网站用户需要能够根据图片中事件发生的年份搜索和查看图片.平均而言,用户每年只请求一到两次每张图片.该公司希望有一个高度可用的解决方案来存储图像并将其交付给用户.哪种解决方案将经济高效地满足这些要求?</t>
  </si>
  <si>
    <t>用户每年只请求一到两次每张图片,所以答案是D</t>
  </si>
  <si>
    <t>将图像存储在Amazon Elastic Block Store (Amazon EBS) 中.使用在AmazonEC2上运行的web服务器.</t>
  </si>
  <si>
    <t>将图像存储在亚马逊弹性文件系统(Amazon EFS)中.使用在AmazonEC2上运行的web服务器.</t>
  </si>
  <si>
    <t>将图像存储在AmazonS3标准中.使用S3标准通过使用静态网站直接传递图像.</t>
  </si>
  <si>
    <t>将图像存储在亚马逊S3标准不频繁访问(S3标准IA) 中.使用S3标准IA通过使用静态网站直接传递图像,</t>
  </si>
  <si>
    <t>Q705一家公司在AWS组织中的一个组织中拥有多个不同业务部内使用的AWS帐户.该公司在世界各地设有多个办事处.公司需要更新安全组规则,以允许新的办公室CIDR范围或在整个组织中删除旧的CIDR范围.该公司希望集中管理安全组规则,以最大限度地减少更新CIDR范围所需的管理开销.哪种解决方案将经济高效地满足这些要求?</t>
  </si>
  <si>
    <t>托管前缀列表是一个或多个CIDR块的集合.您可以使用前缀列表来更容易地配置和维护安全组和路由表.您可以从经常使用的IP地址创建前缀列表,并在安全组规则和路由中将它们作为一组引用,而不是单独引用它们.如果扩展网络并需要允许来自另一个CIDR块的流量,则可以更新相关前缀列表,并更新使用前缀列表的所有安全组.您也可以使用资源访问管理器(RAM)将托管前缀列表与其他AWS帐户一起使</t>
  </si>
  <si>
    <t>在组织的管理账户中创建VPC安全组.当需要CIDR范围更新时,更新安全组.</t>
  </si>
  <si>
    <t>创建VPC客户管理前缀列表,该列表包含CIDR列表.使用AWS资源访问管理器(AWS RAM)在整个组织中共享前缀列表.在整个组织的安全组中使用前缀列表.</t>
  </si>
  <si>
    <t>创建一个AWS管理的前缀列表.使用AWS安全集线器策略在整个组织中强制执行安全组更新.当CIDR范围发生变化时,使用AWS Lambda功能自动更新前缀列表.</t>
  </si>
  <si>
    <t>在中央管理AWS帐户中创建安全组.为整个组织创建一个AWS防火墙管理器通用安全组策略.选择以前创建的安全组作为策略中的主组.</t>
  </si>
  <si>
    <t>Q706一家公司使用本地网络连接存储(NAS)系统为其高性能计算(HPC)工作负载提供文件共享.该公司希望将其对延迟敏感的HPC工作负载及其存储迁移到AWS云.该公司必须能够从文件系统提供NFS和SMB多协议访问.哪种解决方案将以最少的延迟满足这些要求?(选择两个.)</t>
  </si>
  <si>
    <t>LEAST latency=集群放置组Amazon FSx for Lustre=SMB Amazon FSx forOpenZFS=NFS Amazon FSx ForNetApp ONTAP=NFS, SMB,isCSI所以,答案是A和E</t>
  </si>
  <si>
    <t>Q707一家公司正在搬迁其数据中心,并希望在2周内将50 TB的数据安全传输到AWS.现有数据中心有一个到AWS的站点到站点VPN连接,利用率为90%.解决方案架构师应该使用哪种AWS服务来满足这些要求?</t>
  </si>
  <si>
    <t>90%的带宽利用率=他们不鼓励使用互联网带宽进行上传,去寻找AWS方法的离线数据种子</t>
  </si>
  <si>
    <t>Q708一家公司在自动缩放组中的Amazon EC2点播实例上托管应用程序.应用程序高峰时间出现在每天的同一时间.应用程序用户报告在高峰时段开始时应用程序性能缓慢.应用程序在高峰时段开始后正常运行2-3小时.该公司希望确保应用程序在高峰时段开始时正常工作.哪种解决方案将满足这些要求?</t>
  </si>
  <si>
    <t>从技术上讲,动态和计划扩展都可以工作,但严格要求应用程序在高峰时段开始时正常工作,而且没有提及成本.这就是计划的扩展策略.</t>
  </si>
  <si>
    <t>配置应用程序负载均衡器,以便将流量正确分配到实例.</t>
  </si>
  <si>
    <t>为“自动缩放”组配置动态缩放策略,以根据内存利用率启动新实例.</t>
  </si>
  <si>
    <t>为“自动缩放”组配置动态缩放策略,以根据CPU利用率启动新实例.</t>
  </si>
  <si>
    <t>为“自动缩放”组配置计划的缩放策略,以便在高峰时间前启动新实例.</t>
  </si>
  <si>
    <t>Q709一家公司在AWS上运行连接到该公司亚马逊RDS数据库的应用程序.应用程序在周末和一年中的高峰时间进行扩展.该公司希望为连接到数据库的应用程序更有效地扩展数据库.哪种解决方案将以最少的运营开销满足这些要求?</t>
  </si>
  <si>
    <t>Amazon RDS Proxy是一款针对亚马逊关系数据库服务(RDS)的完全管理.高可用的数据库代理,使应用程序更能抵御数据库故障.许多应用程序,包括那些建立在现代无服务器架构上的应用程序,可以具有到数据库服务器的大量开放连接,并且可以高速打开和关闭数据库连接,耗尽数据库内存和计算资源.Amazon RDS Proxy允许应用程序汇集并共享与数据库建立的连接,提高了数据库效率和应用程序的可扩展性.使用RDS Proxy,Aurora和RDS数据库的故障切换时间最多可减少66%</t>
  </si>
  <si>
    <t>使用带有连接池的AmazonDynamoDB和数据库的目标组配置.更改应用程序以使用DynamoDB端点.</t>
  </si>
  <si>
    <t>将Amazon RDS Proxy与数据库的目标组一起使用.更改应用程序以使用RDS代理终结点.</t>
  </si>
  <si>
    <t>使用在AmazonEC2上运行的自定义代理作为数据库的中介.更改应用程序以使用自定义代理终结点.</t>
  </si>
  <si>
    <t>使用AWS Lambda函数为数据库提供目标组配置的连接池.更改应用程序以使用Lambda函数.</t>
  </si>
  <si>
    <t>Q710一家公司使用AWS成本管理器来监控其AWS成本.该公司注意到亚马逊弹性块存储(Amazon EBS)存储和快照成本每月都在增加.然而,该公司并不是每个月都购买额外的EBS存储.该公司希望针对其当前的存储使用情况优化每月成本.哪种解决方案将以最少的运营开销满足这些要求?</t>
  </si>
  <si>
    <t>此选项涉及到高效管理快照,以最小化操作开销来优化成本.删除所有不必要的快照:这通过消除不必要的 snapshot存储来降低成本.使用Amazon Data Lifecycle Manager (DLM):DLM可以根据定义的策略自动创建和删除快照.这通过根据公司的快照策略要求自动化快照管理来减少操作开销.</t>
  </si>
  <si>
    <t>使用Amazon CloudWatch日志中的日志来监控Amazon EBS的存储利用率.使用Amazon EBS弹性卷来减小EBS卷的大小.</t>
  </si>
  <si>
    <t>使用自定义脚本监视空间使用情况.使用Amazon EBS弹性卷来减小EBS卷的大小.</t>
  </si>
  <si>
    <t>删除所有过期和未使用的快照,以降低快昭成本</t>
  </si>
  <si>
    <t>删除所有不必要的快照.根据公司的快照策略要求,使用Amazon Data Lifecycle Manager创建和管理快照.</t>
  </si>
  <si>
    <t>Q711一家公司正在AWS上开发一个新的应用程序.该应用程序由一个Amazon Elastic Container Service (Amazon ECS)集群.一个包含应用程序资产的Amazon S3 bucket和一个包含该应用程序数据集的Amazon RDS for MySQL数据库组成.数据集包含敏感信息.该公司希望确保只有ECS集群才能访问RDS for MySQL数据库中的数据和S3 bucket中的数据.哪种解决方案将满足这些要求?</t>
  </si>
  <si>
    <t>选项D是最全面的解决方案,它利用了亚马逊RDS和亚马逊S3的VPC端点,并通过适当的网络级别控制来限制对ECS集群中必要资源的访问.</t>
  </si>
  <si>
    <t>创建一个新的AWS密钥管理服务(AWS KMS)客户管理密钥,以加密S3存储桶和RDS for MySQL数据库.确保KMS密钥策略包括ECS任务执行角色的加解密权限.</t>
  </si>
  <si>
    <t>创建一个AWS密钥管理服务(AWS KMS) AWS托管密钥来加密S3存储桶和RDS for MySQL数据库.确保S3 bucket策略将ECS任务执行角色指定为用户.</t>
  </si>
  <si>
    <t>创建一个S3 bucket策略,限制bucket访问ECS任务执行角色.为Amazon RDS for MySQL创建VPC端点.更新RDS for MySQL安全组,只允许ECS集群生成任务的子网访问.</t>
  </si>
  <si>
    <t>为Amazon RDS for MySQL创建VPC端点.更新RDS for MySQL安全组,只允许ECS集群生成任务的子网访问.为Amazon S3创建一个VPC端点.更新S3 bucket策略,使其只允许来自S3 VPC端点的访问.</t>
  </si>
  <si>
    <t>Q712一家公司有一个在内部运行的网络应用程序.应用程序在高峰时段遇到延迟问题.延迟问题每月发生两次.在延迟问题开始时,应用程序的CPU利用率立即增加到正常量的10倍.该公司希望将应用程序迁移到AWS以提高延迟.该公司还希望在应用程序需求增加时自动扩展应用程序.该公司将使用AWS Elastic Beanstalk进行应用程序部署.哪种解决方案将满足这些要求?</t>
  </si>
  <si>
    <t>突发性性能实例(T3或T3a):这些实例是为突发性工作负载设计的,可提供CPU性能的基线级别,并在需要时能够在该基线之上突发.突发对于处理CPU利用率的突然峰值尤其有益,例如在场景中描述的那些峰值.无限制模式:启用“无限制”模式可以使实例在不累积CPU信用的情况下突破其基线性能.这对于处理高峰时段CPU利用率的突然和持续增加非常重要.扩展预测指标:将环境配置为扩展预测指标,允许AWS Elastic Beanstalk根据预期需求主动调整实例数量.这有助于确保在延迟问题发生之前扩大环境规模,提前解决这些问题.</t>
  </si>
  <si>
    <t>配置一个Elastic Beanstalk环境,使其在无限制模式下使用突发性能实例.配置环境以根据请求进行扩展.</t>
  </si>
  <si>
    <t>配置Elastic Beanstalk环境以使用计算优化的实例.配置环境以根据请求进行扩展.</t>
  </si>
  <si>
    <t>配置Elastic Beanstalk环境以使用计算优化的实例.配置环境以按计划进行扩展.</t>
  </si>
  <si>
    <t>配置Elastic Beanstalk环境,使其在无限制模式下使用可突发性能实例.配置环境以根据预测指标进行扩展.</t>
  </si>
  <si>
    <t>Q713一家公司的客户遍布世界各地.该公司希望利用自动化来保护其系统和网络基础设施.公司的安全团队必须能够跟踪和审计基础设施的所有增量更改.哪种解决方案将满足这些要求?</t>
  </si>
  <si>
    <t>使用自动化来保护其系统和网络基础设施=AWS CloudFormation跟踪并审计基础设施的所有增量更改=AWS Config.另一种解释是,选项B是最合适的,因为它将基础设施作为代码(CloudFormation)的好处与跟踪和审计功能(AWS Config) 相结合,有了CloudFormation,该公司可以以可重复和自动化的方式定义和部署其基础设施,确保一致性和遵守安全标准.然后,AWS Config通过提供更改和配置细节的可见性来补充这一点,</t>
  </si>
  <si>
    <t>使用AWS组织来建立基础设施.使用AWS配置来跟踪更改.</t>
  </si>
  <si>
    <t>使用AWS CloudFormation来设置基础设施.使用AWS配置来跟踪更改.</t>
  </si>
  <si>
    <t>使用AWS组织来建立基础设施.使用AWS服务目录来跟踪更改.</t>
  </si>
  <si>
    <t>使用AWS CloudFormation建立基础设施.使用AWS服务目录来跟踪更改.</t>
  </si>
  <si>
    <t>Q714一家初创公司正在亚马逊EC2实例上为其客户托管网站.该网站由一个无状态Python应用程序和一个MySQL数据库组成.该网站只提供少量流量.该公司担心实例的可靠性,需要迁移到高可用的体系结构.公司无法修改申请代码.解决方案架构师应该采取哪种行动组合来实现网站的高可用性?(选择两个.)</t>
  </si>
  <si>
    <t>为了实现网站的高可用性,请将数据库迁移到Amazon RDS for MySQL Multi-AZ DB实例,然后创建应用程序负载均衡器,将流量分配到分布在两个可用区的EC2实例的自动缩放组.</t>
  </si>
  <si>
    <t>在使用中的每个可用区提供一个互联网网关.</t>
  </si>
  <si>
    <t>将数据库迁移到Amazon RDS for MySQL Multi-AZ DB实例中.</t>
  </si>
  <si>
    <t>将数据库迁移到AmazonDynamoDB,并启用DynamoDB自动缩放.</t>
  </si>
  <si>
    <t>使用AWS DataSync在多个EC2实例之间同步数据库数据.</t>
  </si>
  <si>
    <t>创建一个应用程序负载均衡器,将流量分配到分布在两个可用区的EC2实例的自动缩放组.</t>
  </si>
  <si>
    <t>Q715在一个多年的迁移项目中,一家公司正在将其数据和应用程序迁移到AWS.该公司希望从公司的AWS区域和公司的内部位置安全地访问亚马逊S3上的数据.数据不得在互联网上传播.该公司已在其所在地区和本地地点之间建立了AWS Direct Connect连接.哪种解决方案将满足这些要求?</t>
  </si>
  <si>
    <t>Ans是C:&gt;&gt;您可以使用网关VPC端点从您的VPC访问AmazonS3.创建网关端点后,您可以将其添加为从VPC到AmazonS3的流量的路由表中的目标.使用网关端点不收取额外费用.AmazonS3同时支持网关端点和接口端点.有了网关端点,您可以从专有网络访问Amazon S3,而无需为专有网络提供互联网网关或NAT设备,也无需要额外费用.然而,网关端点不允许从本地网络.其他AWS地区的对等VPC或通过传输网关进行访问,对于这些场景,您必须使用一个接口端点,该端点需要额外的成本.有关更多信息,请参阅AmazonS3用户指南中的AmazonS3专有网络端点类型.https://docs.aws.amazon.com/vpc/latest/privatelink/vpc-endpoints-s3.html no</t>
  </si>
  <si>
    <t>为AmazonS3创建网关端点.使用网关端点可以安全地访问来自区域和本地位置的数据.</t>
  </si>
  <si>
    <t>在AWS Transit gateway中创建一个网关,以便从区域和本地位置安全访问Amazon S3.</t>
  </si>
  <si>
    <t>使用AWS密钥管理服务(AWS KMS)密钥从区域和本地位置安全访问数据.</t>
  </si>
  <si>
    <t>Q716一家公司在AWS组织中创建了一个新组织.该组织为公司的开发团队拥有多个帐户.开发团队成员使用AWS IAM身份中心 (AWS Single Sign-On) 访问帐户.对于公司的每个应用程序,开发团队必须使用预定义的应用程序名称来标记所创建的资源.解决方案架构师需要设计一个解决方案,使开发团队能够仅在应用程序名称标记具有批准值的情况下创建资源.哪种解决方案将满足这些要求?</t>
  </si>
  <si>
    <t>创建一个IAM组,该组具有条件允许策略,该策略要求为要创建的资源指定应用程序名称标记.</t>
  </si>
  <si>
    <t>为具有应用程序名称标记的任何资源创建一个具有拒绝策略的跨帐户角色,</t>
  </si>
  <si>
    <t>在AWS资源组中创建一个资源组,以验证标签是否应用于所有帐户中的所有资源.</t>
  </si>
  <si>
    <t>在具有允许的应用程序名称列表的组织中创建标记策略.</t>
  </si>
  <si>
    <t>Q717一家公司在亚马逊RDS for PostgreSQL上运行其数据库.该公司希望有一个安全的解决方案,通过每30天轮换一次密码来管理主用户密码.哪种解决方案将以最少的运营开销满足这些要求?</t>
  </si>
  <si>
    <t>使用Amazon EventBridge安排一个自定义的AWS Lambda功能,每30天轮换一次密码.</t>
  </si>
  <si>
    <t>使用AWS CLI中的modify db instance命令更改密码.</t>
  </si>
  <si>
    <t>将AWS Secrets Manager与Amazon RDS for PostgreSQL集成,实现密码自动轮换.</t>
  </si>
  <si>
    <t>将AWS Systems Manager Parameter Store与Amazon RDS for PostgreSQL集成,实现密码自动轮换.</t>
  </si>
  <si>
    <t>密码轮换=AWS Secrets Manager."最低操作开销"A:Lambda开销,因此不正确B:CLI=开销D:是的,可以做到,但需要更多的集成工作.C:这是正确的做法.https://docs.aws.amazon.com/AmazonRDS/latest/UserGuide/rds-secrets-manager.html#rds-机密管理器概述</t>
  </si>
  <si>
    <t>使用Amazon CloudWatch监控成本并识别是当,oudPad</t>
  </si>
  <si>
    <t>不是 -- 没有“数据库实例的自动伸缩”这回事,存储可以自动扩展,但存储不是问题所在.B-是的,读取复制副本将有助于“重读取负载”而不是C-“将读取流量发送到备用数据库实例”不起作用D-“配置应用程序 ... ”可能有点简化,但Elasticache有助于读取负载Not E这可能会影响延迟,但不会影响数据库负载;并且同一AZ中的所有实例都将反对WAF</t>
  </si>
  <si>
    <t>创建一个Amazon Elasticache集群.将应用程序配置为在Elasticache集群中缓存查询结果.</t>
  </si>
  <si>
    <t>配置自动缩放组子网,以确保EC2实例与DB实例设置在同一可用区中,</t>
  </si>
  <si>
    <t>A,CE</t>
  </si>
  <si>
    <t>理论上,仅E就足够了,因为只要没有人删除这些对象,它们就可以在没有任何配置的情况下“保留30天”.但我们假设他们希望我们防止删除.A:是,需要防止删除.对象锁需要版本控制,所以如果我们“创建一个启用了S3对象锁的S3 bucket",那么它也启用了对象版本控制,否则我们将无法创建它.B:没有.我们需要版本控制,但不能两次“创建“bucket.如果我们在“启用对象锁定”的情况下创建它,那么版本控制也会启用,但不是相反(在启用版本控制的情</t>
  </si>
  <si>
    <t>F:</t>
    <phoneticPr fontId="2"/>
  </si>
  <si>
    <t>配置备份解决方案以标记具有30天保留期的对象</t>
  </si>
  <si>
    <t>使用导入的密钥材料创建外部KMS密钥.使用密钥加密EBS卷,</t>
  </si>
  <si>
    <t>使用IAM策略,该策略允许用户仅创建加密的亚马逊弹性块存储(Amazon EBS)卷.使用AWS Config和AWS Systems Manager自动检测和修复未加密的EBS卷,</t>
  </si>
  <si>
    <t>“AWS Local Zones是一种AWS基础设施部署,它将计算.存储.数据库和其他精选服务放置在更靠近大量人口.行业和IT中心的位置,使您能够向最终用户提供需要个位数毫秒延迟的应用程序."A和C告诉我们”在eu-central-1中部署应用程序”,这正是我们不应该做的.AWS波长区是CSP网络中的AWS部署,与此问题无*. https://aws.amazon.com/about-aws/global-infrastructure/localzones/features/?nc1=h_ls</t>
  </si>
  <si>
    <t>通过将公司的VPC从eu-central-1扩展到所选的本地区域,在AWS本地区域中部署应用程序,</t>
  </si>
  <si>
    <t>通过将公司的VPC从eu-central-1扩展到选定的波长区,在AWS波长区中部署应用程序,</t>
  </si>
  <si>
    <t>启动Amazon EC2实例.在这个例子中,包括使用VPN连接连接所有VPN和本地位置的VPN软件.</t>
    <phoneticPr fontId="2"/>
  </si>
  <si>
    <t>*E *: 亚马逊预测是一项完全管理的服务,它使用机器学习(ML)生成高度准确的预测,而不需要任何ML经验.预测适用于各种各样的用例,包括估计产品需求.能源需求.劳动力规划.计算云基础设施使用.流量需求.供应链优化和财务规划*D *: 使用AWS Lambda.AWS Step Functions和Amazon CloudWatch Events规则发布需求,定期(每小时)查询数据库,并将过去X个月(从当前时间戳开始计数)的需求数据写入源Amazon</t>
    <phoneticPr fontId="2"/>
  </si>
  <si>
    <t>通过使用S3桶中的历史数据来训练Amazon Forsecast预测器.</t>
    <phoneticPr fontId="2"/>
  </si>
  <si>
    <t>CC:增加文件上传吞吐量D:增加文件下载吞吐量</t>
    <phoneticPr fontId="2"/>
  </si>
  <si>
    <t>上传文件时,为每个对象添加一个随机前缀.</t>
    <phoneticPr fontId="2"/>
  </si>
  <si>
    <t>Q739一位解决方案架构师正在为跨多个可用区部署的web应用程序设计共享存储解决方案.该web应用程序在“自动缩放“组中的AmazonEC2实例上运行,该公司计划对内容进行频繁更改.解决方案必须具有很强的一致性,以便在发生更改时立即返回新内容.哪些解决方案满足这些要求?(选择两个.)</t>
    <phoneticPr fontId="2"/>
  </si>
  <si>
    <t>创建一个AmazonS3存储桶来存储web内容.将“缓存控制”标头的元数据设置为无缓存.使用Amazon CloudFront交付内容.</t>
    <phoneticPr fontId="2"/>
  </si>
  <si>
    <t>将EC2实例附加到Amazon FSx for OpenZFS文件玄</t>
  </si>
  <si>
    <t>Q722一家公司在自动缩放组中的AmazonEC2实例上运行web应用程序.该应用程序使用在Amazon RDS forPostgreSQL DB实例上运行的数据库.流量增加时,应用程序执行缓慢.在高流量时期,数据库经历了沉重的读取负载.解决方案架构师应该采取哪些行动来解决这些性能问题?(选择两个.)</t>
  </si>
  <si>
    <t>Q725</t>
  </si>
  <si>
    <t>Q726</t>
  </si>
  <si>
    <t>只传输已更改的数据DataSync只复制源位置和目标位置之间不同的数据和元数据.传输所有数据DataSync将源中的所有内容复制到目标,而无需比较位置之间的差异.https://docs.aws.amazon.com/datasync/latest/userguide/configure-metadata.html (B也可以,但更多的是“运营开鉛の</t>
  </si>
  <si>
    <t>使用AWS密钥管理服务(AWS KMS)来管理对加密的亚马逊弹性块存储(Amazon EBS)卷的访问.使用AWSLambda和Amazon EventBridge自动检测和修复未加密的EBS卷.</t>
  </si>
  <si>
    <t>使用Amazon Macie检测未加密的Amazon Elastic Block Store (Amazon EBS) 卷.使用AWS Systems ManagerAutomation规则自动加密现有和新的EBS卷.</t>
  </si>
  <si>
    <t>多个本地位置+越来越多的帐户和VPC -- &gt;使用*传输网关*的连接</t>
    <phoneticPr fontId="2"/>
  </si>
  <si>
    <t>用网络负载均衡器替换ALB.使用AWS数据库迁移服务(AWS DMS)将嵌入式NOSQL数据库迁移到AmazonDynamoDB.</t>
    <phoneticPr fontId="2"/>
  </si>
  <si>
    <t>为Redis配置Amazon Elasticache,以缓存来自Amazon DynamoDB的目录数据和来自用户会话的购物车数据.</t>
    <phoneticPr fontId="2"/>
  </si>
  <si>
    <t>选项B Amazon CloudWatch Container Insights:此服务为容器化应用程序提供监控和故障排除功能.它从Amazon EKS集群和容器中收集和聚合度量.日志和事件.这有助于监控微服务的性能和运行状况.</t>
    <phoneticPr fontId="2"/>
  </si>
  <si>
    <t>将应用程序配置为使用Amazon Elasticache,以减少发送到微服务的请求数量.</t>
    <phoneticPr fontId="2"/>
  </si>
  <si>
    <t>第章选项A中的选项C是不正确的,因为使用ACM证书通常用于通过HTTPS建立安全通信,与S3中静止的数据加密无关.选项B是不正确的,因为虽然它建议使用AWS KMS密钥进行加密,但它提到使用S3存储桶策略进行访问控制,这不适合控制解密权限.选项D是不正确的,因为它建议使用ACM证书进行客户端加密,而客户端加密通常不用于在S3中加密静止的数据,并且所描述的方法将不能有效地控制对加密数据的访问.</t>
    <phoneticPr fontId="2"/>
  </si>
  <si>
    <t>在公共子网中提供面向互联网的应用程序负载均衡器(ALB).将EC2实例添加到与ALE关联的目标组,确保网站的DNS记录解析为ALB.</t>
    <phoneticPr fontId="2"/>
  </si>
  <si>
    <t>通常不支持在Fargate中安装S3.你必须手动制作.EFS得到了Fargate的良好支#.https://stackoverflow.com/questions/66391791/how-to-mount-s3-bucket-to-ecs-fargate-container</t>
    <phoneticPr fontId="2"/>
  </si>
  <si>
    <t>配置Amazon CloudFront以处理流量并将请求路由到每个区域的应用程序</t>
    <phoneticPr fontId="2"/>
  </si>
  <si>
    <t>解析预览</t>
  </si>
  <si>
    <t>解析源为空</t>
  </si>
  <si>
    <t>解析疑似人工整理</t>
  </si>
  <si>
    <t>Q714一家初创公司正在亚马逊EC2实例上为其客户托管网站.该网站由一个无状态Python应用程序和一个MySQL数据库组成.该网站只提供少量流量.该公司担心实</t>
  </si>
  <si>
    <t>答案格式异常</t>
  </si>
  <si>
    <t>解析含链接</t>
  </si>
  <si>
    <t>Q770一家公司有一个从其本地位置到AWS帐户的AWS Direct Connect连接.AWS帐户在同一AWS地区有30个不同的VPC.VPC使用专用虚拟接口</t>
  </si>
  <si>
    <t>Q774一家公司已经为移动设备部署了一款多人游戏.该游戏需要根据经纬度实时跟踪玩家的位置.游戏的数据存储必须支持位置的快速更新和检索.游戏使用带有读取副本的Am</t>
  </si>
  <si>
    <t>Q775一家公司将关键数据存储在该公司AWS账户的Amazon DynamoDB表中,一位IT管理员意外删除了DynamoDB表.此次删除造成了大量数据丢失,并</t>
  </si>
  <si>
    <t>https://aws.amazon.com/about-aws/whats-new/2023/03/amazon-dynamodb-table-deletion-protection/现在,所有AWS地区的Amazon DynamoDB表</t>
  </si>
  <si>
    <t>Q776一家公司的内部部署数据中心存储容量不足.该公司希望将其存储基础设施迁移到AWS,同时最大限度地降低带宽成本.该解决方案必须允许立即检索数据,而不需要额外</t>
  </si>
  <si>
    <t>D-&gt;设置AWS Direct Connect设置A-&gt;需要一个月时间,因为它不谈论On-Prem B-&gt;缓存卷只存储频繁访问的数据On-Prem,但要求告诉“数据”,所以我们假设它告诉所有数据C-&gt;正确,因为存储卷在异步备份到云的同时将所</t>
  </si>
  <si>
    <t>Q785一家公司有一个应用程序,可以向世界各地的学生提供点播培训视频.该应用程序还允许授权的内容开发人员上传视频.数据存储在美国东部地区的亚马逊S3存储桶中.该</t>
  </si>
  <si>
    <t>答案源为空；解析源为空</t>
  </si>
  <si>
    <t>Q788一家公司将数百万个档案文件迁移到AmazonS3.解决方案架构师需要实现一个解决方案,该解决方案将使用客户提供的密钥加密所有存档数据.该解决方案必须加密</t>
  </si>
  <si>
    <t>S3清单列表有“加密状态”字段,因此您可以使用它来过滤未加密的对象.并使用S3批处理对其进行SSE-C密钥加密.AWS使用情况报告未提供有关单个对象加密状态的详细信息.该解决方案必须加密现有的未加密对象.Batch会这么做ÉJ.https:</t>
  </si>
  <si>
    <t>Q789托管公司域名记录的DNS提供商正在经历停机,这会导致AWS上运行的网站的服务中断.该公司需要迁移到更具弹性的托管DNS服务,并希望该服务在AWS上运行.</t>
  </si>
  <si>
    <t>Q792一家公司正在设计一种新的web服务,该服务将在弹性负载平衡(ELB)负载均衡器后面的亚马逊EC2实例上运行.然而,许多web服务客户端只能访问其防火墙上</t>
  </si>
  <si>
    <t>Q795一家金融服务公司想关闭两个数据中心,并将超过100 TB的数据迁移到AWS.数据有一个复杂的目录结构,数百万个小文件存储在子文件夹的深层结构中,大多数数</t>
  </si>
  <si>
    <t>正确的答案是C.因为大多数数据都是非结构化的,而且该公司的文件存储由来自多个供应商的基于SMB的存储类型组成,通常是Windows Linux文件共享类型,因此FSx for Windows file Server文件系统完全符合该解决方案</t>
  </si>
  <si>
    <t>Q796一家公司使用AWS组织中的一个组织来管理包含应用程序的AWS帐户,该公司在组织中建立了一个专内的监控成员帐户.该公司希望通过使用Amazon Cloud</t>
  </si>
  <si>
    <t>Q797一家公司的网站被用来向公众销售产品.该网站在应用程序负载均衡器(ALB)后面的自动缩放组中的AmazonEC2实例上运行,还有一个AmazonCloud</t>
  </si>
  <si>
    <t>Q798一家公司在AWS组织中建立了一个包含10个AWS帐户的组织.解决方案架构师必须设计一个解决方案,为数千名员工提供访问帐户的权限.该公司有一个现有的身份提</t>
  </si>
  <si>
    <t>无论您如何配置用户,IAM Identity Center都会将AWS管理控制台.命令行界面和应用程序身份验证重定向到您的外部IdP.然后,IAM Identity Center根据您在IAM Identity Center中创建的策略授予</t>
  </si>
  <si>
    <t>Q799一位解决方案架构师正在为一家公司的AWS帐户设计AWS身份和访问管理(IAM)授权模型.该公司已指定五名特定员工全面访问AWS账户中的AWS服务和资源.</t>
  </si>
  <si>
    <t>Q800一家公司有一个基于虚拟机(VM)的多层支付处理应用程序.层之间的通信通过第三方中间件解决方案异步进行,该解决方案保证只进行一次交付.该公司需要一个对基础</t>
  </si>
  <si>
    <t>检查项</t>
  </si>
  <si>
    <t>当前表内情况</t>
  </si>
  <si>
    <t>PDF识别版情况</t>
  </si>
  <si>
    <t>结论</t>
  </si>
  <si>
    <t>建议</t>
  </si>
  <si>
    <t>Q701</t>
  </si>
  <si>
    <t>题干/选项/答案/解析</t>
  </si>
  <si>
    <t>题干与PDF一致；答案B；解析空</t>
  </si>
  <si>
    <t>page_1：题干与A-D选项如PDF所示；答案B；解析为空</t>
  </si>
  <si>
    <t>当前已一致</t>
  </si>
  <si>
    <t>可保留</t>
  </si>
  <si>
    <t>Q702</t>
  </si>
  <si>
    <t>表内为一段完整解释</t>
  </si>
  <si>
    <t>page_2：解析为“此解决方案满足要求,因为它使用AWS托管的解决方案...”</t>
  </si>
  <si>
    <t>Q718</t>
  </si>
  <si>
    <t>表内为长解释段</t>
  </si>
  <si>
    <t>page_11：解析应为“CD很贵,因为即使有折扣,保留容量也会在空闲模式下花费大部分时间(过度付费.使用不足)...所以理想情况下,他们可以将其设置为max”</t>
  </si>
  <si>
    <t>当前看起来与PDF识别版基本一致，但需逐字比对标点</t>
  </si>
  <si>
    <t>如你需要可逐字重刷</t>
  </si>
  <si>
    <t>Q721</t>
  </si>
  <si>
    <t>表内为S3文件网关解释</t>
  </si>
  <si>
    <t>page_13：解析为“A:DataSync不用于此...B:S3文件网关将SMB连接到S3...”</t>
  </si>
  <si>
    <t>Q731</t>
  </si>
  <si>
    <t>多选答案格式</t>
  </si>
  <si>
    <t>表内答案为A,C</t>
  </si>
  <si>
    <t>page_19：答案:A,C</t>
  </si>
  <si>
    <t>Q732</t>
  </si>
  <si>
    <t>表内为Local Zones解释</t>
  </si>
  <si>
    <t>page_20：解析为“AWS Local Zones是一种AWS基础设施部署...”</t>
  </si>
  <si>
    <t>Q733</t>
  </si>
  <si>
    <t>表内为空</t>
  </si>
  <si>
    <t>page_20：解析后为空</t>
  </si>
  <si>
    <t>Q734</t>
  </si>
  <si>
    <t>表内为“多个本地位置+越来越多的帐户和VPC -- &gt;使用*传输网关*的连接”</t>
  </si>
  <si>
    <t>page_21：解析同上</t>
  </si>
  <si>
    <t>Q739</t>
  </si>
  <si>
    <t>page_24：解析后为空</t>
  </si>
  <si>
    <t>Q740</t>
  </si>
  <si>
    <t>表内为“A根据前面的问题,我认为A是正确的...”</t>
  </si>
  <si>
    <t>page_24：解析同上</t>
  </si>
  <si>
    <t>Q779</t>
  </si>
  <si>
    <t>源数据同步</t>
  </si>
  <si>
    <t>题干与解析显示存在，但非首行G/H复制不完整</t>
  </si>
  <si>
    <t>page_48：答案C，解析为强一致读取说明</t>
  </si>
  <si>
    <t>显示区可用，但源列在题块内未完全展开</t>
  </si>
  <si>
    <t>不影响作答；如需可统一清洗源列</t>
  </si>
  <si>
    <t>Q780</t>
  </si>
  <si>
    <t>page_48：答案B，解析为“保护应用程序和数据库免受SQL注入和其他基于web的攻击 .- &gt;WAF”</t>
  </si>
  <si>
    <t>Q800</t>
  </si>
  <si>
    <t>题干/答案/解析</t>
  </si>
  <si>
    <t>表内答案A,D；解析为SQS FIFO链接</t>
  </si>
  <si>
    <t>page_59：答案:A,D；解析为SQS FIFO链接</t>
  </si>
  <si>
    <t>题目 611：</t>
  </si>
  <si>
    <t>题目 612：</t>
  </si>
  <si>
    <t>题目 613：</t>
  </si>
  <si>
    <t>题目 614：</t>
  </si>
  <si>
    <t>题目 615：</t>
  </si>
  <si>
    <t>题目 616：</t>
  </si>
  <si>
    <t>题目 617：</t>
  </si>
  <si>
    <t>题目 618：</t>
  </si>
  <si>
    <t>题目 619：</t>
  </si>
  <si>
    <t>题目 620：</t>
  </si>
  <si>
    <t>题目 621：</t>
  </si>
  <si>
    <t>题目 622：</t>
  </si>
  <si>
    <t>题目 623：</t>
  </si>
  <si>
    <t>题目 624：</t>
  </si>
  <si>
    <t>题目 625：</t>
  </si>
  <si>
    <t>题目 626：</t>
  </si>
  <si>
    <t>题目 627：</t>
  </si>
  <si>
    <t>题目 628：</t>
  </si>
  <si>
    <t>题目 629：</t>
  </si>
  <si>
    <t>题目 630：</t>
  </si>
  <si>
    <t>题目 631：</t>
  </si>
  <si>
    <t>题目 632：</t>
  </si>
  <si>
    <t>题目 633：</t>
  </si>
  <si>
    <t>题目 634：</t>
  </si>
  <si>
    <t>题目 635：</t>
  </si>
  <si>
    <t>题目 636：</t>
  </si>
  <si>
    <t>题目 637：</t>
  </si>
  <si>
    <t>题目 638：</t>
  </si>
  <si>
    <t>题目 639：</t>
  </si>
  <si>
    <t>题目 640：</t>
  </si>
  <si>
    <t>题目 641：</t>
  </si>
  <si>
    <t>题目 642：</t>
  </si>
  <si>
    <t>题目 643：</t>
  </si>
  <si>
    <t>题目 644：</t>
  </si>
  <si>
    <t>题目 645：</t>
  </si>
  <si>
    <t>题目 646：</t>
  </si>
  <si>
    <t>题目 647：</t>
  </si>
  <si>
    <t>题目 648：</t>
  </si>
  <si>
    <t>题目 649：</t>
  </si>
  <si>
    <t>题目 650：</t>
  </si>
  <si>
    <t>题目 651：</t>
  </si>
  <si>
    <t>题目 652：</t>
  </si>
  <si>
    <t>题目 653：</t>
  </si>
  <si>
    <t>题目 654：</t>
  </si>
  <si>
    <t>题目 655：</t>
  </si>
  <si>
    <t>题目 656：</t>
  </si>
  <si>
    <t>题目 657：</t>
  </si>
  <si>
    <t>题目 658：</t>
  </si>
  <si>
    <t>题目 659：</t>
  </si>
  <si>
    <t>题目 660：</t>
  </si>
  <si>
    <t>题目 661：</t>
  </si>
  <si>
    <t>题目 662：</t>
  </si>
  <si>
    <t>题目 663：</t>
  </si>
  <si>
    <t>题目 664：</t>
  </si>
  <si>
    <t>题目 665：</t>
  </si>
  <si>
    <t>题目 666：</t>
  </si>
  <si>
    <t>题目 667：</t>
  </si>
  <si>
    <t>题目 668：</t>
  </si>
  <si>
    <t>题目 669：</t>
  </si>
  <si>
    <t>题目 670：</t>
  </si>
  <si>
    <t>题目 671：</t>
  </si>
  <si>
    <t>题目 672：</t>
  </si>
  <si>
    <t>题目 673：</t>
  </si>
  <si>
    <t>题目 674：</t>
  </si>
  <si>
    <t>题目 675：</t>
  </si>
  <si>
    <t>题目 676：</t>
  </si>
  <si>
    <t>题目 677：</t>
  </si>
  <si>
    <t>题目 678：</t>
  </si>
  <si>
    <t>题目 679：</t>
  </si>
  <si>
    <t>题目 680：</t>
  </si>
  <si>
    <t>题目 681：</t>
  </si>
  <si>
    <t>题目 682：</t>
  </si>
  <si>
    <t>题目 683：</t>
  </si>
  <si>
    <t>题目 684：</t>
  </si>
  <si>
    <t>题目 685：</t>
  </si>
  <si>
    <t>题目 686：</t>
  </si>
  <si>
    <t>题目 687：</t>
  </si>
  <si>
    <t>题目 688：</t>
  </si>
  <si>
    <t>题目 689：</t>
  </si>
  <si>
    <t>题目 690：</t>
  </si>
  <si>
    <t>题目 691：</t>
  </si>
  <si>
    <t>题目 692：</t>
  </si>
  <si>
    <t>题目 693：</t>
  </si>
  <si>
    <t>题目 694：</t>
  </si>
  <si>
    <t>题目 695：</t>
  </si>
  <si>
    <t>题目 696：</t>
  </si>
  <si>
    <t>题目 697：</t>
  </si>
  <si>
    <t>题目 698：</t>
  </si>
  <si>
    <t>题目 699：</t>
  </si>
  <si>
    <t>题目 700：</t>
  </si>
  <si>
    <t>题目 601：</t>
    <phoneticPr fontId="2"/>
  </si>
  <si>
    <t>Q601一家零售公司有几个业务.每个业务的IT团队管理自己的AWS帐户,每个团队帐户都是AWS组织中一个组织的一部分.每个团队在团队自己的AWS账户中的Amazon DynamoDB表中监控其产品库存水平.该公司正在将中央库存报告应用程序部署到共享的AWS帐户中.该应用程序必须能够从所有团队的DynamoDB表中读取项目.哪种身份验证选项将最安全地满足这些要求?</t>
    <phoneticPr fontId="2"/>
  </si>
  <si>
    <t>IAM角色:IAM角色为AWS内的实体授予权限提供了一种安全的方式.通过在每个名为BU_role的业务帐户中创建一个IAM角色,该角色具有访问DynamoDB表所需的权限,访问可以在IAM角色级别进行控制.交叉帐户访问:通过在BU_role中配置信任库存应用程序帐户(APP_role)中特定角色的信任策略,您在两个帐户之间建立了信任关系.最低特权:通过在每个业务帐户中创建特定的IAM角色(BU_role),并仅授予其访问所需DynamoDB表的权限,您可以确保使用最小权限原则访问每个团队的表.安全令牌服务(STS):在库存应用程序帐户中使用STS AssumeRole API操作,允许应用程序在每个业务帐户中扮演跨帐户角色(BU_role).</t>
    <phoneticPr fontId="2"/>
  </si>
  <si>
    <t>在库存应用程序帐户中将DynamoDB与AWS Secrets Manager集成.配置应用程序以使用Secrets Manager中的正确机密来验证和读取DynamoDB表.计划每30天进行一次机密轮换.</t>
    <phoneticPr fontId="2"/>
  </si>
  <si>
    <t>在每个业务帐户中,创建一个具有编程访问权限的IAM用户.配置应用程序以使用正确的IAM用户访问密钥ID和机密访问密钥来验证和读取DynamoDB表.每30天手动轮换IAM访问密钥.</t>
    <phoneticPr fontId="2"/>
  </si>
  <si>
    <t>在每个业务帐户中,创建一个名为BU_role的IAM角色,该角色具有允许该角色访问DynamoDB表的策略,以及信任库存应用程序帐户中特定角色的信任策略.在库存帐户中,创建一个名为APP_role的角色,该角色允许访问STS AssumeRole API操作.将应用程序配置为使用APP_role,并使用交叉帐户角色BU_role读取DynamoDB表.</t>
    <phoneticPr fontId="2"/>
  </si>
  <si>
    <t>将DynamoDB与AWS证书管理器(ACM)集成.生成身份证书来验证DynamoDB.配置应用程序以使用正确的证书来验证和读取DynamoDB表.</t>
    <phoneticPr fontId="2"/>
  </si>
  <si>
    <t>题目 602：</t>
    <phoneticPr fontId="2"/>
  </si>
  <si>
    <t>Q602一家公司通过使用Amazon Elastic Kubernetes Service (Amazon EKS) 运行容器应用程序.该公司的工作负载全天不一致.该公司希望Amazon EKS根据工作负载进行扩展.哪种步骤组合能以最少的运营开销满足这些要求?(选择两个.)</t>
    <phoneticPr fontId="2"/>
  </si>
  <si>
    <t>B,C</t>
    <phoneticPr fontId="2"/>
  </si>
  <si>
    <t>通过结合Kubernetes Cluster Autoscaler (选项C)来管理集群中的节点数量,并使用Kubernete Metrics Server启用水平pod自动缩放(选项B),您可以根据工作负载需求实现EKS集群和容器应用程序的自动扩展.这种方法最大限度地减少了操作开销,因为它利用了内置的Kubernetes功能和自动化机制.</t>
    <phoneticPr fontId="2"/>
  </si>
  <si>
    <t>使用AWS Lambda函数调整EKS集群的大小,</t>
    <phoneticPr fontId="2"/>
  </si>
  <si>
    <t>使用Kubernetes度量服务器激活水平pod自动缩放.</t>
    <phoneticPr fontId="2"/>
  </si>
  <si>
    <t>使用亚马逊API网关并将其连接到亚马逊EKS.</t>
    <phoneticPr fontId="2"/>
  </si>
  <si>
    <t>使用AWS应用程序网格来观察网络活动.</t>
    <phoneticPr fontId="2"/>
  </si>
  <si>
    <t>题目 603：</t>
    <phoneticPr fontId="2"/>
  </si>
  <si>
    <t>Q603一家公司运行基于微服务的无服务器web应用程序.该应用程序必须能够从多个Amazon DynamoDB表中检索数据.解决方案架构师需要让应用程序能够在不影响应用程序基线性能的情况下检索数据.哪种解决方案将以最高效的方式满足这些要求?</t>
    <phoneticPr fontId="2"/>
  </si>
  <si>
    <t>Amazon Athena DynamoDB连接器使Amazon Athena能够与DynamoDB通信,以便您可以使用SQL查询表.不支持INSERT INTO等写入操作.</t>
    <phoneticPr fontId="2"/>
  </si>
  <si>
    <t>AWS AppSync管道解析器</t>
    <phoneticPr fontId="2"/>
  </si>
  <si>
    <t>亚马逊CloudFront与?Lambda@Edge?函数</t>
    <phoneticPr fontId="2"/>
  </si>
  <si>
    <t>Edge优化的亚马逊API网关,具有AWS Lambda功能</t>
    <phoneticPr fontId="2"/>
  </si>
  <si>
    <t>带有DynamoDB连接器的Amazon Athena联合查询</t>
    <phoneticPr fontId="2"/>
  </si>
  <si>
    <t>题目 604：</t>
    <phoneticPr fontId="2"/>
  </si>
  <si>
    <t>Q604一家公司希望分析和解决与IAM权限相关的“拒绝访问“错误和“未经授权”错误,该公司已启用AWS CloudTrail.哪种解决方案能以最少的努力满足这些要求?</t>
    <phoneticPr fontId="2"/>
  </si>
  <si>
    <t>“将Athena与CloudTrail日志一起使用是增强您对AWS服务活动分析的强大方法.” https://docs.aws.amazon.com/athena/latest/ug/cloudtrail-logs.html</t>
    <phoneticPr fontId="2"/>
  </si>
  <si>
    <t>使用AWS Glue并编写自定义脚本来查询CloudTrail日志中的错误.</t>
    <phoneticPr fontId="2"/>
  </si>
  <si>
    <t>使用AWS Batch并编写自定义脚本来查询CloudTrail日志中的错误.</t>
    <phoneticPr fontId="2"/>
  </si>
  <si>
    <t>使用Amazon Athena查询来搜索CloudTrail日志,以识别错误.</t>
    <phoneticPr fontId="2"/>
  </si>
  <si>
    <t>使用Amazon QuickLight搜索CloudTrail日志.创建一个仪表板来识别错误.</t>
    <phoneticPr fontId="2"/>
  </si>
  <si>
    <t>题目 605：</t>
    <phoneticPr fontId="2"/>
  </si>
  <si>
    <t>Q605 一家公司希望将其现有的AWS使用成本添加到其运营成本仪表板中。解决方案架构师需要推荐一个解决方案,该解决方案将使公司能够通过编程方式获得其使用成本。公司必须能够访问当前年度的成本数据,并预测未来12个月的成本。哪种解决方案将以最少的运营开销满足这些要求?</t>
    <phoneticPr fontId="2"/>
  </si>
  <si>
    <t>来自AWS文档 *: “您可以使用成本浏览器用户界面免费查看您的成本和使用情况。您也可以使用成本资源管理器API以编程方式访问您的数据。每个分页的API请求都会产生0.01美元的费用。启用成本资源管理器后无法禁用它。“*来源: https://docs.aws.amazon.com/cost-management/latest/userguide/ce-whatis.htmlhhttps://docs.aws.amazon.com/AWSJavaScriptSDK/v3/latest/clients/client-costexplorer/interfaces/costexplorerpaginationconfiguration.html</t>
    <phoneticPr fontId="2"/>
  </si>
  <si>
    <t>使用带分页的AWS cost Explorer API访问使用成本相关数据。</t>
    <phoneticPr fontId="2"/>
  </si>
  <si>
    <t>使用可下载的AWS成本资源管理器报告.csv文件访问使用成本相关数据.</t>
    <phoneticPr fontId="2"/>
  </si>
  <si>
    <t>配置AWS预算操作,通过FTP向公司发送使用成本数据.</t>
    <phoneticPr fontId="2"/>
  </si>
  <si>
    <t>为使用成本数据创建AWS预算报告.通过SMTP将数据发送给公司.</t>
    <phoneticPr fontId="2"/>
  </si>
  <si>
    <t>题目 606：</t>
    <phoneticPr fontId="2"/>
  </si>
  <si>
    <t>Q606一家公司有一个内部部署服务器,该服务器使用Oracle数据库来处理和存储客户信息.该公司希望使用AWS数据库服务来实现更高的可用性并提高应用程序性能.该公司还希望从其主数据库系统中卸载报告.哪种解决方案将在运营效率最高的MOST中满足这些要求方法</t>
    <phoneticPr fontId="2"/>
  </si>
  <si>
    <t>答案在C和D之间.D说使用亚马逊RDS来构建亚马逊Aurora是没有意义的.C是正确的,在多az部署中具有高可用性.还要将报告指向阅读器副本.</t>
    <phoneticPr fontId="2"/>
  </si>
  <si>
    <t>使用AWS数据库迁移服务(AWS DMS)在多个AWS地区创建一个亚马逊RDS数据库实例.将报告功能指向主数据库实例中的一个独立数据库实例.</t>
    <phoneticPr fontId="2"/>
  </si>
  <si>
    <t>在Single AZ部署中使用Amazon RDS创建Oracle数据库.在与主数据库实例相同的区域中创建读取副本.将报告功能指向读取副本,</t>
    <phoneticPr fontId="2"/>
  </si>
  <si>
    <t>使用部署在Multi-AZ集群部署中的Amazon RDS创建Oracle数据库.指导报告功能在集群部署中使用读取器实例.</t>
    <phoneticPr fontId="2"/>
  </si>
  <si>
    <t>使用部署在Multi-AZ实例部署中的Amazon RDS创建Amazon Aurora数据库.将报告功能引导到读取器实例.</t>
    <phoneticPr fontId="2"/>
  </si>
  <si>
    <t>题目 607：</t>
    <phoneticPr fontId="2"/>
  </si>
  <si>
    <t>Q607一家公司有一个基于区域订阅的流媒体服务,在一个AWS区域运行该架构由亚马逊EC2实例上的web服务器和应用程序服务器组成.EC2实例位于弹性负载均衡器后面的自动缩放组中.该架构包括一个跨多个可用区扩展的亚马逊Aurora全球数据库集群.该公司希望在全球范围内扩展并确保其应用程序具有最小的停机时间.哪种解决方案将提供MOST容错?</t>
    <phoneticPr fontId="2"/>
  </si>
  <si>
    <t>“D”是答案:因为Aws Aurora Global Database允许您从全局集群中的任何区域进行读写.这使您能够在全球范围内分配读写工作负载,从而提高性能并减少延迟.数据在区域间同步复制,确保了强一致性.</t>
    <phoneticPr fontId="2"/>
  </si>
  <si>
    <t>扩展web层和应用层的“自动缩放”组,以在第二个区域的可用性区域中部署实例.使用Aurora全局数据库在主区域和第二个地区中部署数据库.使用Amazon Route 53运行状况检查和到第二个区域的故障转移路由策略.</t>
    <phoneticPr fontId="2"/>
  </si>
  <si>
    <t>将web层和应用层部署到第二个区域.在第二个地区添加Aurora PostgreSQL跨区域Aurora副本.使用Amazon Route 53健康检查和故障转移路由策略到第二区域.根据需要将次要区域升级为主要区域.</t>
    <phoneticPr fontId="2"/>
  </si>
  <si>
    <t>将web层和应用层部署到第二个区域.在第二个地区创建Aurora PostgreSQL数据库.使用AWS数据库迁移服务(AWS DMS)将主数据库复制到第二区域.使用Amazon Route 53健康检查和到第二地区的故障转移路由策略.</t>
    <phoneticPr fontId="2"/>
  </si>
  <si>
    <t>将web层和应用层部署到第二个区域.使用Amazon Aurora全局数据库在主要区域和第二个地区部署数据库.使用Amazon Route 53健康检查和到第二区域的故障转移路由策略.根据需要将次要数据库升级为主要数据库.</t>
    <phoneticPr fontId="2"/>
  </si>
  <si>
    <t>题目 608：</t>
    <phoneticPr fontId="2"/>
  </si>
  <si>
    <t>Q608一家数据分析公司希望将其批处理系统迁移到AWS.该公司在白天通过FTP定期接收数千个小数据文件.现场批处理工作会在一夜之间处理数据文件.然而,批处理作业需要数小时才能完成运行,该公司希望AWS解决方案能够尽快处理传入的数据文件,同时对发送文件的FTP客户端进行最小的更改.该解决方案必须在文件处理成功后删除传入的数据文件.每个文件的处理需要3-8分钟.哪种解决方案能够满足MOST中的这些要求操作高效的方式?</t>
    <phoneticPr fontId="2"/>
  </si>
  <si>
    <t>您无法设置AWS Transfer Family将文件保存到EBS.因为1.文件传输到S3时立即处理,而不是等待一次处理多个文件.2.耗时3-8可以使用Lamda.C.Wrong因为AWS Batch用于一次运行大规模或大量数据.</t>
    <phoneticPr fontId="2"/>
  </si>
  <si>
    <t>使用运行FTP服务器的Amazon EC2实例将传入文件作为对象存储在Amazon S3 Glacier Flexible Retrieval中.在AWS Batch中配置作业队列.使用Amazon EventBridge规则调用作业每晚从S3 GlacierFlexible检索中处理对象.在作业处理完对象后删除对象.</t>
    <phoneticPr fontId="2"/>
  </si>
  <si>
    <t>使用运行HIP服分布IAmazon ELc头列付仅八人什仔陌仕Amazon ElastIc BIOCK Store (Amazon Eb)) 在上.仕AVVS Batcn+配息作业队列.使用Amazon EventBridge规则调用作业每晚从EBS卷处理文件.在作业处理完文件后删除文件.</t>
    <phoneticPr fontId="2"/>
  </si>
  <si>
    <t>使用AWS Transfer Family创建FTP服务器,将传入文件存储在亚马逊弹性块存储(Amazon EBS) 卷上.在AWS Batch中配置作业队列.当每个文件到达时,使用亚马逊S3事件通知来调用AWS Batch中的作业.在作业处理完文件后删除文件.</t>
    <phoneticPr fontId="2"/>
  </si>
  <si>
    <t>使用AWS Transfer Family创建一个FTP服务器,以在Amazon S3 Standard中存储传入文件.创建一个AWS Lambda函数来处理文件并在处理后删除文件.当文件到达时,使用S3事件通知来调用Lambda函数.</t>
    <phoneticPr fontId="2"/>
  </si>
  <si>
    <t>题目 609：</t>
    <phoneticPr fontId="2"/>
  </si>
  <si>
    <t>Q609一家公司正在将其工作负载迁移到AWS.该公司的数据库中有事务性和敏感数据.该公司希望使用AWS云解决方案来提高数据库的安全性并减少操作开销.哪种解决方案将满足这些要求?</t>
    <phoneticPr fontId="2"/>
  </si>
  <si>
    <t>B是答案为什么不C-选项C建议将数据迁移到Amazon S3,并使用Amazon Macie进行数据安全和保护.虽然Amazon Macie为S3中的数据提供了高级安全功能,但它可能无法直接适用于数据库或对数据库进行优化,尤其是对事务性和敏感数据.Amazon RDS为管理数据库提供了更合适的环境.</t>
    <phoneticPr fontId="2"/>
  </si>
  <si>
    <t>将数据库迁移到亚马逊EC2.使用AWS密钥管理服务(AWS KMS) AWS管理的密钥进行加密.</t>
    <phoneticPr fontId="2"/>
  </si>
  <si>
    <t>将数据库迁移到Amazon RDS静态配置加密.</t>
    <phoneticPr fontId="2"/>
  </si>
  <si>
    <t>将数据迁移到Amazon S3使用Amazon Macie进行数据安全和保护</t>
    <phoneticPr fontId="2"/>
  </si>
  <si>
    <t>将数据库迁移到Amazon RDS.使用Amazon CloudWatch日志进行数据安全和保护.</t>
    <phoneticPr fontId="2"/>
  </si>
  <si>
    <t>题目 610：</t>
    <phoneticPr fontId="2"/>
  </si>
  <si>
    <t>Q610一家公司有一个具有TCP和UDP多人游戏功能的在线游戏应用程序.该公司使用Amazon Route 53将应用程序流量指向不同AWS地区的多个网络负载均衡器(NLB)该公司需要提高应用程序性能并降低在线游戏的延迟,为用户增长做准备.哪种解决方案能满足这些要求要求?</t>
    <phoneticPr fontId="2"/>
  </si>
  <si>
    <t>UDP和TCP是AWS的全球加速器,因为它在传输层工作.现在,NLB的这一功能非常完美。</t>
    <phoneticPr fontId="2"/>
  </si>
  <si>
    <t>在NLB前面添加AmazonCloudFront分发.增加Cache Control最大年龄参数.</t>
    <phoneticPr fontId="2"/>
  </si>
  <si>
    <t>用应用程序负载均衡器(ALB)替换NLB.将路由53配置为使用基于延迟的路由.</t>
    <phoneticPr fontId="2"/>
  </si>
  <si>
    <t>在NLB前面添加AWS全局加速器.配置全局加速器端点以使用正确的侦听器端口.</t>
    <phoneticPr fontId="2"/>
  </si>
  <si>
    <t>在NLB后面添加Amazon API网关端点.启用API缓存.覆盖不同阶段的方法缓存.</t>
    <phoneticPr fontId="2"/>
  </si>
  <si>
    <t>Q611一家公司需要与第三方数据源集成.当新数据可以使用时,数据源会发送一个webhook来通知外部服务,一名开发人员编写了一个AWS Lambda函数,以便在公司收到webhook回调时检索数据.开发人员必须使Lambda函数可供第三方调用.哪个解决方案将满足这些要求是否具有MOST运行效率?</t>
  </si>
  <si>
    <t>为Lambda函数创建一个函数URL.为webhook向第三方提供Lambda函数URL.</t>
  </si>
  <si>
    <t>在Lambda函数前面部署应用程序负载均衡器(ALB).为webhook向第三方提供ALB URL.</t>
  </si>
  <si>
    <t>创建一个亚马逊简单通知服务(Amazon SNS)主题.将该主题附加到Lambda函数.为webhook向第三方提供SNS主题的公共主机名.</t>
  </si>
  <si>
    <t>创建一个Amazon简单队列服务(Amazon SQS)队列.将该队列连接到Lambda函数.将SQS队列的公共主机名提供给webhook的第三方.</t>
  </si>
  <si>
    <t>Q612一家公司在AWS地区有一个工作负载客户通过使用亚马逊API网关REST API连接和访问工作负载.该公司使用亚马逊Route 53作为其DNS提供商.该公司希望为所有客户提供个性化和安全的URL.哪种步骤组合将以最高的运营效率满足这些要求?(选择三个.)</t>
  </si>
  <si>
    <t>A,D,F</t>
  </si>
  <si>
    <t>ADF-一个是在Route 53 (Amazon DNS)中创建自定义域,另一个是从ADM Thirds请求通配符证书以从ACM导入证书.</t>
  </si>
  <si>
    <t>在注册器中注册所需的域.在路由53托管的区域中创建通配符自定义域名,并在指向API网关端点的区域中进行记录.</t>
  </si>
  <si>
    <t>申请与不同地区的AWS证书管理器(ACM)中的域相匹配的通配符证书.</t>
  </si>
  <si>
    <t>根据路线53的要求为每个客户创建托管区域.创建指向API网关端点的区域记录.</t>
  </si>
  <si>
    <t>在同一地区的AWS证书管理器(ACM)中申请与自定义域名匹配的通配符证书.</t>
  </si>
  <si>
    <t>在API网关中为每个客户创建多个API端点.</t>
  </si>
  <si>
    <t>在API网关中为REST API创建自定义域名.从AWS证书管理器(ACM) 导入证书.</t>
  </si>
  <si>
    <t>Q613一家公司将数据存储在亚马逊S3中.根据规定,数据不得包含个人身份信息(PII).该公司最近发现S3存储桶中有一些包含PII的对象.该公司需要自动检测S3存储桶的PII,并通知公司的安全团队.哪种解决方案能满足这些要求?</t>
  </si>
  <si>
    <t>使用Amazon Macie.创建一个Amazon EventBridge规则,从Macie的发现中筛选SentiveData事件类型,并向安全团队发送亚马逊简单通知服务(Amazon SNS) 通知.</t>
  </si>
  <si>
    <t>使用Amazon GuardDuty.创建一个Amazon EventBridge规则,从GuardDuty的发现中筛选CRITICAL事件类型,并向安全团队发送亚马逊简单通知服务(Amazon SNS) 通知.</t>
  </si>
  <si>
    <t>使用Amazon Macie.创建一个Amazon EventBridge规则,从Macie的发现中过滤SentiveData:S3Object/个人事件类型,并向安全团队发送亚马逊简单队列服务(Amazon SQS) 通知.</t>
  </si>
  <si>
    <t>使用Amazon GuardDuty.创建一个Amazon EventBridge规则,从GuardDuty的发现中筛选CRITICAL事件类型,并向安全团队发送亚马逊简单队列服务(Amazon SQS)通知.</t>
  </si>
  <si>
    <t>Q614一家公司想为其多个AWS帐户构建一个日志解决方案.该公司目前将所有帐户的日志存储在一个集中帐户中.该公司在集中帐户中创建了一个Amazon S3存储桶,用于存储VPC流量日志和AWS CloudTrail日志.所有日志必须在30天内高度可用,以便频繁分析,出于备份目的再保留60天,并在创建后删除90天.哪种解决方案能够最经济高效地满足这些要求?</t>
  </si>
  <si>
    <t>C似乎是最可行的.是最低的成本.30天后只是备份,没有指定频繁访问.因此,我们必须将30天后的项目转换为Glacier Flexible Retrieval.它还说90天后删除,所以所有指定90天后转换的答案都没有意义.</t>
  </si>
  <si>
    <t>在创建后30天将对象转换到S3标准存储类.编写一个过期操作,指示AmazonS3在90天后删除对象.</t>
  </si>
  <si>
    <t>创建后30天将对象转换到S3标准不频繁访问(S3 Standard IA)存储类.90天后将所有对象移动到S3 Glacier Flexible Retrieval存储类.编写一个过期操作,指示Amazon S3在90天后删除对象.</t>
  </si>
  <si>
    <t>创建后30天将对象转换到S3 Glacier Flexible Retrieval存储类.编写一个过期操作,指示Amazon S3在90天后删除对象.</t>
  </si>
  <si>
    <t>创建后30天将对象转换到S3单区不频繁访问(S3单区IA) 存储类.90天后将所有对象移动到S3 Glacier Flexible Retrieval存储类.编写一个过期操作,指示Amazon S3在90天后删除对象.</t>
  </si>
  <si>
    <t>Q615一家公司正在为其工作负载构建Amazon Elastic Kubernetes Service (Amazon EKS) 集群.存储在Amazon EKS中的所有机密都必须在Kubernete etcd密钥值存储中加密.哪个解决方案将满足这些要求?</t>
  </si>
  <si>
    <t>创建一个新的AWS密钥管理服务(AWS KMS)密钥.使用AWS密钥管理器来管理.轮换和存储亚马逊EKS中的所有密钥.</t>
  </si>
  <si>
    <t>创建一个新的AWS密钥管理服务(AWS KMS) 密钥.在Amazon EKS集群上启用Amazon EKS KMS机密加密.</t>
  </si>
  <si>
    <t>使用默认选项创建AmazonEKS集群.使用AmazonElasticBlockStore (AmazonEBS) ContainerStorageInterface (CSI) 驱动程序作为插件.</t>
  </si>
  <si>
    <t>使用别名/AWS/ebs创建一个新的AWS密钥管理服务(AWS KMS)密钥.为帐户启用默认的亚马逊弹性块存储(Amazon ebs)卷加密.</t>
  </si>
  <si>
    <t>Q616一家公司希望为数据科学家提供对该公司生产的Amazon RDS for PostgreSQL数据库的近实时只读访问.该数据库目前配置为单一AZ数据库.数据科学家使用不会影响生产数据库的复杂查询.该公司需要一个高可用的解决方案.哪种解决方案能满足这些要求MOST成本效益?</t>
  </si>
  <si>
    <t>高可用=多AZ集群只读+近实时=可读备用.读取副本是异步的,而可读备用是同步 #J.https://stackoverflow.com/questions/70663036/differences-b-w-aws-read-replica-and-the-standby-instances</t>
  </si>
  <si>
    <t>在维护窗口中扩展现有的生产数据库,为数据科学家提供足够的能力.</t>
  </si>
  <si>
    <t>将设置从单AZ更改为多AZ实例部署,并使用更大的辅助备用实例.为数据科学家提供访问辅助实例的权限.</t>
  </si>
  <si>
    <t>将设置从单AZ更改为多AZ实例部署.为数据科学家提供两个额外的读取副本.</t>
  </si>
  <si>
    <t>将设置从单AZ更改为具有两个可读备用实例的多AZ集群部署.向数据科学家提供读取端点.</t>
  </si>
  <si>
    <t>Q617一家公司在AWS云中运行一个跨三个可用区运行的三层web应用程序,该应用程序架构有一个应用程序负载均衡器,一个托管用户会话状态的亚马逊EC2 web服务器,以及一个在EC2实例上运行的MySQL数据库.该公司预计应用程序流量会突然增加.该公司希望能够扩展以满足未来的应用程序容量需求,并确保所有三个可用区的高可用性.哪种解决方案将满足这些要求?</t>
  </si>
  <si>
    <t>Memcached最适合缓存数据,Redis更适合存储需要持久化的数据.如果您需要存储需要频繁访问的数据,如用户配置文件.会话数据.应用程序设置,那么Redis是更好的选择 con az6p ssone</t>
  </si>
  <si>
    <t>通过多AZ DB集群部署将MySQL数据库迁移到Amazon RDS for MySQL.使用高可用性的Amazon Elasticache for Redis存储会话数据和缓存读取.将web服务器迁移到三个可用区中的自动缩放组.</t>
  </si>
  <si>
    <t>通过多AZ DB集群部署将MySQL数据库迁移到Amazon RDS for MySQL.使用高可用性的Amazon Elasticache for Memcached存储会话数据和缓存读取.将web服务器迁移到三个可用区中的自动缩放组.</t>
  </si>
  <si>
    <t>将MySQL数据库迁移到Amazon DynamoDB使用DynamoDB加速器 (DAX) 缓存读取.将会话数据存储在DynamoDB中.将web服务器迁移到三个可用区中的自动缩放组.</t>
  </si>
  <si>
    <t>将MySQL数据库迁移到单个可用区中的Amazon RDS for MySQL.使用具有高可用性的Amazon Elasticache for Redis存储会话数据和缓存读取.将web服务器迁移到三个可用区内的自动缩放组.</t>
  </si>
  <si>
    <t>Q618一家全球视频流媒体公司使用亚马逊CloudFront作为内容分发网络(CDN).该公司希望在多个国家分阶段推出内容.该公司需要确保在该公司推出内容的国家以外的观众无法观看内容.哪种解决方案将满足这些要求?</t>
  </si>
  <si>
    <t>https://docs.aws.amazon.com/AmazonCloudFront/latest/DeveloperGuide/georestrictions.html</t>
  </si>
  <si>
    <t>使用允许列表向CloudFront中的内容添加地理限制.设置自定义错误消息.</t>
  </si>
  <si>
    <t>为受限制的内容设置新的URL.使用签名的URL和Cookie授权访问.设置自定义错误消息.</t>
  </si>
  <si>
    <t>对公司分发的内容的数据进行加密.设置自定义错误消息.</t>
  </si>
  <si>
    <t>为受限内容创建新的URL.为已签名的URL设置时间限制访问策略.</t>
  </si>
  <si>
    <t>Q619一家公司希望使用AWS云来改进其内部灾难恢复 (DR)配置.该公司的核心生产业务应用程序使用Microsoft SQL Server Standard,它在虚拟机(VM)上运行.该应用程序的恢复点目标(RPO)为30秒或更短,恢复时间目标(RTO)为60分钟.灾难恢复解决方案需要尽可能将成本降至最低.哪种解决方案能够满足这些要求?</t>
  </si>
  <si>
    <t>B是正确的.C和D被丢弃,因为这毫无意义.A和B之间是因为B是RDS,这是一种托管服务,我们甚至可以在需要时使用它来支付使用过的资源.利用AWS DMS,它可以复制/同步数据.</t>
  </si>
  <si>
    <t>使用Microsoft SQL server Enterprise with Always on availability groups, 在本地服务器和AWS之间配置多站点活动/活动设置.</t>
  </si>
  <si>
    <t>在AWS上为SQL Server数据库配置一个热备用的Amazon RDS.配置AWS数据库迁移服务(AWS DMS)以使用更改数据捕获(CDC) .</t>
  </si>
  <si>
    <t>使用配置为将磁盘更改复制到AWS的AWS弹性灾难恢复作为试点.</t>
  </si>
  <si>
    <t>每天晚上使用第三方备份软件捕获备份.在Amazon S3中存储一组辅助备份.</t>
  </si>
  <si>
    <t>Q620 解决方案架构师正在审查应用程序的弹性。解决方案架构师注意到,作为扩展练习的一部分,一名数据库管理员最近对应用程序的</t>
  </si>
  <si>
    <t>D是正确答案。它谈论的是写数据库。不是读者。亚马逊RDS代理允许您自动将写入请求路由到健康的写入程序,最大限度地减少停机时间。</t>
  </si>
  <si>
    <t>在集群中创建更多Aurora PostgreSQL读取副本,以处理故障转移期间的负载。</t>
  </si>
  <si>
    <t>在同一AWS区域建立Aurora PostgreSQL二级集群。在故障切换期间,更新应用程序以使用辅助群集的写入程序终结点。</t>
  </si>
  <si>
    <t>为Memcached集群创建一个Amazon Elasticache,以处理故障转移期间的负载。</t>
  </si>
  <si>
    <t>为数据库设置一个Amazon RDS代理。更新应用程序以使用代理终结点。</t>
  </si>
  <si>
    <t>Q621最近对一家公司IT费用的分析强调了降低备份成本的必要性.该公司的首席信息官希望通过消除物理备份磁带的使用来简化本地备份基础架构并降低成本.公司必须保留对本地备份应用程序和工作流程的现有投资.解决方案架构师应该推荐什么?</t>
  </si>
  <si>
    <t>设置AWS存储网关以使用NFS接口连接备份应用程序.</t>
  </si>
  <si>
    <t>设置一个使用NFS接口与备份应用程序连接的Amazon EFS文件系统.</t>
  </si>
  <si>
    <t>设置一个使用iSCSI接口与备份应用程序连接的Amazon EFS文件系统.</t>
  </si>
  <si>
    <t>设置AWS存储网关以使用iSCSI虚拟磁带库(VTL) 接口连接备份应用程序,</t>
  </si>
  <si>
    <t>Q622一家金融服务公司推出了一款使用亚马逊RDS for MySQL数据库的新应用程序,该公司使用该应用程序来跟踪股票市场趋势.公司只需要在每周末操作应用程序2个小时.该公司需要优化数据库的运行成本.哪种解决方案将经济高效地满足这些要求?</t>
  </si>
  <si>
    <t>关键原因是:Aurora Serverless v2根据实际使用情况自动扩展计算容量,不使用时降至零,这将间歇性使用的成本降至最低.由于该应用程序每周只运行2小时,因此非常适合像Aurora serverless这样的无服务器体系结构.Aurora Serverless v2在数据库处于活动状态时每秒收费,而RDS则按小时收费.Aurora Serverless提供了比EC2或ECS上的自管MySQL更高的可用性.与无服务器的细粒度扩展相比,使用保留的EC2实例或ECS在不使用时仍会产生费用.标准Aurora集群具有与自动扩展无服务器架构不同的最小容量,</t>
  </si>
  <si>
    <t>将现有RDS for MySQL数据库迁移到Aurora Serverless v2 MySQL数据库集群.</t>
  </si>
  <si>
    <t>将现有RDS for MySQL数据库迁移到Aurora MySQL数据库集群.</t>
  </si>
  <si>
    <t>将现有的RDS for MySQL数据库迁移到运行MySQL的Amazon EC2实例中.购买EC2实例的实例预订.</t>
  </si>
  <si>
    <t>将现有RDS for MySQL数据库迁移到使用MySQL容器镜像运行任务的Amazon Elastic Container Service (Amazon ECS) 集群.</t>
  </si>
  <si>
    <t>Q623一家公司在AWS地区的应用程序负载均衡器后面的Amazon Elastic Kubernetes Service (Amazon EKS) 上部署其应用程序.应用程序需要将数据存储在PostgreSQL数据库引擎中.该公司希望数据库中的数据具有高可用性.该公司还需要增加读取工作负载的容量.哪种解决方案将在MOST运行效率方面满足这些要求?</t>
  </si>
  <si>
    <t>RDS Multi-AZ DB集群部署提供了高可用性.自动故障切换和增加的读取容量.多AZ集群自动处理单个区域中跨AZ的复制数据.这保持了操作效率,因为它由RDS本机管理,而不需要外部复制.DynamoDB全局表涉及复杂的资源调配,需要更改应用程序.RDS读取副本需要手动设置和管理复制.RDS Multi-AZ集群是AWS专门为HA PostgreSQL部署和平衡读取工作负载而构建的.</t>
  </si>
  <si>
    <t>创建一个配置了全局表的AmazonDynamoDB数据库表.</t>
  </si>
  <si>
    <t>创建一个具有Multi-AZ部署的Amazon RDS数据库.</t>
  </si>
  <si>
    <t>使用Multi-AZ DB集群部署创建一个Amazon RDS数据库.</t>
  </si>
  <si>
    <t>创建一个配置了跨地区读取副本的亚马逊RDS数据库.</t>
  </si>
  <si>
    <t>Q624一家公司正在使用亚马逊API网关和AWS Lambda在AWS上构建RESTful无服务器web应用程序.该web应用程序的用户将在地理上分布,公司希望减少对这些用户的API请求的延迟.解决方案架构师应该使用哪种类型的端点来满足这些要求?</t>
  </si>
  <si>
    <t>边缘优化的API端点通常将请求路由到最近的CloudFront存在点(POP),这在您的客户端地理分布的情况下会有所帮助这是API网关REST API的默认端点类型.https://docs.aws.amazon.com/apigateway/latest/developerguide/api-gateway-api-endpointtypes.html</t>
  </si>
  <si>
    <t>专用端点</t>
  </si>
  <si>
    <t>区域终点</t>
  </si>
  <si>
    <t>接口VPC端点</t>
  </si>
  <si>
    <t>边缘优化终点</t>
  </si>
  <si>
    <t>Q625一家公司使用亚马逊CloudFront分发为其网站提供内容页面,公司需要确保客户在访问公司网站时使用TLS证书.该公司希望自动创建和续订TLS证书.哪种解决方案将在MOST运行效率方面满足这些要求?</t>
  </si>
  <si>
    <t>C是正确的.“ACM为您的亚马逊颁发的SSL/TLS证书提供托管续订.这意味着ACM将自动续订您的证书(如果您正在使用DNS验证),或者在临近到期时向您发送电子邮件通知.这些服务同时提供给公共和私人ACM证书.” https://docs.aws.amazon.com/acm/latest/userguide/managed-renewal.html</t>
  </si>
  <si>
    <t>使用CloudFront安全策略创建证书.</t>
  </si>
  <si>
    <t>使用CloudFront源访问控制(OAC) 创建证书.</t>
  </si>
  <si>
    <t>使用AWS证书管理器(ACM)创建证书.对域使用DNS验证.</t>
  </si>
  <si>
    <t>使用AWS证书管理器(ACM)创建证书.对域使用电子邮件验证.</t>
  </si>
  <si>
    <t>Q626一家公司部署了一个使用AmazonDynamoDB作为数据库层的无服务器应用程序.该应用程序的用户数量大幅增加.该公司希望将数据库响应时间从毫秒提高到微秒,并将请求缓存到数据库.哪种解决方案将以最少的运营开销满足这些要求?</t>
  </si>
  <si>
    <t>Amazon DynamoDB Accelerator (DAX) 是亚马逊DynamoDB的一个完全管理.高可用的内存缓存,即使每秒有数百万个请求,也能将性能从毫秒提高到微秒,提高10倍.https://aws.amazon.com/dynamodb/dax/# :~: text=Amazon%20DynamoDB%20Accelerator%20(DAX)%20is,millions%20of%20request:</t>
  </si>
  <si>
    <t>使用DynamoDB加速器 (DAX).</t>
  </si>
  <si>
    <t>将数据库迁移到Amazon Redshift.</t>
  </si>
  <si>
    <t>将数据库迁移到Amazon RDS.</t>
  </si>
  <si>
    <t>Redis使用Amazon ElastiCache.</t>
  </si>
  <si>
    <t>Q627一家公司运行的应用程序使用AmazonRDS for PostgreSQL.该应用程序仅在工作日的工作时间接收流量.该公司希望在此基础上优化成本并减少运营开销.哪种解决方案将满足这些要求?</t>
  </si>
  <si>
    <t>使用AWS上的买例调度器来配置启动和停止时间表,</t>
  </si>
  <si>
    <t>关闭自动备份.创建数据库的每周手动快照.</t>
  </si>
  <si>
    <t>创建一个自定义的AWS Lambda函数,根据最低CPU利用率启动和停止数据库.</t>
  </si>
  <si>
    <t>购买所有预先保留的数据库实例.</t>
  </si>
  <si>
    <t>Q628一家公司使用本地连接的存储在本地运行对延迟敏感的应用程序,该公司正在使用提升和转移的方法将应用程序转移到AWS云.该公司不想更改应用程序体系结构.哪种解决方案将经济高效地满足这些要求?</t>
  </si>
  <si>
    <t>GP3比GP2更可取,FSx代表Lustre,FSx则代表OpenZFS,这一点清晰而令人信服:GP3以更低的价格提供了与GP2相同的延迟性能.FSx选项具有更高的性能,但成本更高,并且需要更改应用程序.GP3作为一个直接连接的块存储卷,更符合提升和转移需求.</t>
  </si>
  <si>
    <t>使用Amazon EC2实例配置自动缩放组.使用Amazon FSx for Lustre文件系统来运行应用程序.</t>
  </si>
  <si>
    <t>在AmazonEC2实例上托管应用程序.使用Amazon弹性块存储(Amazon EBS) GP2卷来运行应用程序,</t>
  </si>
  <si>
    <t>使用Amazon EC2实例配置自动缩放组.使用AmazonFSx for OpenZFS文件系统来运行应用程序.</t>
  </si>
  <si>
    <t>在AmazonEC2实例上托管应用程序.使用Amazon弹性块存储(Amazon EBS) GP3卷来运行应用程序.</t>
  </si>
  <si>
    <t>Q629一家公司在亚马逊EC2实例上运行有状态的生产应用程序.应用程序至少需要两个EC2实例才能始终运行,解决方案架构师需要为应用程序设计一个高可用性和容错的体系结构.解决方案架构师创建一个EC2实例的自动缩放组.解决方案架构师应该采取哪一组附加步骤来满足这些要求?</t>
  </si>
  <si>
    <t>通过将“自动缩放”组的最小容量设置为四个,架构师可以确保始终至少有两个正在运行的实例.在两个可用区中的每个可用区中部署两个随需应变实例可确保应用程序具有高可用性和容错性.如果一个可用性区域变得不可用,则应用程序仍可以在另一可用性区域中运行.</t>
  </si>
  <si>
    <t>将“自动缩放“组的最小容量设置为两个.在一个可用区中部署一个随需应变实例,在第二个可用区部署一个随需应变实例.</t>
  </si>
  <si>
    <t>将“自动缩放”组的最小容量设置为4.在一个可用区中部署两个随需应变实例,在第二个可用区部署两个随需应变实例.</t>
  </si>
  <si>
    <t>将“自动缩放”组的最小容量设置为两个.在一个可用区域中部署四个点实例.</t>
  </si>
  <si>
    <t>将“自动缩放”组的最小容量设置为4.在一个可用区中部署两个随需应变实例,在第二个可用区部署两个现场实例.</t>
  </si>
  <si>
    <t>Q630一家电子商务公司使用亚马逊路线53作为其DNS提供商.该公司在本地和AWS云中托管其网站,该公司的内部部署数据中心靠近美国西部第一大区.该公司使用欧盟中央1区来托管网站.该公司希望尽可能减少网站的加载时间.哪种解决方案将满足这些要求?</t>
  </si>
  <si>
    <t>关键原因是:地理位置路由允许您根据用户的地理位置将其路由到最近的端点.这将提供最低的延迟.将us-west-1流量路由到本地数据中心最大限度地减少了这些用户的延迟,因为它也位于本地数据中心附近.将eu-central-1流量路由到eu-central-1 AWS区域可最大限度地减少附近用户的延迟.这实现了在地理基础上将用户路由到最近的端点,以优化低延迟.</t>
  </si>
  <si>
    <t>建立地理位置路由策略.将靠近我们-west-1的流量发送到本地数据中心.将靠近eu-central-1的流量发送到eu-central-1.</t>
  </si>
  <si>
    <t>设置一个简单的路由策略,将靠近eu-central-1的所有流量路由到eu-central-1,并将靠近内部部署数据中心的所有流量路径路由到内部部署数据center.</t>
  </si>
  <si>
    <t>设置延迟路由策略.将策略与us-west-1相关联.</t>
  </si>
  <si>
    <t>建立加权路由策略.在eu-central-1和内部部署数据中心之间平均分配流量.</t>
  </si>
  <si>
    <t>Q631一家公司在物理磁带上有5 PB的存档数据.出于法规遵从性目的,该公司需要将磁带上的数据再保留10年.该公司希望在未来6个月内迁移到AWS.存储磁带的数据中心具有1 Gbps的上行链路互联网连接.哪种解决方案将经济高效地满足这些要求?</t>
  </si>
  <si>
    <t>为明天的考试做好准备.祝你们一切顺利,当您需要移动大量数据但无法承受任何带宽损失时,BTW Snowball设备会派上用场</t>
  </si>
  <si>
    <t>从本地磁带中读取数据.将数据暂存在本地NFS存储中.使用AWS DataSync将数据迁移到Amazon S3 Glacier Flexible Retrieval.</t>
  </si>
  <si>
    <t>使用本地备份应用程序从磁带中读取数据,并直接写入Amazon S3 Glacier Deep Archive.</t>
  </si>
  <si>
    <t>订购多个具有磁带网关的AWS Snowball设备.将物理磁带复制到Snowball中的虚拟磁带.将雪球设备运送到AWS.创建一个生命周期策略,将磁带移动到Amazon S3 Glacier Deep Archive.</t>
  </si>
  <si>
    <t>配置本地磁带网关.在AWS云中创建虚拟磁带.使用备份软件将物理磁带复制到虚拟磁带.</t>
  </si>
  <si>
    <t>Q632一家公司正在部署一个并行处理大量数据的应用程序.该公司计划使用AmazonEC2实例来处理工作负载,网络体系结构必须是可配置的,以防止节点组共享相同的底层硬件.哪种网络解决方案满足这些要求?</t>
  </si>
  <si>
    <t>选项A是正确答案.它建议在排列放置组中运行EC2实例.此解决方案具有成本效益,并且需要最少的开发工作.</t>
  </si>
  <si>
    <t>在排列放置组中运行EC2实例.</t>
  </si>
  <si>
    <t>配置具有专用租赁的EC2实例.</t>
  </si>
  <si>
    <t>配置具有共享租赁的EC2实例.</t>
  </si>
  <si>
    <t>Q633一位解决方案架构师正在设计一种灾难恢复 (DR)策略,以在故障切换AWS区域提供Amazon EC2容量.业务要求指出,灾难恢复战略必须满足故障切换区域的容量要求.哪种解决方案将满足这些要求?</t>
  </si>
  <si>
    <t>容量预留在特定的AWS区域分配EC2容量,供您启动实例.该容量是保留的,可在需要时使用,满足在故障切换区域提供EC2容量的要求.其他选项不保留容量.按需提供灵活的容量,但不预先预留容量.节省计划和保留实例提供折扣,但不保留容量.容量预留允许定义实例属性,如实例类型.平台.可用区,以便预留的容量与生产环境相匹配.</t>
  </si>
  <si>
    <t>故障切换区域中的按需购买实例.</t>
  </si>
  <si>
    <t>在故障切换区域购买EC2储蓄计划.</t>
  </si>
  <si>
    <t>购买故障转移区域中的区域保留实例.</t>
  </si>
  <si>
    <t>在故障切换区域购买容量预留.</t>
  </si>
  <si>
    <t>Q634一家公司在AWS组织中有五个组织单位(OU)作为其组织的一部分.每个OU都与公司拥有的五项业务相关,公司的研发业务正在与公司分离,需要自己的组织解决方案架构师为此创建了一个单独的新管理帐户.解决方案架构师在新的管理帐户中下一步应该做什么?</t>
  </si>
  <si>
    <t>在任何一种情况下,请对每个成员帐户执行以下操作 :- 从旧组织中删除成员帐户-向新组织的成员帐户发送邀请-接受成员帐户对新组织的邀请.https://repost.aws/knowledge-center/organizations-move-accounts</t>
  </si>
  <si>
    <t>在过渡期间,让研发AWS帐户成为这两个组织的一部分.</t>
  </si>
  <si>
    <t>在研发AWS帐户离开之前的组织后,邀请研发AWS帐户成为新组织的一部分.</t>
  </si>
  <si>
    <t>在新的组织中创建一个新的研发AWS帐户.将资源从以前的研发AWS帐户迁移到新的研发AWS账户,</t>
  </si>
  <si>
    <t>让研发AWS帐户加入新组织.使新的管理帐户成为上一个组织的成员.</t>
  </si>
  <si>
    <t>Q635一家公司正在设计一种解决方案,以捕捉不同网络应用程序中的客户活动,从而进行分析和预测.web应用程序中的客户活动是不可预测的,并且可能会突然增加.该公司需要一个与其他web应用程序集成的解决方案,出于安全目的,解决方案必须包括授权步骤.哪种解决方案将满足这些要求?</t>
  </si>
  <si>
    <t>https://docs.aws.amazon.com/apigateway/latest/developerguide/apigateway-use-lambda-authorizer.html</t>
  </si>
  <si>
    <t>在Amazon Elastic Container Service (Amazon ECS) 容器实例前配置网关负载均衡器(GWLB),该实例将公司接收的信息存储在Amazon Elistic File System (Amazon EFS) 文件系统中.授权由GWLB解决.</t>
  </si>
  <si>
    <t>在亚马逊Kinesis数据流之前配置一个亚马逊API网关端点,该数据流将公司接收的信息存储在亚马逊S3存储桶中.使用AWS Lambda函数来解决授权问题.</t>
  </si>
  <si>
    <t>在亚马逊Kinesis数据消防软管前配置亚马逊API网关端点,该消防软管将公司收到的信息存储在亚马逊S3存储桶中.使用API网关Lambda授权器来解决授权问题.</t>
  </si>
  <si>
    <t>在亚马逊弹性容器服务(Amazon ECS) 容器实例前配置网关负载均衡器(GWLB),该容器实例存储公司在亚马逊弹性文件系统(Amazon EFS) 文件系统上接收的信息.使用AWS Lambda函数来解决授权问题.</t>
  </si>
  <si>
    <t>Q636一家电子商务公司希望为其运行Microsoft SQL Server Enterprise Edition的Amazon RDS DB实例提供灾难恢复解决方案.该公司当前的恢复点目标(RPO)和恢复时间目标(RTO)是24小时.哪种解决方案将经济高效地满足这些要求?</t>
  </si>
  <si>
    <t>这是最具成本效益的解决方案,因为它不需要任何额外的AWS服务.亚马逊RDS每小时自动为您的数据库实例创建快照.您可以每24小时将这些快照复制到另一个区域,以满足您的RPO和RTO要求.其他解决方案更昂贵,因为它们需要额外的AWS服务.例如,AWS DMS是比AWS RDS更昂贵的服务.</t>
  </si>
  <si>
    <t>创建一个跨区域读取复制副本,并将该读取复制副本升级为主实例.</t>
  </si>
  <si>
    <t>使用AWS数据库迁移服务(AWS DMS)创建RDS跨区域复制.</t>
  </si>
  <si>
    <t>每24小时使用跨区域复制将本机备份复制到Amazon S3存储桶.</t>
  </si>
  <si>
    <t>每隔24小时将自动快照复制到另一个Region.</t>
  </si>
  <si>
    <t>Q637一家公司在启用了粘性会话的应用程序负载均衡器后面的自动缩放组中的Amazon EC2实例上运行web应用程序.web服务器当前承载用户会话状态.该公司希望确保高可用性,并避免在网络服务器中断的情况下丢失用户会话状态.哪种解决方案将满足这些要求?</t>
  </si>
  <si>
    <t>重点是:Elasticache Redis提供了内存缓存,可以为会话数据提供微秒级的延迟.Redis支持复制和多AZ,可以为缓存提供高可用性.该应用程序可以更新为将会话数据存储在Elasticache Redis中,而不是本地存储在web服务器上.如果网络服务器出现故障,用户可以通过负载均衡器路由到另一个网络服务器,该服务器可以从高可用的Elasticache Redis集群中检索他们的会话数据.</t>
  </si>
  <si>
    <t>使用Amazon Elasticache for Memcached实例存储会话数据.更新应用程序以使用Elasticache for Memcached来存储会话状态.</t>
  </si>
  <si>
    <t>使用Amazon Elasticache for Redis存储会话状态.更新应用程序以使用Elasticache for Redis来存储会话状态.</t>
  </si>
  <si>
    <t>使用AWS存储网关缓存的卷来存储会话数据.更新应用程序以使用AWS存储网关缓存的卷来存储会话状态.</t>
  </si>
  <si>
    <t>使用亚马逊RDS存储会话状态.更新应用程序以使用Amazon RDS存储会话状态.</t>
  </si>
  <si>
    <t>Q638一家公司将MySQL数据库从公司的内部部署数据中心迁移到Amazon RDS for MySQL DB实例.公司对RDS数据库实例的大小进行了调整,以满足公司的平均每日工作量.每个月一次,当公司运行报表查询时,数据库的执行速度很慢.该公司希望能够运行报告并维护日常工作负载的性能.哪种解决方案将满足这些要求?</t>
  </si>
  <si>
    <t>这是最具成本效益的解决方案,因为它不需要任何额外的AWS服务.读取副本是与主数据库同步的数据库的副本,您可以将对报告的查询定向到读取的复制副本,这不会影响日常工作负载的性能</t>
  </si>
  <si>
    <t>创建数据库的读取副本.将查询定向到已读取的复制副本,</t>
  </si>
  <si>
    <t>创建数据库的备份.将备份还原到另一个数据库实例.将查询定向到新数据库.</t>
  </si>
  <si>
    <t>将数据导出到Amazon S3.使用Amazon Athena查询S3 bucket.</t>
  </si>
  <si>
    <t>调整数据库实例的大小以适应额外的工作负载.</t>
  </si>
  <si>
    <t>Q639一家公司使用Amazon Elastic Kubernetes Service (Amazon EKS) 运行容器应用程序.该应用程序包括管理客户和下订单的微服务.该公司需要将传入的请求路由到适当的微服务.哪种解决方案将经济高效地满足这一要求?</t>
  </si>
  <si>
    <t>AWS负载均衡器控制器:AWS负载平衡器控制器是一个Kubernetes控制器,可以轻松地为您的Amazon EKS集群设置应用程序负载均衡器(ALB) 或网络负载均衡器(NLB).它简化了为运行在EKS上的应用程序管理负载均衡器的过程.应用程序负载均衡器(ALB):ALB是一个第7层负载均衡器,能够根据内容(如URL路径或主机名)路由请求.这使得它适合基于特定标准将请求路由到不同的微服务.成本效益:ALB通常比NLB更具成本效益,并且它在应用层提供了额外的功能,这可能有助于根据特定条件将请求路由到微服务.选项D:AmazonAPI网关是为创建.发布和管理API而设计的,虽然它可以与Amazon EKS集成,但它可能比在EKS集群中简单路由到微服务所需的功能更丰富.更复杂.</t>
  </si>
  <si>
    <t>使用AWS负载均衡器控制器来提供网络负载均衡器.</t>
  </si>
  <si>
    <t>使用AWS负载均衡器控制器来提供应用程序负载均衡器.</t>
  </si>
  <si>
    <t>使用AWS Lambda功能将请求连接到Amazon EKS.</t>
  </si>
  <si>
    <t>使用亚马逊API网关将请求连接到亚马逊EKS.</t>
  </si>
  <si>
    <t>Q640一家公司使用AWS并出售受版权保护的图像,该公司的全球客户群需要能够快速访问这些图像.公司必须拒绝来自特定国家/地区的用户访问,该公司希望尽可能降低成本.哪种解决方案将满足这些要求?</t>
  </si>
  <si>
    <t>商店图片=亚马逊S3全球客户群需要能够快速访问这些图片=亚马逊CloudFront拒绝特定国家/地区的用户访问=亚马逊CloudFront地理限制,签名URL</t>
  </si>
  <si>
    <t>使用Amazon S3存储图像.启用多因素身份验证(MFA)和公共存储桶访问.为客户提供到S3存储桶的链接.</t>
  </si>
  <si>
    <t>使用Amazon S3存储图像.为每个客户创建一个IAM用户.将用户添加到具有访问S3存储桶权限的组中.</t>
  </si>
  <si>
    <t>使用应用程序负载均衡器(ALB)后面的AmazonEC2实例来存储图像.仅在公司服务的国家/地区部署实例.为客户提供其特定国家/地区的ALB链接.</t>
  </si>
  <si>
    <t>使用Amazon S3存储图像.使用Amazon CloudFront分发有地理限制的图像.为每个客户提供一个签名的URL以访问CloudFront中的数据.</t>
  </si>
  <si>
    <t>Q641一位解决方案架构师正在为Redis设计一个高可用的Amazon Elasticache解决方案.解决方案架构师需要确保故障不会导致本地和AWS区域内的性能下降或数据丢失.该解决方案需要在节点级别和区域级别提供高可用性.哪种解决方案将满足这些要求?</t>
  </si>
  <si>
    <t>Multi-AZ仅在每个shard (节点组)中有多个节点的Redis集群上受支 .https://docs.aws.amazon.com/AmazonElastiCache/latest/red-ug/AutoFailover.html#</t>
  </si>
  <si>
    <t>将Multi-AZ Redis 复制组与包含多个节点的碎片一起使用.</t>
  </si>
  <si>
    <t>在启用Redis仅追加文件(AOF)的情况下,使用包含多个节点的Redis碎片.</t>
  </si>
  <si>
    <t>使用复制组中具有多个读取副本的Multi-AZ Redis集群.</t>
  </si>
  <si>
    <t>在后用“自动缩放”的情况下,使用包含多个节点的Redis碎片神</t>
  </si>
  <si>
    <t>Q642一家公司计划迁移到AWS,并为其应用程序使用亚马逊EC2点播实例.在迁移测试阶段,一个技术团队观察到,应用程序需要很长时间才能启动和加载内存, 从而达到充分的生产效率,哪种解决方案将在下一个测试阶段减少应用程序的启动时间?</t>
  </si>
  <si>
    <t>使用EC2休眠和自动缩放暖池将有助于解决此问题:休眠将EC2实例的内存状态保存到永久存储中,并关闭实例.当实例再次后动时,将恢复内存中的状态,这比启动新实例快得多.暖池预先初始化EC2实例,并使它们做好满足请求的准备,从而缩短启动时间.休眠的实例可以添加到热池中,当自动扩展在下一个测试阶段扩展时,它将能够从热池中快速启动实例,因为它们已经初始化</t>
  </si>
  <si>
    <t>启动两个或多个EC2随需应变实例.启用自动缩放功能,使EC2随需应变实例在下一个测试阶段可用.</t>
  </si>
  <si>
    <t>启动EC2 Spot Instances以支持应用程序并扩展应用程序,使其在下一个测试阶段可用.</t>
  </si>
  <si>
    <t>在打开休眠的情况下启动EC2随需应变实例.在下一个测试阶段配置EC2自动缩放暖池.</t>
  </si>
  <si>
    <t>启动具有容量预留的EC2随需应变实例.在下一个测试阶段启动额外的EC2实例.</t>
  </si>
  <si>
    <t>Q643一家公司的应用程序在自动缩放组的AmazonEC2实例上运行,该公司注意到,其应用程序在一周中的任意几天都会出现流量突然增加的情况.该公司希望在流量突然增加时保持应用程序性能.哪种解决方案将经济高效地满足这些要求?</t>
  </si>
  <si>
    <t>动态缩放这是另一种类型的自动缩放,其中EC2实例的数量根据接收到的信号自动更改.当存在大量不可预测的流量时,动态缩放是一个不错的选择.https://www.developer.com/web-services/aws-auto-scaling-types-best-practices/</t>
  </si>
  <si>
    <t>使用手动缩放更改“自动缩放”组的大小.</t>
  </si>
  <si>
    <t>使用预测缩放更改“自动缩放”组的大小.</t>
  </si>
  <si>
    <t>使用动态缩放更改“自动缩放”组的大小.</t>
  </si>
  <si>
    <t>使用明细表缩放来更改“自动缩放”组的大小,</t>
  </si>
  <si>
    <t>Q644电子商务应用程序使用在AmazonEC2实例上运行的PostgreSQL数据库.在每月的销售活动中,数据库使用量会增加,并导致应用程序的数据库连接问题.后续月度销售活动的流量是不可预测的,这会影响销售预测,当流量出现不可预测的增长时,公司需要保持业绩.哪种解决方案以最具成本效益的方式解决了这个问题?</t>
  </si>
  <si>
    <t>答案是A.Aurora Serverless v2具有自动缩放功能,与其他选项相比具有高可用性和更便宜的价格.不是B-我们可以自动扩展EC2实例,但不是“EC2实例上的[自管理]PostgreSQL数据库”不是C-这没有提到扩展,所以它会产生高成本,而且可能无法跟上“不可预测”的峰值不是D-Redshift是OLAP数据仓库</t>
  </si>
  <si>
    <t>将PostgreSQL数据库迁移到Amazon Aurora Serverless v2.</t>
  </si>
  <si>
    <t>为EC2实例上的PostgreSQL数据库启用自动伸缩功能,以适应不断增加的使用量.</t>
  </si>
  <si>
    <t>将PostgreSQL数据库迁移到较大实例类型的Amazon RDS for PostgreSQL.</t>
  </si>
  <si>
    <t>将PostgreSQL数据库迁移到Amazon Redshift,以适应日益增长的使用量.</t>
  </si>
  <si>
    <t>Q645一家公司通过使用亚马逊API网关和AWS Lambda在AWS上托管内部无服务器应用程序.该公司的员工每天开始使用该应用程序时都会报告高延迟的问题,该公司希望减少延迟.哪种解决方案将满足这些要求?</t>
  </si>
  <si>
    <t>Provisioned Concurrency会产生额外的成本,因此仅在必要时使用它具有成本效益.例如,在活动开始的清晨,或处理重复出现的高峰使用.https://aws.amazon.com/blogs/compute/scheduling-aws-lambda-provisioned-concurrency-for-recurring-peak-usage/</t>
  </si>
  <si>
    <t>增加API网关节流限制.</t>
  </si>
  <si>
    <t>在员工每天开始使用应用程序之前,设置计划的扩展以增加Lambda提供的并发性.</t>
  </si>
  <si>
    <t>创建一个Amazon CloudWatch警报,以在每天开始时启动Lambda功能作为警报的目标.</t>
  </si>
  <si>
    <t>增加Lambda功能记忆.</t>
  </si>
  <si>
    <t>Q646一家研究公司使用内部设备生成数据进行分析,该公司希望使用AWS云来分析数据.设备生成.csv文件,并支持将数据写入SMB文件共享.公司分析师必须能够使用SQL命令查询数据.分析师将在一天中定期运行查询.哪种步骤组合将以最经济的方式满足这些要求?(选择三个.)</t>
  </si>
  <si>
    <t>A,C,F</t>
  </si>
  <si>
    <t>“亚马逊S3文件网关提供了一种无缝连接到云的方式,以便将应用程序数据文件和备份映像作为持久对象存储在亚马逊S3云存储中.亚马逊S3文件内户通过本地缓存提供对亚马逊S3中数据的基于SMB或NFS的访问“=&gt;亚马逊S3中支持SMB和NFS=&gt;ACF</t>
  </si>
  <si>
    <t>以Amazon S3文件网关模式在本地部署AWS存储网关.</t>
  </si>
  <si>
    <t>在亚马逊FSx文件网关制造的本地部署AWS存储网关.</t>
  </si>
  <si>
    <t>建立一个AWS Glue爬网程序,根据AmazonS3中的数据创建一个表.</t>
  </si>
  <si>
    <t>使用电子病历文件系统(EMRFS)建立一个亚马逊电子病历集群,以查询亚马逊S3中的数据.提供对分析师的访问权限.</t>
  </si>
  <si>
    <t>建立一个Amazon Redshift集群来查询Amazon S3中的数据.提供对分析师的访问权限.</t>
  </si>
  <si>
    <t>设置Amazon Athena以查询Amazon S3中的数据.提供对分析师的访问权限.</t>
  </si>
  <si>
    <t>Q647一家公司希望使用亚马逊弹性容器服务(Amazon ECS)集群和亚马逊RDS数据库实例来构建和运行支付处理应用程序,出于合规目的,该公司将在其内部部署数据中心运行该应用程序.解决方案架构师希望将AWS Outposts作为解决方案的一部分.解决方案架构师正在与公司的运营团队合作构建应用程序.公司运营团队负责哪些活动?(选择三个.)</t>
  </si>
  <si>
    <t>*Éhttps://docs.aws.amazon.com/whitepapers/latest/aws-outposts-high-availability-design/aws-outposts-highavailability-design.html使用Outposts,您负责为Outpost机架提供弹性电源和网络连接,以满足在Outposts上运行的工作负载的可用性要求.您负责数据中心环境的物理安全和访问控制.您必须提供足够的电源.空间和冷却,以保持前哨站的运行和网络连接,从而将前哨</t>
  </si>
  <si>
    <t>为Outposts机架提供弹性电源和网络连接</t>
  </si>
  <si>
    <t>管理虚拟化管理程序.存储系统和在Outposts上运行的AWS服务</t>
  </si>
  <si>
    <t>数据中心环境的物理安全和访问控制</t>
  </si>
  <si>
    <t>前哨基础设施的可用性,包括前哨机架内的电源.服务器和网络设备</t>
  </si>
  <si>
    <t>前哨站部件的物理维护</t>
  </si>
  <si>
    <t>为亚马逊云服务器集群提供额外容量,以减少服务器故障和维护事件</t>
  </si>
  <si>
    <t>Q648一家公司正计划将基于TCP的应用程序迁移到该公司的专有网络中.该应用程序可以通过公司数据中心的硬件设备在非标准TCP端口上公开访问.这个公共端点每秒最多可以处理300万个请求,并且具有低延迟.该公司要求AWS中的新公共端点具有相同级别的性能.解决方案架构师应该推荐什么来满足这一要求?</t>
  </si>
  <si>
    <t>由于该公司要求AWS中的新公共端点具有相同级别的性能.网络负载均衡器在开放系统互连(OSI)模型的第四层起作用.它每秒可以处理数百万个请求.负载均衡器接收到连接请求后,从目标组中为默认规则选择一个目标.它尝试在侦听器配置中指定的端口上打开与选定目标的TCP连接.链接https://docs.aws.amazon.com/elasticloadbalancing/latest/network/introduction.html</t>
  </si>
  <si>
    <t>部署网络负载均衡器(NLB).将NLB配置为可通过应用程序所需的TCP端口公开访问.</t>
  </si>
  <si>
    <t>部署应用程序负载均衡器(ALB).将ALB配置为可通过应用程序所需的TCP端口公开访问.</t>
  </si>
  <si>
    <t>部署一个在应用程序所需的TCP端口上侦听的Amazon CloudFront分发版.使用应用程序负载平衡器作为原点.</t>
  </si>
  <si>
    <t>部署一个亚马逊API网关API,该API配置有应用程序所需的TCP端口.将AWS Lambda函数配置为具有规定的并发性以处理请求.</t>
  </si>
  <si>
    <t>Q649一家公司在Amazon RDS for PostgreSQL数据库实例上运行其关键数据库.该公司希望迁移到亚马逊Aurora PostgreSQL,同时将停机时间和数据丢失降至最低.哪种解决方案将以最少的运营开销满足这些要求?</t>
  </si>
  <si>
    <t>创建RDS for PostgreSQL数据库实例的数据库快照,以填充新的Aurora PostgreSQL DB集群.</t>
  </si>
  <si>
    <t>为PostgreSQL数据库实例创建一个RDS的Aurora读取副本.将Aurora读取复制升级到新的Aurora PostgreSQL数据库集群.</t>
  </si>
  <si>
    <t>使用从Amazon S3导入的数据将数据库迁移到Aurora PostgreSQL数据库集群.</t>
  </si>
  <si>
    <t>使用pg_dump实用程序备份RDS for PostgreSQL数据库.将备份恢复到新的Aurora PostgreSQL数据库集群.</t>
  </si>
  <si>
    <t>Q650一家公司的基础设施由数百个使用亚马逊弹性块存储(Amazon EBS)存储的亚马逊EC2实例组成.解决方案架构师必须确保每个EC2实例都可以在灾难发生后恢复,解决方案架构师应该做些什么才能以最少的工作量满足这一要求?</t>
  </si>
  <si>
    <t>关键原因是:AWS备份自动备份EBS卷等资源.它允许为资源组定义备份策略.这消除了为每个资源手动创建备份的需要.AWS备份API和CLI允许对备份计划和恢复进行编程控制.这使得能够在灾难发生后以编程方式恢复数百个EC2实例,而不是手动恢复.AWS Backup根据策略处理旧备份的清理,以最大限度地降低存储成本.</t>
  </si>
  <si>
    <t>获取连接到每个EC2实例的EBS存储的快照.创建一个AWS CloudFormation模板,从EBS存储启动新的EC2实例.</t>
  </si>
  <si>
    <t>获取连接到每个EC2实例的EBS存储的快照.使用AWS Elastic Beanstalk基于EC2模板设置环境并连接EBS存储.</t>
  </si>
  <si>
    <t>使用AWS备份为整个EC2实例组设置备份计划.使用AWS Backup API或AWS CLI加快多个EC2实例的恢复过程.</t>
  </si>
  <si>
    <t>创建一个AWS Lambda函数,以获取连接到每个EC2实例的EBS存储的快照,并复制亚马逊机器图像(AMI).创建另一个Lambda函数,用复制的AMI执行恢复并连接EBS存储.</t>
  </si>
  <si>
    <t>📘 AWS-SAA-C03 顺序刷题（601-700）</t>
  </si>
  <si>
    <t>AWS解决方案上的实例调度器自动启动和停止亚马逊弹性计算云(Amazon EC2)和亚马逊关系数据库服务(Amazon RDS) 实例.此解决方案通过停止未使用的资源并在需要时启动这些资源来帮助降低运营成本.如果让所有实例持续以充分利用率运行,则可以显著节省成本.https://aws.amazon.com/solutions/implementations/instance-scheduler-on-aws/</t>
  </si>
  <si>
    <t>不是A:可以工作,但有一些(尽管很小)停机时间B:“Aurora读取副本选项最大限度地减少了迁移过程中的停机时间”不是C: 三日与子学后卫平日引了這家出什麼買方/ 3) 十五 十万ド杯ライ トイコテ5日 寄り三年日 “如果您的数据是使用亚马逊简单存储服务(Amazon S3)存储的“ ... 在这种情况下,它不是非D:“如果 ..... 您没有停机考虑,您可以使用 此选项"https://repost.aws/knowledge-center/aurora-postgresql-migrate-from-rds</t>
  </si>
  <si>
    <t>Q651一家公司最近迁移到AWS Cloud.该公司想要一种无服务器解决方案,用于对半结构化数据集进行大规模并行按需处理.数据包括日志.媒体文件.销售交易和存储在Amazon S3中的物联网传感器数据,该公司希望该解决方案能够并行处理数据集中的数千个项目.哪种解决方案将在MOST运行效率方面满足这些要求?</t>
  </si>
  <si>
    <t>AWS Step Functions允许您使用Map状态来编排和缩放分布式处理.Map状态可以通过在多个资源之间分配工作来并行处理大型数据集中的项目.在“分布式”模式下使用“映射”状态将自动处理并行处理和缩放.步骤函数将根据需要添加更多的工作人员来处理数据.Step函数是无服务器的,因此没有服务器可管理.它将根据需求自动放大和缩小.</t>
  </si>
  <si>
    <t>在内联模式下使用AWS Step Functions Map状态并行处理数据.</t>
  </si>
  <si>
    <t>在分布式模式下使用AWS Step Functions Map状态并行处理数据.</t>
  </si>
  <si>
    <t>使用AWS Glue并行处理数据.</t>
  </si>
  <si>
    <t>使用几个AWS Lambda函数并行处理数据.</t>
  </si>
  <si>
    <t>Q652一家公司将在6周内将10 PB的数据迁移到AmazonS3.目前的数据中心有一个500 Mbps的互联网上行链路.其他内部部署应用程序共享上行链路.该公司可以将80%的互联网带宽用于此一次性迁移任务.哪种解决方案将满足这些要求?</t>
  </si>
  <si>
    <t>1Gbps大约可以在24小时内处理7 TB.这意味着400Mbps只能传输3×42TB.</t>
  </si>
  <si>
    <t>配置AWS DataSync将数据迁移到Amazon S3并自动验证数据.</t>
  </si>
  <si>
    <t>使用rsync将数据直接传输到AmazonS3.</t>
  </si>
  <si>
    <t>使用AWS CLI和多个复制过程将数据直接发送到Amazon S3.</t>
  </si>
  <si>
    <t>订购多个AWS雪球设备.将数据复制到设备.将设备发送到AWS,将数据复制到Amazon S3.</t>
  </si>
  <si>
    <t>Q653一家公司有几台内部互联网小型计算机系统接口(ISCSI) 网络存储服务器.该公司希望通过转移到AWS云来减少这些服务器的数量.解决方案架构师必须提供对频繁使用的数据的低延迟访问,并通过最少的基础结构更改来减少对本地服务器的依赖.哪种解决方案将满足这些要求?</t>
  </si>
  <si>
    <t>关键原因是:存储网关卷网关使用缓存卷提供iSCSI块存储.这允许用最少的更改来更换本地iSCSI服务器.缓存卷在本地存储频繁访问的数据以实现低延迟访问,而在S3中存储不太频繁访问的信息.这减少了本地服务器的数量,同时仍然提供对热数据的低延迟访问.EBS不提供iSCSI支持来替换现有服务器.S3文件网关用于文件存储,而不是块存储.存储的卷将在本地存储所有数据,而不是在S3中.</t>
  </si>
  <si>
    <t>部署AmazonS3文件网关.</t>
  </si>
  <si>
    <t>将带有备份的Amazon弹性块存储(Amazon EBS) 存储部署到Amazon S3.</t>
  </si>
  <si>
    <t>部署一个配置有存储卷的AWS存储网关卷网关.</t>
  </si>
  <si>
    <t>部署配置有缓存卷的AWS存储网关卷网关.</t>
  </si>
  <si>
    <t>Q654一位解决方案架构师正在设计一个应用程序,该应用程序将允许业务用户将对象上传到AmazonS3.该解决方案需要最大限度地提高物体的耐用性.对象也必须在任何时间和任何时间长度内随时可用.用户将在上传对象后的前30天内频繁访问对象,但用户访问30天以上对象的可能性要小得多.哪种解决方案能够经济高效地满足这些要求?</t>
  </si>
  <si>
    <t>转换到S3 Standard IA或S3 One Zone IA的最短天数在将对象转换到S3 StandardIA或S3 OneZone IA之前,您必须将它们在Amazon S3中存储至少30天.例如,不能在创建对象一天后创建生命周期规则以将对象转换到S3 Standard IA存储类.AmazonS3在前30天内不支持这种转换,因为较新的对象通常比适用于S3 Standard IA或S3 One Zone IA存储的对象访问频率更高或删除得更快.类似地,如果要转换非当前对象(在版本化的存储桶中),则只能将至少30天非当前的对象转换为S3 Standard IA或S3 One Zone IA存 fil.https://docs.aws.amazon.com/AmazonS3/latest/userguide/lifecycle-transition-general-considerations.html</t>
  </si>
  <si>
    <t>使用S3生命周期规则将所有对象存储在S3 Standard中,以在30天后将对象转换为S3 Glacier.</t>
  </si>
  <si>
    <t>使用S3生命周期规则将所有对象存储在S3 Standard中,以在30天后将对象转换为S3 Standard Infrequent Access (S3 Standard IA) .</t>
  </si>
  <si>
    <t>使用S3生命周期规则将所有对象存储在S3标准中,以在30天后将对象转换为S3单区不频繁访问(S3单区IA).</t>
  </si>
  <si>
    <t>使用S3生命周期规则将所有对象存储在S3智能分层中,以在30天后将对象转换为S3标准不频繁访问(S3标准IA).</t>
  </si>
  <si>
    <t>Q655一家公司已将一个双层应用程序从其内部部署数据中心迁移到AWS云,数据层是针对Oracle的Amazon RDS的多AZ部署,具有12 TB通用SSD Amazon弹性块存储(Amazon EBS)存储.该应用程序旨在将文档作为平均文档大小为6MB的二进制大对象(Blob)处理并存储在数据库中.数据库大小随着时间的推移而增长,从而降低了性能并增加了存储成本.该公司必须提高数据库性能,并且需要一个高可用性和弹性的解决方案.哪种解决方案将经济高效地满足这些要求?</t>
  </si>
  <si>
    <t>在数据库中存储Blob比在数据库中使用引用的s3更昂贵.</t>
  </si>
  <si>
    <t>减少RDS数据库实例大小.将存储容量增加到24 TiB.将存储类型更改为“磁性”.</t>
  </si>
  <si>
    <t>增加RDS数据库实例大小.将存储容量增加到24Ti将存储类型更改为Provisioned IOPS.</t>
  </si>
  <si>
    <t>创建一个AmazonS3存储桶.更新应用程序以将文档存储在S3存储桶中,将对象元数据存储在现有数据库中,</t>
  </si>
  <si>
    <t>创建一个Amazon DynamoDB表.更新应用程序以使用DynamoDB.使用AWS数据库迁移服务(AWS DMS)将数据从Oracle数据库迁移到DynamoDB.</t>
  </si>
  <si>
    <t>Q656一家公司有一个应用程序,为部署在全球20000多个零售店面的客户提供服务.该应用程序由通过HTTPS在端口443上公开的后端 web服务组成.该应用程序托管在应用程序负载均衡器(ALB)后面的AmazonEC2实例上.零售地点通过公共互联网与网络应用程序进行通信.该公司允许每个零售地点注册其本地ISP分配给该零售地点的IP地址.该公司的安全团队建议通过仅限制对零售店注册的IP地址的访问来提高应用程序端点的安全性.解决方案架构师应该做些什么来满足这些要求?</t>
  </si>
  <si>
    <t>WAF,每个帐户可以有100个“规则集”,每个规则集最多有10000个IP地 #t.https://docs.aws.amazon.com/waf/latest/developerguide/limits.html</t>
  </si>
  <si>
    <t>将AWS WAF web ACL与ALB相关联.使用ALB上的IP规则集来过滤流量.更新规则中的IP地址以包括已注册的IP地址.</t>
  </si>
  <si>
    <t>部署AWS防火墙管理器来管理ALConfigure防火墙规则以限制到AL的流量修改防火墙规则以包括注册的IP地址.</t>
  </si>
  <si>
    <t>将IP地址存储在Amazon DynamoDB表中.在ALB上配置AWS Lambda授权功能,以验证传入请求是否来自注册的IP地址.</t>
  </si>
  <si>
    <t>在包含ALB公共接口的子网上配置网络ACL.使用每个注册IP地址的条目更新网络ACL上的入口规则.</t>
  </si>
  <si>
    <t>Q657一家公司正在使用AWS Lake Formation在AWS上构建数据分析平台.该平台将接收来自不同来源的数据,如亚马逊S3和亚马逊RDS.该公司需要一个安全的解决方案来防止访问包含敏感信息的部分数据.哪种解决方案将以最少的运营开销满足这些要求?</t>
  </si>
  <si>
    <t>主要原因是:Lake Formation数据过滤器允许根据条件限制对数据表中的行或单元格的访问.这允许防止访问敏感数据.数据过滤器在Lake Formation中实现,不需要额外的编码或Lambda函数.Lambda预处理数据或清除表的功能需要持续开发和维护.IAM角色仅提供用户级别的权限,而不提供行或单元格级别的安全性.数据过滤器以最小的配置对Lake Formation数据进行细粒度访问控制,避免了复杂的自定义代码.</t>
  </si>
  <si>
    <t>创建IAM角色,该角色包括访问Lake Formation表的权限,</t>
  </si>
  <si>
    <t>创建数据过滤器以实现行级安全性和单元级安全性.</t>
  </si>
  <si>
    <t>创建一个AWS Lambda函数,在Lake Formation获取数据之前删除敏感信息.</t>
  </si>
  <si>
    <t>创建一个AWS Lambda函数,定期从Lake Formation表中查询和删除敏感信息.</t>
  </si>
  <si>
    <t>Q658一家公司部署在专有网络中运行的亚马逊EC2实例.EC2实例将源数据加载到AmazonS3存储桶中,以便将来可以处理这些数据.根据合规法,数据不得通过公共互联网传输.公司内部部署数据中心中的服务器将使用在EC2实例上运行的应用程序的输出,哪种解决方案将满足这些要求?</t>
  </si>
  <si>
    <t>Gateway VPC Endpoint=没有互联网可以访问S3.直连=安全访问专有网络</t>
  </si>
  <si>
    <t>为Amazon EC2部署一个接口VPC端点.在公司和专有网络之间创建一个AWS站点到站点的VPN连接.</t>
  </si>
  <si>
    <t>为Amazon S3部署一个网关专有网络端点.在本地网络和专有网络之间建立AWS Direct Connect连接,</t>
  </si>
  <si>
    <t>建立从VPC到S3 bucket的AWS Transit Gateway连接.在公司和专有网络之间创建一个AWS站点到站点的VPN连接.</t>
  </si>
  <si>
    <t>设置具有到NAT网关的路由的代理EC2实例.配置代理EC2实例以获取S3数据并馈送应用程序实例.</t>
  </si>
  <si>
    <t>Q659一家公司有一个基于REST接口的应用程序,可以近乎实时地从第三方供应商那里接收数据,一旦接收到,应用程序就会处理并存储数据以供进一步分析.该应用程序正在AmazonEC2实例上运行.第三方供应商在向应用程序发送数据时收到了许多503服务不可用错误.当数据量达到峰值时,计算容量达到其最大限制,应用程序无法处理所有请求解决方案架构师应该推荐哪种设计来提供更具可扩展性的解决方案?</t>
  </si>
  <si>
    <t>关键原因是:Kinesis Data Streams提供了一个自动缩放流,可以处理大量的流数据摄取和吞吐量,这消除了接收数据的瓶颈.AWS Lambda可以以可扩展的无服务器方式处理和存储数据,避免了EC2容量限制.API网关增加了API管理功能,但没有提高EC2应用程序的底层可扩展性.SNS用于事件发布/通知,而不是大规模数据接收.ECS仍然依赖EC2容量.</t>
  </si>
  <si>
    <t>使用亚马逊Kinesis数据流获取数据.使用AWS Lambda函数处理数据.</t>
  </si>
  <si>
    <t>在现有应用程序之上使用AmazonAPI网关.为第三方供应商创建具有配额限制的使用计划.</t>
  </si>
  <si>
    <t>使用亚马逊简单通知服务(Amazon SNS)获取数据.将EC2实例放在应用程序负载均衡器后面的“自动缩放”组中.</t>
  </si>
  <si>
    <t>将应用程序重新打包为容器.使用AmazonElasticContainerService (AmazonECS)部署应用程序,使用带有自动缩放组的EC2后动类型.</t>
  </si>
  <si>
    <t>Q660一家公司有一个在私有子网中的AmazonEC2实例上运行的应用程序.该应用程序需要处理来自AmazonS3存储桶的敏感信息.应用程序不得使用互联网连接到S3存储桶.哪种解决方案将满足这些要求?</t>
  </si>
  <si>
    <t>满足这些要求的解决方案是:为Amazon S3配置一个VPC端点更新S3 bucket策略以允许从VPC端点访问更新应用程序以使用新的VPC端点.关键原因是:VPC端点允许VPC在不使用互联网的情况下与S3等AWS服务进行私人连接网关.应用程序可以通过VPC端点连接到S3,同时保留在私有子网中,无需访问互联网。</t>
  </si>
  <si>
    <t>配置一个互联网网关.更新S3存储桶策略以允许从互联网网关进行访问,更新应用程序以使用新的互联网网关.</t>
  </si>
  <si>
    <t>配置VPN连接.更新S3存储桶策略以允许从VPN连接进行访问.更新应用程序以使用新的VPN连接.</t>
  </si>
  <si>
    <t>配置NAT网关.更新S3存储桶策略以允许从NAT网关进行访问.更新应用程序以使用新的NAT网关.</t>
  </si>
  <si>
    <t>配置VPC端点.更新S3 bucket策略,允许VPC端点访问.更新应用程序以使用新的VPC端点.</t>
  </si>
  <si>
    <t>Q661一家公司使用AmazonElasticKubernetesService (AmazonEKS)来运行容器应用程序.EKS集群将敏感信息存储在Kubernetes secrets对象中,该公司希望确保信息是加密的.哪种解决方案将以最少的运营开销满足这些要求?</t>
  </si>
  <si>
    <t>EKS支持使用AWS KMS密钥在集群级别加密Kubernetes机密.这提供了一种自动加密机密的方法.启用此功能只需对EKS群集进行最少的配置更改,并且不需要更改代码.其他选项,如使用Lambda函数或修改应用程序代码以加密机密,需要额外的开发工作和开销.Systems Manager参数存储可以存储加密的参数,但不与EKS本地集成以加密Kubernetes机密.EKS机密加密功能利用AWS KMS,无需直接从应用程序调用KMS API.</t>
  </si>
  <si>
    <t>使用容器应用程序使用AWS密钥管理服务(AWS KMS)对信息进行加密.</t>
  </si>
  <si>
    <t>使用AWS密钥管理服务(AWS KMS) 在EKS集群中启用机密加密.</t>
  </si>
  <si>
    <t>使用AWS密钥管理服务(AWS KMS)实现AWS Lambda功能以加密信息.</t>
  </si>
  <si>
    <t>使用AWS系统管理器参数存储,使用AWS密钥管理服务(AWS KMS)加密信息.</t>
  </si>
  <si>
    <t>Q662一家公司正在设计一个新的多层web应用程序,该应用程序由以下组件组成:作为自动缩放组的一部分,在Amazon EC2实例上运行的web和应用程序服务器?用于数据存储的Amazon RDS DB实例解决方案架构师需要限制对应用程序服务器的访问,以便只有web服务器才能访问它们.哪种解决方案将满足这些要求?</t>
  </si>
  <si>
    <t>关键原因是:应用程序负载均衡器(ALB)允许将流量引导到应用程序服务器,并通过安全组提供访问控制.安全组在实例级别充当防火墙,可以控制从web服务器对应用程序服务器的访问.网络ACL在子网级别工作,对于实例级别的访问控制等安全组来说灵活 性较差.VPC端点用于提供对AWS服务的私有访问,而不是用于EC2实例之间的访问.AWS PrivateLink提供VPC之间的私有连接,这在单个VPC场景中是不需要的.</t>
  </si>
  <si>
    <t>在应用服务器前面部署AWS PrivateLink.将网络ACL配置为仅允许web服务器访问应用程序服务器.</t>
  </si>
  <si>
    <t>在应用服务器前面部署一个VPC端点.将安全组配置为仅允许web服务器访问应用程序服务器.</t>
  </si>
  <si>
    <t>使用包含应用程序服务器的自动缩放组的目标组部署网络负载平衡器.将网络ACL配置为仅允许web服务器访问应用程序服务器.</t>
  </si>
  <si>
    <t>使用包含应用程序服务器的“自动缩放”组的目标组部署应用程序负载均衡器.将安全组配置为仅允许web服务器访问应用程序服务器.</t>
  </si>
  <si>
    <t>Q663一家公司在Amazon Elastic Kubernetes Service (Amazon EKS) 上运行一个面向客户的关键应用程序.该应用程序具有微服务架构.该公司需要实现一个解决方案,在一个集中的位置收集.聚合和汇总应用程序的度量和日志.哪种解决方案满足这些要求?</t>
  </si>
  <si>
    <t>使用CloudWatch Container Insights来收集.聚合和汇总来自容器化应用程序和微服务的指标和日志.Container Insights可用于亚马逊弹性容器服务(Amazon ECS).亚马逊弹性Kubernetes服务(Amazon EKS) 和亚马逊EC2上的Kubernete平台.Container Insights支持从部署在AWS Fargate上的集群中收集亚马逊ECS和亚马逊EKS的指标.</t>
  </si>
  <si>
    <t>在现有的EKS集群中运行Amazon CloudWatch代理.在CloudWatch控制台中查看指标和日志.</t>
  </si>
  <si>
    <t>在现有EKS集群中运行AWS App Mesh.在App Mesh控制台中查看指标和日志.</t>
  </si>
  <si>
    <t>配置AWS CloudTrail以捕获数据事件.使用Amazon OpenSearch服务查询CloudTrail.</t>
  </si>
  <si>
    <t>在现有EKS集群中配置Amazon CloudWatch Container Insights.在CloudWatch控制台中查看指标和日志.</t>
  </si>
  <si>
    <t>Q664一家公司在AWS上部署了其最新产品.该产品在网络负载均衡器后面的“自动缩放”组中运行,该公司将产品的对象存储在AmazonS3存储桶中,该公司最近遭遇了针对其系统的恶意攻击.该公司需要一个持续监控AWS帐户.工作负载和S3存储桶访问模式中恶意活动的解决方案.解决方案还必须报告可疑活动,并在仪表板上显示信息.哪种解决方案将满足这些要求?</t>
  </si>
  <si>
    <t>主要原因是:亚马逊GuardDuty是一种威胁检测服务,可以持续监测恶意活动和未经授权的行为.它分析了AWS CloudTrail.VPC流日志和DNS日志.GuardDuty可以检测实例或S3存储桶泄露.恶意IP地址或异常API调用等威胁.调查结果可以发送到AWS安全中心,该中心提供集中的安全仪表板和警报.Amazon Macie和Amazon Inspector没有像GuardDuty那样监控活动的广度.他们分别更关注数据安全和应用程序漏洞.AWS Config监视资源配置更改,而不是恶意活动.</t>
  </si>
  <si>
    <t>配置Amazon Macie以监控发现并向AWS配置报告.</t>
  </si>
  <si>
    <t>配置Amazon Inspector以监控发现并向AWS CloudTrail报告.</t>
  </si>
  <si>
    <t>配置Amazon GuardDuty以监控并向AWS安全中心报告调查结果.</t>
  </si>
  <si>
    <t>配置AWS Config,以监控并向Amazon EventBridge报告调查结果 .。</t>
  </si>
  <si>
    <t>Q665一家公司想将本地数据中心迁移到AWS.数据中心承载一个存储服务器,该服务器将数据存储在基于NFS的文件系统中,存储服务器可容纳200 GB的数据,该公司需要在不中断现有服务的情况下迁移数据.AWS中的多个资源必须能够使用NFS协议访问数据,哪种步骤组合将以最经济的方式满足这些要求?(选择两个.)</t>
  </si>
  <si>
    <t>Amazon EFS提供了一个可扩展.高性能的NFS文件系统,可以从AWS中的多个资源进行访问.AWS DataSync可以在不中断现有服务的情况下执行从预NFS服务器到EFS的迁移,这样就避免了手动移动可能导致停机的数据.DataSync以增量方式同步更改的数据.与使用S3或FSx相比,EFS和DataSync一起提供了一种成本优化的方法,同时仍然满足要求.与使用DataSync相比,手动将200 GB的数据复制到AWS既缓慢又有风险.</t>
  </si>
  <si>
    <t>为Lustre文件系统创建一个AmazonFSx.</t>
  </si>
  <si>
    <t>创建一个Amazon弹性文件系统(Amazon EFS) 文件系统.</t>
  </si>
  <si>
    <t>创建一个AmazonS3 bucket来接收数据.</t>
  </si>
  <si>
    <t>在本地数据中心安装一个AWS DataSync代理.在本地位置和AWS之间使用DataSync任务.</t>
  </si>
  <si>
    <t>Q666一家公司希望将Amazon FSx for Windows File Server用于其Amazon EC2实例,这些实例在美国东部地区将SMB文件共享装载为卷.对于计划内的系统维护或计划外的服务中断,该公司的恢复点目标(RPO)为5分钟,该公司需要将文件系统复制到美国西部2区.任何用户在5年内不得删除复制的数据.哪种解决方案将满足这些要求?</t>
  </si>
  <si>
    <t>在us-east-1中创建一个FSx for Windows File Server文件系统,该文件系统具有Single AZ 2部署类型.使用AWS备份创建每日备份计划,其中包括将备份复制到us-west-2的备份规则.在us-west-2中为目标保险库配置符合性模式下的AWS备份保险库锁定.配置最短持续时间为5年.</t>
  </si>
  <si>
    <t>在us-east-1中创建一个具有Multi-AZ部署类型的FSx for Windows File Server文件系统.使用AWS备份创建每日备份计划,其中包括将备份复制到us-west-2的备份规则.为us-west-2中的目标保管库在治理模式下配置AWS备份保管库锁定.配置最短持续时间为5年.</t>
  </si>
  <si>
    <t>在us-east-1中创建一个具有Multi-AZ部署类型的FSx for Windows File Server文件系统.使用AWS备份创建每日备份计划,其中包括将备份复制到us-west-2的备份规则.在us-west-2中为目标保险库配置符合性模式下的AWS备份保险库锁定.配置最短持续时间为5年.</t>
  </si>
  <si>
    <t>在us-east-1中创建一个FSx for Windows File Server文件系统,该文件系统具有Single AZ 2部署类型.使用AWS备份创建每日备份计划,其中包括将备份复制到us-west-2的备份规则.为us-west-2中的目标保管库在治理模式下配置AWS备份保管库锁定.配置最短持续时间为5年.</t>
  </si>
  <si>
    <t>Q667一位解决方案架构师正在为一家公司设计安全解决方案,该公司希望通过AWS组织为开发人员提供个人AWS帐户,同时维护标准的安全控制.由于单个开发人员将拥有对其自己帐户的AWS帐户根用户级访问权限,因此解决方案架构师希望确保应用于新开发人员帐户的强制性AWS CloudTrail配置不会被修改.哪些操作符合这些要求?</t>
  </si>
  <si>
    <t>对于在帐户中限制用户的组织,请使用 SCP.https://docs.aws.amazon.com/organizations/latest/userguide/orgs_manage_policies_scps.html</t>
  </si>
  <si>
    <t>创建IAM策略,禁止更改CloudTrail.并将其附加到根用户.</t>
  </si>
  <si>
    <t>在后用组织跟踪选项的情况下,从开发人员帐户中在CloudTrail中创建新的跟踪.</t>
  </si>
  <si>
    <t>创建一个禁止更改CloudTrail的服务控制策略(SCP),并将其附加到开发人员帐户中.</t>
  </si>
  <si>
    <t>为CloudTrail创建一个服务链接角色,其策略条件仅允许从管理帐户中的亚马逊资源名称(ARN)进行更改.</t>
  </si>
  <si>
    <t>Q668一家公司正计划在AWS云中部署一个业务关键型应用程序.该应用程序需要具有一致.低延迟性能的持久存储.解决方案架构师应该推荐哪种类型的存储来满足这些要求?</t>
  </si>
  <si>
    <t>耐用存储不包括A和B.低延迟不包括D.选择C.预置IOPS SSD为关键任务.低延迟或高吞吐量工作负载提供高性能.吞吐量优化硬盘-一种低成本的硬盘,专为频繁访问.吞吐量密集型工作负载而设计.</t>
  </si>
  <si>
    <t>实例存储量</t>
  </si>
  <si>
    <t>用于Memcached集群的Amazon ElastiCache</t>
  </si>
  <si>
    <t>提供的IOPS SSD Amazon Elastic Block Store (Amazon EBS) 卷</t>
  </si>
  <si>
    <t>吞吐量优化的HDD Amazon弹性块存储(Amazon EBS) 卷</t>
  </si>
  <si>
    <t>Q669一家在线照片共享公司将其照片存储在美国西部地区的亚马逊S3存储桶中,该公司需要将所有新照片的副本存储在美国东部地区.哪种解决方案将以最少的运营工作量满足这一要求?</t>
  </si>
  <si>
    <t>S3跨区域复制处理将添加到源存储桶的新对象自动复制到不同区域的目标存储桶.它可以连续复制新照片,而无需手动复制文件或设置Lambda触发器.CORS只允许跨原点访问,不复制对象.使用生命周期规则或Lambda函数需要自定义代码和逻辑来处理复制.S3跨区域复制提供了自动化复制,最大限度地减少了操作开销.</t>
  </si>
  <si>
    <t>在us-east-1中创建第二个S3 bucket.使用S3跨区域复制将照片从现有S3存储桶复制到第二个S3存储桶.</t>
  </si>
  <si>
    <t>创建现有S3 bucket的跨来源资源共享(CORS)配置.在CORS规则的AllowedOrigin元素中指定us-east-1.</t>
  </si>
  <si>
    <t>在us-east-1中跨多个可用区创建第二个S3存储桶.创建一个S3生命周期规则,将照片保存到第二个S3存储桶中.</t>
  </si>
  <si>
    <t>在us-east-1中创建第二个S3 bucket.配置对象创建和更新事件的S3事件通知,以调用AWS Lambda函数将照片从现有S3存储桶复制到第二个S3存储桶.</t>
  </si>
  <si>
    <t>Q670一家公司正在为其用户创建一个新的网络应用程序.该应用程序将由一个静态单页和一个持久数据库层组成.该应用程序将在早上的4个小时内拥有数百万用户,但在一天剩下的时间里,该应用程序只有几千个用户该公司的数据架构师要求能够快速发展他们的模4张超日士安林口好安全步并担MOSTAT护资料(牛仔两人)</t>
  </si>
  <si>
    <t>对于那些回答A而不是C的人来说,问题是关于可伸缩性的,但文本中说流量模式是已知的,并且没有说明它们会改变.自动缩放和按需都可以“缩放”,但自动缩放是已知的,按需更适合未知的流量模式,“可伸缩性”可能更多地与文件托管有关(EC2与S3相比根本无法很好地伸缩)</t>
  </si>
  <si>
    <t>部署AmazonDynamoDB作为数据库解决方案.按需提供容量.</t>
  </si>
  <si>
    <t>部署AmazonAurora作为数据库解决方案.选择无服务器数据库引擎模式.</t>
  </si>
  <si>
    <t>部署AmazonDynamoDB作为数据库解决方案.确保DynamoDB自动缩放已启用.</t>
  </si>
  <si>
    <t>将静态内容部署到AmazonS3存储桶中.提供一个以S3 bucket为原点的AmazonCloudFront分发.</t>
  </si>
  <si>
    <t>在自动缩放组中的AmazonEC2实例组中部署用于静态内容的web服务器.配置实例以定期刷新Amazon Elastic File System (Amazon EFS) 卷中的内容.</t>
  </si>
  <si>
    <t>Q671一家公司使用亚马逊API网关来管理第三方服务提供商访问的REST API.该公司必须保护RESTAPI免受SQL注入和跨站点脚本攻击.满足这些要求的MOST操作效率解决方案是什么?</t>
  </si>
  <si>
    <t>SQL注入和跨站点脚本=WAF,所以B或D都是有效的选项,但问题并不表明真正需要CloudFront,所以只需将WAF与API网关一起使用即可.答案是B.</t>
  </si>
  <si>
    <t>配置AWS屏蔽.</t>
  </si>
  <si>
    <t>配置AWS WAF.</t>
  </si>
  <si>
    <t>使用Amazon CloudFront分发版设置API网关.在CloudFront中配置AWS Shield.</t>
  </si>
  <si>
    <t>使用Amazon CloudFront分发版设置API网关.在CloudFront中配置AWS WAF.</t>
  </si>
  <si>
    <t>Q672一家公司希望为用户提供对AWS资源的访问权限,该公司有1500名用户,通过公司网络上的Active Directory用户组管理他们对本地资源的访问.然而,该公司不希望用户必须维护另一个身份才能访问这些资源.解决方案架构师必须管理用户对AWS资源的访问,同时保留对内部部署资源的访问.解决方案架构师应该做些什么来满足这些要求?</t>
  </si>
  <si>
    <t>通过SAML集成使用Amazon Cognito. (SAML)是一个开放的联合标准,允许身份提供商(在本例中为prem AD)对用户进行身份验证,并将有关他们的身份和安全信息传递给服务提供商(本例为AWS).我会选择D,因为这肯定是工作所必需的.</t>
  </si>
  <si>
    <t>为公司中的每个用户创建一个IAM用户.为每个用户附加适当的策略.</t>
  </si>
  <si>
    <t>将Amazon Cognito与Active Directory用户池一起使用.创建附加了适当策略的角色 ..</t>
  </si>
  <si>
    <t>定义跨账户角色,并附上适当的政策.将角色映射到Active Directory组.</t>
  </si>
  <si>
    <t>配置基于安全断言标记语言(SAML) 2 0的联盟.创建附加了适当策略的角色将角色映射到Active Directory组.</t>
  </si>
  <si>
    <t>Q673一家公司在多个应用程序负载均衡器后面托管一个网站.该公司在世界各地拥有不同的内容分发权解决方案架构师需要确保在不侵犯分发权限的情况下为用户提供正确的内容.解决方案架构师应该选择哪种配置来满足这些要求?</t>
  </si>
  <si>
    <t>地理位置路由策略当您想根据用户的位置路由流量时使用.地理邻近路由策略当您希望根据资源的位置路由流量,并可选择将一个位置的资源流量切换到其他位置的资源时使用.</t>
  </si>
  <si>
    <t>使用AWS WAF配置Amazon CloudFront.</t>
  </si>
  <si>
    <t>使用AWS WAF配置应用程序负载均衡器</t>
  </si>
  <si>
    <t>使用地理位置策略配置Amazon Route 53</t>
  </si>
  <si>
    <t>使用地理限制路由策略配置Amazon Route 53</t>
  </si>
  <si>
    <t>Q674公司将其数据存储在公司内部.数据量的增长超出了公司的可用容量.该公司希望将其数据从本地位置迁移到亚马逊S3存储桶.该公司需要一种解决方案,在传输后自动验证数据的完整性.哪种解决方案将满足这些要求?</t>
  </si>
  <si>
    <t>在传输过程中,AWS DataSync总是检查数据的完整性.https://docs.aws.amazon.com/datasync/latest/userguide/configuredata-verification-options.html</t>
  </si>
  <si>
    <t>订购AWS Snowball Edge设备.配置Snowball Edge设备以执行到S3存储桶的在线数据传输</t>
  </si>
  <si>
    <t>在本地部署一个AWS DataSync代理.配置DataSync代理以执行到S3存储桶的在线数据传输.</t>
  </si>
  <si>
    <t>在本地创建Amazon S3文件网关配置S3文件网关以执行到S3存储桶的在线数据传输</t>
  </si>
  <si>
    <t>在Amazon S3 Transfer Acceleration中配置加速器.配置加速器以执行到S3存储桶的在线数据传输.</t>
  </si>
  <si>
    <t>Q675一家公司想将两个DNS服务器迁移到AWS.这些服务器总共托管大约200个区域,平均每天接收100万个请求.该公司希望最大限度地提高可用性,同时最大限度地减少与两台服务器管理相关的运营开销.解决方案架构师应该推荐什么来满足这些要求?</t>
  </si>
  <si>
    <t>在Amazon Route 53控制台中创建200个新的托管区域导入区域文件.</t>
  </si>
  <si>
    <t>启动单个大型AmazonEC2实例导入区域瓦片.配置Amazon CloudWatch警报和通知,以提醒公司任何停机时间.</t>
  </si>
  <si>
    <t>使用AWS服务器迁移服务(AWS SMS)将服务器迁移到AWS.配置Amazon CloudWatch警报和通知,以提醒公司任何停机时间.</t>
  </si>
  <si>
    <t>在两个可用区的“自动缩放”组中启动Amazon EC2实例.导入区域文件.将“自动缩放”组的所需容量设置为1,将最大容量设置为3.配置缩放报警以根据CPU利用率进行缩放.</t>
  </si>
  <si>
    <t>Q676一家全球性公司在AWS组织的多个AWS帐户中运行其应用程序.该公司的应用程序使用多部分上传将数据上传到AWS地区的多个Amazon S3存储桶.出于成本合规的目的,该公司希望报告不完整的多部分上传.哪种解决方案将以最少的运营开销满足这些要求?</t>
  </si>
  <si>
    <t>S3 Storage Lens提供了四个成本效率指标,用于分析S3存储桶中不完整的多部分上传.这些指标是免费的,并为所有S3 Storage Lens仪表板自动配置,不完整的多部分上载存储字节范围中多部分上载不完整的字节总数%不完整的MPU字节范围中由不完整的部分上载导致的字节百分比不完整的多重部分上载对象计数范围中不完全的多部分上传的对象数%不完整MPU对象作用域中未完成多部分上载的对象的百分比https://aws.amazon.com/blogs/aws-cloud-financial-management/discovering-and-deleting-incompletemultipart-uploads-to-lower-amazon-s3-costs/</t>
  </si>
  <si>
    <t>使用规则配置AWS Config,以报告不完整的多部分上传对象计数.</t>
  </si>
  <si>
    <t>创建一个服务控制策略(SCP)来报告不完整的多部分上传对象计数.</t>
  </si>
  <si>
    <t>配置S3存储镜头以报告不完整的多部分上传对象计数.</t>
  </si>
  <si>
    <t>创建一个S3多区域接入点来报告不完整的多部分上传对象计数.</t>
  </si>
  <si>
    <t>Q677一家公司在Amazon RDS for MySQL上运行一个生产数据库.出于安全合规的原因,该公司希望升级数据库版本,由于数据库包含关键数据,该公司希望有一个快速的解决方案来升级和测试功能,而不会丢失任何数据.哪种解决方案将以最少的运营开销满足这些要求?</t>
  </si>
  <si>
    <t>您可以在绿色环境中对RDS DB实例进行更改,而不会影响生产工作负载,例如,您可以升级主要或次要的数据库引擎版本, 升级底层文件系统配置,或在暂存环境中更改数据库参数.你可以在绿色环境中彻底测试变 1L.https://docs.aws.amazon.com/AmazonRDS/latest/UserGuide/blue-green-deployments-overview.html</t>
  </si>
  <si>
    <t>创建RDS手动快照.升级至Amazon RDS for MySQL的新版本.</t>
  </si>
  <si>
    <t>使用本机备份和恢复,将数据恢复到升级后的新版Amazon RDS for MySQL.</t>
  </si>
  <si>
    <t>使用AWS数据库迁移服务(AWS DMS) 将数据复制到升级后的新版Amazon RDS for MySQL.</t>
  </si>
  <si>
    <t>使用亚马逊RDS蓝/绿部署来部署和测试生产更改.</t>
  </si>
  <si>
    <t>Q678解决方案架构师正在创建一个数据处理作业,该作业每天运行一次,最多需要2个小时才能完成.如果作业被中断,则必须从头开始重新启动.解决方案架构师应该如何以最具成本效益的方式解决这个问题?</t>
  </si>
  <si>
    <t>AWS Fargate将根据您的容器化应用程序在EKS或ECS上运行时消耗的vCPU.RAM.操作系统.CPU架构和存储量向您计费.</t>
  </si>
  <si>
    <t>创建一个在由cron作业触发的Amazon EC2保留实例上本地运行的脚本.</t>
  </si>
  <si>
    <t>创建由Amazon EventBridge计划事件触发的AWS Lambda函数.</t>
  </si>
  <si>
    <t>使用由Amazon EventBridge计划事件触发的Amazon弹性容器服务(Amazon ECS) Fargate任务.</t>
  </si>
  <si>
    <t>使用由Amazon EventBridge计划事件触发的在Amazon EC2上运行的Amazon弹性容器服务(Amazon ECS) 任务.</t>
  </si>
  <si>
    <t>Q679一家社交媒体公司希望将其用户档案.关系和互动数据库存储在AWS云中,该公司需要一个应用程序来监视数据库中的任何更改.应用程序需要分析数据实体之间的关系,并向用户提供建议.哪种解决方案将以最少的运营开销满足这些要求?</t>
  </si>
  <si>
    <t>AmazonNeptune数据库是一个无服务器的图形数据库,旨在提供卓越的可扩展性和可用性.Neptune数据库提供内置的安全性.连续备份以及与其他AWS服务的集成.适用于社交媒体.使用Neptune Streams功能,您可以生成一个完整的更改日志条目序列,记录图形数据发生的每一次更改.</t>
  </si>
  <si>
    <t>使用亚马逊海王星来存储信息.使用Amazon Kinesis数据流处理数据库中的更改.</t>
  </si>
  <si>
    <t>使用亚马逊海王星来存储信息.使用Neptune Streams处理数据库中的更改.</t>
  </si>
  <si>
    <t>使用亚马逊量子账本数据库(Amazon QLDB)来存储信息.使用Amazon Kinesis数据流处理数据库中的更改.</t>
  </si>
  <si>
    <t>使用亚马逊量子账本数据库(Amazon QLDB)存储信息.使用Neptune Streams处理数据库中的更改.</t>
  </si>
  <si>
    <t>Q680一家公司正在创建一个新的应用程序,该应用程序将存储大量数据.数据将每小时分析一次,并将由部署在多个可用区的几个Amazon EC2 Linux实例进行修改.在接下来的6个月里,所需的存储空间将继续增长,解决方案架构师应该推荐哪种存储解决方案来满足这些要求?</t>
  </si>
  <si>
    <t>多个Linux实例=具有多个装载目标的Amazon弹性文件系统(Amazon EFS).C是正确的共享文件系统:Amazon EFS允许多个Amazon EC2实例同时装载同一文件系统,使多个实例可以轻松地同时访问和修改数据.</t>
  </si>
  <si>
    <t>将数据存储在Amazon S3 Glacier中.更新S3 Glacier保险库策略以允许访问应用程序实例.</t>
  </si>
  <si>
    <t>将数据存储在亚马逊弹性块存储(Amazon EBS) 卷中.在应用程序实例上装载EBS卷.</t>
  </si>
  <si>
    <t>将数据存储在亚马逊弹性文件系统(Amazon EFS) 文件系统中在应用程序实例上装载文件系统.</t>
  </si>
  <si>
    <t>将数据存储在应用程序实例之间共享的Amazon Elastic Block Store (Amazon EBS) Provisioned IOPS卷中.</t>
  </si>
  <si>
    <t>Q681一家公司管理一个应用程序,该应用程序将数据存储在Amazon RDS for PostgreSQL Multi AZ DB实例上.流量的增加导致了性能问题.该公司认为数据库查询是性能低下的主要原因.解决方案架构师应该做些什么来提高应用程序的性能?</t>
  </si>
  <si>
    <t>读取流量的读取副本拆分将分配总体负载并提高性能.A:备用副本无法提供流量(如果我错了,请纠正我)B:传输加速器是为了加快S3流量.这里的情况并非如此D:Kiensis将增加并发性,但不会解决DB性能问题</t>
  </si>
  <si>
    <t>提供来自Multi-AZ备用复制副本的读取流量.</t>
  </si>
  <si>
    <t>将DB实例配置为使用Transfer Acceleration.</t>
  </si>
  <si>
    <t>从源数据库实例创建一个读取副本.提供来自读取复制副本的读取流量.</t>
  </si>
  <si>
    <t>在应用程序和Amazon RDS之间使用Amazon Kinesis Data Firehose, 增加数据库请求的并发性.</t>
  </si>
  <si>
    <t>Q682一家公司每天从各种机器收集10 GB的遥测数据.该公司将数据存储在源数据帐户中的AmazonS3存储桶中.该公司已经聘请了几家咨询机构使用这些数据进行分析.每个机构都需要为其分析师读取数据.公司必须通过选择最大限度提高安全性和运营效率的解决方案来共享源数据帐户的数据.哪种解决方案将满足这些要求?</t>
  </si>
  <si>
    <t>通过跨账户bucket权限,帐户A可以授予另一个AWS帐户(帐户B)访问其资源(如bucket和对象)的权限.然后,帐户B可以将这些权限委派给其帐户中的用户.https://docs.aws.amazon.com/AmazonS3/latest/userguide/example-walkthroughs-managingaccess-example2.html</t>
  </si>
  <si>
    <t>配置S3全局表以复制每个机构的数据.</t>
  </si>
  <si>
    <t>在有限的时间内公开S3存储桶.只通知机构.</t>
  </si>
  <si>
    <t>为S3 bucket配置对代理机构拥有的账户的跨账户访问.</t>
  </si>
  <si>
    <t>为源数据帐户中的每个分析员设置IAM用户.授予每个用户对S3存储桶的访问权限.</t>
  </si>
  <si>
    <t>Q683一家公司在其CIFS和NFS文件共享的主要AWS区域中使用Amazon FSx作为NetApp ONTAP.在AmazonEC2实例上运行的应用程序访问文件共享.该公司需要在辅助区域中提供存储灾难恢复(DR)解决方案.在辅助区域中复制的数据需要使用与主区域相同的协议进行访问.哪种解决方案将以最少的运营开销满足这些要求?</t>
  </si>
  <si>
    <t>您可以使用NetApp SnapMirror计划将FSx for ONTAP文件系统定期复制到第二个文件系统或从第二个系统复制,此功能可用于区域内和跨区域部署.https://docs.aws.amazon.com/fsx/latest/ONTAPGuide/scheduled-replication.html</t>
  </si>
  <si>
    <t>创建一个AWS Lambda函数,将数据复制到Amazon S3存储桶中.将S3存储桶复制到辅助Region.</t>
  </si>
  <si>
    <t>使用AWS backup为ONTAP卷创建FSx备份.将卷复制到辅助区域.从备份中为ONTAP实例创建一个新的FSx.</t>
  </si>
  <si>
    <t>在辅助Region中为ONTAP实例创建一个FSx.使用NetApp SnapMirror将数据从主区域复制到辅助区域.</t>
  </si>
  <si>
    <t>创建一个Amazon弹性文件系统(Amazon EFS) 卷.将当前数据迁移到卷.将卷复制到辅助区域.</t>
  </si>
  <si>
    <t>Q684一个开发团队正在创建一个使用AWS Lambda函数的基于事件的应用程序,将文件添加到AmazonS3存储桶时,将生成事件.开发团队目前已将AmazonSimpleNotificationService (AmazonSNS)配置为AmazonS3的事件目标.解决方案架构师应该做些什么来以可扩展的方式处理来自AmazonS3的事件?</t>
  </si>
  <si>
    <t>AmazonSQS是为事件驱动和可扩展的消息处理而设计的,它可以处理大量的消息,并根据传入的工作负载自动进行扩展.与直接Lambda调用相比,这允许更好的负载分布和扩展,</t>
  </si>
  <si>
    <t>在Lambda中运行事件之前,创建一个SNS订阅,在Amazon Elastic Container Service (Amazon ECS) 中处理事件.</t>
  </si>
  <si>
    <t>在Lambda中运行事件之前,创建一个SNS订阅,在Amazon Elastic Kubernetes Service (Amazon EKS) 中处理事件</t>
  </si>
  <si>
    <t>创建一个SNS订阅,将事件发送到Amazon简单队列服务(Amazon SQS).配置SOS队列以触发Lambda功能.</t>
  </si>
  <si>
    <t>创建一个SNS订阅,将事件发送到AWS服务器迁移服务(AWS SMS).将Lambda函数配置为从SMS事件进行轮询.</t>
  </si>
  <si>
    <t>Q685一位解决方案架构师正在亚马逊API网关后面设计一项新服务.服务的请求模式将是不可预测的,并且可能会突然从每秒0个请求更改为超过500个请求.当前需要持久化到后端数据库中的数据的总大小小于1 GB,且未来增长不可预测.可以使用简单的键值请求查询数据.哪种AWS服务组合能够满足这些要求?(选择两个.)</t>
  </si>
  <si>
    <t>可扩展.不可预测的请求模式=AWS Lambda可扩展.关键值数据=Amazon DynamoDB</t>
  </si>
  <si>
    <t>AWS法盖特</t>
  </si>
  <si>
    <t>AWS Lambda</t>
  </si>
  <si>
    <t>亚马逊迪纳摩</t>
  </si>
  <si>
    <t>亚马逊EC2自动缩放</t>
  </si>
  <si>
    <t>MySQL兼容的Amazon Aurora</t>
  </si>
  <si>
    <t>Q686一家公司收集研究数据并与世界各地的公司员工共享该公司希望将数据收集并存储在亚马逊S3存储桶中,并在AWS云中处理数据.公司将与公司员工共享数据.该公司需要在AWS云中提供一个安全的解决方案,以最大限度地减少运营开销.哪种解决方案将满足这些要求?</t>
  </si>
  <si>
    <t>AWS Transfer Family (选项D)通过配置AWS Transfer Families SFTP端点,您可以为员工提供一种安全方便的方式来访问S3存储桶和从S3存储桶传输数据.使用自定义身份提供程序选项可以与现有身份系统集成,AWS Secrets Manager可以用于安全地管理用户凭据.A建议使用AWS Lambda函数创建S3预签名URL.虽然这是可行的,但它涉及到手动生成URL并共享它们,这可能没有那么可扩展或用户友好.B建议为每个员工创建一个IAM用户,该用户具有用于S3访问的IAM策略.这涉及到更多的运营开销,因为为每个员工管理IAM用户可能很麻烦,而且可扩展性较差.C建议使用S3文件网关.虽然这可以工作,但它引入了额外的组件,可能不如使用AWS Transfer Family进行SFTP访问那么简单或高效.</t>
  </si>
  <si>
    <t>使用AWS Lambda函数创建S3预签名URL.指导员工使用URL.</t>
  </si>
  <si>
    <t>为每位员工创建一个IAM用户,为每个员工创建IAM策略以允许S3访问.指导员工使用AWS管理控制台.</t>
  </si>
  <si>
    <t>创建一个S3文件网关.创建一个用于上传的共享和一个用于下载的共享.允许员工在本地计算机上装载共享以使用S3文件网关.</t>
  </si>
  <si>
    <t>配置AWS Transfer系列SFTP端点.选择自定义标识提供程序选项.使用AWS Secrets Manager管理用户凭据指导员工使用Transfer Family.</t>
  </si>
  <si>
    <t>Q687一家公司正在构建一个新的家具库存应用程序,该公司已将该应用程序部署在跨多个可用区的Amazon EC2实例上.EC2实例在其VPC中的应用程序负载均衡器(ALB)后面运行,一位解决方案架构师观察到,传入流量似乎倾向于一个EC2实例,导致一些请求延迟.解决方案架构师应该做些什么来解决这个问题?</t>
  </si>
  <si>
    <t>会话相关性是应用程序负载均衡器的一个功能,它在会话期间将客户端请求保持在同一EC2实例上.如果一个EC2实例过载,而其他实例没有过载,这可能会导致延迟问题,因为过载的实例将处理所有后续请求,直到脱机.要解决此问题,解决方案架构师应禁用ALB上的会话相关性.这可以通过在ALB的配置中将“会话相关性”参数设置为“关闭“来完成.禁用会话相关性将导致ALB将请求分发到目标组中的所有EC2实例,而不是将它们保留在单个实例上,这将有助于平衡负载并减少所有请求的延迟.</t>
  </si>
  <si>
    <t>在ALB上禁用会话亲和性(粘性会话)</t>
  </si>
  <si>
    <t>用网络负载均衡器替换ALB</t>
  </si>
  <si>
    <t>增加每个可用区中EC2实例的数量</t>
  </si>
  <si>
    <t>调整ALB目标人群的健康检查频率</t>
  </si>
  <si>
    <t>Q688一家公司有一个使用AWS Lambda功能从Amazon S3下载和解密文件的应用程序工作流.这些文件使用AWS密钥管理服务(AWS KMS) 密钥进行加密.解决方案架构师需要设计一个解决方案,以确保正确设置所需的权限.哪种行动组合可以实现这一点?(选择两个.)</t>
  </si>
  <si>
    <t>BE是对的,必须修改密钥策略以授予lambda执行角色访问权限.不能将其他资源策略设置为原则.所以C是不对的</t>
  </si>
  <si>
    <t>将kms:decrypt权限附加到Lambda函数的资源策略</t>
  </si>
  <si>
    <t>在KMS密钥的策略中授予Lambda IAM角色的解密权限</t>
  </si>
  <si>
    <t>在KMS密钥的策略中授予Lambda资源策略的解密权限.</t>
  </si>
  <si>
    <t>使用kms:decrypt权限创建一个新的IAM策略,并将该策略附加到Lambda函数.</t>
  </si>
  <si>
    <t>使用kms:decrypt权限创建一个新的IAM角色,并将执行角色附加到Lambda函数.</t>
  </si>
  <si>
    <t>Q689一家公司希望监控其AWS成本以进行财务审查,云运营团队正在AWS组织管理帐户中设计一个架构,以查询所有成员帐户的AWS成本和使用报告.团队必须每月运行一次此查询,并提供账单的详细分析,哪种解决方案是MOST可扩展且经济高效的方式来满足这些要求?</t>
  </si>
  <si>
    <t>可扩展且经济高效的方式=在管理帐户中启用成本和使用情况报告,将报告交付给Amazon S3使用Amazon Athena进行分 #T.https://aws.amazon.com/blogs/big-data/analyze-amazon-s3-storage-costs-using-aws-cost-and-usage-reports-amazon-s3inventory-and-amazon-athena/</t>
  </si>
  <si>
    <t>在管理帐户中启用成本和使用情况报告.将报告发送到Amazon Kinesis.使用亚马逊电子病历进行分析.</t>
  </si>
  <si>
    <t>在管理帐户中后用成本和使用情况报告,将报告交付给Amazon S3使用Amazon Athena进行分析.</t>
  </si>
  <si>
    <t>为成员帐户启用成本和使用情况报告.将报告交付到Amazon S3使用Amazon Redshift进行分析.</t>
  </si>
  <si>
    <t>为会员帐户启用成本和使用情况报告.将报告发送到Amazon Kinesis.使用亚马逊QuickSightor分析.</t>
  </si>
  <si>
    <t>Q690一家公司想在亚马逊EC2实例上运行游戏应用程序,这些实例是AWS云中自动缩放组的一部分,应用程序将使用UDP数据包传输数据.该公司希望确保应用程序能够随着流量的增加和减少而扩展和进入.解决方案架构师应该做些什么来满足这些要求?</t>
  </si>
  <si>
    <t>https://docs.aws.amazon.com/autoscaling/ec2/userguide/autoscaling-load-balancer.htmlUDP只能由NLB监视.ALB用于应用层(HTTP等)R53是DNS NAT用于端口转发/地址转换等,这对扩展没有帮助A是正确的</t>
  </si>
  <si>
    <t>将网络负载均衡器连接到“自动缩放”组.</t>
  </si>
  <si>
    <t>将应用程序负载均衡器连接到“自动缩放”组.</t>
  </si>
  <si>
    <t>部署一个带有加权策略的Amazon Route 53记录集,以适当地路由流量.</t>
  </si>
  <si>
    <t>将配置了端口转发的NAT实例部署到自动缩放组中的EC2实例。</t>
  </si>
  <si>
    <t>Q691一家公司在AWS上为其不同品牌运营多个网站,每个网站每天都会生成数+GB的网络流量日志,解决方案架构师需要设计一个可扩展的解决方案,使公司的开发人员能够分析公司所有网站的流量模式.开发商的这一分析将在几个月内每周按需进行一次.该解决方案必须支持使用标准SQL的查询.哪种解决方案将经济高效地满足这些要求?</t>
  </si>
  <si>
    <t>可扩展+“该解决方案必须支持标准SQL的查询”=A B不可扩展C OpenSearch与ElasticSearch类似,因此不支持SQL语法D EMR正在处理而不是存储.Map Reduce可以使用类似SQL的语法,但此选项不能解决可扩展存储问题.您通常对某些存储的数据运行电子病历</t>
  </si>
  <si>
    <t>将日志存储在Amazon S3中.使用Amazon Athena tor分析.</t>
  </si>
  <si>
    <t>将日志存储在亚马逊RDS中.使用数据库客户端进行分析.</t>
  </si>
  <si>
    <t>将日志存储在亚马逊OpenSearch服务中.使用OpenSearch服务进行分析.</t>
  </si>
  <si>
    <t>将日志存储在亚马逊电子病历集群中使用支持的开源框架进行基于SQL的分析.</t>
  </si>
  <si>
    <t>Q692一家国际公司在其经营的每个国家都有一个子域.子域被格式化为示例.com, country1.实例com和country2.实例通用域名格式.该公司的工作负载支持应用程序负载均衡器,该公司希望加密正在传输的网站数据.哪种步骤组合将满足这些要求?(选择两个.)</t>
  </si>
  <si>
    <t>B是私有证书,所以没有帮助,因为这是内部使用C仅用于顶点域,对通配符域没有帮助A是正确的DE根据这些文章D都是可行的:https://docs.aws.amazon.com/acm/latest/userguide/dnsvalidation.htmlEhttps://docs.aws.amazon.com/acm/latest/userguide/domain-ownership-validation.htmlD不太适用,因为它没有说明R53是否用于DNS.您只验证R53 C的所有权更有意义,因为它适用于R53和其他DNS提供商</t>
  </si>
  <si>
    <t>使用AWS证书管理器(ACM)控制台请求顶点顶级域示例com的公共证书和*的通配符证书.实例通用域名格式.</t>
  </si>
  <si>
    <t>使用AWS证书管理器(ACM)控制台为顶点顶级域示例请求专用证书.com和*的通配符证书.实例通用域名格式.</t>
  </si>
  <si>
    <t>使用AWS证书管理器(ACM)控制台为顶点顶级域示例请求公共和私有证书.通用域名格式.</t>
  </si>
  <si>
    <t>通过电子邮件地址验证域名所有权.通过将所需的DNS记录添加到DNS提供程序,切换到DNS验证.</t>
  </si>
  <si>
    <t>通过向DNS提供商添加所需的DNS记录来验证域的域所有权.</t>
  </si>
  <si>
    <t>Q693要求公司在其内部密钥管理器中使用加密密钥.由于监管和合规要求,关键经理不在AWS云之外,该公司希望通过使用AWS云之外保留的加密密钥来管理加密和解密,这些密钥支持来自不同供应商的各种外部密钥管理器.哪种解决方案将以最少的运营开销满足这些要求?</t>
  </si>
  <si>
    <t>密钥应该在“AWS云之外”进行管理,因此A.C和D不在其 +.https://docs.aws.amazon.com/kms/latest/developerguide/keystore-external.html</t>
  </si>
  <si>
    <t>使用由CloudHSM集群支持的AWS CloudHSM密钥存储.</t>
  </si>
  <si>
    <t>使用由外部密钥管理器支持的AWS密钥管理服务(AWS KMS) 外部密钥存储.</t>
  </si>
  <si>
    <t>使用默认的AWS密钥管理服务(AWS KMS)管理的密钥存储.</t>
  </si>
  <si>
    <t>使用由AWS CloudHSM集群支持的自定义密钥存储.</t>
  </si>
  <si>
    <t>Q694解决方案架构师需要在AWS云中托管高性能计算(HPC)工作负载.该工作负载将在数百个Amazon EC2实例上运行,并需要对共享文件系统进行并行访问,以实现大型数据集的分布式处理.数据集将同时跨多个实例进行访问.工作负载要求访问延迟在1毫秒内.处理完成后,工程师需要访问数据集进行手动后处理.哪种解决方案将满足这些要求?</t>
  </si>
  <si>
    <t>AmazonFSxforLustre是一个针对HPC工作负载进行优化的完全管理的高性能文件系统.它旨在提供亚毫秒的延迟和高吞吐量,非常适合需要并行访问共享存储的应用程序,如模拟和数据分析.</t>
  </si>
  <si>
    <t>使用Amazon弹性文件系统(Amazon EFS) 作为共享文件系统.从Amazon EFS访问数据集.</t>
  </si>
  <si>
    <t>挂载一个AmazonS3 bucket作为共享文件系统.直接从S3存储桶执行后处理.</t>
  </si>
  <si>
    <t>将Amazon FSx for Lustre用作共享文件系统.将文件系统链接到AmazonS3存储桶进行后处理.</t>
  </si>
  <si>
    <t>将AWS Resource Access Manager配置为共享一个Amazon S3存储桶,以便将其安装到所有实例进行处理和后处理.</t>
  </si>
  <si>
    <t>Q695一家游戏公司正在开发一款具有IP语音功能的应用程序.该应用程序将为世界各地的用户提供流量服务.该应用程序需要具有高可用性,并具有跨AWS区域的自动故障切换功能.该公司希望在不依赖用户设备上的IP地址缓存的情况下,最大限度地减少用户的延迟.解决方案架构师应该做些什么来满足这些要求?</t>
  </si>
  <si>
    <t>Global Accelerator非常适合非HTTP用例,如游戏(UDP).物联网(MQTT)或IP语音,以及特别需要静态IP地址或确定性快速区域故障切换的HTTP用例.</t>
  </si>
  <si>
    <t>使用AWS全球加速器进行健康检查.</t>
  </si>
  <si>
    <t>使用带有地理位置路由策略的亚马逊路线53.</t>
  </si>
  <si>
    <t>创建一个包含多个来源的Amazon CloudFront分发版.</t>
  </si>
  <si>
    <t>创建一个使用基于路径的路由的应用程序负载均衡器.</t>
  </si>
  <si>
    <t>Q696天气预报公司需要以亚毫秒的延迟处理数百GB的数据.该公司的数据中心有一个高性能计算(HPC)环境,并希望扩大其预测能力.解决方案架构师必须确定一个能够处理大量持续吞吐量的高可用性云存储解决方案.存储在解决方案中的文件应该可供数千个计算实例访问,这些计算实例将同时访问和处理整个数据集.解决方案架构师应该做些什么来满足这些要求?</t>
  </si>
  <si>
    <t>选项A (Amazon FSx for Lustre scratch file system) 是为临时数据存储而设计的,不提供此场景所需的数据持久性.</t>
  </si>
  <si>
    <t>将Amazon FSx用于Lustre暂存文件系统.</t>
  </si>
  <si>
    <t>将Amazon FSx用于Lustre持久文件系统.</t>
  </si>
  <si>
    <t>使用具有突发吞吐量模式的Amazon弹性文件系统(Amazon EFS).</t>
  </si>
  <si>
    <t>使用具有Provisioned Throughput模式的Amazon弹性文件系统 (Amazon EFS) .</t>
  </si>
  <si>
    <t>Q697一家电子商务公司在本地运行PostgreSQL数据库.该数据库通过使用高IOPS的Amazon Elastic Block Store (Amazon EBS) 块存储来存储数据.每秒的每日峰值I/O事务数不超过15000 IOPS.该公司希望将数据库迁移到Amazon RDS for PostgreSQL,并提供独立于磁盘存储容量的磁盘IOPS性能.哪种解决方案将经济高效地满足这些要求?</t>
  </si>
  <si>
    <t>gp2和gp3最多可提供16.000 IOPS.gp3比gp2便宜.</t>
  </si>
  <si>
    <t>配置通用SSD (gp2) EBS卷存储类型并提供15000 IOPS.</t>
  </si>
  <si>
    <t>配置Provisioned IOPS SSD (io1) EBS卷存储类型并配置15000 IOPS.</t>
  </si>
  <si>
    <t>配置通用SSD (gp3) EBS卷存储类型并提供15000 IOPS.</t>
  </si>
  <si>
    <t>配置EBS磁卷类型以实现最大IOPS.</t>
  </si>
  <si>
    <t>Q698一家公司希望将其內部部署的Microsoft SQL Server Enterprise edition数据库迁移到AWS.该公司的在线应用程序使用数据库来处理交易.数据分析团队使用相同的生产数据库来运行用于分析处理的报告,该公司希望通过尽可能转向托管服务来减少运营开销.哪种解决方案将以最少的运营开销满足这些要求?</t>
  </si>
  <si>
    <t>您可以同时使用A和B进行迁移,但选项A是最少的操作开销/A:https://aws.amazon.com/tutorials/move-tomanaged/migrate-sql-server-to-amazon-rds/Bhttps://docs.aws.amazon.com/prescriptive-guidance/latest/patterns/migrate-amicrosoft-sql-server-database-to-aurora-mysql-by-using-aws-dms-and-aws-sct.html</t>
  </si>
  <si>
    <t>迁移到Amazon RDS for Microsoft SOL Server.将读取副本用于报告目的</t>
  </si>
  <si>
    <t>在Amazon EC2上迁移到Microsoft SQL Server.将始终处于读取状态的复制副本用于报告目的</t>
  </si>
  <si>
    <t>迁移到Amazon DynamoDB.使用DynamoDB按需复制副本进行报告</t>
  </si>
  <si>
    <t>迁移到Amazon Aurora MySQL.使用Aurora读取副本进行IPA dpab</t>
  </si>
  <si>
    <t>Q699一家公司将大量图像文件存储在亚马逊S3存储桶中.图像需要在最初的180天内随时可用.在接下来的180天里,这些图像很少被访问.360天后,图像需要存档,但必须根据要求立即提供.5年后,只有审计员才能访问这些图像,审计员必须能够在12小时内检索图像.在此过程中,图像不能丢失.开发人员将在前180天使用S3标准存储.开发人员需要配置S3生命周期规则.哪种解决方案将经济高效地满足这些要求?</t>
  </si>
  <si>
    <t>图像不能丢失=高可用性.180天后将对象转换为S3标准不频繁访问(S3标准IA),360天后转换为S3冰川即时检索,5年后转换为S3冰河深度档案.</t>
  </si>
  <si>
    <t>180天后,将对象转换为S3单区不频繁访问(S3单区IA).360天后的S3冰川即时检索,以及5年后的S3冰川深度档案.</t>
  </si>
  <si>
    <t>180天后,将对象转换为S3单区不频繁访问(S3单区IA).360天后的S3冰川灵活检索,以及5年后的S3冰川深度档案.</t>
  </si>
  <si>
    <t>180天后将对象转换为S3标准不频繁访问(S3标准IA),360天后转换为S3冰川即时检索,5年后转换为S3冰河深度档案.</t>
  </si>
  <si>
    <t>180天后将对象转换为S3标准不频繁访问(S3标准IA),360天后转换为S3冰川灵活检索,5年后转换为S3冰河深度档案.</t>
  </si>
  <si>
    <t>Q700一家公司的数据工作量很大,每天要运行6个小时.流程运行时,公司不能丢失任何数据,一位解决方案架构师正在设计一个AmazonEMR集群配置,以支持这一关键数据工作负载.哪种解决方案将经济高效地满足这些要求?</t>
  </si>
  <si>
    <t>瞬态集群可以节省成本,因为它只在计算时间内运行,并且在云环境中提供了可扩展性和灵活性.选项C(具有随需应变主节点.Spot核心和任务节点的瞬态集群)使核心节点暴露于Spot实例中断,这对于不能丢失任何数据的工作负载来说可能是不可接受的.</t>
  </si>
  <si>
    <t>配置一个长时间运行的集群,该集群在随需应变实例上运行主节点和核心节点,在现场实例上运行任务节点.</t>
  </si>
  <si>
    <t>配置一个临时集群,该集群在随需应变实例上运行主节点和核心节点,在现场实例上运行任务节点.</t>
  </si>
  <si>
    <t>配置一个临时集群,该集群在随需应变实例上运行主节点,在现场实例上运行核心节点和任务节点.</t>
  </si>
  <si>
    <t>配置一个长时间运行的集群,该集群在随需应变实例上运行主节点,在现场实例上运行核心节点,在点实例上运行任务节点.</t>
  </si>
  <si>
    <t>transnfer+S3=HA,计划扩展=弹性</t>
  </si>
  <si>
    <t>部署用于SFTP的AWS传输和用于存储的亚马逊弹性文件系统(Amazon EFS)文件系统.使用具有计划缩放策略的“自动缩放”组中的Amazon EC2实例来运行批处理操作.</t>
    <phoneticPr fontId="2"/>
  </si>
  <si>
    <t>部署一个运行Linux和SFTP服务的AmazonEC2实例.使用Amazon弹性块存储(Amazon EBS)卷进行存储.使用“自动缩放”组,将最小实例数和所需实例数设置为1.</t>
    <phoneticPr fontId="2"/>
  </si>
  <si>
    <t>部署一个运行Linux和SFTP服务的AmazonEC2实例.使用Amazon弹性文件系统(Amazon EFS)文件系统进行存储.使用“自动缩放”组,将最小实例数和所需实例数设置为1.</t>
    <phoneticPr fontId="2"/>
  </si>
  <si>
    <t>部署用于SFTP的AWS Transfer和用于存储的Amazon S3存储桶.修改应用程序,将批处理文件从AmazonS3拉到AmazonEC2实例进行处理.使用具有计划缩放策略的“自动缩放”组中的EC2实例来运行批处理操作.</t>
    <phoneticPr fontId="2"/>
  </si>
  <si>
    <t>基于HTTP的应用程序,因此需要ALB.因为需要静态IP地址,所以我们应该使用全局加速器:“默认情况下,全局加速器为您提供与加速器关联的静态IP地址."</t>
  </si>
  <si>
    <t>将EC2实例放在每个区域的网络负载均衡器(NLB)后面.在NLB上部署AWS WAF.使用AWS Global accelerator创建一个加速器,并将NLB注册为端点.</t>
    <phoneticPr fontId="2"/>
  </si>
  <si>
    <t>将EC2实例放在每个区域的应用程序负载均衡器(ALB)后面,在ALB上部署AWS WAF使用AWS Global accelerator创建加速器,并将ALB注册为端点.</t>
    <phoneticPr fontId="2"/>
  </si>
  <si>
    <t>将EC2实例放在每个区域的网络负载均衡器(NLB)后面.在NLB上部署AWS WAF创建一个来源为Amazon CloudFront的分发版,该分发版使用基于Amazon Route 53延迟的路由将请求路由到NLB.</t>
    <phoneticPr fontId="2"/>
  </si>
  <si>
    <t>将EC2实例放在每个区域的应用程序负载均衡器(ALB)后面.创建一个来源为Amazon CloudFront的分发,该分发使用基于Amazon Route 53延迟的路由将请求路由到ALB.在CloudFront分发版上部署AWS WAF</t>
    <phoneticPr fontId="2"/>
  </si>
  <si>
    <t>通过使用Amazon RDS Proxy,您的应用程序可以共享数据库连接.这种池通过允许多个应用程序实例重用现有连接来提高可扩展性.它还使您的应用程序对数据库故障更有弹性.当主数据库实例发生故障时,RDS Proxy会自动连接到备用数据库实例,同时保留应用程序连接 .= =&gt;https://docs.aws.amazon.com/AmazonRDS/latest/AuroraUserGuide/rds-proxy.html</t>
  </si>
  <si>
    <t>通过多AZ集群部署,从Aurora切换到Amazon RDS.</t>
    <phoneticPr fontId="2"/>
  </si>
  <si>
    <t>在Aurora数据库前使用Amazon RDS Proxy.</t>
    <phoneticPr fontId="2"/>
  </si>
  <si>
    <t>使用DynamoDB加速器(DAX) 切换到Amazon DynamoDB进行读取连接.</t>
    <phoneticPr fontId="2"/>
  </si>
  <si>
    <t>切换到具有重新定位功能的Amazon Redshift.</t>
    <phoneticPr fontId="2"/>
  </si>
  <si>
    <t>https://docs.aws.amazon.com/AmazonS3/latest/userguide/tutorial-s3-object-lambda-redact-pii.html</t>
  </si>
  <si>
    <t>创建对象Lambda访问点.创建一个AWS Lambda函数,该函数在读取文件时对PII进行编辑.指示外部服务提供商访问Object Lambda接入点.</t>
    <phoneticPr fontId="2"/>
  </si>
  <si>
    <t>在AmazonEC2实例上创建一个批处理进程,该进程定期读取所有新文件,对文件中的PII进行编辑,并将经过编辑的文件写入不同的S3存储桶.指示外部服务提供商访问不包含PII的存储桶.</t>
    <phoneticPr fontId="2"/>
  </si>
  <si>
    <t>在Amazon EC2实例上创建一个web应用程序,该应用程序提供文件列表,从文件中编辑PII,并允许外部服务提供商下载已编辑PII的文件的新版本。</t>
    <phoneticPr fontId="2"/>
  </si>
  <si>
    <t>创建一个Amazon DynamoDB表.创建一个AWS Lambda函数,该函数只读取不包含PII的文件中的数据.配置Lambda函数以在将新文件写入AmazonS3时将非PII数据存储在DynamoDB表中.授予外部服务提供商对DynamoDB表的访问权限.</t>
    <phoneticPr fontId="2"/>
  </si>
  <si>
    <t>因为这个问题需要一个弹性的解决方案,而带有RAID配置的EBS可以在性能和冗余之间取得平衡.EBS还可以帮助更快地后 zJ].https://docs.aws.amazon.com/AWSEC2/latest/UserGuide/raid-config.html</t>
  </si>
  <si>
    <t>为EC2实例启用终止保护.</t>
    <phoneticPr fontId="2"/>
  </si>
  <si>
    <t>为Multi-AZ部署配置EC2实例.</t>
    <phoneticPr fontId="2"/>
  </si>
  <si>
    <t>创建Amazon CloudWatch警报,以在发生故障时恢复EC2实例.</t>
    <phoneticPr fontId="2"/>
  </si>
  <si>
    <t>启动具有两个使用RAID配置实现存储冗余的Amazon Elastic Block Store (Amazon EBS) 卷的EC2实例.</t>
    <phoneticPr fontId="2"/>
  </si>
  <si>
    <t>Amazon EKS自管节点需要您在Amazon EC2实例上手动安装和配置Kubernetes节点组件,如kubelet.kube proxy和Docker.您还需要管理节点组的安全组.IAM角色和子网.当您使用亚马逊EC2启动类型时,亚马逊ECS会为您处理这些任务.</t>
  </si>
  <si>
    <t>使用亚马逊弹性容器服务(Amazon ECS).配置亚马逊云服务器服务自动伸缩,使用目标跟踪伸缩.将最小容量设置为3.将任务放置策略类型设置为具有可用性区域属性的分布,</t>
    <phoneticPr fontId="2"/>
  </si>
  <si>
    <t>使用Amazon Elastic Kubernetes Service (Amazon EKS) 自管理节点.配置应用程序自动缩放以使用目标跟踪缩放.将最小容量设置为3.</t>
    <phoneticPr fontId="2"/>
  </si>
  <si>
    <t>使用Amazon EC2保留实例.在展开放置组中启动三个EC2实例.配置“自动缩放”组以使用目标跟踪缩放.将最小容量设置为3.</t>
    <phoneticPr fontId="2"/>
  </si>
  <si>
    <t>使用AWS Lambda函数.配置Lambda功能连接到VPC.配置应用程序自动缩放以使用Lambda作为可缩放目标将最小容量设置为3.</t>
    <phoneticPr fontId="2"/>
  </si>
  <si>
    <t>S3标准IA适用于访问频率较低,但需要快速访问的数据.S3 Standard IA提供了S3 Standard的高耐久性.高吞吐量和低延迟,每GB存储价格和每GB检索成本都很低argehttps://aws.amazon.com/s3/storage-classes/</t>
  </si>
  <si>
    <t>将所有媒体内容存储在Amazon S3中,当对电影的需求减少时,使用S3生命周期策略将媒体数据移动到“不频繁访问“层,</t>
    <phoneticPr fontId="2"/>
  </si>
  <si>
    <t>在S3标准中存储较新的电影视频文件.将较旧的电影视频文件存储在S3标准非频繁访问(S3标准IA)中,当用户订购较旧的电影时,请使用标准检索来检索视频文件.</t>
    <phoneticPr fontId="2"/>
  </si>
  <si>
    <t>在S3智能分层中存储较新的电影视频文件.在S3 Glacier灵活检索中存储较旧的电影视频.当用户订购较旧的电影时,请使用快速检索来检索视频文件.</t>
    <phoneticPr fontId="2"/>
  </si>
  <si>
    <t>在S3标准中存储较新的电影视频文件,将旧的电影视频文件存储在S3 Glacier Flexible Retrieval中,当用户订购较旧的电影时,请使用批量检索来检索视频文件.</t>
    <phoneticPr fontId="2"/>
  </si>
  <si>
    <t>选项A和B涉及AWS Lambda,它适用于事件驱动的短暂的计算任务,但不适合长时间运行的容器化应用程序和管理大量数据.</t>
  </si>
  <si>
    <t>创建一个AWS Lambda函数,该函数使用Docker容器映像和安装在Amazon S3上的空间超过50 GB的卷.</t>
    <phoneticPr fontId="2"/>
  </si>
  <si>
    <t>创建一个AWS Lambda函数,该函数使用Docker容器映像和超过50 GB空间的Amazon Elastic Block Store (Amazon EBS) 卷.</t>
    <phoneticPr fontId="2"/>
  </si>
  <si>
    <t>创建一个使用AWS Fargate启动类型的Amazon弹性容器服务(Amazon ECS) 集群.使用Amazon Elastic File System (Amazon EFS) 卷为容器映像创建任务定义.使用该任务定义创建服务.</t>
    <phoneticPr fontId="2"/>
  </si>
  <si>
    <t>创建一个亚马逊弹性容器服务(Amazon ECS)集群,该集群使用亚马逊EC2启动类型,亚马逊弹性块存储(Amazon EBS)卷的空间超过50 GB.为容器映像创建任务定义.使用该任务定义创建服务.</t>
    <phoneticPr fontId="2"/>
  </si>
  <si>
    <t>Q809公司需要使用其本地LDAP目录服务向AWS管理控制台验证其用户.目录服务与安全断言标记语言(SAML)不兼容.哪种解决方案满足这些要求?</t>
  </si>
  <si>
    <t>最符合要求的解决方案.这种方法为向AWS验证LDAP用户提供了一种途径,而无需直接将LDAP与AWS IAM身份中心集成或SAML兼容,从而提供了一个灵活安全的方法,将本地身份验证机制扩展到AWS服务.</t>
  </si>
  <si>
    <t>在AWS和本地LDAP之间启用AWS IAM身份中心 (AWS单一登录).</t>
    <phoneticPr fontId="2"/>
  </si>
  <si>
    <t>创建一个使用AWS凭据的IAM策略,并将该策略集成到LDAP中.</t>
    <phoneticPr fontId="2"/>
  </si>
  <si>
    <t>设置一个进程,每当LDAP凭据更新时,该进程就会轮换IAM凭据.</t>
    <phoneticPr fontId="2"/>
  </si>
  <si>
    <t>开发一个使用AWS安全令牌服务(AWS STS)获得短期证书的本地自定义身份代理应用程序或流程.</t>
    <phoneticPr fontId="2"/>
  </si>
  <si>
    <t>选项C是正确的.回收站是一项新功能,可保护快照和AMI免受意外或恶意删除.在回收站内,设置一个保留策略,然后您的图像或快照就会受到保护.https://docs.aws.amazon.com/AWSEC2/latest/UserGuide/recycle-bin-working-with-rules.html</t>
  </si>
  <si>
    <t>创建AMI的Amazon弹性块存储(Amazon EBS)快照.将快照存储在单独的AWS帐户中.</t>
    <phoneticPr fontId="2"/>
  </si>
  <si>
    <t>定期将所有AMI复制到另一个AWS帐户.</t>
    <phoneticPr fontId="2"/>
  </si>
  <si>
    <t>在回收站中创建保留规则.</t>
    <phoneticPr fontId="2"/>
  </si>
  <si>
    <t>将AMI上载到具有跨区域复制功能的AmazonS3存储桶中.</t>
    <phoneticPr fontId="2"/>
  </si>
  <si>
    <t>题目 801：</t>
    <phoneticPr fontId="2"/>
  </si>
  <si>
    <t>Q801一家公司有一个夜间批处理例程,用于分析内部部署文件系统每天通过SFTP接收的报告文件.该公司希望将解决方案转移到AWS云.该解决方案必须具有高可用性和弹性.该解决方案还必须最大限度地减少操作工作量.哪种解决方案满足这些要求?</t>
    <phoneticPr fontId="2"/>
  </si>
  <si>
    <t>题目 802：</t>
    <phoneticPr fontId="2"/>
  </si>
  <si>
    <t>Q802一家公司让世界各地的用户访问其部署在多个AWS地区的亚马逊EC2实例上的基于HTTP的应用程序.该公司希望提高应用程序的可用性和性能.该公司还希望保护应用程序免受常见的网络攻击,这些攻击可能会影响可用性.危害安全性或消耗过多资源.需要静态IP地址.解决方案架构师应该推荐什么来实现这一点?</t>
    <phoneticPr fontId="2"/>
  </si>
  <si>
    <t>题目 803：</t>
    <phoneticPr fontId="2"/>
  </si>
  <si>
    <t>Q803一家公司的数据平台使用亚马逊Aurora MySQL数据库.该数据库具有跨不同可用性区域的多个读取副本和多个数据库实例.用户最近报告了数据库中的错误,表明连接过多,该公司希望将读取复制副本升级为主写入程序时的故障切换时间减少20%.哪种解决方案将满足这一要求?</t>
    <phoneticPr fontId="2"/>
  </si>
  <si>
    <t>题目 804：</t>
    <phoneticPr fontId="2"/>
  </si>
  <si>
    <t>Q804一家公司将文本文件存储在亚马逊S3中.文本文件包括客户聊天信息.日期和时间信息以及客户个人识别信息(PI).该公司需要一种解决方案,将对话样本提供给外部服务提供商进行质量控制.外部服务提供商需要随机选取样本对话,直到最近的对话.公司不得与外部服务提供商共享客户PII.当客户对话次数增加时,解决方案必须扩展.哪种解决方案将以最少的运营开销满足这些要求?</t>
    <phoneticPr fontId="2"/>
  </si>
  <si>
    <t>题目 805：</t>
    <phoneticPr fontId="2"/>
  </si>
  <si>
    <t>Q805一家公司正在亚马逊EC2实例上运行遗留系统.无法修改应用程序代码,并且系统不能在多个实例上运行.解决方案架构师必须设计一个有弹性的解决方案,以缩短系统的恢复时间.解决方案架构师应该推荐什么来满足这些要求?</t>
    <phoneticPr fontId="2"/>
  </si>
  <si>
    <t>题目 806：</t>
    <phoneticPr fontId="2"/>
  </si>
  <si>
    <t>Q806一家公司希望将其容器化的应用程序工作负载部署到跨三个可用区的VPC.该公司需要一个跨可用性区域高度可用的解决方案.该解决方案必须要求对应用程序进行最小的更改.哪种解决方案将以最少的运营开销满足这些要求?</t>
    <phoneticPr fontId="2"/>
  </si>
  <si>
    <t>题目 807：</t>
    <phoneticPr fontId="2"/>
  </si>
  <si>
    <t>Q807一家媒体公司在亚马逊S3中存储电影,每部电影都存储在一个视频文件中,大小从1GB到10GB不等.该公司必须能够在用户购买后5分钟内提供电影的流媒体内容.20年以下的电影比20年以上的电影有更高的需求.该公司希望根据需求将托管服务成本降至最低.哪种解决方案将满足这些要求?</t>
    <phoneticPr fontId="2"/>
  </si>
  <si>
    <t>题目 808：</t>
    <phoneticPr fontId="2"/>
  </si>
  <si>
    <t>Q808解决方案架构师需要为供应商提供的Docker容器映像应用程序设计体系结构.容器需要50 GB的可用存储空间来存放临时文件.基础结构必须是无服务器的.哪种解决方案以最少的运营开销满足这些要求?</t>
    <phoneticPr fontId="2"/>
  </si>
  <si>
    <t>题目 809：</t>
    <phoneticPr fontId="2"/>
  </si>
  <si>
    <t>Q809公司需要使用其本地LDAP目录服务向AWS管理控制台验证其用户.目录服务与安全断言标记语言(SAML)不兼容.哪种解决方案满足这些要求?</t>
    <phoneticPr fontId="2"/>
  </si>
  <si>
    <t>题目 810：</t>
    <phoneticPr fontId="2"/>
  </si>
  <si>
    <t>Q810一家公司在AWS帐户中存储多个亚马逊机器图像(AMI),以启动其亚马逊EC2实例.AMI包含公司运营所需的关键数据和配置.该公司希望实现一种能够快速高效地恢复意外删除的AMI的解决方案.哪种解决方案将以最少的运营开销满足这些要求?</t>
    <phoneticPr fontId="2"/>
  </si>
  <si>
    <t>AWS-SAA-C03 顺序刷题（801-900）</t>
  </si>
  <si>
    <t>AWS-SAA-C03 顺序刷题（901-1000）</t>
  </si>
  <si>
    <t>题目 1001：</t>
    <phoneticPr fontId="2"/>
  </si>
  <si>
    <t>题目 1002：</t>
    <phoneticPr fontId="2"/>
  </si>
  <si>
    <t>题目 1003：</t>
    <phoneticPr fontId="2"/>
  </si>
  <si>
    <t>题目 1004：</t>
    <phoneticPr fontId="2"/>
  </si>
  <si>
    <t>题目 1005：</t>
    <phoneticPr fontId="2"/>
  </si>
  <si>
    <t>题目 1006：</t>
    <phoneticPr fontId="2"/>
  </si>
  <si>
    <t>题目 1007：</t>
    <phoneticPr fontId="2"/>
  </si>
  <si>
    <t>题目 1008：</t>
    <phoneticPr fontId="2"/>
  </si>
  <si>
    <t>题目 1009：</t>
    <phoneticPr fontId="2"/>
  </si>
  <si>
    <t>题目 1010：</t>
    <phoneticPr fontId="2"/>
  </si>
  <si>
    <t>题目 1011：</t>
    <phoneticPr fontId="2"/>
  </si>
  <si>
    <t>题目 1012：</t>
    <phoneticPr fontId="2"/>
  </si>
  <si>
    <t>题目 811：</t>
    <phoneticPr fontId="2"/>
  </si>
  <si>
    <t>题目 812：</t>
    <phoneticPr fontId="2"/>
  </si>
  <si>
    <t>题目 813：</t>
    <phoneticPr fontId="2"/>
  </si>
  <si>
    <t>题目 814：</t>
    <phoneticPr fontId="2"/>
  </si>
  <si>
    <t>题目 815：</t>
    <phoneticPr fontId="2"/>
  </si>
  <si>
    <t>题目 901：</t>
    <phoneticPr fontId="2"/>
  </si>
  <si>
    <t>题目 902：</t>
    <phoneticPr fontId="2"/>
  </si>
  <si>
    <t>题目 903：</t>
    <phoneticPr fontId="2"/>
  </si>
  <si>
    <t>题目 904：</t>
    <phoneticPr fontId="2"/>
  </si>
  <si>
    <t>题目 905：</t>
    <phoneticPr fontId="2"/>
  </si>
  <si>
    <t>题目 906：</t>
    <phoneticPr fontId="2"/>
  </si>
  <si>
    <t>题目 907：</t>
    <phoneticPr fontId="2"/>
  </si>
  <si>
    <t>题目 908：</t>
    <phoneticPr fontId="2"/>
  </si>
  <si>
    <t>题目 909：</t>
    <phoneticPr fontId="2"/>
  </si>
  <si>
    <t>题目 910：</t>
    <phoneticPr fontId="2"/>
  </si>
  <si>
    <t>题目 911：</t>
    <phoneticPr fontId="2"/>
  </si>
  <si>
    <t>题目 912：</t>
    <phoneticPr fontId="2"/>
  </si>
  <si>
    <t>题目 913：</t>
    <phoneticPr fontId="2"/>
  </si>
  <si>
    <t>题目 914：</t>
    <phoneticPr fontId="2"/>
  </si>
  <si>
    <t>题目 915：</t>
    <phoneticPr fontId="2"/>
  </si>
  <si>
    <t>题目 916：</t>
    <phoneticPr fontId="2"/>
  </si>
  <si>
    <t>题目 917：</t>
    <phoneticPr fontId="2"/>
  </si>
  <si>
    <t>题目 918：</t>
    <phoneticPr fontId="2"/>
  </si>
  <si>
    <t>题目 919：</t>
    <phoneticPr fontId="2"/>
  </si>
  <si>
    <t>题目 920：</t>
    <phoneticPr fontId="2"/>
  </si>
  <si>
    <t>题目 921：</t>
    <phoneticPr fontId="2"/>
  </si>
  <si>
    <t>题目 922：</t>
    <phoneticPr fontId="2"/>
  </si>
  <si>
    <t>题目 923：</t>
    <phoneticPr fontId="2"/>
  </si>
  <si>
    <t>题目 924：</t>
    <phoneticPr fontId="2"/>
  </si>
  <si>
    <t>题目 925：</t>
    <phoneticPr fontId="2"/>
  </si>
  <si>
    <t>题目 926：</t>
    <phoneticPr fontId="2"/>
  </si>
  <si>
    <t>题目 927：</t>
    <phoneticPr fontId="2"/>
  </si>
  <si>
    <t>题目 928：</t>
    <phoneticPr fontId="2"/>
  </si>
  <si>
    <t>题目 929：</t>
    <phoneticPr fontId="2"/>
  </si>
  <si>
    <t>题目 930：</t>
    <phoneticPr fontId="2"/>
  </si>
  <si>
    <t>题目 931：</t>
    <phoneticPr fontId="2"/>
  </si>
  <si>
    <t>题目 932：</t>
    <phoneticPr fontId="2"/>
  </si>
  <si>
    <t>题目 933：</t>
    <phoneticPr fontId="2"/>
  </si>
  <si>
    <t>题目 934：</t>
    <phoneticPr fontId="2"/>
  </si>
  <si>
    <t>题目 935：</t>
    <phoneticPr fontId="2"/>
  </si>
  <si>
    <t>题目 936：</t>
    <phoneticPr fontId="2"/>
  </si>
  <si>
    <t>题目 937：</t>
    <phoneticPr fontId="2"/>
  </si>
  <si>
    <t>题目 938：</t>
    <phoneticPr fontId="2"/>
  </si>
  <si>
    <t>题目 939：</t>
    <phoneticPr fontId="2"/>
  </si>
  <si>
    <t>题目 940：</t>
    <phoneticPr fontId="2"/>
  </si>
  <si>
    <t>题目 941：</t>
    <phoneticPr fontId="2"/>
  </si>
  <si>
    <t>题目 942：</t>
    <phoneticPr fontId="2"/>
  </si>
  <si>
    <t>题目 943：</t>
    <phoneticPr fontId="2"/>
  </si>
  <si>
    <t>题目 944：</t>
    <phoneticPr fontId="2"/>
  </si>
  <si>
    <t>题目 974：</t>
    <phoneticPr fontId="2"/>
  </si>
  <si>
    <t>题目 975：</t>
    <phoneticPr fontId="2"/>
  </si>
  <si>
    <t>题目 976：</t>
    <phoneticPr fontId="2"/>
  </si>
  <si>
    <t>题目 977：</t>
    <phoneticPr fontId="2"/>
  </si>
  <si>
    <t>题目 978：</t>
    <phoneticPr fontId="2"/>
  </si>
  <si>
    <t>题目 979：</t>
    <phoneticPr fontId="2"/>
  </si>
  <si>
    <t>题目 980：</t>
    <phoneticPr fontId="2"/>
  </si>
  <si>
    <t>题目 981：</t>
    <phoneticPr fontId="2"/>
  </si>
  <si>
    <t>题目 982：</t>
    <phoneticPr fontId="2"/>
  </si>
  <si>
    <t>题目 983：</t>
    <phoneticPr fontId="2"/>
  </si>
  <si>
    <t>题目 984：</t>
    <phoneticPr fontId="2"/>
  </si>
  <si>
    <t>题目 985：</t>
    <phoneticPr fontId="2"/>
  </si>
  <si>
    <t>题目 986：</t>
    <phoneticPr fontId="2"/>
  </si>
  <si>
    <t>题目 987：</t>
    <phoneticPr fontId="2"/>
  </si>
  <si>
    <t>题目 1013：</t>
    <phoneticPr fontId="2"/>
  </si>
  <si>
    <t>题目 1014：</t>
    <phoneticPr fontId="2"/>
  </si>
  <si>
    <t>题目 1015：</t>
    <phoneticPr fontId="2"/>
  </si>
  <si>
    <t>题目 1045：</t>
    <phoneticPr fontId="2"/>
  </si>
  <si>
    <t>题目 1046：</t>
    <phoneticPr fontId="2"/>
  </si>
  <si>
    <t>题目 1047：</t>
    <phoneticPr fontId="2"/>
  </si>
  <si>
    <t>题目 1048：</t>
    <phoneticPr fontId="2"/>
  </si>
  <si>
    <t>题目 1049：</t>
    <phoneticPr fontId="2"/>
  </si>
  <si>
    <t>题目 1050：</t>
    <phoneticPr fontId="2"/>
  </si>
  <si>
    <t>题目 1051：</t>
    <phoneticPr fontId="2"/>
  </si>
  <si>
    <t>题目 1052：</t>
    <phoneticPr fontId="2"/>
  </si>
  <si>
    <t>题目 1053：</t>
    <phoneticPr fontId="2"/>
  </si>
  <si>
    <t>题目 1054：</t>
    <phoneticPr fontId="2"/>
  </si>
  <si>
    <t>题目 1055：</t>
    <phoneticPr fontId="2"/>
  </si>
  <si>
    <t>题目 1056：</t>
    <phoneticPr fontId="2"/>
  </si>
  <si>
    <t>题目 1057：</t>
    <phoneticPr fontId="2"/>
  </si>
  <si>
    <t>题目 1058：</t>
    <phoneticPr fontId="2"/>
  </si>
  <si>
    <t>题目 816：</t>
    <phoneticPr fontId="2"/>
  </si>
  <si>
    <t>题目 817：</t>
    <phoneticPr fontId="2"/>
  </si>
  <si>
    <t>题目 818：</t>
    <phoneticPr fontId="2"/>
  </si>
  <si>
    <t>题目 819：</t>
    <phoneticPr fontId="2"/>
  </si>
  <si>
    <t>题目 820：</t>
    <phoneticPr fontId="2"/>
  </si>
  <si>
    <t>题目 821：</t>
    <phoneticPr fontId="2"/>
  </si>
  <si>
    <t>题目 822：</t>
    <phoneticPr fontId="2"/>
  </si>
  <si>
    <t>题目 823：</t>
    <phoneticPr fontId="2"/>
  </si>
  <si>
    <t>题目 824：</t>
    <phoneticPr fontId="2"/>
  </si>
  <si>
    <t>题目 825：</t>
    <phoneticPr fontId="2"/>
  </si>
  <si>
    <t>题目 826：</t>
    <phoneticPr fontId="2"/>
  </si>
  <si>
    <t>题目 827：</t>
    <phoneticPr fontId="2"/>
  </si>
  <si>
    <t>题目 828：</t>
    <phoneticPr fontId="2"/>
  </si>
  <si>
    <t>题目 829：</t>
    <phoneticPr fontId="2"/>
  </si>
  <si>
    <t>题目 830：</t>
    <phoneticPr fontId="2"/>
  </si>
  <si>
    <t>题目 831：</t>
    <phoneticPr fontId="2"/>
  </si>
  <si>
    <t>题目 832：</t>
    <phoneticPr fontId="2"/>
  </si>
  <si>
    <t>题目 833：</t>
    <phoneticPr fontId="2"/>
  </si>
  <si>
    <t>题目 834：</t>
    <phoneticPr fontId="2"/>
  </si>
  <si>
    <t>题目 835：</t>
    <phoneticPr fontId="2"/>
  </si>
  <si>
    <t>题目 836：</t>
    <phoneticPr fontId="2"/>
  </si>
  <si>
    <t>题目 837：</t>
    <phoneticPr fontId="2"/>
  </si>
  <si>
    <t>题目 838：</t>
    <phoneticPr fontId="2"/>
  </si>
  <si>
    <t>题目 839：</t>
    <phoneticPr fontId="2"/>
  </si>
  <si>
    <t>题目 840：</t>
    <phoneticPr fontId="2"/>
  </si>
  <si>
    <t>题目 841：</t>
    <phoneticPr fontId="2"/>
  </si>
  <si>
    <t>题目 842：</t>
    <phoneticPr fontId="2"/>
  </si>
  <si>
    <t>题目 843：</t>
    <phoneticPr fontId="2"/>
  </si>
  <si>
    <t>题目 844：</t>
    <phoneticPr fontId="2"/>
  </si>
  <si>
    <t>题目 845：</t>
    <phoneticPr fontId="2"/>
  </si>
  <si>
    <t>题目 846：</t>
    <phoneticPr fontId="2"/>
  </si>
  <si>
    <t>题目 847：</t>
    <phoneticPr fontId="2"/>
  </si>
  <si>
    <t>题目 848：</t>
    <phoneticPr fontId="2"/>
  </si>
  <si>
    <t>题目 849：</t>
    <phoneticPr fontId="2"/>
  </si>
  <si>
    <t>题目 850：</t>
    <phoneticPr fontId="2"/>
  </si>
  <si>
    <t>题目 851：</t>
    <phoneticPr fontId="2"/>
  </si>
  <si>
    <t>题目 852：</t>
    <phoneticPr fontId="2"/>
  </si>
  <si>
    <t>题目 853：</t>
    <phoneticPr fontId="2"/>
  </si>
  <si>
    <t>题目 854：</t>
    <phoneticPr fontId="2"/>
  </si>
  <si>
    <t>题目 855：</t>
    <phoneticPr fontId="2"/>
  </si>
  <si>
    <t>题目 856：</t>
    <phoneticPr fontId="2"/>
  </si>
  <si>
    <t>题目 857：</t>
    <phoneticPr fontId="2"/>
  </si>
  <si>
    <t>题目 858：</t>
    <phoneticPr fontId="2"/>
  </si>
  <si>
    <t>题目 859：</t>
    <phoneticPr fontId="2"/>
  </si>
  <si>
    <t>题目 860：</t>
    <phoneticPr fontId="2"/>
  </si>
  <si>
    <t>题目 861：</t>
    <phoneticPr fontId="2"/>
  </si>
  <si>
    <t>题目 862：</t>
    <phoneticPr fontId="2"/>
  </si>
  <si>
    <t>题目 863：</t>
    <phoneticPr fontId="2"/>
  </si>
  <si>
    <t>题目 864：</t>
    <phoneticPr fontId="2"/>
  </si>
  <si>
    <t>题目 865：</t>
    <phoneticPr fontId="2"/>
  </si>
  <si>
    <t>题目 866：</t>
    <phoneticPr fontId="2"/>
  </si>
  <si>
    <t>题目 867：</t>
    <phoneticPr fontId="2"/>
  </si>
  <si>
    <t>题目 868：</t>
    <phoneticPr fontId="2"/>
  </si>
  <si>
    <t>题目 869：</t>
    <phoneticPr fontId="2"/>
  </si>
  <si>
    <t>题目 870：</t>
    <phoneticPr fontId="2"/>
  </si>
  <si>
    <t>题目 871：</t>
    <phoneticPr fontId="2"/>
  </si>
  <si>
    <t>题目 872：</t>
    <phoneticPr fontId="2"/>
  </si>
  <si>
    <t>题目 873：</t>
    <phoneticPr fontId="2"/>
  </si>
  <si>
    <t>题目 945：</t>
    <phoneticPr fontId="2"/>
  </si>
  <si>
    <t>题目 946：</t>
    <phoneticPr fontId="2"/>
  </si>
  <si>
    <t>题目 947：</t>
    <phoneticPr fontId="2"/>
  </si>
  <si>
    <t>题目 948：</t>
    <phoneticPr fontId="2"/>
  </si>
  <si>
    <t>题目 949：</t>
    <phoneticPr fontId="2"/>
  </si>
  <si>
    <t>题目 950：</t>
    <phoneticPr fontId="2"/>
  </si>
  <si>
    <t>题目 951：</t>
    <phoneticPr fontId="2"/>
  </si>
  <si>
    <t>题目 952：</t>
    <phoneticPr fontId="2"/>
  </si>
  <si>
    <t>题目 953：</t>
    <phoneticPr fontId="2"/>
  </si>
  <si>
    <t>题目 954：</t>
    <phoneticPr fontId="2"/>
  </si>
  <si>
    <t>题目 955：</t>
    <phoneticPr fontId="2"/>
  </si>
  <si>
    <t>题目 956：</t>
    <phoneticPr fontId="2"/>
  </si>
  <si>
    <t>题目 957：</t>
    <phoneticPr fontId="2"/>
  </si>
  <si>
    <t>题目 958：</t>
    <phoneticPr fontId="2"/>
  </si>
  <si>
    <t>题目 959：</t>
    <phoneticPr fontId="2"/>
  </si>
  <si>
    <t>题目 960：</t>
    <phoneticPr fontId="2"/>
  </si>
  <si>
    <t>题目 961：</t>
    <phoneticPr fontId="2"/>
  </si>
  <si>
    <t>题目 962：</t>
    <phoneticPr fontId="2"/>
  </si>
  <si>
    <t>题目 963：</t>
    <phoneticPr fontId="2"/>
  </si>
  <si>
    <t>题目 964：</t>
    <phoneticPr fontId="2"/>
  </si>
  <si>
    <t>题目 965：</t>
    <phoneticPr fontId="2"/>
  </si>
  <si>
    <t>题目 966：</t>
    <phoneticPr fontId="2"/>
  </si>
  <si>
    <t>题目 967：</t>
    <phoneticPr fontId="2"/>
  </si>
  <si>
    <t>题目 968：</t>
    <phoneticPr fontId="2"/>
  </si>
  <si>
    <t>题目 969：</t>
    <phoneticPr fontId="2"/>
  </si>
  <si>
    <t>题目 970：</t>
    <phoneticPr fontId="2"/>
  </si>
  <si>
    <t>题目 971：</t>
    <phoneticPr fontId="2"/>
  </si>
  <si>
    <t>题目 972：</t>
    <phoneticPr fontId="2"/>
  </si>
  <si>
    <t>题目 973：</t>
    <phoneticPr fontId="2"/>
  </si>
  <si>
    <t>题目 1016：</t>
    <phoneticPr fontId="2"/>
  </si>
  <si>
    <t>题目 1017：</t>
    <phoneticPr fontId="2"/>
  </si>
  <si>
    <t>题目 1018：</t>
    <phoneticPr fontId="2"/>
  </si>
  <si>
    <t>题目 1019：</t>
    <phoneticPr fontId="2"/>
  </si>
  <si>
    <t>题目 1020：</t>
    <phoneticPr fontId="2"/>
  </si>
  <si>
    <t>题目 1021：</t>
    <phoneticPr fontId="2"/>
  </si>
  <si>
    <t>题目 1022：</t>
    <phoneticPr fontId="2"/>
  </si>
  <si>
    <t>题目 1023：</t>
    <phoneticPr fontId="2"/>
  </si>
  <si>
    <t>题目 1024：</t>
    <phoneticPr fontId="2"/>
  </si>
  <si>
    <t>题目 1025：</t>
    <phoneticPr fontId="2"/>
  </si>
  <si>
    <t>题目 1026：</t>
    <phoneticPr fontId="2"/>
  </si>
  <si>
    <t>题目 1027：</t>
    <phoneticPr fontId="2"/>
  </si>
  <si>
    <t>题目 1028：</t>
    <phoneticPr fontId="2"/>
  </si>
  <si>
    <t>题目 1029：</t>
    <phoneticPr fontId="2"/>
  </si>
  <si>
    <t>题目 1030：</t>
    <phoneticPr fontId="2"/>
  </si>
  <si>
    <t>题目 1031：</t>
    <phoneticPr fontId="2"/>
  </si>
  <si>
    <t>题目 1032：</t>
    <phoneticPr fontId="2"/>
  </si>
  <si>
    <t>题目 1033：</t>
    <phoneticPr fontId="2"/>
  </si>
  <si>
    <t>题目 1034：</t>
    <phoneticPr fontId="2"/>
  </si>
  <si>
    <t>题目 1035：</t>
    <phoneticPr fontId="2"/>
  </si>
  <si>
    <t>题目 1036：</t>
    <phoneticPr fontId="2"/>
  </si>
  <si>
    <t>题目 1037：</t>
    <phoneticPr fontId="2"/>
  </si>
  <si>
    <t>题目 1038：</t>
    <phoneticPr fontId="2"/>
  </si>
  <si>
    <t>题目 1039：</t>
    <phoneticPr fontId="2"/>
  </si>
  <si>
    <t>题目 1040：</t>
    <phoneticPr fontId="2"/>
  </si>
  <si>
    <t>题目 1041：</t>
    <phoneticPr fontId="2"/>
  </si>
  <si>
    <t>题目 1042：</t>
    <phoneticPr fontId="2"/>
  </si>
  <si>
    <t>题目 1043：</t>
    <phoneticPr fontId="2"/>
  </si>
  <si>
    <t>题目 1044：</t>
    <phoneticPr fontId="2"/>
  </si>
  <si>
    <t>题目 1059：</t>
    <phoneticPr fontId="2"/>
  </si>
  <si>
    <t>题目 1060：</t>
    <phoneticPr fontId="2"/>
  </si>
  <si>
    <t>题目 1061：</t>
    <phoneticPr fontId="2"/>
  </si>
  <si>
    <t>题目 1062：</t>
    <phoneticPr fontId="2"/>
  </si>
  <si>
    <t>题目 1063：</t>
    <phoneticPr fontId="2"/>
  </si>
  <si>
    <t>题目 1064：</t>
    <phoneticPr fontId="2"/>
  </si>
  <si>
    <t>题目 1065：</t>
    <phoneticPr fontId="2"/>
  </si>
  <si>
    <t>题目 1066：</t>
    <phoneticPr fontId="2"/>
  </si>
  <si>
    <t>题目 1067：</t>
    <phoneticPr fontId="2"/>
  </si>
  <si>
    <t>题目 1068：</t>
    <phoneticPr fontId="2"/>
  </si>
  <si>
    <t>题目 1069：</t>
    <phoneticPr fontId="2"/>
  </si>
  <si>
    <t>题目 1070：</t>
    <phoneticPr fontId="2"/>
  </si>
  <si>
    <t>题目 1071：</t>
    <phoneticPr fontId="2"/>
  </si>
  <si>
    <t>题目 1072：</t>
    <phoneticPr fontId="2"/>
  </si>
  <si>
    <t>题目 1073：</t>
    <phoneticPr fontId="2"/>
  </si>
  <si>
    <t>题目 874：</t>
    <phoneticPr fontId="2"/>
  </si>
  <si>
    <t>题目 875：</t>
    <phoneticPr fontId="2"/>
  </si>
  <si>
    <t>题目 876：</t>
    <phoneticPr fontId="2"/>
  </si>
  <si>
    <t>题目 877：</t>
    <phoneticPr fontId="2"/>
  </si>
  <si>
    <t>题目 878：</t>
    <phoneticPr fontId="2"/>
  </si>
  <si>
    <t>题目 879：</t>
    <phoneticPr fontId="2"/>
  </si>
  <si>
    <t>题目 880：</t>
    <phoneticPr fontId="2"/>
  </si>
  <si>
    <t>题目 881：</t>
    <phoneticPr fontId="2"/>
  </si>
  <si>
    <t>题目 882：</t>
    <phoneticPr fontId="2"/>
  </si>
  <si>
    <t>题目 883：</t>
    <phoneticPr fontId="2"/>
  </si>
  <si>
    <t>题目 884：</t>
    <phoneticPr fontId="2"/>
  </si>
  <si>
    <t>题目 885：</t>
    <phoneticPr fontId="2"/>
  </si>
  <si>
    <t>题目 886：</t>
    <phoneticPr fontId="2"/>
  </si>
  <si>
    <t>题目 887：</t>
    <phoneticPr fontId="2"/>
  </si>
  <si>
    <t>题目 888：</t>
    <phoneticPr fontId="2"/>
  </si>
  <si>
    <t>题目 889：</t>
    <phoneticPr fontId="2"/>
  </si>
  <si>
    <t>题目 890：</t>
    <phoneticPr fontId="2"/>
  </si>
  <si>
    <t>题目 891：</t>
    <phoneticPr fontId="2"/>
  </si>
  <si>
    <t>题目 892：</t>
    <phoneticPr fontId="2"/>
  </si>
  <si>
    <t>题目 893：</t>
    <phoneticPr fontId="2"/>
  </si>
  <si>
    <t>题目 894：</t>
    <phoneticPr fontId="2"/>
  </si>
  <si>
    <t>题目 895：</t>
    <phoneticPr fontId="2"/>
  </si>
  <si>
    <t>题目 896：</t>
    <phoneticPr fontId="2"/>
  </si>
  <si>
    <t>题目 897：</t>
    <phoneticPr fontId="2"/>
  </si>
  <si>
    <t>题目 898：</t>
    <phoneticPr fontId="2"/>
  </si>
  <si>
    <t>题目 899：</t>
    <phoneticPr fontId="2"/>
  </si>
  <si>
    <t>题目 900：</t>
    <phoneticPr fontId="2"/>
  </si>
  <si>
    <t>雪球最大允许容量为80 TB.因此,您需要订购多个雪球才能满足要求.</t>
  </si>
  <si>
    <t>https://docs.aws.amazon.com/AWSSimpleQueueService/latest/SQSDeveloperGuide/sqs-overview-of-managing-access.html</t>
  </si>
  <si>
    <t>答案:C</t>
  </si>
  <si>
    <t>https://docs.aws.amazon.com/config/latest/developerguide/restricted-ssh.html</t>
  </si>
  <si>
    <t>因为太多的办公室在地理上是分开的."数据分析公司有80个办事处,分布在全球各地."</t>
  </si>
  <si>
    <t>通过为每个应用程序创建一个EFS访问点,并将POSIX文件权限配置为允许只读访问,您可以强制执行所需的访问控制.这种方法限制了对数据集的写入和删除操作,同时允许读取访问,符合公司的要求.</t>
  </si>
  <si>
    <t>里面没有成本资源管理器,我不想成为显而易见的队长,但我们需要通过AWS预算设置预算警报,所以A</t>
  </si>
  <si>
    <t>标准队列至少提供一次传递,这意味着每条消息至少传递一次.FIFO队列只提供一次处理,这意味着每条消息只传递一次,在消费者处理并删除之前一直可用.重复消息不会引入队列.选项C</t>
  </si>
  <si>
    <t>Q839一家公司拥有使用环境变量的AWS Lambda函数.该公司不希望其开发人员以明文形式看到环境变量.哪种解决方案将满足这些要求?</t>
  </si>
  <si>
    <t>创建一个AWS弹性Beanstalk部署来管理环境.</t>
  </si>
  <si>
    <t>Q844一家公司需要一种解决方案来防止带有不需要内容的照片上传到公司的网络应用程序.该解决方案不得涉及训练机器学习(ML)模型.哪种解决方案将满足这些要求?</t>
  </si>
  <si>
    <t>通过为根用户帐户添加多个MFA设备,该公司确保即使丢失了一个MFA装置,也可以访问该帐户,这种方法为身份验证提供了备份,解决了在MFA设备丢失时丢失对根用户帐户访问权限的问题.</t>
  </si>
  <si>
    <t>答案</t>
  </si>
  <si>
    <t>选项检查</t>
  </si>
  <si>
    <t>解析检查</t>
  </si>
  <si>
    <t>Q802一家公司让世界各地的用户访问其部署在多个AWS地区的亚马逊EC2实例上的基于HTTP的应用程序.该公司希望提高应用程序的可用性和性能.该公司还希望保护应</t>
  </si>
  <si>
    <t>疑似润色/异常</t>
  </si>
  <si>
    <t>Q812一家公司希望将其三层应用程序从内部部署迁移到AWS.web层和应用层在第三方虚拟机(VM)上运行数据库层正在MySQL上运行.公司需要通过对体系结构进行</t>
  </si>
  <si>
    <t>解析空</t>
  </si>
  <si>
    <t>Q813一个开发团队正在与另一家公司合作开发集成产品.另一家公司需要访问开发团队帐户中包含的Amazon简单队列服务(Amazon SQS) 队列.另一家公司希</t>
  </si>
  <si>
    <t>Q814一家公司的开发人员想要一种安全的方式来获得对该公司运行最新版本亚马逊Linux的亚马逊EC2实例的SSH访问.开发人员在公司办公室远程工作.该公司希望将</t>
  </si>
  <si>
    <t>Q816一家公司有一个在亚马逊EC2实例上运行的业务关键型应用程序.该应用程序将数据存储在AmazonDynamoDB表中.公司必须能够在过去24小时内将表格恢</t>
  </si>
  <si>
    <t>Q817一家公司托管一个用于将文件上传到亚马逊S3存储桶的应用程序,上传后,对文件进行处理以提取元数据,这不到5秒.上传的数量和频率各不相同,从每小时几个文件到</t>
  </si>
  <si>
    <t>Q818一家公司的应用程序部署在亚马逊EC2实例上,并将AWS Lambda函数用于事件驱动架构.该公司在将新功能部署到生产之前,使用不同AWS帐户中的非生产开</t>
  </si>
  <si>
    <t>Q819一家公司将数据存储在内部部署的Oracle关系数据库中.该公司需要在亚马逊Aurora PostgreSQL中提供数据进行分析.该公司使用AWS站点到站</t>
  </si>
  <si>
    <t>Q820一家公司使用Docker容器构建了一个应用程序,需要在AWS云中运行该应用程序.该公司希望使用托管服务来托管该应用程序.该解决方案必须根据对单个容器服务</t>
  </si>
  <si>
    <t>Q821一家电子商务公司正在进行季节性的网上销售.该公司将其网站托管在跨越多个可用性区域的亚马逊EC2实例上.该公司希望其网站能够在销售期间管理突然增加的流量.</t>
  </si>
  <si>
    <t>Q823将Amazon Elastic Kubernetes服务(Amazon EKS) 与Amazon EC2工作节点一起使用.一家公司已在AWS帐户中部署了</t>
  </si>
  <si>
    <t>Q824一家公司有一款手机游戏,它可以从亚马逊RDS数据库实例中读取大部分元数据.随着游戏越来越受欢迎,开发人员注意到与游戏元数据加载时间有关的速度减慢.性能指</t>
  </si>
  <si>
    <t>Q827一家公司有一个包含参考数据集的亚马逊弹性文件系统(Amazon EFS)文件系统.该公司在亚马逊EC2实例上有需要读取数据集的应用程序.但是,应用程序不</t>
  </si>
  <si>
    <t>Q828一家公司聘请了一家外部供应商在该公司的AWS账户中执行工作.供应商使用托管在其拥有的AWS帐户中的自动化工具.供应商没有IAM访问该公司AWS帐户的权限</t>
  </si>
  <si>
    <t>Q830一家公司想在AWS上部署一个内部web应用程序.web应用程序必须只能从公司办公室访问,该公司需要从互联网上下载网络应用程序的安全补丁.该公司创建了一个</t>
  </si>
  <si>
    <t>Q831一家公司在亚马逊EC2实例上运行的自定义应用程序中维护其会计记录.该公司需要将数据迁移到AWS管理的服务中,以开发和维护应用程序数据.该解决方案必须需要</t>
  </si>
  <si>
    <t>Q832一家公司的营销数据从多个来源上传到亚马逊S3存储桶.一系列数据准备作业聚合数据以进行报告.数据准备作业需要定期并行运行.稍后需要按特定顺序运行一些作业.</t>
  </si>
  <si>
    <t>Q833一位解决方案架构师正在设计一个支付处理应用程序,该应用程序在多个可用区的私有子网中运行在AWS Lambda上.该应用程序使用多个Lambda函数,每天</t>
  </si>
  <si>
    <t>Q834一家公司在其內部部署数据中心中运行多个工作负载公司的数据中心无法快速扩展以满足公司不断扩大的业务需求.该公司希望收集有关本地服务器和工作负载的使用和配置</t>
  </si>
  <si>
    <t>Q835一家公司在AWS组织中有一个组织,该组织启用了所有功能.该公司要求,任何现有或新AWS帐户中的所有API调用和登录都必须经过审计.该公司需要一个有管理的</t>
  </si>
  <si>
    <t>Q836一家公司在AmazonS3存储桶中存储了10 TB Apache Parquet格式的日志文件.该公司偶尔需要使用SQL来分析日志文件.哪种解决方案将经</t>
  </si>
  <si>
    <t>Q838 AWS云中托管的一家公司的网络应用程序最近越来越受欢迎.该web应用程序当前存在于单个公共子网中的单个AmazonEC2实例上.web应用程序无法满足</t>
  </si>
  <si>
    <t>Q840一家分析公司使用亚马逊专有网络来运行其多层服务.该公司希望使用RESTful API为数百万用户提供网络分析服务.用户必须通过使用身份验证服务来访问AP</t>
  </si>
  <si>
    <t>Q842一家公司希望分析并生成报告来跟踪其移动应用程序的使用情况.该应用程序很受欢迎,拥有全球用户群.该公司使用自定义的报表生成程序来分析应用程序的使用情况.该</t>
  </si>
  <si>
    <t>Q843一家公司正在AWS云中设计一个紧密耦合的高性能计算(HPC)环境.该公司需要包括优化HPC网络和存储环境的功能.哪种解决方案组合将满足这些要求?(选择两</t>
  </si>
  <si>
    <t>Q845一家公司使用AWS来运行其电子商务平台.该平台对公司的运营至关重要,流量和交易量很大.该公司配置了一个多因素身份验证(MFA)设备来保护其AWS帐户根用</t>
  </si>
  <si>
    <t>Q846一家公司的应用程序正在弹性负载平衡(ELB)负载平衡器后面的自动缩放组内的Amazon EC2实例上运行.根据应用程序的历史记录,该公司预计每年假期的流量会激增,解决方案架构师必须设计一种策略,以确保“自动缩放”组主动增加容量,从而最大限度地减少对应用程序用户的性能影响.哪种解决方案将满足这些要求?</t>
    <phoneticPr fontId="2"/>
  </si>
  <si>
    <t>当CPU利用率超过90%时,创建Amazon CloudWatch警报以扩大EC2实例的规模.</t>
    <phoneticPr fontId="2"/>
  </si>
  <si>
    <t>创建一个定期计划操作,以便在预期的高峰需求期之前扩大“自动缩放”组.</t>
    <phoneticPr fontId="2"/>
  </si>
  <si>
    <t>在需求高峰期,增加“自动缩放”组中EC2实例的最小和最大数量.</t>
    <phoneticPr fontId="2"/>
  </si>
  <si>
    <t>配置亚马逊简单通知服务(Amazon SNS)通知,以便在发生自动缩放:EC2_INSTANCE_LAUNCH事件时发送警报.</t>
    <phoneticPr fontId="2"/>
  </si>
  <si>
    <t>Q847一家公司使用亚马逊RDS for PostgreSQL数据库作为其数据层.公司必须实现数据库的密码轮换.哪种解决方案以最少的运营开销满足这一要求?</t>
    <phoneticPr fontId="2"/>
  </si>
  <si>
    <t>选项A(将密码存储在AWS Secrets Manager中并启用密钥的自动轮换)是最佳解决方案。它通过利用专门为安全管理和轮换数据库凭据而设计的内置功能,以最小的操作开销满足要求。</t>
    <phoneticPr fontId="2"/>
  </si>
  <si>
    <t>将密码存储在AWS Secrets Manager中.启用秘密的自动旋转.</t>
    <phoneticPr fontId="2"/>
  </si>
  <si>
    <t>将密码存储在AWS Systems Manager参数存储中.启用参数的自动旋转.</t>
    <phoneticPr fontId="2"/>
  </si>
  <si>
    <t>将密码存储在AWS Systems Manager参数存储中.编写一个AWS Lambda函数来旋转密码.</t>
    <phoneticPr fontId="2"/>
  </si>
  <si>
    <t>将密码存储在AWS密钥管理服务(AWS KMS)中.启用AWS KMS钥匙的自动旋转.</t>
    <phoneticPr fontId="2"/>
  </si>
  <si>
    <t>Q848一家公司在Oracle数据库企业版上运行其应用程序,该公司需要将应用程序和数据库迁移到AWS.该公司可以在迁移到AWS时使用自带许可证(BYOL)模式.该应用程序使用需要特权访问的第三方数据库功能解决方案架构师必须为数据库迁移设计一个解决方案.哪种解决方案将经济高效地满足这些要求?</t>
    <phoneticPr fontId="2"/>
  </si>
  <si>
    <t>考虑到使用具有特权访问和BYOL的Oracle数据库功能的要求和需要,选项B(使用本机工具将数据库迁移到Amazon RDS Custom for Oracle,自定义新的数据库设置以支持第三方功能)是最具成本效益和最合适的解决方案。它允</t>
    <phoneticPr fontId="2"/>
  </si>
  <si>
    <t>使用本地工具将数据库迁移到Amazon RDS for Oracle.用AWS Lambda替换第三方功能.</t>
    <phoneticPr fontId="2"/>
  </si>
  <si>
    <t>使用本地工具将数据库迁移到Amazon RDS Custom for Oracle.自定义新的数据库设置以支持第三方功能.</t>
    <phoneticPr fontId="2"/>
  </si>
  <si>
    <t>使用AWS数据库迁移服务(AWS DMS)将数据库迁移到Amazon DynamoDB.自定义新的数据库设置以支持第三方功能.</t>
    <phoneticPr fontId="2"/>
  </si>
  <si>
    <t>使用AWS数据库迁移服务(AWS DMS)将数据库迁移到Amazon RDS for PostgreSQL.重写应用程序代码以删除对第三方功能的依赖.</t>
    <phoneticPr fontId="2"/>
  </si>
  <si>
    <t>Q849一所大型国际大学已将其所有计算服务部署在AWS云中.这些服务包括Amazon EC2.Amazon RDS和Amazon DynamoDB.该大学目前依靠许多自定义脚本来备份其基础设施.然而,该大学希望通过使用AWS本地选项,尽可能集中管理和自动化数据备份.哪种解决方案将满足这些要求?</t>
    <phoneticPr fontId="2"/>
  </si>
  <si>
    <t>备份的集中管理 == AWS备份</t>
    <phoneticPr fontId="2"/>
  </si>
  <si>
    <t>将第三方备份软件与AWS存储网关磁带网关虚拟磁带库一起使用.</t>
    <phoneticPr fontId="2"/>
  </si>
  <si>
    <t>使用AWS备份来配置和监控正在使用的服务的所有备份.</t>
    <phoneticPr fontId="2"/>
  </si>
  <si>
    <t>使用AWS Config设置生命周期管理,以便按计划拍摄所有数据源的快照.</t>
    <phoneticPr fontId="2"/>
  </si>
  <si>
    <t>使用AWS Systems Manager State Manager来管理备份任务的配置和监控.</t>
    <phoneticPr fontId="2"/>
  </si>
  <si>
    <t>Q850一家公司希望建立其IT基础设施的地图,以确定并执行对构成安全风险的资源的政策.公司的安全团队必须能够查询IT基础架构图中的数据,并快速识别安全风险.哪种解决方案将以最少的运营开销满足这些要求?</t>
    <phoneticPr fontId="2"/>
  </si>
  <si>
    <t>将AmazonNeptune与SPARQL(一种用于图形数据库的查询语言)结合使用,可以让安全团队轻松查询IT基础设施地图中的数据,以识别安全风险.SPARQL是专门为查询图形数据而设计的,它允许复杂的查询高效地遍历资源之间的关系。</t>
    <phoneticPr fontId="2"/>
  </si>
  <si>
    <t>使用亚马逊RDS进行数据存储.使用SQL查询数据以识别安全风险.</t>
    <phoneticPr fontId="2"/>
  </si>
  <si>
    <t>使用亚马逊海王星来存储数据.使用SPARQL查询数据以识别安全风险.</t>
    <phoneticPr fontId="2"/>
  </si>
  <si>
    <t>使用Amazon Redshift来存储数据.使用SQL查询数据以识别安全风险.</t>
    <phoneticPr fontId="2"/>
  </si>
  <si>
    <t>使用Amazon DynamoDB存储数据.使用PartiQL查询数据以识别安全风险.</t>
    <phoneticPr fontId="2"/>
  </si>
  <si>
    <t>Q851一家大公司希望为其全球开发者提供单独的.有限规模的.托管的PostgreSQL数据库用于开发目的.数据库的容量将很小.开发人员只有在积极工作时才需要数据库.哪种解决方案将经济高效地满足这些要求?</t>
    <phoneticPr fontId="2"/>
  </si>
  <si>
    <t>(A, B, D)已删除。Aurora实例和Amazon RDS使用按需或保留实例。这些比无服务器解决方案更昂贵。(C)是正确的。Amazon Aurora Serverless会根据您的应用程序的需求自动启动、关闭和扩展容量;您只需为消耗的容量付费。</t>
    <phoneticPr fontId="2"/>
  </si>
  <si>
    <t>让开发人员能够启动单独的AmazonAurora实例.设置一个流程,在工作日结束时关闭Aurora实例,并在下一个工作日开始时启动Aurora示例.</t>
    <phoneticPr fontId="2"/>
  </si>
  <si>
    <t>开发一个AWS服务目录产品,强制执行启动Amazon Aurora实例的大小限制.当开发人员需要开发数据库时,允许他们启动产品.</t>
    <phoneticPr fontId="2"/>
  </si>
  <si>
    <t>创建一个AmazonAurora无服务器集群.开发AWS服务目录产品,以使用默认容量设置在集群中启动数据库.授予开发人员访问该产品的权限.</t>
    <phoneticPr fontId="2"/>
  </si>
  <si>
    <t>监控AWS Trusted Advisor检查空闲的亚马逊RDS数据库.创建一个进程来终止已识别的空闲RDS数据库.</t>
    <phoneticPr fontId="2"/>
  </si>
  <si>
    <t>Q852一家公司正在构建一个为内容管理系统服务的网络应用程序.内容管理系统在应用程序负载均衡器(ALB)后面的AmazonEC2实例上运行.EC2实例在跨多个可用性区域的“自动缩放”组中运行,用户不断在内容管理系统中添加和更新文件.博客和其他网站资产,解决方案架构师必须实现一个解决方案,在该解决方案中,所有EC2实例都以尽可能短的滞后时间共享最新的网站内容.哪种解决方案满足这些要求?</t>
    <phoneticPr fontId="2"/>
  </si>
  <si>
    <t>更新自动缩放组生命周期策略中的EC2用户数据,以从最近启动的EC2实例复制网站资产 配置ALB以仅在最新的EC2实例中更改网站资产.</t>
    <phoneticPr fontId="2"/>
  </si>
  <si>
    <t>将网站资产复制到亚马逊弹性文件系统(Amazon EFS) 文件系统.配置每个EC2实例以在本地装载EFS文件系统.配置网站托管应用程序以引用存储在EFS文件系统中的网站资产.</t>
    <phoneticPr fontId="2"/>
  </si>
  <si>
    <t>将网站资产复制到AmazonS3存储桶中.确保每个EC2实例将网站资产从S3存储桶下载到附加的Amazon Elastic Block Store (Amazon EBS) 卷.每小时运行一次S3同步命令,以使文件保持最新.</t>
    <phoneticPr fontId="2"/>
  </si>
  <si>
    <t>使用网站资产恢复亚马逊弹性块存储(Amazon EBS)快照.当启动新的EC2实例时,将EBS快照附加为辅助EBS卷.配置网站托管应用程序以引用存储在辅助EBS卷中的网站资产.</t>
    <phoneticPr fontId="2"/>
  </si>
  <si>
    <t>Q853一家公司的web应用程序由多个AmazonEC2实例组成,这些实例在VPC中的应用程序负载均衡器后面运行,一个Amazon RDS for MySQL DB实例包含该数据.该公司需要能够自动检测和应对AWS环境中的可疑或意外行为.该公司已经将AWS WAF添加到其架构中.解决方案架构师接下来应该做些什么来防范威胁?</t>
    <phoneticPr fontId="2"/>
  </si>
  <si>
    <t>恶意或可疑活动-想想GuardDuty</t>
    <phoneticPr fontId="2"/>
  </si>
  <si>
    <t>使用Amazon GuardDuty进行威胁检测.配置Amazon EventBridge以筛选GuardDuty结果,并调用AWS Lambda函数来调整AWS WAF规则.</t>
    <phoneticPr fontId="2"/>
  </si>
  <si>
    <t>使用AWS防火墙管理器进行威胁检测.配置Amazon EventBridge以过滤防火墙管理器的结果,并调用AWS Lambda函数来调整AWS WAF web ACL.</t>
    <phoneticPr fontId="2"/>
  </si>
  <si>
    <t>使用亚马逊检查员进行威胁检测并更新AWS WAF规则.创建VPC网络ACL以限制对web应用程序的访问.</t>
    <phoneticPr fontId="2"/>
  </si>
  <si>
    <t>使用Amazon Macie进行威胁检测并更新AWS WAF规则.创建VPC网络ACL以限制对web应用程序的访问.</t>
    <phoneticPr fontId="2"/>
  </si>
  <si>
    <t>Q854一家公司计划运行一组连接到AmazonAurora数据库的AmazonEC2实例.该公司已经构建了一个AWS CloudFormation模板来部署EC2实例和Aurora DB集群.该公司希望允许实例以安全的方式向数据库进行身份验证,该公司不希望维护静态数据库凭据.哪种解决方案以最少的运营工作量满足这些要求?</t>
    <phoneticPr fontId="2"/>
  </si>
  <si>
    <t>使用IAM数据库身份验证并将角色与EC2实例相关联是最少的操作工作</t>
    <phoneticPr fontId="2"/>
  </si>
  <si>
    <t>使用用户名和密码创建数据库用户 将数据库用户名和密码的参数添加到CloudFormation模板中.当实例启动时,将参数传递给EC2实例.</t>
    <phoneticPr fontId="2"/>
  </si>
  <si>
    <t>使用用户名和密码创建数据库用户.将用户名和密码存储在AWS Systems Manager参数存储中.配置EC2实例以从参数存储检索数据库凭据.</t>
    <phoneticPr fontId="2"/>
  </si>
  <si>
    <t>将DB集群配置为使用IAM数据库身份验证.创建用于IAM身份验证的数据库用户.将角色与EC2实例关联,以允许实例上的应用程序访问数据库.</t>
    <phoneticPr fontId="2"/>
  </si>
  <si>
    <t>将DB集群配置为与IAM用户一起使用IAM数据库身份验证.创建一个名称与IAM用户匹配的数据库用户 将IAM用户与EC2实例关联,以允许实例上的应用程序访问数据库.</t>
    <phoneticPr fontId="2"/>
  </si>
  <si>
    <t>Q855一家公司希望将其AmazonCloudFront分发版配置为使用SSL/TLS证书.该公司不希望为分发使用默认域名.相反,该公司希望使用不同的域名进行分发.哪种解决方案将在不产生任何额外成本的情况下部署证书?</t>
    <phoneticPr fontId="2"/>
  </si>
  <si>
    <t>CloudFront应该有一个私有证书,浏览器使用公共证书来实现不可否认性.Ans应为A</t>
    <phoneticPr fontId="2"/>
  </si>
  <si>
    <t>向美国东部地区的AWS证书管理器(ACM)申请亚马逊颁发的私人证书.</t>
    <phoneticPr fontId="2"/>
  </si>
  <si>
    <t>向美国西部地区的AWS证书管理器(ACM)申请亚马逊颁发的私人证书.</t>
    <phoneticPr fontId="2"/>
  </si>
  <si>
    <t>向美国东部地区的AWS证书管理器(ACM)申请亚马逊颁发的公共证书.</t>
    <phoneticPr fontId="2"/>
  </si>
  <si>
    <t>向美国西部地区的AWS证书管理器(ACM)申请亚马逊颁发的公共证书.</t>
    <phoneticPr fontId="2"/>
  </si>
  <si>
    <t>Q901一个营销团队想为即将到来的多项体育赛事建立一个活动.该团队拥有过去五年的PDF格式的新闻报道,该团队需要一个解决方案来提取有关新闻报道内容和情绪的见解.该解决方案必须使用Amazon Textract来处理新闻报道.哪种解决方案将以最少的运营开销满足这些要求?</t>
    <phoneticPr fontId="2"/>
  </si>
  <si>
    <t>将提取的见解提供给亚马逊Athena进行分析.将提取的见解和分析存储在Amazon S3存储桶中.</t>
    <phoneticPr fontId="2"/>
  </si>
  <si>
    <t>将提取的见解存储在Amazon DynamoDB表中.使用Amazon SageMaker构建情感模型.</t>
    <phoneticPr fontId="2"/>
  </si>
  <si>
    <t>将提取的见解提供给亚马逊理解公司进行分析.将分析保存到AmazonS3存储桶中.</t>
    <phoneticPr fontId="2"/>
  </si>
  <si>
    <t>将提取的见解存储在Amazon S3存储桶中.使用亚马逊QuickSight对数据进行可视化和分析.</t>
    <phoneticPr fontId="2"/>
  </si>
  <si>
    <t>Q902一家公司的应用程序在多个可用区中的Amazon EC2实例上运行,应用程序需要从第三方应用程序获取实时数据.该公司需要一个数据摄取解决方案,将摄取的原始数据放入亚马逊S3存储桶中.哪种解决方案将满足这些要求?</t>
    <phoneticPr fontId="2"/>
  </si>
  <si>
    <t>创建Amazon Kinesis数据流以获取数据.创建Amazon Kinesis Data Firehose交付流以使用Kinesis数据流.指定S3存储桶作为传递流的目的地.</t>
    <phoneticPr fontId="2"/>
  </si>
  <si>
    <t>在AWS数据库迁移服务(AWS DMS)中创建数据库迁移任务.指定EC2实例的复制实例作为源终结点.指定S3存储桶作为目标端点.设置迁移类型以迁移现有数据并复制正在进行的更改,</t>
    <phoneticPr fontId="2"/>
  </si>
  <si>
    <t>在EC2实例上创建和配置AWS数据同步代理.配置DataSync任务以将数据从EC2实例传输到S3存储桶.</t>
    <phoneticPr fontId="2"/>
  </si>
  <si>
    <t>创建到应用程序的AWS Direct Connect连接,用于数据接收.创建Amazon Kinesis Data Firehose交付流,以使用应用程序的直接PUT操作.指定S3存储桶作为传递流的目的地.</t>
    <phoneticPr fontId="2"/>
  </si>
  <si>
    <t>Q903一家公司的应用程序正在接收来自多个数据源的数据.数据的大小各不相同,预计会随着时间的推移而增加.当前最大大小为700 KB.随着更多数据源的添加,数据量和数据大小继续增长,该公司决定使用AmazonDynamoDB作为应用程序的主要数据库.解决方案架构师需要确定一个能够处理大数据量的解决方案.哪种解决方案将以最高效的方式满足这些要求?</t>
    <phoneticPr fontId="2"/>
  </si>
  <si>
    <t>创建一个AWS Lambda函数来过滤超过DynamoDB项目大小限制的数据.将较大的数据存储在Amazon DocumentDB(与MongoDB兼容)数据库中.</t>
    <phoneticPr fontId="2"/>
  </si>
  <si>
    <t>将大数据作为对象存储在AmazonS3存储桶中.在DynamoDB表中,创建一个具有指向数据的S3 URL的属性的项.</t>
    <phoneticPr fontId="2"/>
  </si>
  <si>
    <t>将所有传入的大数据拆分为具有相同分区键的项的集合.通过使用BatchWriteltem API操作,在单个操作中将数据写入DynamoDB表.</t>
    <phoneticPr fontId="2"/>
  </si>
  <si>
    <t>创建一个AWS Lambda函数,该函数使用gzip压缩来压缩写入DynamoDB表的大型对象.</t>
    <phoneticPr fontId="2"/>
  </si>
  <si>
    <t>Q904一家公司正在将遗留应用程序从本地数据中心迁移到AWS.该应用程序依赖于数百个cron作业,这些作业在一天中以不同的重复计划运行1到20分钟.该公司希望有一个解决方案,以最少的重构在AWS上调度和运行cron作业.该解决方案必须支持运行cron工作以应对未来的事件.哪种解决方案将满足这些要求?</t>
    <phoneticPr fontId="2"/>
  </si>
  <si>
    <t>为cron作业创建一个容器映像.使用Amazon EventBridge Scheduler创建定期计划.将cron作业任务作为AWS Lambda函数运行.</t>
    <phoneticPr fontId="2"/>
  </si>
  <si>
    <t>为cron作业创建一个容器映像.使用AWS Batch on Amazon Elastic Container Service (Amazon ECS) 和调度策略来运行cron作业.</t>
    <phoneticPr fontId="2"/>
  </si>
  <si>
    <t>为cron作业创建一个容器映像.使用Amazon EventBridge Scheduler创建定期计划.在AWS Fargate上运行cron作业任务.</t>
    <phoneticPr fontId="2"/>
  </si>
  <si>
    <t>为cron作业创建一个容器映像.在AWS步骤函数中创建一个工作流,该工作流使用等待状态在指定时间运行cron作业.使用RunTask操作在AWS Fargate上运行cron作业任务.</t>
    <phoneticPr fontId="2"/>
  </si>
  <si>
    <t>Q905一家公司使用Salesforce.该公司需要将现有数据和正在进行的数据更改从Salesforce加载到Amazon Redshift进行分析.该公司不希望这些数据在公共互联网上传播.哪种解决方案将通过最少的开发工作来满足这些要求?</t>
    <phoneticPr fontId="2"/>
  </si>
  <si>
    <t>建立VPC到Salesforce的VPN连接.使用AWS Glue DataBrew传输数据.</t>
    <phoneticPr fontId="2"/>
  </si>
  <si>
    <t>建立从专有网络到Salesforce的AWS直连连接.使用AWS Glue DataBrew传输数据.</t>
    <phoneticPr fontId="2"/>
  </si>
  <si>
    <t>在专有网络中创建一个到Salesforce的AWS PrivateLink连接.使用Amazon AppFlow传输数据.</t>
    <phoneticPr fontId="2"/>
  </si>
  <si>
    <t>创建到Salesforce的专有网络对等连接.使用Amazon AppFlow传输数据.</t>
    <phoneticPr fontId="2"/>
  </si>
  <si>
    <t>Q906一家公司最近将其应用程序迁移到AWS.该应用程序在多个可用性区域的“自动缩放”组中的Amazon EC2 Linux实例上运行.该应用程序将数据存储在使用EFS标准不频繁访问存储的Amazon弹性文件系统(Amazon EFS) 文件系统中.该应用程序为公司的文件编制索引.该索引存储在Amazon RDS数据库中,该公司需要通过一些应用程序和服务的更改来优化存储成本.哪种解决方案将经济高效地满足这些要求?</t>
    <phoneticPr fontId="2"/>
  </si>
  <si>
    <t>创建一个使用智能分层生命周期策略的AmazonS3存储桶.将所有文件复制到S3存储桶中.更新应用程序以使用Amazon S3 API存储和检索文件.</t>
    <phoneticPr fontId="2"/>
  </si>
  <si>
    <t>为Windows文件服务器文件共享部署Amazon FSx.更新应用程序以使用CIFS协议存储和检索文件.</t>
    <phoneticPr fontId="2"/>
  </si>
  <si>
    <t>为OpenZFS文件系统共享部署Amazon FSx.更新应用程序以使用新的装载点来存储和检索文件.</t>
    <phoneticPr fontId="2"/>
  </si>
  <si>
    <t>创建一个使用S3 Glacier Flexible Retrieval的Amazon S3 bucket.将所有文件复制到S3存储桶中.更新应用程序以使用Amazon S3 API将文件存储和检索为标准检索.</t>
    <phoneticPr fontId="2"/>
  </si>
  <si>
    <t>Q907一家机器人公司正在设计一种医疗手术解决方案.这些机器人将使用先进的传感器.摄像头和人工智能算法来感知环境并完成手术.该公司在AWS云中需要一个公共负载均衡器,以确保与后端服务的无缝通信.负载平衡器必须能够根据查询字符串将流量路由到不同的目标组.流量也必须加密.哪种解决方案将满足这些要求?</t>
    <phoneticPr fontId="2"/>
  </si>
  <si>
    <t>使用附有AWS证书管理器(ACM)证书的网络负载均衡器.使用基于查询参数的路由.</t>
    <phoneticPr fontId="2"/>
  </si>
  <si>
    <t>使用网关负载均衡器.在AWS身份和访问管理(IAM)中导入生成的证书将证书附加到负载平衡器.使用基于HTTP路径的路由.</t>
    <phoneticPr fontId="2"/>
  </si>
  <si>
    <t>使用附有AWS证书管理器(ACM)证书的应用程序负载均衡器.使用基于查询参数的路由.</t>
    <phoneticPr fontId="2"/>
  </si>
  <si>
    <t>使用网络负载均衡器.在AWS身份和访问管理(IAM)中导入生成的证书将证书附加到负载平衡器.使用基于查询参数的路由.</t>
    <phoneticPr fontId="2"/>
  </si>
  <si>
    <t>Q908一家公司有一个在单个AmazonEC2实例上运行的应用程序.该应用程序使用在同一EC2实例上运行的MySQL数据库.该公司需要一个高度可用且可自动扩展的解决方案来处理不断增加的流量.哪种解决方案将满足这些要求?</t>
    <phoneticPr fontId="2"/>
  </si>
  <si>
    <t>将应用程序部署到在应用程序负载均衡器后面的自动缩放组中运行的EC2实例.创建一个具有多个MySQL兼容节点的AmazonRedshift集群.</t>
    <phoneticPr fontId="2"/>
  </si>
  <si>
    <t>将应用程序部署到EC2实例,这些实例被配置为应用程序负载均衡器后面的目标组.创建一个具有多个实例的AmazonRDS for MySQL集群.</t>
    <phoneticPr fontId="2"/>
  </si>
  <si>
    <t>将应用程序部署到在应用程序负载均衡器后面的自动缩放组中运行的EC2实例.为数据库层创建一个AmazonAurora无服务器MySQL集群.</t>
    <phoneticPr fontId="2"/>
  </si>
  <si>
    <t>将应用程序部署到EC2实例,这些实例被配置为应用程序负载均衡器后面的目标组.创建一个使用MySQL连接器的AmazonElastiCacheforRedis集群.</t>
    <phoneticPr fontId="2"/>
  </si>
  <si>
    <t>Q909一家公司正计划将数据迁移到AmazonS3存储桶.数据必须在S3存储桶中静态加密.加密密钥必须每年自动轮换.哪种解决方案将以最少的运营开销满足这些要求?</t>
    <phoneticPr fontId="2"/>
  </si>
  <si>
    <t>将数据迁移到S3 bucket.使用AmazonS3托管密钥(SSE-S3)进行服务器端加密.使用SSE-S3加密密钥的内置密钥旋转行为.</t>
    <phoneticPr fontId="2"/>
  </si>
  <si>
    <t>创建一个AWS密钥管理服务(AWS KMS)客户管理的密钥.启用自动钥匙旋转.将S3存储桶的默认加密行为设置为使用客户管理的KMS密钥.将数据迁移到S3存储桶.</t>
    <phoneticPr fontId="2"/>
  </si>
  <si>
    <t>创建一个AWS密钥管理服务(AWS KMS)客户管理的密钥.将S3存储桶的默认加密行为设置为使用客户管理的KMS密钥.将数据迁移到S3存储桶.每年手动转动KMS钥匙.</t>
    <phoneticPr fontId="2"/>
  </si>
  <si>
    <t>使用客户密钥材料对数据进行加密,将数据迁移到S3存储桶.创建一个没有密钥材料的AWS密钥管理服务(AWS KMS)密钥.将客户密钥材料导入KMS密钥.启用自动钥匙旋转.</t>
    <phoneticPr fontId="2"/>
  </si>
  <si>
    <t>Q910一家公司正在将应用程序从其管理的本地Microsoft Active Directory迁移到AWS.该公司在多个AWS帐户中部署应用程序.该公司使用AWS组织对账户进行集中管理.该公司的安全团队需要一个跨公司所有AWS帐户的单一登录解决方案.公司必须继续管理本地Active Directory中的用户和组.哪种解决方案将满足这些要求?</t>
    <phoneticPr fontId="2"/>
  </si>
  <si>
    <t>在AWS Directory Service for Microsoft Active Directory中创建企业版Active Directory.将Active Directory配置为AWS IAM identity Center的标识源.</t>
    <phoneticPr fontId="2"/>
  </si>
  <si>
    <t>启用AWS IAM身份中心.配置双向林信任关系,通过使用AWS Directory Service for Microsoft Active Directory将公司的自管理Active Directory与IAM Identity Center连接起来.</t>
    <phoneticPr fontId="2"/>
  </si>
  <si>
    <t>使用AWS目录服务,并与公司自行管理的Active Directory建立双向信任关系.</t>
    <phoneticPr fontId="2"/>
  </si>
  <si>
    <t>在Amazon EC2上部署身份提供者(IdP).将IdP链接为AWS IAM身份中心內的身份源.</t>
    <phoneticPr fontId="2"/>
  </si>
  <si>
    <t>Q911一家公司计划将其应用程序部署在Amazon Aurora PostgreSQL Serverless v2集群上.该应用程序将接收大量流量.随着应用程序负载的增加,该公司希望优化集群的存储性能.哪种解决方案将经济高效地满足这些要求?</t>
    <phoneticPr fontId="2"/>
  </si>
  <si>
    <t>将集群配置为使用Aurora标准存储配置.</t>
    <phoneticPr fontId="2"/>
  </si>
  <si>
    <t>将群集存储类型配置为Provisioned IOPS.</t>
    <phoneticPr fontId="2"/>
  </si>
  <si>
    <t>将群集存储类型配置为通用.</t>
    <phoneticPr fontId="2"/>
  </si>
  <si>
    <t>将集群配置为使用Aurora I/O优化存储配置.</t>
    <phoneticPr fontId="2"/>
  </si>
  <si>
    <t>Q912一家在AWS上运营的金融服务公司设计了符合行业标准的安全控制措施.行业标准包括美国国家标准与技术研究所(NIST)和支付卡行业数据安全标准(PCI DSS).公司的第三方审计师需要证明设计的控制措施已经实施并正确运行.该公司在AWS组织中的一个组织中拥有数百个AWS帐户.该公司需要监控各账户控制的当前状态.哪种解决方案将满足这些要求?</t>
    <phoneticPr fontId="2"/>
  </si>
  <si>
    <t>从组织管理帐户中指定一个帐户作为亚马逊检查员委派的管理员帐户.将Inspector与组织集成,以发现和扫描所有AWS帐户的资源.启用NIST和PCI DSS的检查员行业标准.</t>
    <phoneticPr fontId="2"/>
  </si>
  <si>
    <t>从组织管理帐户中指定一个帐户作为亚马逊GuardDuty委派管理员帐户.在指定的GuardDuty管理员帐户中,启用GuardDuty以保护所有成员帐户.为NIST和PCI DSS启用GuardDuty行业标准.</t>
    <phoneticPr fontId="2"/>
  </si>
  <si>
    <t>在组织管理帐户中配置AWS CloudTrail组织跟踪.指定个帐户作为合规性帐户.在合规帐户中为NIST和PCI DSS启用CloudTrail安全标准.</t>
    <phoneticPr fontId="2"/>
  </si>
  <si>
    <t>从组织管理帐户中指定一个帐户作为AWS Security Hub委派管理员帐户.在指定的安全集线器管理员帐户中,为所有成员帐户启用安全集线器.启用NIST和PCI DSS的安全集线器标准.</t>
    <phoneticPr fontId="2"/>
  </si>
  <si>
    <t>Q913一家公司使用亚马逊S3存储桶作为其数据湖存储平台.S3存储桶包含大量数据,这些数据由多个团队和数百个应用程序随机访问.该公司希望降低S3存储成本,并为频繁访问的对象提供即时可用性.满足这些要求的MOST操作效率解决方案是什么?</t>
    <phoneticPr fontId="2"/>
  </si>
  <si>
    <t>创建一个S3生命周期规则,将对象转换到S3智能分层存储类.</t>
    <phoneticPr fontId="2"/>
  </si>
  <si>
    <t>将物品存放在亚马逊S3冰川.使用S3 Select为应用程序提供对数据的访问权限.</t>
    <phoneticPr fontId="2"/>
  </si>
  <si>
    <t>使用S3存储类分析中的数据创建S3生命周期规则,以自动将对象转换到S3标准不频繁访问(S3标准IA)存储类.</t>
    <phoneticPr fontId="2"/>
  </si>
  <si>
    <t>将对象转换为S3标准不频繁访问(S3标准IA)存储类.创建一个AWS Lambda函数,在应用程序访问对象时将其转换为S3标准存储类.</t>
    <phoneticPr fontId="2"/>
  </si>
  <si>
    <t>Q914一家公司有5 TB的数据集.数据集包括100万个用户配置文件和1000万个连接.用户配置文件具有多对多的连接关系.该公司需要一种高效的方式来找到多达五个级别的相互联系.哪种解决方案将满足这些要求?</t>
    <phoneticPr fontId="2"/>
  </si>
  <si>
    <t>使用AmazonS3存储桶来存储数据集.使用Amazon Athena执行SQL JOIN查询以查找连接.</t>
    <phoneticPr fontId="2"/>
  </si>
  <si>
    <t>使用Amazon Neptune存储带有边和顶点的数据集.查询数据以查找连接.</t>
    <phoneticPr fontId="2"/>
  </si>
  <si>
    <t>使用AmazonS3存储桶来存储数据集.使用Amazon QuickLight可视化连接.</t>
    <phoneticPr fontId="2"/>
  </si>
  <si>
    <t>使用Amazon RDS将数据集存储为多个表.执行SQL JOIN查询以查找连接.</t>
    <phoneticPr fontId="2"/>
  </si>
  <si>
    <t>Q915公司需要在其内部环境和AWS之间建立安全连接.此连接不需要高带宽,将处理少量流量.应迅速建立连接.建立这种连接的最具成本效益的方法是什么?</t>
    <phoneticPr fontId="2"/>
  </si>
  <si>
    <t>实现客户端VPN.</t>
    <phoneticPr fontId="2"/>
  </si>
  <si>
    <t>实施AWS Direct Connect.</t>
    <phoneticPr fontId="2"/>
  </si>
  <si>
    <t>在AmazonEC2上实现一个堡垒主机.</t>
    <phoneticPr fontId="2"/>
  </si>
  <si>
    <t>实现AWS站点到站点的VPN连接.</t>
    <phoneticPr fontId="2"/>
  </si>
  <si>
    <t>Q916一家公司有一个内部部署的SFTP文件传输解决方案,该公司正在迁移到AWS云,以扩展文件传输解决方案,并通过使用亚马逊S3优化成本.该公司的员工将使用他们的本地Microsoft Active Directory (AD)凭据来访问新解决方案.该公司希望保留当前的身份验证和文件访问机制.哪种解决方案将以最少的运营开销满足这些要求?</t>
    <phoneticPr fontId="2"/>
  </si>
  <si>
    <t>配置S3文件网关.在使用现有Active Directory进行身份验证的文件网关上创建SMB文件共享.</t>
    <phoneticPr fontId="2"/>
  </si>
  <si>
    <t>使用Amazon EC2实例配置一个自动缩放组以运行SFTP解决方案.将组配置为以60%的CPU利用率进行扩展.</t>
    <phoneticPr fontId="2"/>
  </si>
  <si>
    <t>创建一个带有SFTP端点的AWS Transfer Family服务器.选择AWS目录服务选项作为身份提供程序.使用AD连接器连接本地Active Directory.</t>
    <phoneticPr fontId="2"/>
  </si>
  <si>
    <t>创建AWS Transfer Family SFTP端点.将端点配置为使用AWS目录服务选项作为连接到现有Active Directory的身份提供程序.</t>
    <phoneticPr fontId="2"/>
  </si>
  <si>
    <t>Q917一家公司正在设计一个事件驱动的订单处理系统.创建订单后,每个订单都需要多个验证步骤.幂等AWS Lambda函数执行每个验证步骤.每个验证步骤都独立于其他验证步骤.单个验证步骤只需要订单事件信息的一个子集.该公司希望确保Lambda函数的每个验证步骤只能访问该函数所需的订单事件中的信息.订单处理系统的组件应该松散耦合,以适应未来的业务变化,哪种解决方案将满足这些要求?</t>
    <phoneticPr fontId="2"/>
  </si>
  <si>
    <t>为每个验证步骤创建一个Amazon简单队列服务(Amazon SQS)队列.创建一个新的Lambda函数,将订单数据转换为每个验证步骤所需的格式,并将消息发布到相应的SQS队列.将每个验证步骤Lambda函数订阅到其相应的SQS队列.</t>
    <phoneticPr fontId="2"/>
  </si>
  <si>
    <t>创建一个亚马逊简单通知服务(Amazon SNS)主题.将验证步骤Lambda函数订阅到SNS主题.使用消息正文过滤只向每个订阅的Lambda函数发送所需的数据.</t>
    <phoneticPr fontId="2"/>
  </si>
  <si>
    <t>创建一个AmazonEventBridge事件总线,为每个验证步骤创建一个事件规则,将输入转换器配置为仅向每个目标验证步骤Lambda函数发送所需的数据.</t>
    <phoneticPr fontId="2"/>
  </si>
  <si>
    <t>创建一个Amazon简单队列服务(Amazon SQS)队列.创建一个新的Lambda函数来订阅SQS队列,并将订单数据转换为每个验证步骤所需的格式.使用新的Lambda函数在单独的线程上并行执行验证步骤Lambda函数的同步调用.</t>
    <phoneticPr fontId="2"/>
  </si>
  <si>
    <t>Q918一家公司正在将一个三层应用程序迁移到AWS.该应用程序需要一个MySQL数据库.过去,应用程序用户在创建新条目时报告应用程序性能较差,这些性能问题是由用户在工作时间从应用程序生成不同的实时报告引起的.当应用程序迁移到AWS时,哪种解决方案将提高其性能?</t>
    <phoneticPr fontId="2"/>
  </si>
  <si>
    <t>将数据导入到具有规定容量的Amazon DynamoDB表中.重构应用程序以使用DynamoDB进行报告.</t>
    <phoneticPr fontId="2"/>
  </si>
  <si>
    <t>在经过计算优化的AmazonEC2实例上创建数据库.确保计算资源超过本地数据库.</t>
    <phoneticPr fontId="2"/>
  </si>
  <si>
    <t>创建一个带有多个读取副本的Amazon Aurora MySQL Multi-AZ DB集群.将应用程序配置为使用报表的读取器端点.</t>
    <phoneticPr fontId="2"/>
  </si>
  <si>
    <t>创建一个AmazonAuroraMySQL多AZ数据库集群.将应用程序配置为使用群集的备份实例作为报告的终结点.</t>
    <phoneticPr fontId="2"/>
  </si>
  <si>
    <t>Q919一家公司正在使用AWS Direct Connect连接将安全的本地网络扩展到AWS云.内部网络没有直接的互联网接入.在本地网络上运行的应用程序需要使用AmazonS3存储桶.哪种解决方案将经济高效地满足这些要求?</t>
    <phoneticPr fontId="2"/>
  </si>
  <si>
    <t>创建一个公共虚拟接口 (VIF).在公共VIF上路由AWS流量.</t>
    <phoneticPr fontId="2"/>
  </si>
  <si>
    <t>创建VPC和NAT网关.将AWS流量从本地网络路由到NAT网关.</t>
    <phoneticPr fontId="2"/>
  </si>
  <si>
    <t>创建VPC和AmazonS3接口端点将AWS流量从本地网络路由到S3接口端点.</t>
    <phoneticPr fontId="2"/>
  </si>
  <si>
    <t>在本地网络和直连之间创建VPC对等连接.通过对等连接路由AWS流量.</t>
    <phoneticPr fontId="2"/>
  </si>
  <si>
    <t>Q920一家公司通过在单个AWS地区使用亚马逊EC2实例的自动缩放组来为其网站提供服务.该网站不需要数据库.该公司正在扩张,公司的工程团队将网站部署到第二个地区.该公司希望将流量分布在这两个地区,以适应增长并用于灾难恢复目的.该解决方案不应服务于网站不健康的地区的流量.公司应该使用哪种政策或资源来满足这些要求?</t>
    <phoneticPr fontId="2"/>
  </si>
  <si>
    <t>亚马逊路线53的简单路线政策</t>
    <phoneticPr fontId="2"/>
  </si>
  <si>
    <t>亚马逊路线53多值应答路由策略</t>
    <phoneticPr fontId="2"/>
  </si>
  <si>
    <t>一个区域中的应用程序负载均衡器,具有指定两个区域的EC2实例ID的目标组</t>
    <phoneticPr fontId="2"/>
  </si>
  <si>
    <t>一个区域中的应用程序负载均衡器,其目标组指定来自两个区域的EC2实例的IP地址</t>
    <phoneticPr fontId="2"/>
  </si>
  <si>
    <t>Q921一家公司在由Amazon Elastic Block Store (Amazon EBS) 支持的Amazon EC2实例上运行其应用程序.EC2实例运行最新的AmazonLinux版本.当公司员工存储和检索25 GB或更大的文件时,应用程序会遇到可用性问题.公司需要一个不需要公司在EC2实例之间传输文件的解决方案.这些文件必须在多个EC2实例和多个可用区域中可用.哪种解决方案将满足这些要求?</t>
    <phoneticPr fontId="2"/>
  </si>
  <si>
    <t>将所有文件迁移到AmazonS3存储桶中.指示员工访问S3存储桶中的文件.</t>
    <phoneticPr fontId="2"/>
  </si>
  <si>
    <t>拍摄现有EBS卷的快照.将快照作为EBS卷装载到EC2实例中.指示员工访问EC2实例中的文件.</t>
    <phoneticPr fontId="2"/>
  </si>
  <si>
    <t>在所有EC2实例上安装一个Amazon弹性文件系统(Amazon EFS)文件系统.指示员工访问EC2实例中的文件.</t>
    <phoneticPr fontId="2"/>
  </si>
  <si>
    <t>从EC2实例创建一个Amazon机器映像(AMI).从使用实例存储卷的AMI中配置新的EC2实例.指示员工访问EC2实例中的文件.</t>
    <phoneticPr fontId="2"/>
  </si>
  <si>
    <t>Q922一家公司正在亚马逊EC2上运行一个由亚马逊RDS数据库支持的高度敏感的应用程序.法规遵从性法规要求所有个人身份信息(PII)在静止时都要加密.解决方案架构师应该推荐哪种解决方案来满足这一要求,同时对基础架构进行最少的更改?</t>
    <phoneticPr fontId="2"/>
  </si>
  <si>
    <t>部署AWS证书管理器生成证书.使用证书加密数据库卷.</t>
    <phoneticPr fontId="2"/>
  </si>
  <si>
    <t>部署AWS CloudHSM,生成加密密钥,并使用密钥加密数据库卷.</t>
    <phoneticPr fontId="2"/>
  </si>
  <si>
    <t>使用AWS密钥管理服务(AWS KMS)密钥配置SSL加密以加密数据库卷.</t>
    <phoneticPr fontId="2"/>
  </si>
  <si>
    <t>使用AWS密钥管理服务(AWS KMS) 密钥配置Amazon Elastic Block Store (Amazon EBS) 加密和Amazon RDS加密,以加密实例和数据库卷.</t>
    <phoneticPr fontId="2"/>
  </si>
  <si>
    <t>Q923一家公司在专有网络的私有子网中运行AWS Lambda功能.子网具有通过AmazonEC2 NAT实例到互联网的默认路由.Lambda函数处理输入数据,并将其输出作为对象保存到AmazonS3.由于NAT实例网络上的流量饱和,Lambda函数在尝试上传对象时偶尔会超时,该公司希望在不穿越互联网的情况下访问Amazon S3.哪种解决方案将满足这些要求?</t>
    <phoneticPr fontId="2"/>
  </si>
  <si>
    <t>用AWS管理的NAT网关替换EC2 NAT实例.</t>
    <phoneticPr fontId="2"/>
  </si>
  <si>
    <t>将专有网络中EC2 NAT实例的大小增加到网络优化实例类型.</t>
    <phoneticPr fontId="2"/>
  </si>
  <si>
    <t>在VPC中为AmazonS3提供网关端点相应地更新子网的路由表.</t>
    <phoneticPr fontId="2"/>
  </si>
  <si>
    <t>提供一个过境通道.将传输网关附件放置在运行Lambda功能的专用子网中.</t>
    <phoneticPr fontId="2"/>
  </si>
  <si>
    <t>Q924一家在世界各地都有记者的新闻公司正在AWS上托管其广播系统.记者向广播系统发送现场直播.记者们使用手机上的软件通过实时消息协议(RTMP)发送实时流.解决方案架构师必须设计一个解决方案,使报告者能够发送最高质量的流.该解决方案必须提供到广播系统的加速TCP连接.解决方案架构师应该使用什么来满足这些要求?</t>
    <phoneticPr fontId="2"/>
  </si>
  <si>
    <t>亚马逊CloudFront</t>
    <phoneticPr fontId="2"/>
  </si>
  <si>
    <t>AWS全球加速器</t>
  </si>
  <si>
    <t>AWS全球加速器</t>
    <phoneticPr fontId="2"/>
  </si>
  <si>
    <t>AWS客户端VPN</t>
    <phoneticPr fontId="2"/>
  </si>
  <si>
    <t>亚马逊EC2实例和AWS弹性IP地址</t>
    <phoneticPr fontId="2"/>
  </si>
  <si>
    <t>Q925一家公司使用亚马逊EC2实例和亚马逊弹性块存储(Amazon EBS)来运行其自我管理的数据库.该公司有350 TB的数据分布在所有EBS卷中.该公司每天拍摄EBS快照,并将快照保存一个月.每日变化率为EBS卷的5%.由于新的规定,公司需要将每月的快照保存7年.该公司需要更改其备份策略,以符合新的管理法规,并确保数据可用,而只需最少的管理工作.哪种解决方案将经济高效地满足这些要求?</t>
    <phoneticPr fontId="2"/>
  </si>
  <si>
    <t>将每日快照保存在EBS快照标准层中1个月.将每月快照复制到亚马逊S3冰川深度档案馆,保存期为7年.</t>
    <phoneticPr fontId="2"/>
  </si>
  <si>
    <t>继续使用当前EBS快照策略.添加一个新策略,将每月快照移动到亚马逊EBS快照存档,保留期为7年.</t>
    <phoneticPr fontId="2"/>
  </si>
  <si>
    <t>将每日快照保存在EBS快照标准层中1个月.将每月快照保留在标准层中7年.使用增量快照.</t>
    <phoneticPr fontId="2"/>
  </si>
  <si>
    <t>将每日快照保存在EBS快照标准层中.使用EBS直接API每月获取所有EBS卷的快照.将快照存储在不频繁访问层的Amazon S3存储桶中7年.</t>
    <phoneticPr fontId="2"/>
  </si>
  <si>
    <t>Q926一家公司在几个亚马逊EC2实例上运行一个应用程序,这些实例将持久数据存储在亚马逊弹性文件系统(Amazon EFS)文件系统上.该公司需要使用AWS托管服务解决方案将数据复制到另一个AWS地区.哪种解决方案将经济高效地满足这些要求?</t>
    <phoneticPr fontId="2"/>
  </si>
  <si>
    <t>使用EFS到EFS的备份解决方案将数据复制到另一个区域的EFS文件系统.</t>
    <phoneticPr fontId="2"/>
  </si>
  <si>
    <t>运行夜间脚本,将数据从EFS文件系统复制到AmazonS3存储桶.在S3存储桶上启用S3跨区域复制.</t>
    <phoneticPr fontId="2"/>
  </si>
  <si>
    <t>在其他Region创建VPC.建立跨地域的VPC对等.每晚运行一次rsync,将数据从原始Region复制到新Region.</t>
    <phoneticPr fontId="2"/>
  </si>
  <si>
    <t>使用AWS备份创建一个备份计划,该计划包含一个每天进行备份并将其复制到另一个区域的规则.将EFS文件系统资源分配给备份计划.</t>
    <phoneticPr fontId="2"/>
  </si>
  <si>
    <t>Q927一家电子商务公司正在将其内部工作负载迁移到AWS云.工作负载目前由一个web应用程序和一个用于存储的后端Microsoft SQL数据库组成.该公司预计在促销活动期间会有大量客户.AWS云中的新基础设施必须具有高可用性和可扩展性.哪种解决方案将以最少的管理开销满足这些要求?</t>
    <phoneticPr fontId="2"/>
  </si>
  <si>
    <t>将web应用程序迁移到应用程序负载均衡器后面的两个可用区中的两个AmazonEC2实例.将数据库迁移到Amazon RDS for Microsoft SQL Server, 并在两个可用性区域中读取副本.</t>
    <phoneticPr fontId="2"/>
  </si>
  <si>
    <t>将web应用程序迁移到AmazonEC2实例,该实例在应用程序负载均衡器后面的两个可用性区域的“自动缩放”组中运行.通过数据库复制将数据库迁移到跨不同AWS区域的两个EC2实例.</t>
    <phoneticPr fontId="2"/>
  </si>
  <si>
    <t>将web应用程序迁移到AmazonEC2实例,这些实例在应用程序负载均衡器后面的两个可用性区域的自动缩放组中运行。使用Multi-AZ部署将数据库迁移到Amazon RDS.</t>
    <phoneticPr fontId="2"/>
  </si>
  <si>
    <t>将web应用程序迁移到应用程序负载均衡器后面的三个可用区中的三个AmazonEC2实例.将数据库迁移到跨三个可用性区域的三个EC2实例.</t>
    <phoneticPr fontId="2"/>
  </si>
  <si>
    <t>Q928一家公司有一个内部部署的业务应用程序,每天生成数百个文件.这些文件存储在SMB文件共享上,需要低延迟连接到应用程序服务器.一项新的公司政策规定,所有应用程序生成的文件都必须复制到AWS.已经有一个到AWS的VPN连接.应用程序开发团队没有时间进行必要的代码修改以将应用程序移动到AWS.解决方案架构师应该推荐哪种服务来允许应用程序将文件复制到AWS?</t>
    <phoneticPr fontId="2"/>
  </si>
  <si>
    <t>适用于Windows文件服务器的Amazon FSx</t>
    <phoneticPr fontId="2"/>
  </si>
  <si>
    <t>AWS雪球</t>
    <phoneticPr fontId="2"/>
  </si>
  <si>
    <t>Q929一家公司有15名员工.该公司将员工的开始日期存储在Amazon DynamoDB表中.公司希望在员工工作周年纪念日当天向每位员工发送一封电子邮件.哪种解决方案将在MOST运行效率方面满足这些要求?</t>
    <phoneticPr fontId="2"/>
  </si>
  <si>
    <t>创建一个脚本,扫描DynamoDB表,并在必要时使用亚马逊简单通知服务(Amazon SNS)向员工发送电子邮件.使用 cron作业每天在AmazonEC2实例上运行此脚本.</t>
    <phoneticPr fontId="2"/>
  </si>
  <si>
    <t>创建一个脚本,扫描DynamoDB表,并在必要时使用Amazon简单队列服务(Amazon SQS)向员工发送电子邮件.使用cron作业每天在AmazonEC2实例上运行此脚本.</t>
    <phoneticPr fontId="2"/>
  </si>
  <si>
    <t>创建一个AWS Lambda函数,该函数扫描DynamoDB表,并在必要时使用亚马逊简单通知服务(Amazon SNS)向员工发送电子邮件.将此Lambda函数安排为每天运行,</t>
    <phoneticPr fontId="2"/>
  </si>
  <si>
    <t>创建一个AWS Lambda函数,该函数扫描DynamoDB表,并在必要时使用亚马逊简单队列服务(Amazon SQS) 向员工发送电子邮件.将此Lambda函数安排为每天运行.</t>
    <phoneticPr fontId="2"/>
  </si>
  <si>
    <t>该公司不想进行任何代码更改.选项D要求在Amazon S3和API网关上托管门户网站的完整重新架构,这涉及到对现有系统的重大更改.这不符合对当前设置进行最小更改的要求.</t>
  </si>
  <si>
    <t>Q1001 一家公司提供送餐服务.由于最近的增长,该公司的订单处理系统在高峰时段遇到了扩展问题.当前的架构包括自动扩展组中的Amazon EC2实例,该组从应用程序收集订单.Auto Scaling组中的第二组EC2实例执行订单.订单收集过程发生得很快,但订单履行过程可能需要更长的时间.数据不得因缩放事件而丢失.解决方案架构师必须确保订单收集流程和订单履行流程在交通高峰时段都能充分扩展.哪种解决方案能够满足这些要求?</t>
    <phoneticPr fontId="2"/>
  </si>
  <si>
    <t>使用Amazon CloudWatch监视两个Auto Scaling组中每个实例的CPUUtilization度量.配置每个自动缩放组的最小容量,以满足其峰值工作负载值.</t>
    <phoneticPr fontId="2"/>
  </si>
  <si>
    <t>使用Amazon CloudWatch监视两个Auto Scaling组中每个实例的CPUUtilization度量.配置CloudWatch警报以调用Amazon简单通知服务(Amazon SNS)主题,从而按需创建其他自动扩展组.</t>
    <phoneticPr fontId="2"/>
  </si>
  <si>
    <t>提供两个Amazon简单队列服务(Amazon SQS) 队列.使用一个SQS队列进行订单收集.使用第二个SQS队列完成订单.配置EC2实例以轮询其各自的队列.根据队列发送的通知缩放自动缩放组.</t>
    <phoneticPr fontId="2"/>
  </si>
  <si>
    <t>配置两个Amazon简单队列服务(Amazon SQS)队列.使用一个SQS队列进行订单收集.使用第二个SQS队列完成订单.配置EC2实例以轮询其各自的队列.根据每个队列中的消息数量缩放自动缩放组.</t>
    <phoneticPr fontId="2"/>
  </si>
  <si>
    <t>Q1002一家在线游戏公司正在将用户数据存储转移到Amazon DynamoDB,以支持该公司不断增长的用户群.当前的架构包括DynamoDB表,其中包含用户配置文件.成就和游戏内事务.该公司需要设计一个强大,持续可用和有弹性的DynamoDB架构,为用户提供无缝的游戏体验.哪种解决方案最具成本效益地满足这些要求?</t>
    <phoneticPr fontId="2"/>
  </si>
  <si>
    <t>在单个AWS区域中创建DynamoDB表.使用按需容量模式.使用全局表跨多个区域复制数据.</t>
    <phoneticPr fontId="2"/>
  </si>
  <si>
    <t>使用DynamoDB加速器(DAX) 缓存频繁访问的数据.在单个AWS区域中部署表并启用自动扩展.手动配置跨区域复制到其他区域.</t>
    <phoneticPr fontId="2"/>
  </si>
  <si>
    <t>在多个AWS区域中创建DynamoDB表.使用按需容量模式.使用DynamoDB流在区域之间进行跨区域复制.</t>
    <phoneticPr fontId="2"/>
  </si>
  <si>
    <t>使用DynamoDB全局表进行自动多区域复制.在多个AWS区域中部署表.使用配置容量模式.启用自动缩放.</t>
    <phoneticPr fontId="2"/>
  </si>
  <si>
    <t>Q1003 一家公司在本地运行其媒体渲染应用程序.该公司希望降低存储成本,并已将所有数据转移到Amazon S3.本地渲染应用程序需要低延迟访问存储.公司需要为应用程序设计一个存储解决方案.存储解决方案必须保持所需的应用程序性能.哪种存储解决方案将以最具成本效益的方式满足这些要求?</t>
    <phoneticPr fontId="2"/>
  </si>
  <si>
    <t>使用Mountpoint for Amazon S3访问本地应用程序在Amazon S3中的数据.</t>
    <phoneticPr fontId="2"/>
  </si>
  <si>
    <t>配置Amazon S3文件网关,为本地应用程序提供存储.</t>
    <phoneticPr fontId="2"/>
  </si>
  <si>
    <t>将数据从Amazon S3复制到适用于Windows文件服务器的Amazon FSx.配置Amazon FSx文件网关,为本地应用程序提供存储.</t>
    <phoneticPr fontId="2"/>
  </si>
  <si>
    <t>配置本地文件服务器.使用Amazon S3 API连接到S3存储.配置应用程序以从本地文件服务器访问存储.</t>
    <phoneticPr fontId="2"/>
  </si>
  <si>
    <t>Q1004一家公司在美国东部地区托管其企业资源规划(ERP) 系统.该系统在Amazon EC2实例上运行.客户使用托管在EC2实例上的公共API与ERP系统交换信息.国际客户报告API数据中心的响应时间缓慢.哪种解决方案将最经济高效地改善国际客户的响应时间?</t>
    <phoneticPr fontId="2"/>
  </si>
  <si>
    <t>创建具有公共虚拟接口(VIF) 的AWS Direct Connect连接,以提供从每个客户的数据中心到我们的连接.使用Direct Connect网关将客户的API请求路由到ERP系统API.</t>
    <phoneticPr fontId="2"/>
  </si>
  <si>
    <t>在API前面建立Amazon CloudFront分发.配置CachingOptimized托管缓存策略以提高缓存效率.</t>
    <phoneticPr fontId="2"/>
  </si>
  <si>
    <t>建立AWS全球加速器.为必要的端口配置侦听器.为相应的区域配置端点组以分配流量.在组中为API创建终结点.</t>
    <phoneticPr fontId="2"/>
  </si>
  <si>
    <t>使用AWS Site to Site VPN在区域和客户网络之间建立专用VPN隧道.通过VPN连接将流量路由到API.</t>
    <phoneticPr fontId="2"/>
  </si>
  <si>
    <t>Q1005一家公司通过在其网站上进行调查来跟踪客户满意度.这些调查有时每小时会接触到数千名客户.调查结果目前通过电子邮件发送给公司,以便公司员工可以手动查看结果并评估客户情绪.该公司希望实现客户调查流程的自动化.必须提供过去12个月的调查结果.哪种解决方案将以最具可扩展性的方式满足这些要求?</t>
    <phoneticPr fontId="2"/>
  </si>
  <si>
    <t>将调查结果数据发送到连接到Amazon简单队列服务(Amazon SQS)队列的Amazon API网关端点.创建一个AWS Lambda函数来轮询SQS队列,调用Amazon Comprehend进行情绪分析,并将结果保存到Amazon DynamoDB表中.将所有记录的TTL设置为未来365天.</t>
    <phoneticPr fontId="2"/>
  </si>
  <si>
    <t>将调查结果数据发送到运行在Amazon EC2实例上的API.配置API将调查结果作为新记录存储在Amazon DynamoDB表中,调用Amazon Comprehend进行情绪分析,并将结果保存在第二个DynamoDB表格中.将所有记录的TTL设置为未来365天.</t>
    <phoneticPr fontId="2"/>
  </si>
  <si>
    <t>将调查结果数据写入Amazon S3存储桶.使用S3事件通知调用AWS Lambda函数读取数据,并调用Amazon Rekognition进行情绪分析.将情绪分析结果存储在第二个S3存储桶中.在每个存储桶上使用S3生命周期策略,使对象在365天后过期.</t>
    <phoneticPr fontId="2"/>
  </si>
  <si>
    <t>将调查结果数据发送到连接到Amazon简单队列服务(Amazon SQS)队列的Amazon API网关端点配置SQS队列以调用AWS Lambda函数,该函数调用Amazon Lex进行情感分析,并将结果保存到Amazon DynamoDB表中.将所有记录的TTL设置为未来365天.</t>
    <phoneticPr fontId="2"/>
  </si>
  <si>
    <t>Q1006一家公司使用AWS Systems Manager对Amazon EC2实例进行日常管理和修补.EC2实例位于应用程序负载平衡器(ALB)后面的IP地址类型目标组中.新的安全协议要求公司在补丁期间从服务中删除EC2实例.当公司试图在下一个补丁期间遵循安全协议时,公司会在补丁窗口期间收到错误.哪种解决方案组合可以解决错误?(选择两个.)</t>
    <phoneticPr fontId="2"/>
  </si>
  <si>
    <t>将目标组的目标类型从IP地址类型更改为实例类型.</t>
    <phoneticPr fontId="2"/>
  </si>
  <si>
    <t>继续使用现有的Systems Manager文档,不做任何更改,因为它已经过优化,可以处理ALB后面的IP地址类型目标组中的实例.</t>
    <phoneticPr fontId="2"/>
  </si>
  <si>
    <t>实施AWSEC2 PatchLoadBalanacerInstance系统管理器自动化文档来管理补丁过程.</t>
    <phoneticPr fontId="2"/>
  </si>
  <si>
    <t>使用系统管理器维护窗口自动从服务中删除实例以修补实例.</t>
    <phoneticPr fontId="2"/>
  </si>
  <si>
    <t>配置Systems Manager状态管理器以从服务中删除实例并管理修补计划.使用ALB健康检查重新路由流量.</t>
    <phoneticPr fontId="2"/>
  </si>
  <si>
    <t>Q1007 一家医疗公司希望对来自多个客户的大量临床试验数据进行转换.公司必须从包含客户数据的关系数据库中提取数据.然后,该公司将使用一系列复杂的规则来转换数据.转换完成后,该公司将把数据加载到Amazon S3.在公司将数据存储在Amazon S3中之前,所有数据都必须在处理位置进行加密.所有数据必须使用客户特定的密钥进行加密.哪种解决方案能够以最少的操作工作量满足这些要求?</t>
    <phoneticPr fontId="2"/>
  </si>
  <si>
    <t>为每个客户创建一个AWS胶水作业.为每个使用服务器端加密和Amazon S3托管密钥(SSE-S3)加密数据的作业附加安全配置.</t>
    <phoneticPr fontId="2"/>
  </si>
  <si>
    <t>为每个客户创建一个Amazon EMR集群.将安全配置附加到每个使用客户端加密和自定义客户端根密钥(CSE自定义)加密数据的集群.</t>
    <phoneticPr fontId="2"/>
  </si>
  <si>
    <t>为每个客户创建一个AWS胶水作业.为每个使用AWS KMS托管密钥(CSE-KMS)进行客户端加密以加密数据的作业附加安全配置.</t>
    <phoneticPr fontId="2"/>
  </si>
  <si>
    <t>为每个客户创建一个Amazon EMR集群.将安全配置附加到使用AWS KMS密钥(SSE-KMS)的服务器端加密来加密数据的每个集群.</t>
    <phoneticPr fontId="2"/>
  </si>
  <si>
    <t>Q1008一家公司在单个Amazon EC2按需实例上托管网站分析应用程序.分析应用程序具有很高的弹性,设计为在无状态模式下运行,该公司注意到,该应用程序在繁忙时段显示出性能下降的迹象,并出现5xx个错误.公司需要使应用程序无缝扩展.哪种解决方案最具成本效益地满足这些要求?</t>
    <phoneticPr fontId="2"/>
  </si>
  <si>
    <t>创建web应用程序的亚马逊机器映像(AMI).使用AMI启动第二个EC2按需实例.使用应用程序负载平衡器在两个EC2实例之间分配负载.</t>
    <phoneticPr fontId="2"/>
  </si>
  <si>
    <t>创建web应用程序的亚马逊机器映像(AMI).使用AMI启动第二个EC2按需实例.使用Amazon Route 53加权路由在两个EC2实例之间分配负载.</t>
    <phoneticPr fontId="2"/>
  </si>
  <si>
    <t>创建一个AWS Lambda函数来停止EC2实例并更改实例类型.创建Amazon CloudWatch警报,以便在CPU利用率超过75%时调用Lambda函数.</t>
    <phoneticPr fontId="2"/>
  </si>
  <si>
    <t>创建web应用程序的亚马逊机器映像(AMI).将AMI应用于启动模板.创建一个包含启动模板的自动缩放组.配置发射模板以使用Spot Fleet.将应用程序负载平衡器附加到自动缩放组.</t>
    <phoneticPr fontId="2"/>
  </si>
  <si>
    <t>Q1009一家公司运营着一个数据存储在亚马逊S3存储桶中的环境.这些对象在一天中经常被访问,该公司对存储在S3存储桶中的数据有严格的数据加密要求.该公司目前使用AWS密钥管理服务(AWS KMS)进行加密.该公司希望优化与加密S3对象相关的成本,而无需额外调用AWS KMS.哪种解决方案能够满足这些要求?</t>
    <phoneticPr fontId="2"/>
  </si>
  <si>
    <t>使用带有Amazon S3托管密钥(SSE-S3)的服务器端加密.</t>
    <phoneticPr fontId="2"/>
  </si>
  <si>
    <t>使用S3 Bucket Key对新对象使用AWS KMS密钥(SSE-KMS)进行服务器端加密.</t>
    <phoneticPr fontId="2"/>
  </si>
  <si>
    <t>使用AWS KMS客户管理密钥进行客户端加密.</t>
    <phoneticPr fontId="2"/>
  </si>
  <si>
    <t>使用存储在AWS KMS中的客户提供的密钥(SSE-C)进行服务器端加密.</t>
    <phoneticPr fontId="2"/>
  </si>
  <si>
    <t>Q1010一家公司在本地数据中心的虚拟机(VM)上运行多个工作负载.公司正在迅速扩张.本地数据中心无法快速扩展以满足业务需求.该公司希望将工作负载迁移到AWS.迁移具有时间敏感性.该公司希望对非关键工作负载使用升降和转移策略.哪些步骤组合将满足这些要求?(选择三个.)</t>
    <phoneticPr fontId="2"/>
  </si>
  <si>
    <t>B,C,D</t>
    <phoneticPr fontId="2"/>
  </si>
  <si>
    <t>使用AWS模式转换工具(AWS SCT)收集有关VM的数据.</t>
    <phoneticPr fontId="2"/>
  </si>
  <si>
    <t>使用AWS应用程序迁移服务.在虚拟机上安装AWS复制代理.</t>
    <phoneticPr fontId="2"/>
  </si>
  <si>
    <t>完成虚拟机的初始复制.启动测试实例以对VM执行验收测试。</t>
    <phoneticPr fontId="2"/>
  </si>
  <si>
    <t>停止虚拟机上的所有操作.启动切换实例.</t>
    <phoneticPr fontId="2"/>
  </si>
  <si>
    <t>使用AWS App2Container (A2C) 收集有关虚拟机的数据.</t>
    <phoneticPr fontId="2"/>
  </si>
  <si>
    <t>使用AWS数据库迁移服务(AWS DMS)迁移虚拟机.</t>
    <phoneticPr fontId="2"/>
  </si>
  <si>
    <t>Q1011一家公司在专用子网中托管应用程序.该公司已经将该应用程序与亚马逊Cognito集成.该公司使用Amazon Cognito用户池对用户进行身份验证.该公司需要修改应用程序,以便应用程序可以安全地将用户文档存储在Amazon S3存储桶中.哪些步骤组合可以安全地将Amazon S3与应用程序集成?(选择两个.)</t>
    <phoneticPr fontId="2"/>
  </si>
  <si>
    <t>创建一个Amazon Cognito身份池,以便在用户成功登录时为其生成安全的Amazon S3访问令牌.</t>
    <phoneticPr fontId="2"/>
  </si>
  <si>
    <t>当用户成功登录时,使用现有的Amazon Cognito用户池为用户生成Amazon S3访问令牌.</t>
    <phoneticPr fontId="2"/>
  </si>
  <si>
    <t>在公司托管应用程序的同一VPC中创建Amazon S3 VPC端点.</t>
    <phoneticPr fontId="2"/>
  </si>
  <si>
    <t>在公司托管应用程序的VPC中创建NAT网关.为S3存储桶分配一个策略,以拒绝任何不是从Amazon Cognito发起的请求</t>
    <phoneticPr fontId="2"/>
  </si>
  <si>
    <t>在S3存储桶中附加一个策略,只允许从用户的IP地址访问.</t>
    <phoneticPr fontId="2"/>
  </si>
  <si>
    <t>Q1012一家公司有一个处理客户订单的三层web应用程序.web层由应用程序负载平衡器后面的Amazon EC2实例组成.处理层由EC2实例组成.该公司通过使用Amazon Simple Queue Service (Amazon SQS) 将web层和处理层解耦.存储层使用Amazon DynamoDB.在高峰时段,一些用户报告订单处理延迟和大厅.该公司注意到,在这些延迟期间,EC2实例以100%的CPU使用率运行,SQS队列已满.高峰时间是可变和不可预测的,公司需要提高应用程序的性能.哪种解决方案能够满足这些要求?</t>
    <phoneticPr fontId="2"/>
  </si>
  <si>
    <t>使用Amazon EC2 Auto scaling的定时扩展功能,在高峰使用时间期间向外扩展处理层实例.使用CPU利用率指标来确定何时进行扩展.</t>
    <phoneticPr fontId="2"/>
  </si>
  <si>
    <t>在DynamoDB后端层之前使用Amazon Elasticache for Redis.使用目标利用率作为指标来确定何时进行扩展.</t>
    <phoneticPr fontId="2"/>
  </si>
  <si>
    <t>添加Amazon CloudFront分发以缓存web层的响应.使用HTTP延迟作为衡量标准来确定何时进行扩展.</t>
    <phoneticPr fontId="2"/>
  </si>
  <si>
    <t>使用Amazon EC2 Auto Scaling目标跟踪策略向外扩展处理层实例.使用ApproximateNumberOfMessages属性确定何时缩放.</t>
    <phoneticPr fontId="2"/>
  </si>
  <si>
    <t>Q1013 一家公司的生产环境由亚马逊EC2按需实例组成,这些实例在周一至周六之间持续运行,这些实例在周日只能运行12小时,不能容忍中断.该公司希望对生产环境进行成本优化.哪种解决方案最具成本效益地满足这些要求?</t>
    <phoneticPr fontId="2"/>
  </si>
  <si>
    <t>为周日仅运行12小时的EC2实例购买预定保留实例.为周一至周六持续运行的EC2实例购买标准保留实例.</t>
    <phoneticPr fontId="2"/>
  </si>
  <si>
    <t>为周日仅运行12小时的EC2实例购买可转换保留实例.为周一至周六持续运行的EC2实例购买标准保留实例.</t>
    <phoneticPr fontId="2"/>
  </si>
  <si>
    <t>对于周日仅运行12小时的EC2实例,请使用Spot实例.为周一至周六持续运行的EC2实例购买标准保留实例.</t>
    <phoneticPr fontId="2"/>
  </si>
  <si>
    <t>对周日只运行12小时的EC2实例使用Spot实例.为周一至周六持续运行的EC2实例购买可转换保留实例.</t>
    <phoneticPr fontId="2"/>
  </si>
  <si>
    <t>Q1014一家数字图像处理公司希望将其内部部署的单片应用程序迁移到AWS云.该公司处理数千张图像并生成大文件,作为处理工作流程的一部分.该公司需要一个解决方案来管理越来越多的图像处理作业.该解决方案还必须减少图像处理工作流程中的手动任务.该公司不想管理解决方案的底层基础设施. 哪种解决方案能够以最小的运营开销满足这些要求?</t>
    <phoneticPr fontId="2"/>
  </si>
  <si>
    <t>使用带有Amazon EC2 Spot实例的Amazon弹性容器服务(Amazon ECS) 来处理映像.配置Amazon简单队列服务(Amazon SQS)以编排工作流.将处理后的文件存储在Amazon Elastic File System (Amazon EFS) 中.</t>
    <phoneticPr fontId="2"/>
  </si>
  <si>
    <t>使用AWS批处理作业来处理图像.使用AWS Step Functions编排工作流.将处理后的文件存储在Amazon S3存储桶中.</t>
    <phoneticPr fontId="2"/>
  </si>
  <si>
    <t>使用AWS Lambda函数和Amazon EC2 Spot实例处理映像.将处理后的文件存储在Amazon FSx中.</t>
    <phoneticPr fontId="2"/>
  </si>
  <si>
    <t>部署一组Amazon EC2实例来处理映像.使用AWS Step Functions编排工作流.将处理后的文件存储在Amazon Elastic Block Store (Amazon EBS) 卷中.</t>
    <phoneticPr fontId="2"/>
  </si>
  <si>
    <t>Q1015一家公司的图像托管网站让世界各地的用户能够从他们的移动设备上加载.查看和下载图像.该公司目前将静态网站托管在Amazon S3存储桶中.由于网站越来越受欢迎,网站的性能下降了.用户在上传和下载图像时报告了延迟问题.公司必须提高网站的性能.哪种解决方案能够以最少的实施工作量满足这些要求?</t>
    <phoneticPr fontId="2"/>
  </si>
  <si>
    <t>为S3存储桶配置Amazon CloudFront分发,以提高下载性能.启用S3传输加速以提高上传性能.</t>
    <phoneticPr fontId="2"/>
  </si>
  <si>
    <t>在多个AWS区域中配置正确大小的Amazon EC2实例.将应用程序迁移到EC2实例.使用应用程序负载平衡器在EC2实例之间平均分配网站流量.配置AWS全球加速器以低延迟满足全球需求.</t>
    <phoneticPr fontId="2"/>
  </si>
  <si>
    <t>配置一个使用S3 bucket作为源的Amazon CloudFront分发,以提高下载性能.将应用程序配置为使用CloudFront上传图像,以提高上传性能.在多个AWS区域中创建S3存储桶.为存储桶配置复制规则,以根据用户的位置复制用户的数据.将下载重定向到离每个用户位置最近的S3存储桶.</t>
    <phoneticPr fontId="2"/>
  </si>
  <si>
    <t>为S3存储桶配置AWS全球加速器以提高网络性能.为应用程序创建一个端点,以使用全局加速器而不是S3存储桶.</t>
    <phoneticPr fontId="2"/>
  </si>
  <si>
    <t>Q1016一家公司在VPC中的应用程序负载均衡器(ALB)后面的专用子网中运行应用程序.VPC有一个NAT网关和一个互联网网关.该应用程序调用Amazon S3 API来存储对象.根据该公司的安全政策,应用程序的流量不得通过互联网传输.哪种解决方案最具成本效益地满足这些要求?</t>
    <phoneticPr fontId="2"/>
  </si>
  <si>
    <t>配置S3接口端点.创建一个允许到Amazon S3的出站流量的安全组.</t>
    <phoneticPr fontId="2"/>
  </si>
  <si>
    <t>配置S3网关端点.更新VPC路由表以使用端点.</t>
    <phoneticPr fontId="2"/>
  </si>
  <si>
    <t>配置S3 bucket策略,以允许来自分配给NAT网关的弹性IP地址的流量.</t>
    <phoneticPr fontId="2"/>
  </si>
  <si>
    <t>在部署传统应用程序的同一子网中创建第二个NAT网关.更新VPC路由表以使用第二个NAT网关.</t>
    <phoneticPr fontId="2"/>
  </si>
  <si>
    <t>Q1017 一家公司有一个在Amazon EC2实例上的Amazon Elastic Kubernetes Service (Amazon EKS) 集群上运行的应用程序.该应用程序有一个使用Amazon DynamoDB的UI和使用Amazon S3作为应用程序部署一部分的数据服务.该公司必须确保UI的EKS Pod只能访问Amazon DynamoDB,数据服务的EKS Pods只能访问Amazon S3.该公司使用AWS身份和访问管理(IAM).哪些解决方案满足了这些要求?</t>
    <phoneticPr fontId="2"/>
  </si>
  <si>
    <t>为具有所需权限的Amazon S3和DynamoDB访问创建单独的IAM策略.将两个IAM策略附加到EC2实例配置文件.使用基于角色的访问控制(RBAC)来控制各个EKS Pod对Amazon S3或DynamoDB的访问.</t>
    <phoneticPr fontId="2"/>
  </si>
  <si>
    <t>为具有所需权限的Amazon S3和DynamoDB访问创建单独的IAM策略.将Amazon S3 IAM策略直接附加到数据服务的EKS Pod, 将DynamoDB策略附加到UI的EKS Pods.</t>
    <phoneticPr fontId="2"/>
  </si>
  <si>
    <t>为UI和数据服务创建单独的Kubernetes服务帐户,以承担IAM角色.将AmazonS3FullAccess策略附加到数据服务帐户,将AmazonDynamoDBFullAccess策略附着到UI服务帐户.</t>
    <phoneticPr fontId="2"/>
  </si>
  <si>
    <t>为UI和数据服务创建单独的Kubernetes服务帐户,以承担IAM角色.使用IAM服务帐户角色(IRSA)为Amazon S3的UI和DynamoDB的数据服务提供对EKS Pod的访问.</t>
    <phoneticPr fontId="2"/>
  </si>
  <si>
    <t>Q1018:公司需要以符合安全策略的方式,让全球分布式开发团队安全访问公司的AWS资源.该公司目前使用本地Active Directory进行内部身份验证.该公司使用AWS组织来管理支持多个项目的多个AWS帐户.该公司需要一个与现有基础设施集成的解决方案,以提供集中的身份管理和访问控制.哪种解决方案能够以最小的运营开销满足这些要求?</t>
    <phoneticPr fontId="2"/>
  </si>
  <si>
    <t>设置AWS目录服务,在AWS上创建AWS管理的Microsoft Active Directory.与本地Active Directory建立信任关系.使用分配给Active Directory组的IAM rotes访问公司AWS帐户中的AWS资源.</t>
    <phoneticPr fontId="2"/>
  </si>
  <si>
    <t>为每个开发人员创建一个IAM用户.根据每个用户对每个项目的参与程度,手动管理每个IAM用户的权限.强制实施多因素身份验证(MFA)作为额外的安全层.</t>
    <phoneticPr fontId="2"/>
  </si>
  <si>
    <t>使用AWS目录服务中的AD连接器连接到本地Active Directory.将AD连接器与AWS IAM身份中心集成.配置权限集,使每个AD组都可以访问特定的AWS帐户和资源.</t>
    <phoneticPr fontId="2"/>
  </si>
  <si>
    <t>使用Amazon Cognito部署身份联合解决方案.将身份联合解决方案与本地Active Directory集成.使用Amazon Cognito为开发人员提供访问令牌,以访问AWS帐户和资源.</t>
    <phoneticPr fontId="2"/>
  </si>
  <si>
    <t>Q1019 一家公司正在AWS云中开发应用程序.应用程序的HTTP API包含在Amazon API网关中发布的关键信息.关键信息必须只能从属于公司内部网络的有限一组受信任的IP地址访问.哪种解决方案能够满足这些要求?</t>
    <phoneticPr fontId="2"/>
  </si>
  <si>
    <t>设置API网关专用集成,以限制对预定义IP地址集的访问.</t>
    <phoneticPr fontId="2"/>
  </si>
  <si>
    <t>为API创建一个资源策略,拒绝访问任何不特别允许的IP地址.</t>
    <phoneticPr fontId="2"/>
  </si>
  <si>
    <t>在私有子网中直接部署API.创建网络ACL.设置规则以允许来自特定IP地址的流量.</t>
    <phoneticPr fontId="2"/>
  </si>
  <si>
    <t>修改附加到API网关的安全组,以仅允许来自受信任IP地址的入站流量.</t>
    <phoneticPr fontId="2"/>
  </si>
  <si>
    <t>Q1020 一家公司使用AWS Control Tower在AWS上部署了多账户策略.该公司为每个开发人员提供了单独的AWS帐户.该公司希望实施控制措施,以限制开发人员产生的AWS资源成本.哪种解决方案能够以最小的运营开销满足这些要求?</t>
    <phoneticPr fontId="2"/>
  </si>
  <si>
    <t>指示每个开发人员用一个带有CostCenter键和开发人员姓名值的标签标记他们的所有资源.使用所需的标签AWS Config托管规则检查标签.创建AWS Lambda函数以终止没有标记的资源.配置AWS成本资源管理器,向每个开发人员发送每日报告,以监控他们的支出.</t>
    <phoneticPr fontId="2"/>
  </si>
  <si>
    <t>使用AWS预算为每个开发人员帐户建立预算,为实际和预测值设置预算警报,以便在开发人员超过或预计超过分配的预算时通知他们.使用AWS Budgets操作将DenyAll策略应用于开发人员的IAM角色,以防止在达到分配的预算时启动额外的资源.</t>
    <phoneticPr fontId="2"/>
  </si>
  <si>
    <t>使用AWS Cost Explorer监控和报告每个开发人员帐户的成本.配置成本资源管理器,向每个开发人员发送每日报告,以监控他们的支出.使用AWS成本异常检测来检测异常支出并提供警报.</t>
    <phoneticPr fontId="2"/>
  </si>
  <si>
    <t>使用AWS服务目录允许开发人员在有限的成本范围内启动资源.在每个AWS帐户中创建AWS Lambda函数,以便在每个工作日结束时停止运行资源.配置Lambda函数,以便在每个工作日开始时恢复资源.</t>
    <phoneticPr fontId="2"/>
  </si>
  <si>
    <t>Q1021:一位解决方案架构师正在设计一个三层web应用程序.该架构由面向互联网的应用程序负载均衡器(ALB)和托管在私有子网中的Amazon EC2实例上的web层组成.具有业务逻辑的应用层在私有子网中的EC2实例上运行.数据库层由在私有子网中的EC2实例上运行的Microsoft SQL Server组成.安全是公司的首要任务.解决方案架构师应该使用哪种安全组配置组合?(选择三个.)</t>
    <phoneticPr fontId="2"/>
  </si>
  <si>
    <t>配置web层的安全组,以允许来自ALB安全组的入站HTTPS流量.</t>
    <phoneticPr fontId="2"/>
  </si>
  <si>
    <t>配置web层的安全组,以允许出站HTTPS流量为0.0.0.0/0.</t>
    <phoneticPr fontId="2"/>
  </si>
  <si>
    <t>配置数据库层的安全组,以允许来自应用层安全组的入站Microsoft SQL Server流量.</t>
    <phoneticPr fontId="2"/>
  </si>
  <si>
    <t>配置数据库层的安全组,以允许出站HTTPS流量和Microsoft SQL Server流量流向web层的安全组织.</t>
    <phoneticPr fontId="2"/>
  </si>
  <si>
    <t>配置应用层的安全组,以允许来自web层安全组的入站HTTPS流量.</t>
    <phoneticPr fontId="2"/>
  </si>
  <si>
    <t>配置应用层的安全组,以允许出站HTTPS流量和Microsoft SQL Server流量流向web层的安全组织.</t>
    <phoneticPr fontId="2"/>
  </si>
  <si>
    <t>Q1022 一家公司发布了其生产应用程序的新版本.该公司的工作负载使用Amazon EC2.AWS Lambda.AWS Fargate和Amazon SageMaker.由于使用率处于稳定状态,该公司希望对工作负载进行成本优化.该公司希望以最少的储蓄计划覆盖最多的服务.哪种储蓄计划组合能够满足这些要求?(选择两个.)</t>
    <phoneticPr fontId="2"/>
  </si>
  <si>
    <t>为Amazon EC2和SageMaker购买EC2实例节省计划.</t>
    <phoneticPr fontId="2"/>
  </si>
  <si>
    <t>为Amazon EC2.Lambda和SageMaker购买计算节省计划.</t>
    <phoneticPr fontId="2"/>
  </si>
  <si>
    <t>购买SageMaker储蓄计划.</t>
    <phoneticPr fontId="2"/>
  </si>
  <si>
    <t>为Lambda.Fargate和Amazon EC2购买计算节省计划.</t>
    <phoneticPr fontId="2"/>
  </si>
  <si>
    <t>为Amazon EC2和Fargate购买EC2实例节省计划.</t>
    <phoneticPr fontId="2"/>
  </si>
  <si>
    <t>Q1023一家公司使用Microsoft SQL Server数据库.该公司的应用程序已连接到数据库.该公司希望在对应用程序代码进行最小更改的情况下迁移到Amazon Aurora PostgreSQL数据库.哪些步骤组合将满足这些要求?(选择两个.)</t>
    <phoneticPr fontId="2"/>
  </si>
  <si>
    <t>使用AWS模式转换工具(AWS SCT)重写应用程序中的SQL查询.</t>
    <phoneticPr fontId="2"/>
  </si>
  <si>
    <t>在Aurora PostgreSQL上启用Babelfish来运行应用程序的SQL查询.</t>
    <phoneticPr fontId="2"/>
  </si>
  <si>
    <t>使用AWS模式转换工具(AWS SCT)和AWS数据库迁移服务(AWS DMS)迁移数据库模式和数据.</t>
    <phoneticPr fontId="2"/>
  </si>
  <si>
    <t>使用Amazon RDS Proxy将应用程序连接到Aurora PostgreSQL.</t>
    <phoneticPr fontId="2"/>
  </si>
  <si>
    <t>使用AWS数据库迁移服务(AWS DMS)重写应用程序中的SQL查询.</t>
    <phoneticPr fontId="2"/>
  </si>
  <si>
    <t>Q1024一家公司计划将应用程序重新托管到使用Amazon Elastic Block Store (Amazon EBS)作为附加存储的Amazon EC2实例.解决方案架构师必须设计一个解决方案,以确保所有新创建的Amazon EBS卷默认加密.该解决方案还必须防止创建未加密的EBS卷.哪种解决方案能够满足这些要求?</t>
    <phoneticPr fontId="2"/>
  </si>
  <si>
    <t>配置EC2帐户属性以始终加密新的EBS卷.</t>
    <phoneticPr fontId="2"/>
  </si>
  <si>
    <t>使用AWS配置.配置加密卷标识符.应用默认的AWS密钥管理服务(AWS KMS) 密钥.</t>
    <phoneticPr fontId="2"/>
  </si>
  <si>
    <t>配置AWS Systems Manager以以创建EBS卷的加密副本.重新配置EC2实例以使用加密卷.</t>
    <phoneticPr fontId="2"/>
  </si>
  <si>
    <t>在AWS密钥管理服务(AWS KMS)中创建客户管理的密钥.配置AWS Migration Hub,以便在公司迁移工作负载时使用密钥.</t>
    <phoneticPr fontId="2"/>
  </si>
  <si>
    <t>Q1025一家电子商务公司希望从公司网站收集用户点击流数据进行实时分析.该网站全天的流量模式不断变化.该公司需要一个可扩展的解决方案,可以适应不同级别的流量.哪种解决方案能够满足这些要求?</t>
    <phoneticPr fontId="2"/>
  </si>
  <si>
    <t>在Amazon Kinesis data Streams中以按需模式使用数据流来捕获点击流数据.使用AWS Lambda实时处理数据.</t>
    <phoneticPr fontId="2"/>
  </si>
  <si>
    <t>使用Amazon Kinesis Data Firehose捕获点击流数据.使用AWS Glue实时处理数据.</t>
    <phoneticPr fontId="2"/>
  </si>
  <si>
    <t>使用亚马逊Kinesis视频流来捕获点击流数据.使用AWS Glue实时处理数据.</t>
    <phoneticPr fontId="2"/>
  </si>
  <si>
    <t>使用亚马逊Apache Flink托管服务(以前称为亚马逊Kinesis数据分析)来捕获点击流数据.使用AWS Lambda实时处理数据.</t>
    <phoneticPr fontId="2"/>
  </si>
  <si>
    <t>Q1026 一家全球性公司在AWS上运行其工作负载.该公司的应用程序跨AWS区域使用Amazon S3存储桶进行敏感数据存储和分析.该公司每天在多个S3存储桶中存储数百万个对象,该公司希望识别所有未启用版本控制的S3存储桶.哪种解决方案能够满足这些要求?</t>
    <phoneticPr fontId="2"/>
  </si>
  <si>
    <t>设置一个AWS CloudTrail事件,该事件有一个规则来标识所有未跨区域启用版本控制的S3存储桶.</t>
    <phoneticPr fontId="2"/>
  </si>
  <si>
    <t>使用Amazon S3 Storage Lens识别未跨区域启用版本控制的所有S3存储桶.</t>
    <phoneticPr fontId="2"/>
  </si>
  <si>
    <t>启用IAM Access Analyzer for S3,以识别未跨区域启用版本控制的所有S3存储桶.</t>
    <phoneticPr fontId="2"/>
  </si>
  <si>
    <t>创建一个S3多区域访问点,以识别未跨区域启用版本控制的所有S3存储桶.</t>
    <phoneticPr fontId="2"/>
  </si>
  <si>
    <t>Q1027 一家公司需要优化其Amazon S3存储成本,以用于生成许多无法重新创建的文件的应用程序.每个文件大约5 MB,存储在Amazon S3标准存储中.公司必须将文件存储4年,然后才能删除文件.这些文件必须可以立即访问.这些文件在对象创建的前30天内经常被访问,但在前30天后很少被访问.哪种解决方案最具成本效益地满足这些要求?</t>
    <phoneticPr fontId="2"/>
  </si>
  <si>
    <t>创建S3生命周期策略,在对象创建后30天将文件移动到S3 Glacier即时检索.在对象创建4年后删除文件.</t>
    <phoneticPr fontId="2"/>
  </si>
  <si>
    <t>创建S3生命周期策略,在对象创建后30天将文件移动到S3 One Zone Disfrequent Access (S3 One Zone IA).在对象创建4年后删除文件.</t>
    <phoneticPr fontId="2"/>
  </si>
  <si>
    <t>创建S3生命周期策略,在对象创建后30天将文件移动到S3标准不频繁访问(S3标准IA).在对象创建4年后删除文件.</t>
    <phoneticPr fontId="2"/>
  </si>
  <si>
    <t>创建S3生命周期策略,在对象创建后30天将文件移动到S3标准不频繁访问(S3标准IA).在对象创建4年后将文件移动到S3 Glacier Flexible Retrieval.</t>
    <phoneticPr fontId="2"/>
  </si>
  <si>
    <t>Q1028一家公司在AWS云中运行其关键存储应用程序.该应用程序在两个AWS区域中使用Amazon S3.该公司希望该应用程序将远程用户数据发送到最近的S3存储桶,而不会出现公共网络拥塞.该公司还希望该应用程序能够以最少的Amazon S3管理进行故障转移.哪种解决方案能够满足这些要求?</t>
    <phoneticPr fontId="2"/>
  </si>
  <si>
    <t>在两个地区之间实施积极主动的设计.配置应用程序以使用最靠近用户的区域S3端点.</t>
    <phoneticPr fontId="2"/>
  </si>
  <si>
    <t>使用S3多区域接入点的主动-被动配置.为每个区域创建一个全局端点.</t>
    <phoneticPr fontId="2"/>
  </si>
  <si>
    <t>将用户数据发送到离用户最近的区域S3端点.配置S3跨帐户复制规则以保持S3存储桶同步.</t>
    <phoneticPr fontId="2"/>
  </si>
  <si>
    <t>将Amazon S3设置为在具有单个全局端点的主动-主动配置中使用多区域接入点.配置S3跨区域复制.</t>
    <phoneticPr fontId="2"/>
  </si>
  <si>
    <t>Q1029一家公司正在将数据中心从其内部部署位置迁移到AWS.该公司有几个托管在单个虚拟服务器上的遗留应用程序.无法对应用程序设计进行更改.每个单独的虚拟服务器当前都作为自己的EC2实例运行.解决方案架构师需要确保应用程序在迁移到AWS后是可靠和容错的.这些应用程序将在Amazon EC2实例上运行.哪种解决方案能够满足这些要求?</t>
    <phoneticPr fontId="2"/>
  </si>
  <si>
    <t>创建一个自动缩放组,最小值为1,最大值为1.为每个应用程序实例创建一个Amazon Machine Image (AMI).使用AMI在Auto Scaling组中创建EC2实例.在Auto Scaling组前面配置应用程序负载平衡器.</t>
    <phoneticPr fontId="2"/>
  </si>
  <si>
    <t>使用AWS Backup创建托管每个应用程序的EC2实例的每小时备份.将备份存储在单独的可用区中的Amazon S3中.配置灾难恢复过程,以从每个应用程序的最新备份中恢复其EC2实例.</t>
    <phoneticPr fontId="2"/>
  </si>
  <si>
    <t>为每个应用程序实例创建一个亚马逊机器映像(AMI)、从AMI启动两个新的EC2实例.将每个EC2实例放置在单独的可用区中.配置一个以EC2实例为目标的网络负载均衡器.</t>
    <phoneticPr fontId="2"/>
  </si>
  <si>
    <t>使用AWS缓解中心重构空间将每个应用程序从EC2实例迁移出去.将每个应用程序的功能分解为单独的组件.使用AWS Fargate启动类型在Amazon Elastic Container Service (Amazon ECS) 上托管每个应用程序.</t>
    <phoneticPr fontId="2"/>
  </si>
  <si>
    <t>https://aws.amazon.com/fsx/windows/</t>
  </si>
  <si>
    <t>Q931 一家媒体公司在美国东部地区有一个多账户AWS环境.该公司在一个发布绩效指标的生产账户中有一个亚马逊简单通知服务(亚马逊SNS)主题.该公司在管理员帐户中有一个AWS Lambda功能,用于处理和分析日志数据.当报告重要指标时,管理员帐户中的Lambda函数必须由生产帐户中的SNS主题的消息调用.哪些步骤组合将满足这些要求?(选择两个.)</t>
    <phoneticPr fontId="2"/>
  </si>
  <si>
    <t>为Lambda函数创建IAM资源策略,允许Amazon SNS调用该函数.</t>
    <phoneticPr fontId="2"/>
  </si>
  <si>
    <t>在管理员帐户中实现Amazon简单队列服务(Amazon SQS)队列,以缓冲来自生产帐户中的SNS主题的消息.配置SQS队列以调用Lambda函数.</t>
    <phoneticPr fontId="2"/>
  </si>
  <si>
    <t>为SNS主题创建IAM策略,允许Lambda函数订阅该主题.</t>
    <phoneticPr fontId="2"/>
  </si>
  <si>
    <t>在生产帐户中使用Amazon EventBridge规则来捕获SNS主题通知.配置EventBridge规则以将通知转发到管理员帐户中的Lambda函数.</t>
    <phoneticPr fontId="2"/>
  </si>
  <si>
    <t>将性能指标存储在生产帐户中的Amazon S3存储桶中.使用Amazon Athena分析管理员帐户中的指标.</t>
    <phoneticPr fontId="2"/>
  </si>
  <si>
    <t>Q932 一家公司正在将应用程序从本地位置迁移到Amazon Elastic Kubernetes Service (Amazon EKS).公司必须为公司VPC中的Pod使用自定义子网以符合要求.该公司还需要确保Pod可以在Pod的VPC内安全通信.哪种解决方案能够满足这些要求?</t>
    <phoneticPr fontId="2"/>
  </si>
  <si>
    <t>配置AWS Transit Gateway以直接管理Amazon EKS中Pod的自定义子网配置.</t>
    <phoneticPr fontId="2"/>
  </si>
  <si>
    <t>创建从公司本地IP地址范围到EKS Pod的AWS Direct Connect连接.</t>
    <phoneticPr fontId="2"/>
  </si>
  <si>
    <t>使用Kubernetes的Amazon VPC CNI插件.在VPC集群中定义自定义子网供Pod使用.</t>
    <phoneticPr fontId="2"/>
  </si>
  <si>
    <t>实现一个Kubernetes网络策略,该策略具有pod反亲和规则,将pod放置限制在自定义子网内的特定节点上.</t>
    <phoneticPr fontId="2"/>
  </si>
  <si>
    <t>Q933一家公司托管了一个电子商务应用程序,该应用程序将所有数据存储在一个完全由AWS管理的Amazon RDS for MySQL数据库实例中.公司需要降低单点故障的风险.哪种解决方案能够以最少的实施工作量满足这些要求?</t>
    <phoneticPr fontId="2"/>
  </si>
  <si>
    <t>修改RDS DB实例以使用Multi-AZ部署.在下一个维护窗口中应用更改.</t>
    <phoneticPr fontId="2"/>
  </si>
  <si>
    <t>将当前数据库迁移到新的Amazon DynamoDB Multi-AZ部署.使用具有异构迁移策略的AWS数据库迁移服务(AWS DMS) 将当前RDS DB实例迁移到DynamoDB表.</t>
    <phoneticPr fontId="2"/>
  </si>
  <si>
    <t>在Multi-AZ部署中创建一个新的RDS DB实例.从最新快照手动还原现有RDS DB实例中的数据.</t>
    <phoneticPr fontId="2"/>
  </si>
  <si>
    <t>在Amazon EC2 Auto Scaling组中配置DB实例,最小组大小为3.使用Amazon Route 53简单路由将请求分发到所有DB实例.</t>
    <phoneticPr fontId="2"/>
  </si>
  <si>
    <t>Q934一家公司拥有多个Microsoft Windows SMB文件服务器和Linux NFS文件服务器,用于在本地环境中进行文件共享.作为该公司AWS迁移计划的一部分,该公司希望整合AWS云中的文件服务器.该公司需要一个支持NFS和SMB访问的托管AWS存储服务.解决方案必须能够在协议之间共享.解决方案必须在可用区级别具有冗余.哪种解决方案能够满足这些要求?</t>
    <phoneticPr fontId="2"/>
  </si>
  <si>
    <t>使用Amazon FSx for NetApp ONTAP进行存储.配置多协议访问.</t>
    <phoneticPr fontId="2"/>
  </si>
  <si>
    <t>创建两个Amazon EC2实例.使用一个EC2实例访问Windows SMB文件服务器,使用一个EC1实例访问Linux NFS文件服务器.</t>
    <phoneticPr fontId="2"/>
  </si>
  <si>
    <t>使用Amazon FSx for NetApp ONTAP进行SMB访问.使用Amazon FSx进行Lustre for NFS访问.</t>
    <phoneticPr fontId="2"/>
  </si>
  <si>
    <t>使用Amazon S3存储.通过Amazon S3文件网关访问Amazon S3.</t>
    <phoneticPr fontId="2"/>
  </si>
  <si>
    <t>Q935 一家软件公司需要升级一个关键的web应用程序.该应用程序目前运行在该公司在公共子网中托管的单个Amazon EC2实例上.EC2实例运行MySQL数据库.该应用程序的DNS记录发布在Amazon Route 53区域中.解决方案架构师必须重新配置应用程序,使其具有可扩展性和高可用性.解决方案架构师还必须减少MySQL读取延迟.哪种解决方案组合能够满足这些要求?(选择两个.)</t>
    <phoneticPr fontId="2"/>
  </si>
  <si>
    <t>在第二个AWS区域中启动第二个EC2实例.使用Route 53故障转移路由策略将流量重定向到第二个EC2实例.</t>
    <phoneticPr fontId="2"/>
  </si>
  <si>
    <t>创建并配置一个自动扩展组,以在多个可用区中启动私有EC2实例.将实例添加到新应用程序负载平衡器后面的目标组中.</t>
    <phoneticPr fontId="2"/>
  </si>
  <si>
    <t>将数据库迁移到Amazon Aurora MySQL集群.在单独的可用区中创建主数据库实例和读取器数据库实例.</t>
    <phoneticPr fontId="2"/>
  </si>
  <si>
    <t>创建并配置一个自动扩展组,以在多个AWS区域中启动私有EC2实例.将实例添加到新应用程序负载平衡器后面的目标组中.</t>
    <phoneticPr fontId="2"/>
  </si>
  <si>
    <t>将数据库迁移到具有跨区域读取副本的Amazon Aurora MySQL集群.</t>
    <phoneticPr fontId="2"/>
  </si>
  <si>
    <t>Q936一家公司运行着数千个AWS Lambda函数.该公司需要一个解决方案来安全地存储所有Lambda函数使用的敏感信息.解决方案还必须管理敏感信息的自动轮换.哪种步骤组合将以最小的运营开销满足这些要求?(选择两个.)</t>
    <phoneticPr fontId="2"/>
  </si>
  <si>
    <t>使用创建HTTP安全标头Lambda@Edge检索和创建敏感信息</t>
    <phoneticPr fontId="2"/>
  </si>
  <si>
    <t>创建一个用于检索敏感信息的Lambda层</t>
    <phoneticPr fontId="2"/>
  </si>
  <si>
    <t>将敏感信息存储在AWS Secrets Manager中</t>
    <phoneticPr fontId="2"/>
  </si>
  <si>
    <t>将敏感信息存储在AWS Systems Manager参数存储中</t>
    <phoneticPr fontId="2"/>
  </si>
  <si>
    <t>创建具有专用吞吐量的Lambda消费者,以检索敏感信息并创建环境变量</t>
    <phoneticPr fontId="2"/>
  </si>
  <si>
    <t>Q937 一家公司有一个内部应用程序,在Auto Scaling组中的Amazon EC2实例上运行.EC2实例经过计算优化,并使用Amazon Elastic Block Store (Amazon EBS) 卷.该公司希望确定EC2实例.Auto Scaling组和EBS卷的成本优化.哪种解决方案能够以MOST的运行效率满足这些要求?</t>
    <phoneticPr fontId="2"/>
  </si>
  <si>
    <t>创建新的AWS成本和使用情况报告.在报告中搜索EC2实例.Auto Scaling组和EBS卷的成本建议.</t>
    <phoneticPr fontId="2"/>
  </si>
  <si>
    <t>创建新的Amazon CloudWatch计费警报.检查EC2实例.Auto Scaling组和EBS卷的成本建议的警报状态.</t>
    <phoneticPr fontId="2"/>
  </si>
  <si>
    <t>配置AWS Compute Optimizer, 为EC2实例.自动扩展组和EBS卷提供成本建议.</t>
    <phoneticPr fontId="2"/>
  </si>
  <si>
    <t>配置AWS Compute Optimizer以获得EC2实例的成本建议.创建新的AWS成本和使用情况报告.在报告中搜索自动缩放组和EBS卷的成本建议.</t>
    <phoneticPr fontId="2"/>
  </si>
  <si>
    <t>Q938 一家公司在单个VPC中的多个可用区中分布的多个Amazon EC2实例上运行媒体存储.该公司希望有一个高性能的解决方案来在所有EC2实例之间共享数据,并倾向于将数据仅保存在VPC中.解决方案架构师应该推荐什么?</t>
    <phoneticPr fontId="2"/>
  </si>
  <si>
    <t>创建一个Amazon S3 bucket,并从每个实例的应用程序调用服务API</t>
    <phoneticPr fontId="2"/>
  </si>
  <si>
    <t>创建一个Amazon S3存储桶,并配置所有实例以将其作为装载卷访问</t>
    <phoneticPr fontId="2"/>
  </si>
  <si>
    <t>配置Amazon Elastic Block Store (Amazon EBS) 卷并跨所有实例装载它</t>
    <phoneticPr fontId="2"/>
  </si>
  <si>
    <t>配置Amazon Elastic File System (Amazon EFS) 文件系统并跨所有实例挂载它</t>
    <phoneticPr fontId="2"/>
  </si>
  <si>
    <t>Q939 一家公司使用Amazon RDS for MySQL实例.为了准备年终处理,该公司添加了一个读取副本,以适应公司报告工具的额外只读查询.读取副本CPU使用率为60%,主实例CPU使用率也为60%.年终活动完成后,读取副本的CPU使用率将保持不变,为25%.主实例的CPU使用率仍为60%.该公司希望调整数据库的大小,并为未来的增长提供足够的性能.哪种解决方案能够满足这些要求?</t>
    <phoneticPr fontId="2"/>
  </si>
  <si>
    <t>删除读取的副本不要对主实例进行更改</t>
    <phoneticPr fontId="2"/>
  </si>
  <si>
    <t>将读取的副本调整为较小的实例大小不要更改主实例</t>
    <phoneticPr fontId="2"/>
  </si>
  <si>
    <t>将读取的副本调整为更大的实例大小将主实例调整为更小的实例大小</t>
    <phoneticPr fontId="2"/>
  </si>
  <si>
    <t>删除读取的副本将主实例调整为更大的实例</t>
    <phoneticPr fontId="2"/>
  </si>
  <si>
    <t>Q940 一家公司正在将其数据库迁移到Amazon RDS for PostgreSQL.该公司正在将其应用程序迁移到Amazon EC2实例.该公司希望优化长期工作负载的成本.哪种解决方案最具成本效益地满足这一要求?</t>
    <phoneticPr fontId="2"/>
  </si>
  <si>
    <t>使用Amazon RDS for PostgreSQL工作负载的按需实例.为EC2实例购买一年无预付选项的计算节省计划.</t>
    <phoneticPr fontId="2"/>
  </si>
  <si>
    <t>购买为期1年的保留实例,并为Amazon RDS for PostgreSQL工作负载提供无前置选项.为EC2实例购买一年EC2实例节省计划,其中包含无预付选项.</t>
    <phoneticPr fontId="2"/>
  </si>
  <si>
    <t>使用Amazon RDS for PostgreSQL工作负载的部分预付选项购买保留实例,为期1年.为EC2实例购买一年EC2实例节省计划,其中包含部分预付选项.</t>
    <phoneticPr fontId="2"/>
  </si>
  <si>
    <t>为Amazon RDS for PostgreSQL工作负载购买为期3年的保留实例,并选择All Upfront选项.为EC2实例购买3年EC2实例节省计划,并提供All Upfront选项.</t>
    <phoneticPr fontId="2"/>
  </si>
  <si>
    <t>Q941 一家公司正在使用亚马逊弹性Kubernetes服务(亚马逊EKS)集群.该公司必须确保EKS集群中的Kubernetes服务帐户通过使用IAM服务帐户角色(IRSA)对特定的AWS资源进行安全和精细的访问.哪种解决方案组合能够满足这些要求?(选择两个.)</t>
    <phoneticPr fontId="2"/>
  </si>
  <si>
    <t>创建定义所需权限的IAM策略将该策略直接附加到EKS节点的IAM角色 ..</t>
    <phoneticPr fontId="2"/>
  </si>
  <si>
    <t>在EKS集群内实施网络策略,以防止Kubernetes服务帐户访问特定的AWS服务.</t>
    <phoneticPr fontId="2"/>
  </si>
  <si>
    <t>修改EKS集群的IAM角色,以包括每个Kubernetes服务帐户的权限,确保IAM角色和Kubernetes角色之间的一对一映射.</t>
    <phoneticPr fontId="2"/>
  </si>
  <si>
    <t>定义一个IAM角色,其中包括必要的权限,使用IAM角色的Amazon ResourceName (ARN) 对Kubernetes服务帐户进行注释.</t>
    <phoneticPr fontId="2"/>
  </si>
  <si>
    <t>在服务帐户的IAM角色和OpenID Connect (OIDC) 身份提供者之间建立信任关系.</t>
    <phoneticPr fontId="2"/>
  </si>
  <si>
    <t>Q942 一家公司定期将机密数据上传到Amazon S3存储桶进行分析.该公司的安全政策规定,这些对象必须在静止时进行加密.该公司必须每年自动轮换加密密钥.公司必须能够使用AWS CloudTrail跟踪密钥轮换.公司还必须将加密密钥的成本降至最低.哪种解决方案能够满足这些要求?</t>
    <phoneticPr fontId="2"/>
  </si>
  <si>
    <t>使用Amazon S3托管密钥(SSE-S3) 进行服务器端加密</t>
    <phoneticPr fontId="2"/>
  </si>
  <si>
    <t>使用AWS KMS密钥(SSE-KMS) 进行服务器端加密</t>
    <phoneticPr fontId="2"/>
  </si>
  <si>
    <t>使用客户管理的AWS KMS密钥进行服务器端加密</t>
    <phoneticPr fontId="2"/>
  </si>
  <si>
    <t>Q943:在过去的3个月里,一家公司将多个应用程序迁移到了AWS.该公司希望了解每种应用程序的成本明细.该公司希望收到一份包含此信息的定期报告.哪种解决方案最具成本效益地满足这些要求?</t>
    <phoneticPr fontId="2"/>
  </si>
  <si>
    <t>使用AWS Budgets将过去3个月的数据下载到.csv文件中.查找所需信息.</t>
    <phoneticPr fontId="2"/>
  </si>
  <si>
    <t>将AWS成本和使用情况报告加载到Amazon RDS DB实例中.运行SQL查询以获取所需信息.</t>
    <phoneticPr fontId="2"/>
  </si>
  <si>
    <t>用成本键和应用程序名称值标记所有AWS资源.激活成本分配标签.使用成本资源管理器获取所需信息.</t>
    <phoneticPr fontId="2"/>
  </si>
  <si>
    <t>用成本键和应用程序名称值标记所有AWS资源.使用AWS计费和成本管理控制台下载过去3个月的账单.查找所需信息.</t>
    <phoneticPr fontId="2"/>
  </si>
  <si>
    <t>Q944一家电子商务公司正准备在AWS上部署一个web应用程序,以确保为客户提供持续服务.该架构包括该公司在Amazon EC2实例上托管的web应用程序.Amazon RDS中的关系数据库以及该公司存储在Amazon S3中的静态资产,该公司希望为该应用程序设计一个健壮且有弹性的架构.哪种解决方案能够满足这些要求?</t>
    <phoneticPr fontId="2"/>
  </si>
  <si>
    <t>在单个可用区中部署Amazon EC2实例.在同一可用区中部署RDS DB实例.使用启用了版本控制的Amazon S3来存储静态资产.</t>
    <phoneticPr fontId="2"/>
  </si>
  <si>
    <t>在自动扩展组中跨多个可用区部署Amazon EC2实例.部署一个Multi-AZ RDS数据库实例.使用Amazon CloudFront分发静态资产.</t>
    <phoneticPr fontId="2"/>
  </si>
  <si>
    <t>在单个可用区中部署Amazon EC2实例.在第二个可用区中部署RDS DB实例以实现跨AZ冗余.直接从EC2实例提供静态资产.</t>
    <phoneticPr fontId="2"/>
  </si>
  <si>
    <t>使用AWS Lambda函数为web应用程序提供服务.数据库使用Amazon Aurora Serverless v2.将静态资产存储在Amazon Elastic File System (Amazon EFS) 单区不频繁访问(One Zone IA) 中.</t>
    <phoneticPr fontId="2"/>
  </si>
  <si>
    <t>Q945 一家电子商务公司在多个AWS账户中运行多个内部应用程序.该公司使用AWS组织来管理其AWS帐户.公司网络帐户中的安全设备必须检查跨AWS帐户的应用程序之间的交互.哪种解决方案能够满足这些要求?</t>
    <phoneticPr fontId="2"/>
  </si>
  <si>
    <t>在网络帐户中部署网络负载均衡器(NLB),以向安全设备发送流量.配置应用程序帐户,通过使用应用程序帐户中的接口VPC端点将流量发送到NLB.</t>
    <phoneticPr fontId="2"/>
  </si>
  <si>
    <t>在应用程序帐户中部署应用程序负载均衡器(ALB),以将流量直接发送到安全设备.</t>
    <phoneticPr fontId="2"/>
  </si>
  <si>
    <t>在网络帐户中部署网关负载均衡器(GWLB),以向安全设备发送流量.配置应用程序帐户,通过使用应用程序帐户中的接口GWLB端点将流量发送到GWLB.</t>
    <phoneticPr fontId="2"/>
  </si>
  <si>
    <t>在应用程序帐户中部署一个VPC接口端点,将流量直接发送到安全设备.</t>
    <phoneticPr fontId="2"/>
  </si>
  <si>
    <t>Q946 一家公司在亚马逊Aurora MySQL数据库集群上运行其生产工作负载,该集群包括六个Aurora复制品,该公司希望其一个部门的近乎实时的报告查询能够自动分布在三个Aurora Replicas中.这三个副本的计算和内存规格与DB集群的其他部分不同.哪种解决方案满足这些要求?</t>
    <phoneticPr fontId="2"/>
  </si>
  <si>
    <t>为工作负载创建和使用自定义端点</t>
    <phoneticPr fontId="2"/>
  </si>
  <si>
    <t>创建一个三节点集群克隆并使用读取器端点</t>
    <phoneticPr fontId="2"/>
  </si>
  <si>
    <t>使用所选三个节点的任何实例端点</t>
    <phoneticPr fontId="2"/>
  </si>
  <si>
    <t>使用读取器端点自动分配只读工作负载</t>
    <phoneticPr fontId="2"/>
  </si>
  <si>
    <t>Q947 一家公司在其内部数据中心的服务器上运行Node.js功能.数据中心将数据存储在PostgreSQL数据库中.该公司将凭据存储在服务器上环境变量中的连接字符串中,该公司希望将其应用程序迁移到AWS,并用AWS Lambda替换Node.js应用程序服务器.该公司还希望迁移到Amazon RDS for PostgreSQL,并确保数据库凭据得到安全管理. 哪种解决方案能够以最小的运营开销满足这些要求?</t>
    <phoneticPr fontId="2"/>
  </si>
  <si>
    <t>将数据库凭据作为参数存储在AWS Systems Manager参数存储配置参数存储中,以每30天自动轮换一次机密.更新Lambda函数以从参数中检索凭据.</t>
    <phoneticPr fontId="2"/>
  </si>
  <si>
    <t>将数据库凭据作为机密存储在AWS Secrets Manager中.配置Secrets Manager以每30天自动轮换一次凭据.更新Lambda函数以从密钥中检索凭据.</t>
    <phoneticPr fontId="2"/>
  </si>
  <si>
    <t>将数据库凭据存储为加密的Lambda环境变量.编写一个自定义Lambda函数来轮换凭据.将Lambda函数安排为每30天运行一次.</t>
    <phoneticPr fontId="2"/>
  </si>
  <si>
    <t>将数据库凭据作为密钥存储在AWS密钥管理服务(AWS KMS)中.配置钥匙的自动旋转.更新Lambda函数以从KMS密钥中返回凭据.</t>
    <phoneticPr fontId="2"/>
  </si>
  <si>
    <t>Q948 一家公司希望将现有和正在进行的数据更改从本地Oracle数据库复制到Amazon RDS for Oracle.每天要复制的数据量各不相同,该公司希望使用AWS数据库迁移服务(AWS DMS)进行数据复制.解决方案必须仅分配复制实例所需的容量.哪种解决方案能够满足这些要求?</t>
    <phoneticPr fontId="2"/>
  </si>
  <si>
    <t>使用Multi-AZ部署配置AWS DMS复制实例,以跨多个可用区配置实例.</t>
    <phoneticPr fontId="2"/>
  </si>
  <si>
    <t>创建AWS DMS无服务器复制任务,在配置所需容量的同时分析和复制数据.</t>
    <phoneticPr fontId="2"/>
  </si>
  <si>
    <t>使用Amazon EC2 Auto Scaling根据要复制的数据量向上或向下扩展AWS DMS复制实例的大小.</t>
    <phoneticPr fontId="2"/>
  </si>
  <si>
    <t>通过使用具有AWS Fargate启动类型的Amazon Elastic Container Service (Amazon ECS) 来配置AWS DMS复制容量,以在配置所需容量的同时分析和复制数据.</t>
    <phoneticPr fontId="2"/>
  </si>
  <si>
    <t>Q949 一家公司有一个多层web应用程序.应用程序的内部服务组件部署在Amazon EC2实例上.内部服务组件需要访问托管在AWS上的第三方软件即服务(Saas) API.该公司需要提供从应用程序的内部服务到第三方SaaS应用程序的安全和私有连接.该公司需要确保公众互联网曝光率最低.哪种解决方案能够满足这些要求?</t>
    <phoneticPr fontId="2"/>
  </si>
  <si>
    <t>实施AWS站点到站点VPN,以与第三方SaaS提供商建立安全连接.</t>
    <phoneticPr fontId="2"/>
  </si>
  <si>
    <t>部署AWS Transit Gateway来管理和路由应用程序VPC和第三方SaaS提供商之间的流量.</t>
    <phoneticPr fontId="2"/>
  </si>
  <si>
    <t>将AWS PrivateLink配置为只允许来自VPC的出站流量,而不允许第三方SaaS提供商建立.</t>
    <phoneticPr fontId="2"/>
  </si>
  <si>
    <t>使用AWS PrivateLink在应用程序的VPC和第三方SaaS提供商之间创建私有连接.</t>
    <phoneticPr fontId="2"/>
  </si>
  <si>
    <t>Q950解决方案架构师需要将公司的企业网络连接到其VPC,以允许本地访问其AWS资源.该解决方案必须在网络层和会话层对公司网络和VPC之间的所有流量进行加密.该解决方案还必须提供安全控制,以防止AWS和本地系统之间的无限制访问.哪种解决方案满足这些要求?</t>
    <phoneticPr fontId="2"/>
  </si>
  <si>
    <t>配置AWS Direct Connect以连接到VPC.根据需要配置VPC路由表,以允许和拒绝AWS和本地之间的流量.</t>
    <phoneticPr fontId="2"/>
  </si>
  <si>
    <t>创建IAM策略,仅允许从一组定义的公司IP地址访问AWS管理控制台.通过使用IAM策略和角色,根据工作职责限制用户访问.</t>
    <phoneticPr fontId="2"/>
  </si>
  <si>
    <t>配置AWS Site to Site VPN以连接到VPConfigure路由表条目,从而将流量从本地引导到VPConfig实例安全组和网络ACL,以仅允许来自本地的所需流量.</t>
    <phoneticPr fontId="2"/>
  </si>
  <si>
    <t>配置AWS Transit Gateway以连接到VPC.配置路由表条目,将流量从本地引导到VPC.配置实例安全组和网络ACL,以仅允许来自本地的所需流量.</t>
    <phoneticPr fontId="2"/>
  </si>
  <si>
    <t>Q951一家公司有一个带有嵌入式凭据的自定义应用程序,可以从Amazon RDS for MySQL DB集群中的数据库中检索信息.该公司需要以最少的编程工作使应用程序更加安全.该公司已在RDS for MySQL数据库上为应用程序用户创建了凭据. 哪种解决方案能够满足这些要求?</t>
    <phoneticPr fontId="2"/>
  </si>
  <si>
    <t>将凭据存储在AWS密钥管理服务(AWS KMS) 中.在AWS KMS中创建密钥.配置应用程序以从AWS KMS加载数据库凭据.启用自动按键旋转</t>
    <phoneticPr fontId="2"/>
  </si>
  <si>
    <t>将凭据存储在加密的本地存储中.配置应用程序以从本地存储加载数据库凭据.通过创建cron作业设置凭据轮换计划.</t>
    <phoneticPr fontId="2"/>
  </si>
  <si>
    <t>将凭据存储在AWS Secrets Manager中.配置应用程序以从Secrets Manager加载数据库凭据.通过为Secrets Manager创建AWS Lambda函数来设置凭据轮换计划.</t>
    <phoneticPr fontId="2"/>
  </si>
  <si>
    <t>将凭据存储在AWS Systems Manager参数存储中.配置应用程序以从参数存储加载数据库凭据.使用参数存储在RDS for MySQL数据库中设置凭据轮换计划.</t>
    <phoneticPr fontId="2"/>
  </si>
  <si>
    <t>Q952一家公司希望将其应用程序迁移到无服务器解决方案.无服务器解决方案需要使用SQL分析现有数据和新数据.该公司将数据存储在Amazon S3存储桶中.数据必须在静止时加密,并复制到不同的AWS区域.哪种解决方案能够以最小的运营开销满足这些要求?</t>
    <phoneticPr fontId="2"/>
  </si>
  <si>
    <t>创建一个新的S3存储桶,该存储桶使用AWS KMS多区域密钥(SSE-KMS)进行服务器端加密.配置跨区域复制(CRR)将数据加载到新的S3存储桶中.使用Amazon Athena查询数据.</t>
    <phoneticPr fontId="2"/>
  </si>
  <si>
    <t>创建一个新的S3存储桶,该存储桶使用Amazon S3托管密钥(SSE-S3) 进行服务器端加密.配置跨区域复制(CRR)将数据加载到新的S3存储桶中.使用Amazon RDS查询数据.</t>
    <phoneticPr fontId="2"/>
  </si>
  <si>
    <t>在现有S3存储桶上配置跨区域复制(CRR).使用Amazon S3托管密钥(SSE-S3)进行服务器端加密.使用Amazon Athena查询数据.</t>
    <phoneticPr fontId="2"/>
  </si>
  <si>
    <t>在现有S3存储桶上配置S3跨区域复制(CRR).使用AWS KMS多区域密钥(SSE-KMS)进行服务器端加密.使用Amazon RDS查询数据.</t>
    <phoneticPr fontId="2"/>
  </si>
  <si>
    <t>Q953 一家公司有一个拥有数千用户的web应用程序.该应用程序使用8-10个用户上传的图像来生成AI图像.用户可以每6小时下载一次生成的AI图像,该公司还提供高级用户选项,使用户能够随时下载生成的AI图像,该公司每年使用用户上传的图像进行两次人工智能模型训练.该公司需要一个存储解决方案来存储图像.哪种存储解决方案最经济高效地满足这些要求?</t>
    <phoneticPr fontId="2"/>
  </si>
  <si>
    <t>将上传的图像移至Amazon S3 Glacier Deep Archive.将高级用户生成的AI图像移动到S3标准.将非高级用户生成的AI图像移动到S3标准不频繁访问(S3标准IA).</t>
    <phoneticPr fontId="2"/>
  </si>
  <si>
    <t>将上传的图像移动到Amazon S3 Glacier Deep Archive将所有生成的AI图像移动到S3 Glaciers Flexible Retrieval.</t>
    <phoneticPr fontId="2"/>
  </si>
  <si>
    <t>将上传的图像移动到Amazon S3 One Zone Unfrequent Access (S3 One Zone IA).将高级用户生成的AI图像移动到S3标准.将非高级用户生成的AI图像移动到S3标准不频繁访问(S3标准IA).</t>
    <phoneticPr fontId="2"/>
  </si>
  <si>
    <t>将上传的图像移动到Amazon S3 One Zone Unfrequent Access (S3 One Zone IA).将所有生成的AI图像移动到S3 Glacier Flexible Retrieval.</t>
    <phoneticPr fontId="2"/>
  </si>
  <si>
    <t>Q954 一家公司正在AWS上开发机器学习(ML)模型.该公司正在将机器学习模型开发为独立的微服务.微服务在启动时从Amazon S3获取大约1GB的模型数据,并将数据加载到内存中.用户通过异步API访问ML模型.用户可以发送一个请求或一批请求.该公司为数百名用户提供机器学习模型.模型的使用模式是不规则的.有些型号在几天或几周内不使用.其他型号一次接收数千个请求.哪种解决方案能够满足这些要求?</t>
    <phoneticPr fontId="2"/>
  </si>
  <si>
    <t>将请求从API引导到网络负载平衡器(NLB).将ML模型部署为NLB将调用的AWS Lambda函数.使用自动缩放功能根据NLB接收到的流量缩放Lambda函数.</t>
    <phoneticPr fontId="2"/>
  </si>
  <si>
    <t>将请求从API引导到应用程序负载均衡器(ALB).将机器学习模型部署为ALB将调用的Amazon Elastic Container Service (Amazon ECS)服务.使用自动缩放功能根据ALB接收到的流量缩放ECS集群实例.</t>
    <phoneticPr fontId="2"/>
  </si>
  <si>
    <t>将来自API的请求引导到Amazon简单队列服务(Amazon SQS)队列中.将ML模型部署为SQS事件将调用的AWS Lambda函数.根据SQS队列的大小,使用自动缩放来增加Lambda函数的vCPU数量.</t>
    <phoneticPr fontId="2"/>
  </si>
  <si>
    <t>将来自API的请求引导到Amazon简单队列服务(Amazon SQS)队列中.将ML模型部署为从队列读取的Amazon Elastic Container Service (Amazon ECS)服务.使用Amazon ECS的自动扩展功能,根据SQS队列的大小扩展集群容量和服务数量.</t>
    <phoneticPr fontId="2"/>
  </si>
  <si>
    <t>Q955一家公司在应用程序负载平衡器(ALB)后面的自动扩展组中的Amazon EC2实例上运行一个web应用程序.该应用程序将数据存储在Amazon Aurora MySQL DB集群中.公司需要创建灾难恢复 (DR)解决方案.DR解决方案的可接受恢复时间最长为30分钟.当主基础架构健康时,灾难恢复解决方案不需要支持客户使用.哪种解决方案能够满足这些要求?【此题答案需要核对】</t>
    <phoneticPr fontId="2"/>
  </si>
  <si>
    <t>在具有ALB和Auto Scaling组的第二个AWS区域中部署灾难恢复基础设施.将自动缩放组的所需容量和最大容量设置为最小值.将Aurora MySQL DB集群转换为Aurora全局数据库.将Amazon Route 53配置为具有ALB端点的主动-被动故障转移.</t>
    <phoneticPr fontId="2"/>
  </si>
  <si>
    <t>在第二个AWS区域中部署灾难恢复基础设施,并使用ALU更新自动扩展组,以包括来自第二个区域的EC2实例.使用Amazon Route 53配置主动-主动故障转移.将Aurora MySQL DB集群转换为Aurora全局数据库.</t>
    <phoneticPr fontId="2"/>
  </si>
  <si>
    <t>使用AWS Backup备份Aurora MySQL DB集群数据.使用ALB在第二个AWS区域部署灾难恢复基础设施.更新Auto Scaling组以包括来自第二个区域的EC2实例.使用Amazon Route 53配置主动-主动故障转移.在第二个区域创建Aurora MySQL DB集群从备份中还原数据.</t>
    <phoneticPr fontId="2"/>
  </si>
  <si>
    <t>使用AWS Backup备份基础设施配置.使用备份在第二个AWS区域中创建所需的基础架构.将“自动缩放”组所需容量设置为零.使用Amazon Route 53配置主动-被动故障转移.将Aurora MySQL DB集群转换为Aurora全局数据库.</t>
    <phoneticPr fontId="2"/>
  </si>
  <si>
    <t>Q956 一家公司正在将其数据处理应用程序迁移到AWS云.应用程序处理几个无法中断的短期批处理作业.数据是在每个批处理作业完成后生成的.数据访问30天,保留2年.该公司希望尽可能降低在AWS云中运行应用程序的成本.哪种解决方案能够满足这要求?</t>
    <phoneticPr fontId="2"/>
  </si>
  <si>
    <t>将数据处理应用程序迁移到Amazon EC2 Spot实例.将数据存储在Amazon S3标准中.将数据移动到Amazon S3 Glacier Instant.30天后取回.设置过期时间,以便在2年后删除数据.</t>
    <phoneticPr fontId="2"/>
  </si>
  <si>
    <t>将数据处理应用程序迁移到Amazon EC2按需实例.将数据存储在Amazon S3 Glacier即时检索中.30天后将数据移至S3 Glacier Deep Archive.设置过期时间,以便在2年后删除数据.</t>
    <phoneticPr fontId="2"/>
  </si>
  <si>
    <t>部署Amazon EC2 Spot实例来运行批处理作业.将数据存储在Amazon S3标准中.30天后将数据移动到Amazon S3 Glacier灵活检索.设置过期时间,以便在2年后删除数据.</t>
    <phoneticPr fontId="2"/>
  </si>
  <si>
    <t>部署Amazon EC2按需实例来运行批处理作业将数据存储在Amazon S3标准中.30天后将数据移动到Amazon S3 Glacier Deep Archive.设置过期时间,以便在2年后删除数据.</t>
    <phoneticPr fontId="2"/>
  </si>
  <si>
    <t>Q957 一家公司需要设计一个混合网络架构.该公司的工作负载目前存储在AWS云和本地数据中心.工作负载需要个位数的延迟才能进行通信.该公司使用AWS Transit Gateway传输网关连接多个VPC.哪种步骤组合最具成本效益地满足这些要求?(选择两个.)</t>
    <phoneticPr fontId="2"/>
  </si>
  <si>
    <t>建立与每个VPC的AWS站点到站点VPN连接.</t>
    <phoneticPr fontId="2"/>
  </si>
  <si>
    <t>将AWS Direct Connect网关与连接到VPC的传输网关相关联.</t>
    <phoneticPr fontId="2"/>
  </si>
  <si>
    <t>建立与AWS Direct Connect网关的AWS站点到站点VPN连接</t>
    <phoneticPr fontId="2"/>
  </si>
  <si>
    <t>建立AWS直连连接.创建到Direct Connect网关的传输虚拟接口 (VIF).</t>
    <phoneticPr fontId="2"/>
  </si>
  <si>
    <t>将AWS站点到站点VPN连接与连接到VPC的传输网关相关联.</t>
    <phoneticPr fontId="2"/>
  </si>
  <si>
    <t>Q958 一家全球电子商务公司在AWS上运行其关键工作负载.工作负载使用为Multi-AZ部署配置的Amazon RDS for PostgreSQL DB实例.客户报告称,当公司进行数据库故障转移时,应用程序超时,该公司需要一个有弹性的解决方案来减少故障转移时间.哪种解决方案能够满足这些要求?</t>
    <phoneticPr fontId="2"/>
  </si>
  <si>
    <t>创建亚马逊RDS代理.将代理分配给数据库实例.</t>
    <phoneticPr fontId="2"/>
  </si>
  <si>
    <t>为DB实例创建一个读取副本.将读取流量移动到读取副本.</t>
    <phoneticPr fontId="2"/>
  </si>
  <si>
    <t>实现绩效洞察.监控CPU负载以识别超时.</t>
    <phoneticPr fontId="2"/>
  </si>
  <si>
    <t>定期自动拍摄快照.将自动快照复制到多个AWS区域.</t>
    <phoneticPr fontId="2"/>
  </si>
  <si>
    <t>Q959一家公司有多个在开发AWS帐户中运行的Amazon RDS DB实例.所有实例都有标签来标识它们为开发资源.该公司需要开发数据库实例仅在工作时间按计划运行.哪种解决方案能够以最小的运营开销满足这些要求?</t>
    <phoneticPr fontId="2"/>
  </si>
  <si>
    <t>创建Amazon CloudWatch警报,以识别需要停止的RDS实例.创建AWS Lambda函数以启动和停止RDS实例.</t>
    <phoneticPr fontId="2"/>
  </si>
  <si>
    <t>创建AWS Trusted Advisor报告,以确定要启动和停止的RDS实例.创建AWS Lambda函数以启动和停止RDS实例.</t>
    <phoneticPr fontId="2"/>
  </si>
  <si>
    <t>创建AWS Systems Manager状态管理器关联以启动和停止RDS实例.</t>
    <phoneticPr fontId="2"/>
  </si>
  <si>
    <t>创建一个Amazon EventBridge规则,该规则调用AWS Lambda函数来启动和停止RDS实例.</t>
    <phoneticPr fontId="2"/>
  </si>
  <si>
    <t>Q960 一家消费者调查公司多年来一直从特定地理区域收集数据.该公司将此数据存储在AWS区域的Amazon S3存储桶中.该公司已开始与新地理区域的一家营销公司共享这些数据.该公司已授予该公司的AWS帐户访问S3存储桶的权限,当营销公司从S3存储桶请求数据时,该公司希望将数据传输成本降至最低.哪种解决方案能够满足这些要求?</t>
    <phoneticPr fontId="2"/>
  </si>
  <si>
    <t>在公司的S3存储桶上配置请求者付费功能.</t>
    <phoneticPr fontId="2"/>
  </si>
  <si>
    <t>将S3跨区域复制(CRR)从公司的S3存储桶配置到营销公司的一个S3存储桶.</t>
    <phoneticPr fontId="2"/>
  </si>
  <si>
    <t>配置AWS资源访问管理器以与营销公司AWS帐户共享S3存储桶.</t>
    <phoneticPr fontId="2"/>
  </si>
  <si>
    <t>配置公司的S3存储桶以使用S3智能分层将S3存储桶同步到营销公司的一个S3存储桶.</t>
    <phoneticPr fontId="2"/>
  </si>
  <si>
    <t>Q1033 一家公司正在设计其生产应用程序的灾难恢复(DR)策略.该应用程序由美国东部地区亚马逊Aurora集群上的MySQL数据库支持.该公司已选择美国西部1区作为其灾难恢复区.该公司的目标恢复点目标(RPO)为5分钟,目标恢复时间目标(RTO) 为20分钟.该公司希望尽量减少配置更改.哪种解决方案能够以MOST的运行效率满足这些要求?</t>
    <phoneticPr fontId="2"/>
  </si>
  <si>
    <t>在us-west-1中创建一个Aurora读取副本,大小与生产应用程序的Aurora MySQL集群编写器实例相似.</t>
    <phoneticPr fontId="2"/>
  </si>
  <si>
    <t>将Aurora集群转换为Aurora全球数据库.配置托管故障转移.</t>
    <phoneticPr fontId="2"/>
  </si>
  <si>
    <t>在us-west-1中创建一个具有跨区域复制功能的新Aurora集群.</t>
    <phoneticPr fontId="2"/>
  </si>
  <si>
    <t>在us-west-1中创建一个新的Aurora集群.使用AWS数据库迁移服务(AWS DMS)同步这两个集群.</t>
    <phoneticPr fontId="2"/>
  </si>
  <si>
    <t>Q1034 一家公司每周在工作周的第一天之前都会进行一项关键的数据分析工作.这项工作至少需要1小时才能完成分析.该作业是有状态的,不能容忍中断.该公司需要一个在AWS上运行作业的解决方案.哪种解决方案能够满足这些要求?</t>
    <phoneticPr fontId="2"/>
  </si>
  <si>
    <t>为作业创建一个容器.使用Amazon EventBridge Scheduler将作业安排为在Amazon弹性容器服务(Amazon ECS) 集群上作为AWS Fargate任务运行.</t>
    <phoneticPr fontId="2"/>
  </si>
  <si>
    <t>配置作业以在AWS Lambda函数中运行.在Amazon EventBridge中创建一个调度规则来调用Lambda函数.</t>
    <phoneticPr fontId="2"/>
  </si>
  <si>
    <t>配置运行Amazon Linux的Amazon EC2 Spot实例的自动扩展组.在实例上配置crontab条目以运行分析.</t>
    <phoneticPr fontId="2"/>
  </si>
  <si>
    <t>配置AWS DataSync任务以运行作业.配置cron表达式以按计划运行任务.</t>
    <phoneticPr fontId="2"/>
  </si>
  <si>
    <t>Q1035 一家公司在AWS云中运行工作负载,该公司希望集中收集安全数据,以评估整个公司的安全性,并改善工作负载保护.哪种解决方案能够以最少的开发工作量满足这些要求?</t>
    <phoneticPr fontId="2"/>
  </si>
  <si>
    <t>在AWS lake Formation中配置数据湖.使用AWS Glue爬虫将安全数据摄取到数据湖中.</t>
    <phoneticPr fontId="2"/>
  </si>
  <si>
    <t>配置AWS Lambda函数以收集.csv格式的安全数据.将数据上传到Amazon S3存储桶.</t>
    <phoneticPr fontId="2"/>
  </si>
  <si>
    <t>在Amazon Security lake中配置一个数据湖来收集安全数据.将数据上传到Amazon S3存储桶.</t>
    <phoneticPr fontId="2"/>
  </si>
  <si>
    <t>配置AWS数据库迁移服务(AWS DMS)复制实例,将安全数据加载到Amazon RDS集群中.</t>
    <phoneticPr fontId="2"/>
  </si>
  <si>
    <t>Q1036一家公司正在将五个本地应用程序迁移到AWS云中的VPC.每个应用程序目前都部署在本地隔离的虚拟网络中,应在AWS云中以类似的方式部署.应用程序需要访问共享服务VPC.所有应用程序必须能够相互通信.如果迁移成功,该公司将对100多个应用程序重复迁移过程.哪种解决方案能够以最小的管理开销满足这些要求?</t>
    <phoneticPr fontId="2"/>
  </si>
  <si>
    <t>在应用VPC和共享服务VPC之间部署软件VPN隧道.将子网中的应用程序VPC之间的路由添加到共享服务VPC中.</t>
    <phoneticPr fontId="2"/>
  </si>
  <si>
    <t>在应用VPC和共享服务VPC之间部署VPC对等连接.通过对等连接将子网中的应用程序VPC之间的路由添加到共享服务VPC中.</t>
    <phoneticPr fontId="2"/>
  </si>
  <si>
    <t>在应用程序VPC和共享服务VPAdd之间部署AWS Direct Connect连接,将子网中的应用程序VPC路由到共享服务VPC和应用程序VPC.将共享服务VPC子网中的路由添加到应用程序VPC中.</t>
    <phoneticPr fontId="2"/>
  </si>
  <si>
    <t>部署一个传输网关,该网关与应用VPC和共享服务VPC之间存在关联,通过传输网关将子网中的应用程序VPC与共享服务VPC之间的路由添加到共享服务VPC中.</t>
    <phoneticPr fontId="2"/>
  </si>
  <si>
    <t>Q1037一家公司希望使用亚马逊弹性容器服务(Amazon ECS)在混合环境中运行其本地应用程序.该应用程序目前在本地容器上运行,该公司需要一个可以在本地.混合或云环境中扩展的单一容器解决方案.该公司必须在AWS云中运行新的应用程序容器,并且必须为HTTP流量使用负载均衡器.哪些行动组合将满足这些要求?(选择两个.)</t>
    <phoneticPr fontId="2"/>
  </si>
  <si>
    <t>为云应用程序容器设置一个使用AWS Fargate启动类型的ECS集群.为本地应用程序容器使用Amazon ECS Anywhere外部启动类型.</t>
    <phoneticPr fontId="2"/>
  </si>
  <si>
    <t>为云ECS服务设置应用负载均衡器.</t>
    <phoneticPr fontId="2"/>
  </si>
  <si>
    <t>为云ECS服务设置网络负载均衡器.</t>
    <phoneticPr fontId="2"/>
  </si>
  <si>
    <t>设置一个使用AWS Fargate启动类型的ECS集群.将Fargate用于云应用程序容器和本地应用程序容器.</t>
    <phoneticPr fontId="2"/>
  </si>
  <si>
    <t>为云应用程序容器设置一个使用Amazon EC2启动类型的ECS集群.将Amazon ECS Anywhere与AWS Fargate启动类型一起用于本地应用程序容器.</t>
    <phoneticPr fontId="2"/>
  </si>
  <si>
    <t>Q1038 一家公司正在将其工作负载迁移到AWS.该公司在SQL Server实例上运行的本地关系数据库中拥有敏感和关键数据.该公司希望使用AWS云来提高安全性并减少数据库的运营开销.哪种解决方案能够满足这些要求?</t>
    <phoneticPr fontId="2"/>
  </si>
  <si>
    <t>将数据库迁移到Multi-AZ Amazon RDS for SQL Server数据库实例.使用AWS密钥管理服务(AWS KMS) AWS托管密钥进行加密.</t>
    <phoneticPr fontId="2"/>
  </si>
  <si>
    <t>将数据库迁移到Amazon EC2实例.使用AWS密钥管理服务(AWS KMS) AWS托管密钥进行加密.</t>
    <phoneticPr fontId="2"/>
  </si>
  <si>
    <t>将数据迁移到Amazon S3存储桶.使用Amazon Macie确保数据安全.</t>
    <phoneticPr fontId="2"/>
  </si>
  <si>
    <t>将数据库迁移到Amazon DynamoDB表.使用Amazon CloudWatch日志来确保数据安全.</t>
    <phoneticPr fontId="2"/>
  </si>
  <si>
    <t>Q1039 一家公司希望将应用程序迁移到AWS.该公司希望提高该应用程序的当前可用性.该公司希望在应用程序的架构中使用AWS WAF.哪种解决方案能够满足这些要求?</t>
    <phoneticPr fontId="2"/>
  </si>
  <si>
    <t>创建一个包含多个Amazon EC2实例的自动扩展组,这些实例跨两个可用区承载应用程序.配置应用程序负载平衡器(ALB),并将自动缩放组设置为目标将WAF连接到ALB.</t>
    <phoneticPr fontId="2"/>
  </si>
  <si>
    <t>创建一个集群放置组,其中包含承载应用程序的多个Amazon EC2实例.配置应用程序负载平衡器,并将EC2实例设置为目标.将WAF连接到放置组.</t>
    <phoneticPr fontId="2"/>
  </si>
  <si>
    <t>创建两个Amazon EC2实例,跨两个可用区托管应用程序.将EC2实例配置为应用程序负载均衡器(ALB)的目标.将WAF连接到ALB.</t>
    <phoneticPr fontId="2"/>
  </si>
  <si>
    <t>创建一个包含多个Amazon EC2实例的自动扩展组,这些实例跨两个可用区承载应用程序.配置应用程序负载平衡器(ALB),并将自动缩放组设置为目标将WAF连接到Auto Scaling组.</t>
    <phoneticPr fontId="2"/>
  </si>
  <si>
    <t>Q1040 一家公司管理着亚马逊S3存储桶中的数据湖,许多应用程序都可以访问该存储桶.S3 bucket包含每个应用程序的唯一前缀.该公司希望将每个应用程序限制为其特定的前缀,并对每个前缀下的对象进行精细控制. 哪种解决方案能够以最小的运营开销满足这些要求?</t>
    <phoneticPr fontId="2"/>
  </si>
  <si>
    <t>为每个应用程序创建专用的S3接入点和接入点策略.</t>
    <phoneticPr fontId="2"/>
  </si>
  <si>
    <t>创建一个S3批处理操作作业,为S3存储桶中的每个对象设置ACL权限.</t>
    <phoneticPr fontId="2"/>
  </si>
  <si>
    <t>将S3存储桶中的对象复制到每个应用程序的新S3存储桶.按前缀创建复制规则.</t>
    <phoneticPr fontId="2"/>
  </si>
  <si>
    <t>将S3存储桶中的对象复制到每个应用程序的新S3存储桶.为每个应用程序创建专用的S3访问点.</t>
    <phoneticPr fontId="2"/>
  </si>
  <si>
    <t>Q1041一家公司有一个应用程序,客户可以使用它将图像上传到亚马逊S3存储桶.每天晚上,该公司都会启动一个Amazon EC2 Spot Fleet,处理当天收到的所有图像处理每张图像需要2分钟,需要512 MB内存,解决方案架构师需要更改应用程序,以便在上传图像时处理图像.哪种变化最具成本效益地满足这些要求?</t>
    <phoneticPr fontId="2"/>
  </si>
  <si>
    <t>使用S3事件通知将包含图像详细信息的消息写入Amazon简单队列服务(Amazon SQS)队列.配置AWS Lambda函数以从队列中读取消息并处理映像.</t>
    <phoneticPr fontId="2"/>
  </si>
  <si>
    <t>使用S3事件通知将包含图像详细信息的消息写入Amazon简单队列服务(Amazon SQS)队列.配置EC2保留实例以从队列读取消息并处理映像.</t>
    <phoneticPr fontId="2"/>
  </si>
  <si>
    <t>使用S3事件通知将包含图像详细信息的消息发布到Amazon简单通知服务(Amazon SNS)主题.在Amazon Elastic container Service (Amazon ECS)中配置一个容器实例,以订阅主题并处理映像.</t>
    <phoneticPr fontId="2"/>
  </si>
  <si>
    <t>使用S3事件通知将包含图像详细信息的消息发布到Amazon简单通知服务(Amazon SNS) 主题.配置AWS Elastic Beanstalk应用程序以订阅主题并处理映像.</t>
    <phoneticPr fontId="2"/>
  </si>
  <si>
    <t>Q1042一家公司希望提高其混合应用程序的可用性和性能,该应用程序由托管在不同AWS区域的Amazon EC2实例上的基于TCP的有状态工作负载和托管在本地的基于UDP的无状态工作负载组成,解决方案架构师应该采取哪些行动组合来提高可用性和性能?(选择两个.)</t>
    <phoneticPr fontId="2"/>
  </si>
  <si>
    <t>使用AWS全球加速器创建加速器.将负载平衡器添加为端点.</t>
    <phoneticPr fontId="2"/>
  </si>
  <si>
    <t>创建一个Amazon CloudFront分发,其源使用Amazon Route 53基于延迟的路由将请求路由到负载均衡器.</t>
    <phoneticPr fontId="2"/>
  </si>
  <si>
    <t>在每个区域配置两个应用程序负载均衡器.第一个路由到EC2端点,第二个路由到本地端点.</t>
    <phoneticPr fontId="2"/>
  </si>
  <si>
    <t>在每个区域中配置一个网络负载均衡器,以解决EC2端点的问题.在每个区域中配置一个网络负载均衡器,路由到本地端点.</t>
    <phoneticPr fontId="2"/>
  </si>
  <si>
    <t>在每个区域中配置一个网络负载均衡器,以解决EC2端点的问题.在路由到本地端点的每个区域中配置应用程序负载平衡器.</t>
    <phoneticPr fontId="2"/>
  </si>
  <si>
    <t>Q1043一家公司在Amazon EC2实例和Amazon Elastic Block Store (Amazon EBS) 上运行一个自我管理的Microsoft SQL Server.对EBS卷进行每日快照.最近,在运行删除所有过期EBS快照的快照清理脚本时,该公司的所有EBS快照都被意外删除.解决方案架构师需要更新架构,以防止数据丢失,而不会无限期保留EBS快照.哪种解决方案能够以最少的开发工作量满足这些要求?</t>
    <phoneticPr fontId="2"/>
  </si>
  <si>
    <t>更改用户的IAM策略以拒绝EBS快照删除.</t>
    <phoneticPr fontId="2"/>
  </si>
  <si>
    <t>每天完成快照后,将EBS快照复制到另一个AWS区域.</t>
    <phoneticPr fontId="2"/>
  </si>
  <si>
    <t>在回收站中创建7天EBS快照保留规则,并将该规则应用于所有快照.</t>
    <phoneticPr fontId="2"/>
  </si>
  <si>
    <t>将EBS快照复制到Amazon S3标准不频繁访问(S3标准IA).</t>
    <phoneticPr fontId="2"/>
  </si>
  <si>
    <t>Q1044一家公司希望在测试环境中为其应用程序使用AWS CloudFormation堆栈.该公司将CloudFormation模板存储在阻止公共访问的Amazon S3存储桶中.该公司希望根据特定的用户请求授予CloudFormation对S3存储桶中模板的访问权限,以创建测试环境.解决方案必须遵循安全最佳实践.哪种解决方案能够满足这些要求?</t>
    <phoneticPr fontId="2"/>
  </si>
  <si>
    <t>为Amazon S3创建网关VPC端点.配置CloudFormation堆堆栈以使用S3对象URL.</t>
    <phoneticPr fontId="2"/>
  </si>
  <si>
    <t>创建一个以S3存储桶为目标的Amazon API网关REST API.将CloudFormation堆栈配置为使用API网关URL.</t>
    <phoneticPr fontId="2"/>
  </si>
  <si>
    <t>为模板对象创建一个预签名的URL.配置CloudFormation堆栈以使用预签名的URL.</t>
    <phoneticPr fontId="2"/>
  </si>
  <si>
    <t>允许公众访问S3存储桶中的模板对象.创建测试环境后阻止公共访问.</t>
    <phoneticPr fontId="2"/>
  </si>
  <si>
    <t>Q1045 一家公司在AWS组织中的组织中运行应用程序.该公司将应用程序的运营支持外包,公司需要在不损害安全性的情况下为外部支持工程师提供访问权限.外部支持工程师需要访问AWS管理控制台.外部支持工程师还需要操作系统访问该公司在私有子网中运行Amazon Linux的Amazon EC2实例. 哪种解决方案最安全地满足这些要求?</t>
    <phoneticPr fontId="2"/>
  </si>
  <si>
    <t>确认所有实例上都安装了AWS Systems Manager Agent (SSM Agent).为实例配置文件分配必要的策略,以连接到Systems Manager.使用AWS IAM身份中心为外部支持工程师提供控制台访问权限.使用系统管理器会话管理器分配所需的权限.</t>
    <phoneticPr fontId="2"/>
  </si>
  <si>
    <t>确认所有实例上都安装了AWS Systems Manager Agent (SSM Agent).为实例配置文件分配必要的策略,以连接到Systems Manager.使用Systems Manager Session Manager向外部支持工程师提供每个AWS帐户中的本地IAM用户凭据,以便访问控制台.</t>
    <phoneticPr fontId="2"/>
  </si>
  <si>
    <t>确认所有实例都有一个安全组,只允许从外部支持工程师的源IP地址范围进行SSH访问.在每个AWS帐户中向外部支持工程师提供本地IAM用户凭据,以便访问控制台.为每个外部支持工程师提供一对SSH密钥以登录应用程序实例.</t>
    <phoneticPr fontId="2"/>
  </si>
  <si>
    <t>在公共子网中创建堡垒主机.设置堡垒主机安全组,仅允许外部工程师的IP地址范围访问.确保所有实例都有一个允许从堡垒主机进行SSH访问的安全组.为每个外部支持工程师提供一对SSH密钥以登录应用程序实例.向工程师提供本地帐户IAM用户凭据以访问控制台.</t>
    <phoneticPr fontId="2"/>
  </si>
  <si>
    <t>Q1046 一家公司使用Amazon RDS for PostgreSQL在美国东部地区运行其应用程序.该公司还使用机器学习(ML)模型根据近乎实时的报告预测年收入.这些报告是使用相同的RDS for PostgreSQL数据库生成的.数据库性能在工作时间会变慢.该公司需要提高数据库性能.哪种解决方案最具成本效益地满足这些要求?</t>
    <phoneticPr fontId="2"/>
  </si>
  <si>
    <t>创建跨区域读取副本.配置从读取的副本生成的报告.</t>
    <phoneticPr fontId="2"/>
  </si>
  <si>
    <t>激活RDS for PostgreSQL的Multi-AZ DB实例部署.配置从备用数据库生成的报告.</t>
    <phoneticPr fontId="2"/>
  </si>
  <si>
    <t>使用AWS数据迁移服务(AWS DMS) 将数据逻辑复制到新数据库.配置要从新数据库生成的报告.</t>
    <phoneticPr fontId="2"/>
  </si>
  <si>
    <t>在us-east-1中创建一个读取副本.配置从读取副本生成的报告.</t>
    <phoneticPr fontId="2"/>
  </si>
  <si>
    <t>Q1047一家公司在AWS云中托管其多层公共web应用程序.web应用程序在Amazon EC2实例上运行,其数据库在Amazon RDS上运行,该公司预计,在即将到来的假日周末,销售额将大幅增长.解决方案架构师需要构建一个解决方案,以不超过2分钟的粒度分析web应用程序的性能.解决方案架构师应该做些什么来满足这一要求?</t>
    <phoneticPr fontId="2"/>
  </si>
  <si>
    <t>将Amazon CloudWatch日志发送到Amazon Redshift.使用Amazon QuickS-ght进行进一步分析.</t>
    <phoneticPr fontId="2"/>
  </si>
  <si>
    <t>对所有EC2实例启用详细监控.使用Amazon CloudWatch指标进行进一步分析.</t>
    <phoneticPr fontId="2"/>
  </si>
  <si>
    <t>创建一个AWS Lambda函数,从Amazon CloudWatch日志中获取EC2日志.使用Amazon CloudWatch指标进行进一步分析.</t>
    <phoneticPr fontId="2"/>
  </si>
  <si>
    <t>将EC2日志发送到Amazon S3.使用Amazon Redshift从S3存储桶中提取日志,以处理原始数据,以便使用Amazon QuickSight进行进一步分析.</t>
    <phoneticPr fontId="2"/>
  </si>
  <si>
    <t>Q1048 一家公司运行一个存储和共享照片的应用程序.用户将照片上传到Amazon S3存储桶.每天,用户上传大约150张照片.该公司希望设计一种解决方案,为每张新照片创建缩略图,并将缩略图存储在第二个S3存储桶中.哪种解决方案最具成本效益地满足这一要求?</t>
    <phoneticPr fontId="2"/>
  </si>
  <si>
    <t>配置Amazon EventBridge计划规则,以便在长时间运行的Amazon EMR集群上每分钟调用一个脚本.配置脚本,为没有缩略图的照片生成缩略图.配置脚本以将缩略图上传到第二个S3存储桶.</t>
    <phoneticPr fontId="2"/>
  </si>
  <si>
    <t>配置Amazon EventBridge计划规则,以便在始终打开的内存优化的Amazon EC2实例上每分钟调用一个脚本.配置该脚本为没有缩略图的照片生成缩略图.配置脚本以将缩略图上传到第二个S3存储桶.</t>
    <phoneticPr fontId="2"/>
  </si>
  <si>
    <t>配置S3事件通知,以便在用户每次向应用程序上传新照片时调用AWS Lambda函数.配置Lambda函数以生成缩略图并将缩略图上传到第二个S3存储桶.</t>
    <phoneticPr fontId="2"/>
  </si>
  <si>
    <t>配置S3 Storage Lens,以便在用户每次向应用程序上传新照片时调用AWS Lambda函数.配置Lambda函数以生成缩略图并将缩略图上传到第二个S3存储桶.</t>
    <phoneticPr fontId="2"/>
  </si>
  <si>
    <t>Q1049 一家公司通过使用Amazon S3 Glacier Deep Archive存储类,在Amazon S3存储桶中跨多个前缀存储了数百万个对象.公司需要删除所有超过3年的数据,但必须保留的数据子集除外,该公司已经确定了必须保留的数据,并希望实施无服务器解决方案.哪种解决方案能够满足这些要求?</t>
    <phoneticPr fontId="2"/>
  </si>
  <si>
    <t>启用S3资源清册.创建AWS Lambda函数以过滤和删除对象.使用S3批处理操作调用Lambda函数,以使用库存报告删除对象.</t>
    <phoneticPr fontId="2"/>
  </si>
  <si>
    <t>使用S3库存列出所有对象.使用AWS CLI创建一个在Amazon EC2实例上运行的脚本,用于从清单列表中删除对象.</t>
    <phoneticPr fontId="2"/>
  </si>
  <si>
    <t>使用AWS Batch删除3年以上的对象,但必须保留的数据除外.</t>
    <phoneticPr fontId="2"/>
  </si>
  <si>
    <t>提供AWS Glue爬虫来查询3年以上的对象.保存旧对象的清单文件.创建一个脚本以删除清单中的对象.</t>
    <phoneticPr fontId="2"/>
  </si>
  <si>
    <t>Q1050 一家公司正在AWS上构建一个应用程序.该应用程序使用多个AWS Lambda函数从单个Amazon S3存储桶中检索敏感数据进行处理.公司必须确保只有授权的Lambda函数才能访问数据.解决方案必须遵循最小特权原则.哪种解决方案能够满足这些要求?</t>
    <phoneticPr fontId="2"/>
  </si>
  <si>
    <t>通过共享IAM角色授予对所有Lambda函数的完整S3 bucket访问权限.</t>
    <phoneticPr fontId="2"/>
  </si>
  <si>
    <t>配置Lambda函数以在VPC中运行.配置bucket策略,以根据Lambda函数的VPC端点IP地址授予访问权限.</t>
    <phoneticPr fontId="2"/>
  </si>
  <si>
    <t>为每个Lambda函数创建单独的IAM角色.授予IAM角色访问S3存储桶的权限.将每个IAM角色指定为其相应Lambda函数的Lambda执行角色.</t>
    <phoneticPr fontId="2"/>
  </si>
  <si>
    <t>配置一个bucket策略,根据Lambda函数的函数ARN授予对Lambda函数的访问权限.</t>
    <phoneticPr fontId="2"/>
  </si>
  <si>
    <t>Q1051一家公司开发了一个非生产应用程序,该应用程序由公司每个业务部门的多个微服务组成一个开发团队维护所有的微服务.当前的架构使用静态web前端和包含应用程序逻辑的基于Java的后端.该架构还使用MySQL数据库,该公司将其托管在Amazon EC2实例上.该公司需要确保该应用程序在全球范围内安全可用.哪种解决方案能够以最小的运营开销满足这些要求?</t>
    <phoneticPr fontId="2"/>
  </si>
  <si>
    <t>使用Amazon CloudFront和AWS Amplify来托管静态web前端.重构微服务以使用微服务通过使用Amazon API网关访问的AWS Lambda功能.将MySQL数据库迁移到Amazon EC2保留实例.</t>
    <phoneticPr fontId="2"/>
  </si>
  <si>
    <t>使用Amazon CloudFront和Amazon S3来托管静态web前端.重构微服务以使用微服务通过使用Amazon API网关访问的AWS Lambda功能将MySQL数据库迁移到Amazon RDS for MySQL.</t>
    <phoneticPr fontId="2"/>
  </si>
  <si>
    <t>使用Amazon CloudFront和Amazon S3来托管静态web前端.重构微服务以使用网络负载均衡器后面的目标组中的AWS Lambda函数将MySQL数据库迁移到Amazon RDS for MySQL.</t>
    <phoneticPr fontId="2"/>
  </si>
  <si>
    <t>使用Amazon S3托管静态web前端.重构微服务以使用位于应用程序负载平衡器后面的目标组中的AWS Lambda函数.将MySQL数据库迁移到Amazon EC2保留实例.</t>
    <phoneticPr fontId="2"/>
  </si>
  <si>
    <t>Q1052一家视频游戏公司正在为其全球用户部署一款新的游戏应用程序.该公司需要一个能够提供近乎实时的玩家评论和排名的解决方案.解决方案架构师必须设计一个解决方案,以提供对数据的快速访问,该解决方案还必须确保在公司重新启动应用程序时,数据仍保留在磁盘上.哪种解决方案能够以最小的运营开销满足这些要求?</t>
    <phoneticPr fontId="2"/>
  </si>
  <si>
    <t>配置以Amazon S3存储桶为源的Amazon CloudFront分发.将玩家数据存储在S3存储桶中.</t>
    <phoneticPr fontId="2"/>
  </si>
  <si>
    <t>在多个AWS区域中创建Amazon EC2实例.将玩家数据存储在EC2实例上.使用地理位置记录配置Amazon Route 53, 以将用户定向到最近的EC2实例.</t>
    <phoneticPr fontId="2"/>
  </si>
  <si>
    <t>部署一个用于Redis的Amazon Elasticache除尘器.将玩家数据存储在Elasticache集群中.</t>
    <phoneticPr fontId="2"/>
  </si>
  <si>
    <t>部署Amazon Elasticache for Memcached除尘器.将玩家数据存储在Elasticache集群中.</t>
    <phoneticPr fontId="2"/>
  </si>
  <si>
    <t>Q1053 一家公司正在AWS上设计一个处理敏感数据的应用程序.该应用程序存储和处理多个客户的财务数据,为了满足合规要求,必须使用安全.集中的密钥管理解决方案对每个客户的数据进行单独加密.该公司希望使用AWS密钥管理服务(AWS KMS)来实现加密.哪种解决方案能够以最小的运营开销满足这些要求?</t>
    <phoneticPr fontId="2"/>
  </si>
  <si>
    <t>为每个客户生成一个唯一的加密密钥.将密钥存储在Amazon S3存储桶中.启用服务器端加密.</t>
    <phoneticPr fontId="2"/>
  </si>
  <si>
    <t>在AWS环境中部署一个硬件安全设备,安全地存储客户提供的加密密钥.将安全设备与AWS KMS集成,以加密应用程序中的敏感数据.</t>
    <phoneticPr fontId="2"/>
  </si>
  <si>
    <t>创建一个AWS KMS密钥来加密整个应用程序中的所有敏感数据.</t>
    <phoneticPr fontId="2"/>
  </si>
  <si>
    <t>为每个客户的数据创建单独的AWS KMS密钥,这些密钥启用了精细的访问控制和日志记录.</t>
    <phoneticPr fontId="2"/>
  </si>
  <si>
    <t>Q1054一家公司需要设计一个有弹性的web应用程序来处理客户订单.web应用程序必须自动处理web流量和应用程序使用量的增加,而不会影响客户体验或丢失客户订单.哪种解决方案能够满足这些要求?</t>
    <phoneticPr fontId="2"/>
  </si>
  <si>
    <t>使用NAT网关管理web流量.使用Amazon EC2 Auto Scaling组接收.处理和存储已处理的客户订单.使用AWS Lambda函数捕获和存储未处理的订单.</t>
    <phoneticPr fontId="2"/>
  </si>
  <si>
    <t>使用网络负载均衡器(NLB) 来管理web流量.使用应用程序负载平衡器从NLUse Amazon Redshift接收客户订单,并使用Multi-AZ部署存储未处理和已处理的客户订单.</t>
    <phoneticPr fontId="2"/>
  </si>
  <si>
    <t>使用网关负载均衡器(GWLB)来管理web流量.使用Amazon弹性容器服务(Amazon ECS)接收和处理客户订单.使用GWLB捕获和存储未处理的订单.使用Amazon DynamoDB存储已处理的客户订单.</t>
    <phoneticPr fontId="2"/>
  </si>
  <si>
    <t>使用应用程序负载平衡器来管理web流量.使用Amazon EC2 Auto Scaling组接收和处理客户订单.使用Amazon简单队列服务(Amazon SQS)存储未处理的订单.使用具有Multi-AZ部署的Amazon RDS来存储已处理的客户订单.</t>
    <phoneticPr fontId="2"/>
  </si>
  <si>
    <t>Q1055 一家公司正在使用AWS DataSync将数百万个文件从本地系统迁移到AWS.这些文件的平均大小为10 KB.该公司希望使用Amazon S3进行文件存储.在迁移后的第一年,文件将被访问一次或两次,并且必须立即可用.1年后,文件必须存档至少7年.哪种解决方案最具成本效益地满足这些要求?</t>
    <phoneticPr fontId="2"/>
  </si>
  <si>
    <t>使用归档工具将文件分组为大对象.使用DataSync迁移对象.将第一年的对象存储在S3 Glacier Instant Retrieval中.使用生命周期配置在1年后将文件转换为S3 Glacier Deep Archive,保留期为7年.</t>
    <phoneticPr fontId="2"/>
  </si>
  <si>
    <t>使用归档工具将文件分组为大对象.使用DataSync将对象复制到S3标准不频繁访问(S3标准IA).使用生命周期配置在1年后将文件转换为S3 Glacier即时检索,保留期为7年.</t>
    <phoneticPr fontId="2"/>
  </si>
  <si>
    <t>将文件的目标存储类配置为S3 Glacier Instant Retrieval.使用生命周期策略,在1年后将文件转换为S3 Glacier灵活检索,保留期为7年.</t>
    <phoneticPr fontId="2"/>
  </si>
  <si>
    <t>配置DataSync任务以将文件传输到S3标准不频繁访问(S3标准IA).使用生命周期配置在1年后将文件转换为S3 Deep Archive, 保留期为7年.</t>
    <phoneticPr fontId="2"/>
  </si>
  <si>
    <t>Q1056 一家公司最近对其本地Oracle数据库工作负载进行了升降式迁移,以在Amazon EC2内存优化的Linux实例上运行.EC2 Linux实例使用具有64000 IOPS的1 TB预配置IOPS SSD (io1) EBS卷.迁移后的数据库存储性能比本地数据库的性能慢.哪种解决方案可以提高存储性能?</t>
    <phoneticPr fontId="2"/>
  </si>
  <si>
    <t>添加更多预配置IOPS SSD (io1) EBS卷.使用操作系统命令创建逻辑卷管理(LVM)条带.</t>
    <phoneticPr fontId="2"/>
  </si>
  <si>
    <t>将配置的IOPS SSD (io1) EBS卷增加到64000 IOPS以上.</t>
    <phoneticPr fontId="2"/>
  </si>
  <si>
    <t>将配置的IOPS SSD (io1) EBS卷的大小增加到2 TB.</t>
    <phoneticPr fontId="2"/>
  </si>
  <si>
    <t>将EC2 Linux实例更改为存储优化的实例类型.请勿更改已配置的IOPS SSD (io1) EBS卷.</t>
    <phoneticPr fontId="2"/>
  </si>
  <si>
    <t>Q1057 一家公司正在从托管在Amazon EC2上的web应用程序的单片架构迁移到无服务器微服务架构,该公司希望使用支持事件驱动.松耦合架构的AWS服务.该公司希望使用发布/订阅(pub/sub)模式.哪种解决方案最具成本效益地满足这些要求?</t>
    <phoneticPr fontId="2"/>
  </si>
  <si>
    <t>配置Amazon API网关REST API以调用AWS Lambda函数,该函数将事件发布到Amazon简单队列服务(Amazon SQS)队列.配置一个或多个订阅者以从SQS队列读取事件.</t>
    <phoneticPr fontId="2"/>
  </si>
  <si>
    <t>配置Amazon API网关REST API以调用AWS Lambda函数,该函数将事件发布到Amazon简单通知服务(Amazon SNS)主题.配置一个或多个订阅者以接收来自SNS主题的事件.</t>
    <phoneticPr fontId="2"/>
  </si>
  <si>
    <t>配置Amazon API网关WebSocket API,以通过增强的扇出写入Amazon Kinesis数据流中的数据流.配置一个或多个订阅者以从数据流接收事件.</t>
    <phoneticPr fontId="2"/>
  </si>
  <si>
    <t>配置Amazon API网关HTTP API以调用AWS Lambda函数,该函数将事件发布到Amazon简单通知服务(Amazon SNS) 主题.配置一个或多个订阅者以接收来自该主题的事件.</t>
    <phoneticPr fontId="2"/>
  </si>
  <si>
    <t>Q1058 一家公司最近将一个单片应用程序迁移到了Amazon EC2实例和Amazon RDS.该应用程序具有紧密耦合的模块.应用程序的现有设计使应用程序能够仅在单个EC2实例上运行,该公司注意到EC2实例在使用高峰期的CPU利用率很高.高CPU利用率对应于Amazon RDS上读取请求的性能下降.该公司希望降低高CPU利用率并提高读取请求性能.哪种解决方案能够满足这些要求?</t>
    <phoneticPr fontId="2"/>
  </si>
  <si>
    <t>将EC2实例调整为具有更多CPU容量的EC2实例类型.配置最小和最大大小为1的自动缩放组.为读取请求配置RDS读取副本</t>
    <phoneticPr fontId="2"/>
  </si>
  <si>
    <t>将EC2实例调整为具有更多CPU容量的EC2实例类型.配置最小和最大大小为1的自动缩放组.添加RDS读取副本并将所有读/写流量重定向到副本.</t>
    <phoneticPr fontId="2"/>
  </si>
  <si>
    <t>配置一个最小大小为1.最大大小为2的自动缩放组.将RDS DB实例调整为具有更多CPU容量的实例类型.</t>
    <phoneticPr fontId="2"/>
  </si>
  <si>
    <t>将EC2实例调整为具有更多CPU容量的EC2实例类型.配置一个最小和最大大小为1的自动缩放组.将RDS DB实例调整为具有更多CPU容量的实例类型.</t>
    <phoneticPr fontId="2"/>
  </si>
  <si>
    <t>Q856一家公司创建运营数据并将数据存储在亚马逊S3存储桶中.对于公司的年度审计,外部顾问需要访问存储在S3存储桶中的年度报告.外部顾问需要访问该报告7天,公司必须实施一个解决方案,允许外部顾问仅访问报告.哪种解决方案将在MOST运行效率方面满足这些要求?</t>
    <phoneticPr fontId="2"/>
  </si>
  <si>
    <t>当使用CLI创建预签名URL时,我们可以设置从创建之日起7天(最长)的URL过期时间。 https://docs.aws.amazon.com/AmazonS3/latest/userguide/ShareObjectPreSignedURL.html</t>
    <phoneticPr fontId="2"/>
  </si>
  <si>
    <t>创建一个新的S3存储桶,该存储桶被配置为托管一个公共静态网站将操作数据迁移到新的S3存储桶.与外部顾问共享S3网站URL.</t>
    <phoneticPr fontId="2"/>
  </si>
  <si>
    <t>启用对S3存储桶的公共访问7天.当外部顾问完成审计时,移除对S3存储桶的访问权限.</t>
    <phoneticPr fontId="2"/>
  </si>
  <si>
    <t>创建一个新的IAM用户,该用户可以访问S3存储桶中的报告.向外部顾问提供访问密钥.7天后吊销访问密钥.</t>
    <phoneticPr fontId="2"/>
  </si>
  <si>
    <t>生成一个预签名的URL,该URL具有对S3存储桶上的报告位置的所需访问权限,与外部顾问共享预先签署的URL.</t>
    <phoneticPr fontId="2"/>
  </si>
  <si>
    <t>Q857一家公司计划在AmazonEC2实例上运行高性能计算(HPC)工作负载.工作负载需要低延迟的网络性能和具有紧密耦合的节点到节点通信的高网络吞吐量.哪种解决方案将满足这些要求?</t>
    <phoneticPr fontId="2"/>
  </si>
  <si>
    <t>紧密耦合,低延迟,hpc-集群放置组</t>
    <phoneticPr fontId="2"/>
  </si>
  <si>
    <t>将EC2实例配置为集群放置组的一部分.</t>
    <phoneticPr fontId="2"/>
  </si>
  <si>
    <t>启动具有专用实例租赁的EC2实例.</t>
    <phoneticPr fontId="2"/>
  </si>
  <si>
    <t>将EC2实例作为Spot实例启动.</t>
    <phoneticPr fontId="2"/>
  </si>
  <si>
    <t>在启动EC2实例时配置随需应变容量预留.</t>
    <phoneticPr fontId="2"/>
  </si>
  <si>
    <t>Q858一家公司的主数据中心和辅助数据中心相距500英里(804.7公里),并通过高速光纤电缆互连.该公司需要在其数据中心和AWS上的VPC之间建立一个高可用性和安全的网络连接,以应对任务关键型工作负载,解决方案架构师必须选择能够提供最大弹性的连接解决方案.哪种解决方案满足这些要求?</t>
    <phoneticPr fontId="2"/>
  </si>
  <si>
    <t>冗余连接:每个数据中心有两个直接连接,在一个连接失败的情况下提供冗余。多种直连位置:在两个不同的直连位置终止连接,进一步消除了因特定位置问题导致单点故障的风险。独立设备:在每个直连位置使用独立设备会增加另一层冗余,防止单个设备故障影响连接。</t>
    <phoneticPr fontId="2"/>
  </si>
  <si>
    <t>来自主数据中心的两个AWS直接连接,终止于两个独立设备上的两个直接连接位置</t>
    <phoneticPr fontId="2"/>
  </si>
  <si>
    <t>来自主数据中心和辅助数据中心的单个AWS直接连接,终止于同一设备上的一个直接连接位置</t>
    <phoneticPr fontId="2"/>
  </si>
  <si>
    <t>来自主数据中心和辅助数据中心的两个AWS直接连接,终止于两个独立设备上的两个直接连接位置</t>
    <phoneticPr fontId="2"/>
  </si>
  <si>
    <t>来自主数据中心和辅助数据中心的单个AWS直接连接,终止于两个独立设备上的一个直接连接位置</t>
    <phoneticPr fontId="2"/>
  </si>
  <si>
    <t>Q859一家公司为Oracle On Demand DB实例运行了几个利用率很高的Amazon RDS.RDS数据库实例在AWS组织中某个组织的成员帐户中运行.公司的财务团队可以访问组织的管理帐户和成员帐户.财务团队希望通过使用AWS Trusted Advisor找到优化成本的方法.哪种步骤组合将满足这些要求?(选择两个.)</t>
    <phoneticPr fontId="2"/>
  </si>
  <si>
    <t>实例正在按需运行,他们需要检查是否可以通过从按需切换保留实例来节省资金。使用AWS的一个重要部分是平衡您的保留实例(RI)购买与按需实例使用。此检查提供了哪些RI将有助于降低使用按需实例所产生的成本的建议。</t>
    <phoneticPr fontId="2"/>
  </si>
  <si>
    <t>在管理帐户中使用Trusted Advisor的建议.</t>
    <phoneticPr fontId="2"/>
  </si>
  <si>
    <t>在运行RDS DB实例的成员帐户中使用Trusted Advisor的建议.</t>
    <phoneticPr fontId="2"/>
  </si>
  <si>
    <t>查看Trusted Advisor的计算优化检查.使用AWS计算优化器对结果进行交叉检查.</t>
  </si>
  <si>
    <t>Q860解决方案架构师正在创建应用程序.该应用程序将在专有网络中多个可用区的私有子网中的Amazon EC2实例上运行.EC2实例将频繁访问包含机密信息的大型文件.这些文件存储在AmazonS3存储桶中进行处理.解决方案架构师必须优化网络架构,以最大限度地降低数据传输成本.解决方案架构师应该做些什么来满足这些要求?</t>
    <phoneticPr fontId="2"/>
  </si>
  <si>
    <t>网关端点是免费的https://digitalcloud.training/vpc-interface-endpoint-vs-gateway-endpoint-in-aws/.</t>
    <phoneticPr fontId="2"/>
  </si>
  <si>
    <t>在专有网络中为Amazon S3创建一个网关端点在专用子网的路由表中,添加网关终结点的条目.</t>
    <phoneticPr fontId="2"/>
  </si>
  <si>
    <t>在公共子网中创建一个NAT网关.在专用子网的路由表中,添加指向NAT网关的默认路由.</t>
    <phoneticPr fontId="2"/>
  </si>
  <si>
    <t>在VPN中为Amazon S3创建一个AWS PrivateLink接口端点.在私有子网的路由表中,为接口端点添加一个条目.</t>
    <phoneticPr fontId="2"/>
  </si>
  <si>
    <t>为公共子网中的每个可用区创建一个NAT网关.在私有子网的每个路由表中,添加一个默认路由,该路由指向同一可用区域中的NAT网关.</t>
    <phoneticPr fontId="2"/>
  </si>
  <si>
    <t>Q861一家公司希望将其内部部署的MySQL数据库迁移到AWS.数据库接受来自面向客户端的应用程序的定期导入,这会导致大量的写入操作.该公司担心流量可能会导致应用程序中的性能问题.解决方案架构师应该如何在AWS上设计架构?</t>
    <phoneticPr fontId="2"/>
  </si>
  <si>
    <t>配备预配置IOPS SSD存储的Amazon RDS for MySQL数据库实例</t>
    <phoneticPr fontId="2"/>
  </si>
  <si>
    <t>为MySQL DB实例提供Amazon RDS,并提供IOPS SSD存储.使用Amazon CloudWatch监控写入操作指标.如有必要,请调整配置的IOPS.</t>
    <phoneticPr fontId="2"/>
  </si>
  <si>
    <t>提供一个Amazon RDS for MySQL DB实例,带有通用SSD存储.将AmazonElasticache集群放在DB实例前面.将应用程序配置为查询ElastiCache.</t>
    <phoneticPr fontId="2"/>
  </si>
  <si>
    <t>提供一个具有内存优化实例类型的Amazon DocumentDB (与MongoDB兼容)实例.监控Amazon CloudWatch的性能相关问题.如有必要,请更改实例类.</t>
    <phoneticPr fontId="2"/>
  </si>
  <si>
    <t>在通用性能模式下提供Amazon弹性文件系统(Amazon EFS)文件系统.监控Amazon CloudWatch的IOPS瓶颈.如有必要,请更改为Provisioned Throughput性能模式.</t>
    <phoneticPr fontId="2"/>
  </si>
  <si>
    <t>Q862一家公司在AWS云中运行一个生成敏感档案数据文件的应用程序,该公司希望重新安排应用程序的数据存储.该公司希望对数据文件进行加密,并确保在数据加密并发送给AWS之前,第三方无法访问数据.该公司已经创建了一个亚马逊S3存储桶.哪种解决方案将满足这些要求?</t>
    <phoneticPr fontId="2"/>
  </si>
  <si>
    <t>“确保在数据加密并发送到AWS之前,第三方无权访问数据”</t>
    <phoneticPr fontId="2"/>
  </si>
  <si>
    <t>将S3存储桶配置为使用AmazonS3管理的加密密钥进行客户端加密.将应用程序配置为使用S3存储桶来存储存档文件.</t>
    <phoneticPr fontId="2"/>
  </si>
  <si>
    <t>将S3存储桶配置为使用AWS KMS密钥(SSE-KMS)进行服务器端加密.将应用程序配置为使用S3存储桶来存储存档文件.</t>
    <phoneticPr fontId="2"/>
  </si>
  <si>
    <t>将S3 bucket配置为使用AWS KMS密钥(SSE-KMS)进行双层服务器端加密.将应用程序配置为使用S3存储桶来存储存档文件.</t>
    <phoneticPr fontId="2"/>
  </si>
  <si>
    <t>将应用程序配置为使用存储在AWS密钥管理服务(AWS KMS)中的密钥进行客户端加密.配置应用程序以将存档文件存储在S3存储桶中.</t>
    <phoneticPr fontId="2"/>
  </si>
  <si>
    <t>Q863一家公司使用亚马逊RDS,其数据库层具有默认备份设置.该公司需要对数据库进行每日备份,以满足法规要求.公司必须将备份保留30天.哪种解决方案将以最少的运营开销满足这些要求?</t>
    <phoneticPr fontId="2"/>
  </si>
  <si>
    <t>默认情况下,Amazon RDS会在用户指定的保留期内在Amazon S3中安全地创建并保存数据库实例的自动备份。您可以将备份保留期设置为1到35天。目前可用于自动快照的最长保留期为35天。当您的数据库实例启用自动备份时,Amazon RDS会自动对您的数据执行完整的每日快照并捕获事务日志。</t>
    <phoneticPr fontId="2"/>
  </si>
  <si>
    <t>编写一个AWS Lambda函数,每天创建一个RDS快照.</t>
    <phoneticPr fontId="2"/>
  </si>
  <si>
    <t>修改RDS数据库,使其自动备份的保留期为30天.</t>
    <phoneticPr fontId="2"/>
  </si>
  <si>
    <t>使用AWS Systems Manager维护窗口修改RDS备份保留期.</t>
    <phoneticPr fontId="2"/>
  </si>
  <si>
    <t>每天使用AWS CLI创建一个手动快照.修改RDS备份保留期.</t>
    <phoneticPr fontId="2"/>
  </si>
  <si>
    <t>Q864一家在AWS上运行其应用程序的公司使用亚马逊Aurora DB集群作为其数据库.在多个用户访问和读取数据的高峰使用时间,监控系统会显示写入查询的数据库性能下降.该公司希望提高应用程序的可扩展性,以满足高峰使用需求.哪种解决方案将经济高效地满足这些要求?</t>
    <phoneticPr fontId="2"/>
  </si>
  <si>
    <t>答案C,措辞是读查询减慢了写查询的速度--&gt;我们需要针对读查询进行优化--&gt;我们需要添加读副本。 https://docs.aws.amazon.com/AmazonRDS/latest/AuroraUserGuide/Aurora.Managing.Performance.html#Aurora.Mana</t>
    <phoneticPr fontId="2"/>
  </si>
  <si>
    <t>创建第二个Aurora DB集群.配置复制作业以将用户的数据复制到新数据库.更新应用程序以使用第二个数据库读取数据.</t>
    <phoneticPr fontId="2"/>
  </si>
  <si>
    <t>在现有Aurora DB集群前面创建一个Amazon DynamoDB Accelerator (DAX) 集群.更新应用程序以将DAX集群用于只读查询.将数据直接写入Aurora DB集群.</t>
    <phoneticPr fontId="2"/>
  </si>
  <si>
    <t>在现有的Aurora DB集群中创建一个Aurora读取副本.更新应用程序以将副本端点用于只读查询,并将群集端点用于写入查询.</t>
    <phoneticPr fontId="2"/>
  </si>
  <si>
    <t>创建一个Amazon Redshift集群.将用户的数据复制到Redshift集群.更新应用程序以连接到Redshift群集并在Redshift群集中执行只读查询.</t>
    <phoneticPr fontId="2"/>
  </si>
  <si>
    <t>Q865一家公司的近实时流媒体应用程序正在AWS上运行.当数据被摄入时,一个作业会在数据上运行,需要30分钟才能完成.由于大量的传入数据,工作负载经常经历高延迟.解决方案架构师需要设计一个可扩展的无服务器解决方案来提高性能.解决方案架构师应该采取哪种步骤组合?(选择两个.)</t>
    <phoneticPr fontId="2"/>
  </si>
  <si>
    <t>A-实时数据采集E-无服务器选项ECS+fargate</t>
    <phoneticPr fontId="2"/>
  </si>
  <si>
    <t>使用Amazon Kinesis Data Firehose获取数据.</t>
    <phoneticPr fontId="2"/>
  </si>
  <si>
    <t>使用AWS Lambda和AWS Step Function处理数据.</t>
    <phoneticPr fontId="2"/>
  </si>
  <si>
    <t>使用AWS数据库迁移服务(AWS DMS)获取数据.</t>
    <phoneticPr fontId="2"/>
  </si>
  <si>
    <t>使用“自动缩放”组中的Amazon EC2实例来处理数据.</t>
    <phoneticPr fontId="2"/>
  </si>
  <si>
    <t>使用AWS Fargate和亚马逊弹性容器服务(Amazon ECS) 来处理数据.</t>
  </si>
  <si>
    <t>Q866一家公司在专有网络中的多个亚马逊EC2实例上运行web应用程序.该应用程序需要将敏感数据写入AmazonS3存储桶.数据不能通过公共互联网发送.哪种解决方案将满足这些要求?</t>
    <phoneticPr fontId="2"/>
  </si>
  <si>
    <t>“数据不能通过公共互联网发送." == VPC端点</t>
    <phoneticPr fontId="2"/>
  </si>
  <si>
    <t>为Amazon S3创建一个网关专有网络端点在VPC路由表中创建一条到端点的路由.</t>
    <phoneticPr fontId="2"/>
  </si>
  <si>
    <t>创建一个以S3 bucket为目标的内部网络负载均衡器.</t>
    <phoneticPr fontId="2"/>
  </si>
  <si>
    <t>在VPC内部部署S3 bucket在VPC路由表中创建到bucket的路由</t>
    <phoneticPr fontId="2"/>
  </si>
  <si>
    <t>在VPC和S3区域端点之间创建一个AWS直连连接.</t>
    <phoneticPr fontId="2"/>
  </si>
  <si>
    <t>Q867一家公司在具有Amazon Elastic Block Store (Amazon EBS) 卷的Amazon EC2实例上运行其生产工作负载,解决方案架构师需要分析当前EBS卷成本并建议优化.这些建议需要包括估计的每月储蓄机会.哪种解决方案将满足这些要求?</t>
    <phoneticPr fontId="2"/>
  </si>
  <si>
    <t>AWS Compute Optimizer有助于根据您的利用率数据避免过度规划和提供四种类型的AWS资源 -- 亚马逊弹性计算云(EC2) 实例类型.亚马逊弹性块存储(EBS)卷.AWS Fargate上的亚马逊弹性容器服务(ECS)服务和AWS Lambda功能</t>
    <phoneticPr fontId="2"/>
  </si>
  <si>
    <t>使用Amazon Inspector报告生成EBS卷建议以进行优化.</t>
    <phoneticPr fontId="2"/>
  </si>
  <si>
    <t>使用AWS Systems Manager报告来确定EBS卷的优化建议.</t>
    <phoneticPr fontId="2"/>
  </si>
  <si>
    <t>使用Amazon CloudWatch指标报告来确定EBS卷的优化建议.</t>
    <phoneticPr fontId="2"/>
  </si>
  <si>
    <t>使用AWS计算优化器生成EBS卷建议以进行优化.</t>
    <phoneticPr fontId="2"/>
  </si>
  <si>
    <t>Q868一家全球性公司在AWS上运行其工作负载,该公司的应用程序在AWS地区使用亚马逊S3存储桶进行敏感数据存储和分析.该公司每天在多个S3存储桶中存储数百万个对象,该公司希望识别所有未启用版本控制的S3存储桶.哪种解决方案将满足这些要求?</t>
    <phoneticPr fontId="2"/>
  </si>
  <si>
    <t>https://aws.amazon.com/blogs/aws/s3-storage-lens/</t>
    <phoneticPr fontId="2"/>
  </si>
  <si>
    <t>使用Amazon S3 Storage Lens识别所有未跨区域启用版本控制的S3存储桶.</t>
    <phoneticPr fontId="2"/>
  </si>
  <si>
    <t>创建一个S3多区域接入点,以识别所有未跨区域启用版本控制的S3存储桶.</t>
    <phoneticPr fontId="2"/>
  </si>
  <si>
    <t>Q869一家公司希望增强其部署在AWS上的电子商务订单处理应用程序.应用程序必须只处理一次每个订单,而不会在不可预测的流量激增期间影响客户体验.哪种解决方案将满足这些要求?</t>
    <phoneticPr fontId="2"/>
  </si>
  <si>
    <t>应用程序必须只处理一次每个订单 == SQS+FIFO</t>
    <phoneticPr fontId="2"/>
  </si>
  <si>
    <t>创建一个Amazon简单队列服务(Amazon SQS) FIFO队列.将所有订单放入SQS队列.将AWS Lambda函数配置为处理订单的目标.</t>
    <phoneticPr fontId="2"/>
  </si>
  <si>
    <t>创建一个亚马逊简单通知服务(Amazon SNS)标准主题.将所有订单发布到SNS标准主题.将应用程序配置为通知目标.</t>
    <phoneticPr fontId="2"/>
  </si>
  <si>
    <t>使用Amazon AppFlow创建流.将订单发送到流程.将AWS Lambda函数配置为处理订单的目标.</t>
    <phoneticPr fontId="2"/>
  </si>
  <si>
    <t>在应用程序中配置AWS X射线以跟踪订单请求.配置应用程序以通过从Amazon CloudWatch提取订单来处理订单.</t>
    <phoneticPr fontId="2"/>
  </si>
  <si>
    <t>Q870一家公司有两个AWS账户:生产和开发.公司需要将开发帐户中的代码更改推送到生产帐户.在alpha阶段,开发团队中只有两名高级开发人员需要访问Production帐户.在测试阶段,更多的开发人员将需要访问权限来执行测试.哪种解决方案将满足这些要求?</t>
    <phoneticPr fontId="2"/>
  </si>
  <si>
    <t>https://docs.aws.amazon.com/IAM/latest/UserGuide/tutorial_cross-account-with-roles.html</t>
    <phoneticPr fontId="2"/>
  </si>
  <si>
    <t>在每个帐户中使用AWS管理控制台创建两个策略文档.将策略分配给需要访问权限的开发人员.</t>
    <phoneticPr fontId="2"/>
  </si>
  <si>
    <t>在开发账户中创建IAM角色.授予IAM角色对生产帐户的访问权限.允许开发人员承担该角色.</t>
    <phoneticPr fontId="2"/>
  </si>
  <si>
    <t>在生产帐户中创建IAM角色.定义一个指定开发帐户的信任策略.允许开发人员承担该角色 ..</t>
    <phoneticPr fontId="2"/>
  </si>
  <si>
    <t>在生产帐户中创建IAM组.将组添加为指定生产帐户的信任策略中的主体.将开发人员添加到组中.</t>
    <phoneticPr fontId="2"/>
  </si>
  <si>
    <t>Q871一家公司希望限制对其网络应用程序内容的访问.该公司需要使用AWS上提供的授权技术来保护内容.该公司还希望实现一种无服务器架构,用于低登录延迟的授权和身份验证.该解决方案必须与web应用程序集成,并在全球范围内提供web内容.该应用程序目前的用户基数很小,但该公司预计该应用程序的用户基数会增加.哪种解决方案将满足这些要求?</t>
    <phoneticPr fontId="2"/>
  </si>
  <si>
    <t>配置Amazon Cognito进行身份验证.使生效Lambda@Edgel以获得授权.配置Amazon CloudFront以在全球范围内为 web应用程序提供服务.</t>
    <phoneticPr fontId="2"/>
  </si>
  <si>
    <t>为Microsoft Active Directory配置AWS目录服务以进行身份验证.执行AWS Lambda以获得授权.使用应用程序负载均衡器为web应用程序提供全局服务.</t>
    <phoneticPr fontId="2"/>
  </si>
  <si>
    <t>配置Amazon Cognito进行身份验证.执行AWS Lambda以获得授权.使用Amazon S3 Transfer Acceleration在全球范围内为web应用程序提供服务.</t>
    <phoneticPr fontId="2"/>
  </si>
  <si>
    <t>为Microsoft Active Directory配置AWS目录服务以进行身份验证.使生效Lambda@Edgel以获得授权.使用AWS Elastic Beanstalk在全球范围内为web应用程序提供服务.</t>
    <phoneticPr fontId="2"/>
  </si>
  <si>
    <t>Q872开发团队在其开发.阶段和生产环境中使用多个AWS帐户.团队成员一直在启动未充分利用的大型AmazonEC2实例.解决方案架构师必须防止在所有帐户中启动大型实例.解决方案架构师如何以最少的运营开销满足这一要求?</t>
    <phoneticPr fontId="2"/>
  </si>
  <si>
    <t>https://docs.aws.amazon.com/organizations/latest/userguide/orgs_manage_policies_scps_examples.html</t>
    <phoneticPr fontId="2"/>
  </si>
  <si>
    <t>更新IAM策略以拒绝启动大型EC2实例.将策略应用于所有用户.</t>
    <phoneticPr fontId="2"/>
  </si>
  <si>
    <t>在AWS资源访问管理器中定义一个资源,以防止启动大型EC2实例.</t>
    <phoneticPr fontId="2"/>
  </si>
  <si>
    <t>在每个拒绝启动大型EC2实例的帐户中创建IAM角色.授予开发人员IAM组访问该角色的权限.</t>
    <phoneticPr fontId="2"/>
  </si>
  <si>
    <t>使用默认策略在管理帐户的AWS组织中创建一个组织.创建一个拒绝启动大型EC2实例的服务控制策略(SCP),并将其应用于AWS帐户.</t>
    <phoneticPr fontId="2"/>
  </si>
  <si>
    <t>Q873一家公司已将数百台本地虚拟机(VM)迁移到亚马逊EC2实例.这些实例运行不同的Windows Server版本以及几个Linux发行版,该公司想要一个解决方案,将自动化库存和操作系统的更新,该公司还需要每个实例的常见漏洞摘要,以便每月进行定期审查.解决方案架构师应该推荐什么来满足这些要求?</t>
    <phoneticPr fontId="2"/>
  </si>
  <si>
    <t>AWS Security Hub执行安全最佳实践检查、聚合警报并启用自动修复。Amazon Inspector扫描工作负载以查找漏洞。对所有帐户AWS Shield DDOS中的恶意活动进行警卫威胁检测。关于安全性,B和D可能是正确的(也许D有点太多了)。对于补丁,B是唯一有效的选项。</t>
    <phoneticPr fontId="2"/>
  </si>
  <si>
    <t>设置AWS Systems Manager Patch Manager来管理所有EC2实例.配置AWS Security Hub以生成月度报告.</t>
    <phoneticPr fontId="2"/>
  </si>
  <si>
    <t>设置AWS Systems Manager Patch Manager来管理所有EC2实例.部署Amazon Inspector,并配置月度报告.</t>
    <phoneticPr fontId="2"/>
  </si>
  <si>
    <t>设置AWS Shield Advanced,并配置月度报告.部署AWS Config以自动在EC2实例上安装补丁.</t>
    <phoneticPr fontId="2"/>
  </si>
  <si>
    <t>在账户中设置Amazon GuardDuty来监控所有EC2实例.部署AWS Config以自动在EC2实例上安装补丁.</t>
    <phoneticPr fontId="2"/>
  </si>
  <si>
    <t>Q874一家公司在AWS云中托管其应用程序.该应用程序在弹性负载平衡(ELB)负载均衡器后面的自动缩放组中的AmazonEC2实例上运行.该应用程序连接到AmazonDynamoDB表.出于灾难恢复(DR)目的,该公司希望确保该应用程序可从另一个AWS地区获得,且停机时间最少.哪种解决方案将在最少的停机时间内满足这些要求?</t>
    <phoneticPr fontId="2"/>
  </si>
  <si>
    <t>因此,没有信息表明解决方案需要具有成本效益,主要要求是尽可能减少停机时间。我会在DR地区使用AUTOSCALING,那里有1个ELB和1台服务器,但在需要的情况下,服务器的数量可以自动增加。因此,至少有一台服务器和ELB正在等待,由于全局表,DynamoDB也将在同一DR区域中处于活动状态,因此我们需要使用DNS通知用户新的目的地,因此DNS故障转移到DR区域的ELB是最好的解决方案。</t>
    <phoneticPr fontId="2"/>
  </si>
  <si>
    <t>在DR区域中创建一个“自动缩放”组和一个ELB.将DynamoDB表配置为全局表.配置DNS故障切换以指向新DR区域的ELB.</t>
    <phoneticPr fontId="2"/>
  </si>
  <si>
    <t>创建一个AWS CloudFormation模板,以创建EC2实例.ELB和DynamoDB表,以便在必要时启动.配置DNS故障切换以指向新DR区域的ELB.</t>
    <phoneticPr fontId="2"/>
  </si>
  <si>
    <t>创建一个AWS CloudFormation模板来创建EC2实例,并在必要时启动ELB.将DynamoDB表配置为全局表.配置DNS故障切换以指向新DR区域的ELB.</t>
    <phoneticPr fontId="2"/>
  </si>
  <si>
    <t>在DR区域中创建一个“自动缩放”组和一个ELB.将DynamoDB表配置为全局表.创建一个评估期为10分钟的Amazon CloudWatch警报,以调用AWS Lambda功能,该功能会更新Amazon Route 53以指向DR区域的ELB.</t>
    <phoneticPr fontId="2"/>
  </si>
  <si>
    <t>Q875一家公司在私有子网中的AmazonEC2实例上运行应用程序.该应用程序需要在AmazonS3存储桶中存储和检索数据.根据监管要求,数据不得在公共互联网上传播.解决方案架构师应该做些什么才能最经济高效地满足这些要求?</t>
    <phoneticPr fontId="2"/>
  </si>
  <si>
    <t>考虑到在这两种情况下(s3实例端点和S3Gateway端点),网络流量仍留在AWS网络上,我们需要考虑我们拥有的其他数据。例如,应用程序位于AWS云中,因此不需要从本地访问。在这种情况下,S3网关端点似乎更好(而且是免费的) https://docs.aws.amazon.com/AmazonS3/latest/userguide/privatelink-interface-endpoints.html#types-of-vpcendpoints-for-s3</t>
    <phoneticPr fontId="2"/>
  </si>
  <si>
    <t>部署NAT网关来访问S3存储桶.</t>
    <phoneticPr fontId="2"/>
  </si>
  <si>
    <t>部署AWS存储网关以访问S3存储桶.</t>
    <phoneticPr fontId="2"/>
  </si>
  <si>
    <t>部署一个S3接口端点来访问S3桶.</t>
    <phoneticPr fontId="2"/>
  </si>
  <si>
    <t>部署一个S3网关端点来访问S3存储桶.</t>
    <phoneticPr fontId="2"/>
  </si>
  <si>
    <t>Q876一家公司在一个可用区中运行的AmazonEC2实例上托管应用程序.该应用程序可以通过使用开放系统互连(OSI)模型的传输层来访问.该公司需要应用程序体系结构具有高可用性.哪种步骤组合将以最经济的方式满足这些要求?(选择两个.)</t>
    <phoneticPr fontId="2"/>
  </si>
  <si>
    <t>QUESTION表示应用程序正在传输层上运行,我认为不需要ALB</t>
    <phoneticPr fontId="2"/>
  </si>
  <si>
    <t>在不同的可用性区域中配置新的EC2实例.使用Amazon Route 53将流量路由到所有实例.</t>
    <phoneticPr fontId="2"/>
  </si>
  <si>
    <t>在EC2实例前面配置一个网络负载均衡器.</t>
    <phoneticPr fontId="2"/>
  </si>
  <si>
    <t>为到实例的TCP流量配置网络负载均衡器.为到实例的HTTP和HTTPS流量配置应用程序负载平衡器.</t>
    <phoneticPr fontId="2"/>
  </si>
  <si>
    <t>为EC2实例创建一个“自动缩放”组.将“自动缩放”组配置为使用多个可用区域.配置”自动缩放”组以在实例上运行应用程序运行状况检查.</t>
    <phoneticPr fontId="2"/>
  </si>
  <si>
    <t>Q877一家公司使用AmazonS3托管其静态网站.该公司希望在网页中添加联系人表格.联系人表单将具有动态服务器端组件,供用户输入姓名.电子邮件地址.电话号码和用户消息.该公司预计每月的实地考察不到100次.当客户填写表格时,联系表格必须通过电子邮件通知公司.哪种解决方案最经济高效地满足这些要求?</t>
    <phoneticPr fontId="2"/>
  </si>
  <si>
    <t>API网关+Lambda似乎是最好的选择,尤其是当SNS正在使用时,它是专门为向用户推送消息而创建的(在这种情况下,公司批准的团队)</t>
    <phoneticPr fontId="2"/>
  </si>
  <si>
    <t>在亚马逊弹性容器服务(Amazon ECS)中托管动态联系表单.设置亚马逊简单电子邮件服务(Amazon SES)以连接到第三方电子邮件提供商.</t>
    <phoneticPr fontId="2"/>
  </si>
  <si>
    <t>创建一个Amazon API网关端点,该端点从AWS Lambda函数返回联系人表单.在API网关上配置另一个Lambda函数,以将消息发布到Amazon简单通知服务(Amazon SNS) 主题.</t>
    <phoneticPr fontId="2"/>
  </si>
  <si>
    <t>使用AWS Amplify Hosting托管静态内容和动态内容的网站.使用服务器端脚本构建联系人表单.配置亚马逊简单队列服务(Amazon SQS) 将消息传递给公司.</t>
    <phoneticPr fontId="2"/>
  </si>
  <si>
    <t>将网站从AmazonS3迁移到运行WindowsServer的AmazonEC2实例.使用Internet Information Services (IIS) for Windows Server承载网页.使用客户端脚本构建联系人表单.将表单与AmazonWorkMail集成.</t>
    <phoneticPr fontId="2"/>
  </si>
  <si>
    <t>Q878一家公司在AWS组织中为其业务部门创建专门的AWS帐户.最近,一个重要通知被发送到业务部门帐户的根用户电子邮件地址,而不是指定的帐户所有者.该公司希望确保所有未来的通知都可以根据计费.运营或安全的通知类别发送给不同的员工.哪种解决方案最安全地满足这些要求?</t>
    <phoneticPr fontId="2"/>
  </si>
  <si>
    <t>它要求所有帐户所有者访问此电子邮件帐户,这可能会导致访问控制问题。选项B与选项a存在类似的问题,因为它依赖于不同的电子邮件分发列表,但仍然需要可能容易受到攻击的管理员电子邮件地址。选项C也存在安全问题,因为它将根用户电子邮件地址与单个员工相关联,这可能不适合用于安全和访问控制目的。因此,选项D是确保未来通知可以根据计费、操作或安全的通知类别发送给不同员工的最安全的解决方案</t>
    <phoneticPr fontId="2"/>
  </si>
  <si>
    <t>将每个AWS帐户配置为使用公司管理的单个电子邮件地址.确保所有帐户所有者都可以访问电子邮件帐户以接收通知.为每个AWS帐户配置备用联系人,并为每个业务单元的计费团队.安全团队和运营团队配置相应的分发列表.</t>
    <phoneticPr fontId="2"/>
  </si>
  <si>
    <t>配置每个AWS帐户,以便为公司管理的每个业务单元使用不同的电子邮件分发列表,使用可以响应警报的管理员电子邮件地址配置每个通讯组列表.为每个AWS帐户配置备用联系人,并为每个业务单元的计费团队.安全团队和运营团队配置相应的分发列表.</t>
    <phoneticPr fontId="2"/>
  </si>
  <si>
    <t>将每个AWS帐户的根用户电子邮件地址配置为每个业务单元一个人的单个公司管理电子邮件地址.为每个AWS帐户配置备用联系人,并为每个业务单元的计费团队.安全团队和运营团队配置相应的分发列表.</t>
    <phoneticPr fontId="2"/>
  </si>
  <si>
    <t>将每个AWS帐户根用户配置为使用指向集中邮箱的电子邮件别名.通过使用单个业务管理的电子邮件分发列表为每个帐户配置备用联系人,每个列表用于计费团队.安全团队和运营团队.</t>
    <phoneticPr fontId="2"/>
  </si>
  <si>
    <t>Q879一家公司在AWS上运行电子商务应用程序.AmazonEC2实例处理购买并将购买详细信息存储在AmazonAuroraPostgreSQL数据库集群中.客户在使用高峰期会遇到应用程序超时的情况.解决方案架构师需要重新安排应用程序,以便应用程序能够扩展以满足峰值使用需求.哪种行动组合将最经济有效地满足这些要求?(选择两个.)</t>
    <phoneticPr fontId="2"/>
  </si>
  <si>
    <t>A) 使用RDS代理,主要用于连接池和可用性问题。代理用于太多的连接(而不是性能:读取副本、缓存)。B是缓存,旨在解决读取问题。(这里我们有超时和连接问题。)。C: SQS是一种很好的解耦方法。</t>
    <phoneticPr fontId="2"/>
  </si>
  <si>
    <t>配置一个新EC2实例的自动缩放组,以重试购买,直到处理完成.使用Amazon RDS Proxy更新应用程序以连接到DB集群.</t>
    <phoneticPr fontId="2"/>
  </si>
  <si>
    <t>将应用程序配置为在Aurora PostgreSQL DB集群前面使用Amazon Elasticache集群.</t>
    <phoneticPr fontId="2"/>
  </si>
  <si>
    <t>更新应用程序以将购买请求发送到亚马逊简单队列服务(Amazon SQS)队列.配置从SQS队列读取的新EC2实例的自动缩放组.</t>
    <phoneticPr fontId="2"/>
  </si>
  <si>
    <t>配置AWS Lambda功能以重试购票,直到处理完成.</t>
    <phoneticPr fontId="2"/>
  </si>
  <si>
    <t>配置亚马逊AP!带有使用计划的网关REST API.</t>
  </si>
  <si>
    <t>Q880一家使用AWS组织的公司在30个不同的AWS帐户上运行150个应用程序.该公司使用AWS成本和使用情况报告在管理账户中创建了一个新报告.报告被传递到AmazonS3存储桶,该存储桶被复制到数据收集帐户中的存储桶中,该公司的高级领导希望从本月初开始查看每天提供NAT网关成本的自定义仪表板.哪种解决方案将满足这些要求?</t>
    <phoneticPr fontId="2"/>
  </si>
  <si>
    <t>你肯定是用雅典娜来请求S3的.cloudwatch和quicksight都可以与S3交互.由于我们谈论的是“公司的高级领导”,我倾向于使用快速浏览来获得更好的格式.</t>
    <phoneticPr fontId="2"/>
  </si>
  <si>
    <t>共享一个Amazon QuickLight面板,其中包括所请求的可视化表格.配置QuickLight以使用AWS DataSync查询新报告.</t>
    <phoneticPr fontId="2"/>
  </si>
  <si>
    <t>共享一个Amazon QuickLight面板,其中包括所请求的可视化表格.配置QuickLight以使用Amazon Athena查询新报告</t>
    <phoneticPr fontId="2"/>
  </si>
  <si>
    <t>共享一个Amazon CloudWatch仪表板,其中包括请求的可视化表格.将CloudWatch配置为使用AWS DataSync来查询新报告.</t>
    <phoneticPr fontId="2"/>
  </si>
  <si>
    <t>共享一个Amazon CloudWatch仪表板,其中包括请求的可视化表格.配置CloudWatch以使用Amazon Athena查询新报告.</t>
    <phoneticPr fontId="2"/>
  </si>
  <si>
    <t>Q881一家公司正在亚马逊S3上托管一个高流量静态网站,其亚马逊CloudFront分发版的默认TTL为0秒.该公司希望实现缓存以提高网站的性能.然而,该公司还希望确保在部署后的几分钟内不会提供过时的内容.解决方案架构师应该实现哪种缓存方法组合来满足这些要求?(选择两个.)</t>
    <phoneticPr fontId="2"/>
  </si>
  <si>
    <t>向AmazonS3中的对象添加缓存控制私有指令(选项C):通过将S3存储桶中的对象的缓存控制头设置为私有,可以控制缓存行为.private指令指示内容是为单个用户准备的,不应由中间代理或CDN缓存.这有助于防止过时的内容被提供给多个用户.此外,根据需要考虑使用其他缓存控制指令(例如,最大年龄.无缓存.无存储).</t>
    <phoneticPr fontId="2"/>
  </si>
  <si>
    <t>将CloudFront默认TTL设置为2分钟.</t>
    <phoneticPr fontId="2"/>
  </si>
  <si>
    <t>在S3存储桶上设置2分钟的默认TTL.</t>
    <phoneticPr fontId="2"/>
  </si>
  <si>
    <t>向AmazonS3中的对象添加Cache Control私有指令.</t>
    <phoneticPr fontId="2"/>
  </si>
  <si>
    <t>创建AWSLambda@Edge函数将Expires标头添加到HTTP响应中.将函数配置为在查看器响应时运行.</t>
    <phoneticPr fontId="2"/>
  </si>
  <si>
    <t>向AmazonS3中的对象添加24小时的缓存控制最大年龄指令.在部署时,创建一个CloudFront无效文件以从边缘缓存中清除任何更改的文件.</t>
  </si>
  <si>
    <t>Q882一家公司通过使用亚马逊EC2实例和AWS Lambda函数来运行其应用程序.EC2实例运行在专有网络的私有子网中.Lambda函数需要直接通过网络访问EC2实例,应用程序才能工作.该应用程序将运行1年.应用程序使用的Lambda函数的数量将在一年内增加.公司必须将所有应用程序资源的成本降至最低.哪种解决方案将满足这些要求?</t>
    <phoneticPr fontId="2"/>
  </si>
  <si>
    <t>计算节省计划:与按需定价相比,该计划为Lambda函数提供了大幅折扣。由于该应用程序将运行一年,因此像Compute Savings Plan这样的持续使用折扣是理想的。私有子网:私有子网中的Lambda函数可以直接访问VPC内的EC2实例,而无需互联网接入,从而降低了安全风险和潜在的出口成本。</t>
    <phoneticPr fontId="2"/>
  </si>
  <si>
    <t>购买EC2实例节省计划.将Lambda函数连接到包含EC2实例的私有子网。</t>
    <phoneticPr fontId="2"/>
  </si>
  <si>
    <t>购买EC2实例节省计划.将Lambda函数连接到运行EC2实例的同一VPC中的新公共子网。</t>
    <phoneticPr fontId="2"/>
  </si>
  <si>
    <t>购买计算储蓄计划.将Lambda函数连接到包含EC2实例的私有子网.</t>
    <phoneticPr fontId="2"/>
  </si>
  <si>
    <t>购买计算储蓄计划.将Lambda功能保留在Lambda服务VPC中.</t>
    <phoneticPr fontId="2"/>
  </si>
  <si>
    <t>Q883一家公司需要从作为文本文件存储在亚马逊S3存储桶中的配方记录中提取成分的名称.一个网络应用程序将使用这些成分名称来查询Amazon DynamoDB表并确定营养评分.该应用程序可以处理非食品记录和错误.该公司没有任何具备机器学习知识的员工来开发该解决方案.哪种解决方案将经济高效地满足这些要求?</t>
    <phoneticPr fontId="2"/>
  </si>
  <si>
    <t>Amazon Comprehend使用自然语言处理(NLP)来提取有关文档内容的见解。它通过识别文档中的实体、关键短语、语言、情感和其他常见元素来发展洞察力。使用Amazon Comprehend在理解文档结构的基础上创建新产品。例如,使用Amazon Comprehend,您可以在社交网络提要中搜索产品的提及,或扫描整个文档存储库中的关键短语。 https://docs.aws.amazon.com/comprehend/latest/dg/what-is.html</t>
    <phoneticPr fontId="2"/>
  </si>
  <si>
    <t>当PutObject请求发生时,使用S3事件通知来调用AWS Lambda函数.对Lambda函数进行编程,以分析对象,并使用亚马逊理解提取成分名称.将Amazon理解输出存储在DynamoDB表中.</t>
    <phoneticPr fontId="2"/>
  </si>
  <si>
    <t>当PutObject请求发生时,使用Amazon EventBridge规则来调用AWS Lambda函数.编程Lambda函数,通过使用Amazon Forecast提取成分名称来分析对象.将预测输出存储在DynamoDB表中.</t>
    <phoneticPr fontId="2"/>
  </si>
  <si>
    <t>当PutObject请求发生时,使用S3事件通知来调用AWS Lambda函数.使用AmazonPolly创建配方记录的录音.将音频文件保存在S3存储桶中.使用亚马逊简单通知服务(Amazon SNS)将URL作为消息发送给员工.指导员工听音频文件并计算营养评分.将成分名称存储在DynamoDB表中.</t>
    <phoneticPr fontId="2"/>
  </si>
  <si>
    <t>当PutObject请求发生时,使用Amazon EventBridge规则来调用AWS Lambda函数.使用Amazon SageMaker对Lambda函数进行编程,以分析对象并提取成分名称.将SageMaker端点的推理输出存储在DynamoDB表中.</t>
    <phoneticPr fontId="2"/>
  </si>
  <si>
    <t>Q884一家公司需要创建一个AWS Lambda函数,该函数将在该公司的主要AWS帐户中的VPC中运行.Lambda函数需要访问公司存储在亚马逊弹性文件系统(Amazon EFS)文件系统中的文件.EFS文件系统位于辅助AWS帐户中.当公司将文件添加到文件系统中时,解决方案必须进行扩展以满足需求.哪种解决方案将经济高效地满足这些要求?</t>
    <phoneticPr fontId="2"/>
  </si>
  <si>
    <t>B-&gt;VPC对等允许Lambda安全高效地访问二级帐户A-&gt;冗余C-&gt;额外的复杂性D-&gt;共享代码库</t>
    <phoneticPr fontId="2"/>
  </si>
  <si>
    <t>在主帐户中创建一个新的EFS文件系统.使用AWS DataSync将原始EFS文件系统的内容复制到新的EFS文件体系.</t>
    <phoneticPr fontId="2"/>
  </si>
  <si>
    <t>在主账号和副账号的VPC之间建立VPC对等连接.</t>
    <phoneticPr fontId="2"/>
  </si>
  <si>
    <t>在具有为文件系统配置的装载的辅助帐户中创建第二个Lambda函数.使用主帐户的Lambda函数来调用辅助帐户的Lambda函数.</t>
    <phoneticPr fontId="2"/>
  </si>
  <si>
    <t>将文件系统的内容移动到Lambda层.配置Lambda层的权限以允许公司的辅助帐户使用Lambda层.</t>
    <phoneticPr fontId="2"/>
  </si>
  <si>
    <t>Q885金融公司需要处理高度敏感的数据.该公司将把数据存储在AmazonS3存储桶中.公司需要确保数据在传输和休息时都是加密的.公司必须在AWS云之外管理加密密钥.哪种解决方案将满足这些要求?</t>
    <phoneticPr fontId="2"/>
  </si>
  <si>
    <t>考虑到在AWS云之外管理加密密钥的要求,选项D是最合适的解决方案,尽管它没有直接使用AWS的本地加密服务,如SSE和AWS KMS.相反,它利用了公司控制的外部加密机制.</t>
    <phoneticPr fontId="2"/>
  </si>
  <si>
    <t>使用AWS密钥管理服务(AWS KMS)客户管理的密钥,使用服务器端加密(SSE)对S3存储桶中的数据进行加密.</t>
    <phoneticPr fontId="2"/>
  </si>
  <si>
    <t>使用AWS密钥管理服务(AWS KMS) AWS托管密钥的服务器端加密(SSE)对S3存储桶中的数据进行加密.</t>
    <phoneticPr fontId="2"/>
  </si>
  <si>
    <t>使用默认的服务器端加密(SSE)对S3 bucket中的数据进行加密,</t>
    <phoneticPr fontId="2"/>
  </si>
  <si>
    <t>在将数据存储到S3存储桶之前,先在公司的数据中心对数据进行加密.</t>
    <phoneticPr fontId="2"/>
  </si>
  <si>
    <t>Q887一位解决方案架构师正在为一家公司设计用户身份验证解决方案.该解决方案必须为从不一致的地理位置.IP地址或设备登录的用户调用双因素身份验证.该解决方案还必须能够扩展以容纳数百万用户.哪种解决方案将满足这些要求?</t>
    <phoneticPr fontId="2"/>
  </si>
  <si>
    <t>使用自适应身份验证,您可以将用户池配置为需要第二因素身份验证,以应对风险级别的增加,要向用户池中添加自适应身份验证,请参阅向用户池添加高级安全性.https://docs.aws.amazon.com/cognito/latest/developerguide/cognito-user-pool-settings-advanced-security.html</t>
    <phoneticPr fontId="2"/>
  </si>
  <si>
    <t>为用户身份验证配置Amazon Cognito用户池.使用多因素身份验证(MFA)启用基于风险的自适应身份验证功能.</t>
    <phoneticPr fontId="2"/>
  </si>
  <si>
    <t>为用户身份验证配置Amazon Cognito身份池.启用多因素身份验证(MFA).</t>
    <phoneticPr fontId="2"/>
  </si>
  <si>
    <t>配置AWS身份和访问管理(IAM)用户进行用户身份验证.附加允许AllowManageOwnUserMFA操作的IAM策略.</t>
    <phoneticPr fontId="2"/>
  </si>
  <si>
    <t>为用户身份验证配置AWS IAM身份中心(AWS Single Sign-On)身份验证.将权限集配置为需要多因素身份验证(MFA) .</t>
    <phoneticPr fontId="2"/>
  </si>
  <si>
    <t>Q886一家公司想在AWS上运行其支付应用程序.该应用程序接收来自移动设备的支付通知.付款通知在发送进行进一步处理之前需要进行基本验证,后端处理应用程序运行时间长,需要调整计算和内存,该公司不想管理基础设施.哪种解决方案将以最少的运营开销满足这些要求?</t>
    <phoneticPr fontId="2"/>
  </si>
  <si>
    <t>我们希望拥有最少的开销和无基础设施(也就是无服务器).所以没有基础设施 == 不是C最少的开销 == ECS比EKS好 == 不是B也不是A法盖特是无服务器的,所以D仍然有效.所以答案是D.</t>
    <phoneticPr fontId="2"/>
  </si>
  <si>
    <t>创建一个Amazon简单队列服务(Amazon SQS)队列.将队列与Amazon EventBridge规则集成,以接收来自移动设备的付款通知.配置规则以验证支付通知并将通知发送到后端应用程序.在Amazon Elastic Kubernetes Service (Amazon EKS) Anywhere上部署后端应用程序.创建一个独立的集群.</t>
    <phoneticPr fontId="2"/>
  </si>
  <si>
    <t>创建一个亚马逊API网关API.将API与AWS Step Functions状态机集成,以接收来自移动设备的付款通知.调用状态机以验证支付通知并将通知发送到后端应用程序.在Amazon Elastic Kubernetes Service (Amazon EKS) 上部署后端应用程序.使用自管理节点配置EKS群集.</t>
    <phoneticPr fontId="2"/>
  </si>
  <si>
    <t>创建一个Amazon简单队列服务(Amazon SQS)队列.将队列与Amazon EventBridge规则集成,以接收来自移动设备的付款通知.配置规则以验证支付通知并将通知发送到后端应用程序.在AmazonEC2 Spot实例上部署后端应用程序.使用默认分配策略配置Spot Fleet.</t>
    <phoneticPr fontId="2"/>
  </si>
  <si>
    <t>创建一个亚马逊API网关API.将API与AWS Lambda集成,以接收来自移动设备的付款通知.调用Lambda函数来验证支付通知并将通知发送到后端应用程序.在亚马逊弹性容器服务(Amazon ECS)上部署后端应用程序.将亚马逊云服务器配置为AWS Fargate启动类型.</t>
    <phoneticPr fontId="2"/>
  </si>
  <si>
    <t>Q888一家公司有一个亚马逊S3数据湖.该公司需要一种解决方案,每天将数据从数据湖转换并加载到数据仓库中.数据仓库必须具有大规模并行处理(MPP)功能.然后,数据分析师需要通过对数据使用SQL命令来创建和训练机器学习(ML)模型.该解决方案必须尽可能使用无服务器AWS服务.哪种解决方案将满足这些要求?</t>
    <phoneticPr fontId="2"/>
  </si>
  <si>
    <t>数据仓库 === &gt;Redshift如果没有额外的信息,EMR和Glue作业都可以工作.由于问题要求尽可能使用无服务器,因此Redshift无服务器是一个更好的解决方案.C</t>
    <phoneticPr fontId="2"/>
  </si>
  <si>
    <t>每天运行一个亚马逊电子病历工作来转换数据并将数据加载到亚马逊红移中.使用AmazonRedshiftML来创建和训练ML模型</t>
    <phoneticPr fontId="2"/>
  </si>
  <si>
    <t>每天运行一个亚马逊电子病历作业来转换数据并将数据加载到亚马逊Aurora Serverless中.使用AmazonAuroraML创建和训练ML模型.</t>
    <phoneticPr fontId="2"/>
  </si>
  <si>
    <t>每天运行一个AWS Glue作业来转换数据并将数据加载到Amazon Redshift Serverless中.使用AmazonRedshiftML来创建和训练ML模型.</t>
    <phoneticPr fontId="2"/>
  </si>
  <si>
    <t>每天运行AWS Glue作业来转换数据并将数据加载到Amazon Athena表中.使用Amazon Athena ML创建和训练ML模型</t>
    <phoneticPr fontId="2"/>
  </si>
  <si>
    <t>Q889一家公司在其本地数据中心的Kubernetes环境中运行容器.该公司希望使用亚马逊弹性Kubernetes服务(Amazon EKS)和其他AWS管理的服务.数据必须保留在公司的数据中心本地,不能存储在任何远程站点或云中以保持合规性.哪种解决方案将满足这些要求?</t>
    <phoneticPr fontId="2"/>
  </si>
  <si>
    <t>AWS Outpost = Bring AWS cloud to your DataCentre, which we need in described scenario .AWS Outpost=将AWS云带到您的数据中心,这是我们在所述场景中需要的</t>
    <phoneticPr fontId="2"/>
  </si>
  <si>
    <t>在公司的数据中心部署AWS本地区域.</t>
    <phoneticPr fontId="2"/>
  </si>
  <si>
    <t>在公司的数据中心使用AWS Snowmobile.</t>
    <phoneticPr fontId="2"/>
  </si>
  <si>
    <t>在公司的数据中心安装一个AWS Outposts机架.</t>
    <phoneticPr fontId="2"/>
  </si>
  <si>
    <t>在数据中心安装一个AWS Snowball Edge Storage Optimized节点.</t>
    <phoneticPr fontId="2"/>
  </si>
  <si>
    <t>Q890一家社交媒体公司有收集和处理数据的工作负载,工作负载将数据存储在本地NFS存储中.数据存储的扩展速度无法满足公司不断扩大的业务需求.该公司希望将当前的数据存储迁移到AWS.哪种解决方案将经济高效地满足这些要求?</t>
    <phoneticPr fontId="2"/>
  </si>
  <si>
    <t>此解决方案最经济高效地满足了要求,因为它使公司能够在不更改现有应用程序或工作流程的情况下将其本地NFS数据存储迁移到AWS.AWS存储网关是一种混合云存储服务,可在本地存储和AWS存储之间提供无缝.安全的集成.AmazonS3文件网关是一种AWS存储网关,它为AmazonS3提供了一个文件接口,具有本地缓存以实现低延迟访问.通过设置AmazonS3文件网关,该公司可以使用NFS等标准文件协议将文件作为对象存储和检索到AmazonS3中.</t>
    <phoneticPr fontId="2"/>
  </si>
  <si>
    <t>设置AWS存储网关卷网关.使用Amazon S3生命周期策略将数据转换到适当的存储类.</t>
    <phoneticPr fontId="2"/>
  </si>
  <si>
    <t>设置一个AWS存储网关Amazon S3文件网关.使用Amazon S3生命周期策略将数据转换到适当的存储类.</t>
    <phoneticPr fontId="2"/>
  </si>
  <si>
    <t>使用Amazon弹性文件系统(Amazon EFS)标准不频繁访问(标准IA)存储类.激活不频繁访问生命周期策略.</t>
    <phoneticPr fontId="2"/>
  </si>
  <si>
    <t>使用Amazon弹性文件系统(Amazon EFS)单区域不频繁访问(单区域IA)存储类.激活不频繁访问生命周期策略.</t>
    <phoneticPr fontId="2"/>
  </si>
  <si>
    <t>Q891一家公司在营销活动期间使用高并发AWS Lambda函数来处理消息队列中不断增加的消息数量.Lambda函数使用CPU密集型代码来处理消息.该公司希望降低计算成本,并为客户保持服务延迟.哪种解决方案将满足这些要求?</t>
    <phoneticPr fontId="2"/>
  </si>
  <si>
    <t>在使用AWS Lambda函数处理CPU密集型任务时,为了降低计算成本并保持客户的服务延迟,您可以考虑以下策略:优化Lambda函数配置:调整Lambda函数的内存分配,以更好地匹配工作负载的CPU要求.更高的内存配置提供了更多的CPU功率.调整超时设置以匹配工作负载的预期处理时间.这可以防止不必要的过度资源调配并降低成本.根据工作负载的特性,微调并发设置以控制并发执行的数量.使用Provisioned Concurrency:AWS Lambda的Provisioned Concurrency功能允许您预先分配许多执行环境,以立即处理传入请求.这有助于减少冷启动并保持一致的性能,尤其是在高峰事件期间.</t>
    <phoneticPr fontId="2"/>
  </si>
  <si>
    <t>为Lambda函数配置保留并发,减少分配给Lambda函数的内存.</t>
    <phoneticPr fontId="2"/>
  </si>
  <si>
    <t>为Lambda函数配置保留并发.根据AWS计算优化器的建议增加内存.</t>
    <phoneticPr fontId="2"/>
  </si>
  <si>
    <t>为Lambda函数配置配置的并发性.减少分配给Lambda函数的内存,</t>
    <phoneticPr fontId="2"/>
  </si>
  <si>
    <t>为Lambda函数配置配置的并发性.根据AWS计算优化器的建议增加内存.</t>
    <phoneticPr fontId="2"/>
  </si>
  <si>
    <t>Q892一家公司在亚马逊弹性容器服务(Amazon ECS)上运行其工作负载.ECS任务定义使用的容器映像需要扫描常见漏洞和暴露(CVE).创建的新容器图像也需要扫描.哪种解决方案将在对工作负载进行FEWEST更改的情况下满足这些要求?</t>
    <phoneticPr fontId="2"/>
  </si>
  <si>
    <t>需要更少的工作量更改和CVEhttps://docs.aws.amazon.com/AmazonECR/latest/userguide/imagescanning.html</t>
    <phoneticPr fontId="2"/>
  </si>
  <si>
    <t>使用AmazonElasticContainerRegistry (AmazonECR)作为私有映像存储库来存储容器映像.为ECR基本扫描指定扫描推送筛选器.</t>
    <phoneticPr fontId="2"/>
  </si>
  <si>
    <t>将容器图像存储在AmazonS3存储桶中.使用Amazon Macie扫描图像.使用S3事件通知为S3:ObjectCreated:Put事件类型的每个事件启动Macie扫描.</t>
    <phoneticPr fontId="2"/>
  </si>
  <si>
    <t>将工作负载部署到Amazon Elastic Kubernetes Service (Amazon EKS).使用AmazonElasticContainerRegistry (AmazonECR)作为私有映像存储库.指定ECR增强扫描的推送式扫描筛选器.</t>
    <phoneticPr fontId="2"/>
  </si>
  <si>
    <t>将容器映像存储在启用了版本控制的AmazonS3存储桶中.为S3:ObjectCreated:*事件配置S3事件通知以调用AWS Lambda函数.配置Lambda函数以启动Amazon Inspector扫描.</t>
    <phoneticPr fontId="2"/>
  </si>
  <si>
    <t>Q893一家公司使用AWS批处理作业来运行其日终销售流程.该公司需要一个无服务器解决方案,当AWS批处理作业成功时,该解决方案将调用第三方报告应用程序.报告应用程序有一个使用用户名和密码身份验证的HTTP API接口.哪种解决方案将满足这些要求?</t>
    <phoneticPr fontId="2"/>
  </si>
  <si>
    <t>https://aws.amazon.com/blogs/compute/using-api-destinations-with-amazon-eventbridge/ .Amazon EventBridge使开发人员能够在AWS服务、集成软件即服务(Saas)应用程序和您的owapplications之间路由事件。它可以帮助解耦应用程序,并产生更可扩展、可维护的架构。有了新的API目的地功能,EventBridge现在可以使用REST API调用与AWS之外的服务集成。</t>
    <phoneticPr fontId="2"/>
  </si>
  <si>
    <t>配置Amazon EventBridge规则以匹配传入的AWS批处理作业SUCCEEDED事件.使用用户名和密码将第三方API配置为EventBridge API目标.将API目标设置为EventBridge规则目标.</t>
    <phoneticPr fontId="2"/>
  </si>
  <si>
    <t>配置Amazon EventBridge Scheduler以以匹配传入的AWS批处理作业SUCCEEDED事件.配置AWS Lambda函数以使用用户名和密码调用第三方API.将Lambda函数设置为EventBridge规则目标.</t>
    <phoneticPr fontId="2"/>
  </si>
  <si>
    <t>配置AWS批处理作业以将作业成功事件发布到Amazon API网关REST API.在API网关REST API上配置HTTP代理集成,以便使用用户名和密码调用第三方API.</t>
    <phoneticPr fontId="2"/>
  </si>
  <si>
    <t>配置AWS批处理作业,将作业成功事件发布到Amazon API网关REST API.在API网关REST API上将代理集成配置为AWS Lambda函数.配置Lambda函数以使用用户名和密码调用第三方API.</t>
    <phoneticPr fontId="2"/>
  </si>
  <si>
    <t>Q894一家公司从供应商那里收集和处理数据.供应商将其数据存储在供应商自己的AWS帐户中的Amazon RDS for MySQL数据库中.该公司的专有网络没有互联网网关.AWS Direct Connect连接或AWS Site to Site VPN连接.公司需要访问供应商数据库中的数据.哪种解决方案将满足这一要求?</t>
    <phoneticPr fontId="2"/>
  </si>
  <si>
    <t>AWS PrivateLink:AWS PrivateLink使您能够以高度可用和可扩展的方式私下访问AWS上托管的服务.使用PrivateLink,您可以安全地访问供应商的RDS for MySQL实例,而无需将其暴露在公共互联网上,供应商可以在自己的专有网络中为RDS创建一个专有网络端点,作为访问RDS实例的入口点.然后可以与公司共享此端点.公司可以在自己的专有网络中创建一个专有网络端点服务,并接受供应商的端点连接请求.这允许公司的资源通过PrivateLink与RDS实例进行安全通信.</t>
    <phoneticPr fontId="2"/>
  </si>
  <si>
    <t>指示供应商注册AWS托管连接直接连接计划.使用专有网络对等连接公司的专有网络和供应商的专有网络.</t>
    <phoneticPr fontId="2"/>
  </si>
  <si>
    <t>配置公司专有网络与供应商专有网络之间的客户端VPN连接.使用专有网络对等连接公司的专有网络和供应商的专有网络.</t>
    <phoneticPr fontId="2"/>
  </si>
  <si>
    <t>指示供应商创建网络负载均衡器(NLB).将NLB放在Amazon RDS for MySQL数据库前面.使用AWS PrivateLink集成公司的专有网络和供应商的专有网络.</t>
    <phoneticPr fontId="2"/>
  </si>
  <si>
    <t>使用AWS Transit Gateway集成公司的专有网络和供应商的专有网络.使用专有网络对等连接公司的专有网络和供应商的专有网络.</t>
    <phoneticPr fontId="2"/>
  </si>
  <si>
    <t>Q895一家公司希望将亚马逊管理的Grafana作为其可视化工具.该公司希望将亚马逊RDS数据库中的数据可视化为一个数据源.该公司需要一个不会在互联网上暴露数据的安全解决方案.哪种解决方案将满足这些要求?</t>
    <phoneticPr fontId="2"/>
  </si>
  <si>
    <t>AWS PrivateLink提供虚拟私有云(VPCs).支持的AWS服务和您的本地网络之间的私有连接,而不会将您的流量暴露在公共互联网上.由PrivateLink提供支持的接口VPC端点将您连接到AWS合作伙伴托管的服务以及AWS Marketplace中提供的支持解决方案.</t>
    <phoneticPr fontId="2"/>
  </si>
  <si>
    <t>创建一个没有专有网络的Amazon Managed Grafana工作区.为RDS数据库创建一个公共端点.将公共端点配置为Amazon Managed Grafana中的数据源.</t>
    <phoneticPr fontId="2"/>
  </si>
  <si>
    <t>在专有网络中创建一个Amazon Managed Grafana工作区.为RDS数据库创建一个专用端点,将私有端点配置为Amazon Managed Grafana中的数据源.</t>
    <phoneticPr fontId="2"/>
  </si>
  <si>
    <t>创建一个没有VPN的亚马逊托管Grafana工作区创建一个AWS PrivateLink端点,以在亚马逊托管Grafana和亚马逊RDS之间建立连接.在Amazon Managed Grafana中设置Amazon RDS作为数据源.</t>
    <phoneticPr fontId="2"/>
  </si>
  <si>
    <t>在专有网络中创建一个亚马逊管理的Grafana工作空间.为RDS数据库创建一个公共端点 将公共端点配置为Amazon Managed Grafana中的数据源.</t>
    <phoneticPr fontId="2"/>
  </si>
  <si>
    <t>Q896一家公司在亚马逊S3上拥有一个数据湖.数据湖从各种数据源获取Apache Parquet格式的数据.该公司使用多个转换步骤来准备摄入的数据.这些步骤包括过滤异常,将数据标准化为标准日期和时间值,以及生成用于分析的集合.公司必须将转换后的数据存储在数据分析师可以访问的S3存储桶中.该公司需要一个不需要代码的预构建数据转换解决方案.该解决方案必须提供数据沿袭和数据分析.公司需要与整个公司的员工共享数据转换步骤.哪种解决方案将满足这些要求?</t>
    <phoneticPr fontId="2"/>
  </si>
  <si>
    <t>AWS Glue DataBrew是一个可视化数据准备工具,使用户无需编写任何代码即可清理和规范化数据。与定制开发的数据准备相比,使用DataBrew有助于将为分析和机器学习(ML)准备数据所需的时间减少80%。您可以从250多种现成的转换中进行选择,以自动化数据准备任务,例如过滤异常、将数据转换为标准格式和纠正无效值。 https://docs.aws.amazon.com/databrew/latest/dg/what-is.html</t>
    <phoneticPr fontId="2"/>
  </si>
  <si>
    <t>配置AWS Glue Studio可视化画布以转换数据.使用AWS Glue作业与员工分享转型步骤.</t>
    <phoneticPr fontId="2"/>
  </si>
  <si>
    <t>配置Amazon EMR Serverless以转换数据.通过使用EMR无服务器作业与员工共享转换步骤.</t>
    <phoneticPr fontId="2"/>
  </si>
  <si>
    <t>配置AWS Glue DataBrew以转换数据.使用DataBrew配方与员工分享转型步骤.</t>
    <phoneticPr fontId="2"/>
  </si>
  <si>
    <t>为数据创建Amazon Athena表.编写Athena SQL查询来转换数据.与员工共享Athena SQL查询.</t>
    <phoneticPr fontId="2"/>
  </si>
  <si>
    <t>Q897解决方案架构师在多个AmazonEC2实例上运行web应用程序,这些实例位于应用程序负载均衡器(ALB)后面的各个目标组中.用户可以通过公共网站访问该应用程序.解决方案架构师希望允许工程师使用网站的开发版本来访问一个特定的开发EC2实例,以测试应用程序的新功能.解决方案架构师希望使用AmazonRoute53托管区域,让工程师可以访问开发实例.即使开发实例被替换,解决方案也必须自动路由到开发实例.哪种解决方案将满足这些要求?</t>
    <phoneticPr fontId="2"/>
  </si>
  <si>
    <t>A和C看起来都是正确的,但有了C,你通过ALB会被重定向到一个公共IP(所以走出去),然后通过这个公共IP再次回来,这并不理想.答案A更简洁明了,有一个专门的目标群体和一个指向它的监听器规则.</t>
    <phoneticPr fontId="2"/>
  </si>
  <si>
    <t>为具有ALB设置值的开发网站创建一个记录.在ALB上创建一个监听器规则,该规则将开发网站的请求转发给包含开发实例的目标组.</t>
    <phoneticPr fontId="2"/>
  </si>
  <si>
    <t>使用公共IP地址重新创建开发实例.为开发网站创建一个记录,该记录的值设置为开发实例的公共IP地址.</t>
    <phoneticPr fontId="2"/>
  </si>
  <si>
    <t>为具有ALB设置值的开发网站创建一个记录.在ALB上创建侦听器规则,将开发网站的请求重定向到开发实例的公共IP地址</t>
    <phoneticPr fontId="2"/>
  </si>
  <si>
    <t>将所有实例放在同一目标组中.为开发网站创建一个记录.将值设置为ALB.在ALB上创建一个监听器规则,将开发网站的请求转发给目标群体.</t>
    <phoneticPr fontId="2"/>
  </si>
  <si>
    <t>Q898一家公司在其数据中心的Kubernetes集群上运行一个容器应用程序.应用程序使用高级消息队列协议(AMQP)与消息队列进行通信.数据中心的扩展速度无法满足公司不断扩大的业务需求.该公司希望将工作负载迁移到AWS.哪种解决方案将以最少的运营开销满足这些要求?</t>
    <phoneticPr fontId="2"/>
  </si>
  <si>
    <t>这个问题是一个陷阱,因为a绝对是开销最小(ECS+SQS)的答案,在现实生活中,99%的情况下都是好的.然而,SQS并没有实现AMQP(SQS只是一个非常基本的简单排队系统),所以我们必须使用AmazonMQ.就容器而言,EKS始终是比手动设置Docker更好的解决方案.好的解决方案应该是ECS+AmazonMQ,这里没有给出Lambda可以使用容器,但由于有15分钟的限制,我们不能真正认为它是一个好的解决办法.所以B是最不坏的解决方案.</t>
    <phoneticPr fontId="2"/>
  </si>
  <si>
    <t>将容器应用程序迁移到亚马逊弹性容器服务(Amazon ECS).使用Amazon简单队列服务(Amazon SQS) 来检索消息</t>
    <phoneticPr fontId="2"/>
  </si>
  <si>
    <t>将容器应用程序迁移到Amazon Elastic Kubernetes Service (Amazon EKS).使用Amazon MQ检索消息.</t>
    <phoneticPr fontId="2"/>
  </si>
  <si>
    <t>使用高度可用的AmazonEC2实例来运行应用程序.使用Amazon MQ检索消息.</t>
    <phoneticPr fontId="2"/>
  </si>
  <si>
    <t>使用AWS Lambda函数运行应用程序.使用Amazon简单队列服务(Amazon SQS) 来检索消息.</t>
    <phoneticPr fontId="2"/>
  </si>
  <si>
    <t>Q899一家在线游戏公司在多个AWS地区的网络负载均衡器(NLB)后面的亚马逊EC2实例上托管其平台.NLB可以通过互联网将请求路由到目标,该公司希望通过减少全球客户群的端到端加载时间来改善客户体验.哪种解决方案将满足这些要求?</t>
    <phoneticPr fontId="2"/>
  </si>
  <si>
    <t>在这种情况下,如果你有ALB,你会使用Cloudfront.由于你有NLB,你会用AWS Global Accelerator So D.</t>
    <phoneticPr fontId="2"/>
  </si>
  <si>
    <t>在每个区域创建应用程序负载均衡器(ALB),以替换现有的NLB.将现有EC2实例注册为每个地区ALB的目标.</t>
    <phoneticPr fontId="2"/>
  </si>
  <si>
    <t>配置Amazon Route 53, 将同等加权的流量路由到每个Region中的NLB.</t>
    <phoneticPr fontId="2"/>
  </si>
  <si>
    <t>在公司拥有大量客户的其他地区创建额外的NLB和EC2实例.</t>
    <phoneticPr fontId="2"/>
  </si>
  <si>
    <t>在AWS Global accelerator中创建一个标准加速器.将现有NLB配置为目标终结点.</t>
    <phoneticPr fontId="2"/>
  </si>
  <si>
    <t>Q900一家公司有一个内部部署应用程序,该应用程序使用SFTP从多个供应商收集财务数据.该公司正在迁移到AWS Cloud.该公司创建了一个应用程序,使用AmazonS3 API从供应商上传文件.一些供应商在不支持S3 API的遗留应用程序上运行其系统.供应商希望继续使用基于SFTP的应用程序来上传数据.该公司希望使用托管服务来满足使用遗留应用程序的供应商的需求.哪种解决方案将以最少的运营开销满足这些要求?</t>
    <phoneticPr fontId="2"/>
  </si>
  <si>
    <t>AWS Transfer Family是一项完全托管的服务,允许您设置SFTP、FTPS和FTP端点以访问Amazon S3和Amazon EFS存储。通过创建AWS Transfer Family端点,该公司可以为供应商提供熟悉的SFTP接口,直接将数据上传到Amazon S3,而无需要他们对其旧版应用程序进行任何更改。该解决方案使公司无需管理和维护额外的基础设施,如EC2实例或文件网关。AWS Transfer系列处理可扩展性、可用性和安全性,减少公司的运营开销</t>
    <phoneticPr fontId="2"/>
  </si>
  <si>
    <t>创建一个AWS数据库迁移服务(AWS DMS)实例,将使用遗留应用程序的供应商的存储中的数据复制到Amazon S3.向供应商提供访问AWS DMS实例的凭据.</t>
    <phoneticPr fontId="2"/>
  </si>
  <si>
    <t>为使用遗留应用程序的供应商创建AWS Transfer Family端点.</t>
    <phoneticPr fontId="2"/>
  </si>
  <si>
    <t>配置一个AmazonEC2实例来运行SFTP服务器.指示使用遗留应用程序的供应商使用SFTP服务器上传数据.</t>
    <phoneticPr fontId="2"/>
  </si>
  <si>
    <t>为使用遗留应用程序将文件上传到SMB文件共享的供应商配置Amazon S3文件网关.</t>
    <phoneticPr fontId="2"/>
  </si>
  <si>
    <t>Q961一家公司使用AWS托管其公共电子商务网站.该网站使用AWS全球加速器加速器来处理来自互联网的流量.全局加速器加速器将流量转发到应用程序负载均衡器(ALB),ALB是自动缩放组的入口点.该公司最近在网站上发现了一起DDoS攻击.该公司需要一个解决方案来减轻未来的攻击.哪种解决方案能够以最少的实施工作量满足这些要求?</t>
    <phoneticPr fontId="2"/>
  </si>
  <si>
    <t>Global Accelerator不适用于WAF,因为它适用于TCP/UDP,因为WAF与OSI模型第7层的应用程序负载均衡器集成,适用于Web应用程序(Http/Https)</t>
    <phoneticPr fontId="2"/>
  </si>
  <si>
    <t>为Global Accelerator加速器配置AWS WAF web ACL,以使用基于速率的规则阻止流量</t>
    <phoneticPr fontId="2"/>
  </si>
  <si>
    <t>配置AWS Lambda函数以读取ALB指标,从而通过更新VPC网络ACL来阻止攻击</t>
    <phoneticPr fontId="2"/>
  </si>
  <si>
    <t>在ALB上配置AWS WAF web ACL,以使用基于速率的规则阻止流量</t>
    <phoneticPr fontId="2"/>
  </si>
  <si>
    <t>在Global Accelerator加速器前配置Amazon CloudFront分发</t>
    <phoneticPr fontId="2"/>
  </si>
  <si>
    <t>Q962一家公司使用Amazon DynamoDB表来存储公司从设备接收到的数据.DynamoDB表支持面向客户的网站显示客户设备上的最新活动.该公司为表配置了写入和读取的预设吞吐量.该公司希望每天计算客户设备数据的性能指标,该解决方案必须对表的预设读写容量产生最小的影响.哪种解决方案能够满足这些要求?</t>
    <phoneticPr fontId="2"/>
  </si>
  <si>
    <t>DynamoDB导出连接器将表快照作为DynamoDB json对象“导出“到s3,然后对其进行处理.因此,它不会影响DynamoDB本身的读/写能力.但是Athena直接在dynamoDB上查询,因此会影响读/写容量</t>
    <phoneticPr fontId="2"/>
  </si>
  <si>
    <t>使用带有Amazon Athena DynamoDB连接器的Amazon Athena SQL查询来计算定期计划的性能指标.</t>
    <phoneticPr fontId="2"/>
  </si>
  <si>
    <t>使用带有AWS Glue DynamoDB导出连接器的AWS Glue作业,按周期性计划计算性能指标.</t>
    <phoneticPr fontId="2"/>
  </si>
  <si>
    <t>使用Amazon Redshift COPY命令计算重复计划的性能指标.</t>
    <phoneticPr fontId="2"/>
  </si>
  <si>
    <t>使用带有Apache Hive外部表的Amazon EMR作业来计算定期计划的性能指标.</t>
    <phoneticPr fontId="2"/>
  </si>
  <si>
    <t>Q963:一位解决方案架构师正在为将部署在AWS上的新无状态应用程序设计云架构.解决方案架构师为应用程序创建了一个Amazon Machine Image (AMI) 和启动模板.根据需要处理的作业数量,处理必须并行运行,同时根据需要添加和删除应用程序Amazon EC2实例.应用程序必须松散耦合.作业项目必须持久存放.哪种解决方案能够满足这些要求?</t>
    <phoneticPr fontId="2"/>
  </si>
  <si>
    <t>SQS是您的第一个提示,然后根据请求数量进行扩展</t>
    <phoneticPr fontId="2"/>
  </si>
  <si>
    <t>创建一个Amazon简单通知服务(Amazon SNS)主题,以发送需要处理的作业.使用带有扩展策略集的启动模板创建自动扩展组,以根据CPU使用情况添加和删除EC2实例.</t>
    <phoneticPr fontId="2"/>
  </si>
  <si>
    <t>创建一个Amazon简单队列服务(Amazon SQS)队列来保存需要处理的作业.使用带有扩展策略集的启动模板创建自动扩展组,以根据网络使用情况添加和删除EC2实例.</t>
    <phoneticPr fontId="2"/>
  </si>
  <si>
    <t>创建一个Amazon简单队列服务(Amazon SQS)队列来保存需要处理的作业.使用带有扩展策略集的启动模板创建自动扩展组,以根据SQS队列中的项目数量添加和删除EC2实例.</t>
    <phoneticPr fontId="2"/>
  </si>
  <si>
    <t>创建一个Amazon简单通知服务(Amazon SNS)主题,以发送需要处理的作业.使用带有扩展策略集的启动模板创建自动扩展组,以根据发布到SNS主题的消息数量添加和删除EC2实例.</t>
    <phoneticPr fontId="2"/>
  </si>
  <si>
    <t>Q964 一家全球电子商务公司使用单片架构,该公司需要一个解决方案来管理不断增加的产品数据量.该解决方案必须具有可扩展性,并具有模块化的服务架构.公司需要维护其结构化数据库模式.该公司还需要一个存储解决方案来存储产品数据和产品图像.哪种解决方案能够以最小的运营开销满足这些要求?</t>
    <phoneticPr fontId="2"/>
  </si>
  <si>
    <t>使用Auto Scaling组中的Amazon EC2实例部署容器化应用程序.使用应用程序负载平衡器来分配web流量.使用Amazon RDS DB实例存储产品数据和产品映像.</t>
    <phoneticPr fontId="2"/>
  </si>
  <si>
    <t>使用AWS Lambda函数管理现有的单片应用程序.使用Amazon DynamoDB存储产品数据和产品图像.使用Amazon简单通知服务(Amazon SNS)在Lambda函数之间进行事件驱动的通信.</t>
    <phoneticPr fontId="2"/>
  </si>
  <si>
    <t>使用Amazon Elastic Kubernetes Service (Amazon EKS) 和Amazon EC2部署来部署容器化应用程序.使用Amazon Aurora集群存储产品数据.使用AWS Step Functions管理工作流.将产品图片存储在Amazon S3 Glacier Deep Archive中.</t>
    <phoneticPr fontId="2"/>
  </si>
  <si>
    <t>使用AWS Fargate的Amazon弹性容器服务(Amazon ECS) 部署容器化应用程序.使用带有Multi-AZ部署的Amazon RDS来存储产品数据.将产品图像存储在Amazon S3存储桶中.</t>
    <phoneticPr fontId="2"/>
  </si>
  <si>
    <t>Q965 一家公司正在将应用程序从本地环境迁移到AWS.该应用程序将在Amazon S3中存储敏感数据.公司必须在将数据存储在Amazon S3之前对数据进行加密.哪种解决方案能够满足这些要求?</t>
    <phoneticPr fontId="2"/>
  </si>
  <si>
    <t>在将数据存储在S3中之前,您可以使用客户端加密</t>
    <phoneticPr fontId="2"/>
  </si>
  <si>
    <t>使用客户端加密和客户管理的密钥对数据进行加密.</t>
    <phoneticPr fontId="2"/>
  </si>
  <si>
    <t>使用AWS KMS密钥(SSE-KMS)的服务器端加密对数据进行加密.</t>
    <phoneticPr fontId="2"/>
  </si>
  <si>
    <t>通过使用客户提供的密钥(SSE-C)的服务器端加密来加密数据.</t>
    <phoneticPr fontId="2"/>
  </si>
  <si>
    <t>使用带有Amazon S3管理密钥的客户端加密对数据进行加密</t>
    <phoneticPr fontId="2"/>
  </si>
  <si>
    <t>Q966 一家公司希望创建一个可供多个团队使用的亚马逊电子病历集群.该公司希望确保每个团队的大数据工作负载只能访问每个团队需要交互的AWS服务.该公司不希望工作负载访问集群底层EC2实例上的实例元数据服务版本2 (IMDSv2).哪种解决方案能够满足这些要求?</t>
    <phoneticPr fontId="2"/>
  </si>
  <si>
    <t>EMR运行时角色:通过创建EMR运行时的角色,您可以将特定的IAM角色分配给各个EMR作业或步骤.每个角色都可以拥有细粒度的权限,允许您仅限制对每个团队所需的AWS服务的访问,这提供了一个高度受控的环境,每个团队的工作负载都在最小特权原则下运行.IMDSv2访问:使用运行时角色时,您不依赖EC2实例配置文件进行服务访问,从而最大限度地减少了工作负载访问实例元数据服务的需要.这有助于降低未经授权访问IMDSv2的风险.</t>
    <phoneticPr fontId="2"/>
  </si>
  <si>
    <t>为团队需要的每个AWS服务配置VPC接口端点.使用所需的VPC端点接口提交大数据工作负载,</t>
    <phoneticPr fontId="2"/>
  </si>
  <si>
    <t>创建EMR运行时角色.配置集群以使用运行时角色.使用运行时角色提交大数据工作负载.</t>
    <phoneticPr fontId="2"/>
  </si>
  <si>
    <t>创建具有每个团队所需权限的EC2 IAM实例配置文件.使用实例配置文件提交大数据工作负载.</t>
    <phoneticPr fontId="2"/>
  </si>
  <si>
    <t>创建将EnableApplicationScopedIAMRole选项设置为false的EMR安全配置.使用安全配置提交大数据工作负载.</t>
    <phoneticPr fontId="2"/>
  </si>
  <si>
    <t>Q967:一位解决方案架构师正在设计一个应用程序,帮助用户填写和提交注册表.解决方案架构师计划使用两层架构,包括web应用程序服务器层和工作层.申请需要快速处理提交的表格.应用程序需要处理每份表格一次.解决方案必须确保没有数据丢失.哪种解决方案能够满足这些要求?</t>
    <phoneticPr fontId="2"/>
  </si>
  <si>
    <t>与标准队列不同,FIFO队列不会引入重复消息.FIFO队列可帮助您避免向队列发送重复项.如果在5分钟的重复数据删除间隔内重试SendMessage操作,Amazon SQS不会将任何重复项引入队1.https://docs.aws.amazon.com/AWSSimpleQueueService/latest/SQSDeveloperGuide/FIFO-queues-exactly-once-processing.html</t>
    <phoneticPr fontId="2"/>
  </si>
  <si>
    <t>在web应用程序服务器层和工作层之间使用Amazon简单队列服务(Amazon SQS) FIFO队列来存储和转发表单数据.</t>
    <phoneticPr fontId="2"/>
  </si>
  <si>
    <t>在web应用服务器层和工作层之间使用Amazon API网关HTTP API来存储和转发表单数据.</t>
    <phoneticPr fontId="2"/>
  </si>
  <si>
    <t>在web应用程序服务器层和工作层之间使用Amazon Simple Queue Service (Amazon SQS) 标准队列来存储和转发表单数据.</t>
    <phoneticPr fontId="2"/>
  </si>
  <si>
    <t>使用AWS步骤函数工作.在web应用程序服务器层和存储和转发表单数据的工作层之间创建同步工作流.</t>
    <phoneticPr fontId="2"/>
  </si>
  <si>
    <t>Q968 一家金融公司使用本地搜索应用程序从各种生产商那里收集流媒体数据.该应用程序提供搜索和可视化功能的实时更新.该公司计划迁移到AWS,并希望使用AWS原生解决方案.哪种解决方案能够满足这些要求?</t>
    <phoneticPr fontId="2"/>
  </si>
  <si>
    <t>使用Amazon Kinesis Data Streams.Amazon OpenSearch Service和Amazon QuickSight提供了一个全面的AWS原生解决方案,可满足实时数据摄取.搜索和可视化的要求</t>
    <phoneticPr fontId="2"/>
  </si>
  <si>
    <t>使用Amazon EC2实例将数据流摄取并处理到Amazon S3存储桶.使用Amazon Athena搜索数据.使用Amazon Managed Grafana创建可视化.</t>
    <phoneticPr fontId="2"/>
  </si>
  <si>
    <t>使用Amazon EMR将数据流摄取并处理到Amazon Redshift进行存储.使用Amazon Redshift Spectrum搜索数据.使用Amazon QuickSight创建可视化.</t>
    <phoneticPr fontId="2"/>
  </si>
  <si>
    <t>使用Amazon Elastic Kubernetes Service (Amazon EKS) 将数据流摄取并处理到Amazon DynamoDB进行存储.使用Amazon CloudWatch创建图形仪表板来搜索和可视化数据.</t>
    <phoneticPr fontId="2"/>
  </si>
  <si>
    <t>使用Amazon Kinesis Data Streams将数据流摄取并处理到Amazon OpenSearch Service.使用OpenSearch服务搜索数据.使用Amazon QuickSight创建可视化.</t>
    <phoneticPr fontId="2"/>
  </si>
  <si>
    <t>Q969 一家公司目前运行一个使用SAP的本地应用程序.NET在Linux机器上运行,该应用程序是资源密集型的,直接为客户服务.该公司希望将应用程序现代化为.NET.该公司希望在容器上运行该应用程序,并根据Amazon CloudWatch指标进行扩展.该公司还希望减少运营维护活动所花费的时间.哪种解决方案能够以最小的运营开销满足这些要求?</t>
    <phoneticPr fontId="2"/>
  </si>
  <si>
    <t>AWS App2Container:此服务可帮助您轻松地将现有应用程序(如ASP)容器化.NET应用程序,降低了容器化过程的复杂性.AWS Fargate上的Amazon ECS:Fargate是一个用于容器的无服务器计算引擎,无需管理底层EC2实例,大大降低了运营开销.您只需专注于您的容器化应用程序,而AWS则负责处理基础设施.</t>
    <phoneticPr fontId="2"/>
  </si>
  <si>
    <t>使用AWS App2Container对应用程序进行容器化.使用AWS CloudFormation模板将应用程序部署到AWS Fargate上的Amazon弹性容器服务 (Amazon ECS) .</t>
    <phoneticPr fontId="2"/>
  </si>
  <si>
    <t>使用AWS App2Container对应用程序进行容器化.使用AWS CloudFormation模板将应用程序部署到Amazon EC2实例上的Amazon弹性容器服务(Amazon ECS) .</t>
    <phoneticPr fontId="2"/>
  </si>
  <si>
    <t>使用AWS App Runner将应用程序容器化.使用App Runner将应用程序部署到AWS Fargate上的Amazon弹性容器服务(Amazon ECS) .</t>
    <phoneticPr fontId="2"/>
  </si>
  <si>
    <t>使用AWS App Runner将应用程序容器化.使用App Runner将应用程序部署到Amazon EC2实例上的Amazon Elastic Kubernetes Service (Amazon EKS) .</t>
    <phoneticPr fontId="2"/>
  </si>
  <si>
    <t>Q970 一家公司正在AWS云中设计一个新的内部web应用程序.新应用程序必须从AWS托管服务中安全地检索和存储多个员工用户名和密码.哪种解决方案能够以最小的运营开销满足这些要求?</t>
    <phoneticPr fontId="2"/>
  </si>
  <si>
    <t>选项D类似于选项B,但选项B不必要地将AWS Batch引入解决方案.AWS Batch旨在执行批处理作业,在web应用程序中检索机密的用例中不需要它.这增加了复杂性和开销,但没有带来任何好处.</t>
    <phoneticPr fontId="2"/>
  </si>
  <si>
    <t>将员工凭据存储在AWS Systems Manager参数存储中.使用AWS CloudFormation和BatchGetSecretValue API从参数存储中检索用户名和密码.</t>
    <phoneticPr fontId="2"/>
  </si>
  <si>
    <t>将员工凭据存储在AWS Secrets Manager中.使用AWS CloudFormation和AWS Batch以及BatchGetSecretValue API从Secrets Manager检索用户名和密码.</t>
    <phoneticPr fontId="2"/>
  </si>
  <si>
    <t>将员工凭据存储在AWS Systems Manager参数存储中.使用AWS CloudFormation和AWS Batch以及BatchGetSecretValue API从参数存储中检索用户名和密码 .。</t>
    <phoneticPr fontId="2"/>
  </si>
  <si>
    <t>将员工凭据存储在AWS Secrets Manager中.使用AWS CloudFormation和BatchGetSecretValue API从Secrets Manager检索用户名和密码.</t>
    <phoneticPr fontId="2"/>
  </si>
  <si>
    <t>Q971:位于亚太东北1区的一家公司拥有数千台AWS Outposts服务器.该公司已将服务器部署在世界各地的远程位置.所有服务器都会定期下载由100个文件组成的新软件版本.在所有服务器运行新的软件版本之前,存在明显的延迟.公司必须减少新软件版本的部署延迟.哪种解决方案能够以最小的运营开销满足这一要求?</t>
    <phoneticPr fontId="2"/>
  </si>
  <si>
    <t>S3 Transfer Acceleration可加快远距离上传和下载到S3的速度,但不提供CloudFront提供的全局缓存优势.CloudFront更适合在全球分发内容时减少延迟.</t>
    <phoneticPr fontId="2"/>
  </si>
  <si>
    <t>在ap-northeast-1中创建一个Amazon S3存储桶.在ap-northeast-1中设置一个包含Caching Disabled缓存策略的Amazon CloudFront分发.将S3存储桶配置为源.使用签名的URL下载软件.</t>
    <phoneticPr fontId="2"/>
  </si>
  <si>
    <t>在ap-northeast-1中创建一个Amazon S3存储桶.配置bucket之间的复制.设置一个Amazon CloudFront分发,使用ap-northeast-1作为主要来源,us-east-1作为次要来源.使用签名的URL下载软件.</t>
    <phoneticPr fontId="2"/>
  </si>
  <si>
    <t>在ap-northeast-1中创建一个Amazon S3存储桶.配置Amazon S3传输加速.使用S3传输加速端点下载软件.</t>
    <phoneticPr fontId="2"/>
  </si>
  <si>
    <t>在ap-northeast-1中创建一个Amazon S3存储桶.设置Amazon CloudFront分发.将S3存储桶配置为源.使用签名的URL下载软件.</t>
    <phoneticPr fontId="2"/>
  </si>
  <si>
    <t>Q972 一家公司目前使用Microsoft Windows Server运行本地股票交易应用程序.该公司希望将应用程序迁移到AWS云.该公司需要设计一个高可用性的解决方案,提供跨多个可用区对块存储的低延迟访问.哪种解决方案能够以最少的实施工作量满足这些要求?</t>
    <phoneticPr fontId="2"/>
  </si>
  <si>
    <t>Amazon FSx for Windows文件服务器提供专为Windows工作负载设计的完全托管的共享存储.它提供了与Windows应用程序的无缝集成,并支持Windows Server故障转移群集(WSFC),使其成为群集应用程序的理想选择.由于集群跨越多个可用区,因此提供了高可用性,确保应用程序在AZ故障的情况下继续运行.FSx可以实现对共享块存储的低延迟访问,与在多个Amazon EBS卷之间设置复制相比,它降低了复杂性.最少的实现工作量:您不需要管理块级复制或在AZ之间创建复杂的复制设置,因为Windows文件服务器的FSx会自动处理此问题.它简化了存储管理,并提供了本机Windows支持.</t>
    <phoneticPr fontId="2"/>
  </si>
  <si>
    <t>在Amazon EC2实例上配置一个跨越两个可用区的Windows Server群集.在两个群集节点上安装应用程序 将Amazon FSx for Windows文件服务器用作两个群集节点之间的共享存储.</t>
    <phoneticPr fontId="2"/>
  </si>
  <si>
    <t>在Amazon EC2实例上配置一个跨越两个可用区的Windows Server群集.在两个群集节点上安装应用程序.使用Amazon Elastic Block Store (Amazon EBS) 通用SSD (gp3)卷作为连接到EC2实例的存储.设置应用程序级复制,以将数据从一个可用区中的一个EBS卷同步到第二个可用区的另一个EBS卷.</t>
    <phoneticPr fontId="2"/>
  </si>
  <si>
    <t>在两个可用区的Amazon EC2实例上部署应用程序.将一个EC2实例配置为活动,将第二个EC2实例设置为待机模式.使用Amazon FSx for NetApp ONTAP Multi-AZ文件系统,通过使用Internet小型计算机系统接口 (iSCSI)协议访问数据.</t>
    <phoneticPr fontId="2"/>
  </si>
  <si>
    <t>在两个可用区的Amazon EC2实例上部署应用程序将一个EC2实例配置为活动,将第二个EC2实例设置为待机模式.使用Amazon Elastic Block Store (Amazon EBS) Provisioned IOPS SSD (io2) 卷作为连接到EC2实例的存储.设置Amazon EBS级复制,将数据从一个可用区中的一个io2卷同步到第二个可用区的另一个io3卷.</t>
    <phoneticPr fontId="2"/>
  </si>
  <si>
    <t>Q973 一家公司正在设计一个具有面向互联网的应用程序负载均衡器(ALB)的web应用程序.该公司需要ALB从公共互联网接收HTTPS网络流量.ALB必须仅向端口443上托管在Amazon EC2实例上的web应用程序服务器发送HTTPS流量.ALB必须通过端口8443上的HTTPS对web应用程序服务进行健康检查.与ALB关联的安全组的哪种配置组合将满足这些要求?(选择三个.)</t>
    <phoneticPr fontId="2"/>
  </si>
  <si>
    <t>这个问题的措辞很糟糕:假设在安全组中默认情况下,所有OUTBOUND连接都是ALLOWE,所有INBOUND连接是DENIED,那么选项C和E甚至不需要配置.需要为EC2实例创建一个安全组,允许从ALB安全组到端口443和8443上的EC2实例安全组的INBOUND连接.</t>
    <phoneticPr fontId="2"/>
  </si>
  <si>
    <t>允许端口443从0.0.0.0/0开始的HTTPS入站流量.</t>
    <phoneticPr fontId="2"/>
  </si>
  <si>
    <t>允许端口443的所有出站流量为0.0.0.0/0.</t>
    <phoneticPr fontId="2"/>
  </si>
  <si>
    <t>允许HTTPS出站流量到端口443的web应用程序实例.</t>
    <phoneticPr fontId="2"/>
  </si>
  <si>
    <t>允许来自443端口的web应用程序实例的HTTPS p35</t>
    <phoneticPr fontId="2"/>
  </si>
  <si>
    <t>允许HTTPS出站流量到web应用程序实例,以便在端口8443上进行健康检查.</t>
    <phoneticPr fontId="2"/>
  </si>
  <si>
    <t>允许来自web应用程序实例的HTTPS入站流量对端口8443进行健康检查.</t>
    <phoneticPr fontId="2"/>
  </si>
  <si>
    <t>Q974 一家公司在AWS上托管一个应用程序.该应用程序使用户能够上传照片并将照片存储在Amazon S3存储桶中.该公司希望使用Amazon CloudFront和自定义域名将照片文件上传到eu-west-1区域的S3存储桶.哪种解决方案能够满足这些要求?(选择两个.)</t>
    <phoneticPr fontId="2"/>
  </si>
  <si>
    <t>Amazon CloudFront需要SSL/TLS证书才能使用自定义域名的HTTPS.无论您的内容托管在哪里,此证书都必须在 us-east-1地区提供.这是因为CloudFront只支持us-east-1区域中的证书与自定义域名一起使用.源访问控制(OAC)是一项功能,允许您使用CloudFront将内容安全地上传到S3存储桶.它提供细粒度的访问控制,并确保只有CloudFront可以将文件上传到S3存储桶,从而防止直接访问.将S3配置为允许使用OAC从CloudFront进行上传,可确保只有CloudFront可以与S3存储桶交互,从而增加了额外的安全层.</t>
    <phoneticPr fontId="2"/>
  </si>
  <si>
    <t>使用AWS证书管理器(ACM)在us-east-1区域创建公共证书.在CloudFront中使用证书.</t>
    <phoneticPr fontId="2"/>
  </si>
  <si>
    <t>使用AWS证书管理器(ACM)在eu-west-1中创建公共证书.在CloudFront中使用该证书.</t>
    <phoneticPr fontId="2"/>
  </si>
  <si>
    <t>配置Amazon S3以允许从CloudFront上传.配置S3传输加速.</t>
    <phoneticPr fontId="2"/>
  </si>
  <si>
    <t>配置Amazon S3以允许从CloudFront源访问控制(OAC) 进行上传.</t>
    <phoneticPr fontId="2"/>
  </si>
  <si>
    <t>配置Amazon S3以允许从CloudFront上传.配置Amazon S3网站端点.</t>
    <phoneticPr fontId="2"/>
  </si>
  <si>
    <t>Q975 一家天气预报公司持续从各种传感器收集温度读数.现有的数据摄取过程收集读数并将读数聚合到更大的Apache Parquet文件中.然后,该过程使用客户端加密和KMS管理密钥(CSE-KMS)对文件进行加密.最后,该过程将文件写入Amazon S3存储桶,每个日历日都有单独的前缀.该公司希望偶尔对数据运行SQL查询,以获取特定日历日的移动平均线样本.哪种解决方案最具成本效益地满足这些要求?</t>
    <phoneticPr fontId="2"/>
  </si>
  <si>
    <t>S3 Select已弃用,正确答案是A,线索词是“偶尔”,否则将是Redshift.</t>
    <phoneticPr fontId="2"/>
  </si>
  <si>
    <t>配置Amazon Athena以读取加密文件.直接在Amazon S3中对数据运行SQL查询.</t>
    <phoneticPr fontId="2"/>
  </si>
  <si>
    <t>使用Amazon S3 Select直接在Amazon S3中对数据运行SQL查询.</t>
    <phoneticPr fontId="2"/>
  </si>
  <si>
    <t>配置Amazon Redshift以读取加密文件.使用Redshift Spectrum和Redshift查询编辑器v2直接在Amazon S3中对数据运行SQL查询.</t>
    <phoneticPr fontId="2"/>
  </si>
  <si>
    <t>配置Amazon EMR Serverless以读取加密文件.使用Apache SparkSQL直接在Amazon S3中对数据运行SQL查询.</t>
    <phoneticPr fontId="2"/>
  </si>
  <si>
    <t>Q976 一家公司正在AWS上实施一个新应用程序.该公司将在多个AWS区域内的多个可用区的多个Amazon EC2实例上运行该应用程序.该应用程序将通过互联网提供.用户将从世界各地访问该应用程序.该公司希望确保访问应用程序的每个用户都被发送到离用户位置最近的EC2实例.哪种解决方案能够满足这些要求?</t>
    <phoneticPr fontId="2"/>
  </si>
  <si>
    <t>Amazon Route 53 Geoproximity Routing:此路由策略根据用户和资源的地理位置引导流量,确保用户被路由到最近的EC2实例.</t>
    <phoneticPr fontId="2"/>
  </si>
  <si>
    <t>实施亚马逊Route 53地理定位路由策略.使用面向互联网的应用程序负载均衡器在同一区域内的所有可用区之间分配流量</t>
    <phoneticPr fontId="2"/>
  </si>
  <si>
    <t>实施亚马逊53号公路地理接近度路由策略.使用面向互联网的网络负载均衡器在同一区域内的所有可用区之间分配流量.</t>
    <phoneticPr fontId="2"/>
  </si>
  <si>
    <t>实施Amazon Route 53多值应答路由策略.使用面向互联网的应用程序负载均衡器在同一区域内的所有可用区之间分配流量.</t>
    <phoneticPr fontId="2"/>
  </si>
  <si>
    <t>实施亚马逊Route 53加权路由策略.使用面向互联网的网络负载均衡器在同一区域内的所有可用区之间分配流量.</t>
    <phoneticPr fontId="2"/>
  </si>
  <si>
    <t>Q977 一家金融服务公司计划在AWS上推出一款新应用程序来处理敏感的金融交易.该公司将在Amazon EC2实例上部署该应用程序.该公司将使用Amazon RDS for MySQL作为数据库.该公司的安全政策规定,数据在静止和传输过程中必须加密.哪种解决方案能够以最小的运营开销满足这些要求?</t>
    <phoneticPr fontId="2"/>
  </si>
  <si>
    <t>Amazon RDS for MySQL支持使用AWS密钥管理服务(KMS)管理的密钥进行静态加密.这种加密在创建RDS实例时很容易启用,只需要最少的配置.AWS KMS为管理加密密钥提供了一个完全托管的解决方案,使用KMS托管的密钥可以减少与密钥管理和轮换相关的运营开销.传输中的加密可确保应用程序和RDS数据库之间传输的数据是安全的.AWS证书管理器(ACM)可用于提供SSL/TLS证书,这些证书是加密传输中的数据所必需的.ACM通过处理证书续订和部署简化了SSL/TLS证书的管理,减少了操作开销.</t>
    <phoneticPr fontId="2"/>
  </si>
  <si>
    <t>使用AWS KMS管理的密钥为Amazon RDS for MySQL配置静态加密,为传输中的加密配置AWS证书管理器(ACM)SSL/TLS证书.</t>
    <phoneticPr fontId="2"/>
  </si>
  <si>
    <t>使用AWS KMS管理的密钥为Amazon RDS for MySQL配置静态加密.为传输中的加密配置IPsec隧道.</t>
    <phoneticPr fontId="2"/>
  </si>
  <si>
    <t>在将数据存储到Amazon RDS for MySQL之前,实施第三方应用级数据加密.为传输中的加密配置AWS证书管理器(ACM) SSL/TLS证书.</t>
    <phoneticPr fontId="2"/>
  </si>
  <si>
    <t>使用AWS KMS管理的密钥为Amazon RDS for MySQL配置静态加密.配置VPN连接以启用私有连接来加密传输中的数据</t>
    <phoneticPr fontId="2"/>
  </si>
  <si>
    <t>Q978 一家公司正在将其本地Oracle数据库迁移到Amazon RDS for Oracle数据库.该公司需要将数据保留90天,以满足监管要求.该公司还必须能够将数据库恢复到特定时间点,最长可达14天.哪种解决方案能够以最小的运营开销满足这些要求?</t>
    <phoneticPr fontId="2"/>
  </si>
  <si>
    <t>A: Amazon RDS自动备份支持最长35天的保留期.此选项不符合保留备份90天的要求.B: 这种方法需要手动快照管理,包括调度快照和删除旧快照.这增加了操作开销,并且容易发生人为错误.C:此选项不适用,因为Aurora Clone是Amazon Aurora特有的功能,不适用于Amazon RDS for Oracle.此外,这将需要手动管理克隆,增加复杂性.D: AWS Backup支持Amazon RDS的时间点恢复,使您能够在定义的保留期内(最多35天)将数据库还原到任何特定点,对于14天的要求,AWS Backup很容易支持此功能.</t>
    <phoneticPr fontId="2"/>
  </si>
  <si>
    <t>创建Amazon RDS自动备份.将保留期设置为90天.</t>
    <phoneticPr fontId="2"/>
  </si>
  <si>
    <t>每天创建一个Amazon RDS手动快照.删除超过90天的手动快照.</t>
    <phoneticPr fontId="2"/>
  </si>
  <si>
    <t>使用Oracle的Amazon Aurora Clone功能创建时间点还原.删除超过90天的克隆.</t>
    <phoneticPr fontId="2"/>
  </si>
  <si>
    <t>使用AWS backup for Amazon RDS创建保留期为90天的备份计划.</t>
    <phoneticPr fontId="2"/>
  </si>
  <si>
    <t>Q979 一家公司正在开发一种新的应用程序,该应用程序使用关系数据库来存储用户数据和应用程序配置.该公司预计该应用程序的用户将稳步增长,该公司预计数据库的使用情况是可变的,读取量很大,偶尔会有写入.该公司希望对数据库解决方案进行成本优化.该公司希望使用能够提供必要性能的AWS托管数据库解决方案.哪种解决方案最具成本效益地满足这些要求?</t>
    <phoneticPr fontId="2"/>
  </si>
  <si>
    <t>在Amazon RDS上部署数据库.使用预配置的IOPS SSD存储来确保读写操作的一致性能.</t>
    <phoneticPr fontId="2"/>
  </si>
  <si>
    <t>在Amazon Aurora Serverless上部署数据库,根据实际使用情况自动扩展数据库容量,以适应工作负载.</t>
    <phoneticPr fontId="2"/>
  </si>
  <si>
    <t>在Amazon DynamoDB上部署数据库.使用按需容量模式自动扩展吞吐量以适应工作负载.</t>
    <phoneticPr fontId="2"/>
  </si>
  <si>
    <t>在Amazon RDS上部署数据库.使用磁存储和读取副本来适应工作负载.</t>
    <phoneticPr fontId="2"/>
  </si>
  <si>
    <t>Q980 一家公司将其应用程序托管在VPC内的多个Amazon EC2实例上,该公司为每个客户创建了一个专用的Amazon S3存储桶,用于在Amazon S3中存储他们的相关信息,该公司希望确保在EC2实例上运行的应用程序只能安全地访问属于该公司AWS帐户的S3存储桶.哪种解决方案能够以最小的运营开销满足这些要求?</t>
    <phoneticPr fontId="2"/>
  </si>
  <si>
    <t>为连接到VPC的Amazon S3创建网关端点.更新IAM实例配置文件策略,仅提供对应用程序所需的特定存储桶的访问.</t>
    <phoneticPr fontId="2"/>
  </si>
  <si>
    <t>在公共子网中创建一个NAT网关,其安全组仅允许访问Amazon S3.更新路由表以使用NAT网关.</t>
    <phoneticPr fontId="2"/>
  </si>
  <si>
    <t>为连接到VPUpdate IAM实例配置文件策略的Amazon S3创建一个网关终结点,使用拒绝操作和以下条件键:</t>
    <phoneticPr fontId="2"/>
  </si>
  <si>
    <t>在公共子网中创建NAT网关.更新路由表以使用NAT网关.使用拒绝操作和以下条件键为所有存储桶分配存储桶策略:</t>
    <phoneticPr fontId="2"/>
  </si>
  <si>
    <t>Q981 一家公司正在AWS上构建一个基于云的应用程序,用于处理敏感的客户数据.该应用程序使用Amazon RDS作为数据库,Amazon S3用于对象存储,S3事件通知调用AWS Lambda进行无服务器处理.该公司使用AWS IAM身份中心来管理用户凭据.开发.测试和运营团队需要安全访问Amazon RDS和Amazon S3,同时确保敏感客户数据的机密性.解决方案必须遵循最小特权原则.哪种解决方案以最小的运营开销满足这些要求?</t>
    <phoneticPr fontId="2"/>
  </si>
  <si>
    <t>IAM身份中心:该服务通过集中凭据和访问控制简化了用户管理.权限集:您可以创建符合最小权限原则的精细权限集,确保每个团队只拥有他们需要的访问权限.组分配:通过将团队分配给具有特定权限集的组,您可以简化访问管理并降低单个用户权限的复杂性.这种方法最大限度地减少了运营开销,同时保持了对敏感客户数据的安全和合规访问</t>
    <phoneticPr fontId="2"/>
  </si>
  <si>
    <t>使用具有最低权限的IAM角色授予所有团队访问权限,根据团队职责,使用自定义的IAM策略为每个团队分配IAM角色,这些策略定义了对Amazon RDS和S3对象访问的特定权限.</t>
    <phoneticPr fontId="2"/>
  </si>
  <si>
    <t>使用Identity Center目录启用IAM Identity Center.创建和配置对Amazon RDS和Amazon S3具有精细访问权限的权限集.将所有团队分配给具有特定权限集访问权限的组.</t>
    <phoneticPr fontId="2"/>
  </si>
  <si>
    <t>为所有团队中的每个成员创建具有基于角色的权限的个人IAM用户.根据用户需求,为每个用户分配具有预定义RDS和S3访问策略的IAM角色.实施IAM Access Analyzer进行定期凭据评估.</t>
    <phoneticPr fontId="2"/>
  </si>
  <si>
    <t>使用AWS组织为每个团队创建单独的帐户.以最小权限实现跨帐户IAM角色.根据团队角色和职责授予RDS和S3访问的特定权限.</t>
    <phoneticPr fontId="2"/>
  </si>
  <si>
    <t>Q982一家公司有一个包含敏感数据文件的Amazon S3存储桶.该公司有一个在本地数据中心的虚拟机上运行的应用程序.该公司目前使用AWS IAM身份中心,应用程序需要临时访问S3存储桶中的文件.该公司希望授予应用程序对S3存储桶中文件的安全访问权限.哪种解决方案能够满足这些要求?</t>
    <phoneticPr fontId="2"/>
  </si>
  <si>
    <t>AM Roles Anywhere允许本地服务器和应用程序获取临时AWS凭据并安全访问AWS资源.此解决方案允许您的本地虚拟机使用IAM角色,而不需要长期凭据(如访问密钥).虚拟机可以临时安全地承担角色并访问S3存储桶.由于该公司已经在使用AWS IAM身份中心,因此使用IAM Roles Anywhere允许该公司利用其现有的身份中心设置,同时遵循AWS的安全最佳实践.这种方法确保应用程序可以安全地检索凭据,而无需将静态凭据嵌入到应用程序中.</t>
    <phoneticPr fontId="2"/>
  </si>
  <si>
    <t>创建S3存储桶策略,允许从公司内部数据中心的公共IP地址范围访问存储桶.</t>
    <phoneticPr fontId="2"/>
  </si>
  <si>
    <t>使用IAM Roles Anywhere在IAM Identity Center中获取授予S3存储桶访问权限的安全凭据.使用AWS CLI配置虚拟机以承担角色 ..</t>
    <phoneticPr fontId="2"/>
  </si>
  <si>
    <t>在虚拟机上安装AWS CLI.使用有权访问bucket的IAM用户的访问密钥配置AWS CLI.</t>
    <phoneticPr fontId="2"/>
  </si>
  <si>
    <t>创建IAM用户和策略,授予对bucket的访问权限,将IAM用户的访问密钥和密钥存储在AWS Secrets Manager中.配置应用程序以在启动时检索访问密钥和密钥.</t>
    <phoneticPr fontId="2"/>
  </si>
  <si>
    <t>Q983一家公司在其内部数据中心托管其核心网络服务,包括目录服务和DNS.数据中心使用AWS Direct Connect (DX)连接到AWS云.计划使用其他AWS帐户,这些帐户需要快速.经济高效且一致地访问这些网络服务.解决方案架构师应该实施什么来以最少的运营开销满足这些要求?</t>
    <phoneticPr fontId="2"/>
  </si>
  <si>
    <t>在每个新帐户中创建DX连接.将网络流量路由到本地服务器.</t>
    <phoneticPr fontId="2"/>
  </si>
  <si>
    <t>在DX VPC中为所有必需的服务配置VPC端点.将网络流量路由到本地服务器.</t>
    <phoneticPr fontId="2"/>
  </si>
  <si>
    <t>在每个新帐户和DX VPRoute之间创建VPN连接,将网络流量路由到本地服务器.</t>
    <phoneticPr fontId="2"/>
  </si>
  <si>
    <t>在账户之间配置AWS Transit Gateway.将DX分配给传输网关,并将网络流量路由到本地服务器.</t>
    <phoneticPr fontId="2"/>
  </si>
  <si>
    <t>Q984一家公司在一个AWS区域跨多个可用区托管其主要公共web应用程序.该应用程序使用Amazon EC2 Auto Scaling组和应用程序负载平衡器(ALB).web开发团队需要一个成本优化的计算解决方案,以提高公司向全球数百万客户提供动态内容的能力.哪种解决方案能够满足这些要求?</t>
    <phoneticPr fontId="2"/>
  </si>
  <si>
    <t>创建Amazon CloudFront分发.将现有ALB配置为原点.</t>
    <phoneticPr fontId="2"/>
  </si>
  <si>
    <t>使用Amazon Route 53根据每个客户的地理位置向ALB和EC2实例提供流量.</t>
    <phoneticPr fontId="2"/>
  </si>
  <si>
    <t>创建启用了公共读取访问的Amazon S3存储桶.将web应用程序迁移到S3存储桶.为网站托管配置S3存储桶.</t>
    <phoneticPr fontId="2"/>
  </si>
  <si>
    <t>使用AWS Direct Connect将web应用程序中的内容直接提供给每个客户的位置.</t>
    <phoneticPr fontId="2"/>
  </si>
  <si>
    <t>Q985 一家公司将用户数据存储在AWS中.数据在工作时间以峰值使用率持续使用.访问模式各不相同,有些数据一次不使用几个月.解决方案架构师必须选择一个经济高效的解决方案,在保持高可用性的同时保持最高水平的耐用性.哪种存储解决方案满足这些要求?</t>
    <phoneticPr fontId="2"/>
  </si>
  <si>
    <t>智能撕裂根据当前的使用程度在存储类之间移动数据.</t>
    <phoneticPr fontId="2"/>
  </si>
  <si>
    <t>亚马逊S3标准</t>
    <phoneticPr fontId="2"/>
  </si>
  <si>
    <t>亚马逊S3智能分层</t>
    <phoneticPr fontId="2"/>
  </si>
  <si>
    <t>亚马逊S3冰川深度档案</t>
    <phoneticPr fontId="2"/>
  </si>
  <si>
    <t>亚马逊S3 One Zone个吊 (3 One Zong</t>
    <phoneticPr fontId="2"/>
  </si>
  <si>
    <t>Q986 一家公司正在测试一个在Amazon EC2 Linux实例上运行的应用程序.EC2实例连接了一个500 GB的Amazon Elastic Block Store (Amazon EBS) 通用SSO (gp2) 卷.该公司将在Auto Scaling组中的多个EC2实例上部署该应用程序.所有实例都需要访问存储在EBS卷中的数据.该公司需要一个高可用性和弹性的解决方案,不会对应用程序的代码进行重大更改.哪种解决方案能够满足这些要求?</t>
    <phoneticPr fontId="2"/>
  </si>
  <si>
    <t>提供一个使用NFS服务器软件的EC2实例.将单个500 GB gp2 EBS卷附加到实例.</t>
    <phoneticPr fontId="2"/>
  </si>
  <si>
    <t>为Windows文件服务器文件系统提供Amazon FSx.将文件系统配置为单个可用区内的SMB文件存储.</t>
    <phoneticPr fontId="2"/>
  </si>
  <si>
    <t>为EC2实例配置两个250 GB的IOPS SSD EBS卷.</t>
    <phoneticPr fontId="2"/>
  </si>
  <si>
    <t>配置亚马逊弹性文件系统(Amazon EFS) 文件系统.将文件系统配置为使用通用性能模式.</t>
    <phoneticPr fontId="2"/>
  </si>
  <si>
    <t>Q987 一家公司最近为其客户推出了一款新应用程序.该应用程序在两个可用区的多个Amazon EC2实例上运行,最终用户使用TCP与应用程序通信.应用程序必须具有高可用性,并且必须随着用户数量的增加而自动扩展.哪种步骤组合最具成本效益地满足这些要求?(选择两个.)</t>
    <phoneticPr fontId="2"/>
  </si>
  <si>
    <t>问题是,什么是最具成本效益的方法.ALB比NLB便宜得多,因此,使用NLB的最佳方式是当您的应用程序需要TCP和UDP连接时,在这种情况下,用户只使用TCP进行通信,ALB支持TCP,包括HTTP.HTTPS和SSL等各种协议.此外,ALB的服务正常运行时间高达99.995%,这符合这个问题的要求,即应用程序必须具有高可用性 ... 这就否定了你的逻辑!</t>
    <phoneticPr fontId="2"/>
  </si>
  <si>
    <t>在EC2实例前面添加一个网络负载均衡器.</t>
    <phoneticPr fontId="2"/>
  </si>
  <si>
    <t>为EC2实例配置自动扩展组.</t>
    <phoneticPr fontId="2"/>
  </si>
  <si>
    <t>在EC2实例前面添加一个应用程序负载均衡器.</t>
    <phoneticPr fontId="2"/>
  </si>
  <si>
    <t>手动为应用程序添加更多EC2实例.</t>
    <phoneticPr fontId="2"/>
  </si>
  <si>
    <t>在EC2实例前面添加网关负载均衡器.</t>
  </si>
  <si>
    <t>题目 988：</t>
    <phoneticPr fontId="2"/>
  </si>
  <si>
    <t>Q988 一家公司正在为使用AWS云的新移动应用程序设计架构.该公司使用AWS组织中的组织单位(OU)来管理其帐户.该公司希望通过使用敏感和非敏感值来标记Amazon EC2实例的数据敏感性.IAM标识不能删除标记或创建没有标记的实例. 哪些步骤组合将满足这些要求?(选择两个.)</t>
    <phoneticPr fontId="2"/>
  </si>
  <si>
    <t>在组织中,创建一个新的标记策略,指定数据敏感性标记键和所需值.强制EC2实例的标记值.将标记策略附加到相应的OU.</t>
    <phoneticPr fontId="2"/>
  </si>
  <si>
    <t>在组织中,创建一个新的服务控制策略(SCP),指定数据敏感性标签密钥和所需的标签值.强制EC2实例的标记值.将SCP附加到相应的OU.</t>
    <phoneticPr fontId="2"/>
  </si>
  <si>
    <t>创建标记策略,在未指定标记键时拒绝运行实例一个标记策略,防止身份删除标记,将标记策略附加到相应的OU.</t>
    <phoneticPr fontId="2"/>
  </si>
  <si>
    <t>创建服务控制策略(SCP),以拒绝在未指定标签密钥时创建实例.创建另一个防止身份删除标签的SCP将SCP附加到相应的OU.</t>
    <phoneticPr fontId="2"/>
  </si>
  <si>
    <t>题目 989：</t>
    <phoneticPr fontId="2"/>
  </si>
  <si>
    <t>Q989一家公司在AWS上运行数据库工作负载,AWS是该公司客户门户的后端.该公司在Amazon RDS for PostgreSQL上运行一个Multi-AZ数据库集群.该公司需要实施30天的备份保留政策,该公司目前既有自动RDS备份,也有手动RDS备份.该公司希望维护两种不到30天的现有RDS备份.哪种解决方案最具成本效益地满足这些要求?</t>
    <phoneticPr fontId="2"/>
  </si>
  <si>
    <t>此外,我们可以轻松配置RDS备份,以实现内置的30天保留期,这符合要求,而且比使用AWS备份服务成本更低</t>
    <phoneticPr fontId="2"/>
  </si>
  <si>
    <t>将RDS备份保留策略配置为30天,以便使用AWS backup进行自动备份.手动删除超过30天的手动备份.</t>
    <phoneticPr fontId="2"/>
  </si>
  <si>
    <t>禁用RDS自动备份.删除超过30天的自动备份和手动备份将RDS备份保留策略配置为30天以进行自动备份.</t>
    <phoneticPr fontId="2"/>
  </si>
  <si>
    <t>将RDS备份保留策略配置为30天以进行自动备份.手动删除超过30天的手动备份.</t>
    <phoneticPr fontId="2"/>
  </si>
  <si>
    <t>禁用RDS自动备份.使用AWS CloudFormation自动删除超过30天的自动备份和手动备份.将RDS备份保留策略配置为30天以进行自动备份.</t>
    <phoneticPr fontId="2"/>
  </si>
  <si>
    <t>题目 990：</t>
    <phoneticPr fontId="2"/>
  </si>
  <si>
    <t>Q990 一家公司计划将旧版应用程序迁移到AWS.应用程序当前使用NFS与本地存储解决方案通信,以存储应用程序数据.不能修改应用程序以使用NFS以外的任何其他通信协议来实现此目的.迁移后,解决方案架构师应该推荐使用哪种存储解决方案?</t>
    <phoneticPr fontId="2"/>
  </si>
  <si>
    <t>Amazon Elastic File System (Amazon EFS)提供了一个简单的.无服务器的.设置即忘的弹性文件系统,让您无需配置或管理存储即可共享文件数据.它可以与AWS云服务和本地资源一起使用,并且可以按需扩展到PB级,而不会中断应用程序.使用Amazon EFS,您可以在添加和删除文件时自动扩展和缩小文件系统,从而无需配置和管理容量以适应增长.</t>
    <phoneticPr fontId="2"/>
  </si>
  <si>
    <t>亚马逊弹性区块链商店(亚马逊EBS)</t>
    <phoneticPr fontId="2"/>
  </si>
  <si>
    <t>亚马逊电子病历文件系统</t>
    <phoneticPr fontId="2"/>
  </si>
  <si>
    <t>题目 991：</t>
    <phoneticPr fontId="2"/>
  </si>
  <si>
    <t>Q991 一家公司使用GPS追踪器记录了数千只海龟的迁徙模式.追踪器每5分钟检查一次,看看乌龟是否移动了100码(91.4米)以上.如果乌龟移动了,它的跟踪器会将新的坐标发送到在一个AWS区域的多个可用区中的三个Amazon EC2实例上运行的web应用程序.最近,web应用程序在处理意外数量的跟踪器数据时不堪重负.数据丢失,无法回放事件.解决方案架构师必须防止此问题再次发生,并需要一个操作开销最小的解决方案.解决方案架构师应该做些什么来满足这些要求?</t>
    <phoneticPr fontId="2"/>
  </si>
  <si>
    <t>正确答案是C.Amazon SQS是一个完全托管的消息队列服务,允许您通过缓冲传入数据来解耦和扩展应用程序.这将确保数据存储在可靠.可扩展的队列中,直到web应用程序准备好处理它.SQS提供高可用性和容错性,并保证不会丢失任何数据,因为消息在处理之前会一直留在队列中.web应用程序可以轮询SQS队列中的新消息,并以自己的速度处理它们,防止应用程序被大量跟踪器数据淹没.操作开销很小,因为SQS是一个完全托管的服务.应用程序只需要轮询队列中的消息,不需要管理基础设施.</t>
    <phoneticPr fontId="2"/>
  </si>
  <si>
    <t>创建一个Amazon S3存储桶来存储数据.配置应用程序以扫描存储桶中的新数据进行处理.</t>
    <phoneticPr fontId="2"/>
  </si>
  <si>
    <t>创建一个Amazon API网关端点来处理传输的位置坐标.使用AWS Lambda函数同时处理每个项目.</t>
    <phoneticPr fontId="2"/>
  </si>
  <si>
    <t>创建一个Amazon简单队列服务(Amazon SQS)队列来存储传入数据.配置应用程序以轮询新消息进行处理.</t>
    <phoneticPr fontId="2"/>
  </si>
  <si>
    <t>创建一个Amazon DynamoDB表来存储传输的位置坐标.配置应用程序以查询表中要处理的新数据.使用TTL删除已处理的数据.</t>
    <phoneticPr fontId="2"/>
  </si>
  <si>
    <t>题目 992：</t>
    <phoneticPr fontId="2"/>
  </si>
  <si>
    <t>Q992 一家公司的软件开发团队需要一个Amazon RDS Multi-AZ集群.RDS集群将作为部署在本地的桌面客户端的后端.桌面客户端需要直接连接到RDS群集.公司必须让开发团队在办公室时能够使用客户端连接到集群.哪种解决方案能够最安全地提供所需的连接?</t>
    <phoneticPr fontId="2"/>
  </si>
  <si>
    <t>VPC和私有子网:通过将RDS集群放置在私有子网中,可以确保RDS集群不能从互联网公开访问,这大大提高了安全性,因为数据库只能通过安全渠道访问,而不能直接从公共互联网访问.AWS站点到站点VPN:使用站点到站点的VPN在本地办公室和AWS环境之间建立安全.加密的连接.这提供了对RDS集群的安全访问,而不会将其暴露在互联网上,确保开发人员只能在连接到办公网络时访问集群.客户网关:客户网关在公司办公室配置,用于处理VPN连接,当开发团队在办公室时,为桌面客户端与RDS集群提供安全连接.</t>
    <phoneticPr fontId="2"/>
  </si>
  <si>
    <t>创建一个VPC和两个公共子网.在公共子网中创建RDS集群.在公司办公室的客户网关上使用AWS Site to Site VPN.</t>
    <phoneticPr fontId="2"/>
  </si>
  <si>
    <t>创建一个VPC和两个私有子网.在专用子网中创建RDS集群.在公司办公室的客户网关上使用AWS Site to Site VPN.</t>
    <phoneticPr fontId="2"/>
  </si>
  <si>
    <t>创建一个VPC和两个私有子网.在专用子网中创建RDS集群.使用RDS安全组允许公司的办公室IP范围访问群集.</t>
    <phoneticPr fontId="2"/>
  </si>
  <si>
    <t>创建一个VPC和两个公共子网.在公共子网中创建RDS集群.为每个开发人员创建一个集群用户.使用RDS安全组允许用户访问群集.</t>
    <phoneticPr fontId="2"/>
  </si>
  <si>
    <t>题目 993：</t>
    <phoneticPr fontId="2"/>
  </si>
  <si>
    <t>Q993:一位解决方案架构师正在创建一个应用程序,该应用程序将处理大量数据的批处理.输入数据将保存在Amazon S3中,输出数据将存储在不同的S3存储桶中.为了进行处理,应用程序将通过网络在多个Amazon EC2实例之间传输数据.解决方案架构师应该做些什么来降低整体数据传输成本?</t>
    <phoneticPr fontId="2"/>
  </si>
  <si>
    <t>将所有EC2实例放在Auto Scaling组中.</t>
    <phoneticPr fontId="2"/>
  </si>
  <si>
    <t>将所有EC2实例放在同一个AWS区域中.</t>
    <phoneticPr fontId="2"/>
  </si>
  <si>
    <t>将所有EC2实例放置在同一可用区中.</t>
    <phoneticPr fontId="2"/>
  </si>
  <si>
    <t>将所有EC2实例放置在多个可用区的专用子网中.</t>
    <phoneticPr fontId="2"/>
  </si>
  <si>
    <t>良好做法应该是B.但将角色映射到与公司IDP联合的身份中心.</t>
  </si>
  <si>
    <t>BE对我来说更有意义,即使在实例需求较低的情况下,垂直扩展也会持续增加成本,从长远来看,成本将高于水平扩展.问题说“在特定时间表现不佳”,所以我们只需要在特定时间扩大规模。此外,为了扩大规模,我们确实需要AMI和启动模板.因此,B&amp;E的组合应该是正确的答案</t>
  </si>
  <si>
    <t>https://aws.amazon.com/iam/access-analyzer/</t>
  </si>
  <si>
    <t>这种组合利用了Fargate Spot在突发流量方面的成本优势,同时确保了常规Fargate实例的稳定性能.</t>
  </si>
  <si>
    <t>提示:DDoS=屏蔽,SQL注入=WAF</t>
  </si>
  <si>
    <t>https://aws.amazon.com/waf/ https://aws.amazon.com/shield/ https://aws.amazon.com/shield/features/</t>
  </si>
  <si>
    <t>亚马逊S3网站托管</t>
  </si>
  <si>
    <t>从AWS配置中排除运行EMR工作负载的帐户.</t>
  </si>
  <si>
    <t>Q811一家公司存储了150 TB的存档图像数据,需要在下个月内转移到AWS云.该公司目前的网络连接仅允许在夜间进行高达100Mbps的上传.移动这些数据并在迁移截止日期前完成迁移的最具成本效益的机制是什么?</t>
    <phoneticPr fontId="2"/>
  </si>
  <si>
    <t>使用AWS Snowmobile将数据发送到AWS.</t>
    <phoneticPr fontId="2"/>
  </si>
  <si>
    <t>订购多个AWS Snowball设备,将数据发送到AWS.</t>
    <phoneticPr fontId="2"/>
  </si>
  <si>
    <t>启用Amazon S3 Transfer Acceleration并安全上传数据.</t>
    <phoneticPr fontId="2"/>
  </si>
  <si>
    <t>创建一个Amazon S3 VPC端点,开建立一个VPN上传效括.</t>
    <phoneticPr fontId="2"/>
  </si>
  <si>
    <t>Q812一家公司希望将其三层应用程序从内部部署迁移到AWS.web层和应用层在第三方虚拟机(VM)上运行数据库层正在MySQL上运行.公司需要通过对体系结构进行尽可能少的更改来迁移应用程序.该公司还需要一个数据库解决方案,可以将数据恢复到特定的时间点.哪种解决方案将以最少的运营开销满足这些要求?</t>
    <phoneticPr fontId="2"/>
  </si>
  <si>
    <t>将web层和应用层迁移到私有子网中的AmazonEC2实例.将数据库层迁移到私有子网中的Amazon RDS for MySQL.</t>
    <phoneticPr fontId="2"/>
  </si>
  <si>
    <t>将web层迁移到公共子网中的AmazonEC2实例.将应用层迁移到专用子网中的EC2实例.将数据库层迁移到私有子网中的Amazon Aurora MySQL.</t>
    <phoneticPr fontId="2"/>
  </si>
  <si>
    <t>将web层迁移到公共子网中的AmazonEC2实例.将应用层迁移到专用子网中的EC2实例.将数据库层迁移到私有子网中的Amazon RDS for MySQL.</t>
    <phoneticPr fontId="2"/>
  </si>
  <si>
    <t>将web层和应用层迁移到公共子网中的Amazon EC2实例.将数据库层迁移到公共子网中的Amazon Aurora MySQL.</t>
    <phoneticPr fontId="2"/>
  </si>
  <si>
    <t>Q813一个开发团队正在与另一家公司合作开发集成产品.另一家公司需要访问开发团队帐户中包含的Amazon简单队列服务(Amazon SQS) 队列.另一家公司希望在不放弃自己帐户权限的情况下轮询队列.解决方案架构师应该如何提供对SQS队列的访问权限?</t>
    <phoneticPr fontId="2"/>
  </si>
  <si>
    <t>创建一个实例配置文件,为其他公司提供对SQS队列的访问权限.</t>
    <phoneticPr fontId="2"/>
  </si>
  <si>
    <t>创建IAM策略,为其他公司提供对SQS队列的访问权限.</t>
    <phoneticPr fontId="2"/>
  </si>
  <si>
    <t>创建一个SQS访问策略,为其他公司提供对SQS队列的访问权限.</t>
    <phoneticPr fontId="2"/>
  </si>
  <si>
    <t>创建一个亚马逊简单通知服务(Amazon SNS)访问策略,为其他公司提供对SQS队列的访问.</t>
    <phoneticPr fontId="2"/>
  </si>
  <si>
    <t>Q814一家公司的开发人员想要一种安全的方式来获得对该公司运行最新版本亚马逊Linux的亚马逊EC2实例的SSH访问.开发人员在公司办公室远程工作.该公司希望将AWS服务作为解决方案的一部分.EC2实例托管在VPC私有子网中,并通过部署在公共子网中的NAT网关访问互联网.解决方案架构师应该做些什么才能最经济高效地满足这些要求?</t>
    <phoneticPr fontId="2"/>
  </si>
  <si>
    <t>在与EC2实例相同的子网中创建一个堡垒主机.向开发人员授予ec2:CreateVpnConnection IAM权限,安装EC2实例连接,以便开发人员可以连接到EC2实例.</t>
    <phoneticPr fontId="2"/>
  </si>
  <si>
    <t>在公司网络和专有网络之间创建一个AWS站点到站点的VPN连接.当开发人员在公司网络上时,指示开发人员使用站点到站点的VPN连接来访问EC2实例.指示开发人员在远程工作时设置另一个VPN连接以进行访问.</t>
    <phoneticPr fontId="2"/>
  </si>
  <si>
    <t>在VPN的公共子网中创建一个堡垒主机配置堡垒主机的安全组和SSH密钥,以仅允许来自开发人员的公司和远程网络的连接和SSH身份验证.指示开发人员使用SSH通过bastion主机连接到EC2实例.</t>
    <phoneticPr fontId="2"/>
  </si>
  <si>
    <t>将AmazonSSMManagedInstanceCore IAM策略附加到与EC2实例关联的IAM角色.指导开发人员使用AWS Systems Manager会话管理器访问EC2实例.</t>
    <phoneticPr fontId="2"/>
  </si>
  <si>
    <t>Q815一家制药公司正在开发一种新药.在过去的几个月里,该公司生成的数据量呈指数级增长,该公司的研究人员定期要求整个数据集的一个子集立即可用,且具有最小的滞后性.但是,不需要每天访问整个数据集.所有数据目前都驻留在本地存储阵列中,该公司希望减少持续的资本支出.解决方案架构师应该推荐哪种存储解决方案来满足这些要求?</t>
    <phoneticPr fontId="2"/>
  </si>
  <si>
    <t>将AWS DataSync作为计划的cron作业运行,以不断将数据迁移到AmazonS3存储桶中.</t>
    <phoneticPr fontId="2"/>
  </si>
  <si>
    <t>部署一个AWS存储网关文件网关,将Amazon S3存储桶作为目标存储.将数据迁移到存储网关设备.</t>
    <phoneticPr fontId="2"/>
  </si>
  <si>
    <t>部署一个AWS存储网关卷网关,该网关具有以Amazon S3存储桶为目标存储的缓存卷.将数据迁移到存储网关设备.</t>
    <phoneticPr fontId="2"/>
  </si>
  <si>
    <t>配置从本地环境到AWS的AWS站点到站点VPN连接.将数据迁移到Amazon弹性文件系统(Amazon EFS)文件系统.</t>
    <phoneticPr fontId="2"/>
  </si>
  <si>
    <t>Q816一家公司有一个在亚马逊EC2实例上运行的业务关键型应用程序.该应用程序将数据存储在AmazonDynamoDB表中.公司必须能够在过去24小时内将表格恢复到任何时间点.哪种解决方案以最少的运营开销满足这些要求?</t>
    <phoneticPr fontId="2"/>
  </si>
  <si>
    <t>为表配置时间点恢复。</t>
    <phoneticPr fontId="2"/>
  </si>
  <si>
    <t>对表格使用AWS备份.</t>
    <phoneticPr fontId="2"/>
  </si>
  <si>
    <t>使用AWS Lambda功能每小时对表格进行一次按需备份.</t>
    <phoneticPr fontId="2"/>
  </si>
  <si>
    <t>打开表上的流,以获取过去24小时内对表的所有更改的日志,将流的副本存储在AmazonS3存储桶中,</t>
    <phoneticPr fontId="2"/>
  </si>
  <si>
    <t>Q817一家公司托管一个用于将文件上传到亚马逊S3存储桶的应用程序,上传后,对文件进行处理以提取元数据,这不到5秒.上传的数量和频率各不相同,从每小时几个文件到数百个并发上传.该公司已要求解决方案架构师设计一种符合这些要求的经济高效的架构.解决方案架构师应该推荐什么?</t>
    <phoneticPr fontId="2"/>
  </si>
  <si>
    <t>配置AWS CloudTrail跟踪以记录S3 API调用.使用AWS AppSync处理文件.</t>
    <phoneticPr fontId="2"/>
  </si>
  <si>
    <t>在S3 bucket中配置一个对象创建的事件通知,以调用AWS Lambda函数来处理文件。</t>
    <phoneticPr fontId="2"/>
  </si>
  <si>
    <t>配置AmazonKinesis数据流以处理数据并将数据发送到AmazonS3.调用AWS Lambda函数来处理文件.</t>
    <phoneticPr fontId="2"/>
  </si>
  <si>
    <t>配置一个亚马逊简单通知服务(Amazon SNS)主题来处理上传到亚马逊S3的文件.调用AWS Lambda函数来处理文件.</t>
    <phoneticPr fontId="2"/>
  </si>
  <si>
    <t>Q818一家公司的应用程序部署在亚马逊EC2实例上,并将AWS Lambda函数用于事件驱动架构.该公司在将新功能部署到生产之前,使用不同AWS帐户中的非生产开发环境来测试新功能.生产实例显示由于不同时区的客户而不断使用.该公司仅在工作日的营业时间使用非生产实例.该公司在周末不使用非生产实例,该公司希望优化在AWS上运行其应用程序的成本.哪种解决方案将经济高效地满足这些要求?</t>
    <phoneticPr fontId="2"/>
  </si>
  <si>
    <t>对生产实例使用随需应变实例.仅在周末对非生产实例使用专用主机.</t>
    <phoneticPr fontId="2"/>
  </si>
  <si>
    <t>生产实例和非生产实例使用保留实例.不使用时关闭非生产实例.</t>
    <phoneticPr fontId="2"/>
  </si>
  <si>
    <t>对生产实例使用计算节约计划,对非生产实例使用随需应变实例.不使用时关闭非生产实例.</t>
    <phoneticPr fontId="2"/>
  </si>
  <si>
    <t>对生产实例使用专用主机,对非生产实例使用EC2实例节省计AN ClO 油</t>
    <phoneticPr fontId="2"/>
  </si>
  <si>
    <t>Q819一家公司将数据存储在内部部署的Oracle关系数据库中.该公司需要在亚马逊Aurora PostgreSQL中提供数据进行分析.该公司使用AWS站点到站点的VPN连接将其内部网络连接到AWS.公司必须捕获迁移到Aurora PostgreSQL期间源数据库发生的更改.哪种解决方案将满足这些要求?</t>
    <phoneticPr fontId="2"/>
  </si>
  <si>
    <t>使用AWS模式转换工具(AWS SCT)将Oracle模式转换为Aurora PostgreSQL模式.使用AWS数据库迁移服务(AWS DMS) 全负荷迁移任务来迁移数据.</t>
    <phoneticPr fontId="2"/>
  </si>
  <si>
    <t>使用AWS DataSync将数据迁移到AmazonS3存储桶中.使用Aurora PostgreSQL aws_S3扩展将S3数据导入Aurora PostgreSQL.</t>
    <phoneticPr fontId="2"/>
  </si>
  <si>
    <t>使用AWS模式转换工具(AWS SCT)将Oracle模式转换为Aurora PostgreSQL模式.使用AWS数据库迁移服务(AWS DMS)迁移现有数据并复制正在进行的更改.</t>
    <phoneticPr fontId="2"/>
  </si>
  <si>
    <t>使用AWS Snowball设备将数据迁移到Amazon S3存储桶.使用Aurora PostgreSQL aws_S3扩展将S3数据导入Aurora PostgreSQL.</t>
    <phoneticPr fontId="2"/>
  </si>
  <si>
    <t>Q820一家公司使用Docker容器构建了一个应用程序,需要在AWS云中运行该应用程序.该公司希望使用托管服务来托管该应用程序.该解决方案必须根据对单个容器服务的需求适当地扩展.该解决方案也不得导致额外的操作开销或需要管理的基础架构.哪些解决方案将满足这些要求?(选择两个.)</t>
    <phoneticPr fontId="2"/>
  </si>
  <si>
    <t>将Amazon Elastic Kubernetes服务(Amazon EKS) 与AWS Fargate一起使用.</t>
    <phoneticPr fontId="2"/>
  </si>
  <si>
    <t>提供亚马逊API网关API.将API连接到AWS Lambda以运行容器.</t>
    <phoneticPr fontId="2"/>
  </si>
  <si>
    <t>将Amazon弹性容器服务(Amazon ECS) 与Amazon EC2工作节点一起使用.</t>
    <phoneticPr fontId="2"/>
  </si>
  <si>
    <t>将Amazon Elastic Kubernetes服务(Amazon EKS) 与Amazon EC2工作节点一起使用.</t>
    <phoneticPr fontId="2"/>
  </si>
  <si>
    <t>Q821一家电子商务公司正在进行季节性的网上销售.该公司将其网站托管在跨越多个可用性区域的亚马逊EC2实例上.该公司希望其网站能够在销售期间管理突然增加的流量.哪种解决方案将经济高效地满足这些要求?</t>
    <phoneticPr fontId="2"/>
  </si>
  <si>
    <t>创建一个足够大的“自动缩放”组,以处理峰值流量负载,停止一半的Amazon EC2实例.将“自动缩放”组配置为在流量增加时使用停止的实例进行缩放.</t>
    <phoneticPr fontId="2"/>
  </si>
  <si>
    <t>为网站创建一个“自动缩放”组.设置”自动缩放”组的最小大小,使其能够处理高流量而无需扩展.</t>
    <phoneticPr fontId="2"/>
  </si>
  <si>
    <t>使用Amazon CloudFront和Amazon Elasticache缓存动态内容,并将“自动缩放”组设置为原点.使用填充CloudFront和Elasticache所需的实例配置“自动缩放”组.在缓存完全填充后进行放大.</t>
    <phoneticPr fontId="2"/>
  </si>
  <si>
    <t>配置一个“自动缩放”组,以随着流量的增加而扩展.创建一个启动模板,从预先配置的Amazon Machine Image (AMI) 启动新实例.</t>
    <phoneticPr fontId="2"/>
  </si>
  <si>
    <t>Q822解决方案架构师必须为公司的合规性策略提供自动化解决方案,该策略规定安全组不能包含允许从0.0.0.0/0进行SSH的规则.如果有任何违反政策的行为,需要通知公司.需要尽快找到解决方案.解决方案架构师应该做些什么来以最少的操作开销满足这些要求?</t>
    <phoneticPr fontId="2"/>
  </si>
  <si>
    <t>编写一个AWS Lambda脚本,用于监控SSH是否打开到0.0.0.0/0地址的安全组,并在每次找到通知时创建一个通知.</t>
    <phoneticPr fontId="2"/>
  </si>
  <si>
    <t>启用受限的ssh AWS Config托管规则,并在创建不符合规则时生成亚马逊简单通知服务(Amazon SNS)通知.</t>
    <phoneticPr fontId="2"/>
  </si>
  <si>
    <t>创建一个IAM角色,该角色具有全局打开安全组和网络ACL的权限.创建一个Amazon简单通知服务(Amazon SNS)主题,以便在每次用户担任角色时生成通知.</t>
    <phoneticPr fontId="2"/>
  </si>
  <si>
    <t>配置防止非管理用户创建或编辑安全组的服务控制策略(SCP),当用户请求需要管理员权限的规则时,在票务系统中创建通知.</t>
    <phoneticPr fontId="2"/>
  </si>
  <si>
    <t>Q823将Amazon Elastic Kubernetes服务(Amazon EKS) 与Amazon EC2工作节点一起使用.一家公司已在AWS帐户中部署了一个应用程序.该应用程序由运行在AWS Lambda和Amazon Elastic Kubernetes Service (Amazon EKS) 上的微服务组成.一个单独的团队支持每个微服务.该公司有多个AWS账户,并希望为每个团队的微服务提供自己的账户.解决方案架构师需要设计一个通过HTTPS(端口443)提供服务到服务通信的解决方案.该解决方案还必须为服务发现提供服务注册表.哪种解决方案将以最少的管理开销满足这些要求?</t>
    <phoneticPr fontId="2"/>
  </si>
  <si>
    <t>创建检验专有网络.将AWS网络防火墙防火墙部署到检查VPC.将检查专有网络连接到新的传输网关,将VPC到VPC的流量路由到检查VPC.应用防火墙规则以仅允许HTTPS通信.</t>
    <phoneticPr fontId="2"/>
  </si>
  <si>
    <t>创建VPC Lattice服务网络,将微服务与服务网络相关联,为每个服务定义HTTPS监听器.将微服务计算资源注册为目标.确定需要与服务进行通信的VPC.将这些VPC与服务网络相关联.</t>
    <phoneticPr fontId="2"/>
  </si>
  <si>
    <t>为每个微服务创建一个具有HTTPS侦听器和目标组的网络负载均衡器(NLB).为每个微服务创建一个AWS PrivateLink端点服务.在每个需要使用该微服务的专有网络中创建一个接口专有网络端点.</t>
    <phoneticPr fontId="2"/>
  </si>
  <si>
    <t>在包含微服务的VPC之间创建对等连接.为每个需要连接到客户端的服务创建前缀列表.创建路由表,将流量路由到相应的VPC.创建安全组以仅允许HTTPS通信.</t>
    <phoneticPr fontId="2"/>
  </si>
  <si>
    <t>Q824一家公司有一款手机游戏,它可以从亚马逊RDS数据库实例中读取大部分元数据.随着游戏越来越受欢迎,开发人员注意到与游戏元数据加载时间有关的速度减慢.性能指标表明,简单地扩展数据库是没有帮助的解决方案架构师必须探索所有选项,包括快照.复制和亚毫秒响应时间功能.解决方案架构师应该建议什么来解决这些问题?</t>
    <phoneticPr fontId="2"/>
  </si>
  <si>
    <t>使用Aurora Replicas将数据库迁移到Amazon Aurora.</t>
    <phoneticPr fontId="2"/>
  </si>
  <si>
    <t>将数据库迁移到带有全局表的AmazonDynamoDB.</t>
    <phoneticPr fontId="2"/>
  </si>
  <si>
    <t>在数据库前面添加一个Amazon Elasticache for Redis层.</t>
    <phoneticPr fontId="2"/>
  </si>
  <si>
    <t>在数据库前面添加一个Amazon Elasticache for Memcached层.</t>
    <phoneticPr fontId="2"/>
  </si>
  <si>
    <t>Q825一家公司使用AWS组织进行其多账户AWS设置.公司的安全组织单位 (OU)需要与开发组织单位共享批准的亚马逊机器图像 (AMI) .AMI是通过使用AWS密钥管理服务(AWS KMS)加密快照创建的.哪种解决方案将满足这些要求?(选择两个.)</t>
    <phoneticPr fontId="2"/>
  </si>
  <si>
    <t>将开发团队的OU亚马逊资源名称(ARN)添加到AMI的启动许可列表中.</t>
    <phoneticPr fontId="2"/>
  </si>
  <si>
    <t>将组织根亚马逊资源名称(ARN)添加到AMI的启动权限列表中.</t>
    <phoneticPr fontId="2"/>
  </si>
  <si>
    <t>更新密钥策略,允许开发团队的OU使用用于解密快照的AWS KMS密钥.</t>
    <phoneticPr fontId="2"/>
  </si>
  <si>
    <t>将开发团队的帐户亚马逊资源名称(ARN)添加到AMI的启动许可列表中,</t>
    <phoneticPr fontId="2"/>
  </si>
  <si>
    <t>重新创建AWS KMS密钥.添加一个密钥策略,允许组织根亚马逊资源名称(ARN)使用AWS KMS密钥.</t>
    <phoneticPr fontId="2"/>
  </si>
  <si>
    <t>Q826一家数据分析公司有80个办事处,分布在全球.每个办公室承载1 PB的数据,并具有1到2 Gbps的互联网带宽.该公司需要将大量数据从其办公室一次性迁移到AmazonS3.公司必须在4周内完成迁移.哪种解决方案将经济高效地满足这些要求?</t>
    <phoneticPr fontId="2"/>
  </si>
  <si>
    <t>为每个办公室建立一个新的10 Gbps AWS直接连接.将数据传输到AmazonS3.</t>
    <phoneticPr fontId="2"/>
  </si>
  <si>
    <t>使用多个AWS Snowball Edge存储优化设备将数据存储并传输到亚马逊S3.</t>
    <phoneticPr fontId="2"/>
  </si>
  <si>
    <t>使用AWS Snowmobile将数据存储并传输到Amazon S3.</t>
    <phoneticPr fontId="2"/>
  </si>
  <si>
    <t>设置一个AWS存储网关卷网关,将数据传输到Amazon S3.</t>
    <phoneticPr fontId="2"/>
  </si>
  <si>
    <t>Q827一家公司有一个包含参考数据集的亚马逊弹性文件系统(Amazon EFS)文件系统.该公司在亚马逊EC2实例上有需要读取数据集的应用程序.但是,应用程序不能更改数据集.该公司希望使用IAM访问控制来阻止应用程序修改或删除数据集.哪种解决方案将满足这些要求?</t>
    <phoneticPr fontId="2"/>
  </si>
  <si>
    <t>在EC2实例中以只读模式装载EFS文件系统.</t>
    <phoneticPr fontId="2"/>
  </si>
  <si>
    <t>为拒绝弹性文件系统的EFS文件系统创建资源策略:对附加到EC2实例的IAM角色执行ClientWrite操作.</t>
    <phoneticPr fontId="2"/>
  </si>
  <si>
    <t>为拒绝弹性文件系统的EFS文件系统创建标识策略:在EFS文件系上执行ClientWrite操作.</t>
    <phoneticPr fontId="2"/>
  </si>
  <si>
    <t>为每个应用程序创建一个EFS访问点.使用可移植操作系统接口 (POSIX)文件权限允许以只读方式访问根目录中的文件.</t>
    <phoneticPr fontId="2"/>
  </si>
  <si>
    <t>Q828一家公司聘请了一家外部供应商在该公司的AWS账户中执行工作.供应商使用托管在其拥有的AWS帐户中的自动化工具.供应商没有IAM访问该公司AWS帐户的权限.该公司需要授予供应商访问该公司AWS帐户的权限.哪种解决方案最安全地满足这些要求?</t>
    <phoneticPr fontId="2"/>
  </si>
  <si>
    <t>在公司帐户中创建IAM角色,以委派对供应商IAM角色的访问权限.将适当的IAM策略附加到供应商所需权限的角色.</t>
    <phoneticPr fontId="2"/>
  </si>
  <si>
    <t>在公司帐户中创建一个IAM用户,该用户的密码符合密码复杂性要求.将适当的IAM策略附加到用户,以获得供应商所需的权限.</t>
    <phoneticPr fontId="2"/>
  </si>
  <si>
    <t>在公司账户中创建IAM组.将自动工具的IAM用户从供应商帐户添加到组中将适当的IAM策略附加到组,以获得供应商所需的权限.</t>
    <phoneticPr fontId="2"/>
  </si>
  <si>
    <t>在公司帐户中创建IAM用户,该用户具有允许供应商帐户的权限边界.将适当的IAM策略附加到用户,以获得供应商所需的权限.</t>
    <phoneticPr fontId="2"/>
  </si>
  <si>
    <t>Q829一家公司希望在AWS云中运行其实验工作负载,该公司有云支出预算.该公司的首席财务官关心每个部内的云支出问责制.首席财务官希望在支出阈值达到预算的60%时收到通知.哪种解决方案将满足这些要求?</t>
    <phoneticPr fontId="2"/>
  </si>
  <si>
    <t>使用AWS资源上的成本分配标签来标记所有者.在AWS预算中创建使用预算.添加一个警报阈值,以便在支出超过预算的60%时接收通知.</t>
    <phoneticPr fontId="2"/>
  </si>
  <si>
    <t>使用AWS成本资源管理器预测来确定资源所有者.当支出超过预算的60%时,使用AWS成本异常检测创建警报阈值通知.</t>
    <phoneticPr fontId="2"/>
  </si>
  <si>
    <t>使用AWS资源上的成本分配标签来标记所有者.当支出超过预算的60%时,使用AWS Trusted Advisor上的AWS Support API创建警报阈值通知.</t>
    <phoneticPr fontId="2"/>
  </si>
  <si>
    <t>使用AWS成本资源管理器预测来确定资源所有者.在AWS预算中创建使用预算.添加一个警报阈值,以便在支出超过预算的60%时接收通知.</t>
    <phoneticPr fontId="2"/>
  </si>
  <si>
    <t>Q830一家公司想在AWS上部署一个内部web应用程序.web应用程序必须只能从公司办公室访问,该公司需要从互联网上下载网络应用程序的安全补丁.该公司创建了一个专有网络,并配置了一个AWS站点到站点的VPN连接到该公司的办公室.解决方案架构师必须为web应用程序设计一个安全的体系结构.哪种解决方案将满足这些要求?</t>
    <phoneticPr fontId="2"/>
  </si>
  <si>
    <t>在公共应用程序负载均衡器(ALB)后面的公共子网中的Amazon EC2实例上部署web应用程序,将互联网网关连接到专有网络.将ALB的安全组的入站源设置为0.0.0.0/0.</t>
    <phoneticPr fontId="2"/>
  </si>
  <si>
    <t>在内部应用程序负载均衡器(ALB)后面的私有子网中的Amazon EC2实例上部署web应用程序,在公共子网中部署NAT网关.将互联网网关连接到专有网络.将ALB的安全组的入站源设置为公司的办公网络CIDR块.</t>
    <phoneticPr fontId="2"/>
  </si>
  <si>
    <t>在内部应用程序负载均衡器(ALB)后面的公共子网中的Amazon EC2实例上部署web应用程序,在私有子网中部署NAT网关.将互联网网关连接到VPN将ALB安全组的出站目的地设置为公司的办公网络CIDR块.</t>
    <phoneticPr fontId="2"/>
  </si>
  <si>
    <t>在公共应用程序负载均衡器(ALB)后面的私有子网中的Amazon EC2实例上部署web应用程序.将互联网网关连接到专有网络.将ALB的安全组的出站目标设置为0.0.0.0/0.</t>
    <phoneticPr fontId="2"/>
  </si>
  <si>
    <t>Q831一家公司在亚马逊EC2实例上运行的自定义应用程序中维护其会计记录.该公司需要将数据迁移到AWS管理的服务中,以开发和维护应用程序数据.该解决方案必须需要最少的操作支持,并提供不可变的,可加密验证的数据更改日志.哪种解决方案将经济高效地满足这些要求?</t>
    <phoneticPr fontId="2"/>
  </si>
  <si>
    <t>将应用程序中的记录复制到Amazon Redshift集群中,</t>
    <phoneticPr fontId="2"/>
  </si>
  <si>
    <t>将应用程序中的记录复制到Amazon Neptune集群中.</t>
    <phoneticPr fontId="2"/>
  </si>
  <si>
    <t>将应用程序中的记录复制到亚马逊时间流数据库中,</t>
    <phoneticPr fontId="2"/>
  </si>
  <si>
    <t>将应用程序中的记录复制到亚马逊量子分类账数据库(Amazon QLDB) 分类账中.</t>
    <phoneticPr fontId="2"/>
  </si>
  <si>
    <t>Q832一家公司的营销数据从多个来源上传到亚马逊S3存储桶.一系列数据准备作业聚合数据以进行报告.数据准备作业需要定期并行运行.稍后需要按特定顺序运行一些作业.该公司希望消除作业错误处理.重试逻辑和状态管理的操作开销.哪种解决方案将满足这些要求?</t>
    <phoneticPr fontId="2"/>
  </si>
  <si>
    <t>一旦数据上传到S3存储桶,就使用AWS Lambda功能来处理数据.以定期安排的时间间隔调用其他Lambda函数.</t>
    <phoneticPr fontId="2"/>
  </si>
  <si>
    <t>使用亚马逊Athena处理数据.使用Amazon EventBridge Scheduler在常规内部调用Athena.</t>
    <phoneticPr fontId="2"/>
  </si>
  <si>
    <t>使用AWS Glue DataBrew处理数据.使用AWS Step Functions状态机运行DataBrew数据准备作业.</t>
    <phoneticPr fontId="2"/>
  </si>
  <si>
    <t>使用AWS数据管道处理数据.安排数据管道在午夜处理一次数据.</t>
    <phoneticPr fontId="2"/>
  </si>
  <si>
    <t>Q833一位解决方案架构师正在设计一个支付处理应用程序,该应用程序在多个可用区的私有子网中运行在AWS Lambda上.该应用程序使用多个Lambda函数,每天处理数百万笔交易.体系结构必须确保应用程序不会处理重复付款.哪种解决方案将满足这些要求?</t>
    <phoneticPr fontId="2"/>
  </si>
  <si>
    <t>使用Lambda检索所有到期付款.将到期付款发布到AmazonS3存储桶中.使用事件通知配置S3存储桶,以调用另一个Lambda函数来处理到期付款.</t>
    <phoneticPr fontId="2"/>
  </si>
  <si>
    <t>使用Lambda检索所有到期付款.将到期付款发布到Amazon简单队列服务(Amazon SQS)队列.配置另一个Lambda函数以轮询SQS队列并处理到期付款.</t>
    <phoneticPr fontId="2"/>
  </si>
  <si>
    <t>使用Lambda检索所有到期付款.将到期付款发布到亚马逊简单队列服务 (Amazon SQS) FIFO队列.配置另一个Lambda函数以轮询FIFO队列并处理到期付款.</t>
    <phoneticPr fontId="2"/>
  </si>
  <si>
    <t>使用Lambda检索所有到期付款.将到期付款存储在Amazon DynamoDB表中.在DynamoDB表上配置流以调用另一个Lambda函数来处理到期付款.</t>
    <phoneticPr fontId="2"/>
  </si>
  <si>
    <t>Q834一家公司在其內部部署数据中心中运行多个工作负载公司的数据中心无法快速扩展以满足公司不断扩大的业务需求.该公司希望收集有关本地服务器和工作负载的使用和配置数据,以计划迁移到AWS.哪种解决方案将满足这些要求?</t>
    <phoneticPr fontId="2"/>
  </si>
  <si>
    <t>在AWS迁移中心中设置主AWS区域.使用AWS Systems Manager收集有关本地服务器的数据.</t>
    <phoneticPr fontId="2"/>
  </si>
  <si>
    <t>在AWS迁移中心中设置主AWS区域.使用AWS应用程序发现服务来收集有关本地服务器的数据.</t>
    <phoneticPr fontId="2"/>
  </si>
  <si>
    <t>使用AWS模式转换工具(AWS SCT)创建相关模板.使用AWS Trusted Advisor收集有关本地服务器的数据,</t>
    <phoneticPr fontId="2"/>
  </si>
  <si>
    <t>使用AWS式转换工具(AWS SCI)创建阳天.使用AWS数据库迁移服务(AWS UMS)米收果有天本地服务器的数据.</t>
    <phoneticPr fontId="2"/>
  </si>
  <si>
    <t>Q835一家公司在AWS组织中有一个组织,该组织启用了所有功能.该公司要求,任何现有或新AWS帐户中的所有API调用和登录都必须经过审计.该公司需要一个有管理的解决方案来防止额外的工作并将成本降至最低,该公司还需要知道何时任何AWS帐户不符合AWS基础安全最佳实践(FSBP)标准.哪种解决方案将以最少的运营开销满足这些要求?</t>
    <phoneticPr fontId="2"/>
  </si>
  <si>
    <t>在组织管理帐户中部署AWS Control Tower环境.在环境中后用AWS Security Hub和AWS Control Tower帐户工厂.</t>
    <phoneticPr fontId="2"/>
  </si>
  <si>
    <t>在专巾的组织成员帐户中部署AWS控制塔环境.在环境中启用AWS Security Hub和AWS Control Tower帐户工厂.</t>
    <phoneticPr fontId="2"/>
  </si>
  <si>
    <t>使用AWS托管服务(AMS) Accelerate构建多账户登陆区 (MALZ).向MALZ中的自助服务提供Amazon GuardDuty提交RFC.</t>
    <phoneticPr fontId="2"/>
  </si>
  <si>
    <t>使用AWS托管服务(AMS) Accelerate构建多账户登陆区 (MALZ).向MALZ中的自助服务提供AWS安全中心提交RFC.</t>
    <phoneticPr fontId="2"/>
  </si>
  <si>
    <t>Q836一家公司在AmazonS3存储桶中存储了10 TB Apache Parquet格式的日志文件.该公司偶尔需要使用SQL来分析日志文件.哪种解决方案将经济高效地满足这些要求?</t>
    <phoneticPr fontId="2"/>
  </si>
  <si>
    <t>创建一个Amazon Aurora MySQL数据库.使用AWS数据库迁移服务(AWS DMS)将S3存储桶中的数据迁移到Aurora中.向Aurora数据库发出SQL语句.</t>
    <phoneticPr fontId="2"/>
  </si>
  <si>
    <t>创建一个Amazon Redshift集群.使用Redshift Spectrum可以直接对S3存储桶中的数据运行SQL语句.</t>
    <phoneticPr fontId="2"/>
  </si>
  <si>
    <t>创建一个AWS Glue爬网程序来存储和检索S3存储桶中的表元数据.使用AmazonAthena可以直接对S3 bucket中的数据运行SQL语句.</t>
    <phoneticPr fontId="2"/>
  </si>
  <si>
    <t>创建一个亚马逊电子病历集群.使用Apache Spark SQL可以直接对S3存储桶中的数据运行SQL语句.</t>
    <phoneticPr fontId="2"/>
  </si>
  <si>
    <t>Q837一家公司需要一个解决方案来防止AWS CloudFormation堆栈部署包含内联策略或声明中“*”的AWS身份和访问管理(IAM)资源.该解决方案还必须禁止部署具有公共IP地址的AmazonEC2实例.该公司在其AWS组织中的组织中启用了AWS控制塔.哪种解决方案将满足这些要求?</t>
    <phoneticPr fontId="2"/>
  </si>
  <si>
    <t>使用AWS Control Tower主动控制来阻止具有公共IP地址和具有提升访问权限或“*”的内联策略的EC2实例的部署.</t>
    <phoneticPr fontId="2"/>
  </si>
  <si>
    <t>使用AWS Control Tower检测控件来阻止具有公共IP地址和具有提升访问权限或“*”的内联策略的EC2实例的部署.</t>
    <phoneticPr fontId="2"/>
  </si>
  <si>
    <t>使用AWS配置创建EC2和IAM合规性规则.配置规则以运行AWS Systems Manager会话管理器自动化,从而在资源不符合要求时删除资源.</t>
    <phoneticPr fontId="2"/>
  </si>
  <si>
    <t>如果EC2实例和IAM资源的操作导致不合规,请使用服务控制策略 (SCP)阻止这些操作.</t>
    <phoneticPr fontId="2"/>
  </si>
  <si>
    <t>Q838 AWS云中托管的一家公司的网络应用程序最近越来越受欢迎.该web应用程序当前存在于单个公共子网中的单个AmazonEC2实例上.web应用程序无法满足日益增长的web流量的需求.该公司需要一种解决方案,该解决方案将提供高可用性和可扩展性,以满足日益增长的用户需求,而无需重写web应用程序.哪种步骤组合将满足这些要求?(选择两个.)</t>
    <phoneticPr fontId="2"/>
  </si>
  <si>
    <t>用更大的计算优化实例替换EC2实例.</t>
    <phoneticPr fontId="2"/>
  </si>
  <si>
    <t>在私有子网中配置具有多个可用区域的Amazon EC2自动缩放.</t>
    <phoneticPr fontId="2"/>
  </si>
  <si>
    <t>在公共子网中配置NAT网关以处理web请求.</t>
    <phoneticPr fontId="2"/>
  </si>
  <si>
    <t>用更大的内存优化实例替换EC2实例.</t>
    <phoneticPr fontId="2"/>
  </si>
  <si>
    <t>在公用子网中配置应用程序负载均衡器以分配web流量.</t>
    <phoneticPr fontId="2"/>
  </si>
  <si>
    <t>Q839一家公司拥有使用环境变量的AWS Lambda函数.该公司不希望其开发人员以明文形式看到环境变量.哪种解决方案将满足这些要求?</t>
    <phoneticPr fontId="2"/>
  </si>
  <si>
    <t>将代码部署到AmazonEC2实例,而不是使用Lambda函数.</t>
    <phoneticPr fontId="2"/>
  </si>
  <si>
    <t>在Lambda函数上配置SSL加密,以使用AWS CloudHSM存储和加密环境变量.</t>
    <phoneticPr fontId="2"/>
  </si>
  <si>
    <t>在AWS证书管理器(ACM)中创建证书.配置Lambda函数以使用证书加密环境变量.</t>
    <phoneticPr fontId="2"/>
  </si>
  <si>
    <t>创建一个AWS密钥管理服务(AWS KMS)密钥.在Lambda函数上启用加密助手以使用KMS密钥来存储和加密环境变量.</t>
    <phoneticPr fontId="2"/>
  </si>
  <si>
    <t>Q840一家分析公司使用亚马逊专有网络来运行其多层服务.该公司希望使用RESTful API为数百万用户提供网络分析服务.用户必须通过使用身份验证服务来访问API进行验证.哪种解决方案将在MOST运行效率方面满足这些要求?</t>
    <phoneticPr fontId="2"/>
  </si>
  <si>
    <t>配置Amazon Cognito用户池以进行用户身份验证.使用Cognito授权器实现Amazon API网关REST API.</t>
    <phoneticPr fontId="2"/>
  </si>
  <si>
    <t>为用户身份验证配置Amazon Cognito身份池.使用Cognito授权器实现Amazon API网关HTTP API.</t>
    <phoneticPr fontId="2"/>
  </si>
  <si>
    <t>配置一个AWS Lambda函数来处理用户身份验证.使用Lambda授权器实现Amazon API网关REST API.</t>
    <phoneticPr fontId="2"/>
  </si>
  <si>
    <t>配置IAM用户以处理用户身份验证.使用IAM授权人实现Amazon API网关HTTP API.</t>
    <phoneticPr fontId="2"/>
  </si>
  <si>
    <t>Q841一家公司有一款面向客户的移动应用程序.该应用程序的数据是敏感的,必须在休息时加密.该公司使用AWS密钥管理服务(AWS KMS).该公司需要一个防止意外删除KMS密钥的解决方案.当用户试图删除KMS密钥时,该解决方案必须使用亚马逊简单通知服务(Amazon SNS)向管理员发送电子邮件通知.哪种解决方案将以最少的运营开销满足这些要求?</t>
    <phoneticPr fontId="2"/>
  </si>
  <si>
    <t>创建一个AmazonEventBridge规则,当用户试图删除KMS密钥时,该规则会做出反应.配置一个AWS配置规则,该规则可取消对KMS密钥的任何删除.添加AWS配置规则作为EventBridge规则的目标.创建一个通知管理员的SNS主题.</t>
    <phoneticPr fontId="2"/>
  </si>
  <si>
    <t>创建一个具有自定义逻辑的AWS Lambda函数,以防止KMS密钥删除.创建一个Amazon CloudWatch警报,当用户试图删除KMS密钥时,该警报会被激活.创建一个AmazonEventBridge规则,该规则在执行DeleteKey操作时调用Lambda函数.创建SNS主题.配置EventBridge规则以发布通知管理员的SNS消息.</t>
    <phoneticPr fontId="2"/>
  </si>
  <si>
    <t>创建一个Amazon EventBridge规则,该规则在执行KMS DeleteKey操作时作出反应.配置规则以启动AWS Systems Manager Automation runbook.配置runbook以取消删除KMS密钥.创建SNS主题.配置EventBridge规则以发布通知管理员的SNS消息.</t>
    <phoneticPr fontId="2"/>
  </si>
  <si>
    <t>创建AWS CloudTrail跟踪.配置跟踪以将日志传递到新的Amazon CloudWatch日志组.基于CloudWatch日志组的度量筛选器创建CloudWatch警报.将警报配置为在执行KMS DeleteKey操作时使用Amazon SNS通知管理员.</t>
    <phoneticPr fontId="2"/>
  </si>
  <si>
    <t>Q842一家公司希望分析并生成报告来跟踪其移动应用程序的使用情况.该应用程序很受欢迎,拥有全球用户群.该公司使用自定义的报表生成程序来分析应用程序的使用情况.该程序在每个月的最后一周生成多个报告.该程序生成每个报告的时间不到10分钟.该公司很少在每个月的最后一周之外使用该程序生成报告,该公司希望在请求报告的最短时间内生成报告.哪种解决方案将经济高效地满足这些要求?</t>
    <phoneticPr fontId="2"/>
  </si>
  <si>
    <t>使用Amazon EC2随需应变实例运行程序.创建一个AmazonEventBridge规则,以便在请求报告时启动EC2实例.在每个月的最后一周连续运行EC2实例.</t>
    <phoneticPr fontId="2"/>
  </si>
  <si>
    <t>在AWS Lambda中运行程序.创建一个Amazon EventBridge规则,以便在请求报告时运行Lambda函数.</t>
    <phoneticPr fontId="2"/>
  </si>
  <si>
    <t>在亚马逊弹性容器服务(Amazon ECS)中运行该程序.安排亚马逊云服务器在请求报告时运行该程序.</t>
    <phoneticPr fontId="2"/>
  </si>
  <si>
    <t>使用Amazon EC2 Spot Instances运行程序.创建一个AmazonEventBndge规则,以便在请求报告时启动EC2实例.在每个月的最后一周连续运行EC2实例.</t>
    <phoneticPr fontId="2"/>
  </si>
  <si>
    <t>Q843一家公司正在AWS云中设计一个紧密耦合的高性能计算(HPC)环境.该公司需要包括优化HPC网络和存储环境的功能.哪种解决方案组合将满足这些要求?(选择两个.)</t>
    <phoneticPr fontId="2"/>
  </si>
  <si>
    <t>在AWS Global accelerator中创建一个加速器.为加速器配置自定义路由.</t>
    <phoneticPr fontId="2"/>
  </si>
  <si>
    <t>为Lustre文件系统创建一个AmazonFSx.使用临时存储配置文件系统.</t>
    <phoneticPr fontId="2"/>
  </si>
  <si>
    <t>创建一个Amazon CloudFront分发版.将查看器协议策略配置为HTTP和HTTPS.</t>
    <phoneticPr fontId="2"/>
  </si>
  <si>
    <t>启动亚马逊EC2实例.将弹性结构适配器(EFA)连接到实例.</t>
    <phoneticPr fontId="2"/>
  </si>
  <si>
    <t>Q844一家公司需要一种解决方案来防止带有不需要内容的照片上传到公司的网络应用程序.该解决方案不得涉及训练机器学习(ML)模型.哪种解决方案将满足这些要求?</t>
    <phoneticPr fontId="2"/>
  </si>
  <si>
    <t>使用Amazon SageMaker Autopilot创建和部署模型.创建一个实时端点,当上传新照片时,web应用程序会调用该端点.</t>
    <phoneticPr fontId="2"/>
  </si>
  <si>
    <t>创建一个AWS Lambda函数,该函数使用Amazon Rekognition来检测不需要的内容.创建一个Lambda函数URL,当上传新照片时,web应用程序会调用该URL.</t>
    <phoneticPr fontId="2"/>
  </si>
  <si>
    <t>创建一个Amazon CloudFront函数,该函数使用Amazon理解来检测不需要的内容.将函数与web应用程序关联.</t>
    <phoneticPr fontId="2"/>
  </si>
  <si>
    <t>创建一个AWS Lambda功能,该功能使用亚马逊Rekognition Video来检测不需要的内容.创建一个Lambda函数URL,当上传新照片时, web应用程序会调用该URL.</t>
    <phoneticPr fontId="2"/>
  </si>
  <si>
    <t>Q845一家公司使用AWS来运行其电子商务平台.该平台对公司的运营至关重要,流量和交易量很大.该公司配置了一个多因素身份验证(MFA)设备来保护其AWS帐户根用户凭据.该公司希望确保在MFA设备丢失的情况下不会失去对根用户帐户的访问权限.哪种解决方案将满足这些要求?</t>
    <phoneticPr fontId="2"/>
  </si>
  <si>
    <t>设置一个备份管理员帐户,如果公司丢失MFA设备,公司可以使用该帐户登录.</t>
    <phoneticPr fontId="2"/>
  </si>
  <si>
    <t>为根用户帐户添加多个MFA设备以处理灾难场景.</t>
    <phoneticPr fontId="2"/>
  </si>
  <si>
    <t>当公司无法访问根帐户时,创建一个新的管理员帐户.</t>
    <phoneticPr fontId="2"/>
  </si>
  <si>
    <t>当公司无法访问根帐户时,将管理员策略附加到另一个Mdp</t>
    <phoneticPr fontId="2"/>
  </si>
  <si>
    <t>Q930一家公司有一个员工门户网站.员工登录门户查看工资单详细信息,该公司正在开发一个新系统,使员工能够上传扫描文件进行报销.该公司运行一个程序,从文档中提取基于文本的数据,并将提取的信息附加到每个员工的报销ID上进行处理.员工门户网站需要100%的正常运行时间.文档提取程序在一天中很少按需运行,该公司希望构建一个可扩展且经济高效的新系统,只需对现有门户网站进行最小的更改.该公司不想进行任何代码更改.哪种解决方案能够以最少的实施工作量满足这些要求?</t>
    <phoneticPr fontId="2"/>
  </si>
  <si>
    <t>在门户网站的Auto Scaling组中运行Amazon EC2按需实例.使用AWS Lambda函数运行文档提取程序.当员工上传新的报销文档时,调用Lambda函数.</t>
    <phoneticPr fontId="2"/>
  </si>
  <si>
    <t>在门户网站的Auto Scaling组中运行Amazon EC2 Spot实例.在EC2 Spot实例上运行文档提取程序.当员工上传新的报销单时,启动文档提取程序实例.</t>
    <phoneticPr fontId="2"/>
  </si>
  <si>
    <t>购买一个储蓄计划来运行门户网站和文档提取程序.在“自动缩放”组中运行门户网站和文档提取程序.</t>
    <phoneticPr fontId="2"/>
  </si>
  <si>
    <t>创建一个Amazon S3存储桶来托管门户网站.对于现有功能,请使用Amazon API网关和AWS Lambda函数.使用Lambda函数运行文档提取程序.当调用与新文档上载关联的API时,调用Lambda函数.</t>
    <phoneticPr fontId="2"/>
  </si>
  <si>
    <t>Q1030一家公司希望通过为每个工作负载创建一个AWS帐户来隔离其工作负载.该公司需要一个集中管理工作负载网络组件的解决方案.该解决方案还必须创建具有自动安全控制(护栏)的帐户.哪种解决方案能够以最小的运营开销满足这些要求?</t>
    <phoneticPr fontId="2"/>
  </si>
  <si>
    <t>使用AWS Control Tower部署帐户.创建一个具有VPC的网络帐户,该VPC具有私有子网和公共子网.使用AWS资源访问管理器(AWS RAM)与工作负载帐户共享子网.</t>
    <phoneticPr fontId="2"/>
  </si>
  <si>
    <t>使用AWS组织部署帐户.创建一个具有VPC的网络帐户,该VPC具有私有子网和公共子网.使用AWS资源访问管理器(AWS RAM) 与工作负载帐户共享子网。</t>
    <phoneticPr fontId="2"/>
  </si>
  <si>
    <t>使用AWS Control Tower部署帐户.在每个工作负载帐户中部署一个VPC.使用中转网关附件配置每个VPC通过检查VPC进行路由.</t>
    <phoneticPr fontId="2"/>
  </si>
  <si>
    <t>使用AWS组织部署帐户.在每个工作负载帐户中部署一个VPC.使用中转网关附件配置每个VPC通过检查VPC进行路由.</t>
    <phoneticPr fontId="2"/>
  </si>
  <si>
    <t>Q1031一家公司在应用程序负载均衡器(ALB)后面的Amazon EC2实例上托管一个网站.该网站提供静态内容.网站流量正在增加.该公司希望将网站托管成本降至最低.哪种解决方案能够满足这些要求?</t>
    <phoneticPr fontId="2"/>
  </si>
  <si>
    <t>将网站移动到Amazon S3存储桶中.为S3存储桶配置Amazon CloudFront分发.</t>
    <phoneticPr fontId="2"/>
  </si>
  <si>
    <t>将网站移动到Amazon S3存储桶中.为S3存储桶配置Amazon Elasticache集群.</t>
    <phoneticPr fontId="2"/>
  </si>
  <si>
    <t>将网站迁移到AWS Amplify.配置ALB以解析到Amplify网站.</t>
    <phoneticPr fontId="2"/>
  </si>
  <si>
    <t>将网站迁移到AWS Amplify.配置EC2实例以缓存网址</t>
    <phoneticPr fontId="2"/>
  </si>
  <si>
    <t>Q1032一家公司正在为其在AWS上托管的媒体应用程序实施共享存储解决方案.该公司需要能够使用SMB客户端访问存储的数据.哪种解决方案能够以最小的管理开销满足这些要求?</t>
    <phoneticPr fontId="2"/>
  </si>
  <si>
    <t>创建AWS存储网关卷网关.创建使用所需客户端协议的文件共享.将应用程序服务器连接到文件共享.</t>
    <phoneticPr fontId="2"/>
  </si>
  <si>
    <t>创建AWS存储网关磁带网关.配置磁带以使用Amazon S3.将应用程序服务器连接到磁带网关.</t>
    <phoneticPr fontId="2"/>
  </si>
  <si>
    <t>创建一个Amazon EC2 Windows实例.在实例上安装并配置Windows文件共享角色.将应用程序服务器连接到文件共享.</t>
    <phoneticPr fontId="2"/>
  </si>
  <si>
    <t>为Windows 文件服务器创建一个Amazon FSx文件系统 将应用程序服务器连接到文件系统.</t>
    <phoneticPr fontId="2"/>
  </si>
  <si>
    <t>Q1059:公司需要授予开发团队访问公司AWS资源的权限公司必须对资源保持高度的安全性.该公司需要一个访问控制解决方案,以防止未经授权访问敏感数据.哪种解决方案能够满足这些要求?</t>
    <phoneticPr fontId="2"/>
  </si>
  <si>
    <t>与团队其他成员共享每个开发团队成员的IAM用户凭据,以简化访问管理并简化开发工作.</t>
    <phoneticPr fontId="2"/>
  </si>
  <si>
    <t>根据最小特权原则定义具有细粒度权限的IAM角色.为每个开发人员分配IAM角色.</t>
    <phoneticPr fontId="2"/>
  </si>
  <si>
    <t>创建IAM访问密钥,以授予对AWS资源的编程访问权限,只允许开发人员使用访问密钥通过API调用与AWS资源交互.</t>
    <phoneticPr fontId="2"/>
  </si>
  <si>
    <t>创建AWS Cognito用户池.使用用户池授予开发人员访问AWS资源的权限.</t>
    <phoneticPr fontId="2"/>
  </si>
  <si>
    <t>Q1060 一家公司在Amazon EC2实例上托管一个单片web应用程序.应用程序用户最近报告称,在特定时间性能不佳.对Amazon CloudWatch指标的分析表明,在性能不佳期间,CPU利用率为100%.该公司希望解决这个性能问题并提高应用程序的可用性.哪种步骤组合最具成本效益地满足这些要求?(选择两个.)</t>
    <phoneticPr fontId="2"/>
  </si>
  <si>
    <t>使用AWS Compute Optimizer获取垂直扩展实例类型的建议.</t>
    <phoneticPr fontId="2"/>
  </si>
  <si>
    <t>从web服务器创建亚马逊机器映像(AMI).在新的启动模板中引用AMI.</t>
    <phoneticPr fontId="2"/>
  </si>
  <si>
    <t>创建一个自动缩放组和一个应用程序负载均衡器来垂直缩放.</t>
    <phoneticPr fontId="2"/>
  </si>
  <si>
    <t>使用AWS Compute Optimizer获取实例类型的横向扩展建议.</t>
    <phoneticPr fontId="2"/>
  </si>
  <si>
    <t>创建一个自动缩放组和一个应用程序负载均衡器以水平缩放.</t>
    <phoneticPr fontId="2"/>
  </si>
  <si>
    <t>Q1061一家公司在AWS云中运行其所有业务应用程序.该公司使用AWS组织来管理多个AWS帐户.解决方案架构师需要审查授予IAM用户的所有权限,以确定哪些IAM用户的权限比所需的权限多.哪种解决方案能够以最小的管理开销满足这些要求?</t>
    <phoneticPr fontId="2"/>
  </si>
  <si>
    <t>使用Network Access Analyzer查看公司AWS帐户中的所有访问权限.</t>
    <phoneticPr fontId="2"/>
  </si>
  <si>
    <t>创建AWS CloudWatch警报,当IAM用户在AWS帐户中创建或修改资源时激活该警报.</t>
    <phoneticPr fontId="2"/>
  </si>
  <si>
    <t>使用AWS身份和访问管理(IAM)访问分析器查看公司的所有资源和帐户.</t>
    <phoneticPr fontId="2"/>
  </si>
  <si>
    <t>使用Amazon Inspector查找现有IAM策略中的漏洞.</t>
    <phoneticPr fontId="2"/>
  </si>
  <si>
    <t>Q1062公司需要实施新的数据保留政策以符合监管要求.作为此政策的一部分,必须在固定时间内保护存储在Amazon S3存储桶中的敏感文档免受删除或修改.哪种解决方案能够满足这些要求?</t>
    <phoneticPr fontId="2"/>
  </si>
  <si>
    <t>在所需对象上激活S3对象锁,并启用治理模式.</t>
    <phoneticPr fontId="2"/>
  </si>
  <si>
    <t>在所需对象上激活S3对象锁,并启用合规模式.</t>
    <phoneticPr fontId="2"/>
  </si>
  <si>
    <t>在S3存储桶上启用版本控制.设置生命周期策略,以便在指定时间段后删除对象.</t>
    <phoneticPr fontId="2"/>
  </si>
  <si>
    <t>配置S3生命周期策略,在保留期内将对象转换为S3 Glacier灵活检索.</t>
    <phoneticPr fontId="2"/>
  </si>
  <si>
    <t>Q1063 一家公司在容器上运行面向客户的web应用程序.工作负载使用AWS Fargate上的Amazon弹性容器服务(Amazon ECS).web应用程序是资源密集型的.web应用程序需要每周7天.每天24小时为客户提供服务.该公司预计该应用程序将经历短暂的高流量.工作负载必须高度可用.哪种解决方案最具成本效益地满足这些要求?</t>
    <phoneticPr fontId="2"/>
  </si>
  <si>
    <t>使用Fargate配置ECS容量提供商.使用第三方工具进行负载测试.在Amazon CloudWatch中正确调整Fargate任务的大小.</t>
    <phoneticPr fontId="2"/>
  </si>
  <si>
    <t>为ECS容量提供器配置Fargate用于稳态,Fargate Spot用于突发流量.</t>
    <phoneticPr fontId="2"/>
  </si>
  <si>
    <t>为ECS容量提供商配置Fargate Spot用于稳态,Fargate用于突发流量.</t>
    <phoneticPr fontId="2"/>
  </si>
  <si>
    <t>用Fargate配置ECS容量提供商.使用AWS Compute Optimizer调整Fargate任务的大小.</t>
    <phoneticPr fontId="2"/>
  </si>
  <si>
    <t>Q1064 一家公司正在AWS云中构建应用程序.该应用程序托管在应用程序负载均衡器(ALB)后面的Amazon EC2实例上.该公司使用Amazon Route 53进行DNS.该公司需要一个主动参与的托管解决方案来检测DDoS攻击.哪种解决方案能够满足这些要求?</t>
    <phoneticPr fontId="2"/>
  </si>
  <si>
    <t>启用AWS配置.配置检测DDoS攻击的AWS Config托管规则,</t>
    <phoneticPr fontId="2"/>
  </si>
  <si>
    <t>在ALC上启用AWS WAF创建带有规则的AWS WAF web ACL,以检测和防止DDoS攻击.将web ACL与ALB相关联.</t>
    <phoneticPr fontId="2"/>
  </si>
  <si>
    <t>将ALB访问日志存储在Amazon S3存储桶中.配置Amazon GuardDuty以检测DDoS攻击并采取自动预防措施.</t>
    <phoneticPr fontId="2"/>
  </si>
  <si>
    <t>订阅AWS Shield Advanced.在Route 53中配置托管区域.将ALB资源添加为受保护资源.</t>
    <phoneticPr fontId="2"/>
  </si>
  <si>
    <t>Q1065一家公司在VPC中托管视频流网络应用程序.该公司使用网络负载均衡器(NLB)来处理TCP流量,以进行实时数据处理.有未经授权的尝试访问该应用程序.该公司希望通过最小的架构更改来提高应用程序的安全性,以防止未经授权的访问应用程序的尝试.哪种解决方案能够满足这些要求?</t>
    <phoneticPr fontId="2"/>
  </si>
  <si>
    <t>直接在NLB上实施一系列AWS WAF规则,以过滤未经授权的流量.</t>
    <phoneticPr fontId="2"/>
  </si>
  <si>
    <t>使用安全组重新创建NLB,只允许使用受信任的IP地址.</t>
    <phoneticPr fontId="2"/>
  </si>
  <si>
    <t>与配置了严格IP地址允许列表的现有NLB并行部署第二个NLB.</t>
    <phoneticPr fontId="2"/>
  </si>
  <si>
    <t>使用AWS Shield Advanced提供增强的DDoS保护,防止未经授权的访问尝试.</t>
    <phoneticPr fontId="2"/>
  </si>
  <si>
    <t>Q1066 一家医疗保健公司正在开发一个AWS Lambda函数,该函数将通知发布到加密的亚马逊简单通知服务(Amazon SNS)主题.通知包含受保护的健康信息(PHI).SNS主题使用AWS密钥管理服务(AWS KMS)客户管理的密钥进行加密公司必须确保应用程序具有必要的权限,可以安全地将消息发布到SNS主题.哪些步骤组合将满足这些要求?(选择三个.)</t>
    <phoneticPr fontId="2"/>
  </si>
  <si>
    <t>为SNS主题创建一个资源策略,允许Lambda函数向该主题发布消息.</t>
    <phoneticPr fontId="2"/>
  </si>
  <si>
    <t>对SNS主题使用AWS KMS密钥(SSE-KMS)的服务器端加密,而不是客户管理的密钥.</t>
    <phoneticPr fontId="2"/>
  </si>
  <si>
    <t>为SNS主题使用的具有必要AWS KMS权限的加密密钥创建资源策略.</t>
    <phoneticPr fontId="2"/>
  </si>
  <si>
    <t>在SNS主题的资源策略中指定Lambda函数的Amazon资源名称(ARN).</t>
    <phoneticPr fontId="2"/>
  </si>
  <si>
    <t>将Amazon API网关HTTP API与SNS主题关联,以使用API网关资源策略控制对该主题的访问.</t>
    <phoneticPr fontId="2"/>
  </si>
  <si>
    <t>配置具有必要IAM权限的Lambda执行角色,以在AWS KMS中使用客户管理的密钥.</t>
    <phoneticPr fontId="2"/>
  </si>
  <si>
    <t>Q1067一家公司希望为其开发团队实施新的安全合规要求,以限制使用经批准的亚马逊机器图像(Als).该公司希望为其所有Amazon EC2实例仅提供对经批准的操作系统和软件的访问,该公司希望该解决方案在启动EC2实例方面具有最短的交付周期.哪种解决方案能够满足这些要求?</t>
    <phoneticPr fontId="2"/>
  </si>
  <si>
    <t>使用AWS服务目录创建一个组合,其中仅包括使用批准的AMI启动的EC2实例.确保所有必需的软件都已预装在all上.为开发人员创建使用投资组合所需的权限.</t>
    <phoneticPr fontId="2"/>
  </si>
  <si>
    <t>使用Ec2-Image Builder创建一个包含批准的操作系统和软件的AMI.允许开发人员访问该AMI以启动EC2实例</t>
    <phoneticPr fontId="2"/>
  </si>
  <si>
    <t>创建一个包含已批准操作系统的AMI.告诉开发人员使用批准的AMI.创建一个Amazon EventBridge规则,以便在启动新的EC2实例时运行AWS Systems Manager软件,配置脚本以从存储库安装所需的软件.</t>
    <phoneticPr fontId="2"/>
  </si>
  <si>
    <t>创建AWS配置规则,以检测具有未经批准的AMI的EC2实例的启动.关联重新删除规则以终止这些实例,并使用批准的AMI重新启动实例.使用AWS Systems Manager在EC2实例启动时自动安装批准的软件.</t>
    <phoneticPr fontId="2"/>
  </si>
  <si>
    <t>Q1068:一家公司正在设计一个应用程序,将AWS Lambda函数连接到Amazon RDS for MySQL数据库实例.DB实例管理许多连接.该公司需要修改应用程序以改善连接和恢复.哪种解决方案能够以最小的运营开销满足这些要求?</t>
    <phoneticPr fontId="2"/>
  </si>
  <si>
    <t>使用Amazon RDS Proxy进行连接池.修改应用程序以使用RDS代理连接到DB实例.</t>
    <phoneticPr fontId="2"/>
  </si>
  <si>
    <t>为连接池创建一个新的RDS实例.修改应用程序以使用新的RDS实例进行连接.</t>
    <phoneticPr fontId="2"/>
  </si>
  <si>
    <t>创建读取代表来分配DB实例的负载.创建一个网络负载均衡器,在读取的副本之间分配负载</t>
    <phoneticPr fontId="2"/>
  </si>
  <si>
    <t>将RDS for MySQL数据库实例迁移到Amazon Aurora MySal, 以提高数据库实例性能.</t>
    <phoneticPr fontId="2"/>
  </si>
  <si>
    <t>Q1069:一家公司运营着一个本地管理的文件传输解决方案,用于从客户那里收集图像.该公司使用开源传输工具将图像传输并集成到公司的工作流程中.然后,该公司运行一个自定义应用程序,为图像添加水印.该公司需要将此工作负载迁移到AWS,并希望在可能的情况下使用AWS托管服务.上传的图像必须作为对象存储.该公司希望自动添加水印.哪种解决方案能够满足这些要求?</t>
    <phoneticPr fontId="2"/>
  </si>
  <si>
    <t>使用AWS DataSync自动传输文件.将图像存储在Amazon S3存储桶中.使用在Amazon EC2实例上运行的应用程序添加水印.</t>
    <phoneticPr fontId="2"/>
  </si>
  <si>
    <t>使用REST API传输文件.将图像存储在Amazon S3存储桶中,使用AWS Batch作业添加水印.</t>
    <phoneticPr fontId="2"/>
  </si>
  <si>
    <t>使用SFTP和AWS Transfer Family自动将文件传输到Amazon S3存储桶中.配置Transfer Family工作流以调用AWS Lambda函数添加水印</t>
    <phoneticPr fontId="2"/>
  </si>
  <si>
    <t>使用AWS Transfer Family传输图像,将图像存储在Amazon S3 Glacier Deep Archive中.运行AWS Step Functions状态机以添加水印.</t>
    <phoneticPr fontId="2"/>
  </si>
  <si>
    <t>Q1070应用程序为公司用户提供了访问产品数据的能力.产品数据存储在Amazon RDS for MySQL数据库实例上.该公司已经隔离了应用程序性能下降的问题,并希望将读取流量与写入流量分开.解决方案架构师需要快速优化应用程序的性能.哪种解决方案能够以最小的运营开销满足这些要求?</t>
    <phoneticPr fontId="2"/>
  </si>
  <si>
    <t>创建一个新的DB实例来为读取流量提供服务,使用弹性负载平衡(ELB)负载平衡器在DB实例之间分配流量.</t>
    <phoneticPr fontId="2"/>
  </si>
  <si>
    <t>将现有数据库配置更改为具有一个副本的Multi-AZ DB实例部署.处理来自备用数据库实例的读取请求.</t>
    <phoneticPr fontId="2"/>
  </si>
  <si>
    <t>创建一个新的DB实例来为读取流量提供服务.使用AWS数据库迁移服务(AWS DMS)在数据库实例之间同步数据.</t>
    <phoneticPr fontId="2"/>
  </si>
  <si>
    <t>为DB实例创建读取副本.使用与源DB实例相同的计算和存储资源配置读取副本.</t>
    <phoneticPr fontId="2"/>
  </si>
  <si>
    <t>Q1071:一家公司正在将日常的Microsoft Windows批处理作业从公司的本地环境迁移到AWS.当前批处理作业最多运行1小时.该公司希望使云环境的批处理作业流程现代化.哪种解决方案能够以最小的运营开销满足这些要求?</t>
    <phoneticPr fontId="2"/>
  </si>
  <si>
    <t>在Auto Scaling组中创建一组Amazon EC2实例来处理Windows批处理作业</t>
    <phoneticPr fontId="2"/>
  </si>
  <si>
    <t>实现AW的Lambda函数来处理Windows批处理作业.使用Amazon EventBridge规则调用Lambda函数</t>
    <phoneticPr fontId="2"/>
  </si>
  <si>
    <t>使用AWS Fargate将Windows批处理作业部署为容器.使用AWS Batch管理批处理作业处理.</t>
    <phoneticPr fontId="2"/>
  </si>
  <si>
    <t>在Amazon EC2实例上使用Amazon Elastic Kubernetes Service (Amazon EKS) 来编排用于批处理作业的Windows容器</t>
    <phoneticPr fontId="2"/>
  </si>
  <si>
    <t>Q1072:一家公司正在将生产环境应用程序迁移到AWS云.该公司使用Amazo RDS for Oracle作为数据库层.该公司需要配置数据库以满足高I/O密集型工作负载的需求,这些工作负载需要低延迟和一致的吞吐量.数据库工作负载是读密集型和写密集型的.哪种解决方案能够满足这些要求?</t>
    <phoneticPr fontId="2"/>
  </si>
  <si>
    <t>对RDS for Oracle数据库使用Multi-AZ DB实例部署</t>
    <phoneticPr fontId="2"/>
  </si>
  <si>
    <t>配置RDS for Oracle数据库以使用Provisioned IOpS SSD存储类型</t>
    <phoneticPr fontId="2"/>
  </si>
  <si>
    <t>将RDS for Oracle数据库配置为使用通用SSD存储类型</t>
    <phoneticPr fontId="2"/>
  </si>
  <si>
    <t>为RDS for Oracle启用RDS读取副本</t>
    <phoneticPr fontId="2"/>
  </si>
  <si>
    <t>Q1073一家公司的费用跟踪应用程序使用户能够上传收据图像.应用程序分析收据以提取信息,并将原始图像存储在Amazon S3中.该应用程序用Java编写,在应用程序负载平衡器后面的Auto Scaling组中的Amazon EC2 on Demand实例上运行.随着应用程序的普及,计算成本和存储成本也在增加.哪种解决方案可以在不影响应用程序性能的情况下节省MOST成本?</t>
    <phoneticPr fontId="2"/>
  </si>
  <si>
    <t>购买计算节省计划,以获得所需EC2实例的最大数量.将上传的文件存储在Amazon Elastic File System (Amazon EFS) 中.</t>
    <phoneticPr fontId="2"/>
  </si>
  <si>
    <t>减少Auto Scaling组中EC2实例的最小数量.使用按需配置进行峰值缩放.将上传的文件存储在Amazon Elastic File System (Amazon EFS) 中.</t>
    <phoneticPr fontId="2"/>
  </si>
  <si>
    <t>减少Auto Scaling组中EC2实例的最大数量.设置S3生命周期策略,以便在30天后将原始映像归档到成本较低的存储层.</t>
    <phoneticPr fontId="2"/>
  </si>
  <si>
    <t>为所需EC2实例的最小数量购买计算节省计划.使用按需实例进行峰值扩展.设置S3生命周期策略,在30天后将原始映像归档到成本较低的存储层</t>
    <phoneticPr fontId="2"/>
  </si>
  <si>
    <t>题目 1074：</t>
    <phoneticPr fontId="2"/>
  </si>
  <si>
    <t>Q1074一位解决方案架构师正在为一个新应用程序创建一个事件驱动的架构.解决方案架构师创建了一个Amazon简单通知服务(Amazon SNS)主题,并将AWS Lambda函数订阅到SNStopic.解决方案架构师使用Amazon CloudWatch验证系统是否按预期运行,解决方案架构师向SNS主题发布消息以测试功能.解决方案架构师在Amazon CloudWatch中查看输出,并注意到Lambda函数被多次调用.Lambda函数被多次调用的最可能原因是什么?</t>
    <phoneticPr fontId="2"/>
  </si>
  <si>
    <t>Lambda函数多次订阅SNS主题.</t>
    <phoneticPr fontId="2"/>
  </si>
  <si>
    <t>SNS传递策略被配置为多次传递消息.</t>
    <phoneticPr fontId="2"/>
  </si>
  <si>
    <t>SNS重新驱动策略被配置为多次传递消息.</t>
    <phoneticPr fontId="2"/>
  </si>
  <si>
    <t>Lambda函数的应用程序逻辑导致错误,导致Lambda函数重试.</t>
    <phoneticPr fontId="2"/>
  </si>
  <si>
    <t>题目 1075：</t>
    <phoneticPr fontId="2"/>
  </si>
  <si>
    <t>Q1075解决方案架构师需要查看公司的Amazon S3存储桶,以发现个人身份信息(PI).该公司将PII数据存储在美国东部1区和美国西部2区.哪种解决方案能够以最小的运营开销满足这些要求?</t>
    <phoneticPr fontId="2"/>
  </si>
  <si>
    <t>在每个区域配置Amazon Macie,创建一个作业来分析Amazon S3中的数据.</t>
    <phoneticPr fontId="2"/>
  </si>
  <si>
    <t>为所有地区配置AWS安全中心.创建AWS配置规则以分析Amazon S3中的数据</t>
    <phoneticPr fontId="2"/>
  </si>
  <si>
    <t>配置Amazon Inspector以分析Amazon S3中的数据.</t>
    <phoneticPr fontId="2"/>
  </si>
  <si>
    <t>配置Amazon GuardDuty以分析Amazon S3中的数据</t>
    <phoneticPr fontId="2"/>
  </si>
  <si>
    <t>题目 1076：</t>
    <phoneticPr fontId="2"/>
  </si>
  <si>
    <t>Q1076:一家社交媒体公司正在扩展其由Amazon DynamoDB支持的基础设施,以适应不断增长的用户活动.该公司管理三种数据类型:用户配置文件.帖子和评论.该公司希望确保写量大的查询具有高性能.新解决方案必须确保高可用性.新的解决方案需要在数据库层和应用层之间提供低延迟.新的解决方案必须能够处理全球用户的动态流量模式.公司还必须跟踪DynamoDB表中项目的更改.哪种解决方案能够以最小的运营开销满足这些要求?</t>
    <phoneticPr fontId="2"/>
  </si>
  <si>
    <t>创建一个DynamoDB表来存储所有数据类型.对查询使用全局辅助索引(GSIs).使用DynamoDB自动缩放以确保自适应容量.使用Amazon Kinesis Data Streams提供低延迟并跟踪更改.</t>
    <phoneticPr fontId="2"/>
  </si>
  <si>
    <t>为每种数据类型使用单独的DynamoDB表.对所有表使用按需容量模式.使用DynamoDB Accelerator (DAX)提供低延迟,使用Amazon Kinesis Data Streams跟踪更改.</t>
    <phoneticPr fontId="2"/>
  </si>
  <si>
    <t>使用DynamoDB全局表在AWS区域之间分发数据,并提供低延迟.为每种数据类型使用单独的DynamoDB表.使用Amazon DynamoDB Streams跟踪更改.</t>
    <phoneticPr fontId="2"/>
  </si>
  <si>
    <t>创建一个DynamoDB表来存储所有数据类型.使用配置容量模式提供低延迟.对查询使用复合排序键.使用Amazon Data Firehose跟踪更改.</t>
    <phoneticPr fontId="2"/>
  </si>
  <si>
    <t>题目 1077：</t>
    <phoneticPr fontId="2"/>
  </si>
  <si>
    <t>Q1077:一家公司每周五晚上的工作量很大.工作负载在位于us-east-1区域的两个可用区中的Amazon EC2实例上运行.通常,公司在任何时候都不能运行超过两个实例.然而,该公司希望每周五扩展到六个实例,以处理经常重复增加的工作量.哪种解决方案能够以最小的运营开销满足这些要求?</t>
    <phoneticPr fontId="2"/>
  </si>
  <si>
    <t>在Amazon EventBridge中创建提醒以扩展实例.</t>
    <phoneticPr fontId="2"/>
  </si>
  <si>
    <t>创建一个具有预定操作的自动缩放组 .?</t>
    <phoneticPr fontId="2"/>
  </si>
  <si>
    <t>创建一个使用手动缩放的自动缩放组.</t>
    <phoneticPr fontId="2"/>
  </si>
  <si>
    <t>创建一个使用自动缩放的自动缩放组.</t>
    <phoneticPr fontId="2"/>
  </si>
  <si>
    <t>A将提供一个主动的解决方案,我也不确定SCP是否用于细粒度的细节,如使用公共IP地址创建EC2实例或使用某些内联策略创建IAM资源.</t>
    <phoneticPr fontId="2"/>
  </si>
  <si>
    <t>选项C之所以成为明显的赢家,是因为它:DeleteKey操作的直接事件监控使用Systems Manager automation Runbook预先构建的自动化通过亚马逊SNS进行高效通知最小的代码开发和操作开销以更快的响应时间降低意外删除的风险https://docs.aws.amazon.com/prescriptive-guidance/latest/patterns/monitor-and-remediate-scheduled-deletion-of-aws-kms-keys.html</t>
    <phoneticPr fontId="2"/>
  </si>
  <si>
    <t>题目 994：</t>
    <phoneticPr fontId="2"/>
  </si>
  <si>
    <t>Q994一家公司托管了一个多层web应用程序,该应用程序使用Amazon Aurora MySQL DB集群进行存储.应用层托管在Amazon EC2实例上.该公司的IT安全指南要求对数据库凭据进行加密,并每14天轮换一次.解决方案架构师应该做些什么来以最少的操作努力满足这一要求?</t>
    <phoneticPr fontId="2"/>
  </si>
  <si>
    <t>要实现密码轮换生命周期,请使用AWS Secrets Manager.您可以使用机密管理器在数据库凭据.API密钥和其他机密的整个生命周期中轮换.管理和检索它们.https://aws.amazon.com/blogs/security/how-to-use-aws-secrets-manager-rotate-credentials-amazon-rds-database-types-oracle/</t>
    <phoneticPr fontId="2"/>
  </si>
  <si>
    <t>创建新的AWS密钥管理服务(AWS KMS)加密密钥.使用AWS Secrets Manager创建一个新的密钥,该密钥使用具有适当凭据的KMS密钥.将该秘密与Aurora DB集群关联.配置14天的自定义轮换周期.</t>
    <phoneticPr fontId="2"/>
  </si>
  <si>
    <t>在AWS Systems Manager参数存储中创建两个参数:一个作为字符串参数用于用户名,另一个使用SecureString类型作为密码.为密码参数选择AWS密钥管理服务(AWS KMS)加密,并将这些参数加载到应用层中.实施AWS Lambda函数,每14天轮换一次密码.</t>
    <phoneticPr fontId="2"/>
  </si>
  <si>
    <t>将包含凭据的文件存储在AWS密钥管理服务(AWS KMS)加密的Amazon Elastic file System (Amazon EFS) 文件系统中.在应用层的所有EC2实例中挂载EFS文件系统.限制对文件系统上文件的访问,以便应用程序可以读取文件,并且只有超级用户可以修改文件.实现AWS Lambda函数,该函数每14天在Aurora中轮换一次密钥,并将新凭据写入文件.</t>
    <phoneticPr fontId="2"/>
  </si>
  <si>
    <t>将包含凭据的文件存储在应用程序用于加载凭据的AWS密钥管理服务(AWS KMS)加密的Amazon S3存储桶中.定期将文件下载到应用程序,以确保使用正确的凭据.实现AWS Lambda函数,该函数每14天轮换一次Aurora凭据,并将这些凭据上传到S3存储桶中的文件.</t>
    <phoneticPr fontId="2"/>
  </si>
  <si>
    <t>题目 995：</t>
    <phoneticPr fontId="2"/>
  </si>
  <si>
    <t>Q995 一家流媒体公司正在重建其基础设施,以满足用户日常消费的视频内容日益增长的需求,该公司需要处理TB大小的视频,以屏蔽视频中的一些内容.视频处理可能需要20分钟.该公司需要一个能够随着需求而扩展并保持成本效益的解决方案.哪种解决方案能够满足这些要求?</t>
    <phoneticPr fontId="2"/>
  </si>
  <si>
    <t>S3智能分层对于存储大量视频内容具有成本效益,而且由于Lambda不起作用,我们不应该考虑无服务器吗?</t>
    <phoneticPr fontId="2"/>
  </si>
  <si>
    <t>使用AWS Lambda函数处理视频.将视频元数据存储在Amazon DynamoDB中.将视频内容存储在Amazon S3智能分层中.</t>
    <phoneticPr fontId="2"/>
  </si>
  <si>
    <t>使用亚马逊弹性容器服务(Amazon ECS) 和AWS Fargate实现微服务来处理视频.将视频元数据存储在Amazon Aurora中 将视频内容存储在Amazon S3智能分层中.</t>
    <phoneticPr fontId="2"/>
  </si>
  <si>
    <t>在应用程序负载平衡器(ALB)后面的自动扩展组中使用Amazon EC2实例来处理视频.将视频内容存储在Amazon S3标准中.使用Amazon Simple Queue Service (Amazon SQS) 进行排队和解耦处理任务.</t>
    <phoneticPr fontId="2"/>
  </si>
  <si>
    <t>在Amazon EC2上的Amazon Elastic Kubernetes Service (Amazon EKS) 上部署一个容器化的视频处理应用程序.将视频元数据存储在单个可用区中的Amazon RDS中将视频内容存储在Amazon S3 Glacier Deep Archive中.</t>
    <phoneticPr fontId="2"/>
  </si>
  <si>
    <t>题目 996：</t>
    <phoneticPr fontId="2"/>
  </si>
  <si>
    <t>Q996一家公司在Kubernetes集群上运行本地应用程序,该公司最近增加了数百万新客户,该公司现有的本地基础设施无法处理大量的新客户.该公司需要将本地应用程序迁移到AWS云.该公司将迁移到Amazon Elastic Kubernetes Service (Amazon EKS) 集群.该公司不希望为AWS上的新架构管理底层计算基础设施.哪种解决方案能够以最小的运营开销满足这些要求?</t>
    <phoneticPr fontId="2"/>
  </si>
  <si>
    <t>该公司不希望为AWS上的新架构管理底层计算基础设施=&gt;无服务器=&gt;Fargate</t>
    <phoneticPr fontId="2"/>
  </si>
  <si>
    <t>使用自我管理的节点来提供计算能力.将应用程序部署到新的EKS集群.</t>
    <phoneticPr fontId="2"/>
  </si>
  <si>
    <t>使用受管节点组来提供计算能力.将应用程序部署到新的EKS集群.</t>
    <phoneticPr fontId="2"/>
  </si>
  <si>
    <t>使用AWS Fargate提供计算能力.创建Fargate配置文件.使用Fargate配置文件部署应用程序.</t>
    <phoneticPr fontId="2"/>
  </si>
  <si>
    <t>使用Karpenter的托管节点组来提供计算能力.将应用程序部署到新的EKS集群.</t>
    <phoneticPr fontId="2"/>
  </si>
  <si>
    <t>题目 997：</t>
    <phoneticPr fontId="2"/>
  </si>
  <si>
    <t>Q997 一家公司正在推出一款新应用程序,该应用程序需要一个结构化数据库来存储用户配置文件.应用程序设置和事务数据.数据库必须能够根据应用程序流量进行扩展,并且必须提供备份.哪种解决方案最具成本效益地满足这些要求?</t>
    <phoneticPr fontId="2"/>
  </si>
  <si>
    <t>使用开源软件在Amazon EC2实例上部署一个自我管理的数据库.使用Spot实例进行成本优化.将自动备份配置到Amazon S3.</t>
    <phoneticPr fontId="2"/>
  </si>
  <si>
    <t>使用亚马逊RDS.对具有通用SSD存储的数据库使用按需容量模式.配置保留期为7天的自动备份.</t>
    <phoneticPr fontId="2"/>
  </si>
  <si>
    <t>数据库使用Amazon Aurora Serverless.使用无服务器容量扩展.将自动备份配置到Amazon S3.</t>
    <phoneticPr fontId="2"/>
  </si>
  <si>
    <t>在Amazon EC2实例上部署一个自我管理的NoSQL数据库.使用保留实例进行成本优化.将自动备份直接配置到Amazon S3 Glacier Flexible Retrieval.</t>
    <phoneticPr fontId="2"/>
  </si>
  <si>
    <t>题目 998：</t>
    <phoneticPr fontId="2"/>
  </si>
  <si>
    <t>Q998 一家公司在AWS上运行其传统web应用程序.web应用程序服务器在VPC公共子网中的Amazon EC2实例上运行.web应用程序服务器从客户那里收集图像,并将图像文件存储在本地连接的Amazon Elastic Block Store (Amazon EBS) 卷中.图像文件每晚都会上传到Amazon S3存储桶进行备份.解决方案架构师发现图像文件正在通过公共端点上传到Amazon S3.解决方案架构师需要确保Amazon S3的流量不使用公共端点.哪种解决方案能够满足这些要求?</t>
    <phoneticPr fontId="2"/>
  </si>
  <si>
    <t>为S3 bucket创建一个具有VPC所需权限的网关VPC端点.配置子网路由表以使用网关VPC端点.</t>
    <phoneticPr fontId="2"/>
  </si>
  <si>
    <t>将S3 bucket移动到VPC内.配置子网路由表以通过私有IP地址访问S3存储桶.</t>
    <phoneticPr fontId="2"/>
  </si>
  <si>
    <t>在VPConfigure中为Amazon EC2实例创建一个Amazon S3接入点,使用Amazon S3接入点将web应用程序配置为上传.</t>
    <phoneticPr fontId="2"/>
  </si>
  <si>
    <t>在具有Amazon EC2实例的VPC和Amazon S3之间配置AWS Direct Connect连接,以提供专用网络路径.</t>
    <phoneticPr fontId="2"/>
  </si>
  <si>
    <t>题目 999：</t>
    <phoneticPr fontId="2"/>
  </si>
  <si>
    <t>Q999 一家公司正在AWS上创建一个电子商务网站的原型.该网站由一个应用程序负载均衡器.一个用于web服务器的AmazonEC2实例自动扩展组和一个使用Single AZ配置运行的Amazon RDS for MySQL DB实例组成.在搜索产品目录时,网站的响应速度很慢.产品目录是MySQL数据库中一组公司不经常更新的表.解决方案架构师已经确定,在进行产品目录搜索时,DB实例上的CPU利用率很高.在搜索产品目录时,解决方案架构师应该推荐什么来提高网站的性能?</t>
    <phoneticPr fontId="2"/>
  </si>
  <si>
    <t>将产品目录迁移到Amazon Redshift数据库.使用COPY命令加载产品目录表.</t>
    <phoneticPr fontId="2"/>
  </si>
  <si>
    <t>实现一个Amazon Elasticache for Redis集群来缓存产品目录.使用延迟加载来填充缓存.</t>
    <phoneticPr fontId="2"/>
  </si>
  <si>
    <t>向Auto scaling组添加额外的扩展策略,以便在数据库响应缓慢时启动额外的EC2实例.</t>
    <phoneticPr fontId="2"/>
  </si>
  <si>
    <t>打开DB实例的Multi-AZ配置.配置EC2实例以限制发送到数据库的产品目录查询.</t>
    <phoneticPr fontId="2"/>
  </si>
  <si>
    <t>题目 1000：</t>
    <phoneticPr fontId="2"/>
  </si>
  <si>
    <t>Q1000 一家公司目前在本地块存储系统中存储了5 TB的数据.该公司目前的存储解决方案为额外数据提供的空间有限,该公司在本地运行应用程序,这些应用程序必须能够以低延迟检索频繁访问的数据.该公司需要一个基于云的存储解决方案.哪种解决方案能够以MOST的运行效率满足这些要求?</t>
    <phoneticPr fontId="2"/>
  </si>
  <si>
    <t>Question说,“应用程序必须能够以低延迟检索频繁访问的数据”,所以我们使用缓存卷.如果问题是关于对整个数据集的低延迟访问,我们会选择存储的卷.</t>
    <phoneticPr fontId="2"/>
  </si>
  <si>
    <t>使用Amazon S3文件网关.将S3 File Gateway与本地应用程序集成,以使用SMB文件系统存储和直接检索文件.</t>
    <phoneticPr fontId="2"/>
  </si>
  <si>
    <t>使用具有缓存卷作为iSCSI目标的AWS存储网关卷网关.</t>
    <phoneticPr fontId="2"/>
  </si>
  <si>
    <t>使用将存储卷作为iSCSI目标的AWS存储网关卷网关.</t>
    <phoneticPr fontId="2"/>
  </si>
  <si>
    <t>使用AWS存储网关磁带网关.将Tape Gateway与本地应用程序集成,以在Amazon S3中存储虚拟磁带.</t>
    <phoneticPr fontId="2"/>
  </si>
  <si>
    <t>A,C,F</t>
    <phoneticPr fontId="2"/>
  </si>
  <si>
    <t>题目 1078：</t>
    <phoneticPr fontId="2"/>
  </si>
  <si>
    <t>Q1078:一家公司计划在AWS上部署一个数据处理平台.数据处理平台基于PostgreSQL.该公司存储平台必须在本地处理的数据.为了遵守规定,公司不得将数据迁移到云端.然而,该公司希望使用AWS管理的数据分析解决方案.哪种解决方案能够满足这些要求?</t>
    <phoneticPr fontId="2"/>
  </si>
  <si>
    <t>在VPC中创建Amazon RDS for PostgreSQL数据库.创建一个VPC接口端点,将本地PostgreSQL数据库连接到RDS for PostgreSQL数据库.</t>
    <phoneticPr fontId="2"/>
  </si>
  <si>
    <t>在AWS Outposts的Auto Scaling组中创建Amazon EC2实例.在实例上安装PostgreSQL数据分析软件.</t>
    <phoneticPr fontId="2"/>
  </si>
  <si>
    <t>在AWS Outposts上创建Amazon EMR集群.将EMR集群连接到本地PostgreSQL数据库,以在本地执行命令数据处理.</t>
    <phoneticPr fontId="2"/>
  </si>
  <si>
    <t>在VPC中创建Amazon EMR集群.使用链接服务器将EMR集群连接到Amazon RDS for SQL Server,以连接到公司的数据处理平台.</t>
    <phoneticPr fontId="2"/>
  </si>
  <si>
    <t>题目 1079：</t>
    <phoneticPr fontId="2"/>
  </si>
  <si>
    <t>Q1079:一家公司正在将在线市场应用程序从大型机系统迁移到Amazon EC2实例的Auto Scaling组.EC2实例访问Amazon Aurora集群.该应用程序需要一个可扩展的持久缓存解决方案来存储正在进行的事务和SQL查询的结果.哪种解决方案能够满足这些要求?</t>
    <phoneticPr fontId="2"/>
  </si>
  <si>
    <t>使用Amazon Elasticache (Redis OSS) 客户端提供交易和查询结果.</t>
    <phoneticPr fontId="2"/>
  </si>
  <si>
    <t>使用以Amazon S3存储桶为源的Amazon CloudFront分发来缓存事务.将Amazon EC2实例存储卷添加到EC2实例中,用于查询结果缓存.</t>
    <phoneticPr fontId="2"/>
  </si>
  <si>
    <t>使用Amazon Elasticache (Memcached) 集群提供事务和查询结果</t>
    <phoneticPr fontId="2"/>
  </si>
  <si>
    <t>使用Amazon Elasticache (Redis OSS) 集群缓存交易.将Amazon EC2实例存储卷添加到EC2实例中,用于查询结果缓存.</t>
    <phoneticPr fontId="2"/>
  </si>
  <si>
    <t>题目 1080：</t>
    <phoneticPr fontId="2"/>
  </si>
  <si>
    <t>Q1080:一家公司正在将数据从本地数据中心转移到AWS云.该公司必须将其所有数据存储在Amazon S3存储桶中.为了遵守规定,公司还必须确保数据受到保护,防止无限期覆盖.哪种解决方案可以确保S3存储桶中的数据不会被覆盖?</t>
    <phoneticPr fontId="2"/>
  </si>
  <si>
    <t>启用S3存储桶的版本控制.使用带有Amazon S3托管密钥(SSE-S3)的服务器端加密来保护数据</t>
    <phoneticPr fontId="2"/>
  </si>
  <si>
    <t>禁用S3存储桶的版本控制.为S3存储桶配置S3对象锁,保留期为1年.</t>
    <phoneticPr fontId="2"/>
  </si>
  <si>
    <t>启用S3存储桶的版本控制.为S3 bucket配置具有合法保留的S3对象锁.</t>
    <phoneticPr fontId="2"/>
  </si>
  <si>
    <t>为S3存储桶配置S3存储透镜.使用服务器端加密和客户提供的密钥(SSE-C) 来保护数据.</t>
    <phoneticPr fontId="2"/>
  </si>
  <si>
    <t>题目 1081：</t>
    <phoneticPr fontId="2"/>
  </si>
  <si>
    <t>Q1081一家公司有一个检索客户财务信息的web应用程序.该应用程序在Amazon EC2实例上运行.该应用程序使用Amazon RDS for PostgreSQL数据库来存储机密信息.该公司需要加密应用程序和数据库之间的网络流量.哪些解决方案组合将满足这一要求?(选择两个).</t>
    <phoneticPr fontId="2"/>
  </si>
  <si>
    <t>使用选项组配置RDS for PostgreSQL实例以加密流量.</t>
    <phoneticPr fontId="2"/>
  </si>
  <si>
    <t>配置RDS for PostgreSQL实例,使用参数组加密流量.</t>
    <phoneticPr fontId="2"/>
  </si>
  <si>
    <t>终止现有的RDS for PostgreSQL实例.使用必要的安全配置重新创建实例.</t>
    <phoneticPr fontId="2"/>
  </si>
  <si>
    <t>配置更新后重启RDS for PostgreSQL实例.</t>
    <phoneticPr fontId="2"/>
  </si>
  <si>
    <t>题目 1082：</t>
    <phoneticPr fontId="2"/>
  </si>
  <si>
    <t>Q1082一家公司在AWS云中托管其电子商务应用程序.该应用程序使用多区域主动-主动方法和许多微服务.如果AWS区域中的资源变得不可用,该公司需要一个解决方案来重定向流量.该公司希望确保故障转移区域在故障转移时能够处理流量.哪种解决方案以最小的运营开销提供应用程序弹性?</t>
    <phoneticPr fontId="2"/>
  </si>
  <si>
    <t>使用Amazon Route 53应用程序恢复控制器的多区域恢复功能.</t>
    <phoneticPr fontId="2"/>
  </si>
  <si>
    <t>使用Amazon Route 53健康检查来监控多区域端点以重定向流量,通过使用Amazon EventBridgeScheduler在主区域中安排偶尔的资源关闭,确保故障转移区域已准备好处理流量.</t>
    <phoneticPr fontId="2"/>
  </si>
  <si>
    <t>如果某个区域中的资源不可用,请使用AWS故障注入服务将流量重新路由到另一个区域.</t>
    <phoneticPr fontId="2"/>
  </si>
  <si>
    <t>在每个区域部署Amazon API网关HTTP APIs.使用Amazon CloudFront分发.使用Lambda@Edge基于最低延迟向Amazon Route 53查询要转发请求的区域.</t>
    <phoneticPr fontId="2"/>
  </si>
  <si>
    <t>题目 1083：</t>
    <phoneticPr fontId="2"/>
  </si>
  <si>
    <t>Q1083一家公司正在将本地应用程序迁移到AWS云.AWS中的应用程序计算节点将由us-east-1区域内多个可用区中的多个Amazon EC2实例组成.该公司预计未来12个月应用程序数据量将增加.每个EC2实例都必须能够访问相同的数据.哪种解决方案能够满足这些要求?</t>
    <phoneticPr fontId="2"/>
  </si>
  <si>
    <t>将应用程序数据存储在Amazon Elastic Block Store (Amazon EBS) 通用卷中.在所有EC2实例上装载EBS卷.</t>
    <phoneticPr fontId="2"/>
  </si>
  <si>
    <t>将应用程序数据存储在Amazon Elastic Block Store (Amazon EBS)提供的IOPS卷中.在所有EC2实例上装载EBS卷.</t>
    <phoneticPr fontId="2"/>
  </si>
  <si>
    <t>将应用程序数据存储在Amazon Elastic File System (Amazon EFS) 文件系统中.在每个可用区中创建装载目标.在所有EC2实例上挂载文件系统.</t>
    <phoneticPr fontId="2"/>
  </si>
  <si>
    <t>将应用程序数据存储在Amazon S3 Express One Zone存储桶中.在所有EC2实例上装载S3存储桶.</t>
    <phoneticPr fontId="2"/>
  </si>
  <si>
    <t>题目 1084：</t>
    <phoneticPr fontId="2"/>
  </si>
  <si>
    <t>Q1084一家公司拥有大量配备互联网连接的车辆,可以向公司发送遥测数据.该公司每5分钟从车辆接收超过100万个数据点.该公司使用机器学习(ML)应用程序中的数据来预测车辆维护需求并预订零件.该公司根据捕获的数据生成可视化报告.该公司希望将遥测摄取.处理和可视化工作负载迁移到AWS.哪种解决方案能够满足这些要求?</t>
    <phoneticPr fontId="2"/>
  </si>
  <si>
    <t>使用Amazon Timestream for LiveAnalytics存储数据点,授予Amazon Sagelaker访问数据进行处理的权限.使用Amazon QuickSight可视化数据.</t>
    <phoneticPr fontId="2"/>
  </si>
  <si>
    <t>使用Amazon DynamoDB存储数据点.使用DynamoDB连接器将数据从DynamoDB摄取到Amazon EMR中进行处理.使用Amazon QuickSight可视化数据.</t>
    <phoneticPr fontId="2"/>
  </si>
  <si>
    <t>使用Amazon Neptune存储数据点.使用Amazon Kinesis Data Streams将来自Neptune的数据摄取到AWS Lambda函数中进行处理.使用Amazon QuickSight可视化数据.</t>
    <phoneticPr fontId="2"/>
  </si>
  <si>
    <t>使用Amazon Timestream为LiveAnalytics存储数据点,授予Amazon SageMlaker访问数据进行处理的权限.使用Amazon Athena可视化数据.</t>
    <phoneticPr fontId="2"/>
  </si>
  <si>
    <t>题目 1085：</t>
    <phoneticPr fontId="2"/>
  </si>
  <si>
    <t>Q1085一家公司正在开发使用PostgreSQL数据库模式的软件公司需要为其开发人员配置开发环境和测试环境.公司的每个开发人员都使用自己的开发环境,其中包括PostgreSQL数据库.平均而言,每个开发环境的使用时间为8小时.测试环境将用于负载测试,每天可能需要2个小时.哪种解决方案最具成本效益地满足这些要求?</t>
    <phoneticPr fontId="2"/>
  </si>
  <si>
    <t>使用自己的Amazon Aurora Serverless v2 PostgreSQld数据库配置开发环境和测试环境.</t>
    <phoneticPr fontId="2"/>
  </si>
  <si>
    <t>对于每个开发环境,配置一个Amazon RDS For PostgreSQL Single AZ DB实例.对于测试环境,配置一个Amazon RDS For PostgreSQL Multi-AZ DB实例.</t>
    <phoneticPr fontId="2"/>
  </si>
  <si>
    <t>使用自己的Amazon Aurora PostgreSQL DB集群配置开发环境和测试环境</t>
    <phoneticPr fontId="2"/>
  </si>
  <si>
    <t>配置Amazon Aurora全球数据库.允许开发人员使用自己的凭据连接到数据库</t>
    <phoneticPr fontId="2"/>
  </si>
  <si>
    <t>题目 1086：</t>
    <phoneticPr fontId="2"/>
  </si>
  <si>
    <t>Q1086一家电子商务公司有一个从客户那里收集订单相关信息的应用程序.该公司使用一个Amazon DynamoDB表来存储客户的家庭住址.电话号码和电子邮件地址.客户可以在不创建帐户的情况下结账.如果客户确实创建了帐户,应用程序会将客户信息复制到第二个DynamoDB表中.该公司要求为28天内未创建帐户的客户提供删除个人身份信息(PII)的解决方案.哪种解决方案能够以最小的运营开销满足这些要求?</t>
    <phoneticPr fontId="2"/>
  </si>
  <si>
    <t>创建一个AWS Lambda函数,从第一个DynamoDB表中删除交付日期超过28天的项目.使用预定的Amazon EventBridge规则每天运行Lambda函数.</t>
    <phoneticPr fontId="2"/>
  </si>
  <si>
    <t>更新应用程序,将PII存储在Amazon S3存储桶中.创建S3生命周期规则,使对象在28天后过期.当用户创建帐户时,将数据移动到DynamoDB.</t>
    <phoneticPr fontId="2"/>
  </si>
  <si>
    <t>启动一个Amazon EC2实例.配置每日cron作业以在实例上运行.配置cron作业以使用AWS CLI命令从DynamoDB中删除项目</t>
    <phoneticPr fontId="2"/>
  </si>
  <si>
    <t>使用createdAt时间戳将第一个DynamoDB表中数据的TTL设置为28天</t>
    <phoneticPr fontId="2"/>
  </si>
  <si>
    <t>题目 1087：</t>
    <phoneticPr fontId="2"/>
  </si>
  <si>
    <t>Q1087一家公司正在推出一款将托管在亚马逊EC2实例上的新应用程序.解决方案架构师需要设计一个不允许来自互联网的公共IPy4访问的解决方案.然而,该解决方案必须允许EC2实例发出出站的IPv6互联网请求.最初的设计方案表明,EC2实例将位于两个可用区的两个私有子网中,整个架构必须具有高可用性.解决方案架构师应该如何更改架构以满足这些要求?</t>
    <phoneticPr fontId="2"/>
  </si>
  <si>
    <t>在两个可用区的公共子网中部署NAT网关,为每个专用子网创建并配置一个路由表.</t>
    <phoneticPr fontId="2"/>
  </si>
  <si>
    <t>在两个可用区的公共子网中部署互联网网关.为私有子网创建和配置共享路由表.</t>
    <phoneticPr fontId="2"/>
  </si>
  <si>
    <t>在两个可用区的公共子网中部署NAT网关.为私有子网创建和配置共享路由表.</t>
    <phoneticPr fontId="2"/>
  </si>
  <si>
    <t>在两个可用区的公共子网中部署一个仅出口的互联网通道,为每个专用子网创建并配置一个路由表.</t>
    <phoneticPr fontId="2"/>
  </si>
  <si>
    <t>题目 1088：</t>
    <phoneticPr fontId="2"/>
  </si>
  <si>
    <t>Q1088一家公司使用Amazon EC2实例运行脚本,以轮询和处理Amazon简单队列服务(Amazon SQS)队列中的消息.该公司希望减少运营开销,同时保持处理添加到队列中的越来越多消息的能力.哪种解决方案能够满足这些要求?</t>
    <phoneticPr fontId="2"/>
  </si>
  <si>
    <t>增加EC2实例的大小,以便更快地处理SQS队列中的消息.</t>
    <phoneticPr fontId="2"/>
  </si>
  <si>
    <t>配置Amazon EventBridge规则,以便在SQS队列为空时关闭EC2实例.</t>
    <phoneticPr fontId="2"/>
  </si>
  <si>
    <t>将EC2实例上的脚本迁移到具有SQS队列事件源的AWS Lambda函数</t>
    <phoneticPr fontId="2"/>
  </si>
  <si>
    <t>配置AWS Systems Manager运行命令以按需运行脚本.</t>
    <phoneticPr fontId="2"/>
  </si>
  <si>
    <t>题目 1089：</t>
    <phoneticPr fontId="2"/>
  </si>
  <si>
    <t>Q1089一家公司正在开发一种无服务器web应用程序,使用户能够与在线游戏的实时分析进行交互.游戏数据必须实时流式传输.该公司需要一个持久.低延迟的用户数据数据库选项,该公司不知道有多少用户会使用该应用程序,随着应用程序的扩展,任何设计考虑都必须提供单位毫秒的响应时间.哪种AWS服务组合能够满足这些要求?(选择两个.)</t>
    <phoneticPr fontId="2"/>
  </si>
  <si>
    <t>亚马逊Kinesis</t>
    <phoneticPr fontId="2"/>
  </si>
  <si>
    <t>亚马逊RDS</t>
    <phoneticPr fontId="2"/>
  </si>
  <si>
    <t>题目 1090：</t>
    <phoneticPr fontId="2"/>
  </si>
  <si>
    <t>Q1090一家公司正在构建一个无服务器应用程序来处理来自电子商务网站的订单,应用程序需要在高峰使用时段处理突发流量,并保持高可用性.订单必须按照应用程序接收订单的顺序异步处理.哪种解决方案能够满足这些要求?</t>
    <phoneticPr fontId="2"/>
  </si>
  <si>
    <t>使用亚马逊简单通知服务(Amazon SNS)主题接收订单.使用AWS Lambda函数处理订单.</t>
    <phoneticPr fontId="2"/>
  </si>
  <si>
    <t>使用Amazon简单队列服务(Amazon SQS) FIFO队列接收订单.使用AWS Lambda函数处理订单.</t>
    <phoneticPr fontId="2"/>
  </si>
  <si>
    <t>使用Amazon Simple Queue Service (Amazon SQS) 标准队列接收订单,使用AWS Batch作业处理订单.</t>
    <phoneticPr fontId="2"/>
  </si>
  <si>
    <t>使用亚马逊简单通知服务(Amazon SNS)主题接收订单.使用AWS Batch作业处理订单</t>
    <phoneticPr fontId="2"/>
  </si>
  <si>
    <t>题目 1091：</t>
    <phoneticPr fontId="2"/>
  </si>
  <si>
    <t>Q1091一位解决方案架构师正在设计一个web应用程序,该应用程序将在应用程序负载均衡器(ALB)后面的Amazon EC2实例上运行.该公司严格要求应用程序能够抵御恶意互联网活动和攻击,并防止新的常见漏洞和暴露,解决方案架构师应该推荐什么?</t>
    <phoneticPr fontId="2"/>
  </si>
  <si>
    <t>利用以ALB端点为起点的Amazon CloudFront</t>
    <phoneticPr fontId="2"/>
  </si>
  <si>
    <t>为AWS WAF部署适当的托管规则,并将其与ALB相关联</t>
    <phoneticPr fontId="2"/>
  </si>
  <si>
    <t>订阅AWS Shield Advanced,确保阻止常见漏洞和暴露</t>
    <phoneticPr fontId="2"/>
  </si>
  <si>
    <t>配置网络ACL和安全组,仅允许端口80和443访问EC2实例</t>
    <phoneticPr fontId="2"/>
  </si>
  <si>
    <t>题目 1092：</t>
    <phoneticPr fontId="2"/>
  </si>
  <si>
    <t>Q1092一家公司在其注册的母域名下托管了多个业务线的多个网站.访问这些网站的用户将根据子域被路由到适当的后端Amazon EC2实例.这些网站托管静态网页.图像和服务器端脚本,如PHP和JavaScript.一些网站在营业的前两个小时会出现访问高峰,在一天的其余时间里会持续使用.解决方案架构师需要设计一个解决方案,在保持低成本的同时,自动调整容量以适应这些流量模式.AWS服务或功能的哪种组合将满足这些要求?(选择两个.)</t>
    <phoneticPr fontId="2"/>
  </si>
  <si>
    <t>AWS批处理</t>
    <phoneticPr fontId="2"/>
  </si>
  <si>
    <t>网络负载均衡器</t>
    <phoneticPr fontId="2"/>
  </si>
  <si>
    <t>应用程序负载平衡器</t>
    <phoneticPr fontId="2"/>
  </si>
  <si>
    <t>亚马逊EC2自动扩展</t>
    <phoneticPr fontId="2"/>
  </si>
  <si>
    <t>题目 1093：</t>
    <phoneticPr fontId="2"/>
  </si>
  <si>
    <t>Q1093一家公司希望提供一个在私有数据中心运行的第三方系统,可以访问其AWS帐户.该公司希望直接从第三方系统调用AWS APIs.该公司有一个管理数字证书的现有流程.该公司不想使用SAML或OpenID Connect (OIDC)功能,也不想存储长期的AWS凭据.哪种解决方案能够满足这些要求?</t>
    <phoneticPr fontId="2"/>
  </si>
  <si>
    <t>配置双向TLS,以允许对通信信道的客户端和服务器端进行身份验证.</t>
    <phoneticPr fontId="2"/>
  </si>
  <si>
    <t>配置AWS签名版本4以对AWS API的传入HTTPS请求进行身份验证</t>
    <phoneticPr fontId="2"/>
  </si>
  <si>
    <t>配置Kerberos以交换可由AWS APIs验证的断言的票证.</t>
    <phoneticPr fontId="2"/>
  </si>
  <si>
    <t>随时随地配置AW身份和访问管理(IAM)角色,以将X.509证书交换为AW凭据,从而与AWs API进行交互.</t>
    <phoneticPr fontId="2"/>
  </si>
  <si>
    <t>题目 1094：</t>
    <phoneticPr fontId="2"/>
  </si>
  <si>
    <t>Q1094一家公司正在将一个新的web应用程序部署在VPC中的AWS上.应用程序需要对Amazon DynamoDB进行安全和受控的访问,以存储应用程序数据.该应用程序在VPC中多个可用区中的多个Amazon EC2实例上运行,该公司希望设计一种解决方案,允许EC2实例在不穿越公共互联网的情况下安全地访问DynamoDB表.哪种解决方案能够以最小的开销满足这些要求?(选择两个.)</t>
    <phoneticPr fontId="2"/>
  </si>
  <si>
    <t>创建一个有权访问DynamoDB表的IAM角色.将角色与EC2实例关联.</t>
    <phoneticPr fontId="2"/>
  </si>
  <si>
    <t>将IAM用户访问密钥存储在EC2实例上的环境变量中.配置应用程序以使用访问密钥访问DynamoDB.</t>
    <phoneticPr fontId="2"/>
  </si>
  <si>
    <t>使用AWS密钥管理服务(AWS KMS) 为DynamoDB启用静态加密.配置EC2实例以使用AWS KMS加密.</t>
    <phoneticPr fontId="2"/>
  </si>
  <si>
    <t>在c2实例上配置应用程序,使其使用AWs安全令牌服务(AWs STS) AssureRole API来承担授权访问DynamoDB表的IAM角色 ..</t>
    <phoneticPr fontId="2"/>
  </si>
  <si>
    <t>为DynamoDB使用VPC端点,以允许EC2实例和DynamoDB之间的专用网络流量</t>
    <phoneticPr fontId="2"/>
  </si>
  <si>
    <t>题目 1095：</t>
    <phoneticPr fontId="2"/>
  </si>
  <si>
    <t>Q1095一家公司在AWS上托管其订单处理系统.该架构由前端和后端组成.前端包括自动扩展组中的应用程序负载均衡器(ALB) 和Amazon EC2实例.后端包括一个EC2实例和一个Amazon RDS MySQL数据库.为了防止订单不完整或丢失,公司希望确保订单状态始终得到保留.该公司希望确保每个订单最终都能得到处理,即使在中断或暂停之后,每个订单必须处理一次.哪种解决方案能够满足这些要求?</t>
    <phoneticPr fontId="2"/>
  </si>
  <si>
    <t>为后端创建自动缩放组和ALB.在第二个AvailabilityZone中为RDS数据库创建读取副本.更新后端RDS终结点.</t>
    <phoneticPr fontId="2"/>
  </si>
  <si>
    <t>为后端创建自动缩放组和ALB.在RDS数据库前创建一个Amazon RDS代理.更新后端EC2实例以使用Amazon RDS代理终结点.</t>
    <phoneticPr fontId="2"/>
  </si>
  <si>
    <t>为后端创建一个自动缩放组.配置后端EC2实例以使用来自Amazon简单队列服务(Amazon SaS) FIFO队列的消息.为SQS队列配置一个死信队列(DLQ).</t>
    <phoneticPr fontId="2"/>
  </si>
  <si>
    <t>创建一个AW'S Lambda函数来替换后端EC2实例,将该函数订阅到Amazon简单通知服务(Amazon SNS) 主题.配置前端以向SNS主题发送订单.</t>
    <phoneticPr fontId="2"/>
  </si>
  <si>
    <t>题目 1096：</t>
    <phoneticPr fontId="2"/>
  </si>
  <si>
    <t>Q1096一家电子商务公司托管了一个处理销售请求的API.该公司在Amazon EC2实例上托管API前端,这些实例在应用程序负载平衡器(ALB)后面运行,该公司在执行事务的EC2实例上托管API后端.后端层通过Amazon简单队列服务(Amazon SQS)队列松散耦合.该公司预计,在新产品发布活动期间,请求量将大幅增加.该公司希望确保API能够成功处理增加的负载.哪种解决方案能够满足这些要求?</t>
    <phoneticPr fontId="2"/>
  </si>
  <si>
    <t>将前端和后端EC2实例的数量增加一倍,以处理产品发布活动期间增加的流量.</t>
    <phoneticPr fontId="2"/>
  </si>
  <si>
    <t>创建死信队列,以便在需求超过系统容量时保留未处理的销售请求.</t>
    <phoneticPr fontId="2"/>
  </si>
  <si>
    <t>将前端EC2实例放入Auto Scaling组.创建自动扩展策略以启动新实例来处理传入的网络流量将前端EC2实例放入Auto Scaling组中.在ALB前面添加Amazon Elasticache集群,以减少API需要处理的流量</t>
    <phoneticPr fontId="2"/>
  </si>
  <si>
    <t>将前端和后端EC2实例放入单独的自动扩展组中.为前端自动缩放组创建策略,以根据传入的网络流量启动实例.为后端Auto Scaling组创建策略,以基于SQS队列积压启动实例.</t>
    <phoneticPr fontId="2"/>
  </si>
  <si>
    <t>题目 1097：</t>
    <phoneticPr fontId="2"/>
  </si>
  <si>
    <t>Q1097一家公司希望为应用程序设计微服务架构.每个微服务必须执行可以在30秒内完成的操作.微服务需要公开RESTful APIs,并且必须自动扩展以响应不同的负载.AP还必须提供客户端访问控制和速率限制,以保持公平的使用和服务可用性.哪种解决方案能够以最小的运营开销满足这些要求?</t>
    <phoneticPr fontId="2"/>
  </si>
  <si>
    <t>在Amazon EC2上使用Amazon弹性容器服务(Amazon ECS) 来托管每个微服务.使用Amazon API网关管理RESTful API请求.</t>
    <phoneticPr fontId="2"/>
  </si>
  <si>
    <t>将每个微服务部署为一组AWS Lambda函数.使用Amazon API网关管理RESTful API规则</t>
    <phoneticPr fontId="2"/>
  </si>
  <si>
    <t>在弹性负载平衡(ELB)负载平衡器后面的自动扩展组中托管Amazon EC2实例上的每个微服务,使用ELB管理RESTful API请求.</t>
    <phoneticPr fontId="2"/>
  </si>
  <si>
    <t>在Amazon Elastic Beanstalk上部署每个微服务,使用Amazon CloudFront管理RESTful API请求</t>
    <phoneticPr fontId="2"/>
  </si>
  <si>
    <t>题目 1098：</t>
    <phoneticPr fontId="2"/>
  </si>
  <si>
    <t>Q1098一家公司在将数据集移动到最终目的地之前,将事务数据集临时存储在亚马逊S3存储桶中,一些数据集包括个人身份信息(PII).在将数据集移动到目的地之前,公司必须在暂存期间删除PII数据.解决方案架构师需要配置Amazon Macie以持续监控数据集.哪种解决方案能够以最小的运营开销满足这些要求?</t>
    <phoneticPr fontId="2"/>
  </si>
  <si>
    <t>如果Macie发现作业尚未运行,则创建AWS Lambda函数,以便在目标S3存储桶中存储新数据集时启动Amazon Macie发现任务.创建第二个Lambda函数以删除Macie发现作业找到的PI数据.</t>
    <phoneticPr fontId="2"/>
  </si>
  <si>
    <t>建立亚马逊Macie自动敏感数据发现.创建AWS Lambda函数以删除Macie找到的PI数据.配置Amazon EventBridge规则,以便在Macie发现PI数据时调用Lambda函数.</t>
    <phoneticPr fontId="2"/>
  </si>
  <si>
    <t>安排每天的亚马逊Macie发现工作.创建一个AWS Lambda函数,每天运行一次,以删除日常Macie作业发现的PII数据.</t>
    <phoneticPr fontId="2"/>
  </si>
  <si>
    <t>创建一个每天运行一次的AWS Lambda函数,以列出每天保存到S3存储桶的所有数据集.在数据集列表上致电Amazon Macie.创建第二个Lambda函数来删除Macie找到的PI数据.配置Amazon EventBridge规则以每天调用Pll removalLambda函数.</t>
    <phoneticPr fontId="2"/>
  </si>
  <si>
    <t>题目 1099：</t>
    <phoneticPr fontId="2"/>
  </si>
  <si>
    <t>Q1099一家公司在AWS上有一个应用程序.该公司将后端数据库托管在Amazon DynamoDB表中.该公司使用Amazon Elastic Container Service (Amazon ECS)容器来托管应用程序.读取操作主要是基于密钥的查找.应用程序的读取量很大,经常遇到DynamoDB超限异常.解决方案架构师需要设计一个经济高效的解决方案,以解决DynamoDB吞吐量超出的异常.通过FEWEST对当前架构的更改,哪种解决方案能够满足这些要求?</t>
    <phoneticPr fontId="2"/>
  </si>
  <si>
    <t>使用Amazon Elasticache for Memcached创建缓存.将基于键的读取操作指向缓存</t>
    <phoneticPr fontId="2"/>
  </si>
  <si>
    <t>每次读取请求出现峰值时,手动增加DynamoDB表的读取容量</t>
    <phoneticPr fontId="2"/>
  </si>
  <si>
    <t>创建DynamoDB加速器(DAX) 集群.将基于键的读取操作指向DAX集群.</t>
    <phoneticPr fontId="2"/>
  </si>
  <si>
    <t>使用Amazon RDS创建DynamoDB表的副本.指向Amazon RDS实例的读取操作.</t>
    <phoneticPr fontId="2"/>
  </si>
  <si>
    <t>题目 1100：</t>
    <phoneticPr fontId="2"/>
  </si>
  <si>
    <t>Q1100一家公司在AWS上托管了一个应用程序,使用户能够下载照片,该公司将所有照片存储在位于美国东部地区的亚马逊S3存储桶中.该公司希望为全球客户提供低延迟的照片下载应用程序.哪种解决方案能够满足这些要求?</t>
    <phoneticPr fontId="2"/>
  </si>
  <si>
    <t>查找Amazon S3在us-east-1中使用的公共iP地址.配置一个基于Amazon Route 53延迟的路由轮询,路由到所有公共iP地址</t>
    <phoneticPr fontId="2"/>
  </si>
  <si>
    <t>在S3存储桶前配置Amazon CloudFront分发.使用分发端点访问S3存储桶中的照片.</t>
    <phoneticPr fontId="2"/>
  </si>
  <si>
    <t>配置Amazon Route 53地理接近度路由策略,将流量路由到离每个客户位置最近的s3 bucket.</t>
    <phoneticPr fontId="2"/>
  </si>
  <si>
    <t>在us-west-1区域中创建一个新的S3存储桶.配置S3跨区域复制规则,将照片复制到新的S3存储桶中</t>
    <phoneticPr fontId="2"/>
  </si>
  <si>
    <t>向NLB安全组添加一个入站规则,允许来自IP地址的TCP端口22流量.向自动缩放组引用的安全组添加入站规则,以允许来自NLB安全组的所有流量.</t>
    <phoneticPr fontId="2"/>
  </si>
  <si>
    <t>题目 1134：</t>
    <phoneticPr fontId="2"/>
  </si>
  <si>
    <t>为应用程序团队的使用创建Amazon CloudWatch指标和ClourWatch警报.配置AWS Lambda以使用预定义的标签来识别和停止不必要的服务.</t>
    <phoneticPr fontId="2"/>
  </si>
  <si>
    <t>题目 1135：</t>
    <phoneticPr fontId="2"/>
  </si>
  <si>
    <t>设置AWS计算优化器.查看尺寸调整建议.</t>
    <phoneticPr fontId="2"/>
  </si>
  <si>
    <t>激活电源标签作为成本分配标签.按所有者成本分配标签对成本资源管理器报告进行分组.</t>
    <phoneticPr fontId="2"/>
  </si>
  <si>
    <t>题目 1136：</t>
    <phoneticPr fontId="2"/>
  </si>
  <si>
    <t>使用网关负载均衡器在Lambda函数和本地网络之间建立专用连接.</t>
    <phoneticPr fontId="2"/>
  </si>
  <si>
    <t>题目 1137：</t>
    <phoneticPr fontId="2"/>
  </si>
  <si>
    <t>使用Amazon EKS和自我管理的节点组.使用污点和容忍来强制隔离边界.</t>
    <phoneticPr fontId="2"/>
  </si>
  <si>
    <t>题目 1138：</t>
    <phoneticPr fontId="2"/>
  </si>
  <si>
    <t>定义一个S3生命周期规则,在65天后将对象从S3标准转换为S3标准非频繁访问(S3标准-A).</t>
    <phoneticPr fontId="2"/>
  </si>
  <si>
    <t>题目 1139：</t>
    <phoneticPr fontId="2"/>
  </si>
  <si>
    <t>使用Amazon API网关REST API和AWS Lambda函数来处理请求.将帐户信息存储在Amazon DynamoDB中.使用Amazon S3存储帖子和图片</t>
    <phoneticPr fontId="2"/>
  </si>
  <si>
    <t>题目 1140：</t>
    <phoneticPr fontId="2"/>
  </si>
  <si>
    <t>创建Amazon Elastic File System (Amazon EFS) 文件共享,并建立IAM角色,允许Fargate与Amazon EFS通信.</t>
    <phoneticPr fontId="2"/>
  </si>
  <si>
    <t>题目 1141：</t>
    <phoneticPr fontId="2"/>
  </si>
  <si>
    <t>使用AWS Lambda将原始映像操作为请求的自定义.将原始图像存储在Amazon S3中,将处理后的图像存储在亚马逊DynamoDB中.在Amazon EC2实例前配置弹性负载均衡器.</t>
    <phoneticPr fontId="2"/>
  </si>
  <si>
    <t>题目 1142：</t>
    <phoneticPr fontId="2"/>
  </si>
  <si>
    <t>建立亚马逊API网关并使用AWS Lambda功能</t>
    <phoneticPr fontId="2"/>
  </si>
  <si>
    <t>题目 1143：</t>
    <phoneticPr fontId="2"/>
  </si>
  <si>
    <t>配置计划缩放以扩展到所需的计算级别.</t>
    <phoneticPr fontId="2"/>
  </si>
  <si>
    <t>题目 1144：</t>
    <phoneticPr fontId="2"/>
  </si>
  <si>
    <t>DEV具有计划保留实例,PROD具有保留实例</t>
    <phoneticPr fontId="2"/>
  </si>
  <si>
    <t>题目 1145：</t>
    <phoneticPr fontId="2"/>
  </si>
  <si>
    <t>使用AWS Global Accelerator并将现有网站指定为端点.</t>
    <phoneticPr fontId="2"/>
  </si>
  <si>
    <t>题目 1146：</t>
    <phoneticPr fontId="2"/>
  </si>
  <si>
    <t>启用了DynamoDB Streams的Amazon DynamoDB</t>
    <phoneticPr fontId="2"/>
  </si>
  <si>
    <t>题目 1147：</t>
    <phoneticPr fontId="2"/>
  </si>
  <si>
    <t>配置具有实例预热条件的自动缩放步长缩放策略.</t>
    <phoneticPr fontId="2"/>
  </si>
  <si>
    <t>题目 1148：</t>
    <phoneticPr fontId="2"/>
  </si>
  <si>
    <t>添加Amazon CloudFront分发以缓存web层的响应.</t>
    <phoneticPr fontId="2"/>
  </si>
  <si>
    <t>题目 1149：</t>
    <phoneticPr fontId="2"/>
  </si>
  <si>
    <t>启用了Multi-AZ的Amazon RDS for MySQL.</t>
    <phoneticPr fontId="2"/>
  </si>
  <si>
    <t>题目 1150：</t>
    <phoneticPr fontId="2"/>
  </si>
  <si>
    <t>创建bucket策略,要求用户在上传对象时授予bucket所有者满权限</t>
    <phoneticPr fontId="2"/>
  </si>
  <si>
    <t>📘 AWS-SAA-C03 顺序刷题（1001-1150）</t>
  </si>
  <si>
    <t>在每题「你的答案」输入 A 或 C,D（英文逗号）后，才会显示：结果 / 正确答案 / 解析，并自动对选项标色（绿=正确，红=你选错）。</t>
    <phoneticPr fontId="2"/>
  </si>
  <si>
    <t>每当新的PDF文件上传到指定的S3存储桶时,就会触发Lambda函数,使用Textract和Comprehend提取见解.</t>
  </si>
  <si>
    <t>DataSync更适合在本地存储系统和AWS之间传输数据,而不是摄取实时数据。最佳解决方案是A</t>
  </si>
  <si>
    <t>选项B是AmazonDynamoDB中处理大数据量的最有效的操作解决方案.</t>
  </si>
  <si>
    <t>https://docs.aws.amazon.com/connect/latest/adminguide/integrate-salesforce-tasks.html https://docs.aws.amazon.com/connect/latest/adminguide/vpc-interface-endpoints.html</t>
  </si>
  <si>
    <t>在AWS云中提供应用程序负载均衡器(ALB).ALB是第7层负载均衡器,支持高级路由功能,包括基于路径的路由.</t>
  </si>
  <si>
    <t>目标组只是一组Ec2实例.目标群体与ELB而非ASG密切相关,我们可以只使用ELB和Target组将请求路由到EC2实例.使用此设置,不会自动缩放,这意味着当负载增加/减少时,无法添加或删除实例.</t>
  </si>
  <si>
    <t>看起来只有在使用KMS时才可能进行密钥轮换。如果我们将使用AWS管理的密钥,则强制进行轮换,如果我们不提供任何关于密钥轮换时间的规范,KMS将每365天轮换一次密钥。</t>
  </si>
  <si>
    <t>https://docs.aws.amazon.com/directoryservice/latest/admin-guide/ms_ad_setup_trust.html</t>
  </si>
  <si>
    <t>https://aws.amazon.com/about-aws/whats-new/2023/05/amazon-aurora-i-o-optimized/Aurora I/O优化为I/O密集型应用程序提供高达40%的成本节约,其中I/O费用超过Aurora数据库总支出的25%.</t>
  </si>
  <si>
    <t>https://docs.aws.amazon.com/securityhub/latest/userguide/what-is-securityhub.html</t>
  </si>
  <si>
    <t>Amazon S3智能分层存储类自动将对象存储在三个访问层中。一个层针对频繁访问进行了优化,一个低成本层针对不频繁访问进行优化,另一个非常低成本的层针对很少访问的数据进行了优化。为了获得较低的每月对象监控和自动化费用,S3智能分层监控访问模式,并在对象连续30天未被访问时自动将其移动到不频繁访问层。在90天无法访问后,对象将移动到存档即时访问层而不会影响性能或操作开销。https://docs.aws.amazon.com/AmazonS3/latest/userguide/intelligent-tiering-overview.html</t>
  </si>
  <si>
    <t>https://docs.aws.amazon.com/neptune/latest/userguide/notebooks-visualization.html.Neptune根据工作负载需求自动扩展存储和计算资源,即使数据集随着时间的推移而增长,也能确保最佳性能.</t>
  </si>
  <si>
    <t>https://docs.aws.amazon.com/vpn/latest/s2svpn/VPC_VPN.html</t>
  </si>
  <si>
    <t>https://docs.aws.amazon.com/directoryservice/latest/admin-guide/directory_ad_connector.html</t>
  </si>
  <si>
    <t>https://docs.aws.amazon.com/eventbridge/latest/userguide/eb-event-bus.html</t>
  </si>
  <si>
    <t>Amazon Aurora Db的任何副本都将是只读副本(甚至是备份副本)。选项C比D更好,因为我们将使用多个副本,使用这些副本将大大提高创建报告的性能。同时,不应影响任何写入操作。 https://docs.aws.amazon.com/AmazonRDS/latest/AuroraUserGuide/AuroraMySQL.Replication.html</t>
  </si>
  <si>
    <t>https://docs.aws.amazon.com/AmazonS3/latest/userguide/privatelink-interface-endpoints.html</t>
  </si>
  <si>
    <t>多值应答路由允许您配置Amazon Route 53以返回多个值,例如web服务器的IP地址,以响应DNS查询。您可以为几乎任何记录指定多个值,但多值应答路由也允许您检查每个资源的健康状况,因此Route 53仅返回健康资源的值。它不能替代负载均衡器,但返回多个健康可检查的IP地址的能力是使用DNS提高可用性和负载平衡的一种方式。 https://docs.aws.amazon.com/Route53/latest/DeveloperGuide/routing-policy-multivalue.html</t>
  </si>
  <si>
    <t>跨多个EC2实例和跨多个可用区=EFS</t>
  </si>
  <si>
    <t>Amazon RDS依赖于Amazon EBS卷进行存储。通过配置Amazon EBS加密,底层存储卷被加密。</t>
  </si>
  <si>
    <t>该公司希望在不穿越互联网的情况下访问亚马逊S3。因此,我们不能像答案A&amp;B中那样使用任何NAT。传输网关允许从VPC进行直接连接或VPN连接。</t>
  </si>
  <si>
    <t>默认情况下,当您创建快照时,它存储在Amazon EBS快照标准层(标准层)中.存储在标准层中的快照是增量的.这意味着只保存卷上在最近的快照之后发生更改的块.一些典型的使用案例包括:归档卷的唯一快照,如项目结束快照出于法规遵从性原因归档完整的时间点增量快照.归档每月.每季度或每年的增量快照.</t>
  </si>
  <si>
    <t>要将数据从亚马逊弹性文件系统(EFS)文件系统复制到另一个AWS区域,最具成本效益的解决方案是使用EFS复制.原因如下:EFS复制:EFS副本允许您在自己选择的AWS区域或可用性区域(AZ)中以本机方式创建文件系统的副本.它自动.透明地将数据从源文件系统拷贝到目标,为大多数文件系统保持15分钟的RPO(恢复点目标).此解决方案专为跨区域复制EFS数据而设计,可确保数据弹性和保护.使用复制故障回复没有额外的成本,而且您需要支付亚马逊EFS定价中所述的通常的复制和文件系统更改.</t>
  </si>
  <si>
    <t>EC2在2个AZ中自动扩展,多个AZ中的数据库和EC2前面的ALB。它将允许在需要时增加服务器数量,并在出现故障时防止服务不可用;</t>
  </si>
  <si>
    <t>AWS存储网关服务实现了本地环境和AWS云之间的混合存储.它通过在本地缓存频繁访问的数据,同时将数据安全持久地存储在亚马逊云存储服务中,从而提供低延迟性能.</t>
  </si>
  <si>
    <t>操作效率高,每次都需要运行脚本,发送电子邮件需要使用SNS。</t>
  </si>
  <si>
    <t>无需使事情复杂化,AWS服务已经存在,只是缺少权限.A&amp;C将为SNS主题跨帐户调用Lambda函数设置必要的权限和订阅.</t>
  </si>
  <si>
    <t>Amazon VPC容器网络接口(CNI)插件是Amazon EKS的默认网络插件.它允许Kubernetes Pod从VPC的子网接收IP地址,并使Pod能够在VPC内安全通信,就像它们是本机VPC资源一样.</t>
  </si>
  <si>
    <t>https://docs.aws.amazon.com/AmazonRDS/latest/UserGuide/USER_UpgradeDBInstance.Maintenance.html</t>
  </si>
  <si>
    <t>Amazon FSx for NetApp ONTAP使用单AZ和多AZ部署类型.您可以从四个选项中进行选择:单AZ 1.单AZ 2.多AZ 1和多AZ 2</t>
  </si>
  <si>
    <t>https://docs.aws.amazon.com/AmazonRDS/latest/AuroraUserGuide/Concepts.AuroraHighAvailability.html</t>
  </si>
  <si>
    <t>https://docs.aws.amazon.com/compute-optimizer/latest/ug/what-is-compute-optimizer.html</t>
  </si>
  <si>
    <t>由于读取副本现在未得到充分利用,CPU使用率仅为25%,因此可以将其调整为较小的实例以节省成本,同时仍能处理减少的读取查询.无需对主实例进行任何更改,因为它始终以60%的CPU使用率运行,这是可管理的,并且读取副本将来仍将卸载读取查询.</t>
  </si>
  <si>
    <t>字母D是正确的,如果你提前全额购买,它会给你很大的折扣</t>
  </si>
  <si>
    <t>chatgpt:D.定义一个包含必要权限的IAM角色.用IAM角色的Amazon资源名称(ARN)注释Kubernetes服务帐户:粒度访问控制:通过定义具有必要权限的IAM角色并用此IAM角色的ARN注释Kubernetes服务账户,您可以实现对特定AWS资源的细粒度访问控制.这允许每个服务帐户只拥有它需要的权限.E.在服务帐户的IAM角色和OpenID Connect (OIDC)身份提供者之间建立信任关系:IRSA集成:要启用IRSA,您的EKS集群必须与OpenID Connect (OIDC)身份提供者相关联.这种信任关系允许Kubernetes服务帐户承担IAM角色,从而实现对AWS资源的安全和细粒度访问.</t>
  </si>
  <si>
    <t>SSE密钥提供使用费申请,没有月费,因此这是一个正确的选择.D是高成本选项,按月收费和使用费.这是不正确的.</t>
  </si>
  <si>
    <t>使用AWS成本分配标签组织和跟踪成本 https://docs.aws.amazon.com/awsaccountbilling/latest/aboutv2/cost-alloc-tags.html Cost Explorer使用与生成AWS成本和使用情况报告以及详细计费报告相同的数据集.</t>
  </si>
  <si>
    <t>https://docs.aws.amazon.com/vpc/latest/privatelink/create-gateway-load-balancer-endpoint-service.html</t>
  </si>
  <si>
    <t>此功能适用于具有特殊工作负载的高级用户,在这些用户中,将集群中的所有Aurora Replicas保持一致是不切实际的.使用自定义端点,您可以预测用于每个连接的DB实例的容量.当您使用自定义端点时,通常不会为该集群使用读取器端点.</t>
  </si>
  <si>
    <t>Secrets Manager:AWS Secrets Manager专门用于存储和管理数据库凭据等敏感信息.它提供了安全存储.检索和自动轮换凭据的内置功能.自动轮换:Secrets Manager可以配置为定期(例如每30天)自动轮换数据库凭据.这通过消除对手动凭证轮换或自定义轮换逻辑的需要来减少操作开销.与Lambda集成:Lambda函数可以通过调用Secrets Manager API轻松检索存储在Secrets管理器中的凭据,这简化了应用程序代码并增强了安全性.</t>
  </si>
  <si>
    <t>AWS DMS Serverless旨在根据数据复制工作负载的需求自动分配和管理必要的计算和内存资源.它根据数据复制要求向上或向下扩展容量,无需人工干预,这种方法可确保复制任务在任何给定时间只使用所需的容量,从而优化成本和资源,特别是考虑到要复制的数据量在一天中会有所不同.</t>
  </si>
  <si>
    <t>https://docs.aws.amazon.com/prescriptive-guidance/latest/integrate-third-party-services/architecture1.html它仅限于TCP流量和单向通信.第三方工作负载无法向您的帐户发起通信.</t>
  </si>
  <si>
    <t>AWS Direct Connect本身不提供加密;它经常与VPN结合使用,用于加密流量.Direct Connect主要提供专用连接,并不满足加密要求.</t>
  </si>
  <si>
    <t>AWS Secrets Manager专为管理和自动旋转凭据而设计,包括数据库凭据.API密钥和其他机密.它提供了一个安全和集中的地方来存储凭据,并允许应用程序安全地检索它们,而无需在应用程序中对其进行硬编码.Secrets Manager还提供使用Lambda函数自动轮换凭据的内置支持,这减少了轮换所需的手动工作并增强了安全性.这种方法需要最少的编程工作,因为应用程序只需要配置为从Secrets Manager检索凭据,而不是嵌入在应用程序代码中.</t>
  </si>
  <si>
    <t>A获胜是因为它为我们提供了使用AWS KMS多区域密钥的加密</t>
  </si>
  <si>
    <t>该公司每年使用用户上传的图像进行两次人工智能模型训练.因此,对于这个深度档案来说是必要的.</t>
  </si>
  <si>
    <t>SQS队列:将API请求导向SQS,使API与ML处理脱钩,有效处理高流量,并确保可靠的请求处理,而不会使ML模型过载.Amazon ECS Services:在ECS上运行机器学习模型可有效管理容器化应用程序,是处理机器学习工作负载的理想选择.自动扩展:ECS根据SQS队列大小自动扩展,调整容器和集群容量以匹配需求,确保高效处理不同的工作负载.</t>
  </si>
  <si>
    <t>30天内使用亚马逊S3标准 .. 冰川深度档案保存2年 .. 不能按需中断实例</t>
  </si>
  <si>
    <t>Amazon RDS Proxy:RDS Proxy旨在更高效地管理与数据库的连接.它可以通过在故障转移事件期间维护连接并透明地将其重新路由到备用实例来减少故障转移对应用程序的影响,通过使用RDS代理,故障转移时间得以减少,因为代理最大限度地减少了数据库故障转移时发生的中断,从而减少了应用程序超时.</t>
  </si>
  <si>
    <t>虽然AWS Systems Manager State Manager可用于管理AWS资源的配置状态,但与通过EventBridge使用直接调度方法相比,为基于调度的RDS实例的启动和停止等简单用例进行设置通常更复杂.</t>
  </si>
  <si>
    <t>A.在公司的S3存储桶上配置Requester Pays功能是最合适的解决方案,通过Requester Pays,营销公司的AWS帐户将负责访问S3存储桶中的数据时的数据传输成本,从而最大限度地降低消费者调查公司的数据传输费用.B.将S3跨区域复制(CRR)从公司的S3存储桶配置到营销公司的一个S3存储桶并不是最具成本效益的解决方案,因为公司仍将负责数据传输成本.</t>
  </si>
  <si>
    <t>当每个实例的积压达到目标值时,将发生横向扩展事件.因为每个实例的积压已经是150条消息(1500条消息/10个实例),所以您的组会向外扩展,并且会扩展5个实例,以保持与目标值的比例.每实例积压:要计算每实例的积压,请从ApproximateNumberOfMessages队列属性开始,以确定SQS队列的长度(可从队列中检索的消息数量).将该数字除以车队的运行能力,对于自动扩展组来说,运行能力是处于InService状态的实例数量,以获得每个实例的积累.F.https://docs.aws.amazon.com/autoscaling/ec2/userguide/as-using-sqs-queue.html</t>
  </si>
  <si>
    <t>DynamoDB全局表会自动在多个区域之间复制数据,确保数据在所有区域之间可用且一致.这允许不同地理位置的用户访问最近区域的数据,从而提供了弹性和高可用性.预配置容量模式允许您预先分配读写容量单元,如果流量是可预测的,这可以比按需容量模式节省成本,此外,可以启用自动缩放功能,根据实际流量动态调整容量,确保您只为所需的容量付费.多区域部署提高了系统的弹性.如果一个地区发生故障,另一个地区可以无缝接管,确保不间断的游戏体验.</t>
  </si>
  <si>
    <t>Amazon S3 File Gateway为本地应用程序提供了一种访问以文件形式存储在Amazon S3中的对象的方法.它在本地缓存频繁访问的数据,从而确保对数据的低延迟访问,这对于保持渲染应用程序的性能至关重要.通过将数据保存在Amazon S3中,与使用Amazon FSx等其他存储服务相比,该公司受益于较低的存储成本,同时仍然通过文件网关的本地缓存功能为本地应用程序提供必要的性能.文件网关与Amazon S3无缝集成,允许应用程序使用NFS或SMB等标准文件协议访问数据,从而简化了设置.</t>
  </si>
  <si>
    <t>CloudFront可以通过缓存API响应来减少响应时间,但如果API是动态的且不可缓存,则可能不会那么有效.当缓存不可用时,全局加速器更适合改善延迟.</t>
  </si>
  <si>
    <t>此解决方案是最具可扩展性.最具成本效益且根据需求量身定制的.它使用Amazon Comprehend进行情绪分析,利用无服务器架构,并使用DynamoDB的TTL功能将数据保留12个月.</t>
  </si>
  <si>
    <t>https://docs.aws.amazon.com/systems-manager-automation-runbooks/latest/userguide/automation-awsec2-patch-load-balancer-instance.html</t>
  </si>
  <si>
    <t>aws-glue减少了操作管理使用服务器端加密和允许用户特定密钥的ins.</t>
  </si>
  <si>
    <t>有了自动葱组,它还可以根据低需求进行缩减(节省成本)</t>
  </si>
  <si>
    <t>降低成本 https://docs.aws.amazon.com/AmazonS3/latest/userguide/bucket-key.html</t>
  </si>
  <si>
    <t>标准保留实例比可转换保留实例便宜.https://docs.aws.amazon.com/AWSEC2/latest/UserGuide/ec2-reservedinstances.html</t>
  </si>
  <si>
    <t>https://docs.aws.amazon.com/vpc/latest/privatelink/vpc-endpoints-s3.html</t>
  </si>
  <si>
    <t>https://docs.aws.amazon.com/eks/latest/userguide/service-accounts.html#service-account-iam</t>
  </si>
  <si>
    <t>一旦设置,它只需要最少的持续管理.用户配置和取消配置是通过现有的Active Directory.processs处理的.</t>
  </si>
  <si>
    <t>https://docs.aws.amazon.com/cost-management/latest/userguide/budgets-controls.html考虑到AWS预算允许您执行超出预算的操作,例如IAM操作以防止在云中运行新资源,我认为这是一个好的.合理的举措,如有需要,可以随时增</t>
  </si>
  <si>
    <t>安全组正在保护实例,这是有状态的.default允许传出流量,但不会造成干扰.因此,我们需要允许云内流量.路径如下 ALB&gt;&gt;HTTPS&gt;&gt;WEB层&gt;&gt;HTTPS&gt;&gt;应用程序&gt;&gt;SQL流量&gt;&gt;SQL DB</t>
  </si>
  <si>
    <t>这很明显,尽管它被称为:Amazon SageMaker的机器学习节省计划(C)对于计算工作负载,我们需要一个计算节省计划,涵盖我们在这里使用的所有3种计算选项(EC2.Lambda和Fargate) (D)</t>
  </si>
  <si>
    <t>DMS+SCT是正确的,但“重写应用程序中的SQL查询”是错误的,因此A+E不适用.然后只剩下B+C&gt;DMS+SCT+Babelfish (用于SQL Server)</t>
  </si>
  <si>
    <t>任务是强制对每个新的EBS卷进行自动加密,并防止创建任何未加密的卷,因此:https://docs.aws.amazon.com/ebs/latest/userguide/work-with-ebs-encr.html#ebs-encryption_key_mgmt.</t>
  </si>
  <si>
    <t>这个问题非常棘手,需要仔细阅读上下文:“公司需要一个可扩展的解决方案,可以适应不同级别的流量”-&gt;Firehose和Stream都是可扩展的.但是,Firehose是自动的,而Stream不是.然而,这个问题并没有说它应该是自动的,Glue也不支持实时分析.</t>
  </si>
  <si>
    <t>S3 Sorage Lens还可以识别不遵循数据保护最佳实践的存储桶,例如使用S3复制或S3版本控制.</t>
  </si>
  <si>
    <t>虽然没有说明“很少访问”的含义,但这种情况主要适用于Glacier即时检索层,因为存储价格比标准IA低3倍以上.在文件检索频率高于季度的特定情况下,它可以考虑标准IA.事实上,我们没有所需的信息,所以我们必须猜测他们的想法 .. 说实话,这很蹩脚 ..</t>
  </si>
  <si>
    <t>在主动-主动设置中使用多区域访问点将向最近的区域发送数据,而无需访问互联网:将远程用户数据发送到最近的S3存储桶,而不会出现公共网络拥塞.</t>
  </si>
  <si>
    <t>使用max=1进行自动缩放是一次只保留一个实例所需要的,它仍然会失败,但在失败的情况下,它将只生成一个实例(我们不允许更改应用程序的设计)如果其中一个AZ关闭,在不同的AZ中拥有单个实例将无济于事,应用程序仍将受到影响</t>
  </si>
  <si>
    <t>https://docs.aws.amazon.com/controltower/latest/userguide/what-is-control-tower.html AWS Control Tower提供了一套预先打包的护栏(策略)和蓝图(最佳实践配置),以确保环境符合安全和合规标准.</t>
  </si>
  <si>
    <t>https://docs.aws.amazon.com/AmazonCloudFront/latest/DeveloperGuide/getting-started-secure-staticwebsite-cloudformation-template.html Amazon CloudFront:使用Amazon S3的持久存储-此解决方案创建了一个Amazon S3存储桶来托管您的静态网站内容.</t>
  </si>
  <si>
    <t>Aurora全球数据库:允许单个Amazon Aurora数据库跨越多个AWS区域.它在不影响数据库性能的情况下复制您的数据,在每个区域实现低延迟的快速本地读取,并在区域范围内的中断中提供灾难恢复.</t>
  </si>
  <si>
    <t>B是错误的,因为作业需要1小时,而lambda的最大执行时间为15分钟.C是错误的,不能使用spot实例,因为作业不能容忍中断.D也是错误的,因为DataSync不是为午餐作业而设计的.正确答案是A</t>
  </si>
  <si>
    <t>A.B.D是无意义的+Amazon Security Lake会自动集中来自AWS环境的安全数据,您可以更全面地了解整个组织的安全数据.你也可以加强保护.</t>
  </si>
  <si>
    <t>https://aws.amazon.com/transit-gateway/看起来最好的解决方案是交通网关.它将允许所有5个应用程序/VPC进行VPC间通信,到达共享资源/VPC,未来甚至可以轻松实现100个VPC(应用程序)之间的相互通信</t>
  </si>
  <si>
    <t>我们需要负载平衡HTTP流量,因此需要应用程序负载均衡器.因为客户想使用容器解决方案,我们需要将ECS与Fargate结合使用,这将为云应用程序提供启动.要在容器中运行本地应用程序,我们需要使用ECS Anywhere.</t>
  </si>
  <si>
    <t>将数据库迁移到Multi-AZ Amazon RDS for SQL Server数据库实例.使用AWS密钥管理服务(AWS KMS) AWS托管密钥进行加密.</t>
  </si>
  <si>
    <t>不是D,因为AWS WAF不能直接连接到Auto Scaling Group,它应该与管理传入web流量的ALB相关联</t>
  </si>
  <si>
    <t>通过为每个应用程序创建单独的访问点,您可以强制执行特定于其各自前缀的访问控制,同时最大限度地降低管理复杂性.这种方法提供了权限的清晰分离,并降低了配置错误的风险.</t>
  </si>
  <si>
    <t>少于5分钟-&gt;使用lambda</t>
  </si>
  <si>
    <t>TCP使用NLB.对于非http,请使用加速器.</t>
  </si>
  <si>
    <t>https://aws.amazon.com/blogs/aws/new-recycle-bin-for-ebs-snapshots/</t>
  </si>
  <si>
    <t>https://docs.aws.amazon.com/AmazonS3/latest/userguide/ShareObjectPreSignedURL.html</t>
  </si>
  <si>
    <t>Systems Manager会话管理器允许对EC2实例进行安全.可审计和受控的访问,而无需打开SSH端口或管理SSH密钥,从而减少了攻击面.与使用IAM Identity Center相比,本地IAM用户凭据的安全性较低,更难大规模管理.</t>
  </si>
  <si>
    <t>读取副本通常比设置跨区域副本或激活Multi-AZ部署更便宜.您只需支付额外的读取副本,而无需支付与跨区域数据传输或在Multi-AZ设置中维护同步备用相关的开销.</t>
  </si>
  <si>
    <t>默认情况下,您的实例启用了基本监控.您可以选择启用详细监控.启用详细监控后,Amazon EC2控制台将显示实例的1分钟监控图.</t>
  </si>
  <si>
    <t>启用S3资源清册.创建AWS Lambda函数以过滤和删除对象.使用S3批处理操作调用Lambda函数,以使用库存报告删除对象.</t>
  </si>
  <si>
    <t>Amazon ElastiCache for Redis提供内存缓存,可确保低延迟和高吞吐量,非常适合近乎实时地访问玩家评论和排名.Redis通过将数据快照到磁盘(RDB快照)和将更改附加到日志(AOF)来支持数据持久性,确保即使应用程序重新启动,数据也不会丢失.</t>
  </si>
  <si>
    <t>虽然在S3中启用服务器端加密可以管理加密,但它提供的控制和审计级别不如AWS KMS.在S3中手动管理单个密钥也会增加操作开销.</t>
  </si>
  <si>
    <t>D通过直接使用S3 Standard IA,然后过渡到S3 Glacier Deep Archive简化了流程,这与访问模式和成本要求非常一致.选项A听起来不错,但使用归档工具将文件分组到大型对象中会增加复杂性和操作开销.</t>
  </si>
  <si>
    <t>A是正确的,io1的最大配置IOPS为64000,因此您可以通过添加更多io1卷来实现更高的聚合性能</t>
  </si>
  <si>
    <t>问最便宜的.Http api提供了所需的一切,即用于无服务器.事件驱动的Lambda函数.</t>
  </si>
  <si>
    <t>选项B错误地建议将所有读/写流量重定向到副本.RDS读取副本旨在仅处理读取操作,而不是写入操作.写入仍必须由主数据库实例处理</t>
  </si>
  <si>
    <t>https://aws.amazon.com/about-aws/whats-new/2023/08/network-load-balancer-supports-security-groups/</t>
  </si>
  <si>
    <t>这些网站托管静态网页.图像和服务器端脚本,如PHP和JavaScript..A.(无效).B.(不正确)NLB运行在第4层,无法保证应用程序的可用性.网络负载均衡器在检查可用性时不会区分应用程序.A和应用程序B,但应用程序负载均衡器会通过检查其可用的应用程序层数据来区分这两个应用程序.</t>
  </si>
  <si>
    <t>chatgpt:D.定义一个包含必要权限的IAM角色,用IAM角色的ARN注释Kubernetes服务帐户.</t>
  </si>
  <si>
    <t>使用AWS成本分配标签组织和跟踪成本</t>
  </si>
  <si>
    <t>Secrets Manager专门用于存储和管理数据库凭据等敏感信息.</t>
  </si>
  <si>
    <t>AWS DMS Serverless旨在根据数据复制工作负载的需求自动分配和管理必要的计算和内存资源.</t>
  </si>
  <si>
    <t>Aurora全球数据库在不到1分钟内恢复,提供1秒RPO和不到1分钟RTO.</t>
  </si>
  <si>
    <t>像这样的问题,你有一个bucket,你想与外部供应商共享它.共享供应商后,开始将对象上传到你的bucket.默认情况下,这些对象归上传它们的帐户所有,即使你是bucket的所有者,但你仍然没有对其中对象的完全访问权限.如果你想要完全访问权限,那么你必须创建bucket策略,强制任何人上传对象到你的bucket,以给你完全的访问权限.答案C</t>
  </si>
  <si>
    <t>题目 1101：</t>
    <phoneticPr fontId="2"/>
  </si>
  <si>
    <t>Q1101一家媒体公司正在开发一款文本转语音应用程序.应用程序必须能够将输入文本转换为语音音频文件,应用程序必须以低延迟向全球用户提供音频文件.哪种解决方案满足这些要求?</t>
    <phoneticPr fontId="2"/>
  </si>
  <si>
    <t>使用AWS Lambda进行文本到语音转换逻辑.使用Amazon Polly生成语音音频文件,使用Amazon API网关REST API公开应用程序,使用Amazon CloudFront分发缓存和传递音频文件.</t>
    <phoneticPr fontId="2"/>
  </si>
  <si>
    <t>使用AW的Lambda进行文本到语音转换逻辑.使用Amazon Rekognition生成语音音频文件.使用Amazon API网关REST API公开具有区域终结点的应用程序.</t>
    <phoneticPr fontId="2"/>
  </si>
  <si>
    <t>使用AWS Batch进行文本到语音转换逻辑,使用Amazon Transcribe生成语音音频文件.使用Amazon APIGatewayHTTP API公开应用程序,使用Amazon CloudFront分发缓存和传递音频文件</t>
    <phoneticPr fontId="2"/>
  </si>
  <si>
    <t>使用AWS Lambda进行文本到语音转换逻辑,使用Amazon Lex生成语音音频文件.使用Amazon API网关HTTP API来公开应用程序.使用Amazon CloudFront分发来缓存和传递音频文件.</t>
    <phoneticPr fontId="2"/>
  </si>
  <si>
    <t>题目 1102：</t>
    <phoneticPr fontId="2"/>
  </si>
  <si>
    <t>Q1102一家公司在本地环境中运行一个关键的三层web应用程序,该应用程序由多个虚拟机(VM)和虚拟数据库组成.该公司希望在AWS中建立一个灾难恢复(DR)环境.该公司要求15分钟的恢复时间目标(RTO).公司必须能够测试故障转移解决方案以验证恢复.解决方案必须提供自动故障转移机制.哪种解决方案能够满足这些要求?</t>
    <phoneticPr fontId="2"/>
  </si>
  <si>
    <t>使用AWS Backup创建本地VM的备份,并将AWS Configure recovery中的备份还原到Amazon EC2实例,以满足RTO要求.</t>
    <phoneticPr fontId="2"/>
  </si>
  <si>
    <t>使用AWS数据库迁移服务(AWS DMS)将本地数据库复制到Amazon RD.设置AWs存储网关,用于将基线和增量数据复制到AWs,以满足RTO要求.</t>
    <phoneticPr fontId="2"/>
  </si>
  <si>
    <t>使用AWS DataSync和AWS存储网关将基线和增量数据迁移到AWS.使用Amazon EC2.Amazon S3和应用程序负载平衡器设置灾难恢复环境.</t>
    <phoneticPr fontId="2"/>
  </si>
  <si>
    <t>使用AWS Elaslic灾难恢复将VM逐步复制到AW.配置Elaslic灾难恢复以自动化灾难恢复过程.</t>
    <phoneticPr fontId="2"/>
  </si>
  <si>
    <t>题目 1103：</t>
    <phoneticPr fontId="2"/>
  </si>
  <si>
    <t>Q1103一家公司发现,该公司web应用程序工作负载的Amazon DynamoDB Accelerator (DAX)集群没有加密静态数据,该公司需要解决安全问题.哪种解决方案能够满足这一要求?</t>
    <phoneticPr fontId="2"/>
  </si>
  <si>
    <t>停止现有DAX群集,为现有DAX群集启用静态加密,然后重新启动群集.</t>
    <phoneticPr fontId="2"/>
  </si>
  <si>
    <t>删除现有DAX群集,重新创建DAX群集,并配置新群集以加密静态数据.</t>
    <phoneticPr fontId="2"/>
  </si>
  <si>
    <t>更新现有DAX集群的配置以加密静态数据.</t>
    <phoneticPr fontId="2"/>
  </si>
  <si>
    <t>将现有的DAX集群与AWS Security Hub集成,以自动启用静态加密</t>
    <phoneticPr fontId="2"/>
  </si>
  <si>
    <t>题目 1104：</t>
    <phoneticPr fontId="2"/>
  </si>
  <si>
    <t>Q1104一家公司正在开发一个需要高可用性和可扩展性的容器化web应用程序.应用程序需要访问GPU资源.公司应该如何运行容器化应用程序?</t>
    <phoneticPr fontId="2"/>
  </si>
  <si>
    <t>将应用程序打包为容器映像中的AW Lambda函数.使用Lambda在具有GPU访问权限的运行时上运行容器化应用程序.</t>
    <phoneticPr fontId="2"/>
  </si>
  <si>
    <t>将应用程序容器部署到Amazon Elastic Kuberneles Senice (Amazon EKS).使用AWS Fargate管理计算资源和访问GPU资源.</t>
    <phoneticPr fontId="2"/>
  </si>
  <si>
    <t>将应用程序容器部署到Amazon弹性容器注册表(Amazon ECR).使用Amazon ECR运行带有附加GPU的容器化应用程序</t>
    <phoneticPr fontId="2"/>
  </si>
  <si>
    <t>使用Amazon Elastic Container Service (Amazon ECS) 进行编排,在GPU实例系列的Amazon EC2实例上运行应用程序.</t>
    <phoneticPr fontId="2"/>
  </si>
  <si>
    <t>题目 1105：</t>
    <phoneticPr fontId="2"/>
  </si>
  <si>
    <t>Q1105一家公司计划在AS上运行Al/ML工作负载.该公司需要在Amazon S3标准的数据集上训练模型.模型训练应用程序需要多个计算节点和对数据的单位毫秒访问.哪种解决方案将以最具成本效益的方式满足这些要求?</t>
    <phoneticPr fontId="2"/>
  </si>
  <si>
    <t>将数据移动到S3智能分层.将模型训练应用程序指向S3智能分层作为数据源.</t>
    <phoneticPr fontId="2"/>
  </si>
  <si>
    <t>通过添加随机前缀将分区添加到S3存储桶中,重新配置模型训练应用程序,将新前缀指向数据源.</t>
    <phoneticPr fontId="2"/>
  </si>
  <si>
    <t>将数据移动到S3 Express One区域.将模型训练应用程序指向S3Express One Zone作为数据源</t>
    <phoneticPr fontId="2"/>
  </si>
  <si>
    <t>将数据移动到连接到Amazon EC2实例的通用SSD (gp3) Amazon Elastic Block Store (Amazon EBS) 卷.将模型训练应用程序指向gp3卷作为数据源.</t>
    <phoneticPr fontId="2"/>
  </si>
  <si>
    <t>题目 1106：</t>
    <phoneticPr fontId="2"/>
  </si>
  <si>
    <t>Q1106一家公司在20个私有VPC中运行工作负载.每个VPc都有许多AWS服务的VPc端点接口,该公司希望优化其网络架构的成本公司不得使用公共IP地址.哪种解决方案能够满足这些要求?</t>
    <phoneticPr fontId="2"/>
  </si>
  <si>
    <t>在每个工作负载VPc中创建一个NAT网关.删除接口Vpc端点.更新VPc路由表,向NAT网关添加defaut路由.</t>
    <phoneticPr fontId="2"/>
  </si>
  <si>
    <t>将每个工作负载VPc的接口VPc端点替换为网关端点.C.更新VPc路由表,将绑定到AWS服务的流量路由到网关端点.</t>
    <phoneticPr fontId="2"/>
  </si>
  <si>
    <t>在新的中央VPC中创建接口VPC端点和传输网关,使用传输网关将工作负载VPC连接到中央VPC.从工作负载VPc中删除接口VPc端点.在工作负载VPC中设置私有托管区域,将流量引导到中央VPC</t>
    <phoneticPr fontId="2"/>
  </si>
  <si>
    <t>在新的中心VPC中创建网关端点.使用VPc对等连接将工作负载VPc连接到中心VPC.从工作负载VPC中删除接口VPC端点,在工作负载VPC内设置私有托管区域,将流量引导到中心VPC.</t>
    <phoneticPr fontId="2"/>
  </si>
  <si>
    <t>题目 1107：</t>
    <phoneticPr fontId="2"/>
  </si>
  <si>
    <t>Q1107一家公司有遗产.NET Framework应用程序在Windows Server 2012上运行,该公司希望将该应用程序迁移到AWS.公司无法重写代码或更新到最新版本的.NET Framework.公司必须将应用程序迁移到AWS托管服务.哪种解决方案能够以最小的管理开销满足这些要求?</t>
    <phoneticPr fontId="2"/>
  </si>
  <si>
    <t>使用AWS迁移中心编排器将.NET应用程序.使用Amazon弹性容器服务(Amazon ECS) 部署应用程序.</t>
    <phoneticPr fontId="2"/>
  </si>
  <si>
    <t>使用AWS Lambda函数通过使用运行应用程序.NET库</t>
    <phoneticPr fontId="2"/>
  </si>
  <si>
    <t>使用Amazon Machine映像(AMI) 部署运行最新版本Windows Server的Amazon EC2实例.在EC2实例上运行应用程序,</t>
    <phoneticPr fontId="2"/>
  </si>
  <si>
    <t>使用AWS应用程序迁移服务将应用程序转换为最新版本的.NET Framework.使用Amazon Elastic Contalnel Service(Amazon ECS) 部署应用程序.</t>
    <phoneticPr fontId="2"/>
  </si>
  <si>
    <t>题目 1108：</t>
    <phoneticPr fontId="2"/>
  </si>
  <si>
    <t>Q1108一家公司最近将单片应用程序迁移到了微服务中,更新后的应用程序使用事件驱动架构.该公司希望遵循最小特权原则来保护应用程序的资源.迁移后,公司开始删除不必要的权限.在该公司删除了一些权限后,该公司注意到Amazon CloudWatch日志组停止接收该公司AWS Lambda函数之一的日志消息.权限更改后,函数的Throttles度量为2, Invocations度量为2.CloudWatch日志组停止从Lambda函数接收日志消息的可能原因是什么?</t>
    <phoneticPr fontId="2"/>
  </si>
  <si>
    <t>Lambda函数的IAM角色没有向CloudWatch日志组发送日志消息的正确策略.</t>
    <phoneticPr fontId="2"/>
  </si>
  <si>
    <t>Lambda函数的基于资源的策略没有向CloudWatch日志组发送日志消息的正确策略.</t>
    <phoneticPr fontId="2"/>
  </si>
  <si>
    <t>CloudWatch日志组的IAM角色没有从Lambda函数接收日志消息的正确策略.</t>
    <phoneticPr fontId="2"/>
  </si>
  <si>
    <t>尝试调用Lambda函数的服务的IAM角色没有正确的策略来允许服务调用Lambda函数.</t>
    <phoneticPr fontId="2"/>
  </si>
  <si>
    <t>题目 1109：</t>
    <phoneticPr fontId="2"/>
  </si>
  <si>
    <t>Q1109一个灾难响应小组正在使用无人机收集最近风暴达迈的图像.响应小组的笔记本电脑缺乏传输图像和处理数据的存储和计算能力.虽然该团队拥有用于处理的Amazon EC2实例和用于存储的Amazon S3存储桶,但网络连接是间歇性的,不可靠.需要对图像进行处理以评估损伤.解决方案架构师应该推荐什么?</t>
    <phoneticPr fontId="2"/>
  </si>
  <si>
    <t>使用AWS Snowball Edge设备处理和存储图像</t>
    <phoneticPr fontId="2"/>
  </si>
  <si>
    <t>在间歇连接到EC2实例期间,将映像上传到Amazon Simple Queue Service (Amazon SQS)</t>
    <phoneticPr fontId="2"/>
  </si>
  <si>
    <t>配置Amazon Data Firehosel以创建多个交付流,分别针对S3存储桶和EC2实例进行存储和处理映像.</t>
    <phoneticPr fontId="2"/>
  </si>
  <si>
    <t>使用硬件设备上预装的AWS Storage Gateway在本地缓存映像,以便Amazon S3在连接可用时处理映像</t>
    <phoneticPr fontId="2"/>
  </si>
  <si>
    <t>题目 1110：</t>
    <phoneticPr fontId="2"/>
  </si>
  <si>
    <t>Q1110一家公司在Amazon RDS for PostgreSQL表中存储了大量关键数据.该公司正在为即将推出的产品开发几个新功能.一些新功能需要对表格进行多次修改,该公司需要一个解决方案来测试更改后的表格几天.经过测试,解决方案必须使新功能在生产中可供客户使用.哪种解决方案能够满足HIGHEST可用性的这些要求?</t>
    <phoneticPr fontId="2"/>
  </si>
  <si>
    <t>在RDS for PostareSOL中创建数据库的新实例,以测试新功能.测试完成后,备份测试数据库,并将测试数据库还原到生产数据库</t>
    <phoneticPr fontId="2"/>
  </si>
  <si>
    <t>在生产数据库中创建新的数据库表以测试新功能.测试完成后,将数据从旧表复制到新表.删除旧表,并相应地重命名新表.</t>
    <phoneticPr fontId="2"/>
  </si>
  <si>
    <t>创建Amazon RDS读取副本以部署数据库的新实例,对副本实例中的数据库表进行更新.测试完成后,将副本实例升级为新的生产实例</t>
    <phoneticPr fontId="2"/>
  </si>
  <si>
    <t>使用Amazon RDS蓝/绿部署部署数据库的新测试实例.在测试实例中更新数据库表.测试完成后,将测试实例升级为新的生产实例.</t>
    <phoneticPr fontId="2"/>
  </si>
  <si>
    <t>题目 1111：</t>
    <phoneticPr fontId="2"/>
  </si>
  <si>
    <t>Q1111一家公司想迁移几项遗留技术.NET应用程序从本地数据中心到AWS.该公司将应用程序的代码库转换为使用较新版本的.网.该公司需要一个可扩展的高性能解决方案来托管更新.AWS上的.NET应用程序.哪种解决方案能够以最少的持续管理开销满足这些要求?</t>
    <phoneticPr fontId="2"/>
  </si>
  <si>
    <t>用集装箱装运.NET应用程序.使用AWS Fargate作为启动类型在Amazon Elastic Container Service (Amazon ECS) 中创建任务定义.根据所需的CPU和内存量配置自动缩放.</t>
    <phoneticPr fontId="2"/>
  </si>
  <si>
    <t>将应用程序的静态内容存储在Amazon S3存储桶中.转换.NET应用程序到AWS Lambda函数.使用Amazon AP|Gateway将请求路由到Lambda函数.</t>
    <phoneticPr fontId="2"/>
  </si>
  <si>
    <t>部署.NET应用程序位于应用程序负载平衡器后面的自动扩展组中的Amazon EC2实例上.使用基于路径的路由将流量路由到应用程序</t>
    <phoneticPr fontId="2"/>
  </si>
  <si>
    <t>将应用程序打包成可部署的档案.在AWS Elastic Beanstalk上创建新应用程序.将部署档案上传到Elastic Beanstalk.</t>
    <phoneticPr fontId="2"/>
  </si>
  <si>
    <t>题目 1112：</t>
    <phoneticPr fontId="2"/>
  </si>
  <si>
    <t>Q1112一家公司在其应用程序中使用了Amazon Aurora PostgreSQL配置的集群.该应用程序的峰值流量每天会出现几次,持续30分钟到几个小时.数据库容量被配置为处理来自应用程序的峰值流量,但数据库在高峰时段浪费了容量.该公司希望降低数据库成本.哪种解决方案能够以最少的操作工作量满足这些要求?</t>
    <phoneticPr fontId="2"/>
  </si>
  <si>
    <t>设置Amazon CloudWatch警报以监控数据库使用情况.根据流量大小扩大或缩小数据库容量.</t>
    <phoneticPr fontId="2"/>
  </si>
  <si>
    <t>将数据库迁移到Auto Scaling 组中的Amazon EC2实例.根据流量增加或减少实例数量.</t>
    <phoneticPr fontId="2"/>
  </si>
  <si>
    <t>将数据库迁移到Amazon Aurora无服务器数据库集群,以根据流量大小扩大或缩小容量.</t>
    <phoneticPr fontId="2"/>
  </si>
  <si>
    <t>安排AWS Lambda函数,以便在每天开始时提供所需的数据库容量.安排另一个Lambda函数,以减少每天结束时的容量.</t>
    <phoneticPr fontId="2"/>
  </si>
  <si>
    <t>题目 1113：</t>
    <phoneticPr fontId="2"/>
  </si>
  <si>
    <t>Q1113一家公司正在重建其存储基础设施,以容纳越来越多的结构化数据,如客户记录,以及非结构化数据,如医疗图像和诊断报告.存储解决方案必须提供数据完整性.高可用性和即时数据检索.哪种解决方案最具成本效益地满足这些要求?</t>
    <phoneticPr fontId="2"/>
  </si>
  <si>
    <t>使用Amazon RDS for MySQL存储结构化数据,使用Amazon FSx for Lustre存储非结构化数据.</t>
    <phoneticPr fontId="2"/>
  </si>
  <si>
    <t>使用Amazon S3标准存储结构化数据和非结构化数据.</t>
    <phoneticPr fontId="2"/>
  </si>
  <si>
    <t>创建Amazon Elastic Block Store (Amazon EBS) 卷来存储结构化数据和非结构化数据</t>
    <phoneticPr fontId="2"/>
  </si>
  <si>
    <t>使用Amazon RDS for MySQL存储结构化数据.使用Amazon S3 Glacier存储非结构化数据.</t>
    <phoneticPr fontId="2"/>
  </si>
  <si>
    <t>题目 1114：</t>
    <phoneticPr fontId="2"/>
  </si>
  <si>
    <t>Q1114一家公司计划使用Amazon CloudFront分发来部署应用程序.CloudFront分发使用Amazon S3存储桶作为源.只有授权用户才能访问该应用程序.公司缓存在边缘位置的文件必须只有在用户经过身份验证后才能访问.解决方案架构师需要设计一个安全且低延迟的解决方案来满足这些要求.哪种解决方案能够满足这些要求?</t>
    <phoneticPr fontId="2"/>
  </si>
  <si>
    <t>在CloudFront中创建应用程序负载均衡器(ALB)作为第二个源.指导用户首先在AIB进行身份验证.</t>
    <phoneticPr fontId="2"/>
  </si>
  <si>
    <t>查看原始响应Lambda@EdgeCloudFront中处理身份验证和授权的功能</t>
    <phoneticPr fontId="2"/>
  </si>
  <si>
    <t>在CloudFront中创建一个网络负载均衡器(NLB)作为第二个源.指导用户首先在NLB进行身份验证.</t>
    <phoneticPr fontId="2"/>
  </si>
  <si>
    <t>使用查看器请求Lambda@EdgeCloudFront中处理身份验证和授权的功能.</t>
    <phoneticPr fontId="2"/>
  </si>
  <si>
    <t>题目 1115：</t>
    <phoneticPr fontId="2"/>
  </si>
  <si>
    <t>Q1115一家媒体公司将电影存储在亚马逊S3存储桶中.电影文件的大小从1 GB到10 GB不等.这家公司想让这些电影可以供顾客购买.该公司必须能够在客户购买后5分钟内向客户播放电影,对20年以下电影的需求高于对20年以上电影的需求.该公司希望根据需求优化托管成本.哪种解决方案能够满足这些要求?</t>
    <phoneticPr fontId="2"/>
  </si>
  <si>
    <t>将电影存储在Amazon S3中.当对电影的需求减少时,使用S3生命周期策略将文件移动到不频繁的访问层</t>
    <phoneticPr fontId="2"/>
  </si>
  <si>
    <t>将20年以下的电影存储在亚马逊S3标准中 将超过20年的电影存储在S3标准-违规访问(S3标准IA)中.当用户订购旧电影时,使用标准检索来检索文件.</t>
    <phoneticPr fontId="2"/>
  </si>
  <si>
    <t>将不足20年的电影存储在Amazon S3智能分层中 将超过20年的影片存储在S3 Glacier灵活检索中.当用户订购旧电影时,使用快速检索来检索文件.</t>
    <phoneticPr fontId="2"/>
  </si>
  <si>
    <t>将未满20年的电影存储在亚马逊S3标准中.将超过20年的电影存储在S3 Gfacier灵活检索中.当用户订购旧电影时,使用批量检索来检索视频文件.</t>
    <phoneticPr fontId="2"/>
  </si>
  <si>
    <t>题目 1116：</t>
    <phoneticPr fontId="2"/>
  </si>
  <si>
    <t>Q1116一家媒体公司正在推出一个新的产品平台,来自世界各地的艺术家可以使用该平台将视频和图像直接上传到亚马逊S3存储桶.该公司拥有并维护S3存储桶.参与者必须能够从个人设备上传文件,而无需AWS凭据或AWS帐户.哪种解决方案最安全地满足这些要求?</t>
    <phoneticPr fontId="2"/>
  </si>
  <si>
    <t>在S3存储桶上启用跨源资源共享(CORS).</t>
    <phoneticPr fontId="2"/>
  </si>
  <si>
    <t>关闭S3存储桶的阻止公共访问.将bucket URL共享给艺术家,以便在没有凭据的情况下进行上传.</t>
    <phoneticPr fontId="2"/>
  </si>
  <si>
    <t>使用具有S3 bucket上传权限的IAM角色为每个艺术家特定的S3前缀生成预签名URL.将URL分享给艺术家.</t>
    <phoneticPr fontId="2"/>
  </si>
  <si>
    <t>创建一个使用IAIM角色的web界面,该角色有权上传和查看S3 bucket中的对象,将web界面URL共享给艺术家.</t>
    <phoneticPr fontId="2"/>
  </si>
  <si>
    <t>题目 1117：</t>
    <phoneticPr fontId="2"/>
  </si>
  <si>
    <t>Q1117公司需要安全地使用AWS服务和工具与合作伙伴共享数据集和数据模式.合作伙伴需要使用Amazon Athena查询数据.哪种解决方案能够满足这些要求?</t>
    <phoneticPr fontId="2"/>
  </si>
  <si>
    <t>使用支持AWS Transfer Family SFTP的服务器导出数据集并与合作伙伴共享数据集.</t>
    <phoneticPr fontId="2"/>
  </si>
  <si>
    <t>创建自定义API以公开数据集.创建应用程序负载均衡器(ALB).将自定义API添加为ALB的目标</t>
    <phoneticPr fontId="2"/>
  </si>
  <si>
    <t>创建AWS Lambda函数以公开数据集,创建Amazon API网关HTTP API.添加Lambda函数作为HTTP API的目标.</t>
    <phoneticPr fontId="2"/>
  </si>
  <si>
    <t>创建Amazon DataZone域和门户.发布数据集.确保合作伙伴订阅了数据集</t>
    <phoneticPr fontId="2"/>
  </si>
  <si>
    <t>题目 1118：</t>
    <phoneticPr fontId="2"/>
  </si>
  <si>
    <t>Q1118一家律师事务所需要使数百份文件对公众可读.律师事务所必须防止公众在指定的未来日期之前修改或删除文件.哪种解决方案最安全地满足这些要求?</t>
    <phoneticPr fontId="2"/>
  </si>
  <si>
    <t>将文件上传到配置为静态网站托管的Amazon S3存储桶中.在指定日期之前,向访问S3存储桶的任何AWS主体授予只读IAM权限.</t>
    <phoneticPr fontId="2"/>
  </si>
  <si>
    <t>创建一个新的Amazon S3存储桶.启用S3版本控制.使用S3对象锁并根据指定日期设置保留期.创建Amazon CloudFront分发以提供存储桶中的内容.使用S3 bucket策略限制对CloudFront源访问控制(OAC)的访问.</t>
    <phoneticPr fontId="2"/>
  </si>
  <si>
    <t>创建一个新的Amazon S3存储桶.启用S3版本控制.配置一个事件触发器,以便在用户修改或删除对象时运行AWS Lambda函数.配置Lambda函数,将修改或删除的对象替换为私有S3存储桶中对象的原始版本.</t>
    <phoneticPr fontId="2"/>
  </si>
  <si>
    <t>将文件上传到配置为静态网站托管的Amazon S3存储桶中,选择包含文件的文件夹.使用S3对象锁,保留期基于指定日期.向访问S3存储桶的任何AWS主体授予只读IAM权限.</t>
    <phoneticPr fontId="2"/>
  </si>
  <si>
    <t>题目 1119：</t>
    <phoneticPr fontId="2"/>
  </si>
  <si>
    <t>Q1119一家公司正在创建一个网络应用程序,该应用程序将在亚马逊S3中存储大量图像.用户将在不同的时间段内访问这些图像.该公司希望:保留所有图像.检索不产生任何费用.尽量减少管理开销.确保图像可用,且不影响检索时间.哪种解决方案满足这些要求?</t>
    <phoneticPr fontId="2"/>
  </si>
  <si>
    <t>实施S3智能分层</t>
    <phoneticPr fontId="2"/>
  </si>
  <si>
    <t>实施S3存储类分析.</t>
    <phoneticPr fontId="2"/>
  </si>
  <si>
    <t>实施S3生命周期策略,将数据移动到S3标准频率访问(S3标准-A).</t>
    <phoneticPr fontId="2"/>
  </si>
  <si>
    <t>实施S3生命周期策略,将数据移动到S3单区频繁访问(S3单区-A).</t>
    <phoneticPr fontId="2"/>
  </si>
  <si>
    <t>题目 1120：</t>
    <phoneticPr fontId="2"/>
  </si>
  <si>
    <t>Q1120一家全球电子商务公司计划增强其AWS数据存储架构,以提高系统可用性和弹性.该公司以关系数据的形式处理数以百万计的日常交易.该公司需要一个数据库配置,以最大限度地减少停机时间和数据丢失,该公司以大小超过4MB的图像形式存储非结构化数据.该解决方案必须在多个地理位置提供连续运行.公司必须具备管理交易数据和非结构化数据的能力.解决方案必须具有高可用性和容错性.哪种解决方案能够满足这些要求?</t>
    <phoneticPr fontId="2"/>
  </si>
  <si>
    <t>使用Amazon RDS Multi-AZ部署处理交易数据.对非结构化数据使用Amazon DynamoDB全局表.</t>
    <phoneticPr fontId="2"/>
  </si>
  <si>
    <t>使用Amazon Aurora全球数据库获取交易数据.将Amazon S3与跨区域复制一起用于非结构化数据.</t>
    <phoneticPr fontId="2"/>
  </si>
  <si>
    <t>对事务数据和非结构化数据使用Amazon DynamoDB全局表.</t>
    <phoneticPr fontId="2"/>
  </si>
  <si>
    <t>对交易数据使用Amazon Aurora全局数据库,对非结构化数据使用具有跨区域复制功能的Amazon Elastic File System (Amazon EFS) .</t>
    <phoneticPr fontId="2"/>
  </si>
  <si>
    <t>题目 1121：</t>
    <phoneticPr fontId="2"/>
  </si>
  <si>
    <t>Q1121在最近的一次营销活动后,社交媒体应用程序遇到了大量新用户请求.该应用程序由Amazon RDS for MySQL实例提供服务.解决方案架构师检查数据库性能,并注意到高CPU使用率和许多导致数据库请求失败的“连接太多“错误.解决方案架构师需要解决失败的规则.哪种解决方案能够满足这一要求?</t>
    <phoneticPr fontId="2"/>
  </si>
  <si>
    <t>部署亚马逊DynamoDB加速器(DAX)集群.配置应用程序以使用DAX群集.</t>
    <phoneticPr fontId="2"/>
  </si>
  <si>
    <t>部署RDS代理.配置应用程序以使用RDS代理</t>
    <phoneticPr fontId="2"/>
  </si>
  <si>
    <t>将数据库迁移到Amazon RDS for PostgreSQL实例</t>
    <phoneticPr fontId="2"/>
  </si>
  <si>
    <t>部署一个Amazon Elasticache (Redis OSS) 集群.配置应用程序以使用Elasticache集群.</t>
    <phoneticPr fontId="2"/>
  </si>
  <si>
    <t>题目 1122：</t>
    <phoneticPr fontId="2"/>
  </si>
  <si>
    <t>Q1122一家公司正在开发一款社交媒体应用程序,该公司预计用户和数据量将快速增长,且无法预测,应用程序需要处理连续的大量用户请求.用户请求包括长时间运行的流程,这些流程以关系格式存储大量用户生成的内容和用户配置文件.这些流程必须按照特定的顺序运行,该公司需要一种架构,可以扩展资源以满足需求激增,而不会停机或性能下降.公司必须确保应用程序的组件可以独立发展,而不会影响系统的其他部分.哪种AWS服务组合能够满足这些要求?</t>
    <phoneticPr fontId="2"/>
  </si>
  <si>
    <t>使用AWS Fargate启动类型在Amazon Elastic Container Service (Amazon EcS) 上部署应用程序.使用Amazon RD作为数据库.使用Amazon简单队列服务(Amazon SQS)在组件之间解耦消息处理</t>
    <phoneticPr fontId="2"/>
  </si>
  <si>
    <t>使用AWS Fargate启动类型在Amazon Elastic Container Service (Amazon ECS) 上部署应用程序.使用Amazon RDS作为数据库.使用Amazon简单通知服务(Amazon SNS)来解耦组件之间的消息处理.</t>
    <phoneticPr fontId="2"/>
  </si>
  <si>
    <t>使用Amazon DynamoDB作为数据库.使用AWS Lambda函数来实现应用程序.配置Amazon DynamoDB Streams以调用Lambda函数,使用AWS Step Function管理服务之间的工作流</t>
    <phoneticPr fontId="2"/>
  </si>
  <si>
    <t>使用具有自动扩展功能的AWS Elastic Beanstalk环境来部署应用程序,使用Amazon RDS作为数据库,使用AmazonSimple通知服务(Amazon SNS)来解耦组件之间的消息处理.</t>
    <phoneticPr fontId="2"/>
  </si>
  <si>
    <t>题目 1123：</t>
    <phoneticPr fontId="2"/>
  </si>
  <si>
    <t>Q1123一家公司希望将处理日志的应用程序迁移到aws.目前,该应用程序在本地存储区域网络(SAN)上运行.应用程序按顺序读取和处理大型日志文件.该应用程序需要高达500 MBps的吞吐量.解决方案架构师需要在对应用程序架构进行最小更改的情况下迁移应用程序.哪种解决方案将以最具成本效益的方式满足这些要求?</t>
    <phoneticPr fontId="2"/>
  </si>
  <si>
    <t>使用具有500 MBps配置吞吐量的通用SSD (gp3) Amazon Elastic Block Store (Amazon EBS) 卷.</t>
    <phoneticPr fontId="2"/>
  </si>
  <si>
    <t>使用吞吐量优化的HDD (st1) Amazon Elastic Block Store (Amazon EBS) 卷,并根据吞吐量要求配置存储.</t>
    <phoneticPr fontId="2"/>
  </si>
  <si>
    <t>使用冷HDD (sc1) Amazon Elastic Block Store (Amazon EBS) 卷,并根据吞吐量要求配置存储.</t>
    <phoneticPr fontId="2"/>
  </si>
  <si>
    <t>使用具有500 MBps预配置吞吐量的预配置IOPS (io1) Amazon Elastic Block Store (Amazon EBS) 卷.</t>
    <phoneticPr fontId="2"/>
  </si>
  <si>
    <t>题目 1124：</t>
    <phoneticPr fontId="2"/>
  </si>
  <si>
    <t>Q1124一位解决方案架构师正在为一个由静态内容组成的公司网站设计架构.该公司的目标客户位于美国和欧洲.解决方案架构师应该推荐哪种架构来最小化成本?</t>
    <phoneticPr fontId="2"/>
  </si>
  <si>
    <t>将网站文件存储在美国东部2区的Amazon S3上.使用Amazon CloudFront分发,其价格类别配置为限制使用的边缘位置</t>
    <phoneticPr fontId="2"/>
  </si>
  <si>
    <t>将网站文件存储在美国东部2区的Amazon S3上.使用Amazon CloudFront分发,其价格类别配置为最大限度地利用边缘位置.</t>
    <phoneticPr fontId="2"/>
  </si>
  <si>
    <t>将网站文件存储在美国东部2区和欧洲东部1区的亚马逊S3上.使用Amazon CloudFront地理定位路由策略将请求路由到离用户最近的区域.</t>
    <phoneticPr fontId="2"/>
  </si>
  <si>
    <t>将网站文件存储在美国东部2区和欧美1区的亚马逊S3上.使用具有Amazon Route 53延迟路由策略的AmazonCloudFront分发将请求路由到离用户最近的区域.</t>
    <phoneticPr fontId="2"/>
  </si>
  <si>
    <t>题目 1125：</t>
    <phoneticPr fontId="2"/>
  </si>
  <si>
    <t>Q1125一家媒体公司在AWS上托管一个web应用程序.该应用程序使用户能够上传和查看视频.该应用程序将视频存储在Amazon S3存储桶中.该公司希望确保只有经过身份验证的用户才能上传视频.经过身份验证的用户必须能够在身份验证后的指定时间内上传视频.哪种解决方案能够以最小的运营开销满足这些要求?</t>
    <phoneticPr fontId="2"/>
  </si>
  <si>
    <t>配置应用程序为经过身份验证的用户生成IAI临时安全凭据</t>
    <phoneticPr fontId="2"/>
  </si>
  <si>
    <t>创建一个AWS Lambda函数,在用户进行身份验证时生成预签名的URL.</t>
    <phoneticPr fontId="2"/>
  </si>
  <si>
    <t>开发一个与Amazon Cognito集成的自定义身份验证服务,通过应用程序控制和记录直接的S3bucket访问.</t>
    <phoneticPr fontId="2"/>
  </si>
  <si>
    <t>使用AWS安全令牌服务(AW'S STS)来承担预定义的IAM角色,该角色授予经过身份验证的用户将视频直接上传到S3存储桶的临时权限.</t>
    <phoneticPr fontId="2"/>
  </si>
  <si>
    <t>题目 1126：</t>
    <phoneticPr fontId="2"/>
  </si>
  <si>
    <t>Q1126一家公司有一个提取.转换和加载(ETL)作业,用于接收和处理大量消息.白天负载偶尔会激增.ETL作业使用托管在本地的客户数据服务.该公司希望通过使用客户数据来丰富收到的消息.然而,当管理大量请求时,客户数据服务可能会变得不稳定.解决方案必须保护客户数据服务免受过载.哪种解决方案以最小的运营开销满足这些要求?</t>
    <phoneticPr fontId="2"/>
  </si>
  <si>
    <t>创建一个Amazon API网关HTTP API作为客户数据服务的代理.启用API网关限制以减少注册请求的数量.使用消息处理器中的API,通过使用customerdata来丰富消息.</t>
    <phoneticPr fontId="2"/>
  </si>
  <si>
    <t>创建一个Amazon API网关REST API作为客户数据服务的代理.在客户标识密钥上启用API网关缓存.使用消息处理器中的API通过使用客户数据来丰富消息.</t>
    <phoneticPr fontId="2"/>
  </si>
  <si>
    <t>将所有客户数据复制到Amazon DynamoDB表中.在客户密钥上启用Amazon API网关缓存.创建一个API网关RESTAPI作为代理在DynamoDB中执行查找.</t>
    <phoneticPr fontId="2"/>
  </si>
  <si>
    <t>创建一个Amazon API网关REST API作为AWS Lambda函数的代理,配置Lambda函数以调用客户数据服务.为Lambda函数设置保留并发.</t>
    <phoneticPr fontId="2"/>
  </si>
  <si>
    <t>题目 1127：</t>
    <phoneticPr fontId="2"/>
  </si>
  <si>
    <t>Q1127一家公司正在构建一个无服务器web应用程序,该应用程序具有多个相互依存的工作流,全球数百万用户将访问该应用程序.应用程序需要处理突发流量.哪种解决方案最经济高效地满足这些要求?</t>
    <phoneticPr fontId="2"/>
  </si>
  <si>
    <t>部署带有使用计划和节流设置的Amazon API网关HTTP API.将AWS Step Functions与标准工作流一起使用.</t>
    <phoneticPr fontId="2"/>
  </si>
  <si>
    <t>部署带有使用计划和投掷设置的Amazon API网关HTTP API.将AWs步骤函数与Express工作流一起使用.</t>
    <phoneticPr fontId="2"/>
  </si>
  <si>
    <t>在没有使用计划的情况下部署Amazon API网关HTTP API.将Aws Step函数与Express工作流结合使用.</t>
    <phoneticPr fontId="2"/>
  </si>
  <si>
    <t>在没有使用计划的情况下部署亚马逊API网关HTTP API.使用具有保留并发性的AWS阶跃函数和多个AWS Lambda函数</t>
    <phoneticPr fontId="2"/>
  </si>
  <si>
    <t>题目 1128：</t>
    <phoneticPr fontId="2"/>
  </si>
  <si>
    <t>Q1128一家公司推出了一款使用Amazon Aurora PostgreSQL数据库的新web应用程序,该公司希望为依赖AI的应用程序添加新功能.该公司需要矢量存储能力才能使用All工具.哪种解决方案最具成本效益地满足这一要求?</t>
    <phoneticPr fontId="2"/>
  </si>
  <si>
    <t>使用Amazon OpenSearch Service创建OpenSearch服务.配置应用程序以将向量嵌入写入向量索引.</t>
    <phoneticPr fontId="2"/>
  </si>
  <si>
    <t>创建Amazon DocumentDB集群.配置应用程序以将向量嵌入写入向量索引.</t>
    <phoneticPr fontId="2"/>
  </si>
  <si>
    <t>创建亚马逊海王星ML集群.配置应用程序以将向量嵌入写入向量图.</t>
    <phoneticPr fontId="2"/>
  </si>
  <si>
    <t>在Aurora PostgreSQL数据库上安装pgvector扩展.配置应用程序以将向量嵌入写入向量表.</t>
    <phoneticPr fontId="2"/>
  </si>
  <si>
    <t>题目 1129：</t>
    <phoneticPr fontId="2"/>
  </si>
  <si>
    <t>Q1129一家软件即服务(Saas) 公司使用AWS组织来管理其AWS帐户.该公司使用一个中央安全帐户来管理AWS Config和AWS security Hub等安全相关服务.为了收集该公司提供的服务的数据,该公司在Amazon EC2机群上的一个帐户中运行了大量Amazon EMR作业,每个作业都有数百个实例.该公司使用启动模板定义启动EC2实例.该公司希望监控工作负载合规性和安全发现.哪种解决方案组合最具成本效益地满足这些要求?(选择两个.)</t>
    <phoneticPr fontId="2"/>
  </si>
  <si>
    <t>使用Spot实例来承载EMR作业.</t>
    <phoneticPr fontId="2"/>
  </si>
  <si>
    <t>配置AWS Config以每天记录项目.</t>
    <phoneticPr fontId="2"/>
  </si>
  <si>
    <t>配置AWS Config以每小时记录项目</t>
    <phoneticPr fontId="2"/>
  </si>
  <si>
    <t>使用保留实例来承载EMR作业.</t>
    <phoneticPr fontId="2"/>
  </si>
  <si>
    <t>题目 1130：</t>
    <phoneticPr fontId="2"/>
  </si>
  <si>
    <t>Q1130一家公司在其AWS帐户中运行生产工作负载.多个团队创建和维护工作负载.公司需要能够检测资源配置的变化.公司需要在不更改或修改现有资源的情况下将更改作为配置项捕获.哪种解决方案能够满足这些要求?</t>
    <phoneticPr fontId="2"/>
  </si>
  <si>
    <t>使用AWS配置.启动AWS资源的配置记录器,以检测资源配置中的更改.</t>
    <phoneticPr fontId="2"/>
  </si>
  <si>
    <t>使用AWS CloudFormation.启动漂移检测以捕获资源配置的变化.</t>
    <phoneticPr fontId="2"/>
  </si>
  <si>
    <t>使用Amazon Detective检测分析和调查资源配置的变化.</t>
    <phoneticPr fontId="2"/>
  </si>
  <si>
    <t>使用AWS Audit Manager捕获资源配置的管理事件和全局服务事件.</t>
    <phoneticPr fontId="2"/>
  </si>
  <si>
    <t>题目 1131：</t>
    <phoneticPr fontId="2"/>
  </si>
  <si>
    <t>Q1131一家公司在AWS Organizations中有一个组织,该组织启用了所有功能.该公司在全球多个AWS区域拥有多个Amazon S3存储桶.S3存储桶包含敏感数据.公司需要确保S3存储桶中没有存储个人身份信息(PII).该公司还需要一个可扩展的解决方案来识别PII.哪种解决方案能够满足这些要求?</t>
    <phoneticPr fontId="2"/>
  </si>
  <si>
    <t>在Organizations管理帐户中,将Amazon Macie管理员IAM用户配置为全局组织的委派管理员.使用Macie管理员用户配置Macie设置以扫描PlI.</t>
    <phoneticPr fontId="2"/>
  </si>
  <si>
    <t>对于组织管理帐户中的每个区域,指定一个委派的Amazon Macie管理员帐户.在Macie管理员帐户中,添加组织中的所有帐户.使用Macie管理员帐户启用Macie.为组织中的所有帐户配置自动敏感数据发现.</t>
    <phoneticPr fontId="2"/>
  </si>
  <si>
    <t>对于组织管理帐户中的每个区域,配置服务控制策略 (SCP) 以识别PII.将SCP应用于组织根.</t>
    <phoneticPr fontId="2"/>
  </si>
  <si>
    <t>在组织管理帐户中,配置AWS Lambda函数以扫描每个区域的PlI</t>
    <phoneticPr fontId="2"/>
  </si>
  <si>
    <t>题目 1132：</t>
    <phoneticPr fontId="2"/>
  </si>
  <si>
    <t>Q1132一家公司正在使用Amazon RDS for MySQL部署一个关键应用程序.应用程序必须具有高可用性,并且必须自动恢复.公司需要支持交互式用户(事务查询)和批处理报告(分析查询),延迟不超过4小时.分析查询不得影响事务查询的性能,哪种解决方案能够满足这些要求?</t>
    <phoneticPr fontId="2"/>
  </si>
  <si>
    <t>在具有一个备用实例的Multi-AZ DB实例部署中配置Amazon RDS for MySQL.将事务查询指向primany DB实例.将分析查询指向在不同可用区中运行的辅助数据库实例.</t>
    <phoneticPr fontId="2"/>
  </si>
  <si>
    <t>在具有两个备用实例的Multi-AZ DB集群部署中配置Amazon RDS for MySQL.将事务查询指向主数据库实例.将分析查询指向读取器端点.</t>
    <phoneticPr fontId="2"/>
  </si>
  <si>
    <t>配置Amazon RDS for MySQL以在多个可用区中使用多个读取副本.将事务性查询指向主数据库实例,将分析查询指向不同可用区中的一个副本</t>
    <phoneticPr fontId="2"/>
  </si>
  <si>
    <t>将Amazon RDS for MySQL配置为启用自动备份的事务查询的主数据库.配置自动备份.每天晚上,从最新快照创建一个只读数据库,以支持分析查询.终止之前创建的数据库.</t>
    <phoneticPr fontId="2"/>
  </si>
  <si>
    <t>题目 1133：</t>
    <phoneticPr fontId="2"/>
  </si>
  <si>
    <t>Q1133一家公司正在部署一项新的SFTP服务.该服务由自动扩展组中的Amazon EC2实例组成,该组跨越两个可用区域和一个共享的Amazon弹性文件系统(Amazon EFS)文件系统.该服务位于连接了安全组的网络负载平衡器(NLB)后面.解决方案架构师需要授予一个IP地址访问新服务的权限.哪种解决方案能够满足这一要求?</t>
    <phoneticPr fontId="2"/>
  </si>
  <si>
    <t>编辑默认网络ACL,为包含NLB和自动缩放组的子网添加端口22的入站规则和端口32768-61000的出站规则.添加一条规则以拒绝所有其他流量.</t>
    <phoneticPr fontId="2"/>
  </si>
  <si>
    <t>向NLB安全组添加一个入站规则,允许来自IP地址的TCP端口22流量.向自动缩放组引用的安全组添加入站规则,允许TCP Pot 22从NLB安全组传输.</t>
    <phoneticPr fontId="2"/>
  </si>
  <si>
    <t>向NLB安全组添加一个入站规则,允许TCP端口22从0.0.0.0/0开始.向自动缩放组引用的安全组添加入站规则,该规则允许来自NLB安全组的TCP端口22流量.</t>
    <phoneticPr fontId="2"/>
  </si>
  <si>
    <t>Q1134应用程序团队使用AWS组织中的组织来管理专用组织单元(OU)中的多个AWS帐户.这些帐户不承载生产工作负载.应用程序团队每月都会超出预算.解决方案架构师需要实施控制,以防止应用程序团队超出团队的预算.哪种解决方案能够满足这一要求?</t>
    <phoneticPr fontId="2"/>
  </si>
  <si>
    <t>在AWS成本资源管理器中创建使用情况报告.设置自动警报,以便在使用量超过预算时通知应用程序团队,以便团队可以立即采取行动降低成本.</t>
    <phoneticPr fontId="2"/>
  </si>
  <si>
    <t>在Aws Budgets中创建固定的月度预算.创建预算操作,将服务控制轮询(ScP)应用于OU,以在团队达到每月预算时拒绝额外使用.</t>
    <phoneticPr fontId="2"/>
  </si>
  <si>
    <t>使用AWS成本异常检测来监控应用程序团队的使用情况,并提醒应用程序团队注意未公布的支出模式.</t>
    <phoneticPr fontId="2"/>
  </si>
  <si>
    <t>Q1135一家公司使用亚马逊弹性容器服务(Amazon ECS)来运行属于服务团队的工作负载.每个服务团队都使用所有者标签来指定团队拥有的ECS容器.该公司希望生成一份AWS Cost Explorer报告,显示每个服务团队每月在ECS容器上的支出.哪种步骤组合将以最有效的方式满足这些要求?(选择两个.)</t>
    <phoneticPr fontId="2"/>
  </si>
  <si>
    <t>在成本资源管理器中创建自定义报告.为Amazon ECS应用筛选器</t>
    <phoneticPr fontId="2"/>
  </si>
  <si>
    <t>在成本资源管理器中创建自定义报告,为所有者资源标记应用筛选器.</t>
    <phoneticPr fontId="2"/>
  </si>
  <si>
    <t>激活所有者标签作为成本分配标签.按链接帐户对成本资源管理器报告进行分组.</t>
    <phoneticPr fontId="2"/>
  </si>
  <si>
    <t>Q1136一家公司希望在VPC中为短期项目运行无服务器应用程序.该应用程序使用AWS Lambda函数.应用程序需要与本地数据库交互.该公司希望在Lambda功能和本地数据库之间建立安全且经济高效的网络连接.哪种解决方案能够满足这些要求?</t>
    <phoneticPr fontId="2"/>
  </si>
  <si>
    <t>在本地网络和VPc之间创建AWS站点到站点VPN连接.</t>
    <phoneticPr fontId="2"/>
  </si>
  <si>
    <t>使用AWS Direct Connect在本地网络和VPC之间建立专用网络连接.</t>
    <phoneticPr fontId="2"/>
  </si>
  <si>
    <t>使用AWS Transit Gateway建立连接本地网络和VPC的中心辐射式网络架构.</t>
    <phoneticPr fontId="2"/>
  </si>
  <si>
    <t>Q1137一家公司正在设计一种新的Amazon Elastic Kubernetes Service (Amazon EKS) 部署,以托管使用单个集群的多租户应用程序,该公司希望确保每个pod都有自己的托管环境,环境不得共享CPU.内存、存储或弹性网络接口.哪种解决方案能够满足这些要求?</t>
    <phoneticPr fontId="2"/>
  </si>
  <si>
    <t>使用Amazon EC2实例来托管自我管理的Kubernetes集群.使用污点和容忍来强制隔离边界.</t>
    <phoneticPr fontId="2"/>
  </si>
  <si>
    <t>将亚马逊EKS与AWS Fargate结合使用.使用Fargate管理资源并强制隔离边界.</t>
    <phoneticPr fontId="2"/>
  </si>
  <si>
    <t>使用Amazon EKS和受管节点组.使用污点和容忍来强制隔离边界.</t>
    <phoneticPr fontId="2"/>
  </si>
  <si>
    <t>Q1138一家公司正在为照片构建云存储和共享应用程序.用户可以从电脑和手机上传照片,并将其持久存储在云端.上传照片后,大多数照片在最初的40-90天内会被频繁分享和下载.照片通常在90天后访问频率较低,但有些照片的访问率很高.该应用程序最初将照片存储在Amazon S 3 Standard中.解决方案架构师需要在不牺牲用户体验或数据持久性的情况下降低应用程序的运营成本.解决方案架构师应该使用哪种策略来最经济高效地满足这些要求?</t>
    <phoneticPr fontId="2"/>
  </si>
  <si>
    <t>定义S3生命周期规则,以立即将对象转换到S3智能分层.</t>
    <phoneticPr fontId="2"/>
  </si>
  <si>
    <t>定义一个S3生命周期规则,在90天后将对象从S3标准转换到S3 Glacier深度存档.</t>
    <phoneticPr fontId="2"/>
  </si>
  <si>
    <t>定义一个S3生命周期规则,在90天后将对象从S3标准转换为S3单区非正常访问(S3单区-A).</t>
    <phoneticPr fontId="2"/>
  </si>
  <si>
    <t>Q1139一家公司的社交媒体应用程序正在经历快速的用户增长,当前的架构使用t系列Amazon EC2实例.当前的架构难以处理越来越多的用户帖子和图片.在使用高峰期,应用程序的性能会下降.解决方案架构师需要设计一个更新的架构,以解决性能问题,并随着使用量的增加而扩展.哪种解决方案能够以最小的运营开销满足这些要求?</t>
    <phoneticPr fontId="2"/>
  </si>
  <si>
    <t>使用同一系列中最大的Amazon EC2实例来托管应用程序.在实例上安装一个关系数据库来存储所有帐户信息以及存储帖子和图像.</t>
    <phoneticPr fontId="2"/>
  </si>
  <si>
    <t>使用亚马逊简单队列服务(Amazon SaS)缓冲传入的帖子.使用同一系列中更大的EC2实例来托管应用程序.将帐户信息存储在Amazon DynamoDB中.将帖子和图片存储在本地EC2实例文件系统中</t>
    <phoneticPr fontId="2"/>
  </si>
  <si>
    <t>在同一系列中部署多个EC2实例.WU使用应用程序负载平衡器来分配流量.使用共享文件系统存储帐户信息以及存储帖子和图像</t>
    <phoneticPr fontId="2"/>
  </si>
  <si>
    <t>Q1140解决方案架构师需要为A公司的应用程序设计一个包含高性能机器学习的托管存储解决方案.此应用程序在AWS Fargate上运行,连接的存储需要同时访问文件并提供高性能解决方案架构师应该推荐哪种存储选项?</t>
    <phoneticPr fontId="2"/>
  </si>
  <si>
    <t>为应用程序创建一个Amazon S3 bucket,并为Fargate建立IAM角色以与Amazon S3通信.</t>
    <phoneticPr fontId="2"/>
  </si>
  <si>
    <t>为Lustre创建一个Amazon FSx文件共享,并建立一个IAM角色,允许Fargate与Lustre的FSx通信.</t>
    <phoneticPr fontId="2"/>
  </si>
  <si>
    <t>为应用程序创建一个Amazon Elastic Block Store (Amazon EBS) 卷,并建立一个IAM角色,允许Fargate与Amazon EBS通信.</t>
    <phoneticPr fontId="2"/>
  </si>
  <si>
    <t>Q1141解决方案架构师正在设计一个解决方案,以访问图像目录,并为用户提供提交自定义图像请求的能力.图像定制参数将在发送到AWS API网关API的任何请求中.定制图像将按需生成,用户将收到一个链接,他们可以点击该链接查看或下载他们的定制图像.解决方案必须高度可用,以便查看和定制图像.满足这些要求的最具成本效益的解决方案是什么?</t>
    <phoneticPr fontId="2"/>
  </si>
  <si>
    <t>使用Amazon EC2实例将原始映像操作到请求的自定义中.将原始和操作过的映像存储在Amazon S3中.在EC2实例前配置弹性负载均衡器.</t>
    <phoneticPr fontId="2"/>
  </si>
  <si>
    <t>使用AWS Lambda将原始映像操作为请求的自定义.将原始图像和处理后的图像存储在Amazon S3中.使用S3 bucket作为ongin配置Amazon CloudFront分发.</t>
    <phoneticPr fontId="2"/>
  </si>
  <si>
    <t>使用Amazon EC2实例将原始映像操作到请求的自定义中.将原始图像存储在Amazon S3中,将处理后的图像存储在亚马逊DynamoDB中.配置以S3存储桶为源的Amazon CloudFront分发.</t>
    <phoneticPr fontId="2"/>
  </si>
  <si>
    <t>Q1142过去几年,一家公司一直在亚马逊RDS实例中存储分析数据.该公司要求解决方案架构师找到一个解决方案,允许用户使用API访问这些数据.预期应用程序将经历一段时间的不活动,但可能会在几秒钟内收到突发流量.解决方案架构师应该建议哪种解决方案?</t>
    <phoneticPr fontId="2"/>
  </si>
  <si>
    <t>建立亚马逊API网关,使用亚马逊云服务器.</t>
    <phoneticPr fontId="2"/>
  </si>
  <si>
    <t>建立亚马逊API网关并使用AWS弹性Beanstalk.</t>
    <phoneticPr fontId="2"/>
  </si>
  <si>
    <t>建立亚马逊API网关并使用带有自动缩放功能的亚口who pas</t>
    <phoneticPr fontId="2"/>
  </si>
  <si>
    <t>Q1143一位解决方案架构师观察到,在达到所需的Amazon EC2容量之前,夜间批处理作业会自动扩展1小时.每天晚上的峰值容量都是一样的,批处理作业总是在凌晨1点开始.解决方案架构师需要找到一个经济高效的解决方案,以快速达到所需要的EC2容量,并允许自动扩展组在批处理作业完成后进行缩减.解决方案架构师应该做些什么来满足这些要求?</t>
    <phoneticPr fontId="2"/>
  </si>
  <si>
    <t>增加自动缩放组的最小容量.</t>
    <phoneticPr fontId="2"/>
  </si>
  <si>
    <t>增加自动缩放组的最大容量.</t>
    <phoneticPr fontId="2"/>
  </si>
  <si>
    <t>更改扩展策略,以便在每次扩展操作期间添加更多EC2实例.</t>
    <phoneticPr fontId="2"/>
  </si>
  <si>
    <t>Q1144应用程序需要开发环境(DEV)和生产环境(PROD)几年.DEV实例将在正常工作时间每天运行10小时,而PROD实例将每天运行24小时.解决方案架构师需要确定计算实例购买策略,以最大限度地降低成本.哪种解决方案最具成本效益?</t>
    <phoneticPr fontId="2"/>
  </si>
  <si>
    <t>DEV使用按需实例,PROD使用保留实例</t>
    <phoneticPr fontId="2"/>
  </si>
  <si>
    <t>DEV使用按需实例,PROD使用Spot实例</t>
    <phoneticPr fontId="2"/>
  </si>
  <si>
    <t>DEV具有Spot实例,PROD具有保留实例</t>
    <phoneticPr fontId="2"/>
  </si>
  <si>
    <t>Q1145一家公司在Amazon S3上托管其网站.该网站每月提供PB级的出站流量,这占该公司AWS成本的大部分.解决方案架构师应该做些什么来降低成本?</t>
    <phoneticPr fontId="2"/>
  </si>
  <si>
    <t>以现有网站为源配置Amazon CloudFront.</t>
    <phoneticPr fontId="2"/>
  </si>
  <si>
    <t>将网站移动到带有Amazon EBS卷的Amazon EC2进行存储.</t>
    <phoneticPr fontId="2"/>
  </si>
  <si>
    <t>重新注册网站,使其在亚马逊API网关和AWS Lambda的组合上运行.</t>
    <phoneticPr fontId="2"/>
  </si>
  <si>
    <t>Q1146一位解决方案架构师正在帮助开发人员使用AWS服务设计一个新的电子商务购物车应用程序.开发人员不确定当前的数据库模式,并希望随着电子商务网站的增长而进行更改.该解决方案需要具有高度的弹性,并能够自动扩展读写容量.哪种数据库解决方案满足这些要求?</t>
    <phoneticPr fontId="2"/>
  </si>
  <si>
    <t>亚马逊极光PostgreSQL</t>
    <phoneticPr fontId="2"/>
  </si>
  <si>
    <t>启用按需服务的Amazon DynamoDB</t>
    <phoneticPr fontId="2"/>
  </si>
  <si>
    <t>亚马逊SQS和亚马逊Aurora PostgreSQL</t>
    <phoneticPr fontId="2"/>
  </si>
  <si>
    <t>Q1147一个网站运行着一个网络应用程序,每天中午都会收到大量流量.用户每天上传新的图片和内容,但一直在抱怨超时.该架构使用Amazon EC2 Auto Scaling组,自定义应用程序在启动时始终需要1分钟才能启动,然后才能响应用户请求.解决方案架构师应该如何重新设计架构,以更好地应对不断变化的流量?</t>
    <phoneticPr fontId="2"/>
  </si>
  <si>
    <t>使用慢启动配置配置网络负载均衡器.</t>
    <phoneticPr fontId="2"/>
  </si>
  <si>
    <t>配置AWS Elasticache for Redis以将直接请求卸载到服务器.</t>
    <phoneticPr fontId="2"/>
  </si>
  <si>
    <t>配置Amazon CloudFront以使用应用程序负载平衡器作为源.</t>
    <phoneticPr fontId="2"/>
  </si>
  <si>
    <t>Q1148三层web应用程序处理来自客户的订单.web层由应用程序负载平衡器后面的Amazon EC2实例.使用Amazon SQS与web层解耦的三个EC2实例的中间层和Amazon DynamoDB后端组成.在高峰时段,由于处理时间过长,使用该网站提交订单的客户必须等待比平时长得多的时间才能收到确认,解决方案架构师需要减少这些处理时间.哪种行动在实现这一目标方面最有效?</t>
    <phoneticPr fontId="2"/>
  </si>
  <si>
    <t>将SQS队列替换为Amazon Kinesis Data Firehose.</t>
    <phoneticPr fontId="2"/>
  </si>
  <si>
    <t>在DynamoDB后端层之前使用Amazon Elasticache for Redis.</t>
    <phoneticPr fontId="2"/>
  </si>
  <si>
    <t>使用Amazon EC2 Auto Scaling根据SQS队列深度向外扩展中间层实例.</t>
    <phoneticPr fontId="2"/>
  </si>
  <si>
    <t>Q1149一家公司需要实施一个关系数据库,其多区域灾难恢复恢复点目标(RPO)为1秒,恢复时间目标(RTO)为1分钟.哪个AWS解决方案可以实现这一点?</t>
    <phoneticPr fontId="2"/>
  </si>
  <si>
    <t>亚马逊极光全球数据库</t>
    <phoneticPr fontId="2"/>
  </si>
  <si>
    <t>亚马逊DynamoDB全局表.</t>
    <phoneticPr fontId="2"/>
  </si>
  <si>
    <t>带有跨区域快照副本的Amazon RDS for MySQL.</t>
    <phoneticPr fontId="2"/>
  </si>
  <si>
    <t>Q1150公司需要与外部供应商共享Amazon S3存储桶.存储桶所有者必须能够访问所有对象,应该采取哪些操作来共享S3存储桶?</t>
    <phoneticPr fontId="2"/>
  </si>
  <si>
    <t>将bucket更新为Requester Pays bucket</t>
    <phoneticPr fontId="2"/>
  </si>
  <si>
    <t>更新bucket以启用跨源资源共享(CPORS)</t>
    <phoneticPr fontId="2"/>
  </si>
  <si>
    <t>创建IAM策略,要求用户在上传对象时授予bucket所有者完全控制权.</t>
    <phoneticPr fontId="2"/>
  </si>
  <si>
    <t>创建一个Amazon CloudWatch警报.配置警报以重新启动转换到停止状态的EC2实例.</t>
    <phoneticPr fontId="2"/>
  </si>
  <si>
    <t>创建AWS配置规则,检查EC2实例是否使用数据敏感性标签和指定值.配置AWS Lambda函数,以便在发现不符合要求的资源时删除该资源.</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</si>
</sst>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30">
    <font>
      <sz val="11"/>
      <color theme="1"/>
      <name val="等线"/>
      <family val="2"/>
      <charset val="128"/>
      <scheme val="minor"/>
    </font>
    <font>
      <b/>
      <sz val="11"/>
      <color theme="1"/>
      <name val="等线"/>
      <family val="2"/>
      <charset val="128"/>
      <scheme val="minor"/>
    </font>
    <font>
      <sz val="6"/>
      <name val="等线"/>
      <family val="2"/>
      <charset val="128"/>
      <scheme val="minor"/>
    </font>
    <font>
      <b/>
      <sz val="11"/>
      <color rgb="FFFFFFFF"/>
      <name val="等线"/>
      <family val="2"/>
      <charset val="128"/>
      <scheme val="minor"/>
    </font>
    <font>
      <b/>
      <sz val="11"/>
      <color rgb="FF1F1F1F"/>
      <name val="等线"/>
      <family val="2"/>
      <charset val="128"/>
      <scheme val="minor"/>
    </font>
    <font>
      <b/>
      <sz val="12"/>
      <color rgb="FFFFFFFF"/>
      <name val="等线"/>
      <family val="2"/>
      <charset val="128"/>
      <scheme val="minor"/>
    </font>
    <font>
      <sz val="11"/>
      <color theme="1"/>
      <name val="微软雅黑"/>
      <family val="2"/>
      <charset val="128"/>
    </font>
    <font>
      <sz val="11"/>
      <color rgb="FF1F4E79"/>
      <name val="微软雅黑"/>
      <family val="2"/>
      <charset val="128"/>
    </font>
    <font>
      <b/>
      <sz val="12"/>
      <color rgb="FFFFFFFF"/>
      <name val="微软雅黑"/>
      <family val="2"/>
      <charset val="128"/>
    </font>
    <font>
      <b/>
      <sz val="11"/>
      <color rgb="FF374151"/>
      <name val="微软雅黑"/>
      <family val="2"/>
      <charset val="128"/>
    </font>
    <font>
      <b/>
      <sz val="11"/>
      <color rgb="FF000000"/>
      <name val="微软雅黑"/>
      <family val="2"/>
      <charset val="128"/>
    </font>
    <font>
      <b/>
      <sz val="11"/>
      <color rgb="FF111827"/>
      <name val="微软雅黑"/>
      <family val="2"/>
      <charset val="128"/>
    </font>
    <font>
      <b/>
      <sz val="11"/>
      <color rgb="FF0F4C81"/>
      <name val="微软雅黑"/>
      <family val="2"/>
      <charset val="128"/>
    </font>
    <font>
      <b/>
      <sz val="18"/>
      <color rgb="FFFFFFFF"/>
      <name val="微软雅黑"/>
      <family val="2"/>
      <charset val="128"/>
    </font>
    <font>
      <b/>
      <sz val="11"/>
      <color rgb="FF333333"/>
      <name val="等线"/>
      <family val="2"/>
      <charset val="128"/>
      <scheme val="minor"/>
    </font>
    <font>
      <b/>
      <sz val="11"/>
      <color rgb="FF555555"/>
      <name val="微软雅黑"/>
      <family val="2"/>
      <charset val="128"/>
    </font>
    <font>
      <b/>
      <sz val="10"/>
      <color rgb="FF555555"/>
      <name val="等线"/>
      <family val="2"/>
      <charset val="128"/>
      <scheme val="minor"/>
    </font>
    <font>
      <b/>
      <sz val="11"/>
      <color rgb="FFFFFFFF"/>
      <name val="等线"/>
      <family val="3"/>
      <charset val="128"/>
      <scheme val="minor"/>
    </font>
    <font>
      <b/>
      <sz val="14"/>
      <color rgb="FFFFFFFF"/>
      <name val="等线"/>
      <family val="2"/>
      <charset val="128"/>
      <scheme val="minor"/>
    </font>
    <font>
      <b/>
      <sz val="11"/>
      <color rgb="FF000000"/>
      <name val="等线"/>
      <family val="2"/>
      <charset val="128"/>
      <scheme val="minor"/>
    </font>
    <font>
      <b/>
      <sz val="11"/>
      <color rgb="FF555555"/>
      <name val="微软雅黑"/>
      <family val="2"/>
      <charset val="128"/>
    </font>
    <font>
      <b/>
      <sz val="11"/>
      <color rgb="FF0F4C81"/>
      <name val="微软雅黑"/>
      <family val="2"/>
      <charset val="128"/>
    </font>
    <font>
      <b/>
      <sz val="11"/>
      <color rgb="FF333333"/>
      <name val="微软雅黑"/>
      <family val="2"/>
      <charset val="128"/>
    </font>
    <font>
      <sz val="11"/>
      <color rgb="FF333333"/>
      <name val="微软雅黑"/>
      <family val="2"/>
      <charset val="128"/>
    </font>
    <font>
      <b/>
      <sz val="11"/>
      <color rgb="FF000000"/>
      <name val="Microsoft YaHei"/>
      <family val="2"/>
      <charset val="134"/>
    </font>
    <font>
      <sz val="10"/>
      <color theme="1"/>
      <name val="微软雅黑"/>
      <family val="2"/>
      <charset val="128"/>
    </font>
    <font>
      <b/>
      <sz val="10"/>
      <color rgb="FF1F1F1F"/>
      <name val="微软雅黑"/>
      <family val="2"/>
      <charset val="128"/>
    </font>
    <font>
      <b/>
      <sz val="11"/>
      <color theme="1"/>
      <name val="微软雅黑"/>
      <family val="2"/>
      <charset val="128"/>
    </font>
    <font>
      <b/>
      <sz val="11"/>
      <color rgb="FF1F1F1F"/>
      <name val="微软雅黑"/>
      <family val="2"/>
      <charset val="128"/>
    </font>
    <font>
      <b/>
      <sz val="10"/>
      <color rgb="FF000000"/>
      <name val="微软雅黑"/>
      <family val="2"/>
      <charset val="128"/>
    </font>
  </fonts>
  <fills count="12">
    <fill>
      <patternFill patternType="none"/>
    </fill>
    <fill>
      <patternFill patternType="gray125"/>
    </fill>
    <fill>
      <patternFill patternType="solid">
        <fgColor rgb="FF1F4E79"/>
        <bgColor indexed="64"/>
      </patternFill>
    </fill>
    <fill>
      <patternFill patternType="solid">
        <fgColor rgb="FFFFF2CC"/>
        <bgColor indexed="64"/>
      </patternFill>
    </fill>
    <fill>
      <patternFill patternType="solid">
        <fgColor rgb="FFF2F2F2"/>
        <bgColor indexed="64"/>
      </patternFill>
    </fill>
    <fill>
      <patternFill patternType="solid">
        <fgColor rgb="FFD9E2F3"/>
        <bgColor indexed="64"/>
      </patternFill>
    </fill>
    <fill>
      <patternFill patternType="solid">
        <fgColor rgb="FFF8FAFC"/>
        <bgColor indexed="64"/>
      </patternFill>
    </fill>
    <fill>
      <patternFill patternType="solid">
        <fgColor rgb="FFF39C12"/>
        <bgColor indexed="64"/>
      </patternFill>
    </fill>
    <fill>
      <patternFill patternType="solid">
        <fgColor rgb="FFE8F0FE"/>
        <bgColor indexed="64"/>
      </patternFill>
    </fill>
    <fill>
      <patternFill patternType="solid">
        <fgColor rgb="FFD9EAF7"/>
        <bgColor indexed="64"/>
      </patternFill>
    </fill>
    <fill>
      <patternFill patternType="solid">
        <fgColor rgb="FF5B9BD5"/>
        <bgColor indexed="64"/>
      </patternFill>
    </fill>
    <fill>
      <patternFill patternType="solid">
        <fgColor rgb="FFFFFFFF"/>
        <bgColor indexed="64"/>
      </patternFill>
    </fill>
  </fills>
  <borders count="23">
    <border>
      <left/>
      <right/>
      <top/>
      <bottom/>
      <diagonal/>
    </border>
    <border>
      <left/>
      <right/>
      <top/>
      <bottom style="hair">
        <color rgb="FFE5E7EB"/>
      </bottom>
      <diagonal/>
    </border>
    <border>
      <left/>
      <right/>
      <top style="hair">
        <color rgb="FFE5E7EB"/>
      </top>
      <bottom style="hair">
        <color rgb="FFE5E7EB"/>
      </bottom>
      <diagonal/>
    </border>
    <border>
      <left/>
      <right/>
      <top style="hair">
        <color rgb="FFE5E7EB"/>
      </top>
      <bottom/>
      <diagonal/>
    </border>
    <border>
      <left/>
      <right/>
      <top style="thick">
        <color rgb="FFBFBFBF"/>
      </top>
      <bottom style="medium">
        <color rgb="FF16365D"/>
      </bottom>
      <diagonal/>
    </border>
    <border>
      <left/>
      <right/>
      <top style="hair">
        <color rgb="FFE5E7EB"/>
      </top>
      <bottom style="thick">
        <color rgb="FFBFBFBF"/>
      </bottom>
      <diagonal/>
    </border>
    <border>
      <left/>
      <right/>
      <top style="hair">
        <color rgb="FFE5E7EB"/>
      </top>
      <bottom style="thick">
        <color rgb="FFD0D0D0"/>
      </bottom>
      <diagonal/>
    </border>
    <border>
      <left style="thick">
        <color rgb="FFD0D0D0"/>
      </left>
      <right/>
      <top style="thick">
        <color rgb="FFBFBFBF"/>
      </top>
      <bottom style="medium">
        <color rgb="FF16365D"/>
      </bottom>
      <diagonal/>
    </border>
    <border>
      <left style="thick">
        <color rgb="FFD0D0D0"/>
      </left>
      <right/>
      <top/>
      <bottom style="hair">
        <color rgb="FFE5E7EB"/>
      </bottom>
      <diagonal/>
    </border>
    <border>
      <left style="thick">
        <color rgb="FFD0D0D0"/>
      </left>
      <right/>
      <top style="hair">
        <color rgb="FFE5E7EB"/>
      </top>
      <bottom style="hair">
        <color rgb="FFE5E7EB"/>
      </bottom>
      <diagonal/>
    </border>
    <border>
      <left style="thick">
        <color rgb="FFD0D0D0"/>
      </left>
      <right/>
      <top style="hair">
        <color rgb="FFE5E7EB"/>
      </top>
      <bottom/>
      <diagonal/>
    </border>
    <border>
      <left style="thick">
        <color rgb="FFD0D0D0"/>
      </left>
      <right/>
      <top style="hair">
        <color rgb="FFE5E7EB"/>
      </top>
      <bottom style="thick">
        <color rgb="FFD0D0D0"/>
      </bottom>
      <diagonal/>
    </border>
    <border>
      <left/>
      <right style="thick">
        <color rgb="FFD0D0D0"/>
      </right>
      <top style="thick">
        <color rgb="FFBFBFBF"/>
      </top>
      <bottom style="medium">
        <color rgb="FF16365D"/>
      </bottom>
      <diagonal/>
    </border>
    <border>
      <left/>
      <right style="thick">
        <color rgb="FFD0D0D0"/>
      </right>
      <top/>
      <bottom style="hair">
        <color rgb="FFE5E7EB"/>
      </bottom>
      <diagonal/>
    </border>
    <border>
      <left/>
      <right style="thick">
        <color rgb="FFD0D0D0"/>
      </right>
      <top style="hair">
        <color rgb="FFE5E7EB"/>
      </top>
      <bottom style="hair">
        <color rgb="FFE5E7EB"/>
      </bottom>
      <diagonal/>
    </border>
    <border>
      <left/>
      <right style="thick">
        <color rgb="FFD0D0D0"/>
      </right>
      <top style="hair">
        <color rgb="FFE5E7EB"/>
      </top>
      <bottom/>
      <diagonal/>
    </border>
    <border>
      <left/>
      <right style="thick">
        <color rgb="FFD0D0D0"/>
      </right>
      <top style="hair">
        <color rgb="FFE5E7EB"/>
      </top>
      <bottom style="thick">
        <color rgb="FFD0D0D0"/>
      </bottom>
      <diagonal/>
    </border>
    <border>
      <left/>
      <right/>
      <top style="medium">
        <color rgb="FF16365D"/>
      </top>
      <bottom style="hair">
        <color rgb="FFE5E7EB"/>
      </bottom>
      <diagonal/>
    </border>
    <border>
      <left/>
      <right style="thick">
        <color rgb="FFD0D0D0"/>
      </right>
      <top style="medium">
        <color rgb="FF16365D"/>
      </top>
      <bottom style="hair">
        <color rgb="FFE5E7EB"/>
      </bottom>
      <diagonal/>
    </border>
    <border>
      <left/>
      <right style="thick">
        <color rgb="FFD0D0D0"/>
      </right>
      <top style="hair">
        <color rgb="FFE5E7EB"/>
      </top>
      <bottom style="thick">
        <color rgb="FFBFBFBF"/>
      </bottom>
      <diagonal/>
    </border>
    <border>
      <left/>
      <right/>
      <top style="thick">
        <color rgb="FFD0D0D0"/>
      </top>
      <bottom/>
      <diagonal/>
    </border>
    <border>
      <left style="medium">
        <color rgb="FFC8A100"/>
      </left>
      <right/>
      <top style="medium">
        <color rgb="FFC8A100"/>
      </top>
      <bottom style="medium">
        <color rgb="FFC8A100"/>
      </bottom>
      <diagonal/>
    </border>
    <border>
      <left style="medium">
        <color rgb="FFB9770E"/>
      </left>
      <right style="medium">
        <color rgb="FFB9770E"/>
      </right>
      <top style="medium">
        <color rgb="FFB9770E"/>
      </top>
      <bottom style="medium">
        <color rgb="FFB9770E"/>
      </bottom>
      <diagonal/>
    </border>
  </borders>
  <cellStyleXfs count="1">
    <xf numFmtId="0" fontId="0" fillId="0" borderId="0">
      <alignment vertical="center"/>
    </xf>
  </cellStyleXfs>
  <cellXfs count="91">
    <xf numFmtId="0" fontId="0" fillId="0" borderId="0" xfId="0">
      <alignment vertical="center"/>
    </xf>
    <xf numFmtId="0" fontId="1" fillId="0" borderId="0" xfId="0" applyFont="1">
      <alignment vertical="center"/>
    </xf>
    <xf numFmtId="0" fontId="0" fillId="0" borderId="0" xfId="0" applyAlignment="1">
      <alignment vertical="top" wrapText="1"/>
    </xf>
    <xf numFmtId="0" fontId="4" fillId="4" borderId="0" xfId="0" applyFont="1" applyFill="1" applyAlignment="1">
      <alignment horizontal="center" vertical="center" wrapText="1"/>
    </xf>
    <xf numFmtId="0" fontId="0" fillId="0" borderId="0" xfId="0" applyAlignment="1">
      <alignment horizontal="left" vertical="top" wrapText="1"/>
    </xf>
    <xf numFmtId="0" fontId="15" fillId="4" borderId="0" xfId="0" applyFont="1" applyFill="1" applyAlignment="1">
      <alignment horizontal="center" vertical="top" wrapText="1"/>
    </xf>
    <xf numFmtId="0" fontId="6" fillId="0" borderId="0" xfId="0" applyFont="1" applyAlignment="1">
      <alignment vertical="top" wrapText="1"/>
    </xf>
    <xf numFmtId="176" fontId="11" fillId="0" borderId="0" xfId="0" applyNumberFormat="1" applyFont="1" applyAlignment="1">
      <alignment horizontal="left" vertical="top" wrapText="1"/>
    </xf>
    <xf numFmtId="0" fontId="8" fillId="2" borderId="7" xfId="0" applyFont="1" applyFill="1" applyBorder="1" applyAlignment="1">
      <alignment horizontal="left" vertical="top" wrapText="1"/>
    </xf>
    <xf numFmtId="0" fontId="15" fillId="4" borderId="8" xfId="0" applyFont="1" applyFill="1" applyBorder="1" applyAlignment="1">
      <alignment horizontal="left" vertical="top" wrapText="1"/>
    </xf>
    <xf numFmtId="0" fontId="15" fillId="4" borderId="9" xfId="0" applyFont="1" applyFill="1" applyBorder="1" applyAlignment="1">
      <alignment horizontal="left" vertical="top" wrapText="1"/>
    </xf>
    <xf numFmtId="0" fontId="15" fillId="3" borderId="9" xfId="0" applyFont="1" applyFill="1" applyBorder="1" applyAlignment="1">
      <alignment horizontal="left" vertical="top" wrapText="1"/>
    </xf>
    <xf numFmtId="0" fontId="15" fillId="4" borderId="10" xfId="0" applyFont="1" applyFill="1" applyBorder="1" applyAlignment="1">
      <alignment horizontal="left" vertical="top" wrapText="1"/>
    </xf>
    <xf numFmtId="0" fontId="15" fillId="6" borderId="8" xfId="0" applyFont="1" applyFill="1" applyBorder="1" applyAlignment="1">
      <alignment horizontal="left" vertical="top" wrapText="1"/>
    </xf>
    <xf numFmtId="0" fontId="15" fillId="6" borderId="9" xfId="0" applyFont="1" applyFill="1" applyBorder="1" applyAlignment="1">
      <alignment horizontal="left" vertical="top" wrapText="1"/>
    </xf>
    <xf numFmtId="0" fontId="15" fillId="6" borderId="10" xfId="0" applyFont="1" applyFill="1" applyBorder="1" applyAlignment="1">
      <alignment horizontal="left" vertical="top" wrapText="1"/>
    </xf>
    <xf numFmtId="0" fontId="15" fillId="6" borderId="11" xfId="0" applyFont="1" applyFill="1" applyBorder="1" applyAlignment="1">
      <alignment horizontal="left" vertical="top" wrapText="1"/>
    </xf>
    <xf numFmtId="0" fontId="0" fillId="0" borderId="0" xfId="0" applyAlignment="1">
      <alignment vertical="center" wrapText="1"/>
    </xf>
    <xf numFmtId="0" fontId="12" fillId="0" borderId="14" xfId="0" applyFont="1" applyBorder="1" applyAlignment="1">
      <alignment horizontal="left" vertical="top" wrapText="1"/>
    </xf>
    <xf numFmtId="0" fontId="12" fillId="0" borderId="13" xfId="0" applyFont="1" applyBorder="1" applyAlignment="1">
      <alignment horizontal="left" vertical="top" wrapText="1"/>
    </xf>
    <xf numFmtId="0" fontId="3" fillId="2" borderId="0" xfId="0" applyFont="1" applyFill="1" applyAlignment="1">
      <alignment vertical="top" wrapText="1"/>
    </xf>
    <xf numFmtId="0" fontId="19" fillId="9" borderId="0" xfId="0" applyFont="1" applyFill="1" applyAlignment="1">
      <alignment vertical="top" wrapText="1"/>
    </xf>
    <xf numFmtId="1" fontId="0" fillId="0" borderId="0" xfId="0" applyNumberFormat="1" applyAlignment="1">
      <alignment vertical="top" wrapText="1"/>
    </xf>
    <xf numFmtId="49" fontId="0" fillId="0" borderId="0" xfId="0" applyNumberFormat="1" applyAlignment="1">
      <alignment vertical="center" wrapText="1"/>
    </xf>
    <xf numFmtId="49" fontId="0" fillId="0" borderId="0" xfId="0" applyNumberFormat="1" applyAlignment="1">
      <alignment vertical="top" wrapText="1"/>
    </xf>
    <xf numFmtId="0" fontId="10" fillId="3" borderId="21" xfId="0" applyFont="1" applyFill="1" applyBorder="1" applyAlignment="1">
      <alignment horizontal="left" vertical="top" wrapText="1"/>
    </xf>
    <xf numFmtId="0" fontId="0" fillId="0" borderId="0" xfId="0" applyAlignment="1">
      <alignment horizontal="center" vertical="top" wrapText="1"/>
    </xf>
    <xf numFmtId="0" fontId="3" fillId="2" borderId="0" xfId="0" applyFont="1" applyFill="1" applyAlignment="1">
      <alignment horizontal="center" vertical="center" wrapText="1"/>
    </xf>
    <xf numFmtId="0" fontId="0" fillId="8" borderId="0" xfId="0" applyFill="1" applyAlignment="1">
      <alignment vertical="center" wrapText="1"/>
    </xf>
    <xf numFmtId="0" fontId="1" fillId="0" borderId="0" xfId="0" applyFont="1" applyAlignment="1">
      <alignment vertical="center" wrapText="1"/>
    </xf>
    <xf numFmtId="0" fontId="3" fillId="2" borderId="0" xfId="0" applyFont="1" applyFill="1" applyAlignment="1">
      <alignment horizontal="center" vertical="top" wrapText="1"/>
    </xf>
    <xf numFmtId="0" fontId="18" fillId="2" borderId="0" xfId="0" applyFont="1" applyFill="1" applyAlignment="1">
      <alignment vertical="top" wrapText="1"/>
    </xf>
    <xf numFmtId="0" fontId="4" fillId="9" borderId="0" xfId="0" applyFont="1" applyFill="1" applyAlignment="1">
      <alignment vertical="top" wrapText="1"/>
    </xf>
    <xf numFmtId="0" fontId="3" fillId="10" borderId="0" xfId="0" applyFont="1" applyFill="1" applyAlignment="1">
      <alignment vertical="top" wrapText="1"/>
    </xf>
    <xf numFmtId="0" fontId="12" fillId="0" borderId="1" xfId="0" applyFont="1" applyBorder="1" applyAlignment="1">
      <alignment horizontal="left" vertical="top" wrapText="1"/>
    </xf>
    <xf numFmtId="0" fontId="12" fillId="0" borderId="2" xfId="0" applyFont="1" applyBorder="1" applyAlignment="1">
      <alignment horizontal="left" vertical="top" wrapText="1"/>
    </xf>
    <xf numFmtId="0" fontId="19" fillId="9" borderId="0" xfId="0" applyFont="1" applyFill="1" applyAlignment="1">
      <alignment vertical="center" wrapText="1"/>
    </xf>
    <xf numFmtId="0" fontId="20" fillId="4" borderId="9" xfId="0" applyFont="1" applyFill="1" applyBorder="1" applyAlignment="1">
      <alignment horizontal="left" vertical="top" wrapText="1"/>
    </xf>
    <xf numFmtId="0" fontId="21" fillId="11" borderId="0" xfId="0" applyFont="1" applyFill="1" applyAlignment="1">
      <alignment horizontal="left" vertical="top" wrapText="1"/>
    </xf>
    <xf numFmtId="0" fontId="20" fillId="4" borderId="0" xfId="0" applyFont="1" applyFill="1" applyAlignment="1">
      <alignment horizontal="left" vertical="top" wrapText="1"/>
    </xf>
    <xf numFmtId="0" fontId="15" fillId="4" borderId="0" xfId="0" applyFont="1" applyFill="1" applyAlignment="1">
      <alignment horizontal="left" vertical="top" wrapText="1"/>
    </xf>
    <xf numFmtId="0" fontId="6" fillId="0" borderId="0" xfId="0" applyFont="1" applyAlignment="1">
      <alignment horizontal="left" vertical="top" wrapText="1"/>
    </xf>
    <xf numFmtId="0" fontId="23" fillId="4" borderId="0" xfId="0" applyFont="1" applyFill="1" applyAlignment="1">
      <alignment vertical="center" wrapText="1"/>
    </xf>
    <xf numFmtId="0" fontId="24" fillId="3" borderId="21" xfId="0" applyFont="1" applyFill="1" applyBorder="1" applyAlignment="1">
      <alignment horizontal="left" vertical="top" wrapText="1"/>
    </xf>
    <xf numFmtId="0" fontId="26" fillId="9" borderId="0" xfId="0" applyFont="1" applyFill="1"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center" wrapText="1"/>
    </xf>
    <xf numFmtId="0" fontId="28" fillId="4" borderId="0" xfId="0" applyFont="1" applyFill="1" applyAlignment="1">
      <alignment horizontal="left" vertical="top" wrapText="1"/>
    </xf>
    <xf numFmtId="0" fontId="12" fillId="11" borderId="2" xfId="0" applyFont="1" applyFill="1" applyBorder="1" applyAlignment="1">
      <alignment horizontal="left" vertical="top" wrapText="1"/>
    </xf>
    <xf numFmtId="0" fontId="29" fillId="9" borderId="0" xfId="0" applyFont="1" applyFill="1" applyAlignment="1">
      <alignment horizontal="left" vertical="top" wrapText="1"/>
    </xf>
    <xf numFmtId="0" fontId="27" fillId="0" borderId="0" xfId="0" applyFont="1" applyAlignment="1">
      <alignment horizontal="left" vertical="top" wrapText="1"/>
    </xf>
    <xf numFmtId="0" fontId="12" fillId="11" borderId="1" xfId="0" applyFont="1" applyFill="1" applyBorder="1" applyAlignment="1">
      <alignment horizontal="left" vertical="top" wrapText="1"/>
    </xf>
    <xf numFmtId="0" fontId="21" fillId="11" borderId="2" xfId="0" applyFont="1" applyFill="1" applyBorder="1" applyAlignment="1">
      <alignment horizontal="left" vertical="top" wrapText="1"/>
    </xf>
    <xf numFmtId="0" fontId="12" fillId="0" borderId="14" xfId="0" applyFont="1" applyBorder="1" applyAlignment="1">
      <alignment horizontal="left" vertical="top" wrapText="1"/>
    </xf>
    <xf numFmtId="0" fontId="0" fillId="0" borderId="5" xfId="0" applyBorder="1" applyAlignment="1">
      <alignment horizontal="left" vertical="top" wrapText="1"/>
    </xf>
    <xf numFmtId="0" fontId="0" fillId="0" borderId="19" xfId="0" applyBorder="1" applyAlignment="1">
      <alignment horizontal="left" vertical="top" wrapText="1"/>
    </xf>
    <xf numFmtId="0" fontId="5" fillId="2" borderId="4" xfId="0" applyFont="1" applyFill="1" applyBorder="1" applyAlignment="1">
      <alignment horizontal="left" vertical="top" wrapText="1"/>
    </xf>
    <xf numFmtId="0" fontId="5" fillId="2" borderId="12" xfId="0" applyFont="1" applyFill="1" applyBorder="1" applyAlignment="1">
      <alignment horizontal="left" vertical="top" wrapText="1"/>
    </xf>
    <xf numFmtId="0" fontId="9" fillId="6" borderId="17" xfId="0" applyFont="1" applyFill="1" applyBorder="1" applyAlignment="1">
      <alignment horizontal="left" vertical="top" wrapText="1"/>
    </xf>
    <xf numFmtId="0" fontId="9" fillId="6" borderId="18" xfId="0" applyFont="1" applyFill="1" applyBorder="1" applyAlignment="1">
      <alignment horizontal="left" vertical="top" wrapText="1"/>
    </xf>
    <xf numFmtId="0" fontId="9" fillId="6" borderId="2" xfId="0" applyFont="1" applyFill="1" applyBorder="1" applyAlignment="1">
      <alignment horizontal="left" vertical="top" wrapText="1"/>
    </xf>
    <xf numFmtId="0" fontId="9" fillId="6" borderId="14" xfId="0" applyFont="1" applyFill="1" applyBorder="1" applyAlignment="1">
      <alignment horizontal="left" vertical="top" wrapText="1"/>
    </xf>
    <xf numFmtId="0" fontId="0" fillId="0" borderId="2" xfId="0" applyBorder="1" applyAlignment="1">
      <alignment horizontal="left" vertical="top" wrapText="1"/>
    </xf>
    <xf numFmtId="0" fontId="0" fillId="0" borderId="14" xfId="0" applyBorder="1" applyAlignment="1">
      <alignment horizontal="left" vertical="top" wrapText="1"/>
    </xf>
    <xf numFmtId="0" fontId="9" fillId="0" borderId="2" xfId="0" applyFont="1" applyBorder="1" applyAlignment="1">
      <alignment horizontal="left" vertical="top" wrapText="1"/>
    </xf>
    <xf numFmtId="0" fontId="9" fillId="0" borderId="14" xfId="0" applyFont="1" applyBorder="1" applyAlignment="1">
      <alignment horizontal="left" vertical="top" wrapText="1"/>
    </xf>
    <xf numFmtId="0" fontId="0" fillId="0" borderId="3" xfId="0" applyBorder="1" applyAlignment="1">
      <alignment horizontal="left" vertical="top" wrapText="1"/>
    </xf>
    <xf numFmtId="0" fontId="0" fillId="0" borderId="15" xfId="0" applyBorder="1" applyAlignment="1">
      <alignment horizontal="left" vertical="top" wrapText="1"/>
    </xf>
    <xf numFmtId="0" fontId="13" fillId="2" borderId="0" xfId="0" applyFont="1" applyFill="1" applyAlignment="1">
      <alignment horizontal="left" vertical="top" wrapText="1"/>
    </xf>
    <xf numFmtId="0" fontId="7" fillId="5" borderId="0" xfId="0" applyFont="1" applyFill="1" applyAlignment="1">
      <alignment horizontal="left" vertical="top" wrapText="1"/>
    </xf>
    <xf numFmtId="0" fontId="8" fillId="7" borderId="22" xfId="0" applyFont="1" applyFill="1" applyBorder="1" applyAlignment="1">
      <alignment horizontal="center" vertical="top" wrapText="1"/>
    </xf>
    <xf numFmtId="0" fontId="14" fillId="4" borderId="0" xfId="0" applyFont="1" applyFill="1" applyAlignment="1">
      <alignment horizontal="left" vertical="top" wrapText="1"/>
    </xf>
    <xf numFmtId="0" fontId="16" fillId="4" borderId="0" xfId="0" applyFont="1" applyFill="1" applyAlignment="1">
      <alignment horizontal="left" vertical="top" wrapText="1"/>
    </xf>
    <xf numFmtId="0" fontId="16" fillId="2" borderId="12" xfId="0" applyFont="1" applyFill="1" applyBorder="1" applyAlignment="1">
      <alignment horizontal="left" vertical="top" wrapText="1"/>
    </xf>
    <xf numFmtId="0" fontId="9" fillId="0" borderId="17" xfId="0" applyFont="1" applyBorder="1" applyAlignment="1">
      <alignment horizontal="left" vertical="top" wrapText="1"/>
    </xf>
    <xf numFmtId="0" fontId="9" fillId="0" borderId="18" xfId="0" applyFont="1" applyBorder="1" applyAlignment="1">
      <alignment horizontal="left" vertical="top" wrapText="1"/>
    </xf>
    <xf numFmtId="0" fontId="12" fillId="6" borderId="14" xfId="0" applyFont="1" applyFill="1" applyBorder="1" applyAlignment="1">
      <alignment horizontal="left" vertical="top" wrapText="1"/>
    </xf>
    <xf numFmtId="0" fontId="0" fillId="0" borderId="6" xfId="0" applyBorder="1" applyAlignment="1">
      <alignment horizontal="left" vertical="top" wrapText="1"/>
    </xf>
    <xf numFmtId="0" fontId="0" fillId="0" borderId="16" xfId="0" applyBorder="1" applyAlignment="1">
      <alignment horizontal="left" vertical="top" wrapText="1"/>
    </xf>
    <xf numFmtId="0" fontId="0" fillId="0" borderId="20" xfId="0" applyBorder="1" applyAlignment="1">
      <alignment vertical="top" wrapText="1"/>
    </xf>
    <xf numFmtId="0" fontId="12" fillId="11" borderId="2" xfId="0" applyFont="1" applyFill="1" applyBorder="1" applyAlignment="1">
      <alignment horizontal="left" vertical="top" wrapText="1"/>
    </xf>
    <xf numFmtId="0" fontId="22" fillId="4" borderId="0" xfId="0" applyFont="1" applyFill="1" applyAlignment="1">
      <alignment horizontal="left" vertical="center" wrapText="1"/>
    </xf>
    <xf numFmtId="0" fontId="8" fillId="7" borderId="22" xfId="0" applyFont="1" applyFill="1" applyBorder="1" applyAlignment="1">
      <alignment horizontal="left" vertical="top" wrapText="1"/>
    </xf>
    <xf numFmtId="0" fontId="0" fillId="0" borderId="20" xfId="0" applyBorder="1" applyAlignment="1">
      <alignment horizontal="left" vertical="top" wrapText="1"/>
    </xf>
    <xf numFmtId="0" fontId="13" fillId="2" borderId="0" xfId="0" applyFont="1" applyFill="1" applyAlignment="1">
      <alignment horizontal="left" vertical="center" wrapText="1"/>
    </xf>
    <xf numFmtId="0" fontId="7" fillId="5" borderId="0" xfId="0" applyFont="1" applyFill="1" applyAlignment="1">
      <alignment horizontal="left" vertical="center" wrapText="1"/>
    </xf>
    <xf numFmtId="0" fontId="8" fillId="7" borderId="22" xfId="0" applyFont="1" applyFill="1" applyBorder="1" applyAlignment="1">
      <alignment horizontal="left" vertical="center" wrapText="1"/>
    </xf>
    <xf numFmtId="0" fontId="14" fillId="4" borderId="0" xfId="0" applyFont="1" applyFill="1" applyAlignment="1">
      <alignment horizontal="left" vertical="center" wrapText="1"/>
    </xf>
    <xf numFmtId="0" fontId="16" fillId="4" borderId="0" xfId="0" applyFont="1" applyFill="1" applyAlignment="1">
      <alignment horizontal="left" vertical="center" wrapText="1"/>
    </xf>
    <xf numFmtId="0" fontId="27" fillId="0" borderId="5" xfId="0" applyFont="1" applyBorder="1" applyAlignment="1">
      <alignment horizontal="left" vertical="top" wrapText="1"/>
    </xf>
    <xf numFmtId="0" fontId="27" fillId="0" borderId="19" xfId="0" applyFont="1" applyBorder="1" applyAlignment="1">
      <alignment horizontal="left" vertical="top" wrapText="1"/>
    </xf>
  </cellXfs>
  <cellStyles count="1">
    <cellStyle name="常规" xfId="0" builtinId="0"/>
  </cellStyles>
  <dxfs count="2179">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7F6000"/>
      </font>
      <fill>
        <patternFill patternType="solid">
          <fgColor indexed="64"/>
          <bgColor rgb="FFFFF2C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1" formatCode="0"/>
      <alignment horizontal="general" vertical="top" textRotation="0" wrapText="1" indent="0" justifyLastLine="0" shrinkToFit="0" readingOrder="0"/>
    </dxf>
    <dxf>
      <alignment horizontal="general" vertical="top" textRotation="0" wrapText="1" indent="0" justifyLastLine="0" shrinkToFit="0" readingOrder="0"/>
    </dxf>
    <dxf>
      <font>
        <b/>
        <color rgb="FF000000"/>
      </font>
      <fill>
        <patternFill patternType="solid">
          <fgColor indexed="64"/>
          <bgColor rgb="FFD9EAF7"/>
        </patternFill>
      </fil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rgb="FFFFFFFF"/>
        <name val="游ゴシック"/>
        <family val="2"/>
        <charset val="128"/>
        <scheme val="minor"/>
      </font>
      <fill>
        <patternFill patternType="solid">
          <fgColor indexed="64"/>
          <bgColor rgb="FF5B9BD5"/>
        </patternFill>
      </fill>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rgb="FFFFFFFF"/>
        <name val="游ゴシック"/>
        <family val="2"/>
        <charset val="128"/>
        <scheme val="minor"/>
      </font>
      <fill>
        <patternFill patternType="solid">
          <fgColor indexed="64"/>
          <bgColor rgb="FF1F4E79"/>
        </patternFill>
      </fill>
      <alignment horizontal="general" vertical="top" textRotation="0" wrapText="1" indent="0" justifyLastLine="0" shrinkToFit="0" readingOrder="0"/>
    </dxf>
    <dxf>
      <alignment vertical="top" wrapText="1"/>
    </dxf>
    <dxf>
      <alignment vertical="top" wrapText="1"/>
    </dxf>
    <dxf>
      <alignment vertical="top" wrapText="1"/>
    </dxf>
    <dxf>
      <alignment vertical="top" wrapText="1"/>
    </dxf>
    <dxf>
      <alignment horizontal="general" vertical="top" textRotation="0" wrapText="1" indent="0" justifyLastLine="0" shrinkToFit="0" readingOrder="0"/>
    </dxf>
    <dxf>
      <alignment vertical="top" wrapText="1"/>
    </dxf>
    <dxf>
      <alignment vertical="top" wrapText="1"/>
    </dxf>
    <dxf>
      <font>
        <b/>
        <i val="0"/>
        <strike val="0"/>
        <condense val="0"/>
        <extend val="0"/>
        <outline val="0"/>
        <shadow val="0"/>
        <u val="none"/>
        <vertAlign val="baseline"/>
        <sz val="11"/>
        <color rgb="FFFFFFFF"/>
        <name val="游ゴシック"/>
        <family val="2"/>
        <charset val="128"/>
        <scheme val="minor"/>
      </font>
      <fill>
        <patternFill patternType="solid">
          <fgColor indexed="64"/>
          <bgColor rgb="FF1F4E79"/>
        </patternFill>
      </fill>
      <alignment horizontal="center" vertical="top" textRotation="0" wrapText="1" indent="0" justifyLastLine="0" shrinkToFit="0" readingOrder="0"/>
    </dxf>
    <dxf>
      <font>
        <b/>
        <sz val="11"/>
        <color rgb="FF0F4C81"/>
        <name val="微软雅黑"/>
        <family val="2"/>
      </font>
      <numFmt numFmtId="0" formatCode="General"/>
      <fill>
        <patternFill patternType="solid">
          <fgColor indexed="64"/>
          <bgColor rgb="FFFFFFFF"/>
        </patternFill>
      </fill>
      <alignment horizontal="left" vertical="top" wrapText="1"/>
    </dxf>
    <dxf>
      <numFmt numFmtId="0" formatCode="General"/>
      <alignment vertical="top" wrapText="1"/>
    </dxf>
    <dxf>
      <numFmt numFmtId="0" formatCode="General"/>
      <alignment vertical="top" wrapText="1"/>
    </dxf>
    <dxf>
      <font>
        <b/>
        <sz val="11"/>
        <color rgb="FF0F4C81"/>
        <name val="微软雅黑"/>
        <family val="2"/>
      </font>
      <numFmt numFmtId="0" formatCode="General"/>
      <fill>
        <patternFill patternType="solid">
          <fgColor indexed="64"/>
          <bgColor rgb="FFFFFFFF"/>
        </patternFill>
      </fill>
      <alignment horizontal="left" vertical="top" wrapText="1"/>
    </dxf>
    <dxf>
      <numFmt numFmtId="0" formatCode="General"/>
      <alignment wrapText="1"/>
    </dxf>
    <dxf>
      <numFmt numFmtId="0" formatCode="General"/>
      <alignment wrapText="1"/>
    </dxf>
    <dxf>
      <numFmt numFmtId="0" formatCode="General"/>
      <alignment wrapText="1"/>
    </dxf>
    <dxf>
      <numFmt numFmtId="0" formatCode="General"/>
      <alignment wrapText="1"/>
    </dxf>
    <dxf>
      <numFmt numFmtId="0" formatCode="General"/>
      <alignment wrapText="1"/>
    </dxf>
    <dxf>
      <numFmt numFmtId="0" formatCode="General"/>
      <alignment wrapText="1"/>
    </dxf>
    <dxf>
      <numFmt numFmtId="0" formatCode="General"/>
      <alignment wrapText="1"/>
    </dxf>
    <dxf>
      <numFmt numFmtId="0" formatCode="General"/>
      <alignment wrapText="1"/>
    </dxf>
    <dxf>
      <numFmt numFmtId="0" formatCode="General"/>
      <alignment wrapText="1"/>
    </dxf>
    <dxf>
      <numFmt numFmtId="0" formatCode="General"/>
      <alignment wrapText="1"/>
    </dxf>
    <dxf>
      <alignment wrapText="1"/>
    </dxf>
    <dxf>
      <numFmt numFmtId="0" formatCode="General"/>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4B3C6B-76AE-45A4-BC07-DF88DD101BBD}" name="题库" displayName="题库" ref="A4:N104" totalsRowShown="0" headerRowDxfId="2178" dataDxfId="2177">
  <autoFilter ref="A4:N104" xr:uid="{B84B3C6B-76AE-45A4-BC07-DF88DD101BBD}"/>
  <tableColumns count="14">
    <tableColumn id="1" xr3:uid="{7FF9E190-BD37-483B-B192-BB062B2A6F84}" name="题号" dataDxfId="2176"/>
    <tableColumn id="2" xr3:uid="{BD4C344B-5E5D-41C2-8844-47672E5ACAD5}" name="题目" dataDxfId="2175"/>
    <tableColumn id="3" xr3:uid="{A40F65AC-C837-4A6F-A3A5-5CE2FD758CC0}" name="选项A" dataDxfId="2174"/>
    <tableColumn id="4" xr3:uid="{6381A3D2-13AC-403B-BCB6-2DA1068B6483}" name="选项B" dataDxfId="2173"/>
    <tableColumn id="5" xr3:uid="{D45D233B-7FC5-42E2-8458-78B61160F568}" name="选项C" dataDxfId="2172"/>
    <tableColumn id="6" xr3:uid="{ECEF870A-C2AB-45BB-AF14-11497BEDEE0F}" name="选项D" dataDxfId="2171"/>
    <tableColumn id="7" xr3:uid="{52ECCC51-71A9-48BF-A2FB-3E87A0A235D1}" name="选项E" dataDxfId="2170"/>
    <tableColumn id="8" xr3:uid="{90D16C36-AA19-4151-8DFD-1AE3C609CE52}" name="选项F" dataDxfId="2169"/>
    <tableColumn id="9" xr3:uid="{545287D8-7FC4-479F-9591-C3EE92AD00FA}" name="你的选择" dataDxfId="2168"/>
    <tableColumn id="10" xr3:uid="{99892451-56E8-4C76-B7F4-0BAB88EDEF4B}" name="正确答案_数据" dataDxfId="2167"/>
    <tableColumn id="11" xr3:uid="{E04824A5-F8B1-4A0D-9447-FDFB59A81ADC}" name="解析_数据" dataDxfId="2166"/>
    <tableColumn id="12" xr3:uid="{2B66CE49-68A6-4634-A005-B8A9C19451DD}" name="是否正确" dataDxfId="2165"/>
    <tableColumn id="13" xr3:uid="{C1640F15-AB82-46A4-8FDD-936C1295E96A}" name="正确选项" dataDxfId="2164"/>
    <tableColumn id="14" xr3:uid="{522D0AD6-C234-4BC8-9C08-184F39DBFC8B}" name="解析显示" dataDxfId="2163">
      <calculatedColumnFormula>K5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E888AB-FA3F-4565-9672-34A934F69ED2}" name="题干质检" displayName="题干质检" ref="A1:F101" totalsRowShown="0" headerRowDxfId="2162" dataDxfId="2161">
  <autoFilter ref="A1:F101" xr:uid="{44E888AB-FA3F-4565-9672-34A934F69ED2}"/>
  <tableColumns count="6">
    <tableColumn id="1" xr3:uid="{3BAB00C4-5EF7-426E-9A60-A7E9A717EE20}" name="题号" dataDxfId="2160">
      <calculatedColumnFormula array="1">INDEX(题库数据!$A$5:$A$104,ROW()-1)</calculatedColumnFormula>
    </tableColumn>
    <tableColumn id="2" xr3:uid="{E6C37438-18C8-4489-8FB9-B0DA02B096AD}" name="当前题干（来自题库数据）" dataDxfId="2159">
      <calculatedColumnFormula array="1">INDEX(题库数据!$B$5:$B$104,ROW()-1)</calculatedColumnFormula>
    </tableColumn>
    <tableColumn id="3" xr3:uid="{F2C6F6D6-B038-49A7-95C3-1B46D6883276}" name="字数" dataDxfId="2158">
      <calculatedColumnFormula>LEN(B2)</calculatedColumnFormula>
    </tableColumn>
    <tableColumn id="4" xr3:uid="{524C4041-2263-4B3A-A921-1337AC9A652D}" name="是否以？结尾" dataDxfId="2157">
      <calculatedColumnFormula>IF(B2="","",RIGHT(B2,1)="？")</calculatedColumnFormula>
    </tableColumn>
    <tableColumn id="5" xr3:uid="{625DD196-3111-45DC-B494-FEDAC7268FEF}" name="括号是否成对" dataDxfId="2156">
      <calculatedColumnFormula>IF(B2="","",(LEN(B2)-LEN(SUBSTITUTE(B2,"(","")))=(LEN(B2)-LEN(SUBSTITUTE(B2,")",""))))</calculatedColumnFormula>
    </tableColumn>
    <tableColumn id="6" xr3:uid="{CEB99453-E7E3-4FBA-B96E-073F6E5BD4C0}" name="疑似截断（需复核）" dataDxfId="2155">
      <calculatedColumnFormula>IF(B2="","",OR(C2&lt;$I$2,D2=FALSE,E2=FALSE))</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393AAF-C9A4-4AF5-8E7C-8B46E99FA54F}" name="Q1_逐句Diff_103" displayName="Q1_逐句Diff_103" ref="A103:D107" totalsRowShown="0" headerRowDxfId="2154" dataDxfId="2153">
  <autoFilter ref="A103:D107" xr:uid="{AC393AAF-C9A4-4AF5-8E7C-8B46E99FA54F}"/>
  <tableColumns count="4">
    <tableColumn id="1" xr3:uid="{2B8175A0-B572-4A15-B623-3A9FF1B33E96}" name="句子序号" dataDxfId="2152"/>
    <tableColumn id="2" xr3:uid="{5983D225-6521-413A-B2D7-C55FED5379ED}" name="识别版（题库数据!B5）" dataDxfId="2151"/>
    <tableColumn id="3" xr3:uid="{130FFE6A-D112-4271-A056-7831639054C6}" name="展示版（顺序刷题!B4）" dataDxfId="2150"/>
    <tableColumn id="4" xr3:uid="{E5ACFEA8-2D71-4474-BE5B-AFDD62853375}" name="差异摘要" dataDxfId="214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F05574-8424-417F-9505-AA1417B8A8E4}" name="PDF对照_选项A_F" displayName="PDF对照_选项A_F" ref="A111:F711" totalsRowShown="0" headerRowDxfId="2148" dataDxfId="2147">
  <autoFilter ref="A111:F711" xr:uid="{6BF05574-8424-417F-9505-AA1417B8A8E4}"/>
  <tableColumns count="6">
    <tableColumn id="1" xr3:uid="{36E8F31D-57EA-4F00-92D7-FA5B18FBE375}" name="题号" dataDxfId="2146"/>
    <tableColumn id="2" xr3:uid="{371F7B9A-2A4E-428C-9BC3-F2C497FD70C2}" name="选项" dataDxfId="2145"/>
    <tableColumn id="3" xr3:uid="{66A3F336-601B-4199-80C9-03A1285C2082}" name="Excel文本" dataDxfId="2144">
      <calculatedColumnFormula array="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calculatedColumnFormula>
    </tableColumn>
    <tableColumn id="4" xr3:uid="{5732817F-2279-4975-8D8D-0E389572471E}" name="PDF文本" dataDxfId="2143"/>
    <tableColumn id="5" xr3:uid="{DABAC559-7DEC-4A2E-83C6-3BCA5A33C9B8}" name="是否一致" dataDxfId="2142">
      <calculatedColumnFormula>IF(PDF对照_选项A_F[[#This Row],[PDF文本]]="","",EXACT(PDF对照_选项A_F[[#This Row],[Excel文本]],PDF对照_选项A_F[[#This Row],[PDF文本]]))</calculatedColumnFormula>
    </tableColumn>
    <tableColumn id="6" xr3:uid="{A22E1B3F-03B4-4BF1-91C5-2F18B4809E10}" name="需要更新" dataDxfId="2141">
      <calculatedColumnFormula>IF(PDF对照_选项A_F[[#This Row],[PDF文本]]="","",NOT(PDF对照_选项A_F[[#This Row],[是否一致]]))</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FAB533-9AFF-441F-8F57-66F07003F9FF}" name="Q21_100_题干差异" displayName="Q21_100_题干差异" ref="A721:E801" totalsRowShown="0" headerRowDxfId="2140" dataDxfId="2139">
  <autoFilter ref="A721:E801" xr:uid="{90FAB533-9AFF-441F-8F57-66F07003F9FF}"/>
  <tableColumns count="5">
    <tableColumn id="1" xr3:uid="{534167A0-BC99-4C70-8521-C23F5D456272}" name="题号" dataDxfId="2138"/>
    <tableColumn id="2" xr3:uid="{37BD8C69-6CCF-47AE-A68F-177F7F0B4B2F}" name="题库数据题干" dataDxfId="2137"/>
    <tableColumn id="3" xr3:uid="{0EE8328C-6F73-45E0-9F4B-1B1D265D4184}" name="顺序刷题题干" dataDxfId="2136"/>
    <tableColumn id="4" xr3:uid="{ABA9E426-E42E-4A38-A608-2DA23808C0C7}" name="是否一致" dataDxfId="2135"/>
    <tableColumn id="5" xr3:uid="{196407D8-3EF8-4EB7-925A-DF17F177CB39}" name="差异摘要" dataDxfId="2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F40D819-3C07-4F2C-883B-0E3C312037D5}" name="Q1_100_题干差异" displayName="Q1_100_题干差异" ref="A810:E910" totalsRowShown="0" headerRowDxfId="2133" dataDxfId="2132">
  <autoFilter ref="A810:E910" xr:uid="{5F40D819-3C07-4F2C-883B-0E3C312037D5}"/>
  <tableColumns count="5">
    <tableColumn id="1" xr3:uid="{2AB553B1-E0F6-4AE5-9245-3CD97026BCA2}" name="题号" dataDxfId="2131"/>
    <tableColumn id="2" xr3:uid="{0A298D42-A87F-49C1-9641-3F4A7A7A824C}" name="题库数据题干" dataDxfId="2130"/>
    <tableColumn id="3" xr3:uid="{EC005590-E338-4CFD-AD63-7015B6196423}" name="顺序刷题题干" dataDxfId="2129"/>
    <tableColumn id="4" xr3:uid="{CA8CCF88-6946-4FDD-B186-6CA3E38178A3}" name="是否一致" dataDxfId="2128"/>
    <tableColumn id="5" xr3:uid="{26B94C24-9263-4902-8FB4-6913E346BB5C}" name="差异摘要" dataDxfId="2127"/>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5" Type="http://schemas.openxmlformats.org/officeDocument/2006/relationships/table" Target="../tables/table6.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DDC2C-1F5D-406E-9D2C-A1D688DD0FC1}">
  <dimension ref="A1:N104"/>
  <sheetViews>
    <sheetView workbookViewId="0">
      <selection activeCell="Q9" sqref="Q9:U9"/>
    </sheetView>
  </sheetViews>
  <sheetFormatPr defaultRowHeight="14.25"/>
  <cols>
    <col min="1" max="1" width="7.5" bestFit="1" customWidth="1"/>
    <col min="2" max="2" width="255.625" bestFit="1" customWidth="1"/>
    <col min="3" max="3" width="228.875" bestFit="1" customWidth="1"/>
    <col min="4" max="4" width="239.375" bestFit="1" customWidth="1"/>
    <col min="5" max="5" width="227.25" bestFit="1" customWidth="1"/>
    <col min="6" max="6" width="228.25" bestFit="1" customWidth="1"/>
    <col min="7" max="7" width="143.5" bestFit="1" customWidth="1"/>
    <col min="8" max="8" width="8.75" bestFit="1" customWidth="1"/>
    <col min="9" max="9" width="11.25" bestFit="1" customWidth="1"/>
    <col min="10" max="10" width="16.375" bestFit="1" customWidth="1"/>
    <col min="11" max="11" width="9.125" customWidth="1"/>
    <col min="12" max="12" width="11.25" bestFit="1" customWidth="1"/>
    <col min="13" max="13" width="62.375" bestFit="1" customWidth="1"/>
    <col min="14" max="14" width="9.125" customWidth="1"/>
  </cols>
  <sheetData>
    <row r="1" spans="1:14">
      <c r="B1" s="2"/>
      <c r="C1" s="2"/>
      <c r="D1" s="2"/>
      <c r="E1" s="2"/>
      <c r="F1" s="2"/>
      <c r="G1" s="2"/>
      <c r="H1" s="2"/>
      <c r="I1" s="2"/>
      <c r="J1" s="2"/>
      <c r="K1" s="2"/>
      <c r="L1" s="2"/>
      <c r="M1" s="2"/>
      <c r="N1" s="2"/>
    </row>
    <row r="2" spans="1:14">
      <c r="B2" s="2"/>
      <c r="C2" s="2"/>
      <c r="D2" s="2"/>
      <c r="E2" s="2"/>
      <c r="F2" s="2"/>
      <c r="G2" s="2"/>
      <c r="H2" s="2"/>
      <c r="I2" s="2"/>
      <c r="J2" s="2"/>
      <c r="K2" s="2"/>
      <c r="L2" s="2"/>
      <c r="M2" s="2"/>
      <c r="N2" s="2"/>
    </row>
    <row r="3" spans="1:14">
      <c r="B3" s="2"/>
      <c r="C3" s="2"/>
      <c r="D3" s="2"/>
      <c r="E3" s="2"/>
      <c r="F3" s="2"/>
      <c r="G3" s="2"/>
      <c r="H3" s="2"/>
      <c r="I3" s="2"/>
      <c r="J3" s="2"/>
      <c r="K3" s="2"/>
      <c r="L3" s="2"/>
      <c r="M3" s="2"/>
      <c r="N3" s="2"/>
    </row>
    <row r="4" spans="1:14" ht="30">
      <c r="A4" s="17" t="s">
        <v>0</v>
      </c>
      <c r="B4" s="2" t="s">
        <v>1</v>
      </c>
      <c r="C4" s="2" t="s">
        <v>2</v>
      </c>
      <c r="D4" s="2" t="s">
        <v>3</v>
      </c>
      <c r="E4" s="2" t="s">
        <v>4</v>
      </c>
      <c r="F4" s="2" t="s">
        <v>5</v>
      </c>
      <c r="G4" s="2" t="s">
        <v>12</v>
      </c>
      <c r="H4" s="2" t="s">
        <v>13</v>
      </c>
      <c r="I4" s="2" t="s">
        <v>6</v>
      </c>
      <c r="J4" s="2" t="s">
        <v>7</v>
      </c>
      <c r="K4" s="39" t="s">
        <v>8</v>
      </c>
      <c r="L4" s="2" t="s">
        <v>9</v>
      </c>
      <c r="M4" s="2" t="s">
        <v>10</v>
      </c>
      <c r="N4" s="39" t="s">
        <v>11</v>
      </c>
    </row>
    <row r="5" spans="1:14" ht="270">
      <c r="A5" s="17">
        <v>1</v>
      </c>
      <c r="B5" s="2" t="s">
        <v>69</v>
      </c>
      <c r="C5" s="2" t="s">
        <v>21</v>
      </c>
      <c r="D5" s="2" t="s">
        <v>269</v>
      </c>
      <c r="E5" s="2" t="s">
        <v>318</v>
      </c>
      <c r="F5" s="2" t="s">
        <v>367</v>
      </c>
      <c r="G5" s="2"/>
      <c r="H5" s="2"/>
      <c r="I5" s="2" t="s">
        <v>18</v>
      </c>
      <c r="J5" s="2" t="s">
        <v>18</v>
      </c>
      <c r="K5" s="38" t="s">
        <v>788</v>
      </c>
      <c r="L5" s="2" t="s">
        <v>57</v>
      </c>
      <c r="M5" s="2" t="s">
        <v>58</v>
      </c>
      <c r="N5" s="38" t="s">
        <v>787</v>
      </c>
    </row>
    <row r="6" spans="1:14" ht="315">
      <c r="A6" s="17">
        <v>2</v>
      </c>
      <c r="B6" s="2" t="s">
        <v>71</v>
      </c>
      <c r="C6" s="2" t="s">
        <v>222</v>
      </c>
      <c r="D6" s="2" t="s">
        <v>270</v>
      </c>
      <c r="E6" s="2" t="s">
        <v>319</v>
      </c>
      <c r="F6" s="2" t="s">
        <v>368</v>
      </c>
      <c r="G6" s="2"/>
      <c r="H6" s="2"/>
      <c r="I6" s="2"/>
      <c r="J6" s="2" t="s">
        <v>18</v>
      </c>
      <c r="K6" s="38" t="s">
        <v>790</v>
      </c>
      <c r="L6" s="2"/>
      <c r="M6" s="2"/>
      <c r="N6" s="38" t="s">
        <v>789</v>
      </c>
    </row>
    <row r="7" spans="1:14" ht="360">
      <c r="A7" s="17">
        <v>3</v>
      </c>
      <c r="B7" s="2" t="s">
        <v>73</v>
      </c>
      <c r="C7" s="2" t="s">
        <v>223</v>
      </c>
      <c r="D7" s="2" t="s">
        <v>271</v>
      </c>
      <c r="E7" s="2" t="s">
        <v>320</v>
      </c>
      <c r="F7" s="2" t="s">
        <v>369</v>
      </c>
      <c r="G7" s="2"/>
      <c r="H7" s="2"/>
      <c r="I7" s="2"/>
      <c r="J7" s="2" t="s">
        <v>26</v>
      </c>
      <c r="K7" s="38" t="s">
        <v>792</v>
      </c>
      <c r="L7" s="2"/>
      <c r="M7" s="2"/>
      <c r="N7" s="38" t="s">
        <v>791</v>
      </c>
    </row>
    <row r="8" spans="1:14" ht="409.5">
      <c r="A8" s="17">
        <v>4</v>
      </c>
      <c r="B8" s="2" t="s">
        <v>75</v>
      </c>
      <c r="C8" s="2" t="s">
        <v>224</v>
      </c>
      <c r="D8" s="2" t="s">
        <v>272</v>
      </c>
      <c r="E8" s="2" t="s">
        <v>321</v>
      </c>
      <c r="F8" s="2" t="s">
        <v>370</v>
      </c>
      <c r="G8" s="2"/>
      <c r="H8" s="2"/>
      <c r="I8" s="2"/>
      <c r="J8" s="2" t="s">
        <v>27</v>
      </c>
      <c r="K8" s="38" t="s">
        <v>794</v>
      </c>
      <c r="L8" s="2"/>
      <c r="M8" s="2"/>
      <c r="N8" s="38" t="s">
        <v>793</v>
      </c>
    </row>
    <row r="9" spans="1:14" ht="28.5">
      <c r="A9" s="17">
        <v>5</v>
      </c>
      <c r="B9" s="2" t="s">
        <v>77</v>
      </c>
      <c r="C9" s="2" t="s">
        <v>225</v>
      </c>
      <c r="D9" s="2" t="s">
        <v>273</v>
      </c>
      <c r="E9" s="2" t="s">
        <v>322</v>
      </c>
      <c r="F9" s="2" t="s">
        <v>371</v>
      </c>
      <c r="G9" s="2"/>
      <c r="H9" s="2"/>
      <c r="I9" s="2"/>
      <c r="J9" s="2" t="s">
        <v>26</v>
      </c>
      <c r="K9" s="38"/>
      <c r="L9" s="2"/>
      <c r="M9" s="2"/>
      <c r="N9" s="38"/>
    </row>
    <row r="10" spans="1:14" ht="270">
      <c r="A10" s="17">
        <v>6</v>
      </c>
      <c r="B10" s="2" t="s">
        <v>79</v>
      </c>
      <c r="C10" s="2" t="s">
        <v>226</v>
      </c>
      <c r="D10" s="2" t="s">
        <v>274</v>
      </c>
      <c r="E10" s="2" t="s">
        <v>323</v>
      </c>
      <c r="F10" s="2" t="s">
        <v>372</v>
      </c>
      <c r="G10" s="2"/>
      <c r="H10" s="2"/>
      <c r="I10" s="2"/>
      <c r="J10" s="2" t="s">
        <v>18</v>
      </c>
      <c r="K10" s="38" t="s">
        <v>1561</v>
      </c>
      <c r="L10" s="2"/>
      <c r="M10" s="2"/>
      <c r="N10" s="38" t="s">
        <v>1560</v>
      </c>
    </row>
    <row r="11" spans="1:14" ht="75">
      <c r="A11" s="17">
        <v>7</v>
      </c>
      <c r="B11" s="2" t="s">
        <v>81</v>
      </c>
      <c r="C11" s="2" t="s">
        <v>227</v>
      </c>
      <c r="D11" s="2" t="s">
        <v>275</v>
      </c>
      <c r="E11" s="2" t="s">
        <v>324</v>
      </c>
      <c r="F11" s="2" t="s">
        <v>373</v>
      </c>
      <c r="G11" s="2"/>
      <c r="H11" s="2"/>
      <c r="I11" s="2"/>
      <c r="J11" s="2" t="s">
        <v>18</v>
      </c>
      <c r="K11" s="38" t="s">
        <v>796</v>
      </c>
      <c r="L11" s="2"/>
      <c r="M11" s="2"/>
      <c r="N11" s="38" t="s">
        <v>795</v>
      </c>
    </row>
    <row r="12" spans="1:14" ht="409.5">
      <c r="A12" s="17">
        <v>8</v>
      </c>
      <c r="B12" s="2" t="s">
        <v>83</v>
      </c>
      <c r="C12" s="2" t="s">
        <v>22</v>
      </c>
      <c r="D12" s="2" t="s">
        <v>276</v>
      </c>
      <c r="E12" s="2" t="s">
        <v>23</v>
      </c>
      <c r="F12" s="2" t="s">
        <v>374</v>
      </c>
      <c r="G12" s="2"/>
      <c r="H12" s="2"/>
      <c r="I12" s="2"/>
      <c r="J12" s="2" t="s">
        <v>26</v>
      </c>
      <c r="K12" s="38" t="s">
        <v>1563</v>
      </c>
      <c r="L12" s="2"/>
      <c r="M12" s="2"/>
      <c r="N12" s="38" t="s">
        <v>1562</v>
      </c>
    </row>
    <row r="13" spans="1:14" ht="409.5">
      <c r="A13" s="17">
        <v>9</v>
      </c>
      <c r="B13" s="2" t="s">
        <v>85</v>
      </c>
      <c r="C13" s="2" t="s">
        <v>228</v>
      </c>
      <c r="D13" s="2" t="s">
        <v>277</v>
      </c>
      <c r="E13" s="2" t="s">
        <v>325</v>
      </c>
      <c r="F13" s="2" t="s">
        <v>375</v>
      </c>
      <c r="G13" s="2"/>
      <c r="H13" s="2"/>
      <c r="I13" s="2"/>
      <c r="J13" s="2" t="s">
        <v>27</v>
      </c>
      <c r="K13" s="38" t="s">
        <v>1565</v>
      </c>
      <c r="L13" s="2"/>
      <c r="M13" s="2"/>
      <c r="N13" s="38" t="s">
        <v>1564</v>
      </c>
    </row>
    <row r="14" spans="1:14" ht="225">
      <c r="A14" s="17">
        <v>10</v>
      </c>
      <c r="B14" s="2" t="s">
        <v>87</v>
      </c>
      <c r="C14" s="2" t="s">
        <v>229</v>
      </c>
      <c r="D14" s="2" t="s">
        <v>278</v>
      </c>
      <c r="E14" s="2" t="s">
        <v>326</v>
      </c>
      <c r="F14" s="2" t="s">
        <v>376</v>
      </c>
      <c r="G14" s="2"/>
      <c r="H14" s="2"/>
      <c r="I14" s="2"/>
      <c r="J14" s="2" t="s">
        <v>28</v>
      </c>
      <c r="K14" s="38" t="s">
        <v>798</v>
      </c>
      <c r="L14" s="2"/>
      <c r="M14" s="2"/>
      <c r="N14" s="38" t="s">
        <v>797</v>
      </c>
    </row>
    <row r="15" spans="1:14" ht="135">
      <c r="A15" s="17">
        <v>11</v>
      </c>
      <c r="B15" s="2" t="s">
        <v>89</v>
      </c>
      <c r="C15" s="2" t="s">
        <v>230</v>
      </c>
      <c r="D15" s="2" t="s">
        <v>279</v>
      </c>
      <c r="E15" s="2" t="s">
        <v>327</v>
      </c>
      <c r="F15" s="2" t="s">
        <v>377</v>
      </c>
      <c r="G15" s="2"/>
      <c r="H15" s="2"/>
      <c r="I15" s="2"/>
      <c r="J15" s="2" t="s">
        <v>18</v>
      </c>
      <c r="K15" s="38" t="s">
        <v>1567</v>
      </c>
      <c r="L15" s="2"/>
      <c r="M15" s="2"/>
      <c r="N15" s="38" t="s">
        <v>1566</v>
      </c>
    </row>
    <row r="16" spans="1:14" ht="409.5">
      <c r="A16" s="17">
        <v>12</v>
      </c>
      <c r="B16" s="2" t="s">
        <v>91</v>
      </c>
      <c r="C16" s="2" t="s">
        <v>231</v>
      </c>
      <c r="D16" s="2" t="s">
        <v>280</v>
      </c>
      <c r="E16" s="2" t="s">
        <v>328</v>
      </c>
      <c r="F16" s="2" t="s">
        <v>378</v>
      </c>
      <c r="G16" s="2"/>
      <c r="H16" s="2"/>
      <c r="I16" s="2"/>
      <c r="J16" s="2" t="s">
        <v>28</v>
      </c>
      <c r="K16" s="38" t="s">
        <v>1569</v>
      </c>
      <c r="L16" s="2"/>
      <c r="M16" s="2"/>
      <c r="N16" s="38" t="s">
        <v>1568</v>
      </c>
    </row>
    <row r="17" spans="1:14" ht="90">
      <c r="A17" s="17">
        <v>13</v>
      </c>
      <c r="B17" s="2" t="s">
        <v>93</v>
      </c>
      <c r="C17" s="2" t="s">
        <v>232</v>
      </c>
      <c r="D17" s="2" t="s">
        <v>281</v>
      </c>
      <c r="E17" s="2" t="s">
        <v>329</v>
      </c>
      <c r="F17" s="2" t="s">
        <v>379</v>
      </c>
      <c r="G17" s="2"/>
      <c r="H17" s="2"/>
      <c r="I17" s="2"/>
      <c r="J17" s="2" t="s">
        <v>26</v>
      </c>
      <c r="K17" s="38" t="s">
        <v>1571</v>
      </c>
      <c r="L17" s="2"/>
      <c r="M17" s="2"/>
      <c r="N17" s="38" t="s">
        <v>1570</v>
      </c>
    </row>
    <row r="18" spans="1:14" ht="255">
      <c r="A18" s="17">
        <v>14</v>
      </c>
      <c r="B18" s="2" t="s">
        <v>95</v>
      </c>
      <c r="C18" s="2" t="s">
        <v>233</v>
      </c>
      <c r="D18" s="2" t="s">
        <v>282</v>
      </c>
      <c r="E18" s="2" t="s">
        <v>330</v>
      </c>
      <c r="F18" s="2" t="s">
        <v>380</v>
      </c>
      <c r="G18" s="2" t="s">
        <v>417</v>
      </c>
      <c r="H18" s="2"/>
      <c r="I18" s="2"/>
      <c r="J18" s="2" t="s">
        <v>29</v>
      </c>
      <c r="K18" s="38" t="s">
        <v>1573</v>
      </c>
      <c r="L18" s="2"/>
      <c r="M18" s="2"/>
      <c r="N18" s="38" t="s">
        <v>1572</v>
      </c>
    </row>
    <row r="19" spans="1:14" ht="285">
      <c r="A19" s="17">
        <v>15</v>
      </c>
      <c r="B19" s="2" t="s">
        <v>97</v>
      </c>
      <c r="C19" s="2" t="s">
        <v>234</v>
      </c>
      <c r="D19" s="2" t="s">
        <v>283</v>
      </c>
      <c r="E19" s="2" t="s">
        <v>331</v>
      </c>
      <c r="F19" s="2" t="s">
        <v>381</v>
      </c>
      <c r="G19" s="2" t="s">
        <v>418</v>
      </c>
      <c r="H19" s="2"/>
      <c r="I19" s="2"/>
      <c r="J19" s="2" t="s">
        <v>30</v>
      </c>
      <c r="K19" s="38" t="s">
        <v>1575</v>
      </c>
      <c r="L19" s="2"/>
      <c r="M19" s="2"/>
      <c r="N19" s="38" t="s">
        <v>1574</v>
      </c>
    </row>
    <row r="20" spans="1:14" ht="270">
      <c r="A20" s="17">
        <v>16</v>
      </c>
      <c r="B20" s="2" t="s">
        <v>99</v>
      </c>
      <c r="C20" s="2" t="s">
        <v>235</v>
      </c>
      <c r="D20" s="2" t="s">
        <v>284</v>
      </c>
      <c r="E20" s="2" t="s">
        <v>332</v>
      </c>
      <c r="F20" s="2" t="s">
        <v>382</v>
      </c>
      <c r="G20" s="2"/>
      <c r="H20" s="2"/>
      <c r="I20" s="2"/>
      <c r="J20" s="2" t="s">
        <v>27</v>
      </c>
      <c r="K20" s="38" t="s">
        <v>800</v>
      </c>
      <c r="L20" s="2"/>
      <c r="M20" s="2"/>
      <c r="N20" s="38" t="s">
        <v>799</v>
      </c>
    </row>
    <row r="21" spans="1:14" ht="409.5">
      <c r="A21" s="17">
        <v>17</v>
      </c>
      <c r="B21" s="2" t="s">
        <v>60</v>
      </c>
      <c r="C21" s="2" t="s">
        <v>24</v>
      </c>
      <c r="D21" s="2" t="s">
        <v>25</v>
      </c>
      <c r="E21" s="2" t="s">
        <v>333</v>
      </c>
      <c r="F21" s="2" t="s">
        <v>383</v>
      </c>
      <c r="G21" s="2"/>
      <c r="H21" s="2"/>
      <c r="I21" s="2"/>
      <c r="J21" s="2" t="s">
        <v>28</v>
      </c>
      <c r="K21" s="38" t="s">
        <v>1577</v>
      </c>
      <c r="L21" s="2"/>
      <c r="M21" s="2"/>
      <c r="N21" s="38" t="s">
        <v>1576</v>
      </c>
    </row>
    <row r="22" spans="1:14" ht="405">
      <c r="A22" s="17">
        <v>18</v>
      </c>
      <c r="B22" s="2" t="s">
        <v>101</v>
      </c>
      <c r="C22" s="2" t="s">
        <v>236</v>
      </c>
      <c r="D22" s="2" t="s">
        <v>285</v>
      </c>
      <c r="E22" s="2" t="s">
        <v>334</v>
      </c>
      <c r="F22" s="2" t="s">
        <v>384</v>
      </c>
      <c r="G22" s="2"/>
      <c r="H22" s="2"/>
      <c r="I22" s="2"/>
      <c r="J22" s="2" t="s">
        <v>18</v>
      </c>
      <c r="K22" s="38" t="s">
        <v>1579</v>
      </c>
      <c r="L22" s="2"/>
      <c r="M22" s="2"/>
      <c r="N22" s="38" t="s">
        <v>1578</v>
      </c>
    </row>
    <row r="23" spans="1:14" ht="409.5">
      <c r="A23" s="17">
        <v>19</v>
      </c>
      <c r="B23" s="2" t="s">
        <v>103</v>
      </c>
      <c r="C23" s="2" t="s">
        <v>237</v>
      </c>
      <c r="D23" s="2" t="s">
        <v>286</v>
      </c>
      <c r="E23" s="2" t="s">
        <v>335</v>
      </c>
      <c r="F23" s="2" t="s">
        <v>385</v>
      </c>
      <c r="G23" s="2"/>
      <c r="H23" s="2"/>
      <c r="I23" s="2"/>
      <c r="J23" s="2" t="s">
        <v>28</v>
      </c>
      <c r="K23" s="38" t="s">
        <v>1581</v>
      </c>
      <c r="L23" s="2"/>
      <c r="M23" s="2"/>
      <c r="N23" s="38" t="s">
        <v>1580</v>
      </c>
    </row>
    <row r="24" spans="1:14" ht="409.5">
      <c r="A24" s="17">
        <v>20</v>
      </c>
      <c r="B24" s="2" t="s">
        <v>105</v>
      </c>
      <c r="C24" s="2" t="s">
        <v>238</v>
      </c>
      <c r="D24" s="2" t="s">
        <v>287</v>
      </c>
      <c r="E24" s="2" t="s">
        <v>336</v>
      </c>
      <c r="F24" s="2" t="s">
        <v>386</v>
      </c>
      <c r="G24" s="2"/>
      <c r="H24" s="2"/>
      <c r="I24" s="2"/>
      <c r="J24" s="2" t="s">
        <v>27</v>
      </c>
      <c r="K24" s="38" t="s">
        <v>1583</v>
      </c>
      <c r="L24" s="2"/>
      <c r="M24" s="2"/>
      <c r="N24" s="38" t="s">
        <v>1582</v>
      </c>
    </row>
    <row r="25" spans="1:14" ht="28.5">
      <c r="A25" s="17">
        <v>21</v>
      </c>
      <c r="B25" s="2" t="s">
        <v>624</v>
      </c>
      <c r="C25" s="2" t="s">
        <v>239</v>
      </c>
      <c r="D25" s="2" t="s">
        <v>288</v>
      </c>
      <c r="E25" s="2" t="s">
        <v>337</v>
      </c>
      <c r="F25" s="2" t="s">
        <v>387</v>
      </c>
      <c r="G25" s="2"/>
      <c r="H25" s="2"/>
      <c r="I25" s="2"/>
      <c r="J25" s="2" t="s">
        <v>28</v>
      </c>
      <c r="K25" s="38"/>
      <c r="L25" s="2"/>
      <c r="M25" s="2"/>
      <c r="N25" s="38"/>
    </row>
    <row r="26" spans="1:14" ht="409.5">
      <c r="A26" s="17">
        <v>22</v>
      </c>
      <c r="B26" s="2" t="s">
        <v>626</v>
      </c>
      <c r="C26" s="2" t="s">
        <v>240</v>
      </c>
      <c r="D26" s="2" t="s">
        <v>289</v>
      </c>
      <c r="E26" s="2" t="s">
        <v>338</v>
      </c>
      <c r="F26" s="2" t="s">
        <v>388</v>
      </c>
      <c r="G26" s="2"/>
      <c r="H26" s="2"/>
      <c r="I26" s="2"/>
      <c r="J26" s="2" t="s">
        <v>18</v>
      </c>
      <c r="K26" s="38" t="s">
        <v>1585</v>
      </c>
      <c r="L26" s="2"/>
      <c r="M26" s="2"/>
      <c r="N26" s="38" t="s">
        <v>1584</v>
      </c>
    </row>
    <row r="27" spans="1:14" ht="405">
      <c r="A27" s="17">
        <v>23</v>
      </c>
      <c r="B27" s="2" t="s">
        <v>628</v>
      </c>
      <c r="C27" s="2" t="s">
        <v>241</v>
      </c>
      <c r="D27" s="2" t="s">
        <v>290</v>
      </c>
      <c r="E27" s="2" t="s">
        <v>339</v>
      </c>
      <c r="F27" s="2" t="s">
        <v>389</v>
      </c>
      <c r="G27" s="2"/>
      <c r="H27" s="2"/>
      <c r="I27" s="2"/>
      <c r="J27" s="2" t="s">
        <v>28</v>
      </c>
      <c r="K27" s="38" t="s">
        <v>1587</v>
      </c>
      <c r="L27" s="2"/>
      <c r="M27" s="2"/>
      <c r="N27" s="38" t="s">
        <v>1586</v>
      </c>
    </row>
    <row r="28" spans="1:14" ht="409.5">
      <c r="A28" s="17">
        <v>24</v>
      </c>
      <c r="B28" s="2" t="s">
        <v>630</v>
      </c>
      <c r="C28" s="2" t="s">
        <v>242</v>
      </c>
      <c r="D28" s="2" t="s">
        <v>291</v>
      </c>
      <c r="E28" s="2" t="s">
        <v>340</v>
      </c>
      <c r="F28" s="2" t="s">
        <v>390</v>
      </c>
      <c r="G28" s="2"/>
      <c r="H28" s="2"/>
      <c r="I28" s="2"/>
      <c r="J28" s="2" t="s">
        <v>18</v>
      </c>
      <c r="K28" s="38" t="s">
        <v>1589</v>
      </c>
      <c r="L28" s="2"/>
      <c r="M28" s="2"/>
      <c r="N28" s="38" t="s">
        <v>1588</v>
      </c>
    </row>
    <row r="29" spans="1:14" ht="180">
      <c r="A29" s="17">
        <v>25</v>
      </c>
      <c r="B29" s="2" t="s">
        <v>632</v>
      </c>
      <c r="C29" s="2" t="s">
        <v>243</v>
      </c>
      <c r="D29" s="2" t="s">
        <v>292</v>
      </c>
      <c r="E29" s="2" t="s">
        <v>341</v>
      </c>
      <c r="F29" s="2" t="s">
        <v>391</v>
      </c>
      <c r="G29" s="2"/>
      <c r="H29" s="2"/>
      <c r="I29" s="2"/>
      <c r="J29" s="2" t="s">
        <v>28</v>
      </c>
      <c r="K29" s="38" t="s">
        <v>1591</v>
      </c>
      <c r="L29" s="2"/>
      <c r="M29" s="2"/>
      <c r="N29" s="38" t="s">
        <v>1590</v>
      </c>
    </row>
    <row r="30" spans="1:14" ht="409.5">
      <c r="A30" s="17">
        <v>26</v>
      </c>
      <c r="B30" s="2" t="s">
        <v>634</v>
      </c>
      <c r="C30" s="2" t="s">
        <v>244</v>
      </c>
      <c r="D30" s="2" t="s">
        <v>293</v>
      </c>
      <c r="E30" s="2" t="s">
        <v>342</v>
      </c>
      <c r="F30" s="2" t="s">
        <v>392</v>
      </c>
      <c r="G30" s="2"/>
      <c r="H30" s="2"/>
      <c r="I30" s="2"/>
      <c r="J30" s="2" t="s">
        <v>27</v>
      </c>
      <c r="K30" s="38" t="s">
        <v>1593</v>
      </c>
      <c r="L30" s="2"/>
      <c r="M30" s="2"/>
      <c r="N30" s="38" t="s">
        <v>1592</v>
      </c>
    </row>
    <row r="31" spans="1:14" ht="409.5">
      <c r="A31" s="17">
        <v>27</v>
      </c>
      <c r="B31" s="2" t="s">
        <v>636</v>
      </c>
      <c r="C31" s="2" t="s">
        <v>245</v>
      </c>
      <c r="D31" s="2" t="s">
        <v>294</v>
      </c>
      <c r="E31" s="2" t="s">
        <v>343</v>
      </c>
      <c r="F31" s="2" t="s">
        <v>393</v>
      </c>
      <c r="G31" s="2"/>
      <c r="H31" s="2"/>
      <c r="I31" s="2"/>
      <c r="J31" s="2" t="s">
        <v>27</v>
      </c>
      <c r="K31" s="38" t="s">
        <v>1595</v>
      </c>
      <c r="L31" s="2"/>
      <c r="M31" s="2"/>
      <c r="N31" s="38" t="s">
        <v>1594</v>
      </c>
    </row>
    <row r="32" spans="1:14" ht="210">
      <c r="A32" s="17">
        <v>28</v>
      </c>
      <c r="B32" s="2" t="s">
        <v>638</v>
      </c>
      <c r="C32" s="2" t="s">
        <v>246</v>
      </c>
      <c r="D32" s="2" t="s">
        <v>295</v>
      </c>
      <c r="E32" s="2" t="s">
        <v>344</v>
      </c>
      <c r="F32" s="2" t="s">
        <v>394</v>
      </c>
      <c r="G32" s="2"/>
      <c r="H32" s="2"/>
      <c r="I32" s="2"/>
      <c r="J32" s="2" t="s">
        <v>26</v>
      </c>
      <c r="K32" s="38" t="s">
        <v>1597</v>
      </c>
      <c r="L32" s="2"/>
      <c r="M32" s="2"/>
      <c r="N32" s="38" t="s">
        <v>1596</v>
      </c>
    </row>
    <row r="33" spans="1:14" ht="409.5">
      <c r="A33" s="17">
        <v>29</v>
      </c>
      <c r="B33" s="2" t="s">
        <v>640</v>
      </c>
      <c r="C33" s="2" t="s">
        <v>247</v>
      </c>
      <c r="D33" s="2" t="s">
        <v>296</v>
      </c>
      <c r="E33" s="2" t="s">
        <v>345</v>
      </c>
      <c r="F33" s="2" t="s">
        <v>395</v>
      </c>
      <c r="G33" s="2"/>
      <c r="H33" s="2"/>
      <c r="I33" s="2"/>
      <c r="J33" s="2" t="s">
        <v>27</v>
      </c>
      <c r="K33" s="38" t="s">
        <v>1599</v>
      </c>
      <c r="L33" s="2"/>
      <c r="M33" s="2"/>
      <c r="N33" s="38" t="s">
        <v>1598</v>
      </c>
    </row>
    <row r="34" spans="1:14" ht="195">
      <c r="A34" s="17">
        <v>30</v>
      </c>
      <c r="B34" s="2" t="s">
        <v>642</v>
      </c>
      <c r="C34" s="2" t="s">
        <v>248</v>
      </c>
      <c r="D34" s="2" t="s">
        <v>297</v>
      </c>
      <c r="E34" s="2" t="s">
        <v>346</v>
      </c>
      <c r="F34" s="2" t="s">
        <v>396</v>
      </c>
      <c r="G34" s="2"/>
      <c r="H34" s="2"/>
      <c r="I34" s="2"/>
      <c r="J34" s="2" t="s">
        <v>27</v>
      </c>
      <c r="K34" s="38" t="s">
        <v>1601</v>
      </c>
      <c r="L34" s="2"/>
      <c r="M34" s="2"/>
      <c r="N34" s="38" t="s">
        <v>1600</v>
      </c>
    </row>
    <row r="35" spans="1:14" ht="150">
      <c r="A35" s="17">
        <v>31</v>
      </c>
      <c r="B35" s="2" t="s">
        <v>644</v>
      </c>
      <c r="C35" s="2" t="s">
        <v>249</v>
      </c>
      <c r="D35" s="2" t="s">
        <v>298</v>
      </c>
      <c r="E35" s="2" t="s">
        <v>347</v>
      </c>
      <c r="F35" s="2" t="s">
        <v>397</v>
      </c>
      <c r="G35" s="2"/>
      <c r="H35" s="2"/>
      <c r="I35" s="2"/>
      <c r="J35" s="2" t="s">
        <v>28</v>
      </c>
      <c r="K35" s="38" t="s">
        <v>1603</v>
      </c>
      <c r="L35" s="2"/>
      <c r="M35" s="2"/>
      <c r="N35" s="38" t="s">
        <v>1602</v>
      </c>
    </row>
    <row r="36" spans="1:14" ht="409.5">
      <c r="A36" s="17">
        <v>32</v>
      </c>
      <c r="B36" s="2" t="s">
        <v>646</v>
      </c>
      <c r="C36" s="2" t="s">
        <v>250</v>
      </c>
      <c r="D36" s="2" t="s">
        <v>299</v>
      </c>
      <c r="E36" s="2" t="s">
        <v>348</v>
      </c>
      <c r="F36" s="2" t="s">
        <v>398</v>
      </c>
      <c r="G36" s="2"/>
      <c r="H36" s="2"/>
      <c r="I36" s="2"/>
      <c r="J36" s="2" t="s">
        <v>27</v>
      </c>
      <c r="K36" s="38" t="s">
        <v>1605</v>
      </c>
      <c r="L36" s="2"/>
      <c r="M36" s="2"/>
      <c r="N36" s="38" t="s">
        <v>1604</v>
      </c>
    </row>
    <row r="37" spans="1:14" ht="210">
      <c r="A37" s="17">
        <v>33</v>
      </c>
      <c r="B37" s="2" t="s">
        <v>648</v>
      </c>
      <c r="C37" s="2" t="s">
        <v>251</v>
      </c>
      <c r="D37" s="2" t="s">
        <v>300</v>
      </c>
      <c r="E37" s="2" t="s">
        <v>349</v>
      </c>
      <c r="F37" s="2" t="s">
        <v>399</v>
      </c>
      <c r="G37" s="2" t="s">
        <v>419</v>
      </c>
      <c r="H37" s="2"/>
      <c r="I37" s="2"/>
      <c r="J37" s="2" t="s">
        <v>30</v>
      </c>
      <c r="K37" s="38" t="s">
        <v>802</v>
      </c>
      <c r="L37" s="2"/>
      <c r="M37" s="2"/>
      <c r="N37" s="38" t="s">
        <v>801</v>
      </c>
    </row>
    <row r="38" spans="1:14" ht="300">
      <c r="A38" s="17">
        <v>34</v>
      </c>
      <c r="B38" s="2" t="s">
        <v>650</v>
      </c>
      <c r="C38" s="2" t="s">
        <v>252</v>
      </c>
      <c r="D38" s="2" t="s">
        <v>301</v>
      </c>
      <c r="E38" s="2" t="s">
        <v>350</v>
      </c>
      <c r="F38" s="2" t="s">
        <v>400</v>
      </c>
      <c r="G38" s="2"/>
      <c r="H38" s="2"/>
      <c r="I38" s="2"/>
      <c r="J38" s="2" t="s">
        <v>28</v>
      </c>
      <c r="K38" s="38" t="s">
        <v>1607</v>
      </c>
      <c r="L38" s="2"/>
      <c r="M38" s="2"/>
      <c r="N38" s="38" t="s">
        <v>1606</v>
      </c>
    </row>
    <row r="39" spans="1:14" ht="409.5">
      <c r="A39" s="17">
        <v>35</v>
      </c>
      <c r="B39" s="2" t="s">
        <v>652</v>
      </c>
      <c r="C39" s="2" t="s">
        <v>253</v>
      </c>
      <c r="D39" s="2" t="s">
        <v>302</v>
      </c>
      <c r="E39" s="2" t="s">
        <v>351</v>
      </c>
      <c r="F39" s="2" t="s">
        <v>401</v>
      </c>
      <c r="G39" s="2"/>
      <c r="H39" s="2"/>
      <c r="I39" s="2"/>
      <c r="J39" s="2" t="s">
        <v>26</v>
      </c>
      <c r="K39" s="38" t="s">
        <v>1609</v>
      </c>
      <c r="L39" s="2"/>
      <c r="M39" s="2"/>
      <c r="N39" s="38" t="s">
        <v>1608</v>
      </c>
    </row>
    <row r="40" spans="1:14" ht="315">
      <c r="A40" s="17">
        <v>36</v>
      </c>
      <c r="B40" s="2" t="s">
        <v>654</v>
      </c>
      <c r="C40" s="2" t="s">
        <v>254</v>
      </c>
      <c r="D40" s="2" t="s">
        <v>303</v>
      </c>
      <c r="E40" s="2" t="s">
        <v>352</v>
      </c>
      <c r="F40" s="2" t="s">
        <v>402</v>
      </c>
      <c r="G40" s="2"/>
      <c r="H40" s="2"/>
      <c r="I40" s="2"/>
      <c r="J40" s="2" t="s">
        <v>28</v>
      </c>
      <c r="K40" s="38" t="s">
        <v>1611</v>
      </c>
      <c r="L40" s="2"/>
      <c r="M40" s="2"/>
      <c r="N40" s="38" t="s">
        <v>1610</v>
      </c>
    </row>
    <row r="41" spans="1:14" ht="255">
      <c r="A41" s="17">
        <v>37</v>
      </c>
      <c r="B41" s="2" t="s">
        <v>656</v>
      </c>
      <c r="C41" s="2" t="s">
        <v>255</v>
      </c>
      <c r="D41" s="2" t="s">
        <v>304</v>
      </c>
      <c r="E41" s="2" t="s">
        <v>353</v>
      </c>
      <c r="F41" s="2" t="s">
        <v>403</v>
      </c>
      <c r="G41" s="2"/>
      <c r="H41" s="2"/>
      <c r="I41" s="2"/>
      <c r="J41" s="2" t="s">
        <v>26</v>
      </c>
      <c r="K41" s="38" t="s">
        <v>1613</v>
      </c>
      <c r="L41" s="2"/>
      <c r="M41" s="2"/>
      <c r="N41" s="38" t="s">
        <v>1612</v>
      </c>
    </row>
    <row r="42" spans="1:14" ht="409.5">
      <c r="A42" s="17">
        <v>38</v>
      </c>
      <c r="B42" s="2" t="s">
        <v>658</v>
      </c>
      <c r="C42" s="2" t="s">
        <v>256</v>
      </c>
      <c r="D42" s="2" t="s">
        <v>305</v>
      </c>
      <c r="E42" s="2" t="s">
        <v>354</v>
      </c>
      <c r="F42" s="2" t="s">
        <v>404</v>
      </c>
      <c r="G42" s="2"/>
      <c r="H42" s="2"/>
      <c r="I42" s="2"/>
      <c r="J42" s="2" t="s">
        <v>26</v>
      </c>
      <c r="K42" s="38" t="s">
        <v>1615</v>
      </c>
      <c r="L42" s="2"/>
      <c r="M42" s="2"/>
      <c r="N42" s="38" t="s">
        <v>1614</v>
      </c>
    </row>
    <row r="43" spans="1:14" ht="409.5">
      <c r="A43" s="17">
        <v>39</v>
      </c>
      <c r="B43" s="2" t="s">
        <v>660</v>
      </c>
      <c r="C43" s="2" t="s">
        <v>257</v>
      </c>
      <c r="D43" s="2" t="s">
        <v>306</v>
      </c>
      <c r="E43" s="2" t="s">
        <v>355</v>
      </c>
      <c r="F43" s="2" t="s">
        <v>405</v>
      </c>
      <c r="G43" s="2" t="s">
        <v>420</v>
      </c>
      <c r="H43" s="2"/>
      <c r="I43" s="2"/>
      <c r="J43" s="2" t="s">
        <v>61</v>
      </c>
      <c r="K43" s="38" t="s">
        <v>1617</v>
      </c>
      <c r="L43" s="2"/>
      <c r="M43" s="2"/>
      <c r="N43" s="38" t="s">
        <v>1616</v>
      </c>
    </row>
    <row r="44" spans="1:14" ht="409.5">
      <c r="A44" s="17">
        <v>40</v>
      </c>
      <c r="B44" s="2" t="s">
        <v>662</v>
      </c>
      <c r="C44" s="2" t="s">
        <v>258</v>
      </c>
      <c r="D44" s="2" t="s">
        <v>307</v>
      </c>
      <c r="E44" s="2" t="s">
        <v>356</v>
      </c>
      <c r="F44" s="2" t="s">
        <v>406</v>
      </c>
      <c r="G44" s="2"/>
      <c r="H44" s="2"/>
      <c r="I44" s="2"/>
      <c r="J44" s="2" t="s">
        <v>26</v>
      </c>
      <c r="K44" s="38" t="s">
        <v>1619</v>
      </c>
      <c r="L44" s="2"/>
      <c r="M44" s="2"/>
      <c r="N44" s="38" t="s">
        <v>1618</v>
      </c>
    </row>
    <row r="45" spans="1:14" ht="390">
      <c r="A45" s="17">
        <v>41</v>
      </c>
      <c r="B45" s="2" t="s">
        <v>664</v>
      </c>
      <c r="C45" s="2" t="s">
        <v>259</v>
      </c>
      <c r="D45" s="2" t="s">
        <v>308</v>
      </c>
      <c r="E45" s="2" t="s">
        <v>357</v>
      </c>
      <c r="F45" s="2" t="s">
        <v>407</v>
      </c>
      <c r="G45" s="2"/>
      <c r="H45" s="2"/>
      <c r="I45" s="2"/>
      <c r="J45" s="2" t="s">
        <v>27</v>
      </c>
      <c r="K45" s="38" t="s">
        <v>1621</v>
      </c>
      <c r="L45" s="2"/>
      <c r="M45" s="2"/>
      <c r="N45" s="38" t="s">
        <v>1620</v>
      </c>
    </row>
    <row r="46" spans="1:14" ht="409.5">
      <c r="A46" s="17">
        <v>42</v>
      </c>
      <c r="B46" s="2" t="s">
        <v>666</v>
      </c>
      <c r="C46" s="2" t="s">
        <v>260</v>
      </c>
      <c r="D46" s="2" t="s">
        <v>309</v>
      </c>
      <c r="E46" s="2" t="s">
        <v>358</v>
      </c>
      <c r="F46" s="2" t="s">
        <v>408</v>
      </c>
      <c r="G46" s="2"/>
      <c r="H46" s="2"/>
      <c r="I46" s="2"/>
      <c r="J46" s="2" t="s">
        <v>18</v>
      </c>
      <c r="K46" s="38" t="s">
        <v>1623</v>
      </c>
      <c r="L46" s="2"/>
      <c r="M46" s="2"/>
      <c r="N46" s="38" t="s">
        <v>1622</v>
      </c>
    </row>
    <row r="47" spans="1:14" ht="90">
      <c r="A47" s="17">
        <v>43</v>
      </c>
      <c r="B47" s="2" t="s">
        <v>668</v>
      </c>
      <c r="C47" s="2" t="s">
        <v>261</v>
      </c>
      <c r="D47" s="2" t="s">
        <v>310</v>
      </c>
      <c r="E47" s="2" t="s">
        <v>359</v>
      </c>
      <c r="F47" s="2" t="s">
        <v>409</v>
      </c>
      <c r="G47" s="2"/>
      <c r="H47" s="2"/>
      <c r="I47" s="2"/>
      <c r="J47" s="2" t="s">
        <v>18</v>
      </c>
      <c r="K47" s="38" t="s">
        <v>1625</v>
      </c>
      <c r="L47" s="2"/>
      <c r="M47" s="2"/>
      <c r="N47" s="38" t="s">
        <v>1624</v>
      </c>
    </row>
    <row r="48" spans="1:14" ht="409.5">
      <c r="A48" s="17">
        <v>44</v>
      </c>
      <c r="B48" s="2" t="s">
        <v>670</v>
      </c>
      <c r="C48" s="2" t="s">
        <v>262</v>
      </c>
      <c r="D48" s="2" t="s">
        <v>311</v>
      </c>
      <c r="E48" s="2" t="s">
        <v>360</v>
      </c>
      <c r="F48" s="2" t="s">
        <v>410</v>
      </c>
      <c r="G48" s="2"/>
      <c r="H48" s="2"/>
      <c r="I48" s="2"/>
      <c r="J48" s="2" t="s">
        <v>18</v>
      </c>
      <c r="K48" s="38" t="s">
        <v>1626</v>
      </c>
      <c r="L48" s="2"/>
      <c r="M48" s="2"/>
      <c r="N48" s="38" t="s">
        <v>1626</v>
      </c>
    </row>
    <row r="49" spans="1:14" ht="409.5">
      <c r="A49" s="17">
        <v>45</v>
      </c>
      <c r="B49" s="2" t="s">
        <v>672</v>
      </c>
      <c r="C49" s="2" t="s">
        <v>263</v>
      </c>
      <c r="D49" s="2" t="s">
        <v>312</v>
      </c>
      <c r="E49" s="2" t="s">
        <v>361</v>
      </c>
      <c r="F49" s="2" t="s">
        <v>411</v>
      </c>
      <c r="G49" s="2" t="s">
        <v>421</v>
      </c>
      <c r="H49" s="2"/>
      <c r="I49" s="2"/>
      <c r="J49" s="2" t="s">
        <v>62</v>
      </c>
      <c r="K49" s="38" t="s">
        <v>1628</v>
      </c>
      <c r="L49" s="2"/>
      <c r="M49" s="2"/>
      <c r="N49" s="38" t="s">
        <v>1627</v>
      </c>
    </row>
    <row r="50" spans="1:14" ht="255">
      <c r="A50" s="17">
        <v>46</v>
      </c>
      <c r="B50" s="2" t="s">
        <v>674</v>
      </c>
      <c r="C50" s="2" t="s">
        <v>264</v>
      </c>
      <c r="D50" s="2" t="s">
        <v>313</v>
      </c>
      <c r="E50" s="2" t="s">
        <v>362</v>
      </c>
      <c r="F50" s="2" t="s">
        <v>412</v>
      </c>
      <c r="G50" s="2"/>
      <c r="H50" s="2"/>
      <c r="I50" s="2"/>
      <c r="J50" s="2" t="s">
        <v>27</v>
      </c>
      <c r="K50" s="38" t="s">
        <v>1630</v>
      </c>
      <c r="L50" s="2"/>
      <c r="M50" s="2"/>
      <c r="N50" s="38" t="s">
        <v>1629</v>
      </c>
    </row>
    <row r="51" spans="1:14" ht="75">
      <c r="A51" s="17">
        <v>47</v>
      </c>
      <c r="B51" s="2" t="s">
        <v>676</v>
      </c>
      <c r="C51" s="2" t="s">
        <v>265</v>
      </c>
      <c r="D51" s="2" t="s">
        <v>314</v>
      </c>
      <c r="E51" s="2" t="s">
        <v>363</v>
      </c>
      <c r="F51" s="2" t="s">
        <v>413</v>
      </c>
      <c r="G51" s="2"/>
      <c r="H51" s="2"/>
      <c r="I51" s="2"/>
      <c r="J51" s="2" t="s">
        <v>26</v>
      </c>
      <c r="K51" s="38" t="s">
        <v>1632</v>
      </c>
      <c r="L51" s="2"/>
      <c r="M51" s="2"/>
      <c r="N51" s="38" t="s">
        <v>1631</v>
      </c>
    </row>
    <row r="52" spans="1:14" ht="345">
      <c r="A52" s="17">
        <v>48</v>
      </c>
      <c r="B52" s="2" t="s">
        <v>678</v>
      </c>
      <c r="C52" s="2" t="s">
        <v>266</v>
      </c>
      <c r="D52" s="2" t="s">
        <v>315</v>
      </c>
      <c r="E52" s="2" t="s">
        <v>364</v>
      </c>
      <c r="F52" s="2" t="s">
        <v>414</v>
      </c>
      <c r="G52" s="2"/>
      <c r="H52" s="2"/>
      <c r="I52" s="2"/>
      <c r="J52" s="2" t="s">
        <v>28</v>
      </c>
      <c r="K52" s="38" t="s">
        <v>1634</v>
      </c>
      <c r="L52" s="2"/>
      <c r="M52" s="2"/>
      <c r="N52" s="38" t="s">
        <v>1633</v>
      </c>
    </row>
    <row r="53" spans="1:14" ht="60">
      <c r="A53" s="17">
        <v>49</v>
      </c>
      <c r="B53" s="2" t="s">
        <v>680</v>
      </c>
      <c r="C53" s="2" t="s">
        <v>267</v>
      </c>
      <c r="D53" s="2" t="s">
        <v>316</v>
      </c>
      <c r="E53" s="2" t="s">
        <v>365</v>
      </c>
      <c r="F53" s="2" t="s">
        <v>415</v>
      </c>
      <c r="G53" s="2"/>
      <c r="H53" s="2"/>
      <c r="I53" s="2"/>
      <c r="J53" s="2" t="s">
        <v>28</v>
      </c>
      <c r="K53" s="38" t="s">
        <v>1636</v>
      </c>
      <c r="L53" s="2"/>
      <c r="M53" s="2"/>
      <c r="N53" s="38" t="s">
        <v>1635</v>
      </c>
    </row>
    <row r="54" spans="1:14" ht="409.5">
      <c r="A54" s="17">
        <v>50</v>
      </c>
      <c r="B54" s="2" t="s">
        <v>682</v>
      </c>
      <c r="C54" s="2" t="s">
        <v>268</v>
      </c>
      <c r="D54" s="2" t="s">
        <v>317</v>
      </c>
      <c r="E54" s="2" t="s">
        <v>366</v>
      </c>
      <c r="F54" s="2" t="s">
        <v>416</v>
      </c>
      <c r="G54" s="2"/>
      <c r="H54" s="2"/>
      <c r="I54" s="2"/>
      <c r="J54" s="2" t="s">
        <v>27</v>
      </c>
      <c r="K54" s="38" t="s">
        <v>1638</v>
      </c>
      <c r="L54" s="2"/>
      <c r="M54" s="2"/>
      <c r="N54" s="38" t="s">
        <v>1637</v>
      </c>
    </row>
    <row r="55" spans="1:14" ht="409.5">
      <c r="A55" s="17">
        <v>51</v>
      </c>
      <c r="B55" s="2" t="s">
        <v>684</v>
      </c>
      <c r="C55" s="24" t="s">
        <v>422</v>
      </c>
      <c r="D55" s="24" t="s">
        <v>423</v>
      </c>
      <c r="E55" s="24" t="s">
        <v>424</v>
      </c>
      <c r="F55" s="24" t="s">
        <v>425</v>
      </c>
      <c r="G55" s="24"/>
      <c r="H55" s="24"/>
      <c r="I55" s="2"/>
      <c r="J55" s="2" t="s">
        <v>28</v>
      </c>
      <c r="K55" s="38" t="s">
        <v>1640</v>
      </c>
      <c r="L55" s="2"/>
      <c r="M55" s="2"/>
      <c r="N55" s="38" t="s">
        <v>1639</v>
      </c>
    </row>
    <row r="56" spans="1:14" ht="409.5">
      <c r="A56" s="17">
        <v>52</v>
      </c>
      <c r="B56" s="2" t="s">
        <v>686</v>
      </c>
      <c r="C56" s="24" t="s">
        <v>426</v>
      </c>
      <c r="D56" s="24" t="s">
        <v>427</v>
      </c>
      <c r="E56" s="24" t="s">
        <v>428</v>
      </c>
      <c r="F56" s="24" t="s">
        <v>429</v>
      </c>
      <c r="G56" s="24"/>
      <c r="H56" s="24"/>
      <c r="I56" s="2"/>
      <c r="J56" s="2" t="s">
        <v>26</v>
      </c>
      <c r="K56" s="38" t="s">
        <v>1642</v>
      </c>
      <c r="L56" s="2"/>
      <c r="M56" s="2"/>
      <c r="N56" s="38" t="s">
        <v>1641</v>
      </c>
    </row>
    <row r="57" spans="1:14" ht="270">
      <c r="A57" s="17">
        <v>53</v>
      </c>
      <c r="B57" s="2" t="s">
        <v>688</v>
      </c>
      <c r="C57" s="24" t="s">
        <v>430</v>
      </c>
      <c r="D57" s="24" t="s">
        <v>63</v>
      </c>
      <c r="E57" s="24" t="s">
        <v>431</v>
      </c>
      <c r="F57" s="24" t="s">
        <v>432</v>
      </c>
      <c r="G57" s="24"/>
      <c r="H57" s="24"/>
      <c r="I57" s="2"/>
      <c r="J57" s="2" t="s">
        <v>27</v>
      </c>
      <c r="K57" s="38" t="s">
        <v>788</v>
      </c>
      <c r="L57" s="2"/>
      <c r="M57" s="2"/>
      <c r="N57" s="38" t="s">
        <v>787</v>
      </c>
    </row>
    <row r="58" spans="1:14" ht="360">
      <c r="A58" s="17">
        <v>54</v>
      </c>
      <c r="B58" s="2" t="s">
        <v>690</v>
      </c>
      <c r="C58" s="24" t="s">
        <v>433</v>
      </c>
      <c r="D58" s="24" t="s">
        <v>434</v>
      </c>
      <c r="E58" s="24" t="s">
        <v>435</v>
      </c>
      <c r="F58" s="24" t="s">
        <v>436</v>
      </c>
      <c r="G58" s="24" t="s">
        <v>437</v>
      </c>
      <c r="H58" s="24"/>
      <c r="I58" s="2"/>
      <c r="J58" s="2" t="s">
        <v>64</v>
      </c>
      <c r="K58" s="38" t="s">
        <v>1644</v>
      </c>
      <c r="L58" s="2"/>
      <c r="M58" s="2"/>
      <c r="N58" s="38" t="s">
        <v>1643</v>
      </c>
    </row>
    <row r="59" spans="1:14" ht="270">
      <c r="A59" s="17">
        <v>55</v>
      </c>
      <c r="B59" s="2" t="s">
        <v>692</v>
      </c>
      <c r="C59" s="24" t="s">
        <v>438</v>
      </c>
      <c r="D59" s="24" t="s">
        <v>439</v>
      </c>
      <c r="E59" s="24" t="s">
        <v>440</v>
      </c>
      <c r="F59" s="24" t="s">
        <v>441</v>
      </c>
      <c r="G59" s="24"/>
      <c r="H59" s="24"/>
      <c r="I59" s="2"/>
      <c r="J59" s="2" t="s">
        <v>28</v>
      </c>
      <c r="K59" s="38" t="s">
        <v>804</v>
      </c>
      <c r="L59" s="2"/>
      <c r="M59" s="2"/>
      <c r="N59" s="38" t="s">
        <v>803</v>
      </c>
    </row>
    <row r="60" spans="1:14" ht="409.5">
      <c r="A60" s="17">
        <v>56</v>
      </c>
      <c r="B60" s="2" t="s">
        <v>694</v>
      </c>
      <c r="C60" s="24" t="s">
        <v>442</v>
      </c>
      <c r="D60" s="24" t="s">
        <v>443</v>
      </c>
      <c r="E60" s="24" t="s">
        <v>444</v>
      </c>
      <c r="F60" s="24" t="s">
        <v>445</v>
      </c>
      <c r="G60" s="24"/>
      <c r="H60" s="24"/>
      <c r="I60" s="2"/>
      <c r="J60" s="2" t="s">
        <v>28</v>
      </c>
      <c r="K60" s="38" t="s">
        <v>1646</v>
      </c>
      <c r="L60" s="2"/>
      <c r="M60" s="2"/>
      <c r="N60" s="38" t="s">
        <v>1645</v>
      </c>
    </row>
    <row r="61" spans="1:14" ht="409.5">
      <c r="A61" s="17">
        <v>57</v>
      </c>
      <c r="B61" s="2" t="s">
        <v>696</v>
      </c>
      <c r="C61" s="24" t="s">
        <v>446</v>
      </c>
      <c r="D61" s="24" t="s">
        <v>447</v>
      </c>
      <c r="E61" s="24" t="s">
        <v>448</v>
      </c>
      <c r="F61" s="24" t="s">
        <v>449</v>
      </c>
      <c r="G61" s="24"/>
      <c r="H61" s="24"/>
      <c r="I61" s="2"/>
      <c r="J61" s="2" t="s">
        <v>26</v>
      </c>
      <c r="K61" s="38" t="s">
        <v>1647</v>
      </c>
      <c r="L61" s="2"/>
      <c r="M61" s="2"/>
      <c r="N61" s="38" t="s">
        <v>1647</v>
      </c>
    </row>
    <row r="62" spans="1:14" ht="409.5">
      <c r="A62" s="17">
        <v>58</v>
      </c>
      <c r="B62" s="2" t="s">
        <v>698</v>
      </c>
      <c r="C62" s="24" t="s">
        <v>450</v>
      </c>
      <c r="D62" s="24" t="s">
        <v>451</v>
      </c>
      <c r="E62" s="24" t="s">
        <v>452</v>
      </c>
      <c r="F62" s="24" t="s">
        <v>453</v>
      </c>
      <c r="G62" s="24" t="s">
        <v>454</v>
      </c>
      <c r="H62" s="24"/>
      <c r="I62" s="2"/>
      <c r="J62" s="2" t="s">
        <v>30</v>
      </c>
      <c r="K62" s="38" t="s">
        <v>1649</v>
      </c>
      <c r="L62" s="2"/>
      <c r="M62" s="2"/>
      <c r="N62" s="38" t="s">
        <v>1648</v>
      </c>
    </row>
    <row r="63" spans="1:14" ht="409.5">
      <c r="A63" s="17">
        <v>59</v>
      </c>
      <c r="B63" s="2" t="s">
        <v>700</v>
      </c>
      <c r="C63" s="24" t="s">
        <v>455</v>
      </c>
      <c r="D63" s="24" t="s">
        <v>456</v>
      </c>
      <c r="E63" s="24" t="s">
        <v>457</v>
      </c>
      <c r="F63" s="24" t="s">
        <v>458</v>
      </c>
      <c r="G63" s="24"/>
      <c r="H63" s="24"/>
      <c r="I63" s="2"/>
      <c r="J63" s="2" t="s">
        <v>27</v>
      </c>
      <c r="K63" s="38" t="s">
        <v>1651</v>
      </c>
      <c r="L63" s="2"/>
      <c r="M63" s="2"/>
      <c r="N63" s="38" t="s">
        <v>1650</v>
      </c>
    </row>
    <row r="64" spans="1:14" ht="409.5">
      <c r="A64" s="17">
        <v>60</v>
      </c>
      <c r="B64" s="2" t="s">
        <v>702</v>
      </c>
      <c r="C64" s="24" t="s">
        <v>459</v>
      </c>
      <c r="D64" s="24" t="s">
        <v>460</v>
      </c>
      <c r="E64" s="24" t="s">
        <v>461</v>
      </c>
      <c r="F64" s="24" t="s">
        <v>462</v>
      </c>
      <c r="G64" s="24"/>
      <c r="H64" s="24"/>
      <c r="I64" s="2"/>
      <c r="J64" s="2" t="s">
        <v>18</v>
      </c>
      <c r="K64" s="38" t="s">
        <v>1653</v>
      </c>
      <c r="L64" s="2"/>
      <c r="M64" s="2"/>
      <c r="N64" s="38" t="s">
        <v>1652</v>
      </c>
    </row>
    <row r="65" spans="1:14" ht="255">
      <c r="A65" s="17">
        <v>61</v>
      </c>
      <c r="B65" s="2" t="s">
        <v>704</v>
      </c>
      <c r="C65" s="24" t="s">
        <v>463</v>
      </c>
      <c r="D65" s="24" t="s">
        <v>464</v>
      </c>
      <c r="E65" s="24" t="s">
        <v>465</v>
      </c>
      <c r="F65" s="24" t="s">
        <v>466</v>
      </c>
      <c r="G65" s="24"/>
      <c r="H65" s="24"/>
      <c r="I65" s="2"/>
      <c r="J65" s="2" t="s">
        <v>26</v>
      </c>
      <c r="K65" s="38" t="s">
        <v>806</v>
      </c>
      <c r="L65" s="2"/>
      <c r="M65" s="2"/>
      <c r="N65" s="38" t="s">
        <v>805</v>
      </c>
    </row>
    <row r="66" spans="1:14" ht="409.5">
      <c r="A66" s="17">
        <v>62</v>
      </c>
      <c r="B66" s="2" t="s">
        <v>706</v>
      </c>
      <c r="C66" s="24" t="s">
        <v>467</v>
      </c>
      <c r="D66" s="24" t="s">
        <v>468</v>
      </c>
      <c r="E66" s="24" t="s">
        <v>469</v>
      </c>
      <c r="F66" s="24" t="s">
        <v>470</v>
      </c>
      <c r="G66" s="24"/>
      <c r="H66" s="24"/>
      <c r="I66" s="2"/>
      <c r="J66" s="2" t="s">
        <v>28</v>
      </c>
      <c r="K66" s="38" t="s">
        <v>1655</v>
      </c>
      <c r="L66" s="2"/>
      <c r="M66" s="2"/>
      <c r="N66" s="38" t="s">
        <v>1654</v>
      </c>
    </row>
    <row r="67" spans="1:14" ht="270">
      <c r="A67" s="17">
        <v>63</v>
      </c>
      <c r="B67" s="2" t="s">
        <v>708</v>
      </c>
      <c r="C67" s="24" t="s">
        <v>471</v>
      </c>
      <c r="D67" s="24" t="s">
        <v>472</v>
      </c>
      <c r="E67" s="24" t="s">
        <v>473</v>
      </c>
      <c r="F67" s="24" t="s">
        <v>474</v>
      </c>
      <c r="G67" s="24"/>
      <c r="H67" s="24"/>
      <c r="I67" s="2"/>
      <c r="J67" s="2" t="s">
        <v>26</v>
      </c>
      <c r="K67" s="38" t="s">
        <v>1657</v>
      </c>
      <c r="L67" s="2"/>
      <c r="M67" s="2"/>
      <c r="N67" s="38" t="s">
        <v>1656</v>
      </c>
    </row>
    <row r="68" spans="1:14" ht="409.5">
      <c r="A68" s="17">
        <v>64</v>
      </c>
      <c r="B68" s="2" t="s">
        <v>710</v>
      </c>
      <c r="C68" s="24" t="s">
        <v>475</v>
      </c>
      <c r="D68" s="24" t="s">
        <v>476</v>
      </c>
      <c r="E68" s="24" t="s">
        <v>477</v>
      </c>
      <c r="F68" s="24" t="s">
        <v>478</v>
      </c>
      <c r="G68" s="24"/>
      <c r="H68" s="24"/>
      <c r="I68" s="2"/>
      <c r="J68" s="2" t="s">
        <v>28</v>
      </c>
      <c r="K68" s="38" t="s">
        <v>808</v>
      </c>
      <c r="L68" s="2"/>
      <c r="M68" s="2"/>
      <c r="N68" s="38" t="s">
        <v>807</v>
      </c>
    </row>
    <row r="69" spans="1:14" ht="165">
      <c r="A69" s="17">
        <v>65</v>
      </c>
      <c r="B69" s="2" t="s">
        <v>712</v>
      </c>
      <c r="C69" s="24" t="s">
        <v>479</v>
      </c>
      <c r="D69" s="24" t="s">
        <v>480</v>
      </c>
      <c r="E69" s="24" t="s">
        <v>481</v>
      </c>
      <c r="F69" s="24" t="s">
        <v>482</v>
      </c>
      <c r="G69" s="24"/>
      <c r="H69" s="24"/>
      <c r="I69" s="2"/>
      <c r="J69" s="2" t="s">
        <v>28</v>
      </c>
      <c r="K69" s="38" t="s">
        <v>1659</v>
      </c>
      <c r="L69" s="2"/>
      <c r="M69" s="2"/>
      <c r="N69" s="38" t="s">
        <v>1658</v>
      </c>
    </row>
    <row r="70" spans="1:14" ht="330">
      <c r="A70" s="17">
        <v>66</v>
      </c>
      <c r="B70" s="2" t="s">
        <v>714</v>
      </c>
      <c r="C70" s="24" t="s">
        <v>483</v>
      </c>
      <c r="D70" s="24" t="s">
        <v>484</v>
      </c>
      <c r="E70" s="24" t="s">
        <v>485</v>
      </c>
      <c r="F70" s="24" t="s">
        <v>486</v>
      </c>
      <c r="G70" s="24"/>
      <c r="H70" s="24"/>
      <c r="I70" s="2"/>
      <c r="J70" s="2" t="s">
        <v>26</v>
      </c>
      <c r="K70" s="38" t="s">
        <v>810</v>
      </c>
      <c r="L70" s="2"/>
      <c r="M70" s="2"/>
      <c r="N70" s="38" t="s">
        <v>809</v>
      </c>
    </row>
    <row r="71" spans="1:14" ht="409.5">
      <c r="A71" s="17">
        <v>67</v>
      </c>
      <c r="B71" s="2" t="s">
        <v>716</v>
      </c>
      <c r="C71" s="24" t="s">
        <v>487</v>
      </c>
      <c r="D71" s="24" t="s">
        <v>488</v>
      </c>
      <c r="E71" s="24" t="s">
        <v>489</v>
      </c>
      <c r="F71" s="24" t="s">
        <v>490</v>
      </c>
      <c r="G71" s="24"/>
      <c r="H71" s="24"/>
      <c r="I71" s="2"/>
      <c r="J71" s="2" t="s">
        <v>27</v>
      </c>
      <c r="K71" s="38" t="s">
        <v>1661</v>
      </c>
      <c r="L71" s="2"/>
      <c r="M71" s="2"/>
      <c r="N71" s="38" t="s">
        <v>1660</v>
      </c>
    </row>
    <row r="72" spans="1:14" ht="409.5">
      <c r="A72" s="17">
        <v>68</v>
      </c>
      <c r="B72" s="2" t="s">
        <v>718</v>
      </c>
      <c r="C72" s="24" t="s">
        <v>491</v>
      </c>
      <c r="D72" s="24" t="s">
        <v>492</v>
      </c>
      <c r="E72" s="24" t="s">
        <v>493</v>
      </c>
      <c r="F72" s="24" t="s">
        <v>494</v>
      </c>
      <c r="G72" s="24"/>
      <c r="H72" s="24"/>
      <c r="I72" s="2"/>
      <c r="J72" s="2" t="s">
        <v>27</v>
      </c>
      <c r="K72" s="38" t="s">
        <v>1663</v>
      </c>
      <c r="L72" s="2"/>
      <c r="M72" s="2"/>
      <c r="N72" s="38" t="s">
        <v>1662</v>
      </c>
    </row>
    <row r="73" spans="1:14" ht="240">
      <c r="A73" s="17">
        <v>69</v>
      </c>
      <c r="B73" s="2" t="s">
        <v>720</v>
      </c>
      <c r="C73" s="24" t="s">
        <v>495</v>
      </c>
      <c r="D73" s="24" t="s">
        <v>496</v>
      </c>
      <c r="E73" s="24" t="s">
        <v>497</v>
      </c>
      <c r="F73" s="24" t="s">
        <v>498</v>
      </c>
      <c r="G73" s="24" t="s">
        <v>499</v>
      </c>
      <c r="H73" s="24"/>
      <c r="I73" s="2"/>
      <c r="J73" s="2" t="s">
        <v>30</v>
      </c>
      <c r="K73" s="38" t="s">
        <v>812</v>
      </c>
      <c r="L73" s="2"/>
      <c r="M73" s="2"/>
      <c r="N73" s="38" t="s">
        <v>811</v>
      </c>
    </row>
    <row r="74" spans="1:14" ht="409.5">
      <c r="A74" s="17">
        <v>70</v>
      </c>
      <c r="B74" s="2" t="s">
        <v>722</v>
      </c>
      <c r="C74" s="24" t="s">
        <v>500</v>
      </c>
      <c r="D74" s="24" t="s">
        <v>501</v>
      </c>
      <c r="E74" s="24" t="s">
        <v>502</v>
      </c>
      <c r="F74" s="24" t="s">
        <v>503</v>
      </c>
      <c r="G74" s="24"/>
      <c r="H74" s="24"/>
      <c r="I74" s="2"/>
      <c r="J74" s="2" t="s">
        <v>26</v>
      </c>
      <c r="K74" s="38" t="s">
        <v>1665</v>
      </c>
      <c r="L74" s="2"/>
      <c r="M74" s="2"/>
      <c r="N74" s="38" t="s">
        <v>1664</v>
      </c>
    </row>
    <row r="75" spans="1:14" ht="409.5">
      <c r="A75" s="17">
        <v>71</v>
      </c>
      <c r="B75" s="2" t="s">
        <v>724</v>
      </c>
      <c r="C75" s="24" t="s">
        <v>504</v>
      </c>
      <c r="D75" s="24" t="s">
        <v>505</v>
      </c>
      <c r="E75" s="24" t="s">
        <v>506</v>
      </c>
      <c r="F75" s="24" t="s">
        <v>507</v>
      </c>
      <c r="G75" s="24"/>
      <c r="H75" s="24"/>
      <c r="I75" s="2"/>
      <c r="J75" s="2" t="s">
        <v>28</v>
      </c>
      <c r="K75" s="38" t="s">
        <v>1666</v>
      </c>
      <c r="L75" s="2"/>
      <c r="M75" s="2"/>
      <c r="N75" s="38" t="s">
        <v>1666</v>
      </c>
    </row>
    <row r="76" spans="1:14" ht="409.5">
      <c r="A76" s="17">
        <v>72</v>
      </c>
      <c r="B76" s="2" t="s">
        <v>726</v>
      </c>
      <c r="C76" s="24" t="s">
        <v>508</v>
      </c>
      <c r="D76" s="24" t="s">
        <v>509</v>
      </c>
      <c r="E76" s="24" t="s">
        <v>510</v>
      </c>
      <c r="F76" s="24" t="s">
        <v>511</v>
      </c>
      <c r="G76" s="24"/>
      <c r="H76" s="24"/>
      <c r="I76" s="2"/>
      <c r="J76" s="2" t="s">
        <v>28</v>
      </c>
      <c r="K76" s="38" t="s">
        <v>1667</v>
      </c>
      <c r="L76" s="2"/>
      <c r="M76" s="2"/>
      <c r="N76" s="38" t="s">
        <v>1667</v>
      </c>
    </row>
    <row r="77" spans="1:14" ht="409.5">
      <c r="A77" s="17">
        <v>73</v>
      </c>
      <c r="B77" s="2" t="s">
        <v>728</v>
      </c>
      <c r="C77" s="24" t="s">
        <v>512</v>
      </c>
      <c r="D77" s="24" t="s">
        <v>513</v>
      </c>
      <c r="E77" s="24" t="s">
        <v>514</v>
      </c>
      <c r="F77" s="24" t="s">
        <v>515</v>
      </c>
      <c r="G77" s="24"/>
      <c r="H77" s="24"/>
      <c r="I77" s="2"/>
      <c r="J77" s="2" t="s">
        <v>18</v>
      </c>
      <c r="K77" s="38" t="s">
        <v>1669</v>
      </c>
      <c r="L77" s="2"/>
      <c r="M77" s="2"/>
      <c r="N77" s="38" t="s">
        <v>1668</v>
      </c>
    </row>
    <row r="78" spans="1:14" ht="180">
      <c r="A78" s="17">
        <v>74</v>
      </c>
      <c r="B78" s="2" t="s">
        <v>730</v>
      </c>
      <c r="C78" s="24" t="s">
        <v>516</v>
      </c>
      <c r="D78" s="24" t="s">
        <v>517</v>
      </c>
      <c r="E78" s="24" t="s">
        <v>518</v>
      </c>
      <c r="F78" s="24" t="s">
        <v>519</v>
      </c>
      <c r="G78" s="24" t="s">
        <v>520</v>
      </c>
      <c r="H78" s="24"/>
      <c r="I78" s="2"/>
      <c r="J78" s="2" t="s">
        <v>64</v>
      </c>
      <c r="K78" s="38" t="s">
        <v>814</v>
      </c>
      <c r="L78" s="2"/>
      <c r="M78" s="2"/>
      <c r="N78" s="38" t="s">
        <v>813</v>
      </c>
    </row>
    <row r="79" spans="1:14" ht="28.5">
      <c r="A79" s="17">
        <v>75</v>
      </c>
      <c r="B79" s="2" t="s">
        <v>732</v>
      </c>
      <c r="C79" s="24" t="s">
        <v>521</v>
      </c>
      <c r="D79" s="24" t="s">
        <v>522</v>
      </c>
      <c r="E79" s="24" t="s">
        <v>523</v>
      </c>
      <c r="F79" s="24" t="s">
        <v>524</v>
      </c>
      <c r="G79" s="24"/>
      <c r="H79" s="24"/>
      <c r="I79" s="2"/>
      <c r="J79" s="2" t="s">
        <v>27</v>
      </c>
      <c r="K79" s="38"/>
      <c r="L79" s="2"/>
      <c r="M79" s="2"/>
      <c r="N79" s="38"/>
    </row>
    <row r="80" spans="1:14" ht="28.5">
      <c r="A80" s="17">
        <v>76</v>
      </c>
      <c r="B80" s="2" t="s">
        <v>734</v>
      </c>
      <c r="C80" s="24" t="s">
        <v>525</v>
      </c>
      <c r="D80" s="24" t="s">
        <v>526</v>
      </c>
      <c r="E80" s="24" t="s">
        <v>527</v>
      </c>
      <c r="F80" s="24" t="s">
        <v>528</v>
      </c>
      <c r="G80" s="24"/>
      <c r="H80" s="24"/>
      <c r="I80" s="2"/>
      <c r="J80" s="2" t="s">
        <v>27</v>
      </c>
      <c r="K80" s="38"/>
      <c r="L80" s="2"/>
      <c r="M80" s="2"/>
      <c r="N80" s="38"/>
    </row>
    <row r="81" spans="1:14" ht="15">
      <c r="A81" s="17">
        <v>77</v>
      </c>
      <c r="B81" s="2" t="s">
        <v>736</v>
      </c>
      <c r="C81" s="24" t="s">
        <v>529</v>
      </c>
      <c r="D81" s="24" t="s">
        <v>530</v>
      </c>
      <c r="E81" s="24" t="s">
        <v>531</v>
      </c>
      <c r="F81" s="24" t="s">
        <v>532</v>
      </c>
      <c r="G81" s="24"/>
      <c r="H81" s="24"/>
      <c r="I81" s="2"/>
      <c r="J81" s="2" t="s">
        <v>28</v>
      </c>
      <c r="K81" s="38"/>
      <c r="L81" s="2"/>
      <c r="M81" s="2"/>
      <c r="N81" s="38"/>
    </row>
    <row r="82" spans="1:14" ht="210">
      <c r="A82" s="17">
        <v>78</v>
      </c>
      <c r="B82" s="2" t="s">
        <v>738</v>
      </c>
      <c r="C82" s="24"/>
      <c r="D82" s="24"/>
      <c r="E82" s="24"/>
      <c r="F82" s="24"/>
      <c r="G82" s="24"/>
      <c r="H82" s="24"/>
      <c r="I82" s="2"/>
      <c r="J82" s="2" t="s">
        <v>65</v>
      </c>
      <c r="K82" s="38" t="s">
        <v>1671</v>
      </c>
      <c r="L82" s="2"/>
      <c r="M82" s="2"/>
      <c r="N82" s="38" t="s">
        <v>1670</v>
      </c>
    </row>
    <row r="83" spans="1:14" ht="409.5">
      <c r="A83" s="17">
        <v>79</v>
      </c>
      <c r="B83" s="2" t="s">
        <v>740</v>
      </c>
      <c r="C83" s="24" t="s">
        <v>533</v>
      </c>
      <c r="D83" s="24" t="s">
        <v>534</v>
      </c>
      <c r="E83" s="24" t="s">
        <v>535</v>
      </c>
      <c r="F83" s="24" t="s">
        <v>536</v>
      </c>
      <c r="G83" s="24" t="s">
        <v>537</v>
      </c>
      <c r="H83" s="24"/>
      <c r="I83" s="2"/>
      <c r="J83" s="2" t="s">
        <v>66</v>
      </c>
      <c r="K83" s="38" t="s">
        <v>1672</v>
      </c>
      <c r="L83" s="2"/>
      <c r="M83" s="2"/>
      <c r="N83" s="38" t="s">
        <v>1672</v>
      </c>
    </row>
    <row r="84" spans="1:14" ht="360">
      <c r="A84" s="17">
        <v>80</v>
      </c>
      <c r="B84" s="2" t="s">
        <v>742</v>
      </c>
      <c r="C84" s="24" t="s">
        <v>538</v>
      </c>
      <c r="D84" s="24" t="s">
        <v>539</v>
      </c>
      <c r="E84" s="24" t="s">
        <v>540</v>
      </c>
      <c r="F84" s="24" t="s">
        <v>541</v>
      </c>
      <c r="G84" s="24"/>
      <c r="H84" s="24"/>
      <c r="I84" s="2"/>
      <c r="J84" s="2" t="s">
        <v>27</v>
      </c>
      <c r="K84" s="38" t="s">
        <v>1674</v>
      </c>
      <c r="L84" s="2"/>
      <c r="M84" s="2"/>
      <c r="N84" s="38" t="s">
        <v>1673</v>
      </c>
    </row>
    <row r="85" spans="1:14" ht="409.5">
      <c r="A85" s="17">
        <v>81</v>
      </c>
      <c r="B85" s="2" t="s">
        <v>744</v>
      </c>
      <c r="C85" s="24" t="s">
        <v>542</v>
      </c>
      <c r="D85" s="24" t="s">
        <v>543</v>
      </c>
      <c r="E85" s="24" t="s">
        <v>544</v>
      </c>
      <c r="F85" s="24" t="s">
        <v>545</v>
      </c>
      <c r="G85" s="24"/>
      <c r="H85" s="24"/>
      <c r="I85" s="2"/>
      <c r="J85" s="2" t="s">
        <v>27</v>
      </c>
      <c r="K85" s="38" t="s">
        <v>1676</v>
      </c>
      <c r="L85" s="2"/>
      <c r="M85" s="2"/>
      <c r="N85" s="38" t="s">
        <v>1675</v>
      </c>
    </row>
    <row r="86" spans="1:14" ht="15">
      <c r="A86" s="17">
        <v>82</v>
      </c>
      <c r="B86" s="2" t="s">
        <v>746</v>
      </c>
      <c r="C86" s="24" t="s">
        <v>546</v>
      </c>
      <c r="D86" s="24" t="s">
        <v>547</v>
      </c>
      <c r="E86" s="24" t="s">
        <v>548</v>
      </c>
      <c r="F86" s="24" t="s">
        <v>549</v>
      </c>
      <c r="G86" s="24"/>
      <c r="H86" s="24"/>
      <c r="I86" s="2"/>
      <c r="J86" s="2" t="s">
        <v>27</v>
      </c>
      <c r="K86" s="38"/>
      <c r="L86" s="2"/>
      <c r="M86" s="2"/>
      <c r="N86" s="38"/>
    </row>
    <row r="87" spans="1:14" ht="409.5">
      <c r="A87" s="17">
        <v>83</v>
      </c>
      <c r="B87" s="2" t="s">
        <v>748</v>
      </c>
      <c r="C87" s="24" t="s">
        <v>550</v>
      </c>
      <c r="D87" s="24" t="s">
        <v>551</v>
      </c>
      <c r="E87" s="24" t="s">
        <v>552</v>
      </c>
      <c r="F87" s="24" t="s">
        <v>553</v>
      </c>
      <c r="G87" s="24"/>
      <c r="H87" s="24"/>
      <c r="I87" s="2"/>
      <c r="J87" s="2" t="s">
        <v>18</v>
      </c>
      <c r="K87" s="38" t="s">
        <v>1678</v>
      </c>
      <c r="L87" s="2"/>
      <c r="M87" s="2"/>
      <c r="N87" s="38" t="s">
        <v>1677</v>
      </c>
    </row>
    <row r="88" spans="1:14" ht="15">
      <c r="A88" s="17">
        <v>84</v>
      </c>
      <c r="B88" s="2" t="s">
        <v>750</v>
      </c>
      <c r="C88" s="24" t="s">
        <v>554</v>
      </c>
      <c r="D88" s="24" t="s">
        <v>555</v>
      </c>
      <c r="E88" s="24" t="s">
        <v>556</v>
      </c>
      <c r="F88" s="24" t="s">
        <v>557</v>
      </c>
      <c r="G88" s="24"/>
      <c r="H88" s="24"/>
      <c r="I88" s="2"/>
      <c r="J88" s="2" t="s">
        <v>26</v>
      </c>
      <c r="K88" s="38"/>
      <c r="L88" s="2"/>
      <c r="M88" s="2"/>
      <c r="N88" s="38"/>
    </row>
    <row r="89" spans="1:14" ht="409.5">
      <c r="A89" s="17">
        <v>85</v>
      </c>
      <c r="B89" s="2" t="s">
        <v>752</v>
      </c>
      <c r="C89" s="24" t="s">
        <v>558</v>
      </c>
      <c r="D89" s="24" t="s">
        <v>559</v>
      </c>
      <c r="E89" s="24" t="s">
        <v>560</v>
      </c>
      <c r="F89" s="24" t="s">
        <v>561</v>
      </c>
      <c r="G89" s="24"/>
      <c r="H89" s="24"/>
      <c r="I89" s="2"/>
      <c r="J89" s="2" t="s">
        <v>26</v>
      </c>
      <c r="K89" s="38" t="s">
        <v>1680</v>
      </c>
      <c r="L89" s="2"/>
      <c r="M89" s="2"/>
      <c r="N89" s="38" t="s">
        <v>1679</v>
      </c>
    </row>
    <row r="90" spans="1:14" ht="180">
      <c r="A90" s="17">
        <v>86</v>
      </c>
      <c r="B90" s="2" t="s">
        <v>754</v>
      </c>
      <c r="C90" s="24" t="s">
        <v>562</v>
      </c>
      <c r="D90" s="24" t="s">
        <v>563</v>
      </c>
      <c r="E90" s="24" t="s">
        <v>564</v>
      </c>
      <c r="F90" s="24" t="s">
        <v>565</v>
      </c>
      <c r="G90" s="24"/>
      <c r="H90" s="24"/>
      <c r="I90" s="2"/>
      <c r="J90" s="2" t="s">
        <v>27</v>
      </c>
      <c r="K90" s="38" t="s">
        <v>816</v>
      </c>
      <c r="L90" s="2"/>
      <c r="M90" s="2"/>
      <c r="N90" s="38" t="s">
        <v>815</v>
      </c>
    </row>
    <row r="91" spans="1:14" ht="28.5">
      <c r="A91" s="17">
        <v>87</v>
      </c>
      <c r="B91" s="2" t="s">
        <v>756</v>
      </c>
      <c r="C91" s="24" t="s">
        <v>566</v>
      </c>
      <c r="D91" s="24" t="s">
        <v>567</v>
      </c>
      <c r="E91" s="24" t="s">
        <v>568</v>
      </c>
      <c r="F91" s="24" t="s">
        <v>569</v>
      </c>
      <c r="G91" s="24"/>
      <c r="H91" s="24"/>
      <c r="I91" s="2"/>
      <c r="J91" s="2" t="s">
        <v>26</v>
      </c>
      <c r="K91" s="38"/>
      <c r="L91" s="2"/>
      <c r="M91" s="2"/>
      <c r="N91" s="38"/>
    </row>
    <row r="92" spans="1:14" ht="15">
      <c r="A92" s="17">
        <v>88</v>
      </c>
      <c r="B92" s="2" t="s">
        <v>758</v>
      </c>
      <c r="C92" s="24" t="s">
        <v>570</v>
      </c>
      <c r="D92" s="24" t="s">
        <v>571</v>
      </c>
      <c r="E92" s="24" t="s">
        <v>572</v>
      </c>
      <c r="F92" s="24" t="s">
        <v>573</v>
      </c>
      <c r="G92" s="24"/>
      <c r="H92" s="24"/>
      <c r="I92" s="2"/>
      <c r="J92" s="2" t="s">
        <v>27</v>
      </c>
      <c r="K92" s="38"/>
      <c r="L92" s="2"/>
      <c r="M92" s="2"/>
      <c r="N92" s="38"/>
    </row>
    <row r="93" spans="1:14" ht="409.5">
      <c r="A93" s="17">
        <v>89</v>
      </c>
      <c r="B93" s="2" t="s">
        <v>760</v>
      </c>
      <c r="C93" s="24" t="s">
        <v>574</v>
      </c>
      <c r="D93" s="24" t="s">
        <v>575</v>
      </c>
      <c r="E93" s="24" t="s">
        <v>576</v>
      </c>
      <c r="F93" s="24" t="s">
        <v>577</v>
      </c>
      <c r="G93" s="24"/>
      <c r="H93" s="24"/>
      <c r="I93" s="2"/>
      <c r="J93" s="2" t="s">
        <v>26</v>
      </c>
      <c r="K93" s="38" t="s">
        <v>1682</v>
      </c>
      <c r="L93" s="2"/>
      <c r="M93" s="2"/>
      <c r="N93" s="38" t="s">
        <v>1681</v>
      </c>
    </row>
    <row r="94" spans="1:14" ht="409.5">
      <c r="A94" s="17">
        <v>90</v>
      </c>
      <c r="B94" s="2" t="s">
        <v>762</v>
      </c>
      <c r="C94" s="24" t="s">
        <v>578</v>
      </c>
      <c r="D94" s="24" t="s">
        <v>579</v>
      </c>
      <c r="E94" s="24" t="s">
        <v>580</v>
      </c>
      <c r="F94" s="24" t="s">
        <v>581</v>
      </c>
      <c r="G94" s="24"/>
      <c r="H94" s="24"/>
      <c r="I94" s="2"/>
      <c r="J94" s="2" t="s">
        <v>28</v>
      </c>
      <c r="K94" s="38" t="s">
        <v>1684</v>
      </c>
      <c r="L94" s="2"/>
      <c r="M94" s="2"/>
      <c r="N94" s="38" t="s">
        <v>1683</v>
      </c>
    </row>
    <row r="95" spans="1:14" ht="409.5">
      <c r="A95" s="17">
        <v>91</v>
      </c>
      <c r="B95" s="2" t="s">
        <v>764</v>
      </c>
      <c r="C95" s="24" t="s">
        <v>582</v>
      </c>
      <c r="D95" s="24" t="s">
        <v>583</v>
      </c>
      <c r="E95" s="24" t="s">
        <v>584</v>
      </c>
      <c r="F95" s="24" t="s">
        <v>585</v>
      </c>
      <c r="G95" s="24"/>
      <c r="H95" s="24"/>
      <c r="I95" s="2"/>
      <c r="J95" s="2" t="s">
        <v>27</v>
      </c>
      <c r="K95" s="38" t="s">
        <v>1686</v>
      </c>
      <c r="L95" s="2"/>
      <c r="M95" s="2"/>
      <c r="N95" s="38" t="s">
        <v>1685</v>
      </c>
    </row>
    <row r="96" spans="1:14" ht="28.5">
      <c r="A96" s="17">
        <v>92</v>
      </c>
      <c r="B96" s="2" t="s">
        <v>766</v>
      </c>
      <c r="C96" s="24" t="s">
        <v>586</v>
      </c>
      <c r="D96" s="24" t="s">
        <v>587</v>
      </c>
      <c r="E96" s="24" t="s">
        <v>588</v>
      </c>
      <c r="F96" s="24" t="s">
        <v>589</v>
      </c>
      <c r="G96" s="24" t="s">
        <v>590</v>
      </c>
      <c r="H96" s="24"/>
      <c r="I96" s="2"/>
      <c r="J96" s="2" t="s">
        <v>67</v>
      </c>
      <c r="K96" s="38"/>
      <c r="L96" s="2"/>
      <c r="M96" s="2"/>
      <c r="N96" s="38"/>
    </row>
    <row r="97" spans="1:14" ht="270">
      <c r="A97" s="17">
        <v>93</v>
      </c>
      <c r="B97" s="2" t="s">
        <v>768</v>
      </c>
      <c r="C97" s="24" t="s">
        <v>591</v>
      </c>
      <c r="D97" s="24" t="s">
        <v>592</v>
      </c>
      <c r="E97" s="24" t="s">
        <v>593</v>
      </c>
      <c r="F97" s="24" t="s">
        <v>594</v>
      </c>
      <c r="G97" s="24"/>
      <c r="H97" s="24"/>
      <c r="I97" s="2"/>
      <c r="J97" s="2" t="s">
        <v>26</v>
      </c>
      <c r="K97" s="38" t="s">
        <v>818</v>
      </c>
      <c r="L97" s="2"/>
      <c r="M97" s="2"/>
      <c r="N97" s="38" t="s">
        <v>817</v>
      </c>
    </row>
    <row r="98" spans="1:14" ht="75">
      <c r="A98" s="17">
        <v>94</v>
      </c>
      <c r="B98" s="2" t="s">
        <v>770</v>
      </c>
      <c r="C98" s="24" t="s">
        <v>595</v>
      </c>
      <c r="D98" s="24" t="s">
        <v>596</v>
      </c>
      <c r="E98" s="24" t="s">
        <v>597</v>
      </c>
      <c r="F98" s="24" t="s">
        <v>598</v>
      </c>
      <c r="G98" s="24"/>
      <c r="H98" s="24"/>
      <c r="I98" s="2"/>
      <c r="J98" s="2" t="s">
        <v>18</v>
      </c>
      <c r="K98" s="38" t="s">
        <v>1688</v>
      </c>
      <c r="L98" s="2"/>
      <c r="M98" s="2"/>
      <c r="N98" s="38" t="s">
        <v>1687</v>
      </c>
    </row>
    <row r="99" spans="1:14" ht="225">
      <c r="A99" s="17">
        <v>95</v>
      </c>
      <c r="B99" s="2" t="s">
        <v>772</v>
      </c>
      <c r="C99" s="24" t="s">
        <v>599</v>
      </c>
      <c r="D99" s="24" t="s">
        <v>600</v>
      </c>
      <c r="E99" s="24" t="s">
        <v>601</v>
      </c>
      <c r="F99" s="24" t="s">
        <v>602</v>
      </c>
      <c r="G99" s="24"/>
      <c r="H99" s="24"/>
      <c r="I99" s="2"/>
      <c r="J99" s="2" t="s">
        <v>27</v>
      </c>
      <c r="K99" s="38" t="s">
        <v>1690</v>
      </c>
      <c r="L99" s="2"/>
      <c r="M99" s="2"/>
      <c r="N99" s="38" t="s">
        <v>1689</v>
      </c>
    </row>
    <row r="100" spans="1:14" ht="409.5">
      <c r="A100" s="17">
        <v>96</v>
      </c>
      <c r="B100" s="2" t="s">
        <v>774</v>
      </c>
      <c r="C100" s="24" t="s">
        <v>603</v>
      </c>
      <c r="D100" s="24" t="s">
        <v>604</v>
      </c>
      <c r="E100" s="24" t="s">
        <v>605</v>
      </c>
      <c r="F100" s="24" t="s">
        <v>606</v>
      </c>
      <c r="G100" s="24"/>
      <c r="H100" s="24"/>
      <c r="I100" s="2"/>
      <c r="J100" s="2" t="s">
        <v>28</v>
      </c>
      <c r="K100" s="38" t="s">
        <v>1692</v>
      </c>
      <c r="L100" s="2"/>
      <c r="M100" s="2"/>
      <c r="N100" s="38" t="s">
        <v>1691</v>
      </c>
    </row>
    <row r="101" spans="1:14" ht="409.5">
      <c r="A101" s="17">
        <v>97</v>
      </c>
      <c r="B101" s="2" t="s">
        <v>776</v>
      </c>
      <c r="C101" s="24" t="s">
        <v>607</v>
      </c>
      <c r="D101" s="24" t="s">
        <v>608</v>
      </c>
      <c r="E101" s="24" t="s">
        <v>609</v>
      </c>
      <c r="F101" s="24" t="s">
        <v>610</v>
      </c>
      <c r="G101" s="24"/>
      <c r="H101" s="24"/>
      <c r="I101" s="2"/>
      <c r="J101" s="2" t="s">
        <v>18</v>
      </c>
      <c r="K101" s="38" t="s">
        <v>1694</v>
      </c>
      <c r="L101" s="2"/>
      <c r="M101" s="2"/>
      <c r="N101" s="38" t="s">
        <v>1693</v>
      </c>
    </row>
    <row r="102" spans="1:14" ht="409.5">
      <c r="A102" s="17">
        <v>98</v>
      </c>
      <c r="B102" s="17" t="s">
        <v>778</v>
      </c>
      <c r="C102" s="23" t="s">
        <v>611</v>
      </c>
      <c r="D102" s="23" t="s">
        <v>612</v>
      </c>
      <c r="E102" s="23" t="s">
        <v>613</v>
      </c>
      <c r="F102" s="23" t="s">
        <v>614</v>
      </c>
      <c r="G102" s="23"/>
      <c r="H102" s="23"/>
      <c r="I102" s="17"/>
      <c r="J102" s="17" t="s">
        <v>28</v>
      </c>
      <c r="K102" s="38" t="s">
        <v>1696</v>
      </c>
      <c r="L102" s="2"/>
      <c r="M102" s="2"/>
      <c r="N102" s="38" t="s">
        <v>1695</v>
      </c>
    </row>
    <row r="103" spans="1:14" ht="409.5">
      <c r="A103" s="17">
        <v>99</v>
      </c>
      <c r="B103" s="17" t="s">
        <v>780</v>
      </c>
      <c r="C103" s="23" t="s">
        <v>615</v>
      </c>
      <c r="D103" s="23" t="s">
        <v>616</v>
      </c>
      <c r="E103" s="23" t="s">
        <v>617</v>
      </c>
      <c r="F103" s="23" t="s">
        <v>618</v>
      </c>
      <c r="G103" s="23"/>
      <c r="H103" s="23"/>
      <c r="I103" s="17"/>
      <c r="J103" s="17" t="s">
        <v>27</v>
      </c>
      <c r="K103" s="38" t="s">
        <v>1698</v>
      </c>
      <c r="L103" s="2"/>
      <c r="M103" s="2"/>
      <c r="N103" s="38" t="s">
        <v>1697</v>
      </c>
    </row>
    <row r="104" spans="1:14" ht="409.5">
      <c r="A104" s="17">
        <v>100</v>
      </c>
      <c r="B104" s="17" t="s">
        <v>782</v>
      </c>
      <c r="C104" s="23" t="s">
        <v>619</v>
      </c>
      <c r="D104" s="23" t="s">
        <v>620</v>
      </c>
      <c r="E104" s="23" t="s">
        <v>621</v>
      </c>
      <c r="F104" s="23" t="s">
        <v>622</v>
      </c>
      <c r="G104" s="23"/>
      <c r="H104" s="23"/>
      <c r="I104" s="17"/>
      <c r="J104" s="17" t="s">
        <v>28</v>
      </c>
      <c r="K104" s="38" t="s">
        <v>1700</v>
      </c>
      <c r="L104" s="2"/>
      <c r="M104" s="2"/>
      <c r="N104" s="38" t="s">
        <v>1699</v>
      </c>
    </row>
  </sheetData>
  <phoneticPr fontId="2"/>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C2266-E8BD-4F1B-B86E-70F6FE72B3F0}">
  <dimension ref="A1:XFC1304"/>
  <sheetViews>
    <sheetView showGridLines="0" tabSelected="1" workbookViewId="0">
      <pane ySplit="3" topLeftCell="A4" activePane="bottomLeft" state="frozen"/>
      <selection pane="bottomLeft" activeCell="B4" sqref="B4:C4"/>
    </sheetView>
  </sheetViews>
  <sheetFormatPr defaultColWidth="0" defaultRowHeight="14.25"/>
  <cols>
    <col min="1" max="1" width="10.875" style="3" bestFit="1" customWidth="1"/>
    <col min="2" max="2" width="13" style="26" customWidth="1"/>
    <col min="3" max="3" width="124.25" style="4" customWidth="1"/>
    <col min="4" max="4" width="3.125" hidden="1"/>
    <col min="5" max="5" width="9" hidden="1"/>
    <col min="6" max="6" width="5.125" hidden="1"/>
    <col min="7" max="7" width="2.625" hidden="1"/>
    <col min="8" max="8" width="14.125" style="2" hidden="1"/>
    <col min="9" max="16382" width="9" hidden="1"/>
    <col min="16383" max="16383" width="8.125" hidden="1"/>
    <col min="16384" max="16384" width="9" hidden="1"/>
  </cols>
  <sheetData>
    <row r="1" spans="1:8" ht="25.5" thickBot="1">
      <c r="A1" s="68" t="s">
        <v>19</v>
      </c>
      <c r="B1" s="68"/>
      <c r="C1" s="68"/>
      <c r="D1" s="6"/>
      <c r="E1" s="6"/>
      <c r="F1" s="6"/>
      <c r="G1" s="6"/>
      <c r="H1" s="6"/>
    </row>
    <row r="2" spans="1:8" ht="18.75" thickBot="1">
      <c r="A2" s="69" t="s">
        <v>20</v>
      </c>
      <c r="B2" s="69"/>
      <c r="C2" s="70"/>
      <c r="D2" s="6"/>
      <c r="E2" s="6"/>
      <c r="F2" s="6"/>
      <c r="G2" s="6"/>
      <c r="H2" s="6"/>
    </row>
    <row r="3" spans="1:8" ht="17.25" thickBot="1">
      <c r="A3" s="71" t="str" cm="1">
        <f t="array" ref="A3">_xlfn.LET(_xlpm.ans,SUMPRODUCT(($A$4:$A$1304="你的答案")*($B$4:$B$1304&lt;&gt;"")),_xlpm.corr,SUMPRODUCT(($A$4:$A$1304="结果")*($B$4:$B$1304="✅正确")),_xlpm.total,COUNTIF($A$4:$A$1304,"题目 *"),_xlpm.rate,IF(_xlpm.ans=0,0,_xlpm.corr/_xlpm.ans),"📊 进度：已作答 "&amp;_xlpm.ans&amp;"/"&amp;_xlpm.total&amp;"  |  正确 "&amp;_xlpm.corr&amp;"  |  正确率 "&amp;TEXT(_xlpm.rate,"0.0%"))</f>
        <v>📊 进度：已作答 0/100  |  正确 0  |  正确率 0.0%</v>
      </c>
      <c r="B3" s="71"/>
      <c r="C3" s="72"/>
      <c r="D3" s="6"/>
      <c r="E3" s="6"/>
      <c r="F3" s="6"/>
      <c r="G3" s="6"/>
      <c r="H3" s="6"/>
    </row>
    <row r="4" spans="1:8" s="17" customFormat="1" ht="47.25" customHeight="1" thickTop="1" thickBot="1">
      <c r="A4" s="8" t="s">
        <v>106</v>
      </c>
      <c r="B4" s="56" t="s">
        <v>69</v>
      </c>
      <c r="C4" s="73"/>
      <c r="D4" s="6" t="str" cm="1">
        <f t="array" ref="D4">_xlfn.LET(_xlpm.v,INDEX($B:$B, 4 + INT((ROW()-4)/13)*13 + 8), IF(_xlpm.v=0,"",_xlpm.v))</f>
        <v/>
      </c>
      <c r="E4" s="6"/>
      <c r="F4" s="6">
        <f>1</f>
        <v>1</v>
      </c>
      <c r="G4" s="6" t="str">
        <f>_xlfn.XLOOKUP($F4,题库数据!$A$5:$A$104,题库数据!$J$5:$J$104,"")</f>
        <v>C</v>
      </c>
      <c r="H4" s="6" t="str">
        <f>_xlfn.LET(_xlpm.v,_xlfn.XLOOKUP(F4,题库数据!$A$5:$A$104,题库数据!$K$5:$K$104,""),IF(OR(_xlpm.v="",_xlpm.v=0),"",_xlpm.v))</f>
        <v>Cant be implemented on Lambda because the timeout for Lambda is 15mins and the Job takes 60minutes to complete</v>
      </c>
    </row>
    <row r="5" spans="1:8" ht="18.75" customHeight="1">
      <c r="A5" s="9"/>
      <c r="B5" s="74"/>
      <c r="C5" s="75"/>
      <c r="D5" s="6" t="str" cm="1">
        <f t="array" ref="D5">_xlfn.LET(_xlpm.v,INDEX($B:$B, 4 + INT((ROW()-4)/13)*13 + 8), IF(_xlpm.v=0,"",_xlpm.v))</f>
        <v/>
      </c>
      <c r="E5" s="6"/>
      <c r="F5" s="6">
        <f>1</f>
        <v>1</v>
      </c>
      <c r="G5" s="6" t="str">
        <f>_xlfn.XLOOKUP($F5,题库数据!$A$5:$A$104,题库数据!$J$5:$J$104,"")</f>
        <v>C</v>
      </c>
      <c r="H5" s="6" t="str">
        <f>_xlfn.LET(_xlpm.v,_xlfn.XLOOKUP(F5,题库数据!$A$5:$A$104,题库数据!$K$5:$K$104,""),IF(OR(_xlpm.v="",_xlpm.v=0),"",_xlpm.v))</f>
        <v>Cant be implemented on Lambda because the timeout for Lambda is 15mins and the Job takes 60minutes to complete</v>
      </c>
    </row>
    <row r="6" spans="1:8" ht="18.75" customHeight="1">
      <c r="A6" s="10" t="s">
        <v>107</v>
      </c>
      <c r="B6" s="64" t="str">
        <f>_xlfn.XLOOKUP($F6,题库[题号],题库[选项A])</f>
        <v>更新 ALB 的网络 ACL 以仅接受 HTTPS 流量</v>
      </c>
      <c r="C6" s="65"/>
      <c r="D6" s="6" t="str" cm="1">
        <f t="array" ref="D6">_xlfn.LET(_xlpm.v,INDEX($B:$B, 4 + INT((ROW()-4)/13)*13 + 8), IF(_xlpm.v=0,"",_xlpm.v))</f>
        <v/>
      </c>
      <c r="E6" s="6"/>
      <c r="F6" s="6">
        <f>1</f>
        <v>1</v>
      </c>
      <c r="G6" s="6" t="str">
        <f>_xlfn.XLOOKUP($F6,题库数据!$A$5:$A$104,题库数据!$J$5:$J$104,"")</f>
        <v>C</v>
      </c>
      <c r="H6" s="6" t="str">
        <f>_xlfn.LET(_xlpm.v,_xlfn.XLOOKUP(F6,题库数据!$A$5:$A$104,题库数据!$K$5:$K$104,""),IF(OR(_xlpm.v="",_xlpm.v=0),"",_xlpm.v))</f>
        <v>Cant be implemented on Lambda because the timeout for Lambda is 15mins and the Job takes 60minutes to complete</v>
      </c>
    </row>
    <row r="7" spans="1:8" ht="18.75" customHeight="1">
      <c r="A7" s="10" t="s">
        <v>108</v>
      </c>
      <c r="B7" s="64" t="str">
        <f>_xlfn.XLOOKUP($F7,题库[题号],题库[选项B])</f>
        <v>创建一个规则,将 URL 中的 HTTP 替换为 HTTPS.</v>
      </c>
      <c r="C7" s="65"/>
      <c r="D7" s="6" t="str" cm="1">
        <f t="array" ref="D7">_xlfn.LET(_xlpm.v,INDEX($B:$B, 4 + INT((ROW()-4)/13)*13 + 8), IF(_xlpm.v=0,"",_xlpm.v))</f>
        <v/>
      </c>
      <c r="E7" s="6"/>
      <c r="F7" s="6">
        <f>1</f>
        <v>1</v>
      </c>
      <c r="G7" s="6" t="str">
        <f>_xlfn.XLOOKUP($F7,题库数据!$A$5:$A$104,题库数据!$J$5:$J$104,"")</f>
        <v>C</v>
      </c>
      <c r="H7" s="6" t="str">
        <f>_xlfn.LET(_xlpm.v,_xlfn.XLOOKUP(F7,题库数据!$A$5:$A$104,题库数据!$K$5:$K$104,""),IF(OR(_xlpm.v="",_xlpm.v=0),"",_xlpm.v))</f>
        <v>Cant be implemented on Lambda because the timeout for Lambda is 15mins and the Job takes 60minutes to complete</v>
      </c>
    </row>
    <row r="8" spans="1:8" ht="18.75" customHeight="1">
      <c r="A8" s="10" t="s">
        <v>109</v>
      </c>
      <c r="B8" s="64" t="str">
        <f>_xlfn.XLOOKUP($F8,题库[题号],题库[选项C])</f>
        <v>在 ALB 上创建一个监听器规则,将 HTTP 流量重定向到 HTTPS.</v>
      </c>
      <c r="C8" s="65"/>
      <c r="D8" s="6" t="str" cm="1">
        <f t="array" ref="D8">_xlfn.LET(_xlpm.v,INDEX($B:$B, 4 + INT((ROW()-4)/13)*13 + 8), IF(_xlpm.v=0,"",_xlpm.v))</f>
        <v/>
      </c>
      <c r="E8" s="6"/>
      <c r="F8" s="6">
        <f>1</f>
        <v>1</v>
      </c>
      <c r="G8" s="6" t="str">
        <f>_xlfn.XLOOKUP($F8,题库数据!$A$5:$A$104,题库数据!$J$5:$J$104,"")</f>
        <v>C</v>
      </c>
      <c r="H8" s="6" t="str">
        <f>_xlfn.LET(_xlpm.v,_xlfn.XLOOKUP(F8,题库数据!$A$5:$A$104,题库数据!$K$5:$K$104,""),IF(OR(_xlpm.v="",_xlpm.v=0),"",_xlpm.v))</f>
        <v>Cant be implemented on Lambda because the timeout for Lambda is 15mins and the Job takes 60minutes to complete</v>
      </c>
    </row>
    <row r="9" spans="1:8" ht="18.75" customHeight="1">
      <c r="A9" s="10" t="s">
        <v>110</v>
      </c>
      <c r="B9" s="64" t="str">
        <f>_xlfn.XLOOKUP($F9,题库[题号],题库[选项D])</f>
        <v>将 ALB 替换为配置为使用服务器名称指示(SNI)的网络负载均衡器.</v>
      </c>
      <c r="C9" s="65"/>
      <c r="D9" s="6" t="str" cm="1">
        <f t="array" ref="D9">_xlfn.LET(_xlpm.v,INDEX($B:$B, 4 + INT((ROW()-4)/13)*13 + 8), IF(_xlpm.v=0,"",_xlpm.v))</f>
        <v/>
      </c>
      <c r="E9" s="6"/>
      <c r="F9" s="6">
        <f>1</f>
        <v>1</v>
      </c>
      <c r="G9" s="6" t="str">
        <f>_xlfn.XLOOKUP($F9,题库数据!$A$5:$A$104,题库数据!$J$5:$J$104,"")</f>
        <v>C</v>
      </c>
      <c r="H9" s="6" t="str">
        <f>_xlfn.LET(_xlpm.v,_xlfn.XLOOKUP(F9,题库数据!$A$5:$A$104,题库数据!$K$5:$K$104,""),IF(OR(_xlpm.v="",_xlpm.v=0),"",_xlpm.v))</f>
        <v>Cant be implemented on Lambda because the timeout for Lambda is 15mins and the Job takes 60minutes to complete</v>
      </c>
    </row>
    <row r="10" spans="1:8" ht="18.75" customHeight="1">
      <c r="A10" s="10"/>
      <c r="B10" s="62" t="str">
        <f>_xlfn.LET(_xlpm.v,_xlfn.XLOOKUP($F10,题库[题号],题库[选项E],""),IF(OR(_xlpm.v="",_xlpm.v=0),"",_xlpm.v))</f>
        <v/>
      </c>
      <c r="C10" s="63"/>
      <c r="D10" s="6" t="str" cm="1">
        <f t="array" ref="D10">_xlfn.LET(_xlpm.v,INDEX($B:$B, 4 + INT((ROW()-4)/13)*13 + 8), IF(_xlpm.v=0,"",_xlpm.v))</f>
        <v/>
      </c>
      <c r="E10" s="6"/>
      <c r="F10" s="6">
        <f>1</f>
        <v>1</v>
      </c>
      <c r="G10" s="6" t="str">
        <f>_xlfn.XLOOKUP($F10,题库数据!$A$5:$A$104,题库数据!$J$5:$J$104,"")</f>
        <v>C</v>
      </c>
      <c r="H10" s="6" t="str">
        <f>_xlfn.LET(_xlpm.v,_xlfn.XLOOKUP(F10,题库数据!$A$5:$A$104,题库数据!$K$5:$K$104,""),IF(OR(_xlpm.v="",_xlpm.v=0),"",_xlpm.v))</f>
        <v>Cant be implemented on Lambda because the timeout for Lambda is 15mins and the Job takes 60minutes to complete</v>
      </c>
    </row>
    <row r="11" spans="1:8" ht="18.75" customHeight="1" thickBot="1">
      <c r="A11" s="10"/>
      <c r="B11" s="66" t="str">
        <f>_xlfn.LET(_xlpm.v,_xlfn.XLOOKUP($F11,题库[题号],题库[选项F],""),IF(OR(_xlpm.v="",_xlpm.v=0),"",_xlpm.v))</f>
        <v/>
      </c>
      <c r="C11" s="67"/>
      <c r="D11" s="6" t="str" cm="1">
        <f t="array" ref="D11">_xlfn.LET(_xlpm.v,INDEX($B:$B, 4 + INT((ROW()-4)/13)*13 + 8), IF(_xlpm.v=0,"",_xlpm.v))</f>
        <v/>
      </c>
      <c r="E11" s="6"/>
      <c r="F11" s="6">
        <f>1</f>
        <v>1</v>
      </c>
      <c r="G11" s="6" t="str">
        <f>_xlfn.XLOOKUP($F11,题库数据!$A$5:$A$104,题库数据!$J$5:$J$104,"")</f>
        <v>C</v>
      </c>
      <c r="H11" s="6" t="str">
        <f>_xlfn.LET(_xlpm.v,_xlfn.XLOOKUP(F11,题库数据!$A$5:$A$104,题库数据!$K$5:$K$104,""),IF(OR(_xlpm.v="",_xlpm.v=0),"",_xlpm.v))</f>
        <v>Cant be implemented on Lambda because the timeout for Lambda is 15mins and the Job takes 60minutes to complete</v>
      </c>
    </row>
    <row r="12" spans="1:8" ht="18.75" customHeight="1" thickBot="1">
      <c r="A12" s="11" t="s">
        <v>111</v>
      </c>
      <c r="B12" s="25"/>
      <c r="C12" s="7"/>
      <c r="D12" s="6" t="str" cm="1">
        <f t="array" ref="D12">_xlfn.LET(_xlpm.v,INDEX($B:$B, 4 + INT((ROW()-4)/13)*13 + 8), IF(_xlpm.v=0,"",_xlpm.v))</f>
        <v/>
      </c>
      <c r="E12" s="6"/>
      <c r="F12" s="6">
        <f>1</f>
        <v>1</v>
      </c>
      <c r="G12" s="6" t="str">
        <f>_xlfn.XLOOKUP($F12,题库数据!$A$5:$A$104,题库数据!$J$5:$J$104,"")</f>
        <v>C</v>
      </c>
      <c r="H12" s="6" t="str">
        <f>_xlfn.LET(_xlpm.v,_xlfn.XLOOKUP(F12,题库数据!$A$5:$A$104,题库数据!$K$5:$K$104,""),IF(OR(_xlpm.v="",_xlpm.v=0),"",_xlpm.v))</f>
        <v>Cant be implemented on Lambda because the timeout for Lambda is 15mins and the Job takes 60minutes to complete</v>
      </c>
    </row>
    <row r="13" spans="1:8" ht="18.75" customHeight="1">
      <c r="A13" s="10" t="s">
        <v>112</v>
      </c>
      <c r="B13" s="34" t="str">
        <f>_xlfn.LET(_xlpm.inp,$B$12,_xlpm.nInp,_xlfn.LET(_xlpm.raw,UPPER(TRIM($B$12)),_xlpm.clean,SUBSTITUTE(SUBSTITUTE(SUBSTITUTE(SUBSTITUTE(SUBSTITUTE(_xlpm.raw,"，",","),"、",","),"；",","),"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 s="19"/>
      <c r="D13" s="6" t="str" cm="1">
        <f t="array" ref="D13">_xlfn.LET(_xlpm.v,INDEX($B:$B, 4 + INT((ROW()-4)/13)*13 + 8), IF(_xlpm.v=0,"",_xlpm.v))</f>
        <v/>
      </c>
      <c r="E13" s="6"/>
      <c r="F13" s="6">
        <f>1</f>
        <v>1</v>
      </c>
      <c r="G13" s="6" t="str">
        <f>_xlfn.XLOOKUP($F13,题库数据!$A$5:$A$104,题库数据!$J$5:$J$104,"")</f>
        <v>C</v>
      </c>
      <c r="H13" s="6" t="str">
        <f>_xlfn.LET(_xlpm.v,_xlfn.XLOOKUP(F13,题库数据!$A$5:$A$104,题库数据!$K$5:$K$104,""),IF(OR(_xlpm.v="",_xlpm.v=0),"",_xlpm.v))</f>
        <v>Cant be implemented on Lambda because the timeout for Lambda is 15mins and the Job takes 60minutes to complete</v>
      </c>
    </row>
    <row r="14" spans="1:8" ht="18.75" customHeight="1">
      <c r="A14" s="10" t="s">
        <v>113</v>
      </c>
      <c r="B14" s="35" t="str">
        <f>_xlfn.LET(_xlpm.inp,$B$12,_xlpm.nStd,_xlfn.LET(_xlpm.raw,UPPER(TRIM($G$4)),_xlpm.clean,SUBSTITUTE(SUBSTITUTE(SUBSTITUTE(SUBSTITUTE(SUBSTITUTE(_xlpm.raw,"，",","),"、",","),"；",","),"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 s="18"/>
      <c r="D14" s="6" t="str" cm="1">
        <f t="array" ref="D14">_xlfn.LET(_xlpm.v,INDEX($B:$B, 4 + INT((ROW()-4)/13)*13 + 8), IF(_xlpm.v=0,"",_xlpm.v))</f>
        <v/>
      </c>
      <c r="E14" s="6"/>
      <c r="F14" s="6">
        <f>1</f>
        <v>1</v>
      </c>
      <c r="G14" s="6" t="str">
        <f>_xlfn.XLOOKUP($F14,题库数据!$A$5:$A$104,题库数据!$J$5:$J$104,"")</f>
        <v>C</v>
      </c>
      <c r="H14" s="6" t="str">
        <f>_xlfn.LET(_xlpm.v,_xlfn.XLOOKUP(F14,题库数据!$A$5:$A$104,题库数据!$K$5:$K$104,""),IF(OR(_xlpm.v="",_xlpm.v=0),"",_xlpm.v))</f>
        <v>Cant be implemented on Lambda because the timeout for Lambda is 15mins and the Job takes 60minutes to complete</v>
      </c>
    </row>
    <row r="15" spans="1:8" ht="18.75" customHeight="1">
      <c r="A15" s="37" t="s">
        <v>114</v>
      </c>
      <c r="B15" s="52" t="str">
        <f>_xlfn.LET(_xlpm.inp,$B$12,_xlpm.p,$H$4,IF(OR(LEN(TRIM(_xlpm.inp))=0,LEN(TRIM(_xlpm.p))=0,_xlpm.p=0),"",_xlpm.p))</f>
        <v/>
      </c>
      <c r="C15" s="53"/>
      <c r="D15" s="6" t="str" cm="1">
        <f t="array" ref="D15">_xlfn.LET(_xlpm.v,INDEX($B:$B, 4 + INT((ROW()-4)/13)*13 + 8), IF(_xlpm.v=0,"",_xlpm.v))</f>
        <v/>
      </c>
      <c r="E15" s="6"/>
      <c r="F15" s="6">
        <f>1</f>
        <v>1</v>
      </c>
      <c r="G15" s="6" t="str">
        <f>_xlfn.XLOOKUP($F15,题库数据!$A$5:$A$104,题库数据!$J$5:$J$104,"")</f>
        <v>C</v>
      </c>
      <c r="H15" s="6" t="str">
        <f>_xlfn.LET(_xlpm.v,_xlfn.XLOOKUP(F15,题库数据!$A$5:$A$104,题库数据!$K$5:$K$104,""),IF(OR(_xlpm.v="",_xlpm.v=0),"",_xlpm.v))</f>
        <v>Cant be implemented on Lambda because the timeout for Lambda is 15mins and the Job takes 60minutes to complete</v>
      </c>
    </row>
    <row r="16" spans="1:8" ht="18.75" customHeight="1" thickBot="1">
      <c r="A16" s="12"/>
      <c r="B16" s="54"/>
      <c r="C16" s="55"/>
      <c r="D16" s="6" t="str" cm="1">
        <f t="array" ref="D16">_xlfn.LET(_xlpm.v,INDEX($B:$B, 4 + INT((ROW()-4)/13)*13 + 8), IF(_xlpm.v=0,"",_xlpm.v))</f>
        <v/>
      </c>
      <c r="E16" s="6"/>
      <c r="F16" s="6">
        <f>1</f>
        <v>1</v>
      </c>
      <c r="G16" s="6" t="str">
        <f>_xlfn.XLOOKUP($F16,题库数据!$A$5:$A$104,题库数据!$J$5:$J$104,"")</f>
        <v>C</v>
      </c>
      <c r="H16" s="6" t="str">
        <f>_xlfn.LET(_xlpm.v,_xlfn.XLOOKUP(F16,题库数据!$A$5:$A$104,题库数据!$K$5:$K$104,""),IF(OR(_xlpm.v="",_xlpm.v=0),"",_xlpm.v))</f>
        <v>Cant be implemented on Lambda because the timeout for Lambda is 15mins and the Job takes 60minutes to complete</v>
      </c>
    </row>
    <row r="17" spans="1:8" ht="64.5" customHeight="1" thickTop="1" thickBot="1">
      <c r="A17" s="8" t="s">
        <v>115</v>
      </c>
      <c r="B17" s="56" t="s">
        <v>70</v>
      </c>
      <c r="C17" s="57"/>
      <c r="D17" s="6" t="str" cm="1">
        <f t="array" ref="D17">_xlfn.LET(_xlpm.v,INDEX($B:$B, 4 + INT((ROW()-4)/13)*13 + 8), IF(_xlpm.v=0,"",_xlpm.v))</f>
        <v/>
      </c>
      <c r="E17" s="6"/>
      <c r="F17" s="6">
        <f>2</f>
        <v>2</v>
      </c>
      <c r="G17" s="6" t="str">
        <f>_xlfn.XLOOKUP($F17,题库数据!$A$5:$A$104,题库数据!$J$5:$J$104,"")</f>
        <v>C</v>
      </c>
      <c r="H17" s="6" t="str">
        <f>_xlfn.LET(_xlpm.v,_xlfn.XLOOKUP(F17,题库数据!$A$5:$A$104,题库数据!$K$5:$K$104,""),IF(OR(_xlpm.v="",_xlpm.v=0),"",_xlpm.v))</f>
        <v>AWS Secrets Manager 是比 SSM Parameter store 更新的服务. https://docs.aws.amazon.com/secretsmanager/latest/userguide/create_database_secret.html</v>
      </c>
    </row>
    <row r="18" spans="1:8" ht="18.75" customHeight="1">
      <c r="A18" s="13"/>
      <c r="B18" s="58"/>
      <c r="C18" s="59"/>
      <c r="D18" s="6" t="str" cm="1">
        <f t="array" ref="D18">_xlfn.LET(_xlpm.v,INDEX($B:$B, 4 + INT((ROW()-4)/13)*13 + 8), IF(_xlpm.v=0,"",_xlpm.v))</f>
        <v/>
      </c>
      <c r="E18" s="6"/>
      <c r="F18" s="6">
        <f>2</f>
        <v>2</v>
      </c>
      <c r="G18" s="6" t="str">
        <f>_xlfn.XLOOKUP($F18,题库数据!$A$5:$A$104,题库数据!$J$5:$J$104,"")</f>
        <v>C</v>
      </c>
      <c r="H18" s="6" t="str">
        <f>_xlfn.LET(_xlpm.v,_xlfn.XLOOKUP(F18,题库数据!$A$5:$A$104,题库数据!$K$5:$K$104,""),IF(OR(_xlpm.v="",_xlpm.v=0),"",_xlpm.v))</f>
        <v>AWS Secrets Manager 是比 SSM Parameter store 更新的服务. https://docs.aws.amazon.com/secretsmanager/latest/userguide/create_database_secret.html</v>
      </c>
    </row>
    <row r="19" spans="1:8" ht="18.75" customHeight="1">
      <c r="A19" s="14" t="s">
        <v>107</v>
      </c>
      <c r="B19" s="60" t="str">
        <f>_xlfn.XLOOKUP($F19,题库[题号],题库[选项A])</f>
        <v>将数据库凭证存储在实例元数据中.使用 Amazon EventBridge (Amazon CloudWatch Events)规则运行计划的 AWS Lambda 函数,该函数同时更新 RDS 凭证和实例元数据.</v>
      </c>
      <c r="C19" s="61"/>
      <c r="D19" s="6" t="str" cm="1">
        <f t="array" ref="D19">_xlfn.LET(_xlpm.v,INDEX($B:$B, 4 + INT((ROW()-4)/13)*13 + 8), IF(_xlpm.v=0,"",_xlpm.v))</f>
        <v/>
      </c>
      <c r="E19" s="6"/>
      <c r="F19" s="6">
        <f>2</f>
        <v>2</v>
      </c>
      <c r="G19" s="6" t="str">
        <f>_xlfn.XLOOKUP($F19,题库数据!$A$5:$A$104,题库数据!$J$5:$J$104,"")</f>
        <v>C</v>
      </c>
      <c r="H19" s="6" t="str">
        <f>_xlfn.LET(_xlpm.v,_xlfn.XLOOKUP(F19,题库数据!$A$5:$A$104,题库数据!$K$5:$K$104,""),IF(OR(_xlpm.v="",_xlpm.v=0),"",_xlpm.v))</f>
        <v>AWS Secrets Manager 是比 SSM Parameter store 更新的服务. https://docs.aws.amazon.com/secretsmanager/latest/userguide/create_database_secret.html</v>
      </c>
    </row>
    <row r="20" spans="1:8" ht="18.75" customHeight="1">
      <c r="A20" s="14" t="s">
        <v>108</v>
      </c>
      <c r="B20" s="60" t="str">
        <f>_xlfn.XLOOKUP($F20,题库[题号],题库[选项B])</f>
        <v>将数据库凭证存储在加密 Amazon S3 存储桶中的配置文件中.使用 Amazon EventBridge (Amazon CloudWatch Events)规则运行计划的 AWS Lambda 函数,该函数同时更新 RDS 凭证和配置文件中的凭证.使用 S3 版本控制确保能够回退到以前的值.</v>
      </c>
      <c r="C20" s="61"/>
      <c r="D20" s="6" t="str" cm="1">
        <f t="array" ref="D20">_xlfn.LET(_xlpm.v,INDEX($B:$B, 4 + INT((ROW()-4)/13)*13 + 8), IF(_xlpm.v=0,"",_xlpm.v))</f>
        <v/>
      </c>
      <c r="E20" s="6"/>
      <c r="F20" s="6">
        <f>2</f>
        <v>2</v>
      </c>
      <c r="G20" s="6" t="str">
        <f>_xlfn.XLOOKUP($F20,题库数据!$A$5:$A$104,题库数据!$J$5:$J$104,"")</f>
        <v>C</v>
      </c>
      <c r="H20" s="6" t="str">
        <f>_xlfn.LET(_xlpm.v,_xlfn.XLOOKUP(F20,题库数据!$A$5:$A$104,题库数据!$K$5:$K$104,""),IF(OR(_xlpm.v="",_xlpm.v=0),"",_xlpm.v))</f>
        <v>AWS Secrets Manager 是比 SSM Parameter store 更新的服务. https://docs.aws.amazon.com/secretsmanager/latest/userguide/create_database_secret.html</v>
      </c>
    </row>
    <row r="21" spans="1:8" ht="18.75" customHeight="1">
      <c r="A21" s="14" t="s">
        <v>109</v>
      </c>
      <c r="B21" s="60" t="str">
        <f>_xlfn.XLOOKUP($F21,题库[题号],题库[选项C])</f>
        <v>将数据库凭证作为秘密存储在 AWS Secrets Manager 中.打开秘密的自动轮换.将所需的权限附加到EC2 角色以授予对秘密的访问权限.</v>
      </c>
      <c r="C21" s="61"/>
      <c r="D21" s="6" t="str" cm="1">
        <f t="array" ref="D21">_xlfn.LET(_xlpm.v,INDEX($B:$B, 4 + INT((ROW()-4)/13)*13 + 8), IF(_xlpm.v=0,"",_xlpm.v))</f>
        <v/>
      </c>
      <c r="E21" s="6"/>
      <c r="F21" s="6">
        <f>2</f>
        <v>2</v>
      </c>
      <c r="G21" s="6" t="str">
        <f>_xlfn.XLOOKUP($F21,题库数据!$A$5:$A$104,题库数据!$J$5:$J$104,"")</f>
        <v>C</v>
      </c>
      <c r="H21" s="6" t="str">
        <f>_xlfn.LET(_xlpm.v,_xlfn.XLOOKUP(F21,题库数据!$A$5:$A$104,题库数据!$K$5:$K$104,""),IF(OR(_xlpm.v="",_xlpm.v=0),"",_xlpm.v))</f>
        <v>AWS Secrets Manager 是比 SSM Parameter store 更新的服务. https://docs.aws.amazon.com/secretsmanager/latest/userguide/create_database_secret.html</v>
      </c>
    </row>
    <row r="22" spans="1:8" ht="18.75" customHeight="1">
      <c r="A22" s="14" t="s">
        <v>110</v>
      </c>
      <c r="B22" s="60" t="str">
        <f>_xlfn.XLOOKUP($F22,题库[题号],题库[选项D])</f>
        <v>将数据库凭证作为加密参数存储在 AWS Systems Manager Parameter Store 中.为加密参数启用自动轮换.将所需权限附加到 EC2 角色以授予对加密参数的访问权限.</v>
      </c>
      <c r="C22" s="61"/>
      <c r="D22" s="6" t="str" cm="1">
        <f t="array" ref="D22">_xlfn.LET(_xlpm.v,INDEX($B:$B, 4 + INT((ROW()-4)/13)*13 + 8), IF(_xlpm.v=0,"",_xlpm.v))</f>
        <v/>
      </c>
      <c r="E22" s="6"/>
      <c r="F22" s="6">
        <f>2</f>
        <v>2</v>
      </c>
      <c r="G22" s="6" t="str">
        <f>_xlfn.XLOOKUP($F22,题库数据!$A$5:$A$104,题库数据!$J$5:$J$104,"")</f>
        <v>C</v>
      </c>
      <c r="H22" s="6" t="str">
        <f>_xlfn.LET(_xlpm.v,_xlfn.XLOOKUP(F22,题库数据!$A$5:$A$104,题库数据!$K$5:$K$104,""),IF(OR(_xlpm.v="",_xlpm.v=0),"",_xlpm.v))</f>
        <v>AWS Secrets Manager 是比 SSM Parameter store 更新的服务. https://docs.aws.amazon.com/secretsmanager/latest/userguide/create_database_secret.html</v>
      </c>
    </row>
    <row r="23" spans="1:8" ht="18.75" customHeight="1">
      <c r="A23" s="14"/>
      <c r="B23" s="62" t="str">
        <f>_xlfn.LET(_xlpm.v,_xlfn.XLOOKUP($F23,题库[题号],题库[选项E],""),IF(OR(_xlpm.v="",_xlpm.v=0),"",_xlpm.v))</f>
        <v/>
      </c>
      <c r="C23" s="63"/>
      <c r="D23" s="6" t="str" cm="1">
        <f t="array" ref="D23">_xlfn.LET(_xlpm.v,INDEX($B:$B, 4 + INT((ROW()-4)/13)*13 + 8), IF(_xlpm.v=0,"",_xlpm.v))</f>
        <v/>
      </c>
      <c r="E23" s="6"/>
      <c r="F23" s="6">
        <f>2</f>
        <v>2</v>
      </c>
      <c r="G23" s="6" t="str">
        <f>_xlfn.XLOOKUP($F23,题库数据!$A$5:$A$104,题库数据!$J$5:$J$104,"")</f>
        <v>C</v>
      </c>
      <c r="H23" s="6" t="str">
        <f>_xlfn.LET(_xlpm.v,_xlfn.XLOOKUP(F23,题库数据!$A$5:$A$104,题库数据!$K$5:$K$104,""),IF(OR(_xlpm.v="",_xlpm.v=0),"",_xlpm.v))</f>
        <v>AWS Secrets Manager 是比 SSM Parameter store 更新的服务. https://docs.aws.amazon.com/secretsmanager/latest/userguide/create_database_secret.html</v>
      </c>
    </row>
    <row r="24" spans="1:8" ht="18.75" customHeight="1" thickBot="1">
      <c r="A24" s="14"/>
      <c r="B24" s="66" t="str">
        <f>_xlfn.LET(_xlpm.v,_xlfn.XLOOKUP($F24,题库[题号],题库[选项F],""),IF(OR(_xlpm.v="",_xlpm.v=0),"",_xlpm.v))</f>
        <v/>
      </c>
      <c r="C24" s="67"/>
      <c r="D24" s="6" t="str" cm="1">
        <f t="array" ref="D24">_xlfn.LET(_xlpm.v,INDEX($B:$B, 4 + INT((ROW()-4)/13)*13 + 8), IF(_xlpm.v=0,"",_xlpm.v))</f>
        <v/>
      </c>
      <c r="E24" s="6"/>
      <c r="F24" s="6">
        <f>2</f>
        <v>2</v>
      </c>
      <c r="G24" s="6" t="str">
        <f>_xlfn.XLOOKUP($F24,题库数据!$A$5:$A$104,题库数据!$J$5:$J$104,"")</f>
        <v>C</v>
      </c>
      <c r="H24" s="6" t="str">
        <f>_xlfn.LET(_xlpm.v,_xlfn.XLOOKUP(F24,题库数据!$A$5:$A$104,题库数据!$K$5:$K$104,""),IF(OR(_xlpm.v="",_xlpm.v=0),"",_xlpm.v))</f>
        <v>AWS Secrets Manager 是比 SSM Parameter store 更新的服务. https://docs.aws.amazon.com/secretsmanager/latest/userguide/create_database_secret.html</v>
      </c>
    </row>
    <row r="25" spans="1:8" ht="18.75" customHeight="1" thickBot="1">
      <c r="A25" s="11" t="s">
        <v>111</v>
      </c>
      <c r="B25" s="25"/>
      <c r="C25" s="7"/>
      <c r="D25" s="6" t="str" cm="1">
        <f t="array" ref="D25">_xlfn.LET(_xlpm.v,INDEX($B:$B, 4 + INT((ROW()-4)/13)*13 + 8), IF(_xlpm.v=0,"",_xlpm.v))</f>
        <v/>
      </c>
      <c r="E25" s="6"/>
      <c r="F25" s="6">
        <f>2</f>
        <v>2</v>
      </c>
      <c r="G25" s="6" t="str">
        <f>_xlfn.XLOOKUP($F25,题库数据!$A$5:$A$104,题库数据!$J$5:$J$104,"")</f>
        <v>C</v>
      </c>
      <c r="H25" s="6" t="str">
        <f>_xlfn.LET(_xlpm.v,_xlfn.XLOOKUP(F25,题库数据!$A$5:$A$104,题库数据!$K$5:$K$104,""),IF(OR(_xlpm.v="",_xlpm.v=0),"",_xlpm.v))</f>
        <v>AWS Secrets Manager 是比 SSM Parameter store 更新的服务. https://docs.aws.amazon.com/secretsmanager/latest/userguide/create_database_secret.html</v>
      </c>
    </row>
    <row r="26" spans="1:8" ht="18.75" customHeight="1">
      <c r="A26" s="14" t="s">
        <v>112</v>
      </c>
      <c r="B26" s="34" t="str">
        <f>_xlfn.LET(_xlpm.inp,$B$25,_xlpm.nInp,_xlfn.LET(_xlpm.raw,UPPER(TRIM($B$25)),_xlpm.clean,SUBSTITUTE(SUBSTITUTE(SUBSTITUTE(SUBSTITUTE(SUBSTITUTE(_xlpm.raw,"，",","),"、",","),"；",","),"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 s="19"/>
      <c r="D26" s="6" t="str" cm="1">
        <f t="array" ref="D26">_xlfn.LET(_xlpm.v,INDEX($B:$B, 4 + INT((ROW()-4)/13)*13 + 8), IF(_xlpm.v=0,"",_xlpm.v))</f>
        <v/>
      </c>
      <c r="E26" s="6"/>
      <c r="F26" s="6">
        <f>2</f>
        <v>2</v>
      </c>
      <c r="G26" s="6" t="str">
        <f>_xlfn.XLOOKUP($F26,题库数据!$A$5:$A$104,题库数据!$J$5:$J$104,"")</f>
        <v>C</v>
      </c>
      <c r="H26" s="6" t="str">
        <f>_xlfn.LET(_xlpm.v,_xlfn.XLOOKUP(F26,题库数据!$A$5:$A$104,题库数据!$K$5:$K$104,""),IF(OR(_xlpm.v="",_xlpm.v=0),"",_xlpm.v))</f>
        <v>AWS Secrets Manager 是比 SSM Parameter store 更新的服务. https://docs.aws.amazon.com/secretsmanager/latest/userguide/create_database_secret.html</v>
      </c>
    </row>
    <row r="27" spans="1:8" ht="18.75" customHeight="1">
      <c r="A27" s="14" t="s">
        <v>113</v>
      </c>
      <c r="B27" s="35" t="str">
        <f>_xlfn.LET(_xlpm.inp,$B$25,_xlpm.nStd,_xlfn.LET(_xlpm.raw,UPPER(TRIM($G$17)),_xlpm.clean,SUBSTITUTE(SUBSTITUTE(SUBSTITUTE(SUBSTITUTE(SUBSTITUTE(_xlpm.raw,"，",","),"、",","),"；",","),"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 s="18"/>
      <c r="D27" s="6" t="str" cm="1">
        <f t="array" ref="D27">_xlfn.LET(_xlpm.v,INDEX($B:$B, 4 + INT((ROW()-4)/13)*13 + 8), IF(_xlpm.v=0,"",_xlpm.v))</f>
        <v/>
      </c>
      <c r="E27" s="6"/>
      <c r="F27" s="6">
        <f>2</f>
        <v>2</v>
      </c>
      <c r="G27" s="6" t="str">
        <f>_xlfn.XLOOKUP($F27,题库数据!$A$5:$A$104,题库数据!$J$5:$J$104,"")</f>
        <v>C</v>
      </c>
      <c r="H27" s="6" t="str">
        <f>_xlfn.LET(_xlpm.v,_xlfn.XLOOKUP(F27,题库数据!$A$5:$A$104,题库数据!$K$5:$K$104,""),IF(OR(_xlpm.v="",_xlpm.v=0),"",_xlpm.v))</f>
        <v>AWS Secrets Manager 是比 SSM Parameter store 更新的服务. https://docs.aws.amazon.com/secretsmanager/latest/userguide/create_database_secret.html</v>
      </c>
    </row>
    <row r="28" spans="1:8" ht="18.75" customHeight="1">
      <c r="A28" s="37" t="s">
        <v>114</v>
      </c>
      <c r="B28" s="52" t="str">
        <f>_xlfn.LET(_xlpm.inp,$B$25,_xlpm.p,$H$17,IF(OR(LEN(TRIM(_xlpm.inp))=0,LEN(TRIM(_xlpm.p))=0,_xlpm.p=0),"",_xlpm.p))</f>
        <v/>
      </c>
      <c r="C28" s="76"/>
      <c r="D28" s="6" t="str" cm="1">
        <f t="array" ref="D28">_xlfn.LET(_xlpm.v,INDEX($B:$B, 4 + INT((ROW()-4)/13)*13 + 8), IF(_xlpm.v=0,"",_xlpm.v))</f>
        <v/>
      </c>
      <c r="E28" s="6"/>
      <c r="F28" s="6">
        <f>2</f>
        <v>2</v>
      </c>
      <c r="G28" s="6" t="str">
        <f>_xlfn.XLOOKUP($F28,题库数据!$A$5:$A$104,题库数据!$J$5:$J$104,"")</f>
        <v>C</v>
      </c>
      <c r="H28" s="6" t="str">
        <f>_xlfn.LET(_xlpm.v,_xlfn.XLOOKUP(F28,题库数据!$A$5:$A$104,题库数据!$K$5:$K$104,""),IF(OR(_xlpm.v="",_xlpm.v=0),"",_xlpm.v))</f>
        <v>AWS Secrets Manager 是比 SSM Parameter store 更新的服务. https://docs.aws.amazon.com/secretsmanager/latest/userguide/create_database_secret.html</v>
      </c>
    </row>
    <row r="29" spans="1:8" ht="18.75" customHeight="1" thickBot="1">
      <c r="A29" s="15"/>
      <c r="B29" s="54"/>
      <c r="C29" s="55"/>
      <c r="D29" s="6" t="str" cm="1">
        <f t="array" ref="D29">_xlfn.LET(_xlpm.v,INDEX($B:$B, 4 + INT((ROW()-4)/13)*13 + 8), IF(_xlpm.v=0,"",_xlpm.v))</f>
        <v/>
      </c>
      <c r="E29" s="6"/>
      <c r="F29" s="6">
        <f>2</f>
        <v>2</v>
      </c>
      <c r="G29" s="6" t="str">
        <f>_xlfn.XLOOKUP($F29,题库数据!$A$5:$A$104,题库数据!$J$5:$J$104,"")</f>
        <v>C</v>
      </c>
      <c r="H29" s="6" t="str">
        <f>_xlfn.LET(_xlpm.v,_xlfn.XLOOKUP(F29,题库数据!$A$5:$A$104,题库数据!$K$5:$K$104,""),IF(OR(_xlpm.v="",_xlpm.v=0),"",_xlpm.v))</f>
        <v>AWS Secrets Manager 是比 SSM Parameter store 更新的服务. https://docs.aws.amazon.com/secretsmanager/latest/userguide/create_database_secret.html</v>
      </c>
    </row>
    <row r="30" spans="1:8" ht="58.5" customHeight="1" thickTop="1" thickBot="1">
      <c r="A30" s="8" t="s">
        <v>116</v>
      </c>
      <c r="B30" s="56" t="s">
        <v>72</v>
      </c>
      <c r="C30" s="57"/>
      <c r="D30" s="6" t="str" cm="1">
        <f t="array" ref="D30">_xlfn.LET(_xlpm.v,INDEX($B:$B, 4 + INT((ROW()-4)/13)*13 + 8), IF(_xlpm.v=0,"",_xlpm.v))</f>
        <v/>
      </c>
      <c r="E30" s="6"/>
      <c r="F30" s="6">
        <f>3</f>
        <v>3</v>
      </c>
      <c r="G30" s="6" t="str">
        <f>_xlfn.XLOOKUP($F30,题库数据!$A$5:$A$104,题库数据!$J$5:$J$104,"")</f>
        <v>D</v>
      </c>
      <c r="H30" s="6" t="str">
        <f>_xlfn.LET(_xlpm.v,_xlfn.XLOOKUP(F30,题库数据!$A$5:$A$104,题库数据!$K$5:$K$104,""),IF(OR(_xlpm.v="",_xlpm.v=0),"",_xlpm.v))</f>
        <v>It's a third-party certificate, hence AWS cannot manage renewal automatically. The closest thing you can do is to send a notification to renew the 3rd party certificate.</v>
      </c>
    </row>
    <row r="31" spans="1:8" ht="18.75" customHeight="1">
      <c r="A31" s="9"/>
      <c r="B31" s="74"/>
      <c r="C31" s="75"/>
      <c r="D31" s="6" t="str" cm="1">
        <f t="array" ref="D31">_xlfn.LET(_xlpm.v,INDEX($B:$B, 4 + INT((ROW()-4)/13)*13 + 8), IF(_xlpm.v=0,"",_xlpm.v))</f>
        <v/>
      </c>
      <c r="E31" s="6"/>
      <c r="F31" s="6">
        <f>3</f>
        <v>3</v>
      </c>
      <c r="G31" s="6" t="str">
        <f>_xlfn.XLOOKUP($F31,题库数据!$A$5:$A$104,题库数据!$J$5:$J$104,"")</f>
        <v>D</v>
      </c>
      <c r="H31" s="6" t="str">
        <f>_xlfn.LET(_xlpm.v,_xlfn.XLOOKUP(F31,题库数据!$A$5:$A$104,题库数据!$K$5:$K$104,""),IF(OR(_xlpm.v="",_xlpm.v=0),"",_xlpm.v))</f>
        <v>It's a third-party certificate, hence AWS cannot manage renewal automatically. The closest thing you can do is to send a notification to renew the 3rd party certificate.</v>
      </c>
    </row>
    <row r="32" spans="1:8" ht="18.75" customHeight="1">
      <c r="A32" s="10" t="s">
        <v>107</v>
      </c>
      <c r="B32" s="64" t="str">
        <f>_xlfn.XLOOKUP($F32,题库[题号],题库[选项A])</f>
        <v>使用 AWS Certificate Manager (ACM) 颁发 SSL/TLS 证书.将证书应用到 ALB.使用托管续订功能自动轮换证书.</v>
      </c>
      <c r="C32" s="65"/>
      <c r="D32" s="6" t="str" cm="1">
        <f t="array" ref="D32">_xlfn.LET(_xlpm.v,INDEX($B:$B, 4 + INT((ROW()-4)/13)*13 + 8), IF(_xlpm.v=0,"",_xlpm.v))</f>
        <v/>
      </c>
      <c r="E32" s="6"/>
      <c r="F32" s="6">
        <f>3</f>
        <v>3</v>
      </c>
      <c r="G32" s="6" t="str">
        <f>_xlfn.XLOOKUP($F32,题库数据!$A$5:$A$104,题库数据!$J$5:$J$104,"")</f>
        <v>D</v>
      </c>
      <c r="H32" s="6" t="str">
        <f>_xlfn.LET(_xlpm.v,_xlfn.XLOOKUP(F32,题库数据!$A$5:$A$104,题库数据!$K$5:$K$104,""),IF(OR(_xlpm.v="",_xlpm.v=0),"",_xlpm.v))</f>
        <v>It's a third-party certificate, hence AWS cannot manage renewal automatically. The closest thing you can do is to send a notification to renew the 3rd party certificate.</v>
      </c>
    </row>
    <row r="33" spans="1:8" ht="18.75" customHeight="1">
      <c r="A33" s="10" t="s">
        <v>108</v>
      </c>
      <c r="B33" s="64" t="str">
        <f>_xlfn.XLOOKUP($F33,题库[题号],题库[选项B])</f>
        <v>使用 AWS Certificate Manager (ACM)颁发 SSL/TLS 证书.从证书中导入密钥材料.将证书应用到 ALB.使用托管续订功能自动轮换证书.</v>
      </c>
      <c r="C33" s="65"/>
      <c r="D33" s="6" t="str" cm="1">
        <f t="array" ref="D33">_xlfn.LET(_xlpm.v,INDEX($B:$B, 4 + INT((ROW()-4)/13)*13 + 8), IF(_xlpm.v=0,"",_xlpm.v))</f>
        <v/>
      </c>
      <c r="E33" s="6"/>
      <c r="F33" s="6">
        <f>3</f>
        <v>3</v>
      </c>
      <c r="G33" s="6" t="str">
        <f>_xlfn.XLOOKUP($F33,题库数据!$A$5:$A$104,题库数据!$J$5:$J$104,"")</f>
        <v>D</v>
      </c>
      <c r="H33" s="6" t="str">
        <f>_xlfn.LET(_xlpm.v,_xlfn.XLOOKUP(F33,题库数据!$A$5:$A$104,题库数据!$K$5:$K$104,""),IF(OR(_xlpm.v="",_xlpm.v=0),"",_xlpm.v))</f>
        <v>It's a third-party certificate, hence AWS cannot manage renewal automatically. The closest thing you can do is to send a notification to renew the 3rd party certificate.</v>
      </c>
    </row>
    <row r="34" spans="1:8" ht="18.75" customHeight="1">
      <c r="A34" s="10" t="s">
        <v>109</v>
      </c>
      <c r="B34" s="64" t="str">
        <f>_xlfn.XLOOKUP($F34,题库[题号],题库[选项C])</f>
        <v>使用 AWS Certificate Manager (ACM) 私有证书颁发机构从根 CA 颁发 SSL/TLS 证书.将证书应用到 ALB.使用托管续订功能自动轮换证书.</v>
      </c>
      <c r="C34" s="65"/>
      <c r="D34" s="6" t="str" cm="1">
        <f t="array" ref="D34">_xlfn.LET(_xlpm.v,INDEX($B:$B, 4 + INT((ROW()-4)/13)*13 + 8), IF(_xlpm.v=0,"",_xlpm.v))</f>
        <v/>
      </c>
      <c r="E34" s="6"/>
      <c r="F34" s="6">
        <f>3</f>
        <v>3</v>
      </c>
      <c r="G34" s="6" t="str">
        <f>_xlfn.XLOOKUP($F34,题库数据!$A$5:$A$104,题库数据!$J$5:$J$104,"")</f>
        <v>D</v>
      </c>
      <c r="H34" s="6" t="str">
        <f>_xlfn.LET(_xlpm.v,_xlfn.XLOOKUP(F34,题库数据!$A$5:$A$104,题库数据!$K$5:$K$104,""),IF(OR(_xlpm.v="",_xlpm.v=0),"",_xlpm.v))</f>
        <v>It's a third-party certificate, hence AWS cannot manage renewal automatically. The closest thing you can do is to send a notification to renew the 3rd party certificate.</v>
      </c>
    </row>
    <row r="35" spans="1:8" ht="18.75" customHeight="1">
      <c r="A35" s="10" t="s">
        <v>110</v>
      </c>
      <c r="B35" s="64" t="str">
        <f>_xlfn.XLOOKUP($F35,题库[题号],题库[选项D])</f>
        <v>使用 AWS Certificate Manager (ACM) 导入 SSL/TLS 证书.将证书应用到 ALB.使用 Amazon EventBridge (Amazon CloudWatch Events)在证书即将到期时发送通知.手动轮换证书.</v>
      </c>
      <c r="C35" s="65"/>
      <c r="D35" s="6" t="str" cm="1">
        <f t="array" ref="D35">_xlfn.LET(_xlpm.v,INDEX($B:$B, 4 + INT((ROW()-4)/13)*13 + 8), IF(_xlpm.v=0,"",_xlpm.v))</f>
        <v/>
      </c>
      <c r="E35" s="6"/>
      <c r="F35" s="6">
        <f>3</f>
        <v>3</v>
      </c>
      <c r="G35" s="6" t="str">
        <f>_xlfn.XLOOKUP($F35,题库数据!$A$5:$A$104,题库数据!$J$5:$J$104,"")</f>
        <v>D</v>
      </c>
      <c r="H35" s="6" t="str">
        <f>_xlfn.LET(_xlpm.v,_xlfn.XLOOKUP(F35,题库数据!$A$5:$A$104,题库数据!$K$5:$K$104,""),IF(OR(_xlpm.v="",_xlpm.v=0),"",_xlpm.v))</f>
        <v>It's a third-party certificate, hence AWS cannot manage renewal automatically. The closest thing you can do is to send a notification to renew the 3rd party certificate.</v>
      </c>
    </row>
    <row r="36" spans="1:8" ht="18.75" customHeight="1">
      <c r="A36" s="10"/>
      <c r="B36" s="62" t="str">
        <f>_xlfn.LET(_xlpm.v,_xlfn.XLOOKUP($F36,题库[题号],题库[选项E],""),IF(OR(_xlpm.v="",_xlpm.v=0),"",_xlpm.v))</f>
        <v/>
      </c>
      <c r="C36" s="63"/>
      <c r="D36" s="6" t="str" cm="1">
        <f t="array" ref="D36">_xlfn.LET(_xlpm.v,INDEX($B:$B, 4 + INT((ROW()-4)/13)*13 + 8), IF(_xlpm.v=0,"",_xlpm.v))</f>
        <v/>
      </c>
      <c r="E36" s="6"/>
      <c r="F36" s="6">
        <f>3</f>
        <v>3</v>
      </c>
      <c r="G36" s="6" t="str">
        <f>_xlfn.XLOOKUP($F36,题库数据!$A$5:$A$104,题库数据!$J$5:$J$104,"")</f>
        <v>D</v>
      </c>
      <c r="H36" s="6" t="str">
        <f>_xlfn.LET(_xlpm.v,_xlfn.XLOOKUP(F36,题库数据!$A$5:$A$104,题库数据!$K$5:$K$104,""),IF(OR(_xlpm.v="",_xlpm.v=0),"",_xlpm.v))</f>
        <v>It's a third-party certificate, hence AWS cannot manage renewal automatically. The closest thing you can do is to send a notification to renew the 3rd party certificate.</v>
      </c>
    </row>
    <row r="37" spans="1:8" ht="18.75" customHeight="1" thickBot="1">
      <c r="A37" s="10"/>
      <c r="B37" s="66" t="str">
        <f>_xlfn.LET(_xlpm.v,_xlfn.XLOOKUP($F37,题库[题号],题库[选项F],""),IF(OR(_xlpm.v="",_xlpm.v=0),"",_xlpm.v))</f>
        <v/>
      </c>
      <c r="C37" s="67"/>
      <c r="D37" s="6" t="str" cm="1">
        <f t="array" ref="D37">_xlfn.LET(_xlpm.v,INDEX($B:$B, 4 + INT((ROW()-4)/13)*13 + 8), IF(_xlpm.v=0,"",_xlpm.v))</f>
        <v/>
      </c>
      <c r="E37" s="6"/>
      <c r="F37" s="6">
        <f>3</f>
        <v>3</v>
      </c>
      <c r="G37" s="6" t="str">
        <f>_xlfn.XLOOKUP($F37,题库数据!$A$5:$A$104,题库数据!$J$5:$J$104,"")</f>
        <v>D</v>
      </c>
      <c r="H37" s="6" t="str">
        <f>_xlfn.LET(_xlpm.v,_xlfn.XLOOKUP(F37,题库数据!$A$5:$A$104,题库数据!$K$5:$K$104,""),IF(OR(_xlpm.v="",_xlpm.v=0),"",_xlpm.v))</f>
        <v>It's a third-party certificate, hence AWS cannot manage renewal automatically. The closest thing you can do is to send a notification to renew the 3rd party certificate.</v>
      </c>
    </row>
    <row r="38" spans="1:8" ht="18.75" customHeight="1" thickBot="1">
      <c r="A38" s="11" t="s">
        <v>111</v>
      </c>
      <c r="B38" s="25"/>
      <c r="C38" s="7"/>
      <c r="D38" s="6" t="str" cm="1">
        <f t="array" ref="D38">_xlfn.LET(_xlpm.v,INDEX($B:$B, 4 + INT((ROW()-4)/13)*13 + 8), IF(_xlpm.v=0,"",_xlpm.v))</f>
        <v/>
      </c>
      <c r="E38" s="6"/>
      <c r="F38" s="6">
        <f>3</f>
        <v>3</v>
      </c>
      <c r="G38" s="6" t="str">
        <f>_xlfn.XLOOKUP($F38,题库数据!$A$5:$A$104,题库数据!$J$5:$J$104,"")</f>
        <v>D</v>
      </c>
      <c r="H38" s="6" t="str">
        <f>_xlfn.LET(_xlpm.v,_xlfn.XLOOKUP(F38,题库数据!$A$5:$A$104,题库数据!$K$5:$K$104,""),IF(OR(_xlpm.v="",_xlpm.v=0),"",_xlpm.v))</f>
        <v>It's a third-party certificate, hence AWS cannot manage renewal automatically. The closest thing you can do is to send a notification to renew the 3rd party certificate.</v>
      </c>
    </row>
    <row r="39" spans="1:8" ht="18.75" customHeight="1">
      <c r="A39" s="10" t="s">
        <v>112</v>
      </c>
      <c r="B39" s="34" t="str">
        <f>_xlfn.LET(_xlpm.inp,$B$38,_xlpm.nInp,_xlfn.LET(_xlpm.raw,UPPER(TRIM($B$38)),_xlpm.clean,SUBSTITUTE(SUBSTITUTE(SUBSTITUTE(SUBSTITUTE(SUBSTITUTE(_xlpm.raw,"，",","),"、",","),"；",","),"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 s="19"/>
      <c r="D39" s="6" t="str" cm="1">
        <f t="array" ref="D39">_xlfn.LET(_xlpm.v,INDEX($B:$B, 4 + INT((ROW()-4)/13)*13 + 8), IF(_xlpm.v=0,"",_xlpm.v))</f>
        <v/>
      </c>
      <c r="E39" s="6"/>
      <c r="F39" s="6">
        <f>3</f>
        <v>3</v>
      </c>
      <c r="G39" s="6" t="str">
        <f>_xlfn.XLOOKUP($F39,题库数据!$A$5:$A$104,题库数据!$J$5:$J$104,"")</f>
        <v>D</v>
      </c>
      <c r="H39" s="6" t="str">
        <f>_xlfn.LET(_xlpm.v,_xlfn.XLOOKUP(F39,题库数据!$A$5:$A$104,题库数据!$K$5:$K$104,""),IF(OR(_xlpm.v="",_xlpm.v=0),"",_xlpm.v))</f>
        <v>It's a third-party certificate, hence AWS cannot manage renewal automatically. The closest thing you can do is to send a notification to renew the 3rd party certificate.</v>
      </c>
    </row>
    <row r="40" spans="1:8" ht="18.75" customHeight="1">
      <c r="A40" s="10" t="s">
        <v>113</v>
      </c>
      <c r="B40" s="35" t="str">
        <f>_xlfn.LET(_xlpm.inp,$B$38,_xlpm.nStd,_xlfn.LET(_xlpm.raw,UPPER(TRIM($G$30)),_xlpm.clean,SUBSTITUTE(SUBSTITUTE(SUBSTITUTE(SUBSTITUTE(SUBSTITUTE(_xlpm.raw,"，",","),"、",","),"；",","),"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 s="18"/>
      <c r="D40" s="6" t="str" cm="1">
        <f t="array" ref="D40">_xlfn.LET(_xlpm.v,INDEX($B:$B, 4 + INT((ROW()-4)/13)*13 + 8), IF(_xlpm.v=0,"",_xlpm.v))</f>
        <v/>
      </c>
      <c r="E40" s="6"/>
      <c r="F40" s="6">
        <f>3</f>
        <v>3</v>
      </c>
      <c r="G40" s="6" t="str">
        <f>_xlfn.XLOOKUP($F40,题库数据!$A$5:$A$104,题库数据!$J$5:$J$104,"")</f>
        <v>D</v>
      </c>
      <c r="H40" s="6" t="str">
        <f>_xlfn.LET(_xlpm.v,_xlfn.XLOOKUP(F40,题库数据!$A$5:$A$104,题库数据!$K$5:$K$104,""),IF(OR(_xlpm.v="",_xlpm.v=0),"",_xlpm.v))</f>
        <v>It's a third-party certificate, hence AWS cannot manage renewal automatically. The closest thing you can do is to send a notification to renew the 3rd party certificate.</v>
      </c>
    </row>
    <row r="41" spans="1:8" ht="18.75" customHeight="1">
      <c r="A41" s="37" t="s">
        <v>114</v>
      </c>
      <c r="B41" s="52" t="str">
        <f>_xlfn.LET(_xlpm.inp,$B$38,_xlpm.p,$H$30,IF(OR(LEN(TRIM(_xlpm.inp))=0,LEN(TRIM(_xlpm.p))=0,_xlpm.p=0),"",_xlpm.p))</f>
        <v/>
      </c>
      <c r="C41" s="53"/>
      <c r="D41" s="6" t="str" cm="1">
        <f t="array" ref="D41">_xlfn.LET(_xlpm.v,INDEX($B:$B, 4 + INT((ROW()-4)/13)*13 + 8), IF(_xlpm.v=0,"",_xlpm.v))</f>
        <v/>
      </c>
      <c r="E41" s="6"/>
      <c r="F41" s="6">
        <f>3</f>
        <v>3</v>
      </c>
      <c r="G41" s="6" t="str">
        <f>_xlfn.XLOOKUP($F41,题库数据!$A$5:$A$104,题库数据!$J$5:$J$104,"")</f>
        <v>D</v>
      </c>
      <c r="H41" s="6" t="str">
        <f>_xlfn.LET(_xlpm.v,_xlfn.XLOOKUP(F41,题库数据!$A$5:$A$104,题库数据!$K$5:$K$104,""),IF(OR(_xlpm.v="",_xlpm.v=0),"",_xlpm.v))</f>
        <v>It's a third-party certificate, hence AWS cannot manage renewal automatically. The closest thing you can do is to send a notification to renew the 3rd party certificate.</v>
      </c>
    </row>
    <row r="42" spans="1:8" ht="18.75" customHeight="1" thickBot="1">
      <c r="A42" s="12"/>
      <c r="B42" s="54"/>
      <c r="C42" s="55"/>
      <c r="D42" s="6" t="str" cm="1">
        <f t="array" ref="D42">_xlfn.LET(_xlpm.v,INDEX($B:$B, 4 + INT((ROW()-4)/13)*13 + 8), IF(_xlpm.v=0,"",_xlpm.v))</f>
        <v/>
      </c>
      <c r="E42" s="6"/>
      <c r="F42" s="6">
        <f>3</f>
        <v>3</v>
      </c>
      <c r="G42" s="6" t="str">
        <f>_xlfn.XLOOKUP($F42,题库数据!$A$5:$A$104,题库数据!$J$5:$J$104,"")</f>
        <v>D</v>
      </c>
      <c r="H42" s="6" t="str">
        <f>_xlfn.LET(_xlpm.v,_xlfn.XLOOKUP(F42,题库数据!$A$5:$A$104,题库数据!$K$5:$K$104,""),IF(OR(_xlpm.v="",_xlpm.v=0),"",_xlpm.v))</f>
        <v>It's a third-party certificate, hence AWS cannot manage renewal automatically. The closest thing you can do is to send a notification to renew the 3rd party certificate.</v>
      </c>
    </row>
    <row r="43" spans="1:8" ht="58.5" customHeight="1" thickTop="1" thickBot="1">
      <c r="A43" s="8" t="s">
        <v>117</v>
      </c>
      <c r="B43" s="56" t="s">
        <v>74</v>
      </c>
      <c r="C43" s="57"/>
      <c r="D43" s="6" t="str" cm="1">
        <f t="array" ref="D43">_xlfn.LET(_xlpm.v,INDEX($B:$B, 4 + INT((ROW()-4)/13)*13 + 8), IF(_xlpm.v=0,"",_xlpm.v))</f>
        <v/>
      </c>
      <c r="E43" s="6"/>
      <c r="F43" s="6">
        <f>4</f>
        <v>4</v>
      </c>
      <c r="G43" s="6" t="str">
        <f>_xlfn.XLOOKUP($F43,题库数据!$A$5:$A$104,题库数据!$J$5:$J$104,"")</f>
        <v>A</v>
      </c>
      <c r="H43" s="6" t="str">
        <f>_xlfn.LET(_xlpm.v,_xlfn.XLOOKUP(F43,题库数据!$A$5:$A$104,题库数据!$K$5:$K$104,""),IF(OR(_xlpm.v="",_xlpm.v=0),"",_xlpm.v))</f>
        <v>This solution will meet the company's requirements in a cost-effective manner because it uses a serverless architecture with AWS Lambda to convert the files and store them in S3. The Lambda function will automatically scale to meet the demand for file conversions and S3 will automatically scale to store the original and converted files as needed.该解决方案将以经济高效的方式满足公司的要求,因为它使用了带有AWS Lambda的无服务器架构来转换文件并将其存储在S3中。Lambda功能将自动缩放以满足文件转换的需求,S3将根据需要自动缩放以存储原始文件和转换后的文件。</v>
      </c>
    </row>
    <row r="44" spans="1:8" ht="18.75" customHeight="1">
      <c r="A44" s="13"/>
      <c r="B44" s="58"/>
      <c r="C44" s="59"/>
      <c r="D44" s="6" t="str" cm="1">
        <f t="array" ref="D44">_xlfn.LET(_xlpm.v,INDEX($B:$B, 4 + INT((ROW()-4)/13)*13 + 8), IF(_xlpm.v=0,"",_xlpm.v))</f>
        <v/>
      </c>
      <c r="E44" s="6"/>
      <c r="F44" s="6">
        <f>4</f>
        <v>4</v>
      </c>
      <c r="G44" s="6" t="str">
        <f>_xlfn.XLOOKUP($F44,题库数据!$A$5:$A$104,题库数据!$J$5:$J$104,"")</f>
        <v>A</v>
      </c>
      <c r="H44" s="6" t="str">
        <f>_xlfn.LET(_xlpm.v,_xlfn.XLOOKUP(F44,题库数据!$A$5:$A$104,题库数据!$K$5:$K$104,""),IF(OR(_xlpm.v="",_xlpm.v=0),"",_xlpm.v))</f>
        <v>This solution will meet the company's requirements in a cost-effective manner because it uses a serverless architecture with AWS Lambda to convert the files and store them in S3. The Lambda function will automatically scale to meet the demand for file conversions and S3 will automatically scale to store the original and converted files as needed.该解决方案将以经济高效的方式满足公司的要求,因为它使用了带有AWS Lambda的无服务器架构来转换文件并将其存储在S3中。Lambda功能将自动缩放以满足文件转换的需求,S3将根据需要自动缩放以存储原始文件和转换后的文件。</v>
      </c>
    </row>
    <row r="45" spans="1:8" ht="18.75" customHeight="1">
      <c r="A45" s="14" t="s">
        <v>107</v>
      </c>
      <c r="B45" s="60" t="str">
        <f>_xlfn.XLOOKUP($F45,题库[题号],题库[选项A])</f>
        <v>将 pdf 文件保存到 Amazon S3.配置 S3 PUT 事件以调用 AWS Lambda 函数将文件转换为 jpg 格式并将它们存储回 Amazon S3.</v>
      </c>
      <c r="C45" s="61"/>
      <c r="D45" s="6" t="str" cm="1">
        <f t="array" ref="D45">_xlfn.LET(_xlpm.v,INDEX($B:$B, 4 + INT((ROW()-4)/13)*13 + 8), IF(_xlpm.v=0,"",_xlpm.v))</f>
        <v/>
      </c>
      <c r="E45" s="6"/>
      <c r="F45" s="6">
        <f>4</f>
        <v>4</v>
      </c>
      <c r="G45" s="6" t="str">
        <f>_xlfn.XLOOKUP($F45,题库数据!$A$5:$A$104,题库数据!$J$5:$J$104,"")</f>
        <v>A</v>
      </c>
      <c r="H45" s="6" t="str">
        <f>_xlfn.LET(_xlpm.v,_xlfn.XLOOKUP(F45,题库数据!$A$5:$A$104,题库数据!$K$5:$K$104,""),IF(OR(_xlpm.v="",_xlpm.v=0),"",_xlpm.v))</f>
        <v>This solution will meet the company's requirements in a cost-effective manner because it uses a serverless architecture with AWS Lambda to convert the files and store them in S3. The Lambda function will automatically scale to meet the demand for file conversions and S3 will automatically scale to store the original and converted files as needed.该解决方案将以经济高效的方式满足公司的要求,因为它使用了带有AWS Lambda的无服务器架构来转换文件并将其存储在S3中。Lambda功能将自动缩放以满足文件转换的需求,S3将根据需要自动缩放以存储原始文件和转换后的文件。</v>
      </c>
    </row>
    <row r="46" spans="1:8" ht="18.75" customHeight="1">
      <c r="A46" s="14" t="s">
        <v>108</v>
      </c>
      <c r="B46" s="60" t="str">
        <f>_xlfn.XLOOKUP($F46,题库[题号],题库[选项B])</f>
        <v>将 pdf 文件保存到 Amazon DynamoDB.使用 DynamoDB Streams 功能调用 AWS Lambda 函数将文件转换为 jpg 格式并将它们存储在 DynamoDB 中.</v>
      </c>
      <c r="C46" s="61"/>
      <c r="D46" s="6" t="str" cm="1">
        <f t="array" ref="D46">_xlfn.LET(_xlpm.v,INDEX($B:$B, 4 + INT((ROW()-4)/13)*13 + 8), IF(_xlpm.v=0,"",_xlpm.v))</f>
        <v/>
      </c>
      <c r="E46" s="6"/>
      <c r="F46" s="6">
        <f>4</f>
        <v>4</v>
      </c>
      <c r="G46" s="6" t="str">
        <f>_xlfn.XLOOKUP($F46,题库数据!$A$5:$A$104,题库数据!$J$5:$J$104,"")</f>
        <v>A</v>
      </c>
      <c r="H46" s="6" t="str">
        <f>_xlfn.LET(_xlpm.v,_xlfn.XLOOKUP(F46,题库数据!$A$5:$A$104,题库数据!$K$5:$K$104,""),IF(OR(_xlpm.v="",_xlpm.v=0),"",_xlpm.v))</f>
        <v>This solution will meet the company's requirements in a cost-effective manner because it uses a serverless architecture with AWS Lambda to convert the files and store them in S3. The Lambda function will automatically scale to meet the demand for file conversions and S3 will automatically scale to store the original and converted files as needed.该解决方案将以经济高效的方式满足公司的要求,因为它使用了带有AWS Lambda的无服务器架构来转换文件并将其存储在S3中。Lambda功能将自动缩放以满足文件转换的需求,S3将根据需要自动缩放以存储原始文件和转换后的文件。</v>
      </c>
    </row>
    <row r="47" spans="1:8" ht="18.75" customHeight="1">
      <c r="A47" s="14" t="s">
        <v>109</v>
      </c>
      <c r="B47" s="60" t="str">
        <f>_xlfn.XLOOKUP($F47,题库[题号],题库[选项C])</f>
        <v>将 .pdf 文件上传到包含 Amazon EC2 实例的 AWS Elastic Beanstalk 应用程序.Amazon Elastic Block Store (Amazon EBS) 存储和 Auto Scaling 组.在 EC2 实例中使用程序将文件转换为 jpg 格式保存.EBS 商店中的 pdf 文件和 .jpg 文件.</v>
      </c>
      <c r="C47" s="61"/>
      <c r="D47" s="6" t="str" cm="1">
        <f t="array" ref="D47">_xlfn.LET(_xlpm.v,INDEX($B:$B, 4 + INT((ROW()-4)/13)*13 + 8), IF(_xlpm.v=0,"",_xlpm.v))</f>
        <v/>
      </c>
      <c r="E47" s="6"/>
      <c r="F47" s="6">
        <f>4</f>
        <v>4</v>
      </c>
      <c r="G47" s="6" t="str">
        <f>_xlfn.XLOOKUP($F47,题库数据!$A$5:$A$104,题库数据!$J$5:$J$104,"")</f>
        <v>A</v>
      </c>
      <c r="H47" s="6" t="str">
        <f>_xlfn.LET(_xlpm.v,_xlfn.XLOOKUP(F47,题库数据!$A$5:$A$104,题库数据!$K$5:$K$104,""),IF(OR(_xlpm.v="",_xlpm.v=0),"",_xlpm.v))</f>
        <v>This solution will meet the company's requirements in a cost-effective manner because it uses a serverless architecture with AWS Lambda to convert the files and store them in S3. The Lambda function will automatically scale to meet the demand for file conversions and S3 will automatically scale to store the original and converted files as needed.该解决方案将以经济高效的方式满足公司的要求,因为它使用了带有AWS Lambda的无服务器架构来转换文件并将其存储在S3中。Lambda功能将自动缩放以满足文件转换的需求,S3将根据需要自动缩放以存储原始文件和转换后的文件。</v>
      </c>
    </row>
    <row r="48" spans="1:8" ht="18.75" customHeight="1">
      <c r="A48" s="14" t="s">
        <v>110</v>
      </c>
      <c r="B48" s="60" t="str">
        <f>_xlfn.XLOOKUP($F48,题库[题号],题库[选项D])</f>
        <v>将 .pdf 文件上传到包含 Amazon EC2 实例.Amazon Elastic File System (Amazon EFS) 存储和 Auto Scaling 组的 AWS Elastic Beanstalk 应用程序.使用 EC2 实例中的程序将文件转换为 jpg 格式保存EBS 商店中的 pdf 文件和 jpg 文件.</v>
      </c>
      <c r="C48" s="61"/>
      <c r="D48" s="6" t="str" cm="1">
        <f t="array" ref="D48">_xlfn.LET(_xlpm.v,INDEX($B:$B, 4 + INT((ROW()-4)/13)*13 + 8), IF(_xlpm.v=0,"",_xlpm.v))</f>
        <v/>
      </c>
      <c r="E48" s="6"/>
      <c r="F48" s="6">
        <f>4</f>
        <v>4</v>
      </c>
      <c r="G48" s="6" t="str">
        <f>_xlfn.XLOOKUP($F48,题库数据!$A$5:$A$104,题库数据!$J$5:$J$104,"")</f>
        <v>A</v>
      </c>
      <c r="H48" s="6" t="str">
        <f>_xlfn.LET(_xlpm.v,_xlfn.XLOOKUP(F48,题库数据!$A$5:$A$104,题库数据!$K$5:$K$104,""),IF(OR(_xlpm.v="",_xlpm.v=0),"",_xlpm.v))</f>
        <v>This solution will meet the company's requirements in a cost-effective manner because it uses a serverless architecture with AWS Lambda to convert the files and store them in S3. The Lambda function will automatically scale to meet the demand for file conversions and S3 will automatically scale to store the original and converted files as needed.该解决方案将以经济高效的方式满足公司的要求,因为它使用了带有AWS Lambda的无服务器架构来转换文件并将其存储在S3中。Lambda功能将自动缩放以满足文件转换的需求,S3将根据需要自动缩放以存储原始文件和转换后的文件。</v>
      </c>
    </row>
    <row r="49" spans="1:8" ht="18.75" customHeight="1">
      <c r="A49" s="14"/>
      <c r="B49" s="62" t="str">
        <f>_xlfn.LET(_xlpm.v,_xlfn.XLOOKUP($F49,题库[题号],题库[选项E],""),IF(OR(_xlpm.v="",_xlpm.v=0),"",_xlpm.v))</f>
        <v/>
      </c>
      <c r="C49" s="63"/>
      <c r="D49" s="6" t="str" cm="1">
        <f t="array" ref="D49">_xlfn.LET(_xlpm.v,INDEX($B:$B, 4 + INT((ROW()-4)/13)*13 + 8), IF(_xlpm.v=0,"",_xlpm.v))</f>
        <v/>
      </c>
      <c r="E49" s="6"/>
      <c r="F49" s="6">
        <f>4</f>
        <v>4</v>
      </c>
      <c r="G49" s="6" t="str">
        <f>_xlfn.XLOOKUP($F49,题库数据!$A$5:$A$104,题库数据!$J$5:$J$104,"")</f>
        <v>A</v>
      </c>
      <c r="H49" s="6" t="str">
        <f>_xlfn.LET(_xlpm.v,_xlfn.XLOOKUP(F49,题库数据!$A$5:$A$104,题库数据!$K$5:$K$104,""),IF(OR(_xlpm.v="",_xlpm.v=0),"",_xlpm.v))</f>
        <v>This solution will meet the company's requirements in a cost-effective manner because it uses a serverless architecture with AWS Lambda to convert the files and store them in S3. The Lambda function will automatically scale to meet the demand for file conversions and S3 will automatically scale to store the original and converted files as needed.该解决方案将以经济高效的方式满足公司的要求,因为它使用了带有AWS Lambda的无服务器架构来转换文件并将其存储在S3中。Lambda功能将自动缩放以满足文件转换的需求,S3将根据需要自动缩放以存储原始文件和转换后的文件。</v>
      </c>
    </row>
    <row r="50" spans="1:8" ht="18.75" customHeight="1" thickBot="1">
      <c r="A50" s="14"/>
      <c r="B50" s="66" t="str">
        <f>_xlfn.LET(_xlpm.v,_xlfn.XLOOKUP($F50,题库[题号],题库[选项F],""),IF(OR(_xlpm.v="",_xlpm.v=0),"",_xlpm.v))</f>
        <v/>
      </c>
      <c r="C50" s="67"/>
      <c r="D50" s="6" t="str" cm="1">
        <f t="array" ref="D50">_xlfn.LET(_xlpm.v,INDEX($B:$B, 4 + INT((ROW()-4)/13)*13 + 8), IF(_xlpm.v=0,"",_xlpm.v))</f>
        <v/>
      </c>
      <c r="E50" s="6"/>
      <c r="F50" s="6">
        <f>4</f>
        <v>4</v>
      </c>
      <c r="G50" s="6" t="str">
        <f>_xlfn.XLOOKUP($F50,题库数据!$A$5:$A$104,题库数据!$J$5:$J$104,"")</f>
        <v>A</v>
      </c>
      <c r="H50" s="6" t="str">
        <f>_xlfn.LET(_xlpm.v,_xlfn.XLOOKUP(F50,题库数据!$A$5:$A$104,题库数据!$K$5:$K$104,""),IF(OR(_xlpm.v="",_xlpm.v=0),"",_xlpm.v))</f>
        <v>This solution will meet the company's requirements in a cost-effective manner because it uses a serverless architecture with AWS Lambda to convert the files and store them in S3. The Lambda function will automatically scale to meet the demand for file conversions and S3 will automatically scale to store the original and converted files as needed.该解决方案将以经济高效的方式满足公司的要求,因为它使用了带有AWS Lambda的无服务器架构来转换文件并将其存储在S3中。Lambda功能将自动缩放以满足文件转换的需求,S3将根据需要自动缩放以存储原始文件和转换后的文件。</v>
      </c>
    </row>
    <row r="51" spans="1:8" ht="18.75" customHeight="1" thickBot="1">
      <c r="A51" s="11" t="s">
        <v>111</v>
      </c>
      <c r="B51" s="25"/>
      <c r="C51" s="7"/>
      <c r="D51" s="6" t="str" cm="1">
        <f t="array" ref="D51">_xlfn.LET(_xlpm.v,INDEX($B:$B, 4 + INT((ROW()-4)/13)*13 + 8), IF(_xlpm.v=0,"",_xlpm.v))</f>
        <v/>
      </c>
      <c r="E51" s="6"/>
      <c r="F51" s="6">
        <f>4</f>
        <v>4</v>
      </c>
      <c r="G51" s="6" t="str">
        <f>_xlfn.XLOOKUP($F51,题库数据!$A$5:$A$104,题库数据!$J$5:$J$104,"")</f>
        <v>A</v>
      </c>
      <c r="H51" s="6" t="str">
        <f>_xlfn.LET(_xlpm.v,_xlfn.XLOOKUP(F51,题库数据!$A$5:$A$104,题库数据!$K$5:$K$104,""),IF(OR(_xlpm.v="",_xlpm.v=0),"",_xlpm.v))</f>
        <v>This solution will meet the company's requirements in a cost-effective manner because it uses a serverless architecture with AWS Lambda to convert the files and store them in S3. The Lambda function will automatically scale to meet the demand for file conversions and S3 will automatically scale to store the original and converted files as needed.该解决方案将以经济高效的方式满足公司的要求,因为它使用了带有AWS Lambda的无服务器架构来转换文件并将其存储在S3中。Lambda功能将自动缩放以满足文件转换的需求,S3将根据需要自动缩放以存储原始文件和转换后的文件。</v>
      </c>
    </row>
    <row r="52" spans="1:8" ht="18.75" customHeight="1">
      <c r="A52" s="14" t="s">
        <v>112</v>
      </c>
      <c r="B52" s="34" t="str">
        <f>_xlfn.LET(_xlpm.inp,$B$51,_xlpm.nInp,_xlfn.LET(_xlpm.raw,UPPER(TRIM($B$51)),_xlpm.clean,SUBSTITUTE(SUBSTITUTE(SUBSTITUTE(SUBSTITUTE(SUBSTITUTE(_xlpm.raw,"，",","),"、",","),"；",","),"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 s="19"/>
      <c r="D52" s="6" t="str" cm="1">
        <f t="array" ref="D52">_xlfn.LET(_xlpm.v,INDEX($B:$B, 4 + INT((ROW()-4)/13)*13 + 8), IF(_xlpm.v=0,"",_xlpm.v))</f>
        <v/>
      </c>
      <c r="E52" s="6"/>
      <c r="F52" s="6">
        <f>4</f>
        <v>4</v>
      </c>
      <c r="G52" s="6" t="str">
        <f>_xlfn.XLOOKUP($F52,题库数据!$A$5:$A$104,题库数据!$J$5:$J$104,"")</f>
        <v>A</v>
      </c>
      <c r="H52" s="6" t="str">
        <f>_xlfn.LET(_xlpm.v,_xlfn.XLOOKUP(F52,题库数据!$A$5:$A$104,题库数据!$K$5:$K$104,""),IF(OR(_xlpm.v="",_xlpm.v=0),"",_xlpm.v))</f>
        <v>This solution will meet the company's requirements in a cost-effective manner because it uses a serverless architecture with AWS Lambda to convert the files and store them in S3. The Lambda function will automatically scale to meet the demand for file conversions and S3 will automatically scale to store the original and converted files as needed.该解决方案将以经济高效的方式满足公司的要求,因为它使用了带有AWS Lambda的无服务器架构来转换文件并将其存储在S3中。Lambda功能将自动缩放以满足文件转换的需求,S3将根据需要自动缩放以存储原始文件和转换后的文件。</v>
      </c>
    </row>
    <row r="53" spans="1:8" ht="18.75" customHeight="1">
      <c r="A53" s="14" t="s">
        <v>113</v>
      </c>
      <c r="B53" s="35" t="str">
        <f>_xlfn.LET(_xlpm.inp,$B$51,_xlpm.nStd,_xlfn.LET(_xlpm.raw,UPPER(TRIM($G$43)),_xlpm.clean,SUBSTITUTE(SUBSTITUTE(SUBSTITUTE(SUBSTITUTE(SUBSTITUTE(_xlpm.raw,"，",","),"、",","),"；",","),"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 s="18"/>
      <c r="D53" s="6" t="str" cm="1">
        <f t="array" ref="D53">_xlfn.LET(_xlpm.v,INDEX($B:$B, 4 + INT((ROW()-4)/13)*13 + 8), IF(_xlpm.v=0,"",_xlpm.v))</f>
        <v/>
      </c>
      <c r="E53" s="6"/>
      <c r="F53" s="6">
        <f>4</f>
        <v>4</v>
      </c>
      <c r="G53" s="6" t="str">
        <f>_xlfn.XLOOKUP($F53,题库数据!$A$5:$A$104,题库数据!$J$5:$J$104,"")</f>
        <v>A</v>
      </c>
      <c r="H53" s="6" t="str">
        <f>_xlfn.LET(_xlpm.v,_xlfn.XLOOKUP(F53,题库数据!$A$5:$A$104,题库数据!$K$5:$K$104,""),IF(OR(_xlpm.v="",_xlpm.v=0),"",_xlpm.v))</f>
        <v>This solution will meet the company's requirements in a cost-effective manner because it uses a serverless architecture with AWS Lambda to convert the files and store them in S3. The Lambda function will automatically scale to meet the demand for file conversions and S3 will automatically scale to store the original and converted files as needed.该解决方案将以经济高效的方式满足公司的要求,因为它使用了带有AWS Lambda的无服务器架构来转换文件并将其存储在S3中。Lambda功能将自动缩放以满足文件转换的需求,S3将根据需要自动缩放以存储原始文件和转换后的文件。</v>
      </c>
    </row>
    <row r="54" spans="1:8" ht="18.75" customHeight="1">
      <c r="A54" s="37" t="s">
        <v>114</v>
      </c>
      <c r="B54" s="38" t="str">
        <f>_xlfn.LET(_xlpm.inp,$B$51,_xlpm.p,$H$43,IF(OR(LEN(TRIM(_xlpm.inp))=0,LEN(TRIM(_xlpm.p))=0,_xlpm.p=0),"",_xlpm.p))</f>
        <v/>
      </c>
      <c r="D54" s="6" t="str" cm="1">
        <f t="array" ref="D54">_xlfn.LET(_xlpm.v,INDEX($B:$B, 4 + INT((ROW()-4)/13)*13 + 8), IF(_xlpm.v=0,"",_xlpm.v))</f>
        <v/>
      </c>
      <c r="E54" s="6"/>
      <c r="F54" s="6">
        <f>4</f>
        <v>4</v>
      </c>
      <c r="G54" s="6" t="str">
        <f>_xlfn.XLOOKUP($F54,题库数据!$A$5:$A$104,题库数据!$J$5:$J$104,"")</f>
        <v>A</v>
      </c>
      <c r="H54" s="6" t="str">
        <f>_xlfn.LET(_xlpm.v,_xlfn.XLOOKUP(F54,题库数据!$A$5:$A$104,题库数据!$K$5:$K$104,""),IF(OR(_xlpm.v="",_xlpm.v=0),"",_xlpm.v))</f>
        <v>This solution will meet the company's requirements in a cost-effective manner because it uses a serverless architecture with AWS Lambda to convert the files and store them in S3. The Lambda function will automatically scale to meet the demand for file conversions and S3 will automatically scale to store the original and converted files as needed.该解决方案将以经济高效的方式满足公司的要求,因为它使用了带有AWS Lambda的无服务器架构来转换文件并将其存储在S3中。Lambda功能将自动缩放以满足文件转换的需求,S3将根据需要自动缩放以存储原始文件和转换后的文件。</v>
      </c>
    </row>
    <row r="55" spans="1:8" ht="18.75" customHeight="1" thickBot="1">
      <c r="A55" s="15"/>
      <c r="B55" s="54"/>
      <c r="C55" s="55"/>
      <c r="D55" s="6" t="str" cm="1">
        <f t="array" ref="D55">_xlfn.LET(_xlpm.v,INDEX($B:$B, 4 + INT((ROW()-4)/13)*13 + 8), IF(_xlpm.v=0,"",_xlpm.v))</f>
        <v/>
      </c>
      <c r="E55" s="6"/>
      <c r="F55" s="6">
        <f>4</f>
        <v>4</v>
      </c>
      <c r="G55" s="6" t="str">
        <f>_xlfn.XLOOKUP($F55,题库数据!$A$5:$A$104,题库数据!$J$5:$J$104,"")</f>
        <v>A</v>
      </c>
      <c r="H55" s="6" t="str">
        <f>_xlfn.LET(_xlpm.v,_xlfn.XLOOKUP(F55,题库数据!$A$5:$A$104,题库数据!$K$5:$K$104,""),IF(OR(_xlpm.v="",_xlpm.v=0),"",_xlpm.v))</f>
        <v>This solution will meet the company's requirements in a cost-effective manner because it uses a serverless architecture with AWS Lambda to convert the files and store them in S3. The Lambda function will automatically scale to meet the demand for file conversions and S3 will automatically scale to store the original and converted files as needed.该解决方案将以经济高效的方式满足公司的要求,因为它使用了带有AWS Lambda的无服务器架构来转换文件并将其存储在S3中。Lambda功能将自动缩放以满足文件转换的需求,S3将根据需要自动缩放以存储原始文件和转换后的文件。</v>
      </c>
    </row>
    <row r="56" spans="1:8" ht="58.5" customHeight="1" thickTop="1" thickBot="1">
      <c r="A56" s="8" t="s">
        <v>118</v>
      </c>
      <c r="B56" s="56" t="s">
        <v>76</v>
      </c>
      <c r="C56" s="57"/>
      <c r="D56" s="6" t="str" cm="1">
        <f t="array" ref="D56">_xlfn.LET(_xlpm.v,INDEX($B:$B, 4 + INT((ROW()-4)/13)*13 + 8), IF(_xlpm.v=0,"",_xlpm.v))</f>
        <v/>
      </c>
      <c r="E56" s="6"/>
      <c r="F56" s="6">
        <f>5</f>
        <v>5</v>
      </c>
      <c r="G56" s="6" t="str">
        <f>_xlfn.XLOOKUP($F56,题库数据!$A$5:$A$104,题库数据!$J$5:$J$104,"")</f>
        <v>D</v>
      </c>
      <c r="H56" s="6" t="str">
        <f>_xlfn.LET(_xlpm.v,_xlfn.XLOOKUP(F56,题库数据!$A$5:$A$104,题库数据!$K$5:$K$104,""),IF(OR(_xlpm.v="",_xlpm.v=0),"",_xlpm.v))</f>
        <v/>
      </c>
    </row>
    <row r="57" spans="1:8" ht="18.75" customHeight="1">
      <c r="A57" s="9"/>
      <c r="B57" s="74"/>
      <c r="C57" s="75"/>
      <c r="D57" s="6" t="str" cm="1">
        <f t="array" ref="D57">_xlfn.LET(_xlpm.v,INDEX($B:$B, 4 + INT((ROW()-4)/13)*13 + 8), IF(_xlpm.v=0,"",_xlpm.v))</f>
        <v/>
      </c>
      <c r="E57" s="6"/>
      <c r="F57" s="6">
        <f>5</f>
        <v>5</v>
      </c>
      <c r="G57" s="6" t="str">
        <f>_xlfn.XLOOKUP($F57,题库数据!$A$5:$A$104,题库数据!$J$5:$J$104,"")</f>
        <v>D</v>
      </c>
      <c r="H57" s="6" t="str">
        <f>_xlfn.LET(_xlpm.v,_xlfn.XLOOKUP(F57,题库数据!$A$5:$A$104,题库数据!$K$5:$K$104,""),IF(OR(_xlpm.v="",_xlpm.v=0),"",_xlpm.v))</f>
        <v/>
      </c>
    </row>
    <row r="58" spans="1:8" ht="18.75" customHeight="1">
      <c r="A58" s="10" t="s">
        <v>107</v>
      </c>
      <c r="B58" s="64" t="str">
        <f>_xlfn.XLOOKUP($F58,题库[题号],题库[选项A])</f>
        <v>在 AWS 上部署和配置 Amazon FSx for Windows File Server.将本地文件数据移动到 FSx for Windows File Server.重新配置工作负载以在 AWS 上使用 FSx for Windows File Server.</v>
      </c>
      <c r="C58" s="65"/>
      <c r="D58" s="6" t="str" cm="1">
        <f t="array" ref="D58">_xlfn.LET(_xlpm.v,INDEX($B:$B, 4 + INT((ROW()-4)/13)*13 + 8), IF(_xlpm.v=0,"",_xlpm.v))</f>
        <v/>
      </c>
      <c r="E58" s="6"/>
      <c r="F58" s="6">
        <f>5</f>
        <v>5</v>
      </c>
      <c r="G58" s="6" t="str">
        <f>_xlfn.XLOOKUP($F58,题库数据!$A$5:$A$104,题库数据!$J$5:$J$104,"")</f>
        <v>D</v>
      </c>
      <c r="H58" s="6" t="str">
        <f>_xlfn.LET(_xlpm.v,_xlfn.XLOOKUP(F58,题库数据!$A$5:$A$104,题库数据!$K$5:$K$104,""),IF(OR(_xlpm.v="",_xlpm.v=0),"",_xlpm.v))</f>
        <v/>
      </c>
    </row>
    <row r="59" spans="1:8" ht="18.75" customHeight="1">
      <c r="A59" s="10" t="s">
        <v>108</v>
      </c>
      <c r="B59" s="64" t="str">
        <f>_xlfn.XLOOKUP($F59,题库[题号],题库[选项B])</f>
        <v>在本地部署和配置 Amazon S3 文件网关.将本地文件数据移动到 S3 文件网关,重新配置本地工作负载和云工作负载以使用 S3 文件网关</v>
      </c>
      <c r="C59" s="65"/>
      <c r="D59" s="6" t="str" cm="1">
        <f t="array" ref="D59">_xlfn.LET(_xlpm.v,INDEX($B:$B, 4 + INT((ROW()-4)/13)*13 + 8), IF(_xlpm.v=0,"",_xlpm.v))</f>
        <v/>
      </c>
      <c r="E59" s="6"/>
      <c r="F59" s="6">
        <f>5</f>
        <v>5</v>
      </c>
      <c r="G59" s="6" t="str">
        <f>_xlfn.XLOOKUP($F59,题库数据!$A$5:$A$104,题库数据!$J$5:$J$104,"")</f>
        <v>D</v>
      </c>
      <c r="H59" s="6" t="str">
        <f>_xlfn.LET(_xlpm.v,_xlfn.XLOOKUP(F59,题库数据!$A$5:$A$104,题库数据!$K$5:$K$104,""),IF(OR(_xlpm.v="",_xlpm.v=0),"",_xlpm.v))</f>
        <v/>
      </c>
    </row>
    <row r="60" spans="1:8" ht="18.75" customHeight="1">
      <c r="A60" s="10" t="s">
        <v>109</v>
      </c>
      <c r="B60" s="64" t="str">
        <f>_xlfn.XLOOKUP($F60,题库[题号],题库[选项C])</f>
        <v>在本地部署和配置 Amazon S3 文件网关.将本地文件数据移动到 Amazon S3.重新配置工作负载以直接使用 Amazon S3 或 S3 文件网关,具体取决于每个工作负载的位置.</v>
      </c>
      <c r="C60" s="65"/>
      <c r="D60" s="6" t="str" cm="1">
        <f t="array" ref="D60">_xlfn.LET(_xlpm.v,INDEX($B:$B, 4 + INT((ROW()-4)/13)*13 + 8), IF(_xlpm.v=0,"",_xlpm.v))</f>
        <v/>
      </c>
      <c r="E60" s="6"/>
      <c r="F60" s="6">
        <f>5</f>
        <v>5</v>
      </c>
      <c r="G60" s="6" t="str">
        <f>_xlfn.XLOOKUP($F60,题库数据!$A$5:$A$104,题库数据!$J$5:$J$104,"")</f>
        <v>D</v>
      </c>
      <c r="H60" s="6" t="str">
        <f>_xlfn.LET(_xlpm.v,_xlfn.XLOOKUP(F60,题库数据!$A$5:$A$104,题库数据!$K$5:$K$104,""),IF(OR(_xlpm.v="",_xlpm.v=0),"",_xlpm.v))</f>
        <v/>
      </c>
    </row>
    <row r="61" spans="1:8" ht="18.75" customHeight="1">
      <c r="A61" s="10" t="s">
        <v>110</v>
      </c>
      <c r="B61" s="64" t="str">
        <f>_xlfn.XLOOKUP($F61,题库[题号],题库[选项D])</f>
        <v>在 AWS 上部署和配置 Amazon FSx for Windows File Server.在本地部署和配置 Amazon FSx 文件网关.将本地文件数据移动到 FSx 文件网关.配置云工作负载以使用 FSx for Windows File Server AWS.配置本地工作负载以使用 FSx 文件网关.</v>
      </c>
      <c r="C61" s="65"/>
      <c r="D61" s="6" t="str" cm="1">
        <f t="array" ref="D61">_xlfn.LET(_xlpm.v,INDEX($B:$B, 4 + INT((ROW()-4)/13)*13 + 8), IF(_xlpm.v=0,"",_xlpm.v))</f>
        <v/>
      </c>
      <c r="E61" s="6"/>
      <c r="F61" s="6">
        <f>5</f>
        <v>5</v>
      </c>
      <c r="G61" s="6" t="str">
        <f>_xlfn.XLOOKUP($F61,题库数据!$A$5:$A$104,题库数据!$J$5:$J$104,"")</f>
        <v>D</v>
      </c>
      <c r="H61" s="6" t="str">
        <f>_xlfn.LET(_xlpm.v,_xlfn.XLOOKUP(F61,题库数据!$A$5:$A$104,题库数据!$K$5:$K$104,""),IF(OR(_xlpm.v="",_xlpm.v=0),"",_xlpm.v))</f>
        <v/>
      </c>
    </row>
    <row r="62" spans="1:8" ht="18.75" customHeight="1">
      <c r="A62" s="10"/>
      <c r="B62" s="62" t="str">
        <f>_xlfn.LET(_xlpm.v,_xlfn.XLOOKUP($F62,题库[题号],题库[选项E],""),IF(OR(_xlpm.v="",_xlpm.v=0),"",_xlpm.v))</f>
        <v/>
      </c>
      <c r="C62" s="63"/>
      <c r="D62" s="6" t="str" cm="1">
        <f t="array" ref="D62">_xlfn.LET(_xlpm.v,INDEX($B:$B, 4 + INT((ROW()-4)/13)*13 + 8), IF(_xlpm.v=0,"",_xlpm.v))</f>
        <v/>
      </c>
      <c r="E62" s="6"/>
      <c r="F62" s="6">
        <f>5</f>
        <v>5</v>
      </c>
      <c r="G62" s="6" t="str">
        <f>_xlfn.XLOOKUP($F62,题库数据!$A$5:$A$104,题库数据!$J$5:$J$104,"")</f>
        <v>D</v>
      </c>
      <c r="H62" s="6" t="str">
        <f>_xlfn.LET(_xlpm.v,_xlfn.XLOOKUP(F62,题库数据!$A$5:$A$104,题库数据!$K$5:$K$104,""),IF(OR(_xlpm.v="",_xlpm.v=0),"",_xlpm.v))</f>
        <v/>
      </c>
    </row>
    <row r="63" spans="1:8" ht="18.75" customHeight="1" thickBot="1">
      <c r="A63" s="10"/>
      <c r="B63" s="66" t="str">
        <f>_xlfn.LET(_xlpm.v,_xlfn.XLOOKUP($F63,题库[题号],题库[选项F],""),IF(OR(_xlpm.v="",_xlpm.v=0),"",_xlpm.v))</f>
        <v/>
      </c>
      <c r="C63" s="67"/>
      <c r="D63" s="6" t="str" cm="1">
        <f t="array" ref="D63">_xlfn.LET(_xlpm.v,INDEX($B:$B, 4 + INT((ROW()-4)/13)*13 + 8), IF(_xlpm.v=0,"",_xlpm.v))</f>
        <v/>
      </c>
      <c r="E63" s="6"/>
      <c r="F63" s="6">
        <f>5</f>
        <v>5</v>
      </c>
      <c r="G63" s="6" t="str">
        <f>_xlfn.XLOOKUP($F63,题库数据!$A$5:$A$104,题库数据!$J$5:$J$104,"")</f>
        <v>D</v>
      </c>
      <c r="H63" s="6" t="str">
        <f>_xlfn.LET(_xlpm.v,_xlfn.XLOOKUP(F63,题库数据!$A$5:$A$104,题库数据!$K$5:$K$104,""),IF(OR(_xlpm.v="",_xlpm.v=0),"",_xlpm.v))</f>
        <v/>
      </c>
    </row>
    <row r="64" spans="1:8" ht="18.75" customHeight="1" thickBot="1">
      <c r="A64" s="11" t="s">
        <v>111</v>
      </c>
      <c r="B64" s="25"/>
      <c r="C64" s="7"/>
      <c r="D64" s="6" t="str" cm="1">
        <f t="array" ref="D64">_xlfn.LET(_xlpm.v,INDEX($B:$B, 4 + INT((ROW()-4)/13)*13 + 8), IF(_xlpm.v=0,"",_xlpm.v))</f>
        <v/>
      </c>
      <c r="E64" s="6"/>
      <c r="F64" s="6">
        <f>5</f>
        <v>5</v>
      </c>
      <c r="G64" s="6" t="str">
        <f>_xlfn.XLOOKUP($F64,题库数据!$A$5:$A$104,题库数据!$J$5:$J$104,"")</f>
        <v>D</v>
      </c>
      <c r="H64" s="6" t="str">
        <f>_xlfn.LET(_xlpm.v,_xlfn.XLOOKUP(F64,题库数据!$A$5:$A$104,题库数据!$K$5:$K$104,""),IF(OR(_xlpm.v="",_xlpm.v=0),"",_xlpm.v))</f>
        <v/>
      </c>
    </row>
    <row r="65" spans="1:8" ht="18.75" customHeight="1">
      <c r="A65" s="10" t="s">
        <v>112</v>
      </c>
      <c r="B65" s="34" t="str">
        <f>_xlfn.LET(_xlpm.inp,$B$64,_xlpm.nInp,_xlfn.LET(_xlpm.raw,UPPER(TRIM($B$64)),_xlpm.clean,SUBSTITUTE(SUBSTITUTE(SUBSTITUTE(SUBSTITUTE(SUBSTITUTE(_xlpm.raw,"，",","),"、",","),"；",","),"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 s="19"/>
      <c r="D65" s="6" t="str" cm="1">
        <f t="array" ref="D65">_xlfn.LET(_xlpm.v,INDEX($B:$B, 4 + INT((ROW()-4)/13)*13 + 8), IF(_xlpm.v=0,"",_xlpm.v))</f>
        <v/>
      </c>
      <c r="E65" s="6"/>
      <c r="F65" s="6">
        <f>5</f>
        <v>5</v>
      </c>
      <c r="G65" s="6" t="str">
        <f>_xlfn.XLOOKUP($F65,题库数据!$A$5:$A$104,题库数据!$J$5:$J$104,"")</f>
        <v>D</v>
      </c>
      <c r="H65" s="6" t="str">
        <f>_xlfn.LET(_xlpm.v,_xlfn.XLOOKUP(F65,题库数据!$A$5:$A$104,题库数据!$K$5:$K$104,""),IF(OR(_xlpm.v="",_xlpm.v=0),"",_xlpm.v))</f>
        <v/>
      </c>
    </row>
    <row r="66" spans="1:8" ht="18.75" customHeight="1">
      <c r="A66" s="10" t="s">
        <v>113</v>
      </c>
      <c r="B66" s="35" t="str">
        <f>_xlfn.LET(_xlpm.inp,$B$64,_xlpm.nStd,_xlfn.LET(_xlpm.raw,UPPER(TRIM($G$56)),_xlpm.clean,SUBSTITUTE(SUBSTITUTE(SUBSTITUTE(SUBSTITUTE(SUBSTITUTE(_xlpm.raw,"，",","),"、",","),"；",","),"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 s="18"/>
      <c r="D66" s="6" t="str" cm="1">
        <f t="array" ref="D66">_xlfn.LET(_xlpm.v,INDEX($B:$B, 4 + INT((ROW()-4)/13)*13 + 8), IF(_xlpm.v=0,"",_xlpm.v))</f>
        <v/>
      </c>
      <c r="E66" s="6"/>
      <c r="F66" s="6">
        <f>5</f>
        <v>5</v>
      </c>
      <c r="G66" s="6" t="str">
        <f>_xlfn.XLOOKUP($F66,题库数据!$A$5:$A$104,题库数据!$J$5:$J$104,"")</f>
        <v>D</v>
      </c>
      <c r="H66" s="6" t="str">
        <f>_xlfn.LET(_xlpm.v,_xlfn.XLOOKUP(F66,题库数据!$A$5:$A$104,题库数据!$K$5:$K$104,""),IF(OR(_xlpm.v="",_xlpm.v=0),"",_xlpm.v))</f>
        <v/>
      </c>
    </row>
    <row r="67" spans="1:8" ht="18.75" customHeight="1">
      <c r="A67" s="37" t="s">
        <v>114</v>
      </c>
      <c r="B67" s="52" t="str">
        <f>_xlfn.LET(_xlpm.inp,$B$64,_xlpm.p,$H$56,IF(OR(LEN(TRIM(_xlpm.inp))=0,LEN(TRIM(_xlpm.p))=0,_xlpm.p=0),"",_xlpm.p))</f>
        <v/>
      </c>
      <c r="C67" s="63"/>
      <c r="D67" s="6" t="str" cm="1">
        <f t="array" ref="D67">_xlfn.LET(_xlpm.v,INDEX($B:$B, 4 + INT((ROW()-4)/13)*13 + 8), IF(_xlpm.v=0,"",_xlpm.v))</f>
        <v/>
      </c>
      <c r="E67" s="6"/>
      <c r="F67" s="6">
        <f>5</f>
        <v>5</v>
      </c>
      <c r="G67" s="6" t="str">
        <f>_xlfn.XLOOKUP($F67,题库数据!$A$5:$A$104,题库数据!$J$5:$J$104,"")</f>
        <v>D</v>
      </c>
      <c r="H67" s="6" t="str">
        <f>_xlfn.LET(_xlpm.v,_xlfn.XLOOKUP(F67,题库数据!$A$5:$A$104,题库数据!$K$5:$K$104,""),IF(OR(_xlpm.v="",_xlpm.v=0),"",_xlpm.v))</f>
        <v/>
      </c>
    </row>
    <row r="68" spans="1:8" ht="18.75" customHeight="1" thickBot="1">
      <c r="A68" s="12"/>
      <c r="B68" s="54"/>
      <c r="C68" s="55"/>
      <c r="D68" s="6" t="str" cm="1">
        <f t="array" ref="D68">_xlfn.LET(_xlpm.v,INDEX($B:$B, 4 + INT((ROW()-4)/13)*13 + 8), IF(_xlpm.v=0,"",_xlpm.v))</f>
        <v/>
      </c>
      <c r="E68" s="6"/>
      <c r="F68" s="6">
        <f>5</f>
        <v>5</v>
      </c>
      <c r="G68" s="6" t="str">
        <f>_xlfn.XLOOKUP($F68,题库数据!$A$5:$A$104,题库数据!$J$5:$J$104,"")</f>
        <v>D</v>
      </c>
      <c r="H68" s="6" t="str">
        <f>_xlfn.LET(_xlpm.v,_xlfn.XLOOKUP(F68,题库数据!$A$5:$A$104,题库数据!$K$5:$K$104,""),IF(OR(_xlpm.v="",_xlpm.v=0),"",_xlpm.v))</f>
        <v/>
      </c>
    </row>
    <row r="69" spans="1:8" ht="58.5" customHeight="1" thickTop="1" thickBot="1">
      <c r="A69" s="8" t="s">
        <v>119</v>
      </c>
      <c r="B69" s="56" t="s">
        <v>78</v>
      </c>
      <c r="C69" s="57"/>
      <c r="D69" s="6" t="str" cm="1">
        <f t="array" ref="D69">_xlfn.LET(_xlpm.v,INDEX($B:$B, 4 + INT((ROW()-4)/13)*13 + 8), IF(_xlpm.v=0,"",_xlpm.v))</f>
        <v/>
      </c>
      <c r="E69" s="6"/>
      <c r="F69" s="6">
        <f>6</f>
        <v>6</v>
      </c>
      <c r="G69" s="6" t="str">
        <f>_xlfn.XLOOKUP($F69,题库数据!$A$5:$A$104,题库数据!$J$5:$J$104,"")</f>
        <v>C</v>
      </c>
      <c r="H69" s="6" t="str">
        <f>_xlfn.LET(_xlpm.v,_xlfn.XLOOKUP(F69,题库数据!$A$5:$A$104,题库数据!$K$5:$K$104,""),IF(OR(_xlpm.v="",_xlpm.v=0),"",_xlpm.v))</f>
        <v>Textract and Comprehend 符合 HIPPA.https://aws.amazon.com/blogs/machine-learning/amazon-textract-is-now-hipaaeligible/</v>
      </c>
    </row>
    <row r="70" spans="1:8" ht="18.75" customHeight="1">
      <c r="A70" s="13"/>
      <c r="B70" s="58"/>
      <c r="C70" s="59"/>
      <c r="D70" s="6" t="str" cm="1">
        <f t="array" ref="D70">_xlfn.LET(_xlpm.v,INDEX($B:$B, 4 + INT((ROW()-4)/13)*13 + 8), IF(_xlpm.v=0,"",_xlpm.v))</f>
        <v/>
      </c>
      <c r="E70" s="6"/>
      <c r="F70" s="6">
        <f>6</f>
        <v>6</v>
      </c>
      <c r="G70" s="6" t="str">
        <f>_xlfn.XLOOKUP($F70,题库数据!$A$5:$A$104,题库数据!$J$5:$J$104,"")</f>
        <v>C</v>
      </c>
      <c r="H70" s="6" t="str">
        <f>_xlfn.LET(_xlpm.v,_xlfn.XLOOKUP(F70,题库数据!$A$5:$A$104,题库数据!$K$5:$K$104,""),IF(OR(_xlpm.v="",_xlpm.v=0),"",_xlpm.v))</f>
        <v>Textract and Comprehend 符合 HIPPA.https://aws.amazon.com/blogs/machine-learning/amazon-textract-is-now-hipaaeligible/</v>
      </c>
    </row>
    <row r="71" spans="1:8" ht="18.75" customHeight="1">
      <c r="A71" s="14" t="s">
        <v>107</v>
      </c>
      <c r="B71" s="60" t="str">
        <f>_xlfn.XLOOKUP($F71,题库[题号],题库[选项A])</f>
        <v>使用现有的 Python 库从报告中提取文本并从提取的文本中识别 PHI.</v>
      </c>
      <c r="C71" s="61"/>
      <c r="D71" s="6" t="str" cm="1">
        <f t="array" ref="D71">_xlfn.LET(_xlpm.v,INDEX($B:$B, 4 + INT((ROW()-4)/13)*13 + 8), IF(_xlpm.v=0,"",_xlpm.v))</f>
        <v/>
      </c>
      <c r="E71" s="6"/>
      <c r="F71" s="6">
        <f>6</f>
        <v>6</v>
      </c>
      <c r="G71" s="6" t="str">
        <f>_xlfn.XLOOKUP($F71,题库数据!$A$5:$A$104,题库数据!$J$5:$J$104,"")</f>
        <v>C</v>
      </c>
      <c r="H71" s="6" t="str">
        <f>_xlfn.LET(_xlpm.v,_xlfn.XLOOKUP(F71,题库数据!$A$5:$A$104,题库数据!$K$5:$K$104,""),IF(OR(_xlpm.v="",_xlpm.v=0),"",_xlpm.v))</f>
        <v>Textract and Comprehend 符合 HIPPA.https://aws.amazon.com/blogs/machine-learning/amazon-textract-is-now-hipaaeligible/</v>
      </c>
    </row>
    <row r="72" spans="1:8" ht="18.75" customHeight="1">
      <c r="A72" s="14" t="s">
        <v>108</v>
      </c>
      <c r="B72" s="60" t="str">
        <f>_xlfn.XLOOKUP($F72,题库[题号],题库[选项B])</f>
        <v>使用 Amazon Textract 从报告中提取文本.使用 Amazon SageMaker 从提取的文本中识别 PHI.</v>
      </c>
      <c r="C72" s="61"/>
      <c r="D72" s="6" t="str" cm="1">
        <f t="array" ref="D72">_xlfn.LET(_xlpm.v,INDEX($B:$B, 4 + INT((ROW()-4)/13)*13 + 8), IF(_xlpm.v=0,"",_xlpm.v))</f>
        <v/>
      </c>
      <c r="E72" s="6"/>
      <c r="F72" s="6">
        <f>6</f>
        <v>6</v>
      </c>
      <c r="G72" s="6" t="str">
        <f>_xlfn.XLOOKUP($F72,题库数据!$A$5:$A$104,题库数据!$J$5:$J$104,"")</f>
        <v>C</v>
      </c>
      <c r="H72" s="6" t="str">
        <f>_xlfn.LET(_xlpm.v,_xlfn.XLOOKUP(F72,题库数据!$A$5:$A$104,题库数据!$K$5:$K$104,""),IF(OR(_xlpm.v="",_xlpm.v=0),"",_xlpm.v))</f>
        <v>Textract and Comprehend 符合 HIPPA.https://aws.amazon.com/blogs/machine-learning/amazon-textract-is-now-hipaaeligible/</v>
      </c>
    </row>
    <row r="73" spans="1:8" ht="18.75" customHeight="1">
      <c r="A73" s="14" t="s">
        <v>109</v>
      </c>
      <c r="B73" s="60" t="str">
        <f>_xlfn.XLOOKUP($F73,题库[题号],题库[选项C])</f>
        <v>使用 Amazon Textract 从报告中提取文本.使用 Amazon Comprehend Medical 从提取的文本中识别 PHI.</v>
      </c>
      <c r="C73" s="61"/>
      <c r="D73" s="6" t="str" cm="1">
        <f t="array" ref="D73">_xlfn.LET(_xlpm.v,INDEX($B:$B, 4 + INT((ROW()-4)/13)*13 + 8), IF(_xlpm.v=0,"",_xlpm.v))</f>
        <v/>
      </c>
      <c r="E73" s="6"/>
      <c r="F73" s="6">
        <f>6</f>
        <v>6</v>
      </c>
      <c r="G73" s="6" t="str">
        <f>_xlfn.XLOOKUP($F73,题库数据!$A$5:$A$104,题库数据!$J$5:$J$104,"")</f>
        <v>C</v>
      </c>
      <c r="H73" s="6" t="str">
        <f>_xlfn.LET(_xlpm.v,_xlfn.XLOOKUP(F73,题库数据!$A$5:$A$104,题库数据!$K$5:$K$104,""),IF(OR(_xlpm.v="",_xlpm.v=0),"",_xlpm.v))</f>
        <v>Textract and Comprehend 符合 HIPPA.https://aws.amazon.com/blogs/machine-learning/amazon-textract-is-now-hipaaeligible/</v>
      </c>
    </row>
    <row r="74" spans="1:8" ht="18.75" customHeight="1">
      <c r="A74" s="14" t="s">
        <v>110</v>
      </c>
      <c r="B74" s="60" t="str">
        <f>_xlfn.XLOOKUP($F74,题库[题号],题库[选项D])</f>
        <v>使用 Amazon Rekognition 从报告中提取文本.使用 Amazon Comprehend Medical 从提取的文本中识别 PHI.</v>
      </c>
      <c r="C74" s="61"/>
      <c r="D74" s="6" t="str" cm="1">
        <f t="array" ref="D74">_xlfn.LET(_xlpm.v,INDEX($B:$B, 4 + INT((ROW()-4)/13)*13 + 8), IF(_xlpm.v=0,"",_xlpm.v))</f>
        <v/>
      </c>
      <c r="E74" s="6"/>
      <c r="F74" s="6">
        <f>6</f>
        <v>6</v>
      </c>
      <c r="G74" s="6" t="str">
        <f>_xlfn.XLOOKUP($F74,题库数据!$A$5:$A$104,题库数据!$J$5:$J$104,"")</f>
        <v>C</v>
      </c>
      <c r="H74" s="6" t="str">
        <f>_xlfn.LET(_xlpm.v,_xlfn.XLOOKUP(F74,题库数据!$A$5:$A$104,题库数据!$K$5:$K$104,""),IF(OR(_xlpm.v="",_xlpm.v=0),"",_xlpm.v))</f>
        <v>Textract and Comprehend 符合 HIPPA.https://aws.amazon.com/blogs/machine-learning/amazon-textract-is-now-hipaaeligible/</v>
      </c>
    </row>
    <row r="75" spans="1:8" ht="18.75" customHeight="1">
      <c r="A75" s="14"/>
      <c r="B75" s="62" t="str">
        <f>_xlfn.LET(_xlpm.v,_xlfn.XLOOKUP($F75,题库[题号],题库[选项E],""),IF(OR(_xlpm.v="",_xlpm.v=0),"",_xlpm.v))</f>
        <v/>
      </c>
      <c r="C75" s="63"/>
      <c r="D75" s="6" t="str" cm="1">
        <f t="array" ref="D75">_xlfn.LET(_xlpm.v,INDEX($B:$B, 4 + INT((ROW()-4)/13)*13 + 8), IF(_xlpm.v=0,"",_xlpm.v))</f>
        <v/>
      </c>
      <c r="E75" s="6"/>
      <c r="F75" s="6">
        <f>6</f>
        <v>6</v>
      </c>
      <c r="G75" s="6" t="str">
        <f>_xlfn.XLOOKUP($F75,题库数据!$A$5:$A$104,题库数据!$J$5:$J$104,"")</f>
        <v>C</v>
      </c>
      <c r="H75" s="6" t="str">
        <f>_xlfn.LET(_xlpm.v,_xlfn.XLOOKUP(F75,题库数据!$A$5:$A$104,题库数据!$K$5:$K$104,""),IF(OR(_xlpm.v="",_xlpm.v=0),"",_xlpm.v))</f>
        <v>Textract and Comprehend 符合 HIPPA.https://aws.amazon.com/blogs/machine-learning/amazon-textract-is-now-hipaaeligible/</v>
      </c>
    </row>
    <row r="76" spans="1:8" ht="18.75" customHeight="1" thickBot="1">
      <c r="A76" s="14"/>
      <c r="B76" s="66" t="str">
        <f>_xlfn.LET(_xlpm.v,_xlfn.XLOOKUP($F76,题库[题号],题库[选项F],""),IF(OR(_xlpm.v="",_xlpm.v=0),"",_xlpm.v))</f>
        <v/>
      </c>
      <c r="C76" s="67"/>
      <c r="D76" s="6" t="str" cm="1">
        <f t="array" ref="D76">_xlfn.LET(_xlpm.v,INDEX($B:$B, 4 + INT((ROW()-4)/13)*13 + 8), IF(_xlpm.v=0,"",_xlpm.v))</f>
        <v/>
      </c>
      <c r="E76" s="6"/>
      <c r="F76" s="6">
        <f>6</f>
        <v>6</v>
      </c>
      <c r="G76" s="6" t="str">
        <f>_xlfn.XLOOKUP($F76,题库数据!$A$5:$A$104,题库数据!$J$5:$J$104,"")</f>
        <v>C</v>
      </c>
      <c r="H76" s="6" t="str">
        <f>_xlfn.LET(_xlpm.v,_xlfn.XLOOKUP(F76,题库数据!$A$5:$A$104,题库数据!$K$5:$K$104,""),IF(OR(_xlpm.v="",_xlpm.v=0),"",_xlpm.v))</f>
        <v>Textract and Comprehend 符合 HIPPA.https://aws.amazon.com/blogs/machine-learning/amazon-textract-is-now-hipaaeligible/</v>
      </c>
    </row>
    <row r="77" spans="1:8" ht="18.75" customHeight="1" thickBot="1">
      <c r="A77" s="11" t="s">
        <v>111</v>
      </c>
      <c r="B77" s="25"/>
      <c r="C77" s="7"/>
      <c r="D77" s="6" t="str" cm="1">
        <f t="array" ref="D77">_xlfn.LET(_xlpm.v,INDEX($B:$B, 4 + INT((ROW()-4)/13)*13 + 8), IF(_xlpm.v=0,"",_xlpm.v))</f>
        <v/>
      </c>
      <c r="E77" s="6"/>
      <c r="F77" s="6">
        <f>6</f>
        <v>6</v>
      </c>
      <c r="G77" s="6" t="str">
        <f>_xlfn.XLOOKUP($F77,题库数据!$A$5:$A$104,题库数据!$J$5:$J$104,"")</f>
        <v>C</v>
      </c>
      <c r="H77" s="6" t="str">
        <f>_xlfn.LET(_xlpm.v,_xlfn.XLOOKUP(F77,题库数据!$A$5:$A$104,题库数据!$K$5:$K$104,""),IF(OR(_xlpm.v="",_xlpm.v=0),"",_xlpm.v))</f>
        <v>Textract and Comprehend 符合 HIPPA.https://aws.amazon.com/blogs/machine-learning/amazon-textract-is-now-hipaaeligible/</v>
      </c>
    </row>
    <row r="78" spans="1:8" ht="18.75" customHeight="1">
      <c r="A78" s="14" t="s">
        <v>112</v>
      </c>
      <c r="B78" s="34" t="str">
        <f>_xlfn.LET(_xlpm.inp,$B$77,_xlpm.nInp,_xlfn.LET(_xlpm.raw,UPPER(TRIM($B$77)),_xlpm.clean,SUBSTITUTE(SUBSTITUTE(SUBSTITUTE(SUBSTITUTE(SUBSTITUTE(_xlpm.raw,"，",","),"、",","),"；",","),"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 s="19"/>
      <c r="D78" s="6" t="str" cm="1">
        <f t="array" ref="D78">_xlfn.LET(_xlpm.v,INDEX($B:$B, 4 + INT((ROW()-4)/13)*13 + 8), IF(_xlpm.v=0,"",_xlpm.v))</f>
        <v/>
      </c>
      <c r="E78" s="6"/>
      <c r="F78" s="6">
        <f>6</f>
        <v>6</v>
      </c>
      <c r="G78" s="6" t="str">
        <f>_xlfn.XLOOKUP($F78,题库数据!$A$5:$A$104,题库数据!$J$5:$J$104,"")</f>
        <v>C</v>
      </c>
      <c r="H78" s="6" t="str">
        <f>_xlfn.LET(_xlpm.v,_xlfn.XLOOKUP(F78,题库数据!$A$5:$A$104,题库数据!$K$5:$K$104,""),IF(OR(_xlpm.v="",_xlpm.v=0),"",_xlpm.v))</f>
        <v>Textract and Comprehend 符合 HIPPA.https://aws.amazon.com/blogs/machine-learning/amazon-textract-is-now-hipaaeligible/</v>
      </c>
    </row>
    <row r="79" spans="1:8" ht="18.75" customHeight="1">
      <c r="A79" s="14" t="s">
        <v>113</v>
      </c>
      <c r="B79" s="35" t="str">
        <f>_xlfn.LET(_xlpm.inp,$B$77,_xlpm.nStd,_xlfn.LET(_xlpm.raw,UPPER(TRIM($G$69)),_xlpm.clean,SUBSTITUTE(SUBSTITUTE(SUBSTITUTE(SUBSTITUTE(SUBSTITUTE(_xlpm.raw,"，",","),"、",","),"；",","),"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 s="18"/>
      <c r="D79" s="6" t="str" cm="1">
        <f t="array" ref="D79">_xlfn.LET(_xlpm.v,INDEX($B:$B, 4 + INT((ROW()-4)/13)*13 + 8), IF(_xlpm.v=0,"",_xlpm.v))</f>
        <v/>
      </c>
      <c r="E79" s="6"/>
      <c r="F79" s="6">
        <f>6</f>
        <v>6</v>
      </c>
      <c r="G79" s="6" t="str">
        <f>_xlfn.XLOOKUP($F79,题库数据!$A$5:$A$104,题库数据!$J$5:$J$104,"")</f>
        <v>C</v>
      </c>
      <c r="H79" s="6" t="str">
        <f>_xlfn.LET(_xlpm.v,_xlfn.XLOOKUP(F79,题库数据!$A$5:$A$104,题库数据!$K$5:$K$104,""),IF(OR(_xlpm.v="",_xlpm.v=0),"",_xlpm.v))</f>
        <v>Textract and Comprehend 符合 HIPPA.https://aws.amazon.com/blogs/machine-learning/amazon-textract-is-now-hipaaeligible/</v>
      </c>
    </row>
    <row r="80" spans="1:8" ht="18.75" customHeight="1">
      <c r="A80" s="37" t="s">
        <v>114</v>
      </c>
      <c r="B80" s="52" t="str">
        <f>_xlfn.LET(_xlpm.inp,$B$77,_xlpm.p,$H$69,IF(OR(LEN(TRIM(_xlpm.inp))=0,LEN(TRIM(_xlpm.p))=0,_xlpm.p=0),"",_xlpm.p))</f>
        <v/>
      </c>
      <c r="C80" s="63"/>
      <c r="D80" s="6" t="str" cm="1">
        <f t="array" ref="D80">_xlfn.LET(_xlpm.v,INDEX($B:$B, 4 + INT((ROW()-4)/13)*13 + 8), IF(_xlpm.v=0,"",_xlpm.v))</f>
        <v/>
      </c>
      <c r="E80" s="6"/>
      <c r="F80" s="6">
        <f>6</f>
        <v>6</v>
      </c>
      <c r="G80" s="6" t="str">
        <f>_xlfn.XLOOKUP($F80,题库数据!$A$5:$A$104,题库数据!$J$5:$J$104,"")</f>
        <v>C</v>
      </c>
      <c r="H80" s="6" t="str">
        <f>_xlfn.LET(_xlpm.v,_xlfn.XLOOKUP(F80,题库数据!$A$5:$A$104,题库数据!$K$5:$K$104,""),IF(OR(_xlpm.v="",_xlpm.v=0),"",_xlpm.v))</f>
        <v>Textract and Comprehend 符合 HIPPA.https://aws.amazon.com/blogs/machine-learning/amazon-textract-is-now-hipaaeligible/</v>
      </c>
    </row>
    <row r="81" spans="1:8" ht="18.75" customHeight="1" thickBot="1">
      <c r="A81" s="15"/>
      <c r="B81" s="54"/>
      <c r="C81" s="55"/>
      <c r="D81" s="6" t="str" cm="1">
        <f t="array" ref="D81">_xlfn.LET(_xlpm.v,INDEX($B:$B, 4 + INT((ROW()-4)/13)*13 + 8), IF(_xlpm.v=0,"",_xlpm.v))</f>
        <v/>
      </c>
      <c r="E81" s="6"/>
      <c r="F81" s="6">
        <f>6</f>
        <v>6</v>
      </c>
      <c r="G81" s="6" t="str">
        <f>_xlfn.XLOOKUP($F81,题库数据!$A$5:$A$104,题库数据!$J$5:$J$104,"")</f>
        <v>C</v>
      </c>
      <c r="H81" s="6" t="str">
        <f>_xlfn.LET(_xlpm.v,_xlfn.XLOOKUP(F81,题库数据!$A$5:$A$104,题库数据!$K$5:$K$104,""),IF(OR(_xlpm.v="",_xlpm.v=0),"",_xlpm.v))</f>
        <v>Textract and Comprehend 符合 HIPPA.https://aws.amazon.com/blogs/machine-learning/amazon-textract-is-now-hipaaeligible/</v>
      </c>
    </row>
    <row r="82" spans="1:8" ht="58.5" customHeight="1" thickTop="1" thickBot="1">
      <c r="A82" s="8" t="s">
        <v>120</v>
      </c>
      <c r="B82" s="56" t="s">
        <v>80</v>
      </c>
      <c r="C82" s="57"/>
      <c r="D82" s="6" t="str" cm="1">
        <f t="array" ref="D82">_xlfn.LET(_xlpm.v,INDEX($B:$B, 4 + INT((ROW()-4)/13)*13 + 8), IF(_xlpm.v=0,"",_xlpm.v))</f>
        <v/>
      </c>
      <c r="E82" s="6"/>
      <c r="F82" s="6">
        <f>7</f>
        <v>7</v>
      </c>
      <c r="G82" s="6" t="str">
        <f>_xlfn.XLOOKUP($F82,题库数据!$A$5:$A$104,题库数据!$J$5:$J$104,"")</f>
        <v>C</v>
      </c>
      <c r="H82" s="6" t="str">
        <f>_xlfn.LET(_xlpm.v,_xlfn.XLOOKUP(F82,题库数据!$A$5:$A$104,题库数据!$K$5:$K$104,""),IF(OR(_xlpm.v="",_xlpm.v=0),"",_xlpm.v))</f>
        <v>始终需要立即访问,因为文件包含关键业务数据</v>
      </c>
    </row>
    <row r="83" spans="1:8" ht="18.75" customHeight="1">
      <c r="A83" s="9"/>
      <c r="B83" s="74"/>
      <c r="C83" s="75"/>
      <c r="D83" s="6" t="str" cm="1">
        <f t="array" ref="D83">_xlfn.LET(_xlpm.v,INDEX($B:$B, 4 + INT((ROW()-4)/13)*13 + 8), IF(_xlpm.v=0,"",_xlpm.v))</f>
        <v/>
      </c>
      <c r="E83" s="6"/>
      <c r="F83" s="6">
        <f>7</f>
        <v>7</v>
      </c>
      <c r="G83" s="6" t="str">
        <f>_xlfn.XLOOKUP($F83,题库数据!$A$5:$A$104,题库数据!$J$5:$J$104,"")</f>
        <v>C</v>
      </c>
      <c r="H83" s="6" t="str">
        <f>_xlfn.LET(_xlpm.v,_xlfn.XLOOKUP(F83,题库数据!$A$5:$A$104,题库数据!$K$5:$K$104,""),IF(OR(_xlpm.v="",_xlpm.v=0),"",_xlpm.v))</f>
        <v>始终需要立即访问,因为文件包含关键业务数据</v>
      </c>
    </row>
    <row r="84" spans="1:8" ht="18.75" customHeight="1">
      <c r="A84" s="10" t="s">
        <v>107</v>
      </c>
      <c r="B84" s="64" t="str">
        <f>_xlfn.XLOOKUP($F84,题库[题号],题库[选项A])</f>
        <v>创建一个S3存储桶生命周期策略,在创建对象后30天内将文件从S3 Standard移动到S3 Glacier。在创建对象4年后删除文件</v>
      </c>
      <c r="C84" s="65"/>
      <c r="D84" s="6" t="str" cm="1">
        <f t="array" ref="D84">_xlfn.LET(_xlpm.v,INDEX($B:$B, 4 + INT((ROW()-4)/13)*13 + 8), IF(_xlpm.v=0,"",_xlpm.v))</f>
        <v/>
      </c>
      <c r="E84" s="6"/>
      <c r="F84" s="6">
        <f>7</f>
        <v>7</v>
      </c>
      <c r="G84" s="6" t="str">
        <f>_xlfn.XLOOKUP($F84,题库数据!$A$5:$A$104,题库数据!$J$5:$J$104,"")</f>
        <v>C</v>
      </c>
      <c r="H84" s="6" t="str">
        <f>_xlfn.LET(_xlpm.v,_xlfn.XLOOKUP(F84,题库数据!$A$5:$A$104,题库数据!$K$5:$K$104,""),IF(OR(_xlpm.v="",_xlpm.v=0),"",_xlpm.v))</f>
        <v>始终需要立即访问,因为文件包含关键业务数据</v>
      </c>
    </row>
    <row r="85" spans="1:8" ht="18.75" customHeight="1">
      <c r="A85" s="10" t="s">
        <v>108</v>
      </c>
      <c r="B85" s="64" t="str">
        <f>_xlfn.XLOOKUP($F85,题库[题号],题库[选项B])</f>
        <v>创建一个S3存储桶生命周期策略,在创建对象后30天内将文件从S3 Standard移动到S3 One Zone Un频繁访问(S3 One Zone IA)。在创建对象4年后删除文件</v>
      </c>
      <c r="C85" s="65"/>
      <c r="D85" s="6" t="str" cm="1">
        <f t="array" ref="D85">_xlfn.LET(_xlpm.v,INDEX($B:$B, 4 + INT((ROW()-4)/13)*13 + 8), IF(_xlpm.v=0,"",_xlpm.v))</f>
        <v/>
      </c>
      <c r="E85" s="6"/>
      <c r="F85" s="6">
        <f>7</f>
        <v>7</v>
      </c>
      <c r="G85" s="6" t="str">
        <f>_xlfn.XLOOKUP($F85,题库数据!$A$5:$A$104,题库数据!$J$5:$J$104,"")</f>
        <v>C</v>
      </c>
      <c r="H85" s="6" t="str">
        <f>_xlfn.LET(_xlpm.v,_xlfn.XLOOKUP(F85,题库数据!$A$5:$A$104,题库数据!$K$5:$K$104,""),IF(OR(_xlpm.v="",_xlpm.v=0),"",_xlpm.v))</f>
        <v>始终需要立即访问,因为文件包含关键业务数据</v>
      </c>
    </row>
    <row r="86" spans="1:8" ht="18.75" customHeight="1">
      <c r="A86" s="10" t="s">
        <v>109</v>
      </c>
      <c r="B86" s="64" t="str">
        <f>_xlfn.XLOOKUP($F86,题库[题号],题库[选项C])</f>
        <v>创建一个S3存储桶生命周期策略,在创建对象后30天内将文件从S3 Standard移动到S3 Standard Infrequent Access (S3 Standard IA)。在创建对象4年后删除文件。</v>
      </c>
      <c r="C86" s="65"/>
      <c r="D86" s="6" t="str" cm="1">
        <f t="array" ref="D86">_xlfn.LET(_xlpm.v,INDEX($B:$B, 4 + INT((ROW()-4)/13)*13 + 8), IF(_xlpm.v=0,"",_xlpm.v))</f>
        <v/>
      </c>
      <c r="E86" s="6"/>
      <c r="F86" s="6">
        <f>7</f>
        <v>7</v>
      </c>
      <c r="G86" s="6" t="str">
        <f>_xlfn.XLOOKUP($F86,题库数据!$A$5:$A$104,题库数据!$J$5:$J$104,"")</f>
        <v>C</v>
      </c>
      <c r="H86" s="6" t="str">
        <f>_xlfn.LET(_xlpm.v,_xlfn.XLOOKUP(F86,题库数据!$A$5:$A$104,题库数据!$K$5:$K$104,""),IF(OR(_xlpm.v="",_xlpm.v=0),"",_xlpm.v))</f>
        <v>始终需要立即访问,因为文件包含关键业务数据</v>
      </c>
    </row>
    <row r="87" spans="1:8" ht="18.75" customHeight="1">
      <c r="A87" s="10" t="s">
        <v>110</v>
      </c>
      <c r="B87" s="64" t="str">
        <f>_xlfn.XLOOKUP($F87,题库[题号],题库[选项D])</f>
        <v>创建 S3 存储桶生命周期策略,在对象创建后 30 天将文件从S3 标准移动到 S3 标准-不频繁访问(S3 标准-IA).在对象装箱 4年后将文件移动到 S3 Glacier.</v>
      </c>
      <c r="C87" s="65"/>
      <c r="D87" s="6" t="str" cm="1">
        <f t="array" ref="D87">_xlfn.LET(_xlpm.v,INDEX($B:$B, 4 + INT((ROW()-4)/13)*13 + 8), IF(_xlpm.v=0,"",_xlpm.v))</f>
        <v/>
      </c>
      <c r="E87" s="6"/>
      <c r="F87" s="6">
        <f>7</f>
        <v>7</v>
      </c>
      <c r="G87" s="6" t="str">
        <f>_xlfn.XLOOKUP($F87,题库数据!$A$5:$A$104,题库数据!$J$5:$J$104,"")</f>
        <v>C</v>
      </c>
      <c r="H87" s="6" t="str">
        <f>_xlfn.LET(_xlpm.v,_xlfn.XLOOKUP(F87,题库数据!$A$5:$A$104,题库数据!$K$5:$K$104,""),IF(OR(_xlpm.v="",_xlpm.v=0),"",_xlpm.v))</f>
        <v>始终需要立即访问,因为文件包含关键业务数据</v>
      </c>
    </row>
    <row r="88" spans="1:8" ht="18.75" customHeight="1">
      <c r="A88" s="10"/>
      <c r="B88" s="62" t="str">
        <f>_xlfn.LET(_xlpm.v,_xlfn.XLOOKUP($F88,题库[题号],题库[选项E],""),IF(OR(_xlpm.v="",_xlpm.v=0),"",_xlpm.v))</f>
        <v/>
      </c>
      <c r="C88" s="63"/>
      <c r="D88" s="6" t="str" cm="1">
        <f t="array" ref="D88">_xlfn.LET(_xlpm.v,INDEX($B:$B, 4 + INT((ROW()-4)/13)*13 + 8), IF(_xlpm.v=0,"",_xlpm.v))</f>
        <v/>
      </c>
      <c r="E88" s="6"/>
      <c r="F88" s="6">
        <f>7</f>
        <v>7</v>
      </c>
      <c r="G88" s="6" t="str">
        <f>_xlfn.XLOOKUP($F88,题库数据!$A$5:$A$104,题库数据!$J$5:$J$104,"")</f>
        <v>C</v>
      </c>
      <c r="H88" s="6" t="str">
        <f>_xlfn.LET(_xlpm.v,_xlfn.XLOOKUP(F88,题库数据!$A$5:$A$104,题库数据!$K$5:$K$104,""),IF(OR(_xlpm.v="",_xlpm.v=0),"",_xlpm.v))</f>
        <v>始终需要立即访问,因为文件包含关键业务数据</v>
      </c>
    </row>
    <row r="89" spans="1:8" ht="18.75" customHeight="1" thickBot="1">
      <c r="A89" s="10"/>
      <c r="B89" s="66" t="str">
        <f>_xlfn.LET(_xlpm.v,_xlfn.XLOOKUP($F89,题库[题号],题库[选项F],""),IF(OR(_xlpm.v="",_xlpm.v=0),"",_xlpm.v))</f>
        <v/>
      </c>
      <c r="C89" s="67"/>
      <c r="D89" s="6" t="str" cm="1">
        <f t="array" ref="D89">_xlfn.LET(_xlpm.v,INDEX($B:$B, 4 + INT((ROW()-4)/13)*13 + 8), IF(_xlpm.v=0,"",_xlpm.v))</f>
        <v/>
      </c>
      <c r="E89" s="6"/>
      <c r="F89" s="6">
        <f>7</f>
        <v>7</v>
      </c>
      <c r="G89" s="6" t="str">
        <f>_xlfn.XLOOKUP($F89,题库数据!$A$5:$A$104,题库数据!$J$5:$J$104,"")</f>
        <v>C</v>
      </c>
      <c r="H89" s="6" t="str">
        <f>_xlfn.LET(_xlpm.v,_xlfn.XLOOKUP(F89,题库数据!$A$5:$A$104,题库数据!$K$5:$K$104,""),IF(OR(_xlpm.v="",_xlpm.v=0),"",_xlpm.v))</f>
        <v>始终需要立即访问,因为文件包含关键业务数据</v>
      </c>
    </row>
    <row r="90" spans="1:8" ht="18.75" customHeight="1" thickBot="1">
      <c r="A90" s="11" t="s">
        <v>111</v>
      </c>
      <c r="B90" s="25"/>
      <c r="C90" s="7"/>
      <c r="D90" s="6" t="str" cm="1">
        <f t="array" ref="D90">_xlfn.LET(_xlpm.v,INDEX($B:$B, 4 + INT((ROW()-4)/13)*13 + 8), IF(_xlpm.v=0,"",_xlpm.v))</f>
        <v/>
      </c>
      <c r="E90" s="6"/>
      <c r="F90" s="6">
        <f>7</f>
        <v>7</v>
      </c>
      <c r="G90" s="6" t="str">
        <f>_xlfn.XLOOKUP($F90,题库数据!$A$5:$A$104,题库数据!$J$5:$J$104,"")</f>
        <v>C</v>
      </c>
      <c r="H90" s="6" t="str">
        <f>_xlfn.LET(_xlpm.v,_xlfn.XLOOKUP(F90,题库数据!$A$5:$A$104,题库数据!$K$5:$K$104,""),IF(OR(_xlpm.v="",_xlpm.v=0),"",_xlpm.v))</f>
        <v>始终需要立即访问,因为文件包含关键业务数据</v>
      </c>
    </row>
    <row r="91" spans="1:8" ht="18.75" customHeight="1">
      <c r="A91" s="10" t="s">
        <v>112</v>
      </c>
      <c r="B91" s="34" t="str">
        <f>_xlfn.LET(_xlpm.inp,$B$90,_xlpm.nInp,_xlfn.LET(_xlpm.raw,UPPER(TRIM($B$90)),_xlpm.clean,SUBSTITUTE(SUBSTITUTE(SUBSTITUTE(SUBSTITUTE(SUBSTITUTE(_xlpm.raw,"，",","),"、",","),"；",","),"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 s="19"/>
      <c r="D91" s="6" t="str" cm="1">
        <f t="array" ref="D91">_xlfn.LET(_xlpm.v,INDEX($B:$B, 4 + INT((ROW()-4)/13)*13 + 8), IF(_xlpm.v=0,"",_xlpm.v))</f>
        <v/>
      </c>
      <c r="E91" s="6"/>
      <c r="F91" s="6">
        <f>7</f>
        <v>7</v>
      </c>
      <c r="G91" s="6" t="str">
        <f>_xlfn.XLOOKUP($F91,题库数据!$A$5:$A$104,题库数据!$J$5:$J$104,"")</f>
        <v>C</v>
      </c>
      <c r="H91" s="6" t="str">
        <f>_xlfn.LET(_xlpm.v,_xlfn.XLOOKUP(F91,题库数据!$A$5:$A$104,题库数据!$K$5:$K$104,""),IF(OR(_xlpm.v="",_xlpm.v=0),"",_xlpm.v))</f>
        <v>始终需要立即访问,因为文件包含关键业务数据</v>
      </c>
    </row>
    <row r="92" spans="1:8" ht="18.75" customHeight="1">
      <c r="A92" s="10" t="s">
        <v>113</v>
      </c>
      <c r="B92" s="35" t="str">
        <f>_xlfn.LET(_xlpm.inp,$B$90,_xlpm.nStd,_xlfn.LET(_xlpm.raw,UPPER(TRIM($G$82)),_xlpm.clean,SUBSTITUTE(SUBSTITUTE(SUBSTITUTE(SUBSTITUTE(SUBSTITUTE(_xlpm.raw,"，",","),"、",","),"；",","),"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 s="18"/>
      <c r="D92" s="6" t="str" cm="1">
        <f t="array" ref="D92">_xlfn.LET(_xlpm.v,INDEX($B:$B, 4 + INT((ROW()-4)/13)*13 + 8), IF(_xlpm.v=0,"",_xlpm.v))</f>
        <v/>
      </c>
      <c r="E92" s="6"/>
      <c r="F92" s="6">
        <f>7</f>
        <v>7</v>
      </c>
      <c r="G92" s="6" t="str">
        <f>_xlfn.XLOOKUP($F92,题库数据!$A$5:$A$104,题库数据!$J$5:$J$104,"")</f>
        <v>C</v>
      </c>
      <c r="H92" s="6" t="str">
        <f>_xlfn.LET(_xlpm.v,_xlfn.XLOOKUP(F92,题库数据!$A$5:$A$104,题库数据!$K$5:$K$104,""),IF(OR(_xlpm.v="",_xlpm.v=0),"",_xlpm.v))</f>
        <v>始终需要立即访问,因为文件包含关键业务数据</v>
      </c>
    </row>
    <row r="93" spans="1:8" ht="18.75" customHeight="1">
      <c r="A93" s="37" t="s">
        <v>114</v>
      </c>
      <c r="B93" s="52" t="str">
        <f>_xlfn.LET(_xlpm.inp,$B$90,_xlpm.p,$H$82,IF(OR(LEN(TRIM(_xlpm.inp))=0,LEN(TRIM(_xlpm.p))=0,_xlpm.p=0),"",_xlpm.p))</f>
        <v/>
      </c>
      <c r="C93" s="63"/>
      <c r="D93" s="6" t="str" cm="1">
        <f t="array" ref="D93">_xlfn.LET(_xlpm.v,INDEX($B:$B, 4 + INT((ROW()-4)/13)*13 + 8), IF(_xlpm.v=0,"",_xlpm.v))</f>
        <v/>
      </c>
      <c r="E93" s="6"/>
      <c r="F93" s="6">
        <f>7</f>
        <v>7</v>
      </c>
      <c r="G93" s="6" t="str">
        <f>_xlfn.XLOOKUP($F93,题库数据!$A$5:$A$104,题库数据!$J$5:$J$104,"")</f>
        <v>C</v>
      </c>
      <c r="H93" s="6" t="str">
        <f>_xlfn.LET(_xlpm.v,_xlfn.XLOOKUP(F93,题库数据!$A$5:$A$104,题库数据!$K$5:$K$104,""),IF(OR(_xlpm.v="",_xlpm.v=0),"",_xlpm.v))</f>
        <v>始终需要立即访问,因为文件包含关键业务数据</v>
      </c>
    </row>
    <row r="94" spans="1:8" ht="18.75" customHeight="1" thickBot="1">
      <c r="A94" s="12"/>
      <c r="B94" s="54"/>
      <c r="C94" s="55"/>
      <c r="D94" s="6" t="str" cm="1">
        <f t="array" ref="D94">_xlfn.LET(_xlpm.v,INDEX($B:$B, 4 + INT((ROW()-4)/13)*13 + 8), IF(_xlpm.v=0,"",_xlpm.v))</f>
        <v/>
      </c>
      <c r="E94" s="6"/>
      <c r="F94" s="6">
        <f>7</f>
        <v>7</v>
      </c>
      <c r="G94" s="6" t="str">
        <f>_xlfn.XLOOKUP($F94,题库数据!$A$5:$A$104,题库数据!$J$5:$J$104,"")</f>
        <v>C</v>
      </c>
      <c r="H94" s="6" t="str">
        <f>_xlfn.LET(_xlpm.v,_xlfn.XLOOKUP(F94,题库数据!$A$5:$A$104,题库数据!$K$5:$K$104,""),IF(OR(_xlpm.v="",_xlpm.v=0),"",_xlpm.v))</f>
        <v>始终需要立即访问,因为文件包含关键业务数据</v>
      </c>
    </row>
    <row r="95" spans="1:8" ht="58.5" customHeight="1" thickTop="1" thickBot="1">
      <c r="A95" s="8" t="s">
        <v>121</v>
      </c>
      <c r="B95" s="56" t="s">
        <v>82</v>
      </c>
      <c r="C95" s="57"/>
      <c r="D95" s="6" t="str" cm="1">
        <f t="array" ref="D95">_xlfn.LET(_xlpm.v,INDEX($B:$B, 4 + INT((ROW()-4)/13)*13 + 8), IF(_xlpm.v=0,"",_xlpm.v))</f>
        <v/>
      </c>
      <c r="E95" s="6"/>
      <c r="F95" s="6">
        <f>8</f>
        <v>8</v>
      </c>
      <c r="G95" s="6" t="str">
        <f>_xlfn.XLOOKUP($F95,题库数据!$A$5:$A$104,题库数据!$J$5:$J$104,"")</f>
        <v>D</v>
      </c>
      <c r="H95" s="6" t="str">
        <f>_xlfn.LET(_xlpm.v,_xlfn.XLOOKUP(F95,题库数据!$A$5:$A$104,题库数据!$K$5:$K$104,""),IF(OR(_xlpm.v="",_xlpm.v=0),"",_xlpm.v))</f>
        <v>可见性超时在 Amazon SQS 返回消息时开始.在此期间,消费者会处理并删除消息.但是,如果消费者在删除消息之前失败,并且您的系统在可见性超时到期,该消息对其他消费者可见,并再次收到该消息.如果一条消息必须只接收一次,您的消费者应在可见性超时期限内将其删除.https://docs.aws.amazon.com/AWSSimpleQueueService/latest/SQSDeveloperGuide/sqs-visibilitytimeout.html 关键字:SQS 队列写入 Amazon RDS 由此,选项 D 最佳套件 &amp;其他选项排除[选项A-您不能在现有队列中再插入一个队列;选项 B-only Permission &amp; Option C-Only Retrieves Messages] FIF O 队列旨在从不引入重复消息.但是,您的消息生产者可能会在某些情况下引入重复消息:例如,如果生产者发送消息,没有收到响应,然后重新发送消息相同的消息.Amazon SQS API 提供重复数据删除功能,可防止您的消息生产者发送重复数据.消息生产者引入的任何重复数据都会在5分钟的重复数据删除间隔内删除.对于标准队列,您可能偶尔会收到消息的重复副本(至少一次传递).如果使用标准队列,则必须将应用程序设计为幂等的(即,在多次处理同一消息时,它们不得受到不利影响).</v>
      </c>
    </row>
    <row r="96" spans="1:8" ht="18.75" customHeight="1">
      <c r="A96" s="13"/>
      <c r="B96" s="58"/>
      <c r="C96" s="59"/>
      <c r="D96" s="6" t="str" cm="1">
        <f t="array" ref="D96">_xlfn.LET(_xlpm.v,INDEX($B:$B, 4 + INT((ROW()-4)/13)*13 + 8), IF(_xlpm.v=0,"",_xlpm.v))</f>
        <v/>
      </c>
      <c r="E96" s="6"/>
      <c r="F96" s="6">
        <f>8</f>
        <v>8</v>
      </c>
      <c r="G96" s="6" t="str">
        <f>_xlfn.XLOOKUP($F96,题库数据!$A$5:$A$104,题库数据!$J$5:$J$104,"")</f>
        <v>D</v>
      </c>
      <c r="H96" s="6" t="str">
        <f>_xlfn.LET(_xlpm.v,_xlfn.XLOOKUP(F96,题库数据!$A$5:$A$104,题库数据!$K$5:$K$104,""),IF(OR(_xlpm.v="",_xlpm.v=0),"",_xlpm.v))</f>
        <v>可见性超时在 Amazon SQS 返回消息时开始.在此期间,消费者会处理并删除消息.但是,如果消费者在删除消息之前失败,并且您的系统在可见性超时到期,该消息对其他消费者可见,并再次收到该消息.如果一条消息必须只接收一次,您的消费者应在可见性超时期限内将其删除.https://docs.aws.amazon.com/AWSSimpleQueueService/latest/SQSDeveloperGuide/sqs-visibilitytimeout.html 关键字:SQS 队列写入 Amazon RDS 由此,选项 D 最佳套件 &amp;其他选项排除[选项A-您不能在现有队列中再插入一个队列;选项 B-only Permission &amp; Option C-Only Retrieves Messages] FIF O 队列旨在从不引入重复消息.但是,您的消息生产者可能会在某些情况下引入重复消息:例如,如果生产者发送消息,没有收到响应,然后重新发送消息相同的消息.Amazon SQS API 提供重复数据删除功能,可防止您的消息生产者发送重复数据.消息生产者引入的任何重复数据都会在5分钟的重复数据删除间隔内删除.对于标准队列,您可能偶尔会收到消息的重复副本(至少一次传递).如果使用标准队列,则必须将应用程序设计为幂等的(即,在多次处理同一消息时,它们不得受到不利影响).</v>
      </c>
    </row>
    <row r="97" spans="1:8" ht="18.75" customHeight="1">
      <c r="A97" s="14" t="s">
        <v>107</v>
      </c>
      <c r="B97" s="60" t="str">
        <f>_xlfn.XLOOKUP($F97,题库[题号],题库[选项A])</f>
        <v>使用 CreateQueue API 调用创建新队列</v>
      </c>
      <c r="C97" s="61"/>
      <c r="D97" s="6" t="str" cm="1">
        <f t="array" ref="D97">_xlfn.LET(_xlpm.v,INDEX($B:$B, 4 + INT((ROW()-4)/13)*13 + 8), IF(_xlpm.v=0,"",_xlpm.v))</f>
        <v/>
      </c>
      <c r="E97" s="6"/>
      <c r="F97" s="6">
        <f>8</f>
        <v>8</v>
      </c>
      <c r="G97" s="6" t="str">
        <f>_xlfn.XLOOKUP($F97,题库数据!$A$5:$A$104,题库数据!$J$5:$J$104,"")</f>
        <v>D</v>
      </c>
      <c r="H97" s="6" t="str">
        <f>_xlfn.LET(_xlpm.v,_xlfn.XLOOKUP(F97,题库数据!$A$5:$A$104,题库数据!$K$5:$K$104,""),IF(OR(_xlpm.v="",_xlpm.v=0),"",_xlpm.v))</f>
        <v>可见性超时在 Amazon SQS 返回消息时开始.在此期间,消费者会处理并删除消息.但是,如果消费者在删除消息之前失败,并且您的系统在可见性超时到期,该消息对其他消费者可见,并再次收到该消息.如果一条消息必须只接收一次,您的消费者应在可见性超时期限内将其删除.https://docs.aws.amazon.com/AWSSimpleQueueService/latest/SQSDeveloperGuide/sqs-visibilitytimeout.html 关键字:SQS 队列写入 Amazon RDS 由此,选项 D 最佳套件 &amp;其他选项排除[选项A-您不能在现有队列中再插入一个队列;选项 B-only Permission &amp; Option C-Only Retrieves Messages] FIF O 队列旨在从不引入重复消息.但是,您的消息生产者可能会在某些情况下引入重复消息:例如,如果生产者发送消息,没有收到响应,然后重新发送消息相同的消息.Amazon SQS API 提供重复数据删除功能,可防止您的消息生产者发送重复数据.消息生产者引入的任何重复数据都会在5分钟的重复数据删除间隔内删除.对于标准队列,您可能偶尔会收到消息的重复副本(至少一次传递).如果使用标准队列,则必须将应用程序设计为幂等的(即,在多次处理同一消息时,它们不得受到不利影响).</v>
      </c>
    </row>
    <row r="98" spans="1:8" ht="18.75" customHeight="1">
      <c r="A98" s="14" t="s">
        <v>108</v>
      </c>
      <c r="B98" s="60" t="str">
        <f>_xlfn.XLOOKUP($F98,题库[题号],题库[选项B])</f>
        <v>使用 Add Permission API 调用添加适当的权限</v>
      </c>
      <c r="C98" s="61"/>
      <c r="D98" s="6" t="str" cm="1">
        <f t="array" ref="D98">_xlfn.LET(_xlpm.v,INDEX($B:$B, 4 + INT((ROW()-4)/13)*13 + 8), IF(_xlpm.v=0,"",_xlpm.v))</f>
        <v/>
      </c>
      <c r="E98" s="6"/>
      <c r="F98" s="6">
        <f>8</f>
        <v>8</v>
      </c>
      <c r="G98" s="6" t="str">
        <f>_xlfn.XLOOKUP($F98,题库数据!$A$5:$A$104,题库数据!$J$5:$J$104,"")</f>
        <v>D</v>
      </c>
      <c r="H98" s="6" t="str">
        <f>_xlfn.LET(_xlpm.v,_xlfn.XLOOKUP(F98,题库数据!$A$5:$A$104,题库数据!$K$5:$K$104,""),IF(OR(_xlpm.v="",_xlpm.v=0),"",_xlpm.v))</f>
        <v>可见性超时在 Amazon SQS 返回消息时开始.在此期间,消费者会处理并删除消息.但是,如果消费者在删除消息之前失败,并且您的系统在可见性超时到期,该消息对其他消费者可见,并再次收到该消息.如果一条消息必须只接收一次,您的消费者应在可见性超时期限内将其删除.https://docs.aws.amazon.com/AWSSimpleQueueService/latest/SQSDeveloperGuide/sqs-visibilitytimeout.html 关键字:SQS 队列写入 Amazon RDS 由此,选项 D 最佳套件 &amp;其他选项排除[选项A-您不能在现有队列中再插入一个队列;选项 B-only Permission &amp; Option C-Only Retrieves Messages] FIF O 队列旨在从不引入重复消息.但是,您的消息生产者可能会在某些情况下引入重复消息:例如,如果生产者发送消息,没有收到响应,然后重新发送消息相同的消息.Amazon SQS API 提供重复数据删除功能,可防止您的消息生产者发送重复数据.消息生产者引入的任何重复数据都会在5分钟的重复数据删除间隔内删除.对于标准队列,您可能偶尔会收到消息的重复副本(至少一次传递).如果使用标准队列,则必须将应用程序设计为幂等的(即,在多次处理同一消息时,它们不得受到不利影响).</v>
      </c>
    </row>
    <row r="99" spans="1:8" ht="18.75" customHeight="1">
      <c r="A99" s="14" t="s">
        <v>109</v>
      </c>
      <c r="B99" s="60" t="str">
        <f>_xlfn.XLOOKUP($F99,题库[题号],题库[选项C])</f>
        <v>使用 ReceiveMessage API 调用设置适当的等待时间</v>
      </c>
      <c r="C99" s="61"/>
      <c r="D99" s="6" t="str" cm="1">
        <f t="array" ref="D99">_xlfn.LET(_xlpm.v,INDEX($B:$B, 4 + INT((ROW()-4)/13)*13 + 8), IF(_xlpm.v=0,"",_xlpm.v))</f>
        <v/>
      </c>
      <c r="E99" s="6"/>
      <c r="F99" s="6">
        <f>8</f>
        <v>8</v>
      </c>
      <c r="G99" s="6" t="str">
        <f>_xlfn.XLOOKUP($F99,题库数据!$A$5:$A$104,题库数据!$J$5:$J$104,"")</f>
        <v>D</v>
      </c>
      <c r="H99" s="6" t="str">
        <f>_xlfn.LET(_xlpm.v,_xlfn.XLOOKUP(F99,题库数据!$A$5:$A$104,题库数据!$K$5:$K$104,""),IF(OR(_xlpm.v="",_xlpm.v=0),"",_xlpm.v))</f>
        <v>可见性超时在 Amazon SQS 返回消息时开始.在此期间,消费者会处理并删除消息.但是,如果消费者在删除消息之前失败,并且您的系统在可见性超时到期,该消息对其他消费者可见,并再次收到该消息.如果一条消息必须只接收一次,您的消费者应在可见性超时期限内将其删除.https://docs.aws.amazon.com/AWSSimpleQueueService/latest/SQSDeveloperGuide/sqs-visibilitytimeout.html 关键字:SQS 队列写入 Amazon RDS 由此,选项 D 最佳套件 &amp;其他选项排除[选项A-您不能在现有队列中再插入一个队列;选项 B-only Permission &amp; Option C-Only Retrieves Messages] FIF O 队列旨在从不引入重复消息.但是,您的消息生产者可能会在某些情况下引入重复消息:例如,如果生产者发送消息,没有收到响应,然后重新发送消息相同的消息.Amazon SQS API 提供重复数据删除功能,可防止您的消息生产者发送重复数据.消息生产者引入的任何重复数据都会在5分钟的重复数据删除间隔内删除.对于标准队列,您可能偶尔会收到消息的重复副本(至少一次传递).如果使用标准队列,则必须将应用程序设计为幂等的(即,在多次处理同一消息时,它们不得受到不利影响).</v>
      </c>
    </row>
    <row r="100" spans="1:8" ht="18.75" customHeight="1">
      <c r="A100" s="14" t="s">
        <v>110</v>
      </c>
      <c r="B100" s="60" t="str">
        <f>_xlfn.XLOOKUP($F100,题库[题号],题库[选项D])</f>
        <v>使用 ChangeMessageVisibility APi 调用来增加可见性超时</v>
      </c>
      <c r="C100" s="61"/>
      <c r="D100" s="6" t="str" cm="1">
        <f t="array" ref="D100">_xlfn.LET(_xlpm.v,INDEX($B:$B, 4 + INT((ROW()-4)/13)*13 + 8), IF(_xlpm.v=0,"",_xlpm.v))</f>
        <v/>
      </c>
      <c r="E100" s="6"/>
      <c r="F100" s="6">
        <f>8</f>
        <v>8</v>
      </c>
      <c r="G100" s="6" t="str">
        <f>_xlfn.XLOOKUP($F100,题库数据!$A$5:$A$104,题库数据!$J$5:$J$104,"")</f>
        <v>D</v>
      </c>
      <c r="H100" s="6" t="str">
        <f>_xlfn.LET(_xlpm.v,_xlfn.XLOOKUP(F100,题库数据!$A$5:$A$104,题库数据!$K$5:$K$104,""),IF(OR(_xlpm.v="",_xlpm.v=0),"",_xlpm.v))</f>
        <v>可见性超时在 Amazon SQS 返回消息时开始.在此期间,消费者会处理并删除消息.但是,如果消费者在删除消息之前失败,并且您的系统在可见性超时到期,该消息对其他消费者可见,并再次收到该消息.如果一条消息必须只接收一次,您的消费者应在可见性超时期限内将其删除.https://docs.aws.amazon.com/AWSSimpleQueueService/latest/SQSDeveloperGuide/sqs-visibilitytimeout.html 关键字:SQS 队列写入 Amazon RDS 由此,选项 D 最佳套件 &amp;其他选项排除[选项A-您不能在现有队列中再插入一个队列;选项 B-only Permission &amp; Option C-Only Retrieves Messages] FIF O 队列旨在从不引入重复消息.但是,您的消息生产者可能会在某些情况下引入重复消息:例如,如果生产者发送消息,没有收到响应,然后重新发送消息相同的消息.Amazon SQS API 提供重复数据删除功能,可防止您的消息生产者发送重复数据.消息生产者引入的任何重复数据都会在5分钟的重复数据删除间隔内删除.对于标准队列,您可能偶尔会收到消息的重复副本(至少一次传递).如果使用标准队列,则必须将应用程序设计为幂等的(即,在多次处理同一消息时,它们不得受到不利影响).</v>
      </c>
    </row>
    <row r="101" spans="1:8" ht="18.75" customHeight="1">
      <c r="A101" s="14"/>
      <c r="B101" s="62" t="str">
        <f>_xlfn.LET(_xlpm.v,_xlfn.XLOOKUP($F101,题库[题号],题库[选项E],""),IF(OR(_xlpm.v="",_xlpm.v=0),"",_xlpm.v))</f>
        <v/>
      </c>
      <c r="C101" s="63"/>
      <c r="D101" s="6" t="str" cm="1">
        <f t="array" ref="D101">_xlfn.LET(_xlpm.v,INDEX($B:$B, 4 + INT((ROW()-4)/13)*13 + 8), IF(_xlpm.v=0,"",_xlpm.v))</f>
        <v/>
      </c>
      <c r="E101" s="6"/>
      <c r="F101" s="6">
        <f>8</f>
        <v>8</v>
      </c>
      <c r="G101" s="6" t="str">
        <f>_xlfn.XLOOKUP($F101,题库数据!$A$5:$A$104,题库数据!$J$5:$J$104,"")</f>
        <v>D</v>
      </c>
      <c r="H101" s="6" t="str">
        <f>_xlfn.LET(_xlpm.v,_xlfn.XLOOKUP(F101,题库数据!$A$5:$A$104,题库数据!$K$5:$K$104,""),IF(OR(_xlpm.v="",_xlpm.v=0),"",_xlpm.v))</f>
        <v>可见性超时在 Amazon SQS 返回消息时开始.在此期间,消费者会处理并删除消息.但是,如果消费者在删除消息之前失败,并且您的系统在可见性超时到期,该消息对其他消费者可见,并再次收到该消息.如果一条消息必须只接收一次,您的消费者应在可见性超时期限内将其删除.https://docs.aws.amazon.com/AWSSimpleQueueService/latest/SQSDeveloperGuide/sqs-visibilitytimeout.html 关键字:SQS 队列写入 Amazon RDS 由此,选项 D 最佳套件 &amp;其他选项排除[选项A-您不能在现有队列中再插入一个队列;选项 B-only Permission &amp; Option C-Only Retrieves Messages] FIF O 队列旨在从不引入重复消息.但是,您的消息生产者可能会在某些情况下引入重复消息:例如,如果生产者发送消息,没有收到响应,然后重新发送消息相同的消息.Amazon SQS API 提供重复数据删除功能,可防止您的消息生产者发送重复数据.消息生产者引入的任何重复数据都会在5分钟的重复数据删除间隔内删除.对于标准队列,您可能偶尔会收到消息的重复副本(至少一次传递).如果使用标准队列,则必须将应用程序设计为幂等的(即,在多次处理同一消息时,它们不得受到不利影响).</v>
      </c>
    </row>
    <row r="102" spans="1:8" ht="18.75" customHeight="1" thickBot="1">
      <c r="A102" s="14"/>
      <c r="B102" s="66" t="str">
        <f>_xlfn.LET(_xlpm.v,_xlfn.XLOOKUP($F102,题库[题号],题库[选项F],""),IF(OR(_xlpm.v="",_xlpm.v=0),"",_xlpm.v))</f>
        <v/>
      </c>
      <c r="C102" s="67"/>
      <c r="D102" s="6" t="str" cm="1">
        <f t="array" ref="D102">_xlfn.LET(_xlpm.v,INDEX($B:$B, 4 + INT((ROW()-4)/13)*13 + 8), IF(_xlpm.v=0,"",_xlpm.v))</f>
        <v/>
      </c>
      <c r="E102" s="6"/>
      <c r="F102" s="6">
        <f>8</f>
        <v>8</v>
      </c>
      <c r="G102" s="6" t="str">
        <f>_xlfn.XLOOKUP($F102,题库数据!$A$5:$A$104,题库数据!$J$5:$J$104,"")</f>
        <v>D</v>
      </c>
      <c r="H102" s="6" t="str">
        <f>_xlfn.LET(_xlpm.v,_xlfn.XLOOKUP(F102,题库数据!$A$5:$A$104,题库数据!$K$5:$K$104,""),IF(OR(_xlpm.v="",_xlpm.v=0),"",_xlpm.v))</f>
        <v>可见性超时在 Amazon SQS 返回消息时开始.在此期间,消费者会处理并删除消息.但是,如果消费者在删除消息之前失败,并且您的系统在可见性超时到期,该消息对其他消费者可见,并再次收到该消息.如果一条消息必须只接收一次,您的消费者应在可见性超时期限内将其删除.https://docs.aws.amazon.com/AWSSimpleQueueService/latest/SQSDeveloperGuide/sqs-visibilitytimeout.html 关键字:SQS 队列写入 Amazon RDS 由此,选项 D 最佳套件 &amp;其他选项排除[选项A-您不能在现有队列中再插入一个队列;选项 B-only Permission &amp; Option C-Only Retrieves Messages] FIF O 队列旨在从不引入重复消息.但是,您的消息生产者可能会在某些情况下引入重复消息:例如,如果生产者发送消息,没有收到响应,然后重新发送消息相同的消息.Amazon SQS API 提供重复数据删除功能,可防止您的消息生产者发送重复数据.消息生产者引入的任何重复数据都会在5分钟的重复数据删除间隔内删除.对于标准队列,您可能偶尔会收到消息的重复副本(至少一次传递).如果使用标准队列,则必须将应用程序设计为幂等的(即,在多次处理同一消息时,它们不得受到不利影响).</v>
      </c>
    </row>
    <row r="103" spans="1:8" ht="18.75" customHeight="1" thickBot="1">
      <c r="A103" s="11" t="s">
        <v>111</v>
      </c>
      <c r="B103" s="25"/>
      <c r="C103" s="7"/>
      <c r="D103" s="6" t="str" cm="1">
        <f t="array" ref="D103">_xlfn.LET(_xlpm.v,INDEX($B:$B, 4 + INT((ROW()-4)/13)*13 + 8), IF(_xlpm.v=0,"",_xlpm.v))</f>
        <v/>
      </c>
      <c r="E103" s="6"/>
      <c r="F103" s="6">
        <f>8</f>
        <v>8</v>
      </c>
      <c r="G103" s="6" t="str">
        <f>_xlfn.XLOOKUP($F103,题库数据!$A$5:$A$104,题库数据!$J$5:$J$104,"")</f>
        <v>D</v>
      </c>
      <c r="H103" s="6" t="str">
        <f>_xlfn.LET(_xlpm.v,_xlfn.XLOOKUP(F103,题库数据!$A$5:$A$104,题库数据!$K$5:$K$104,""),IF(OR(_xlpm.v="",_xlpm.v=0),"",_xlpm.v))</f>
        <v>可见性超时在 Amazon SQS 返回消息时开始.在此期间,消费者会处理并删除消息.但是,如果消费者在删除消息之前失败,并且您的系统在可见性超时到期,该消息对其他消费者可见,并再次收到该消息.如果一条消息必须只接收一次,您的消费者应在可见性超时期限内将其删除.https://docs.aws.amazon.com/AWSSimpleQueueService/latest/SQSDeveloperGuide/sqs-visibilitytimeout.html 关键字:SQS 队列写入 Amazon RDS 由此,选项 D 最佳套件 &amp;其他选项排除[选项A-您不能在现有队列中再插入一个队列;选项 B-only Permission &amp; Option C-Only Retrieves Messages] FIF O 队列旨在从不引入重复消息.但是,您的消息生产者可能会在某些情况下引入重复消息:例如,如果生产者发送消息,没有收到响应,然后重新发送消息相同的消息.Amazon SQS API 提供重复数据删除功能,可防止您的消息生产者发送重复数据.消息生产者引入的任何重复数据都会在5分钟的重复数据删除间隔内删除.对于标准队列,您可能偶尔会收到消息的重复副本(至少一次传递).如果使用标准队列,则必须将应用程序设计为幂等的(即,在多次处理同一消息时,它们不得受到不利影响).</v>
      </c>
    </row>
    <row r="104" spans="1:8" ht="18.75" customHeight="1">
      <c r="A104" s="14" t="s">
        <v>112</v>
      </c>
      <c r="B104" s="34" t="str">
        <f>_xlfn.LET(_xlpm.inp,$B$103,_xlpm.nInp,_xlfn.LET(_xlpm.raw,UPPER(TRIM($B$103)),_xlpm.clean,SUBSTITUTE(SUBSTITUTE(SUBSTITUTE(SUBSTITUTE(SUBSTITUTE(_xlpm.raw,"，",","),"、",","),"；",","),"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 s="19"/>
      <c r="D104" s="6" t="str" cm="1">
        <f t="array" ref="D104">_xlfn.LET(_xlpm.v,INDEX($B:$B, 4 + INT((ROW()-4)/13)*13 + 8), IF(_xlpm.v=0,"",_xlpm.v))</f>
        <v/>
      </c>
      <c r="E104" s="6"/>
      <c r="F104" s="6">
        <f>8</f>
        <v>8</v>
      </c>
      <c r="G104" s="6" t="str">
        <f>_xlfn.XLOOKUP($F104,题库数据!$A$5:$A$104,题库数据!$J$5:$J$104,"")</f>
        <v>D</v>
      </c>
      <c r="H104" s="6" t="str">
        <f>_xlfn.LET(_xlpm.v,_xlfn.XLOOKUP(F104,题库数据!$A$5:$A$104,题库数据!$K$5:$K$104,""),IF(OR(_xlpm.v="",_xlpm.v=0),"",_xlpm.v))</f>
        <v>可见性超时在 Amazon SQS 返回消息时开始.在此期间,消费者会处理并删除消息.但是,如果消费者在删除消息之前失败,并且您的系统在可见性超时到期,该消息对其他消费者可见,并再次收到该消息.如果一条消息必须只接收一次,您的消费者应在可见性超时期限内将其删除.https://docs.aws.amazon.com/AWSSimpleQueueService/latest/SQSDeveloperGuide/sqs-visibilitytimeout.html 关键字:SQS 队列写入 Amazon RDS 由此,选项 D 最佳套件 &amp;其他选项排除[选项A-您不能在现有队列中再插入一个队列;选项 B-only Permission &amp; Option C-Only Retrieves Messages] FIF O 队列旨在从不引入重复消息.但是,您的消息生产者可能会在某些情况下引入重复消息:例如,如果生产者发送消息,没有收到响应,然后重新发送消息相同的消息.Amazon SQS API 提供重复数据删除功能,可防止您的消息生产者发送重复数据.消息生产者引入的任何重复数据都会在5分钟的重复数据删除间隔内删除.对于标准队列,您可能偶尔会收到消息的重复副本(至少一次传递).如果使用标准队列,则必须将应用程序设计为幂等的(即,在多次处理同一消息时,它们不得受到不利影响).</v>
      </c>
    </row>
    <row r="105" spans="1:8" ht="18.75" customHeight="1">
      <c r="A105" s="14" t="s">
        <v>113</v>
      </c>
      <c r="B105" s="35" t="str">
        <f>_xlfn.LET(_xlpm.inp,$B$103,_xlpm.nStd,_xlfn.LET(_xlpm.raw,UPPER(TRIM($G$95)),_xlpm.clean,SUBSTITUTE(SUBSTITUTE(SUBSTITUTE(SUBSTITUTE(SUBSTITUTE(_xlpm.raw,"，",","),"、",","),"；",","),"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 s="18"/>
      <c r="D105" s="6" t="str" cm="1">
        <f t="array" ref="D105">_xlfn.LET(_xlpm.v,INDEX($B:$B, 4 + INT((ROW()-4)/13)*13 + 8), IF(_xlpm.v=0,"",_xlpm.v))</f>
        <v/>
      </c>
      <c r="E105" s="6"/>
      <c r="F105" s="6">
        <f>8</f>
        <v>8</v>
      </c>
      <c r="G105" s="6" t="str">
        <f>_xlfn.XLOOKUP($F105,题库数据!$A$5:$A$104,题库数据!$J$5:$J$104,"")</f>
        <v>D</v>
      </c>
      <c r="H105" s="6" t="str">
        <f>_xlfn.LET(_xlpm.v,_xlfn.XLOOKUP(F105,题库数据!$A$5:$A$104,题库数据!$K$5:$K$104,""),IF(OR(_xlpm.v="",_xlpm.v=0),"",_xlpm.v))</f>
        <v>可见性超时在 Amazon SQS 返回消息时开始.在此期间,消费者会处理并删除消息.但是,如果消费者在删除消息之前失败,并且您的系统在可见性超时到期,该消息对其他消费者可见,并再次收到该消息.如果一条消息必须只接收一次,您的消费者应在可见性超时期限内将其删除.https://docs.aws.amazon.com/AWSSimpleQueueService/latest/SQSDeveloperGuide/sqs-visibilitytimeout.html 关键字:SQS 队列写入 Amazon RDS 由此,选项 D 最佳套件 &amp;其他选项排除[选项A-您不能在现有队列中再插入一个队列;选项 B-only Permission &amp; Option C-Only Retrieves Messages] FIF O 队列旨在从不引入重复消息.但是,您的消息生产者可能会在某些情况下引入重复消息:例如,如果生产者发送消息,没有收到响应,然后重新发送消息相同的消息.Amazon SQS API 提供重复数据删除功能,可防止您的消息生产者发送重复数据.消息生产者引入的任何重复数据都会在5分钟的重复数据删除间隔内删除.对于标准队列,您可能偶尔会收到消息的重复副本(至少一次传递).如果使用标准队列,则必须将应用程序设计为幂等的(即,在多次处理同一消息时,它们不得受到不利影响).</v>
      </c>
    </row>
    <row r="106" spans="1:8" ht="18.75" customHeight="1">
      <c r="A106" s="37" t="s">
        <v>114</v>
      </c>
      <c r="B106" s="52" t="str">
        <f>_xlfn.LET(_xlpm.inp,$B$103,_xlpm.p,$H$95,IF(OR(LEN(TRIM(_xlpm.inp))=0,LEN(TRIM(_xlpm.p))=0,_xlpm.p=0),"",_xlpm.p))</f>
        <v/>
      </c>
      <c r="C106" s="63"/>
      <c r="D106" s="6" t="str" cm="1">
        <f t="array" ref="D106">_xlfn.LET(_xlpm.v,INDEX($B:$B, 4 + INT((ROW()-4)/13)*13 + 8), IF(_xlpm.v=0,"",_xlpm.v))</f>
        <v/>
      </c>
      <c r="E106" s="6"/>
      <c r="F106" s="6">
        <f>8</f>
        <v>8</v>
      </c>
      <c r="G106" s="6" t="str">
        <f>_xlfn.XLOOKUP($F106,题库数据!$A$5:$A$104,题库数据!$J$5:$J$104,"")</f>
        <v>D</v>
      </c>
      <c r="H106" s="6" t="str">
        <f>_xlfn.LET(_xlpm.v,_xlfn.XLOOKUP(F106,题库数据!$A$5:$A$104,题库数据!$K$5:$K$104,""),IF(OR(_xlpm.v="",_xlpm.v=0),"",_xlpm.v))</f>
        <v>可见性超时在 Amazon SQS 返回消息时开始.在此期间,消费者会处理并删除消息.但是,如果消费者在删除消息之前失败,并且您的系统在可见性超时到期,该消息对其他消费者可见,并再次收到该消息.如果一条消息必须只接收一次,您的消费者应在可见性超时期限内将其删除.https://docs.aws.amazon.com/AWSSimpleQueueService/latest/SQSDeveloperGuide/sqs-visibilitytimeout.html 关键字:SQS 队列写入 Amazon RDS 由此,选项 D 最佳套件 &amp;其他选项排除[选项A-您不能在现有队列中再插入一个队列;选项 B-only Permission &amp; Option C-Only Retrieves Messages] FIF O 队列旨在从不引入重复消息.但是,您的消息生产者可能会在某些情况下引入重复消息:例如,如果生产者发送消息,没有收到响应,然后重新发送消息相同的消息.Amazon SQS API 提供重复数据删除功能,可防止您的消息生产者发送重复数据.消息生产者引入的任何重复数据都会在5分钟的重复数据删除间隔内删除.对于标准队列,您可能偶尔会收到消息的重复副本(至少一次传递).如果使用标准队列,则必须将应用程序设计为幂等的(即,在多次处理同一消息时,它们不得受到不利影响).</v>
      </c>
    </row>
    <row r="107" spans="1:8" ht="18.75" customHeight="1" thickBot="1">
      <c r="A107" s="15"/>
      <c r="B107" s="54"/>
      <c r="C107" s="55"/>
      <c r="D107" s="6" t="str" cm="1">
        <f t="array" ref="D107">_xlfn.LET(_xlpm.v,INDEX($B:$B, 4 + INT((ROW()-4)/13)*13 + 8), IF(_xlpm.v=0,"",_xlpm.v))</f>
        <v/>
      </c>
      <c r="E107" s="6"/>
      <c r="F107" s="6">
        <f>8</f>
        <v>8</v>
      </c>
      <c r="G107" s="6" t="str">
        <f>_xlfn.XLOOKUP($F107,题库数据!$A$5:$A$104,题库数据!$J$5:$J$104,"")</f>
        <v>D</v>
      </c>
      <c r="H107" s="6" t="str">
        <f>_xlfn.LET(_xlpm.v,_xlfn.XLOOKUP(F107,题库数据!$A$5:$A$104,题库数据!$K$5:$K$104,""),IF(OR(_xlpm.v="",_xlpm.v=0),"",_xlpm.v))</f>
        <v>可见性超时在 Amazon SQS 返回消息时开始.在此期间,消费者会处理并删除消息.但是,如果消费者在删除消息之前失败,并且您的系统在可见性超时到期,该消息对其他消费者可见,并再次收到该消息.如果一条消息必须只接收一次,您的消费者应在可见性超时期限内将其删除.https://docs.aws.amazon.com/AWSSimpleQueueService/latest/SQSDeveloperGuide/sqs-visibilitytimeout.html 关键字:SQS 队列写入 Amazon RDS 由此,选项 D 最佳套件 &amp;其他选项排除[选项A-您不能在现有队列中再插入一个队列;选项 B-only Permission &amp; Option C-Only Retrieves Messages] FIF O 队列旨在从不引入重复消息.但是,您的消息生产者可能会在某些情况下引入重复消息:例如,如果生产者发送消息,没有收到响应,然后重新发送消息相同的消息.Amazon SQS API 提供重复数据删除功能,可防止您的消息生产者发送重复数据.消息生产者引入的任何重复数据都会在5分钟的重复数据删除间隔内删除.对于标准队列,您可能偶尔会收到消息的重复副本(至少一次传递).如果使用标准队列,则必须将应用程序设计为幂等的(即,在多次处理同一消息时,它们不得受到不利影响).</v>
      </c>
    </row>
    <row r="108" spans="1:8" ht="58.5" customHeight="1" thickTop="1" thickBot="1">
      <c r="A108" s="8" t="s">
        <v>122</v>
      </c>
      <c r="B108" s="56" t="s">
        <v>84</v>
      </c>
      <c r="C108" s="57"/>
      <c r="D108" s="6" t="str" cm="1">
        <f t="array" ref="D108">_xlfn.LET(_xlpm.v,INDEX($B:$B, 4 + INT((ROW()-4)/13)*13 + 8), IF(_xlpm.v=0,"",_xlpm.v))</f>
        <v/>
      </c>
      <c r="E108" s="6"/>
      <c r="F108" s="6">
        <f>9</f>
        <v>9</v>
      </c>
      <c r="G108" s="6" t="str">
        <f>_xlfn.XLOOKUP($F108,题库数据!$A$5:$A$104,题库数据!$J$5:$J$104,"")</f>
        <v>A</v>
      </c>
      <c r="H108" s="6" t="str">
        <f>_xlfn.LET(_xlpm.v,_xlfn.XLOOKUP(F108,题库数据!$A$5:$A$104,题库数据!$K$5:$K$104,""),IF(OR(_xlpm.v="",_xlpm.v=0),"",_xlpm.v))</f>
        <v>“在某些情况下,仅此连接是不够的,保证备用连接作为DX的备份总是更好.有多种选择,但使用 AWS Site-To-Site VPN 实施它是一项真正的成本- 可用于降低成本的有效解决方案,或者同时等待第二个DX的设置."https://www.proud2becloud.com/hybridcloud-networking-backup-aws-direct-connect-network-connection-with-aws-site-to-site-vpn/</v>
      </c>
    </row>
    <row r="109" spans="1:8" ht="18.75" customHeight="1">
      <c r="A109" s="9"/>
      <c r="B109" s="74"/>
      <c r="C109" s="75"/>
      <c r="D109" s="6" t="str" cm="1">
        <f t="array" ref="D109">_xlfn.LET(_xlpm.v,INDEX($B:$B, 4 + INT((ROW()-4)/13)*13 + 8), IF(_xlpm.v=0,"",_xlpm.v))</f>
        <v/>
      </c>
      <c r="E109" s="6"/>
      <c r="F109" s="6">
        <f>9</f>
        <v>9</v>
      </c>
      <c r="G109" s="6" t="str">
        <f>_xlfn.XLOOKUP($F109,题库数据!$A$5:$A$104,题库数据!$J$5:$J$104,"")</f>
        <v>A</v>
      </c>
      <c r="H109" s="6" t="str">
        <f>_xlfn.LET(_xlpm.v,_xlfn.XLOOKUP(F109,题库数据!$A$5:$A$104,题库数据!$K$5:$K$104,""),IF(OR(_xlpm.v="",_xlpm.v=0),"",_xlpm.v))</f>
        <v>“在某些情况下,仅此连接是不够的,保证备用连接作为DX的备份总是更好.有多种选择,但使用 AWS Site-To-Site VPN 实施它是一项真正的成本- 可用于降低成本的有效解决方案,或者同时等待第二个DX的设置."https://www.proud2becloud.com/hybridcloud-networking-backup-aws-direct-connect-network-connection-with-aws-site-to-site-vpn/</v>
      </c>
    </row>
    <row r="110" spans="1:8" ht="18.75" customHeight="1">
      <c r="A110" s="10" t="s">
        <v>107</v>
      </c>
      <c r="B110" s="64" t="str">
        <f>_xlfn.XLOOKUP($F110,题库[题号],题库[选项A])</f>
        <v>提供与区域的 AWS Direct Connect 连接.如果主要 Direct Connect 连接失败,提供 VPN 连接作为备份.</v>
      </c>
      <c r="C110" s="65"/>
      <c r="D110" s="6" t="str" cm="1">
        <f t="array" ref="D110">_xlfn.LET(_xlpm.v,INDEX($B:$B, 4 + INT((ROW()-4)/13)*13 + 8), IF(_xlpm.v=0,"",_xlpm.v))</f>
        <v/>
      </c>
      <c r="E110" s="6"/>
      <c r="F110" s="6">
        <f>9</f>
        <v>9</v>
      </c>
      <c r="G110" s="6" t="str">
        <f>_xlfn.XLOOKUP($F110,题库数据!$A$5:$A$104,题库数据!$J$5:$J$104,"")</f>
        <v>A</v>
      </c>
      <c r="H110" s="6" t="str">
        <f>_xlfn.LET(_xlpm.v,_xlfn.XLOOKUP(F110,题库数据!$A$5:$A$104,题库数据!$K$5:$K$104,""),IF(OR(_xlpm.v="",_xlpm.v=0),"",_xlpm.v))</f>
        <v>“在某些情况下,仅此连接是不够的,保证备用连接作为DX的备份总是更好.有多种选择,但使用 AWS Site-To-Site VPN 实施它是一项真正的成本- 可用于降低成本的有效解决方案,或者同时等待第二个DX的设置."https://www.proud2becloud.com/hybridcloud-networking-backup-aws-direct-connect-network-connection-with-aws-site-to-site-vpn/</v>
      </c>
    </row>
    <row r="111" spans="1:8" ht="18.75" customHeight="1">
      <c r="A111" s="10" t="s">
        <v>108</v>
      </c>
      <c r="B111" s="64" t="str">
        <f>_xlfn.XLOOKUP($F111,题库[题号],题库[选项B])</f>
        <v>为专用连接提供到区域的 VPN隧道连接.为专用连接提供第二条 VPN 隧道,并在主 VPN 连接失败时作为备用.</v>
      </c>
      <c r="C111" s="65"/>
      <c r="D111" s="6" t="str" cm="1">
        <f t="array" ref="D111">_xlfn.LET(_xlpm.v,INDEX($B:$B, 4 + INT((ROW()-4)/13)*13 + 8), IF(_xlpm.v=0,"",_xlpm.v))</f>
        <v/>
      </c>
      <c r="E111" s="6"/>
      <c r="F111" s="6">
        <f>9</f>
        <v>9</v>
      </c>
      <c r="G111" s="6" t="str">
        <f>_xlfn.XLOOKUP($F111,题库数据!$A$5:$A$104,题库数据!$J$5:$J$104,"")</f>
        <v>A</v>
      </c>
      <c r="H111" s="6" t="str">
        <f>_xlfn.LET(_xlpm.v,_xlfn.XLOOKUP(F111,题库数据!$A$5:$A$104,题库数据!$K$5:$K$104,""),IF(OR(_xlpm.v="",_xlpm.v=0),"",_xlpm.v))</f>
        <v>“在某些情况下,仅此连接是不够的,保证备用连接作为DX的备份总是更好.有多种选择,但使用 AWS Site-To-Site VPN 实施它是一项真正的成本- 可用于降低成本的有效解决方案,或者同时等待第二个DX的设置."https://www.proud2becloud.com/hybridcloud-networking-backup-aws-direct-connect-network-connection-with-aws-site-to-site-vpn/</v>
      </c>
    </row>
    <row r="112" spans="1:8" ht="18.75" customHeight="1">
      <c r="A112" s="10" t="s">
        <v>109</v>
      </c>
      <c r="B112" s="64" t="str">
        <f>_xlfn.XLOOKUP($F112,题库[题号],题库[选项C])</f>
        <v>提供与区域的 AWS Direct Connect 连接.如果主要 Direct Connect 连接失败,则提供与同一区域的第二个 Direct Connect 连接作为备份.</v>
      </c>
      <c r="C112" s="65"/>
      <c r="D112" s="6" t="str" cm="1">
        <f t="array" ref="D112">_xlfn.LET(_xlpm.v,INDEX($B:$B, 4 + INT((ROW()-4)/13)*13 + 8), IF(_xlpm.v=0,"",_xlpm.v))</f>
        <v/>
      </c>
      <c r="E112" s="6"/>
      <c r="F112" s="6">
        <f>9</f>
        <v>9</v>
      </c>
      <c r="G112" s="6" t="str">
        <f>_xlfn.XLOOKUP($F112,题库数据!$A$5:$A$104,题库数据!$J$5:$J$104,"")</f>
        <v>A</v>
      </c>
      <c r="H112" s="6" t="str">
        <f>_xlfn.LET(_xlpm.v,_xlfn.XLOOKUP(F112,题库数据!$A$5:$A$104,题库数据!$K$5:$K$104,""),IF(OR(_xlpm.v="",_xlpm.v=0),"",_xlpm.v))</f>
        <v>“在某些情况下,仅此连接是不够的,保证备用连接作为DX的备份总是更好.有多种选择,但使用 AWS Site-To-Site VPN 实施它是一项真正的成本- 可用于降低成本的有效解决方案,或者同时等待第二个DX的设置."https://www.proud2becloud.com/hybridcloud-networking-backup-aws-direct-connect-network-connection-with-aws-site-to-site-vpn/</v>
      </c>
    </row>
    <row r="113" spans="1:8" ht="18.75" customHeight="1">
      <c r="A113" s="10" t="s">
        <v>110</v>
      </c>
      <c r="B113" s="64" t="str">
        <f>_xlfn.XLOOKUP($F113,题库[题号],题库[选项D])</f>
        <v>为区域提供 AWS Direct Connect 连接.如果主要 Direct Connect 连接失败,则使用 AWS CLI 中的 Direct Connect 故障转移属性自动创建备份连接.</v>
      </c>
      <c r="C113" s="65"/>
      <c r="D113" s="6" t="str" cm="1">
        <f t="array" ref="D113">_xlfn.LET(_xlpm.v,INDEX($B:$B, 4 + INT((ROW()-4)/13)*13 + 8), IF(_xlpm.v=0,"",_xlpm.v))</f>
        <v/>
      </c>
      <c r="E113" s="6"/>
      <c r="F113" s="6">
        <f>9</f>
        <v>9</v>
      </c>
      <c r="G113" s="6" t="str">
        <f>_xlfn.XLOOKUP($F113,题库数据!$A$5:$A$104,题库数据!$J$5:$J$104,"")</f>
        <v>A</v>
      </c>
      <c r="H113" s="6" t="str">
        <f>_xlfn.LET(_xlpm.v,_xlfn.XLOOKUP(F113,题库数据!$A$5:$A$104,题库数据!$K$5:$K$104,""),IF(OR(_xlpm.v="",_xlpm.v=0),"",_xlpm.v))</f>
        <v>“在某些情况下,仅此连接是不够的,保证备用连接作为DX的备份总是更好.有多种选择,但使用 AWS Site-To-Site VPN 实施它是一项真正的成本- 可用于降低成本的有效解决方案,或者同时等待第二个DX的设置."https://www.proud2becloud.com/hybridcloud-networking-backup-aws-direct-connect-network-connection-with-aws-site-to-site-vpn/</v>
      </c>
    </row>
    <row r="114" spans="1:8" ht="18.75" customHeight="1">
      <c r="A114" s="10"/>
      <c r="B114" s="62" t="str">
        <f>_xlfn.LET(_xlpm.v,_xlfn.XLOOKUP($F114,题库[题号],题库[选项E],""),IF(OR(_xlpm.v="",_xlpm.v=0),"",_xlpm.v))</f>
        <v/>
      </c>
      <c r="C114" s="63"/>
      <c r="D114" s="6" t="str" cm="1">
        <f t="array" ref="D114">_xlfn.LET(_xlpm.v,INDEX($B:$B, 4 + INT((ROW()-4)/13)*13 + 8), IF(_xlpm.v=0,"",_xlpm.v))</f>
        <v/>
      </c>
      <c r="E114" s="6"/>
      <c r="F114" s="6">
        <f>9</f>
        <v>9</v>
      </c>
      <c r="G114" s="6" t="str">
        <f>_xlfn.XLOOKUP($F114,题库数据!$A$5:$A$104,题库数据!$J$5:$J$104,"")</f>
        <v>A</v>
      </c>
      <c r="H114" s="6" t="str">
        <f>_xlfn.LET(_xlpm.v,_xlfn.XLOOKUP(F114,题库数据!$A$5:$A$104,题库数据!$K$5:$K$104,""),IF(OR(_xlpm.v="",_xlpm.v=0),"",_xlpm.v))</f>
        <v>“在某些情况下,仅此连接是不够的,保证备用连接作为DX的备份总是更好.有多种选择,但使用 AWS Site-To-Site VPN 实施它是一项真正的成本- 可用于降低成本的有效解决方案,或者同时等待第二个DX的设置."https://www.proud2becloud.com/hybridcloud-networking-backup-aws-direct-connect-network-connection-with-aws-site-to-site-vpn/</v>
      </c>
    </row>
    <row r="115" spans="1:8" ht="18.75" customHeight="1" thickBot="1">
      <c r="A115" s="10"/>
      <c r="B115" s="66" t="str">
        <f>_xlfn.LET(_xlpm.v,_xlfn.XLOOKUP($F115,题库[题号],题库[选项F],""),IF(OR(_xlpm.v="",_xlpm.v=0),"",_xlpm.v))</f>
        <v/>
      </c>
      <c r="C115" s="67"/>
      <c r="D115" s="6" t="str" cm="1">
        <f t="array" ref="D115">_xlfn.LET(_xlpm.v,INDEX($B:$B, 4 + INT((ROW()-4)/13)*13 + 8), IF(_xlpm.v=0,"",_xlpm.v))</f>
        <v/>
      </c>
      <c r="E115" s="6"/>
      <c r="F115" s="6">
        <f>9</f>
        <v>9</v>
      </c>
      <c r="G115" s="6" t="str">
        <f>_xlfn.XLOOKUP($F115,题库数据!$A$5:$A$104,题库数据!$J$5:$J$104,"")</f>
        <v>A</v>
      </c>
      <c r="H115" s="6" t="str">
        <f>_xlfn.LET(_xlpm.v,_xlfn.XLOOKUP(F115,题库数据!$A$5:$A$104,题库数据!$K$5:$K$104,""),IF(OR(_xlpm.v="",_xlpm.v=0),"",_xlpm.v))</f>
        <v>“在某些情况下,仅此连接是不够的,保证备用连接作为DX的备份总是更好.有多种选择,但使用 AWS Site-To-Site VPN 实施它是一项真正的成本- 可用于降低成本的有效解决方案,或者同时等待第二个DX的设置."https://www.proud2becloud.com/hybridcloud-networking-backup-aws-direct-connect-network-connection-with-aws-site-to-site-vpn/</v>
      </c>
    </row>
    <row r="116" spans="1:8" ht="18.75" customHeight="1" thickBot="1">
      <c r="A116" s="11" t="s">
        <v>111</v>
      </c>
      <c r="B116" s="25"/>
      <c r="C116" s="7"/>
      <c r="D116" s="6" t="str" cm="1">
        <f t="array" ref="D116">_xlfn.LET(_xlpm.v,INDEX($B:$B, 4 + INT((ROW()-4)/13)*13 + 8), IF(_xlpm.v=0,"",_xlpm.v))</f>
        <v/>
      </c>
      <c r="E116" s="6"/>
      <c r="F116" s="6">
        <f>9</f>
        <v>9</v>
      </c>
      <c r="G116" s="6" t="str">
        <f>_xlfn.XLOOKUP($F116,题库数据!$A$5:$A$104,题库数据!$J$5:$J$104,"")</f>
        <v>A</v>
      </c>
      <c r="H116" s="6" t="str">
        <f>_xlfn.LET(_xlpm.v,_xlfn.XLOOKUP(F116,题库数据!$A$5:$A$104,题库数据!$K$5:$K$104,""),IF(OR(_xlpm.v="",_xlpm.v=0),"",_xlpm.v))</f>
        <v>“在某些情况下,仅此连接是不够的,保证备用连接作为DX的备份总是更好.有多种选择,但使用 AWS Site-To-Site VPN 实施它是一项真正的成本- 可用于降低成本的有效解决方案,或者同时等待第二个DX的设置."https://www.proud2becloud.com/hybridcloud-networking-backup-aws-direct-connect-network-connection-with-aws-site-to-site-vpn/</v>
      </c>
    </row>
    <row r="117" spans="1:8" ht="18.75" customHeight="1">
      <c r="A117" s="10" t="s">
        <v>112</v>
      </c>
      <c r="B117" s="34" t="str">
        <f>_xlfn.LET(_xlpm.inp,$B$116,_xlpm.nInp,_xlfn.LET(_xlpm.raw,UPPER(TRIM($B$116)),_xlpm.clean,SUBSTITUTE(SUBSTITUTE(SUBSTITUTE(SUBSTITUTE(SUBSTITUTE(_xlpm.raw,"，",","),"、",","),"；",","),"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 s="19"/>
      <c r="D117" s="6" t="str" cm="1">
        <f t="array" ref="D117">_xlfn.LET(_xlpm.v,INDEX($B:$B, 4 + INT((ROW()-4)/13)*13 + 8), IF(_xlpm.v=0,"",_xlpm.v))</f>
        <v/>
      </c>
      <c r="E117" s="6"/>
      <c r="F117" s="6">
        <f>9</f>
        <v>9</v>
      </c>
      <c r="G117" s="6" t="str">
        <f>_xlfn.XLOOKUP($F117,题库数据!$A$5:$A$104,题库数据!$J$5:$J$104,"")</f>
        <v>A</v>
      </c>
      <c r="H117" s="6" t="str">
        <f>_xlfn.LET(_xlpm.v,_xlfn.XLOOKUP(F117,题库数据!$A$5:$A$104,题库数据!$K$5:$K$104,""),IF(OR(_xlpm.v="",_xlpm.v=0),"",_xlpm.v))</f>
        <v>“在某些情况下,仅此连接是不够的,保证备用连接作为DX的备份总是更好.有多种选择,但使用 AWS Site-To-Site VPN 实施它是一项真正的成本- 可用于降低成本的有效解决方案,或者同时等待第二个DX的设置."https://www.proud2becloud.com/hybridcloud-networking-backup-aws-direct-connect-network-connection-with-aws-site-to-site-vpn/</v>
      </c>
    </row>
    <row r="118" spans="1:8" ht="18.75" customHeight="1">
      <c r="A118" s="10" t="s">
        <v>113</v>
      </c>
      <c r="B118" s="35" t="str">
        <f>_xlfn.LET(_xlpm.inp,$B$116,_xlpm.nStd,_xlfn.LET(_xlpm.raw,UPPER(TRIM($G$108)),_xlpm.clean,SUBSTITUTE(SUBSTITUTE(SUBSTITUTE(SUBSTITUTE(SUBSTITUTE(_xlpm.raw,"，",","),"、",","),"；",","),"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 s="18"/>
      <c r="D118" s="6" t="str" cm="1">
        <f t="array" ref="D118">_xlfn.LET(_xlpm.v,INDEX($B:$B, 4 + INT((ROW()-4)/13)*13 + 8), IF(_xlpm.v=0,"",_xlpm.v))</f>
        <v/>
      </c>
      <c r="E118" s="6"/>
      <c r="F118" s="6">
        <f>9</f>
        <v>9</v>
      </c>
      <c r="G118" s="6" t="str">
        <f>_xlfn.XLOOKUP($F118,题库数据!$A$5:$A$104,题库数据!$J$5:$J$104,"")</f>
        <v>A</v>
      </c>
      <c r="H118" s="6" t="str">
        <f>_xlfn.LET(_xlpm.v,_xlfn.XLOOKUP(F118,题库数据!$A$5:$A$104,题库数据!$K$5:$K$104,""),IF(OR(_xlpm.v="",_xlpm.v=0),"",_xlpm.v))</f>
        <v>“在某些情况下,仅此连接是不够的,保证备用连接作为DX的备份总是更好.有多种选择,但使用 AWS Site-To-Site VPN 实施它是一项真正的成本- 可用于降低成本的有效解决方案,或者同时等待第二个DX的设置."https://www.proud2becloud.com/hybridcloud-networking-backup-aws-direct-connect-network-connection-with-aws-site-to-site-vpn/</v>
      </c>
    </row>
    <row r="119" spans="1:8" ht="18.75" customHeight="1">
      <c r="A119" s="37" t="s">
        <v>114</v>
      </c>
      <c r="B119" s="52" t="str">
        <f>_xlfn.LET(_xlpm.inp,$B$116,_xlpm.p,$H$108,IF(OR(LEN(TRIM(_xlpm.inp))=0,LEN(TRIM(_xlpm.p))=0,_xlpm.p=0),"",_xlpm.p))</f>
        <v/>
      </c>
      <c r="C119" s="63"/>
      <c r="D119" s="6" t="str" cm="1">
        <f t="array" ref="D119">_xlfn.LET(_xlpm.v,INDEX($B:$B, 4 + INT((ROW()-4)/13)*13 + 8), IF(_xlpm.v=0,"",_xlpm.v))</f>
        <v/>
      </c>
      <c r="E119" s="6"/>
      <c r="F119" s="6">
        <f>9</f>
        <v>9</v>
      </c>
      <c r="G119" s="6" t="str">
        <f>_xlfn.XLOOKUP($F119,题库数据!$A$5:$A$104,题库数据!$J$5:$J$104,"")</f>
        <v>A</v>
      </c>
      <c r="H119" s="6" t="str">
        <f>_xlfn.LET(_xlpm.v,_xlfn.XLOOKUP(F119,题库数据!$A$5:$A$104,题库数据!$K$5:$K$104,""),IF(OR(_xlpm.v="",_xlpm.v=0),"",_xlpm.v))</f>
        <v>“在某些情况下,仅此连接是不够的,保证备用连接作为DX的备份总是更好.有多种选择,但使用 AWS Site-To-Site VPN 实施它是一项真正的成本- 可用于降低成本的有效解决方案,或者同时等待第二个DX的设置."https://www.proud2becloud.com/hybridcloud-networking-backup-aws-direct-connect-network-connection-with-aws-site-to-site-vpn/</v>
      </c>
    </row>
    <row r="120" spans="1:8" ht="18.75" customHeight="1" thickBot="1">
      <c r="A120" s="12"/>
      <c r="B120" s="54"/>
      <c r="C120" s="55"/>
      <c r="D120" s="6" t="str" cm="1">
        <f t="array" ref="D120">_xlfn.LET(_xlpm.v,INDEX($B:$B, 4 + INT((ROW()-4)/13)*13 + 8), IF(_xlpm.v=0,"",_xlpm.v))</f>
        <v/>
      </c>
      <c r="E120" s="6"/>
      <c r="F120" s="6">
        <f>9</f>
        <v>9</v>
      </c>
      <c r="G120" s="6" t="str">
        <f>_xlfn.XLOOKUP($F120,题库数据!$A$5:$A$104,题库数据!$J$5:$J$104,"")</f>
        <v>A</v>
      </c>
      <c r="H120" s="6" t="str">
        <f>_xlfn.LET(_xlpm.v,_xlfn.XLOOKUP(F120,题库数据!$A$5:$A$104,题库数据!$K$5:$K$104,""),IF(OR(_xlpm.v="",_xlpm.v=0),"",_xlpm.v))</f>
        <v>“在某些情况下,仅此连接是不够的,保证备用连接作为DX的备份总是更好.有多种选择,但使用 AWS Site-To-Site VPN 实施它是一项真正的成本- 可用于降低成本的有效解决方案,或者同时等待第二个DX的设置."https://www.proud2becloud.com/hybridcloud-networking-backup-aws-direct-connect-network-connection-with-aws-site-to-site-vpn/</v>
      </c>
    </row>
    <row r="121" spans="1:8" ht="58.5" customHeight="1" thickTop="1" thickBot="1">
      <c r="A121" s="8" t="s">
        <v>123</v>
      </c>
      <c r="B121" s="56" t="s">
        <v>86</v>
      </c>
      <c r="C121" s="57"/>
      <c r="D121" s="6" t="str" cm="1">
        <f t="array" ref="D121">_xlfn.LET(_xlpm.v,INDEX($B:$B, 4 + INT((ROW()-4)/13)*13 + 8), IF(_xlpm.v=0,"",_xlpm.v))</f>
        <v/>
      </c>
      <c r="E121" s="6"/>
      <c r="F121" s="6">
        <f>10</f>
        <v>10</v>
      </c>
      <c r="G121" s="6" t="str">
        <f>_xlfn.XLOOKUP($F121,题库数据!$A$5:$A$104,题库数据!$J$5:$J$104,"")</f>
        <v>B</v>
      </c>
      <c r="H121" s="6" t="str">
        <f>_xlfn.LET(_xlpm.v,_xlfn.XLOOKUP(F121,题库数据!$A$5:$A$104,题库数据!$K$5:$K$104,""),IF(OR(_xlpm.v="",_xlpm.v=0),"",_xlpm.v))</f>
        <v>用于 Aurora 的 RDS 代理 https://docs.aws.amazon.com/AmazonRDS/latest/AuroraUserGuide/rds-proxy.html</v>
      </c>
    </row>
    <row r="122" spans="1:8" ht="18.75" customHeight="1">
      <c r="A122" s="13"/>
      <c r="B122" s="58"/>
      <c r="C122" s="59"/>
      <c r="D122" s="6" t="str" cm="1">
        <f t="array" ref="D122">_xlfn.LET(_xlpm.v,INDEX($B:$B, 4 + INT((ROW()-4)/13)*13 + 8), IF(_xlpm.v=0,"",_xlpm.v))</f>
        <v/>
      </c>
      <c r="E122" s="6"/>
      <c r="F122" s="6">
        <f>10</f>
        <v>10</v>
      </c>
      <c r="G122" s="6" t="str">
        <f>_xlfn.XLOOKUP($F122,题库数据!$A$5:$A$104,题库数据!$J$5:$J$104,"")</f>
        <v>B</v>
      </c>
      <c r="H122" s="6" t="str">
        <f>_xlfn.LET(_xlpm.v,_xlfn.XLOOKUP(F122,题库数据!$A$5:$A$104,题库数据!$K$5:$K$104,""),IF(OR(_xlpm.v="",_xlpm.v=0),"",_xlpm.v))</f>
        <v>用于 Aurora 的 RDS 代理 https://docs.aws.amazon.com/AmazonRDS/latest/AuroraUserGuide/rds-proxy.html</v>
      </c>
    </row>
    <row r="123" spans="1:8" ht="18.75" customHeight="1">
      <c r="A123" s="14" t="s">
        <v>107</v>
      </c>
      <c r="B123" s="60" t="str">
        <f>_xlfn.XLOOKUP($F123,题库[题号],题库[选项A])</f>
        <v>将 EC2 实例放置在不同的 AWS 区域中.使用 Amazon Route 53 运行状況检查来重定向流量.使用 Aurora PostgreSQL 跨区域复制.</v>
      </c>
      <c r="C123" s="61"/>
      <c r="D123" s="6" t="str" cm="1">
        <f t="array" ref="D123">_xlfn.LET(_xlpm.v,INDEX($B:$B, 4 + INT((ROW()-4)/13)*13 + 8), IF(_xlpm.v=0,"",_xlpm.v))</f>
        <v/>
      </c>
      <c r="E123" s="6"/>
      <c r="F123" s="6">
        <f>10</f>
        <v>10</v>
      </c>
      <c r="G123" s="6" t="str">
        <f>_xlfn.XLOOKUP($F123,题库数据!$A$5:$A$104,题库数据!$J$5:$J$104,"")</f>
        <v>B</v>
      </c>
      <c r="H123" s="6" t="str">
        <f>_xlfn.LET(_xlpm.v,_xlfn.XLOOKUP(F123,题库数据!$A$5:$A$104,题库数据!$K$5:$K$104,""),IF(OR(_xlpm.v="",_xlpm.v=0),"",_xlpm.v))</f>
        <v>用于 Aurora 的 RDS 代理 https://docs.aws.amazon.com/AmazonRDS/latest/AuroraUserGuide/rds-proxy.html</v>
      </c>
    </row>
    <row r="124" spans="1:8" ht="18.75" customHeight="1">
      <c r="A124" s="14" t="s">
        <v>108</v>
      </c>
      <c r="B124" s="60" t="str">
        <f>_xlfn.XLOOKUP($F124,题库[题号],题库[选项B])</f>
        <v>将 Auto Scaling 组配置为使用多个可用区.将数据库配置为多可用区,为数据库配置 Amazon RDS 代理实例.</v>
      </c>
      <c r="C124" s="61"/>
      <c r="D124" s="6" t="str" cm="1">
        <f t="array" ref="D124">_xlfn.LET(_xlpm.v,INDEX($B:$B, 4 + INT((ROW()-4)/13)*13 + 8), IF(_xlpm.v=0,"",_xlpm.v))</f>
        <v/>
      </c>
      <c r="E124" s="6"/>
      <c r="F124" s="6">
        <f>10</f>
        <v>10</v>
      </c>
      <c r="G124" s="6" t="str">
        <f>_xlfn.XLOOKUP($F124,题库数据!$A$5:$A$104,题库数据!$J$5:$J$104,"")</f>
        <v>B</v>
      </c>
      <c r="H124" s="6" t="str">
        <f>_xlfn.LET(_xlpm.v,_xlfn.XLOOKUP(F124,题库数据!$A$5:$A$104,题库数据!$K$5:$K$104,""),IF(OR(_xlpm.v="",_xlpm.v=0),"",_xlpm.v))</f>
        <v>用于 Aurora 的 RDS 代理 https://docs.aws.amazon.com/AmazonRDS/latest/AuroraUserGuide/rds-proxy.html</v>
      </c>
    </row>
    <row r="125" spans="1:8" ht="18.75" customHeight="1">
      <c r="A125" s="14" t="s">
        <v>109</v>
      </c>
      <c r="B125" s="60" t="str">
        <f>_xlfn.XLOOKUP($F125,题库[题号],题库[选项C])</f>
        <v>将 Auto Scaling 组配置为使用一个可用区.生成数据库的每小时快照.在发生故障时从快照中恢复数据库.</v>
      </c>
      <c r="C125" s="61"/>
      <c r="D125" s="6" t="str" cm="1">
        <f t="array" ref="D125">_xlfn.LET(_xlpm.v,INDEX($B:$B, 4 + INT((ROW()-4)/13)*13 + 8), IF(_xlpm.v=0,"",_xlpm.v))</f>
        <v/>
      </c>
      <c r="E125" s="6"/>
      <c r="F125" s="6">
        <f>10</f>
        <v>10</v>
      </c>
      <c r="G125" s="6" t="str">
        <f>_xlfn.XLOOKUP($F125,题库数据!$A$5:$A$104,题库数据!$J$5:$J$104,"")</f>
        <v>B</v>
      </c>
      <c r="H125" s="6" t="str">
        <f>_xlfn.LET(_xlpm.v,_xlfn.XLOOKUP(F125,题库数据!$A$5:$A$104,题库数据!$K$5:$K$104,""),IF(OR(_xlpm.v="",_xlpm.v=0),"",_xlpm.v))</f>
        <v>用于 Aurora 的 RDS 代理 https://docs.aws.amazon.com/AmazonRDS/latest/AuroraUserGuide/rds-proxy.html</v>
      </c>
    </row>
    <row r="126" spans="1:8" ht="18.75" customHeight="1">
      <c r="A126" s="14" t="s">
        <v>110</v>
      </c>
      <c r="B126" s="60" t="str">
        <f>_xlfn.XLOOKUP($F126,题库[题号],题库[选项D])</f>
        <v>将 Auto Scaling 组配置为使用多个 AWS 区域.将数据从应用程序写入 Amazon S3.使用 S3 事件通知启动 AWS Lambda 函数以将数据写入数据库.</v>
      </c>
      <c r="C126" s="61"/>
      <c r="D126" s="6" t="str" cm="1">
        <f t="array" ref="D126">_xlfn.LET(_xlpm.v,INDEX($B:$B, 4 + INT((ROW()-4)/13)*13 + 8), IF(_xlpm.v=0,"",_xlpm.v))</f>
        <v/>
      </c>
      <c r="E126" s="6"/>
      <c r="F126" s="6">
        <f>10</f>
        <v>10</v>
      </c>
      <c r="G126" s="6" t="str">
        <f>_xlfn.XLOOKUP($F126,题库数据!$A$5:$A$104,题库数据!$J$5:$J$104,"")</f>
        <v>B</v>
      </c>
      <c r="H126" s="6" t="str">
        <f>_xlfn.LET(_xlpm.v,_xlfn.XLOOKUP(F126,题库数据!$A$5:$A$104,题库数据!$K$5:$K$104,""),IF(OR(_xlpm.v="",_xlpm.v=0),"",_xlpm.v))</f>
        <v>用于 Aurora 的 RDS 代理 https://docs.aws.amazon.com/AmazonRDS/latest/AuroraUserGuide/rds-proxy.html</v>
      </c>
    </row>
    <row r="127" spans="1:8" ht="18.75" customHeight="1">
      <c r="A127" s="14"/>
      <c r="B127" s="62" t="str">
        <f>_xlfn.LET(_xlpm.v,_xlfn.XLOOKUP($F127,题库[题号],题库[选项E],""),IF(OR(_xlpm.v="",_xlpm.v=0),"",_xlpm.v))</f>
        <v/>
      </c>
      <c r="C127" s="63"/>
      <c r="D127" s="6" t="str" cm="1">
        <f t="array" ref="D127">_xlfn.LET(_xlpm.v,INDEX($B:$B, 4 + INT((ROW()-4)/13)*13 + 8), IF(_xlpm.v=0,"",_xlpm.v))</f>
        <v/>
      </c>
      <c r="E127" s="6"/>
      <c r="F127" s="6">
        <f>10</f>
        <v>10</v>
      </c>
      <c r="G127" s="6" t="str">
        <f>_xlfn.XLOOKUP($F127,题库数据!$A$5:$A$104,题库数据!$J$5:$J$104,"")</f>
        <v>B</v>
      </c>
      <c r="H127" s="6" t="str">
        <f>_xlfn.LET(_xlpm.v,_xlfn.XLOOKUP(F127,题库数据!$A$5:$A$104,题库数据!$K$5:$K$104,""),IF(OR(_xlpm.v="",_xlpm.v=0),"",_xlpm.v))</f>
        <v>用于 Aurora 的 RDS 代理 https://docs.aws.amazon.com/AmazonRDS/latest/AuroraUserGuide/rds-proxy.html</v>
      </c>
    </row>
    <row r="128" spans="1:8" ht="18.75" customHeight="1" thickBot="1">
      <c r="A128" s="14"/>
      <c r="B128" s="66" t="str">
        <f>_xlfn.LET(_xlpm.v,_xlfn.XLOOKUP($F128,题库[题号],题库[选项F],""),IF(OR(_xlpm.v="",_xlpm.v=0),"",_xlpm.v))</f>
        <v/>
      </c>
      <c r="C128" s="67"/>
      <c r="D128" s="6" t="str" cm="1">
        <f t="array" ref="D128">_xlfn.LET(_xlpm.v,INDEX($B:$B, 4 + INT((ROW()-4)/13)*13 + 8), IF(_xlpm.v=0,"",_xlpm.v))</f>
        <v/>
      </c>
      <c r="E128" s="6"/>
      <c r="F128" s="6">
        <f>10</f>
        <v>10</v>
      </c>
      <c r="G128" s="6" t="str">
        <f>_xlfn.XLOOKUP($F128,题库数据!$A$5:$A$104,题库数据!$J$5:$J$104,"")</f>
        <v>B</v>
      </c>
      <c r="H128" s="6" t="str">
        <f>_xlfn.LET(_xlpm.v,_xlfn.XLOOKUP(F128,题库数据!$A$5:$A$104,题库数据!$K$5:$K$104,""),IF(OR(_xlpm.v="",_xlpm.v=0),"",_xlpm.v))</f>
        <v>用于 Aurora 的 RDS 代理 https://docs.aws.amazon.com/AmazonRDS/latest/AuroraUserGuide/rds-proxy.html</v>
      </c>
    </row>
    <row r="129" spans="1:8" ht="18.75" customHeight="1" thickBot="1">
      <c r="A129" s="11" t="s">
        <v>111</v>
      </c>
      <c r="B129" s="25"/>
      <c r="C129" s="7"/>
      <c r="D129" s="6" t="str" cm="1">
        <f t="array" ref="D129">_xlfn.LET(_xlpm.v,INDEX($B:$B, 4 + INT((ROW()-4)/13)*13 + 8), IF(_xlpm.v=0,"",_xlpm.v))</f>
        <v/>
      </c>
      <c r="E129" s="6"/>
      <c r="F129" s="6">
        <f>10</f>
        <v>10</v>
      </c>
      <c r="G129" s="6" t="str">
        <f>_xlfn.XLOOKUP($F129,题库数据!$A$5:$A$104,题库数据!$J$5:$J$104,"")</f>
        <v>B</v>
      </c>
      <c r="H129" s="6" t="str">
        <f>_xlfn.LET(_xlpm.v,_xlfn.XLOOKUP(F129,题库数据!$A$5:$A$104,题库数据!$K$5:$K$104,""),IF(OR(_xlpm.v="",_xlpm.v=0),"",_xlpm.v))</f>
        <v>用于 Aurora 的 RDS 代理 https://docs.aws.amazon.com/AmazonRDS/latest/AuroraUserGuide/rds-proxy.html</v>
      </c>
    </row>
    <row r="130" spans="1:8" ht="18.75" customHeight="1">
      <c r="A130" s="14" t="s">
        <v>112</v>
      </c>
      <c r="B130" s="34" t="str">
        <f>_xlfn.LET(_xlpm.inp,$B$129,_xlpm.nInp,_xlfn.LET(_xlpm.raw,UPPER(TRIM($B$129)),_xlpm.clean,SUBSTITUTE(SUBSTITUTE(SUBSTITUTE(SUBSTITUTE(SUBSTITUTE(_xlpm.raw,"，",","),"、",","),"；",","),"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 s="19"/>
      <c r="D130" s="6" t="str" cm="1">
        <f t="array" ref="D130">_xlfn.LET(_xlpm.v,INDEX($B:$B, 4 + INT((ROW()-4)/13)*13 + 8), IF(_xlpm.v=0,"",_xlpm.v))</f>
        <v/>
      </c>
      <c r="E130" s="6"/>
      <c r="F130" s="6">
        <f>10</f>
        <v>10</v>
      </c>
      <c r="G130" s="6" t="str">
        <f>_xlfn.XLOOKUP($F130,题库数据!$A$5:$A$104,题库数据!$J$5:$J$104,"")</f>
        <v>B</v>
      </c>
      <c r="H130" s="6" t="str">
        <f>_xlfn.LET(_xlpm.v,_xlfn.XLOOKUP(F130,题库数据!$A$5:$A$104,题库数据!$K$5:$K$104,""),IF(OR(_xlpm.v="",_xlpm.v=0),"",_xlpm.v))</f>
        <v>用于 Aurora 的 RDS 代理 https://docs.aws.amazon.com/AmazonRDS/latest/AuroraUserGuide/rds-proxy.html</v>
      </c>
    </row>
    <row r="131" spans="1:8" ht="18.75" customHeight="1">
      <c r="A131" s="14" t="s">
        <v>113</v>
      </c>
      <c r="B131" s="35" t="str">
        <f>_xlfn.LET(_xlpm.inp,$B$129,_xlpm.nStd,_xlfn.LET(_xlpm.raw,UPPER(TRIM($G$121)),_xlpm.clean,SUBSTITUTE(SUBSTITUTE(SUBSTITUTE(SUBSTITUTE(SUBSTITUTE(_xlpm.raw,"，",","),"、",","),"；",","),"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1" s="18"/>
      <c r="D131" s="6" t="str" cm="1">
        <f t="array" ref="D131">_xlfn.LET(_xlpm.v,INDEX($B:$B, 4 + INT((ROW()-4)/13)*13 + 8), IF(_xlpm.v=0,"",_xlpm.v))</f>
        <v/>
      </c>
      <c r="E131" s="6"/>
      <c r="F131" s="6">
        <f>10</f>
        <v>10</v>
      </c>
      <c r="G131" s="6" t="str">
        <f>_xlfn.XLOOKUP($F131,题库数据!$A$5:$A$104,题库数据!$J$5:$J$104,"")</f>
        <v>B</v>
      </c>
      <c r="H131" s="6" t="str">
        <f>_xlfn.LET(_xlpm.v,_xlfn.XLOOKUP(F131,题库数据!$A$5:$A$104,题库数据!$K$5:$K$104,""),IF(OR(_xlpm.v="",_xlpm.v=0),"",_xlpm.v))</f>
        <v>用于 Aurora 的 RDS 代理 https://docs.aws.amazon.com/AmazonRDS/latest/AuroraUserGuide/rds-proxy.html</v>
      </c>
    </row>
    <row r="132" spans="1:8" ht="18.75" customHeight="1">
      <c r="A132" s="37" t="s">
        <v>114</v>
      </c>
      <c r="B132" s="52" t="str">
        <f>_xlfn.LET(_xlpm.inp,$B$129,_xlpm.p,$H$121,IF(OR(LEN(TRIM(_xlpm.inp))=0,LEN(TRIM(_xlpm.p))=0,_xlpm.p=0),"",_xlpm.p))</f>
        <v/>
      </c>
      <c r="C132" s="63"/>
      <c r="D132" s="6" t="str" cm="1">
        <f t="array" ref="D132">_xlfn.LET(_xlpm.v,INDEX($B:$B, 4 + INT((ROW()-4)/13)*13 + 8), IF(_xlpm.v=0,"",_xlpm.v))</f>
        <v/>
      </c>
      <c r="E132" s="6"/>
      <c r="F132" s="6">
        <f>10</f>
        <v>10</v>
      </c>
      <c r="G132" s="6" t="str">
        <f>_xlfn.XLOOKUP($F132,题库数据!$A$5:$A$104,题库数据!$J$5:$J$104,"")</f>
        <v>B</v>
      </c>
      <c r="H132" s="6" t="str">
        <f>_xlfn.LET(_xlpm.v,_xlfn.XLOOKUP(F132,题库数据!$A$5:$A$104,题库数据!$K$5:$K$104,""),IF(OR(_xlpm.v="",_xlpm.v=0),"",_xlpm.v))</f>
        <v>用于 Aurora 的 RDS 代理 https://docs.aws.amazon.com/AmazonRDS/latest/AuroraUserGuide/rds-proxy.html</v>
      </c>
    </row>
    <row r="133" spans="1:8" ht="18.75" customHeight="1" thickBot="1">
      <c r="A133" s="15"/>
      <c r="B133" s="54"/>
      <c r="C133" s="55"/>
      <c r="D133" s="6" t="str" cm="1">
        <f t="array" ref="D133">_xlfn.LET(_xlpm.v,INDEX($B:$B, 4 + INT((ROW()-4)/13)*13 + 8), IF(_xlpm.v=0,"",_xlpm.v))</f>
        <v/>
      </c>
      <c r="E133" s="6"/>
      <c r="F133" s="6">
        <f>10</f>
        <v>10</v>
      </c>
      <c r="G133" s="6" t="str">
        <f>_xlfn.XLOOKUP($F133,题库数据!$A$5:$A$104,题库数据!$J$5:$J$104,"")</f>
        <v>B</v>
      </c>
      <c r="H133" s="6" t="str">
        <f>_xlfn.LET(_xlpm.v,_xlfn.XLOOKUP(F133,题库数据!$A$5:$A$104,题库数据!$K$5:$K$104,""),IF(OR(_xlpm.v="",_xlpm.v=0),"",_xlpm.v))</f>
        <v>用于 Aurora 的 RDS 代理 https://docs.aws.amazon.com/AmazonRDS/latest/AuroraUserGuide/rds-proxy.html</v>
      </c>
    </row>
    <row r="134" spans="1:8" ht="58.5" customHeight="1" thickTop="1" thickBot="1">
      <c r="A134" s="8" t="s">
        <v>124</v>
      </c>
      <c r="B134" s="56" t="s">
        <v>88</v>
      </c>
      <c r="C134" s="57"/>
      <c r="D134" s="6" t="str" cm="1">
        <f t="array" ref="D134">_xlfn.LET(_xlpm.v,INDEX($B:$B, 4 + INT((ROW()-4)/13)*13 + 8), IF(_xlpm.v=0,"",_xlpm.v))</f>
        <v/>
      </c>
      <c r="E134" s="6"/>
      <c r="F134" s="6">
        <f>11</f>
        <v>11</v>
      </c>
      <c r="G134" s="6" t="str">
        <f>_xlfn.XLOOKUP($F134,题库数据!$A$5:$A$104,题库数据!$J$5:$J$104,"")</f>
        <v>C</v>
      </c>
      <c r="H134" s="6" t="str">
        <f>_xlfn.LET(_xlpm.v,_xlfn.XLOOKUP(F134,题库数据!$A$5:$A$104,题库数据!$K$5:$K$104,""),IF(OR(_xlpm.v="",_xlpm.v=0),"",_xlpm.v))</f>
        <v>NLB 工作在第 4层,因此不支持 HTTP/HTTPS.替代 ALB 是最佳选择.</v>
      </c>
    </row>
    <row r="135" spans="1:8" ht="18.75" customHeight="1">
      <c r="A135" s="9"/>
      <c r="B135" s="74"/>
      <c r="C135" s="75"/>
      <c r="D135" s="6" t="str" cm="1">
        <f t="array" ref="D135">_xlfn.LET(_xlpm.v,INDEX($B:$B, 4 + INT((ROW()-4)/13)*13 + 8), IF(_xlpm.v=0,"",_xlpm.v))</f>
        <v/>
      </c>
      <c r="E135" s="6"/>
      <c r="F135" s="6">
        <f>11</f>
        <v>11</v>
      </c>
      <c r="G135" s="6" t="str">
        <f>_xlfn.XLOOKUP($F135,题库数据!$A$5:$A$104,题库数据!$J$5:$J$104,"")</f>
        <v>C</v>
      </c>
      <c r="H135" s="6" t="str">
        <f>_xlfn.LET(_xlpm.v,_xlfn.XLOOKUP(F135,题库数据!$A$5:$A$104,题库数据!$K$5:$K$104,""),IF(OR(_xlpm.v="",_xlpm.v=0),"",_xlpm.v))</f>
        <v>NLB 工作在第 4层,因此不支持 HTTP/HTTPS.替代 ALB 是最佳选择.</v>
      </c>
    </row>
    <row r="136" spans="1:8" ht="18.75" customHeight="1">
      <c r="A136" s="10" t="s">
        <v>107</v>
      </c>
      <c r="B136" s="64" t="str">
        <f>_xlfn.XLOOKUP($F136,题库[题号],题库[选项A])</f>
        <v>在 NLB 上启用 HTTP 健康检查.提供公司应用程序的 URL.</v>
      </c>
      <c r="C136" s="65"/>
      <c r="D136" s="6" t="str" cm="1">
        <f t="array" ref="D136">_xlfn.LET(_xlpm.v,INDEX($B:$B, 4 + INT((ROW()-4)/13)*13 + 8), IF(_xlpm.v=0,"",_xlpm.v))</f>
        <v/>
      </c>
      <c r="E136" s="6"/>
      <c r="F136" s="6">
        <f>11</f>
        <v>11</v>
      </c>
      <c r="G136" s="6" t="str">
        <f>_xlfn.XLOOKUP($F136,题库数据!$A$5:$A$104,题库数据!$J$5:$J$104,"")</f>
        <v>C</v>
      </c>
      <c r="H136" s="6" t="str">
        <f>_xlfn.LET(_xlpm.v,_xlfn.XLOOKUP(F136,题库数据!$A$5:$A$104,题库数据!$K$5:$K$104,""),IF(OR(_xlpm.v="",_xlpm.v=0),"",_xlpm.v))</f>
        <v>NLB 工作在第 4层,因此不支持 HTTP/HTTPS.替代 ALB 是最佳选择.</v>
      </c>
    </row>
    <row r="137" spans="1:8" ht="18.75" customHeight="1">
      <c r="A137" s="10" t="s">
        <v>108</v>
      </c>
      <c r="B137" s="64" t="str">
        <f>_xlfn.XLOOKUP($F137,题库[题号],题库[选项B])</f>
        <v>向EC2实例添加一个cron作业,每分钟检查一次本地应用程序的日志,如果检测到HTTP错误,应用程序将重新启动.</v>
      </c>
      <c r="C137" s="65"/>
      <c r="D137" s="6" t="str" cm="1">
        <f t="array" ref="D137">_xlfn.LET(_xlpm.v,INDEX($B:$B, 4 + INT((ROW()-4)/13)*13 + 8), IF(_xlpm.v=0,"",_xlpm.v))</f>
        <v/>
      </c>
      <c r="E137" s="6"/>
      <c r="F137" s="6">
        <f>11</f>
        <v>11</v>
      </c>
      <c r="G137" s="6" t="str">
        <f>_xlfn.XLOOKUP($F137,题库数据!$A$5:$A$104,题库数据!$J$5:$J$104,"")</f>
        <v>C</v>
      </c>
      <c r="H137" s="6" t="str">
        <f>_xlfn.LET(_xlpm.v,_xlfn.XLOOKUP(F137,题库数据!$A$5:$A$104,题库数据!$K$5:$K$104,""),IF(OR(_xlpm.v="",_xlpm.v=0),"",_xlpm.v))</f>
        <v>NLB 工作在第 4层,因此不支持 HTTP/HTTPS.替代 ALB 是最佳选择.</v>
      </c>
    </row>
    <row r="138" spans="1:8" ht="18.75" customHeight="1">
      <c r="A138" s="10" t="s">
        <v>109</v>
      </c>
      <c r="B138" s="64" t="str">
        <f>_xlfn.XLOOKUP($F138,题库[题号],题库[选项C])</f>
        <v>将 NLB 替换为 Application Load Balancer.通过提供公司应用程序的 URL 来启用 HTTP 运行状况检查.配置 Auto Scaling 操作以替换运行状况不佳的实例.</v>
      </c>
      <c r="C138" s="65"/>
      <c r="D138" s="6" t="str" cm="1">
        <f t="array" ref="D138">_xlfn.LET(_xlpm.v,INDEX($B:$B, 4 + INT((ROW()-4)/13)*13 + 8), IF(_xlpm.v=0,"",_xlpm.v))</f>
        <v/>
      </c>
      <c r="E138" s="6"/>
      <c r="F138" s="6">
        <f>11</f>
        <v>11</v>
      </c>
      <c r="G138" s="6" t="str">
        <f>_xlfn.XLOOKUP($F138,题库数据!$A$5:$A$104,题库数据!$J$5:$J$104,"")</f>
        <v>C</v>
      </c>
      <c r="H138" s="6" t="str">
        <f>_xlfn.LET(_xlpm.v,_xlfn.XLOOKUP(F138,题库数据!$A$5:$A$104,题库数据!$K$5:$K$104,""),IF(OR(_xlpm.v="",_xlpm.v=0),"",_xlpm.v))</f>
        <v>NLB 工作在第 4层,因此不支持 HTTP/HTTPS.替代 ALB 是最佳选择.</v>
      </c>
    </row>
    <row r="139" spans="1:8" ht="18.75" customHeight="1">
      <c r="A139" s="10" t="s">
        <v>110</v>
      </c>
      <c r="B139" s="64" t="str">
        <f>_xlfn.XLOOKUP($F139,题库[题号],题库[选项D])</f>
        <v>创建监控 NLB 的 UnhealthyHostCount 指标的 Amazon Cloud Watch 警报.配置 Auto Scaling 操作以在警报处于 ALARM 状态时替换不健康的实例.</v>
      </c>
      <c r="C139" s="65"/>
      <c r="D139" s="6" t="str" cm="1">
        <f t="array" ref="D139">_xlfn.LET(_xlpm.v,INDEX($B:$B, 4 + INT((ROW()-4)/13)*13 + 8), IF(_xlpm.v=0,"",_xlpm.v))</f>
        <v/>
      </c>
      <c r="E139" s="6"/>
      <c r="F139" s="6">
        <f>11</f>
        <v>11</v>
      </c>
      <c r="G139" s="6" t="str">
        <f>_xlfn.XLOOKUP($F139,题库数据!$A$5:$A$104,题库数据!$J$5:$J$104,"")</f>
        <v>C</v>
      </c>
      <c r="H139" s="6" t="str">
        <f>_xlfn.LET(_xlpm.v,_xlfn.XLOOKUP(F139,题库数据!$A$5:$A$104,题库数据!$K$5:$K$104,""),IF(OR(_xlpm.v="",_xlpm.v=0),"",_xlpm.v))</f>
        <v>NLB 工作在第 4层,因此不支持 HTTP/HTTPS.替代 ALB 是最佳选择.</v>
      </c>
    </row>
    <row r="140" spans="1:8" ht="18.75" customHeight="1">
      <c r="A140" s="10"/>
      <c r="B140" s="62" t="str">
        <f>_xlfn.LET(_xlpm.v,_xlfn.XLOOKUP($F140,题库[题号],题库[选项E],""),IF(OR(_xlpm.v="",_xlpm.v=0),"",_xlpm.v))</f>
        <v/>
      </c>
      <c r="C140" s="63"/>
      <c r="D140" s="6" t="str" cm="1">
        <f t="array" ref="D140">_xlfn.LET(_xlpm.v,INDEX($B:$B, 4 + INT((ROW()-4)/13)*13 + 8), IF(_xlpm.v=0,"",_xlpm.v))</f>
        <v/>
      </c>
      <c r="E140" s="6"/>
      <c r="F140" s="6">
        <f>11</f>
        <v>11</v>
      </c>
      <c r="G140" s="6" t="str">
        <f>_xlfn.XLOOKUP($F140,题库数据!$A$5:$A$104,题库数据!$J$5:$J$104,"")</f>
        <v>C</v>
      </c>
      <c r="H140" s="6" t="str">
        <f>_xlfn.LET(_xlpm.v,_xlfn.XLOOKUP(F140,题库数据!$A$5:$A$104,题库数据!$K$5:$K$104,""),IF(OR(_xlpm.v="",_xlpm.v=0),"",_xlpm.v))</f>
        <v>NLB 工作在第 4层,因此不支持 HTTP/HTTPS.替代 ALB 是最佳选择.</v>
      </c>
    </row>
    <row r="141" spans="1:8" ht="18.75" customHeight="1" thickBot="1">
      <c r="A141" s="10"/>
      <c r="B141" s="66" t="str">
        <f>_xlfn.LET(_xlpm.v,_xlfn.XLOOKUP($F141,题库[题号],题库[选项F],""),IF(OR(_xlpm.v="",_xlpm.v=0),"",_xlpm.v))</f>
        <v/>
      </c>
      <c r="C141" s="67"/>
      <c r="D141" s="6" t="str" cm="1">
        <f t="array" ref="D141">_xlfn.LET(_xlpm.v,INDEX($B:$B, 4 + INT((ROW()-4)/13)*13 + 8), IF(_xlpm.v=0,"",_xlpm.v))</f>
        <v/>
      </c>
      <c r="E141" s="6"/>
      <c r="F141" s="6">
        <f>11</f>
        <v>11</v>
      </c>
      <c r="G141" s="6" t="str">
        <f>_xlfn.XLOOKUP($F141,题库数据!$A$5:$A$104,题库数据!$J$5:$J$104,"")</f>
        <v>C</v>
      </c>
      <c r="H141" s="6" t="str">
        <f>_xlfn.LET(_xlpm.v,_xlfn.XLOOKUP(F141,题库数据!$A$5:$A$104,题库数据!$K$5:$K$104,""),IF(OR(_xlpm.v="",_xlpm.v=0),"",_xlpm.v))</f>
        <v>NLB 工作在第 4层,因此不支持 HTTP/HTTPS.替代 ALB 是最佳选择.</v>
      </c>
    </row>
    <row r="142" spans="1:8" ht="18.75" customHeight="1" thickBot="1">
      <c r="A142" s="11" t="s">
        <v>111</v>
      </c>
      <c r="B142" s="25"/>
      <c r="C142" s="7"/>
      <c r="D142" s="6" t="str" cm="1">
        <f t="array" ref="D142">_xlfn.LET(_xlpm.v,INDEX($B:$B, 4 + INT((ROW()-4)/13)*13 + 8), IF(_xlpm.v=0,"",_xlpm.v))</f>
        <v/>
      </c>
      <c r="E142" s="6"/>
      <c r="F142" s="6">
        <f>11</f>
        <v>11</v>
      </c>
      <c r="G142" s="6" t="str">
        <f>_xlfn.XLOOKUP($F142,题库数据!$A$5:$A$104,题库数据!$J$5:$J$104,"")</f>
        <v>C</v>
      </c>
      <c r="H142" s="6" t="str">
        <f>_xlfn.LET(_xlpm.v,_xlfn.XLOOKUP(F142,题库数据!$A$5:$A$104,题库数据!$K$5:$K$104,""),IF(OR(_xlpm.v="",_xlpm.v=0),"",_xlpm.v))</f>
        <v>NLB 工作在第 4层,因此不支持 HTTP/HTTPS.替代 ALB 是最佳选择.</v>
      </c>
    </row>
    <row r="143" spans="1:8" ht="18.75" customHeight="1">
      <c r="A143" s="10" t="s">
        <v>112</v>
      </c>
      <c r="B143" s="34" t="str">
        <f>_xlfn.LET(_xlpm.inp,$B$142,_xlpm.nInp,_xlfn.LET(_xlpm.raw,UPPER(TRIM($B$142)),_xlpm.clean,SUBSTITUTE(SUBSTITUTE(SUBSTITUTE(SUBSTITUTE(SUBSTITUTE(_xlpm.raw,"，",","),"、",","),"；",","),"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3" s="19"/>
      <c r="D143" s="6" t="str" cm="1">
        <f t="array" ref="D143">_xlfn.LET(_xlpm.v,INDEX($B:$B, 4 + INT((ROW()-4)/13)*13 + 8), IF(_xlpm.v=0,"",_xlpm.v))</f>
        <v/>
      </c>
      <c r="E143" s="6"/>
      <c r="F143" s="6">
        <f>11</f>
        <v>11</v>
      </c>
      <c r="G143" s="6" t="str">
        <f>_xlfn.XLOOKUP($F143,题库数据!$A$5:$A$104,题库数据!$J$5:$J$104,"")</f>
        <v>C</v>
      </c>
      <c r="H143" s="6" t="str">
        <f>_xlfn.LET(_xlpm.v,_xlfn.XLOOKUP(F143,题库数据!$A$5:$A$104,题库数据!$K$5:$K$104,""),IF(OR(_xlpm.v="",_xlpm.v=0),"",_xlpm.v))</f>
        <v>NLB 工作在第 4层,因此不支持 HTTP/HTTPS.替代 ALB 是最佳选择.</v>
      </c>
    </row>
    <row r="144" spans="1:8" ht="18.75" customHeight="1">
      <c r="A144" s="10" t="s">
        <v>113</v>
      </c>
      <c r="B144" s="35" t="str">
        <f>_xlfn.LET(_xlpm.inp,$B$142,_xlpm.nStd,_xlfn.LET(_xlpm.raw,UPPER(TRIM($G$134)),_xlpm.clean,SUBSTITUTE(SUBSTITUTE(SUBSTITUTE(SUBSTITUTE(SUBSTITUTE(_xlpm.raw,"，",","),"、",","),"；",","),"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4" s="18"/>
      <c r="D144" s="6" t="str" cm="1">
        <f t="array" ref="D144">_xlfn.LET(_xlpm.v,INDEX($B:$B, 4 + INT((ROW()-4)/13)*13 + 8), IF(_xlpm.v=0,"",_xlpm.v))</f>
        <v/>
      </c>
      <c r="E144" s="6"/>
      <c r="F144" s="6">
        <f>11</f>
        <v>11</v>
      </c>
      <c r="G144" s="6" t="str">
        <f>_xlfn.XLOOKUP($F144,题库数据!$A$5:$A$104,题库数据!$J$5:$J$104,"")</f>
        <v>C</v>
      </c>
      <c r="H144" s="6" t="str">
        <f>_xlfn.LET(_xlpm.v,_xlfn.XLOOKUP(F144,题库数据!$A$5:$A$104,题库数据!$K$5:$K$104,""),IF(OR(_xlpm.v="",_xlpm.v=0),"",_xlpm.v))</f>
        <v>NLB 工作在第 4层,因此不支持 HTTP/HTTPS.替代 ALB 是最佳选择.</v>
      </c>
    </row>
    <row r="145" spans="1:8" ht="18.75" customHeight="1">
      <c r="A145" s="37" t="s">
        <v>114</v>
      </c>
      <c r="B145" s="52" t="str">
        <f>_xlfn.LET(_xlpm.inp,$B$142,_xlpm.p,$H$134,IF(OR(LEN(TRIM(_xlpm.inp))=0,LEN(TRIM(_xlpm.p))=0,_xlpm.p=0),"",_xlpm.p))</f>
        <v/>
      </c>
      <c r="C145" s="63"/>
      <c r="D145" s="6" t="str" cm="1">
        <f t="array" ref="D145">_xlfn.LET(_xlpm.v,INDEX($B:$B, 4 + INT((ROW()-4)/13)*13 + 8), IF(_xlpm.v=0,"",_xlpm.v))</f>
        <v/>
      </c>
      <c r="E145" s="6"/>
      <c r="F145" s="6">
        <f>11</f>
        <v>11</v>
      </c>
      <c r="G145" s="6" t="str">
        <f>_xlfn.XLOOKUP($F145,题库数据!$A$5:$A$104,题库数据!$J$5:$J$104,"")</f>
        <v>C</v>
      </c>
      <c r="H145" s="6" t="str">
        <f>_xlfn.LET(_xlpm.v,_xlfn.XLOOKUP(F145,题库数据!$A$5:$A$104,题库数据!$K$5:$K$104,""),IF(OR(_xlpm.v="",_xlpm.v=0),"",_xlpm.v))</f>
        <v>NLB 工作在第 4层,因此不支持 HTTP/HTTPS.替代 ALB 是最佳选择.</v>
      </c>
    </row>
    <row r="146" spans="1:8" ht="18.75" customHeight="1" thickBot="1">
      <c r="A146" s="12"/>
      <c r="B146" s="54"/>
      <c r="C146" s="55"/>
      <c r="D146" s="6" t="str" cm="1">
        <f t="array" ref="D146">_xlfn.LET(_xlpm.v,INDEX($B:$B, 4 + INT((ROW()-4)/13)*13 + 8), IF(_xlpm.v=0,"",_xlpm.v))</f>
        <v/>
      </c>
      <c r="E146" s="6"/>
      <c r="F146" s="6">
        <f>11</f>
        <v>11</v>
      </c>
      <c r="G146" s="6" t="str">
        <f>_xlfn.XLOOKUP($F146,题库数据!$A$5:$A$104,题库数据!$J$5:$J$104,"")</f>
        <v>C</v>
      </c>
      <c r="H146" s="6" t="str">
        <f>_xlfn.LET(_xlpm.v,_xlfn.XLOOKUP(F146,题库数据!$A$5:$A$104,题库数据!$K$5:$K$104,""),IF(OR(_xlpm.v="",_xlpm.v=0),"",_xlpm.v))</f>
        <v>NLB 工作在第 4层,因此不支持 HTTP/HTTPS.替代 ALB 是最佳选择.</v>
      </c>
    </row>
    <row r="147" spans="1:8" ht="58.5" customHeight="1" thickTop="1" thickBot="1">
      <c r="A147" s="8" t="s">
        <v>125</v>
      </c>
      <c r="B147" s="56" t="s">
        <v>90</v>
      </c>
      <c r="C147" s="57"/>
      <c r="D147" s="6" t="str" cm="1">
        <f t="array" ref="D147">_xlfn.LET(_xlpm.v,INDEX($B:$B, 4 + INT((ROW()-4)/13)*13 + 8), IF(_xlpm.v=0,"",_xlpm.v))</f>
        <v/>
      </c>
      <c r="E147" s="6"/>
      <c r="F147" s="6">
        <f>12</f>
        <v>12</v>
      </c>
      <c r="G147" s="6" t="str">
        <f>_xlfn.XLOOKUP($F147,题库数据!$A$5:$A$104,题库数据!$J$5:$J$104,"")</f>
        <v>B</v>
      </c>
      <c r="H147" s="6" t="str">
        <f>_xlfn.LET(_xlpm.v,_xlfn.XLOOKUP(F147,题库数据!$A$5:$A$104,题库数据!$K$5:$K$104,""),IF(OR(_xlpm.v="",_xlpm.v=0),"",_xlpm.v))</f>
        <v>A - DynamoDB 全局表提供多区域和多活动数据库,但它在“数据损坏的情况下“无效.在这种情况下,您需要备份,此解决方案无效. B-Point in Time Recovery 被设计为连续备份,可以快速恢复,它完美地涵盖了RPO,可能还有 RTO. https://docs.aws.amazon.com/amazondynamodb/latest/developerguide/PointInTimeRecovery.html C - 每日导出不会涵盖 15分钟的RPO. D - DynamoDB 是无服务器的.</v>
      </c>
    </row>
    <row r="148" spans="1:8" ht="18.75" customHeight="1">
      <c r="A148" s="13"/>
      <c r="B148" s="58"/>
      <c r="C148" s="59"/>
      <c r="D148" s="6" t="str" cm="1">
        <f t="array" ref="D148">_xlfn.LET(_xlpm.v,INDEX($B:$B, 4 + INT((ROW()-4)/13)*13 + 8), IF(_xlpm.v=0,"",_xlpm.v))</f>
        <v/>
      </c>
      <c r="E148" s="6"/>
      <c r="F148" s="6">
        <f>12</f>
        <v>12</v>
      </c>
      <c r="G148" s="6" t="str">
        <f>_xlfn.XLOOKUP($F148,题库数据!$A$5:$A$104,题库数据!$J$5:$J$104,"")</f>
        <v>B</v>
      </c>
      <c r="H148" s="6" t="str">
        <f>_xlfn.LET(_xlpm.v,_xlfn.XLOOKUP(F148,题库数据!$A$5:$A$104,题库数据!$K$5:$K$104,""),IF(OR(_xlpm.v="",_xlpm.v=0),"",_xlpm.v))</f>
        <v>A - DynamoDB 全局表提供多区域和多活动数据库,但它在“数据损坏的情况下“无效.在这种情况下,您需要备份,此解决方案无效. B-Point in Time Recovery 被设计为连续备份,可以快速恢复,它完美地涵盖了RPO,可能还有 RTO. https://docs.aws.amazon.com/amazondynamodb/latest/developerguide/PointInTimeRecovery.html C - 每日导出不会涵盖 15分钟的RPO. D - DynamoDB 是无服务器的.</v>
      </c>
    </row>
    <row r="149" spans="1:8" ht="18.75" customHeight="1">
      <c r="A149" s="14" t="s">
        <v>107</v>
      </c>
      <c r="B149" s="60" t="str">
        <f>_xlfn.XLOOKUP($F149,题库[题号],题库[选项A])</f>
        <v>配置 DynamoDB 全局表.对于 RPO 恢复,将应用程序指向不同的 AWS 区域.</v>
      </c>
      <c r="C149" s="61"/>
      <c r="D149" s="6" t="str" cm="1">
        <f t="array" ref="D149">_xlfn.LET(_xlpm.v,INDEX($B:$B, 4 + INT((ROW()-4)/13)*13 + 8), IF(_xlpm.v=0,"",_xlpm.v))</f>
        <v/>
      </c>
      <c r="E149" s="6"/>
      <c r="F149" s="6">
        <f>12</f>
        <v>12</v>
      </c>
      <c r="G149" s="6" t="str">
        <f>_xlfn.XLOOKUP($F149,题库数据!$A$5:$A$104,题库数据!$J$5:$J$104,"")</f>
        <v>B</v>
      </c>
      <c r="H149" s="6" t="str">
        <f>_xlfn.LET(_xlpm.v,_xlfn.XLOOKUP(F149,题库数据!$A$5:$A$104,题库数据!$K$5:$K$104,""),IF(OR(_xlpm.v="",_xlpm.v=0),"",_xlpm.v))</f>
        <v>A - DynamoDB 全局表提供多区域和多活动数据库,但它在“数据损坏的情况下“无效.在这种情况下,您需要备份,此解决方案无效. B-Point in Time Recovery 被设计为连续备份,可以快速恢复,它完美地涵盖了RPO,可能还有 RTO. https://docs.aws.amazon.com/amazondynamodb/latest/developerguide/PointInTimeRecovery.html C - 每日导出不会涵盖 15分钟的RPO. D - DynamoDB 是无服务器的.</v>
      </c>
    </row>
    <row r="150" spans="1:8" ht="18.75" customHeight="1">
      <c r="A150" s="14" t="s">
        <v>108</v>
      </c>
      <c r="B150" s="60" t="str">
        <f>_xlfn.XLOOKUP($F150,题库[题号],题库[选项B])</f>
        <v>配置 DynamoDB 时间点恢复,对于 RPO恢复,恢复到所需的时间点.</v>
      </c>
      <c r="C150" s="61"/>
      <c r="D150" s="6" t="str" cm="1">
        <f t="array" ref="D150">_xlfn.LET(_xlpm.v,INDEX($B:$B, 4 + INT((ROW()-4)/13)*13 + 8), IF(_xlpm.v=0,"",_xlpm.v))</f>
        <v/>
      </c>
      <c r="E150" s="6"/>
      <c r="F150" s="6">
        <f>12</f>
        <v>12</v>
      </c>
      <c r="G150" s="6" t="str">
        <f>_xlfn.XLOOKUP($F150,题库数据!$A$5:$A$104,题库数据!$J$5:$J$104,"")</f>
        <v>B</v>
      </c>
      <c r="H150" s="6" t="str">
        <f>_xlfn.LET(_xlpm.v,_xlfn.XLOOKUP(F150,题库数据!$A$5:$A$104,题库数据!$K$5:$K$104,""),IF(OR(_xlpm.v="",_xlpm.v=0),"",_xlpm.v))</f>
        <v>A - DynamoDB 全局表提供多区域和多活动数据库,但它在“数据损坏的情况下“无效.在这种情况下,您需要备份,此解决方案无效. B-Point in Time Recovery 被设计为连续备份,可以快速恢复,它完美地涵盖了RPO,可能还有 RTO. https://docs.aws.amazon.com/amazondynamodb/latest/developerguide/PointInTimeRecovery.html C - 每日导出不会涵盖 15分钟的RPO. D - DynamoDB 是无服务器的.</v>
      </c>
    </row>
    <row r="151" spans="1:8" ht="18.75" customHeight="1">
      <c r="A151" s="14" t="s">
        <v>109</v>
      </c>
      <c r="B151" s="60" t="str">
        <f>_xlfn.XLOOKUP($F151,题库[题号],题库[选项C])</f>
        <v>每天将 DynamoDB 数据导出到 Amazon S3 Glacier.对于 RPO 恢复,将数据从 S3 Glacier 导入到 DynamoDB.</v>
      </c>
      <c r="C151" s="61"/>
      <c r="D151" s="6" t="str" cm="1">
        <f t="array" ref="D151">_xlfn.LET(_xlpm.v,INDEX($B:$B, 4 + INT((ROW()-4)/13)*13 + 8), IF(_xlpm.v=0,"",_xlpm.v))</f>
        <v/>
      </c>
      <c r="E151" s="6"/>
      <c r="F151" s="6">
        <f>12</f>
        <v>12</v>
      </c>
      <c r="G151" s="6" t="str">
        <f>_xlfn.XLOOKUP($F151,题库数据!$A$5:$A$104,题库数据!$J$5:$J$104,"")</f>
        <v>B</v>
      </c>
      <c r="H151" s="6" t="str">
        <f>_xlfn.LET(_xlpm.v,_xlfn.XLOOKUP(F151,题库数据!$A$5:$A$104,题库数据!$K$5:$K$104,""),IF(OR(_xlpm.v="",_xlpm.v=0),"",_xlpm.v))</f>
        <v>A - DynamoDB 全局表提供多区域和多活动数据库,但它在“数据损坏的情况下“无效.在这种情况下,您需要备份,此解决方案无效. B-Point in Time Recovery 被设计为连续备份,可以快速恢复,它完美地涵盖了RPO,可能还有 RTO. https://docs.aws.amazon.com/amazondynamodb/latest/developerguide/PointInTimeRecovery.html C - 每日导出不会涵盖 15分钟的RPO. D - DynamoDB 是无服务器的.</v>
      </c>
    </row>
    <row r="152" spans="1:8" ht="18.75" customHeight="1">
      <c r="A152" s="14" t="s">
        <v>110</v>
      </c>
      <c r="B152" s="60" t="str">
        <f>_xlfn.XLOOKUP($F152,题库[题号],题库[选项D])</f>
        <v>每 15 分钟为 DynamoDB 表安排 Amazon Elastic Block Store (Amazon EBS) 快照.对于 RPO 恢复,使用 EBS 快照还原 DynamoDB 表.</v>
      </c>
      <c r="C152" s="61"/>
      <c r="D152" s="6" t="str" cm="1">
        <f t="array" ref="D152">_xlfn.LET(_xlpm.v,INDEX($B:$B, 4 + INT((ROW()-4)/13)*13 + 8), IF(_xlpm.v=0,"",_xlpm.v))</f>
        <v/>
      </c>
      <c r="E152" s="6"/>
      <c r="F152" s="6">
        <f>12</f>
        <v>12</v>
      </c>
      <c r="G152" s="6" t="str">
        <f>_xlfn.XLOOKUP($F152,题库数据!$A$5:$A$104,题库数据!$J$5:$J$104,"")</f>
        <v>B</v>
      </c>
      <c r="H152" s="6" t="str">
        <f>_xlfn.LET(_xlpm.v,_xlfn.XLOOKUP(F152,题库数据!$A$5:$A$104,题库数据!$K$5:$K$104,""),IF(OR(_xlpm.v="",_xlpm.v=0),"",_xlpm.v))</f>
        <v>A - DynamoDB 全局表提供多区域和多活动数据库,但它在“数据损坏的情况下“无效.在这种情况下,您需要备份,此解决方案无效. B-Point in Time Recovery 被设计为连续备份,可以快速恢复,它完美地涵盖了RPO,可能还有 RTO. https://docs.aws.amazon.com/amazondynamodb/latest/developerguide/PointInTimeRecovery.html C - 每日导出不会涵盖 15分钟的RPO. D - DynamoDB 是无服务器的.</v>
      </c>
    </row>
    <row r="153" spans="1:8" ht="18.75" customHeight="1">
      <c r="A153" s="14"/>
      <c r="B153" s="62" t="str">
        <f>_xlfn.LET(_xlpm.v,_xlfn.XLOOKUP($F153,题库[题号],题库[选项E],""),IF(OR(_xlpm.v="",_xlpm.v=0),"",_xlpm.v))</f>
        <v/>
      </c>
      <c r="C153" s="63"/>
      <c r="D153" s="6" t="str" cm="1">
        <f t="array" ref="D153">_xlfn.LET(_xlpm.v,INDEX($B:$B, 4 + INT((ROW()-4)/13)*13 + 8), IF(_xlpm.v=0,"",_xlpm.v))</f>
        <v/>
      </c>
      <c r="E153" s="6"/>
      <c r="F153" s="6">
        <f>12</f>
        <v>12</v>
      </c>
      <c r="G153" s="6" t="str">
        <f>_xlfn.XLOOKUP($F153,题库数据!$A$5:$A$104,题库数据!$J$5:$J$104,"")</f>
        <v>B</v>
      </c>
      <c r="H153" s="6" t="str">
        <f>_xlfn.LET(_xlpm.v,_xlfn.XLOOKUP(F153,题库数据!$A$5:$A$104,题库数据!$K$5:$K$104,""),IF(OR(_xlpm.v="",_xlpm.v=0),"",_xlpm.v))</f>
        <v>A - DynamoDB 全局表提供多区域和多活动数据库,但它在“数据损坏的情况下“无效.在这种情况下,您需要备份,此解决方案无效. B-Point in Time Recovery 被设计为连续备份,可以快速恢复,它完美地涵盖了RPO,可能还有 RTO. https://docs.aws.amazon.com/amazondynamodb/latest/developerguide/PointInTimeRecovery.html C - 每日导出不会涵盖 15分钟的RPO. D - DynamoDB 是无服务器的.</v>
      </c>
    </row>
    <row r="154" spans="1:8" ht="18.75" customHeight="1" thickBot="1">
      <c r="A154" s="14"/>
      <c r="B154" s="66" t="str">
        <f>_xlfn.LET(_xlpm.v,_xlfn.XLOOKUP($F154,题库[题号],题库[选项F],""),IF(OR(_xlpm.v="",_xlpm.v=0),"",_xlpm.v))</f>
        <v/>
      </c>
      <c r="C154" s="67"/>
      <c r="D154" s="6" t="str" cm="1">
        <f t="array" ref="D154">_xlfn.LET(_xlpm.v,INDEX($B:$B, 4 + INT((ROW()-4)/13)*13 + 8), IF(_xlpm.v=0,"",_xlpm.v))</f>
        <v/>
      </c>
      <c r="E154" s="6"/>
      <c r="F154" s="6">
        <f>12</f>
        <v>12</v>
      </c>
      <c r="G154" s="6" t="str">
        <f>_xlfn.XLOOKUP($F154,题库数据!$A$5:$A$104,题库数据!$J$5:$J$104,"")</f>
        <v>B</v>
      </c>
      <c r="H154" s="6" t="str">
        <f>_xlfn.LET(_xlpm.v,_xlfn.XLOOKUP(F154,题库数据!$A$5:$A$104,题库数据!$K$5:$K$104,""),IF(OR(_xlpm.v="",_xlpm.v=0),"",_xlpm.v))</f>
        <v>A - DynamoDB 全局表提供多区域和多活动数据库,但它在“数据损坏的情况下“无效.在这种情况下,您需要备份,此解决方案无效. B-Point in Time Recovery 被设计为连续备份,可以快速恢复,它完美地涵盖了RPO,可能还有 RTO. https://docs.aws.amazon.com/amazondynamodb/latest/developerguide/PointInTimeRecovery.html C - 每日导出不会涵盖 15分钟的RPO. D - DynamoDB 是无服务器的.</v>
      </c>
    </row>
    <row r="155" spans="1:8" ht="18.75" customHeight="1" thickBot="1">
      <c r="A155" s="11" t="s">
        <v>111</v>
      </c>
      <c r="B155" s="25"/>
      <c r="C155" s="7"/>
      <c r="D155" s="6" t="str" cm="1">
        <f t="array" ref="D155">_xlfn.LET(_xlpm.v,INDEX($B:$B, 4 + INT((ROW()-4)/13)*13 + 8), IF(_xlpm.v=0,"",_xlpm.v))</f>
        <v/>
      </c>
      <c r="E155" s="6"/>
      <c r="F155" s="6">
        <f>12</f>
        <v>12</v>
      </c>
      <c r="G155" s="6" t="str">
        <f>_xlfn.XLOOKUP($F155,题库数据!$A$5:$A$104,题库数据!$J$5:$J$104,"")</f>
        <v>B</v>
      </c>
      <c r="H155" s="6" t="str">
        <f>_xlfn.LET(_xlpm.v,_xlfn.XLOOKUP(F155,题库数据!$A$5:$A$104,题库数据!$K$5:$K$104,""),IF(OR(_xlpm.v="",_xlpm.v=0),"",_xlpm.v))</f>
        <v>A - DynamoDB 全局表提供多区域和多活动数据库,但它在“数据损坏的情况下“无效.在这种情况下,您需要备份,此解决方案无效. B-Point in Time Recovery 被设计为连续备份,可以快速恢复,它完美地涵盖了RPO,可能还有 RTO. https://docs.aws.amazon.com/amazondynamodb/latest/developerguide/PointInTimeRecovery.html C - 每日导出不会涵盖 15分钟的RPO. D - DynamoDB 是无服务器的.</v>
      </c>
    </row>
    <row r="156" spans="1:8" ht="18.75" customHeight="1">
      <c r="A156" s="14" t="s">
        <v>112</v>
      </c>
      <c r="B156" s="34" t="str">
        <f>_xlfn.LET(_xlpm.inp,$B$155,_xlpm.nInp,_xlfn.LET(_xlpm.raw,UPPER(TRIM($B$155)),_xlpm.clean,SUBSTITUTE(SUBSTITUTE(SUBSTITUTE(SUBSTITUTE(SUBSTITUTE(_xlpm.raw,"，",","),"、",","),"；",","),"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6" s="19"/>
      <c r="D156" s="6" t="str" cm="1">
        <f t="array" ref="D156">_xlfn.LET(_xlpm.v,INDEX($B:$B, 4 + INT((ROW()-4)/13)*13 + 8), IF(_xlpm.v=0,"",_xlpm.v))</f>
        <v/>
      </c>
      <c r="E156" s="6"/>
      <c r="F156" s="6">
        <f>12</f>
        <v>12</v>
      </c>
      <c r="G156" s="6" t="str">
        <f>_xlfn.XLOOKUP($F156,题库数据!$A$5:$A$104,题库数据!$J$5:$J$104,"")</f>
        <v>B</v>
      </c>
      <c r="H156" s="6" t="str">
        <f>_xlfn.LET(_xlpm.v,_xlfn.XLOOKUP(F156,题库数据!$A$5:$A$104,题库数据!$K$5:$K$104,""),IF(OR(_xlpm.v="",_xlpm.v=0),"",_xlpm.v))</f>
        <v>A - DynamoDB 全局表提供多区域和多活动数据库,但它在“数据损坏的情况下“无效.在这种情况下,您需要备份,此解决方案无效. B-Point in Time Recovery 被设计为连续备份,可以快速恢复,它完美地涵盖了RPO,可能还有 RTO. https://docs.aws.amazon.com/amazondynamodb/latest/developerguide/PointInTimeRecovery.html C - 每日导出不会涵盖 15分钟的RPO. D - DynamoDB 是无服务器的.</v>
      </c>
    </row>
    <row r="157" spans="1:8" ht="18.75" customHeight="1">
      <c r="A157" s="14" t="s">
        <v>113</v>
      </c>
      <c r="B157" s="35" t="str">
        <f>_xlfn.LET(_xlpm.inp,$B$155,_xlpm.nStd,_xlfn.LET(_xlpm.raw,UPPER(TRIM($G$147)),_xlpm.clean,SUBSTITUTE(SUBSTITUTE(SUBSTITUTE(SUBSTITUTE(SUBSTITUTE(_xlpm.raw,"，",","),"、",","),"；",","),"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57" s="18"/>
      <c r="D157" s="6" t="str" cm="1">
        <f t="array" ref="D157">_xlfn.LET(_xlpm.v,INDEX($B:$B, 4 + INT((ROW()-4)/13)*13 + 8), IF(_xlpm.v=0,"",_xlpm.v))</f>
        <v/>
      </c>
      <c r="E157" s="6"/>
      <c r="F157" s="6">
        <f>12</f>
        <v>12</v>
      </c>
      <c r="G157" s="6" t="str">
        <f>_xlfn.XLOOKUP($F157,题库数据!$A$5:$A$104,题库数据!$J$5:$J$104,"")</f>
        <v>B</v>
      </c>
      <c r="H157" s="6" t="str">
        <f>_xlfn.LET(_xlpm.v,_xlfn.XLOOKUP(F157,题库数据!$A$5:$A$104,题库数据!$K$5:$K$104,""),IF(OR(_xlpm.v="",_xlpm.v=0),"",_xlpm.v))</f>
        <v>A - DynamoDB 全局表提供多区域和多活动数据库,但它在“数据损坏的情况下“无效.在这种情况下,您需要备份,此解决方案无效. B-Point in Time Recovery 被设计为连续备份,可以快速恢复,它完美地涵盖了RPO,可能还有 RTO. https://docs.aws.amazon.com/amazondynamodb/latest/developerguide/PointInTimeRecovery.html C - 每日导出不会涵盖 15分钟的RPO. D - DynamoDB 是无服务器的.</v>
      </c>
    </row>
    <row r="158" spans="1:8" ht="18.75" customHeight="1">
      <c r="A158" s="37" t="s">
        <v>114</v>
      </c>
      <c r="B158" s="52" t="str">
        <f>_xlfn.LET(_xlpm.inp,$B$155,_xlpm.p,$H$147,IF(OR(LEN(TRIM(_xlpm.inp))=0,LEN(TRIM(_xlpm.p))=0,_xlpm.p=0),"",_xlpm.p))</f>
        <v/>
      </c>
      <c r="C158" s="63"/>
      <c r="D158" s="6" t="str" cm="1">
        <f t="array" ref="D158">_xlfn.LET(_xlpm.v,INDEX($B:$B, 4 + INT((ROW()-4)/13)*13 + 8), IF(_xlpm.v=0,"",_xlpm.v))</f>
        <v/>
      </c>
      <c r="E158" s="6"/>
      <c r="F158" s="6">
        <f>12</f>
        <v>12</v>
      </c>
      <c r="G158" s="6" t="str">
        <f>_xlfn.XLOOKUP($F158,题库数据!$A$5:$A$104,题库数据!$J$5:$J$104,"")</f>
        <v>B</v>
      </c>
      <c r="H158" s="6" t="str">
        <f>_xlfn.LET(_xlpm.v,_xlfn.XLOOKUP(F158,题库数据!$A$5:$A$104,题库数据!$K$5:$K$104,""),IF(OR(_xlpm.v="",_xlpm.v=0),"",_xlpm.v))</f>
        <v>A - DynamoDB 全局表提供多区域和多活动数据库,但它在“数据损坏的情况下“无效.在这种情况下,您需要备份,此解决方案无效. B-Point in Time Recovery 被设计为连续备份,可以快速恢复,它完美地涵盖了RPO,可能还有 RTO. https://docs.aws.amazon.com/amazondynamodb/latest/developerguide/PointInTimeRecovery.html C - 每日导出不会涵盖 15分钟的RPO. D - DynamoDB 是无服务器的.</v>
      </c>
    </row>
    <row r="159" spans="1:8" ht="18.75" customHeight="1" thickBot="1">
      <c r="A159" s="15"/>
      <c r="B159" s="54"/>
      <c r="C159" s="55"/>
      <c r="D159" s="6" t="str" cm="1">
        <f t="array" ref="D159">_xlfn.LET(_xlpm.v,INDEX($B:$B, 4 + INT((ROW()-4)/13)*13 + 8), IF(_xlpm.v=0,"",_xlpm.v))</f>
        <v/>
      </c>
      <c r="E159" s="6"/>
      <c r="F159" s="6">
        <f>12</f>
        <v>12</v>
      </c>
      <c r="G159" s="6" t="str">
        <f>_xlfn.XLOOKUP($F159,题库数据!$A$5:$A$104,题库数据!$J$5:$J$104,"")</f>
        <v>B</v>
      </c>
      <c r="H159" s="6" t="str">
        <f>_xlfn.LET(_xlpm.v,_xlfn.XLOOKUP(F159,题库数据!$A$5:$A$104,题库数据!$K$5:$K$104,""),IF(OR(_xlpm.v="",_xlpm.v=0),"",_xlpm.v))</f>
        <v>A - DynamoDB 全局表提供多区域和多活动数据库,但它在“数据损坏的情况下“无效.在这种情况下,您需要备份,此解决方案无效. B-Point in Time Recovery 被设计为连续备份,可以快速恢复,它完美地涵盖了RPO,可能还有 RTO. https://docs.aws.amazon.com/amazondynamodb/latest/developerguide/PointInTimeRecovery.html C - 每日导出不会涵盖 15分钟的RPO. D - DynamoDB 是无服务器的.</v>
      </c>
    </row>
    <row r="160" spans="1:8" ht="58.5" customHeight="1" thickTop="1" thickBot="1">
      <c r="A160" s="8" t="s">
        <v>126</v>
      </c>
      <c r="B160" s="56" t="s">
        <v>92</v>
      </c>
      <c r="C160" s="57"/>
      <c r="D160" s="6" t="str" cm="1">
        <f t="array" ref="D160">_xlfn.LET(_xlpm.v,INDEX($B:$B, 4 + INT((ROW()-4)/13)*13 + 8), IF(_xlpm.v=0,"",_xlpm.v))</f>
        <v/>
      </c>
      <c r="E160" s="6"/>
      <c r="F160" s="6">
        <f>13</f>
        <v>13</v>
      </c>
      <c r="G160" s="6" t="str">
        <f>_xlfn.XLOOKUP($F160,题库数据!$A$5:$A$104,题库数据!$J$5:$J$104,"")</f>
        <v>D</v>
      </c>
      <c r="H160" s="6" t="str">
        <f>_xlfn.LET(_xlpm.v,_xlfn.XLOOKUP(F160,题库数据!$A$5:$A$104,题库数据!$K$5:$K$104,""),IF(OR(_xlpm.v="",_xlpm.v=0),"",_xlpm.v))</f>
        <v>为了降低成本,去掉了NAT 网关,VPC 端点到 S3.</v>
      </c>
    </row>
    <row r="161" spans="1:8" ht="18.75" customHeight="1">
      <c r="A161" s="9"/>
      <c r="B161" s="74"/>
      <c r="C161" s="75"/>
      <c r="D161" s="6" t="str" cm="1">
        <f t="array" ref="D161">_xlfn.LET(_xlpm.v,INDEX($B:$B, 4 + INT((ROW()-4)/13)*13 + 8), IF(_xlpm.v=0,"",_xlpm.v))</f>
        <v/>
      </c>
      <c r="E161" s="6"/>
      <c r="F161" s="6">
        <f>13</f>
        <v>13</v>
      </c>
      <c r="G161" s="6" t="str">
        <f>_xlfn.XLOOKUP($F161,题库数据!$A$5:$A$104,题库数据!$J$5:$J$104,"")</f>
        <v>D</v>
      </c>
      <c r="H161" s="6" t="str">
        <f>_xlfn.LET(_xlpm.v,_xlfn.XLOOKUP(F161,题库数据!$A$5:$A$104,题库数据!$K$5:$K$104,""),IF(OR(_xlpm.v="",_xlpm.v=0),"",_xlpm.v))</f>
        <v>为了降低成本,去掉了NAT 网关,VPC 端点到 S3.</v>
      </c>
    </row>
    <row r="162" spans="1:8" ht="18.75" customHeight="1">
      <c r="A162" s="10" t="s">
        <v>107</v>
      </c>
      <c r="B162" s="64" t="str">
        <f>_xlfn.XLOOKUP($F162,题库[题号],题库[选项A])</f>
        <v>将 Amazon API Gateway 部署到公有子网并调整路由表以通过它路由 S3 调用.</v>
      </c>
      <c r="C162" s="65"/>
      <c r="D162" s="6" t="str" cm="1">
        <f t="array" ref="D162">_xlfn.LET(_xlpm.v,INDEX($B:$B, 4 + INT((ROW()-4)/13)*13 + 8), IF(_xlpm.v=0,"",_xlpm.v))</f>
        <v/>
      </c>
      <c r="E162" s="6"/>
      <c r="F162" s="6">
        <f>13</f>
        <v>13</v>
      </c>
      <c r="G162" s="6" t="str">
        <f>_xlfn.XLOOKUP($F162,题库数据!$A$5:$A$104,题库数据!$J$5:$J$104,"")</f>
        <v>D</v>
      </c>
      <c r="H162" s="6" t="str">
        <f>_xlfn.LET(_xlpm.v,_xlfn.XLOOKUP(F162,题库数据!$A$5:$A$104,题库数据!$K$5:$K$104,""),IF(OR(_xlpm.v="",_xlpm.v=0),"",_xlpm.v))</f>
        <v>为了降低成本,去掉了NAT 网关,VPC 端点到 S3.</v>
      </c>
    </row>
    <row r="163" spans="1:8" ht="18.75" customHeight="1">
      <c r="A163" s="10" t="s">
        <v>108</v>
      </c>
      <c r="B163" s="64" t="str">
        <f>_xlfn.XLOOKUP($F163,题库[题号],题库[选项B])</f>
        <v>将 NAT 网关部署到公共子网中,并附加一个允许访问S3 存储桶的端点策略.</v>
      </c>
      <c r="C163" s="65"/>
      <c r="D163" s="6" t="str" cm="1">
        <f t="array" ref="D163">_xlfn.LET(_xlpm.v,INDEX($B:$B, 4 + INT((ROW()-4)/13)*13 + 8), IF(_xlpm.v=0,"",_xlpm.v))</f>
        <v/>
      </c>
      <c r="E163" s="6"/>
      <c r="F163" s="6">
        <f>13</f>
        <v>13</v>
      </c>
      <c r="G163" s="6" t="str">
        <f>_xlfn.XLOOKUP($F163,题库数据!$A$5:$A$104,题库数据!$J$5:$J$104,"")</f>
        <v>D</v>
      </c>
      <c r="H163" s="6" t="str">
        <f>_xlfn.LET(_xlpm.v,_xlfn.XLOOKUP(F163,题库数据!$A$5:$A$104,题库数据!$K$5:$K$104,""),IF(OR(_xlpm.v="",_xlpm.v=0),"",_xlpm.v))</f>
        <v>为了降低成本,去掉了NAT 网关,VPC 端点到 S3.</v>
      </c>
    </row>
    <row r="164" spans="1:8" ht="18.75" customHeight="1">
      <c r="A164" s="10" t="s">
        <v>109</v>
      </c>
      <c r="B164" s="64" t="str">
        <f>_xlfn.XLOOKUP($F164,题库[题号],题库[选项C])</f>
        <v>将应用程序部署到公共子网中,并允许其通过互联网网关路由以访问S3 存储桶</v>
      </c>
      <c r="C164" s="65"/>
      <c r="D164" s="6" t="str" cm="1">
        <f t="array" ref="D164">_xlfn.LET(_xlpm.v,INDEX($B:$B, 4 + INT((ROW()-4)/13)*13 + 8), IF(_xlpm.v=0,"",_xlpm.v))</f>
        <v/>
      </c>
      <c r="E164" s="6"/>
      <c r="F164" s="6">
        <f>13</f>
        <v>13</v>
      </c>
      <c r="G164" s="6" t="str">
        <f>_xlfn.XLOOKUP($F164,题库数据!$A$5:$A$104,题库数据!$J$5:$J$104,"")</f>
        <v>D</v>
      </c>
      <c r="H164" s="6" t="str">
        <f>_xlfn.LET(_xlpm.v,_xlfn.XLOOKUP(F164,题库数据!$A$5:$A$104,题库数据!$K$5:$K$104,""),IF(OR(_xlpm.v="",_xlpm.v=0),"",_xlpm.v))</f>
        <v>为了降低成本,去掉了NAT 网关,VPC 端点到 S3.</v>
      </c>
    </row>
    <row r="165" spans="1:8" ht="18.75" customHeight="1">
      <c r="A165" s="10" t="s">
        <v>110</v>
      </c>
      <c r="B165" s="64" t="str">
        <f>_xlfn.XLOOKUP($F165,题库[题号],题库[选项D])</f>
        <v>将 S3 VPC 网关终端节点部署到VPC中,并附加一个终端节点策略以允许访问S3 存储桶.</v>
      </c>
      <c r="C165" s="65"/>
      <c r="D165" s="6" t="str" cm="1">
        <f t="array" ref="D165">_xlfn.LET(_xlpm.v,INDEX($B:$B, 4 + INT((ROW()-4)/13)*13 + 8), IF(_xlpm.v=0,"",_xlpm.v))</f>
        <v/>
      </c>
      <c r="E165" s="6"/>
      <c r="F165" s="6">
        <f>13</f>
        <v>13</v>
      </c>
      <c r="G165" s="6" t="str">
        <f>_xlfn.XLOOKUP($F165,题库数据!$A$5:$A$104,题库数据!$J$5:$J$104,"")</f>
        <v>D</v>
      </c>
      <c r="H165" s="6" t="str">
        <f>_xlfn.LET(_xlpm.v,_xlfn.XLOOKUP(F165,题库数据!$A$5:$A$104,题库数据!$K$5:$K$104,""),IF(OR(_xlpm.v="",_xlpm.v=0),"",_xlpm.v))</f>
        <v>为了降低成本,去掉了NAT 网关,VPC 端点到 S3.</v>
      </c>
    </row>
    <row r="166" spans="1:8" ht="18.75" customHeight="1">
      <c r="A166" s="10"/>
      <c r="B166" s="62" t="str">
        <f>_xlfn.LET(_xlpm.v,_xlfn.XLOOKUP($F166,题库[题号],题库[选项E],""),IF(OR(_xlpm.v="",_xlpm.v=0),"",_xlpm.v))</f>
        <v/>
      </c>
      <c r="C166" s="63"/>
      <c r="D166" s="6" t="str" cm="1">
        <f t="array" ref="D166">_xlfn.LET(_xlpm.v,INDEX($B:$B, 4 + INT((ROW()-4)/13)*13 + 8), IF(_xlpm.v=0,"",_xlpm.v))</f>
        <v/>
      </c>
      <c r="E166" s="6"/>
      <c r="F166" s="6">
        <f>13</f>
        <v>13</v>
      </c>
      <c r="G166" s="6" t="str">
        <f>_xlfn.XLOOKUP($F166,题库数据!$A$5:$A$104,题库数据!$J$5:$J$104,"")</f>
        <v>D</v>
      </c>
      <c r="H166" s="6" t="str">
        <f>_xlfn.LET(_xlpm.v,_xlfn.XLOOKUP(F166,题库数据!$A$5:$A$104,题库数据!$K$5:$K$104,""),IF(OR(_xlpm.v="",_xlpm.v=0),"",_xlpm.v))</f>
        <v>为了降低成本,去掉了NAT 网关,VPC 端点到 S3.</v>
      </c>
    </row>
    <row r="167" spans="1:8" ht="18.75" customHeight="1" thickBot="1">
      <c r="A167" s="10"/>
      <c r="B167" s="66" t="str">
        <f>_xlfn.LET(_xlpm.v,_xlfn.XLOOKUP($F167,题库[题号],题库[选项F],""),IF(OR(_xlpm.v="",_xlpm.v=0),"",_xlpm.v))</f>
        <v/>
      </c>
      <c r="C167" s="67"/>
      <c r="D167" s="6" t="str" cm="1">
        <f t="array" ref="D167">_xlfn.LET(_xlpm.v,INDEX($B:$B, 4 + INT((ROW()-4)/13)*13 + 8), IF(_xlpm.v=0,"",_xlpm.v))</f>
        <v/>
      </c>
      <c r="E167" s="6"/>
      <c r="F167" s="6">
        <f>13</f>
        <v>13</v>
      </c>
      <c r="G167" s="6" t="str">
        <f>_xlfn.XLOOKUP($F167,题库数据!$A$5:$A$104,题库数据!$J$5:$J$104,"")</f>
        <v>D</v>
      </c>
      <c r="H167" s="6" t="str">
        <f>_xlfn.LET(_xlpm.v,_xlfn.XLOOKUP(F167,题库数据!$A$5:$A$104,题库数据!$K$5:$K$104,""),IF(OR(_xlpm.v="",_xlpm.v=0),"",_xlpm.v))</f>
        <v>为了降低成本,去掉了NAT 网关,VPC 端点到 S3.</v>
      </c>
    </row>
    <row r="168" spans="1:8" ht="18.75" customHeight="1" thickBot="1">
      <c r="A168" s="11" t="s">
        <v>111</v>
      </c>
      <c r="B168" s="25"/>
      <c r="C168" s="7"/>
      <c r="D168" s="6" t="str" cm="1">
        <f t="array" ref="D168">_xlfn.LET(_xlpm.v,INDEX($B:$B, 4 + INT((ROW()-4)/13)*13 + 8), IF(_xlpm.v=0,"",_xlpm.v))</f>
        <v/>
      </c>
      <c r="E168" s="6"/>
      <c r="F168" s="6">
        <f>13</f>
        <v>13</v>
      </c>
      <c r="G168" s="6" t="str">
        <f>_xlfn.XLOOKUP($F168,题库数据!$A$5:$A$104,题库数据!$J$5:$J$104,"")</f>
        <v>D</v>
      </c>
      <c r="H168" s="6" t="str">
        <f>_xlfn.LET(_xlpm.v,_xlfn.XLOOKUP(F168,题库数据!$A$5:$A$104,题库数据!$K$5:$K$104,""),IF(OR(_xlpm.v="",_xlpm.v=0),"",_xlpm.v))</f>
        <v>为了降低成本,去掉了NAT 网关,VPC 端点到 S3.</v>
      </c>
    </row>
    <row r="169" spans="1:8" ht="18.75" customHeight="1">
      <c r="A169" s="10" t="s">
        <v>112</v>
      </c>
      <c r="B169" s="34" t="str">
        <f>_xlfn.LET(_xlpm.inp,$B$168,_xlpm.nInp,_xlfn.LET(_xlpm.raw,UPPER(TRIM($B$168)),_xlpm.clean,SUBSTITUTE(SUBSTITUTE(SUBSTITUTE(SUBSTITUTE(SUBSTITUTE(_xlpm.raw,"，",","),"、",","),"；",","),"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69" s="19"/>
      <c r="D169" s="6" t="str" cm="1">
        <f t="array" ref="D169">_xlfn.LET(_xlpm.v,INDEX($B:$B, 4 + INT((ROW()-4)/13)*13 + 8), IF(_xlpm.v=0,"",_xlpm.v))</f>
        <v/>
      </c>
      <c r="E169" s="6"/>
      <c r="F169" s="6">
        <f>13</f>
        <v>13</v>
      </c>
      <c r="G169" s="6" t="str">
        <f>_xlfn.XLOOKUP($F169,题库数据!$A$5:$A$104,题库数据!$J$5:$J$104,"")</f>
        <v>D</v>
      </c>
      <c r="H169" s="6" t="str">
        <f>_xlfn.LET(_xlpm.v,_xlfn.XLOOKUP(F169,题库数据!$A$5:$A$104,题库数据!$K$5:$K$104,""),IF(OR(_xlpm.v="",_xlpm.v=0),"",_xlpm.v))</f>
        <v>为了降低成本,去掉了NAT 网关,VPC 端点到 S3.</v>
      </c>
    </row>
    <row r="170" spans="1:8" ht="18.75" customHeight="1">
      <c r="A170" s="10" t="s">
        <v>113</v>
      </c>
      <c r="B170" s="35" t="str">
        <f>_xlfn.LET(_xlpm.inp,$B$168,_xlpm.nStd,_xlfn.LET(_xlpm.raw,UPPER(TRIM($G$160)),_xlpm.clean,SUBSTITUTE(SUBSTITUTE(SUBSTITUTE(SUBSTITUTE(SUBSTITUTE(_xlpm.raw,"，",","),"、",","),"；",","),"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0" s="18"/>
      <c r="D170" s="6" t="str" cm="1">
        <f t="array" ref="D170">_xlfn.LET(_xlpm.v,INDEX($B:$B, 4 + INT((ROW()-4)/13)*13 + 8), IF(_xlpm.v=0,"",_xlpm.v))</f>
        <v/>
      </c>
      <c r="E170" s="6"/>
      <c r="F170" s="6">
        <f>13</f>
        <v>13</v>
      </c>
      <c r="G170" s="6" t="str">
        <f>_xlfn.XLOOKUP($F170,题库数据!$A$5:$A$104,题库数据!$J$5:$J$104,"")</f>
        <v>D</v>
      </c>
      <c r="H170" s="6" t="str">
        <f>_xlfn.LET(_xlpm.v,_xlfn.XLOOKUP(F170,题库数据!$A$5:$A$104,题库数据!$K$5:$K$104,""),IF(OR(_xlpm.v="",_xlpm.v=0),"",_xlpm.v))</f>
        <v>为了降低成本,去掉了NAT 网关,VPC 端点到 S3.</v>
      </c>
    </row>
    <row r="171" spans="1:8" ht="18.75" customHeight="1">
      <c r="A171" s="37" t="s">
        <v>114</v>
      </c>
      <c r="B171" s="52" t="str">
        <f>_xlfn.LET(_xlpm.inp,$B$168,_xlpm.p,$H$160,IF(OR(LEN(TRIM(_xlpm.inp))=0,LEN(TRIM(_xlpm.p))=0,_xlpm.p=0),"",_xlpm.p))</f>
        <v/>
      </c>
      <c r="C171" s="63"/>
      <c r="D171" s="6" t="str" cm="1">
        <f t="array" ref="D171">_xlfn.LET(_xlpm.v,INDEX($B:$B, 4 + INT((ROW()-4)/13)*13 + 8), IF(_xlpm.v=0,"",_xlpm.v))</f>
        <v/>
      </c>
      <c r="E171" s="6"/>
      <c r="F171" s="6">
        <f>13</f>
        <v>13</v>
      </c>
      <c r="G171" s="6" t="str">
        <f>_xlfn.XLOOKUP($F171,题库数据!$A$5:$A$104,题库数据!$J$5:$J$104,"")</f>
        <v>D</v>
      </c>
      <c r="H171" s="6" t="str">
        <f>_xlfn.LET(_xlpm.v,_xlfn.XLOOKUP(F171,题库数据!$A$5:$A$104,题库数据!$K$5:$K$104,""),IF(OR(_xlpm.v="",_xlpm.v=0),"",_xlpm.v))</f>
        <v>为了降低成本,去掉了NAT 网关,VPC 端点到 S3.</v>
      </c>
    </row>
    <row r="172" spans="1:8" ht="18.75" customHeight="1" thickBot="1">
      <c r="A172" s="12"/>
      <c r="B172" s="54"/>
      <c r="C172" s="55"/>
      <c r="D172" s="6" t="str" cm="1">
        <f t="array" ref="D172">_xlfn.LET(_xlpm.v,INDEX($B:$B, 4 + INT((ROW()-4)/13)*13 + 8), IF(_xlpm.v=0,"",_xlpm.v))</f>
        <v/>
      </c>
      <c r="E172" s="6"/>
      <c r="F172" s="6">
        <f>13</f>
        <v>13</v>
      </c>
      <c r="G172" s="6" t="str">
        <f>_xlfn.XLOOKUP($F172,题库数据!$A$5:$A$104,题库数据!$J$5:$J$104,"")</f>
        <v>D</v>
      </c>
      <c r="H172" s="6" t="str">
        <f>_xlfn.LET(_xlpm.v,_xlfn.XLOOKUP(F172,题库数据!$A$5:$A$104,题库数据!$K$5:$K$104,""),IF(OR(_xlpm.v="",_xlpm.v=0),"",_xlpm.v))</f>
        <v>为了降低成本,去掉了NAT 网关,VPC 端点到 S3.</v>
      </c>
    </row>
    <row r="173" spans="1:8" ht="58.5" customHeight="1" thickTop="1" thickBot="1">
      <c r="A173" s="8" t="s">
        <v>127</v>
      </c>
      <c r="B173" s="56" t="s">
        <v>94</v>
      </c>
      <c r="C173" s="57"/>
      <c r="D173" s="6" t="str" cm="1">
        <f t="array" ref="D173">_xlfn.LET(_xlpm.v,INDEX($B:$B, 4 + INT((ROW()-4)/13)*13 + 8), IF(_xlpm.v=0,"",_xlpm.v))</f>
        <v/>
      </c>
      <c r="E173" s="6"/>
      <c r="F173" s="6">
        <f>14</f>
        <v>14</v>
      </c>
      <c r="G173" s="6" t="str">
        <f>_xlfn.XLOOKUP($F173,题库数据!$A$5:$A$104,题库数据!$J$5:$J$104,"")</f>
        <v>C,D</v>
      </c>
      <c r="H173" s="6" t="str">
        <f>_xlfn.LET(_xlpm.v,_xlfn.XLOOKUP(F173,题库数据!$A$5:$A$104,题库数据!$K$5:$K$104,""),IF(OR(_xlpm.v="",_xlpm.v=0),"",_xlpm.v))</f>
        <v>选项C(仅允许来自外部 IP的访问)和 D(允许来自堡垒主机的私有 IP的入站 SSH) . https://digitalcloud.training/sshinto-ec2-in-private-subnet/</v>
      </c>
    </row>
    <row r="174" spans="1:8" ht="18.75" customHeight="1">
      <c r="A174" s="13"/>
      <c r="B174" s="58"/>
      <c r="C174" s="59"/>
      <c r="D174" s="6" t="str" cm="1">
        <f t="array" ref="D174">_xlfn.LET(_xlpm.v,INDEX($B:$B, 4 + INT((ROW()-4)/13)*13 + 8), IF(_xlpm.v=0,"",_xlpm.v))</f>
        <v/>
      </c>
      <c r="E174" s="6"/>
      <c r="F174" s="6">
        <f>14</f>
        <v>14</v>
      </c>
      <c r="G174" s="6" t="str">
        <f>_xlfn.XLOOKUP($F174,题库数据!$A$5:$A$104,题库数据!$J$5:$J$104,"")</f>
        <v>C,D</v>
      </c>
      <c r="H174" s="6" t="str">
        <f>_xlfn.LET(_xlpm.v,_xlfn.XLOOKUP(F174,题库数据!$A$5:$A$104,题库数据!$K$5:$K$104,""),IF(OR(_xlpm.v="",_xlpm.v=0),"",_xlpm.v))</f>
        <v>选项C(仅允许来自外部 IP的访问)和 D(允许来自堡垒主机的私有 IP的入站 SSH) . https://digitalcloud.training/sshinto-ec2-in-private-subnet/</v>
      </c>
    </row>
    <row r="175" spans="1:8" ht="18.75" customHeight="1">
      <c r="A175" s="14" t="s">
        <v>107</v>
      </c>
      <c r="B175" s="60" t="str">
        <f>_xlfn.XLOOKUP($F175,题库[题号],题库[选项A])</f>
        <v>将堡垒主机的当前安全组替换为仅允许来自应用程序实例的入站访问的安全组</v>
      </c>
      <c r="C175" s="61"/>
      <c r="D175" s="6" t="str" cm="1">
        <f t="array" ref="D175">_xlfn.LET(_xlpm.v,INDEX($B:$B, 4 + INT((ROW()-4)/13)*13 + 8), IF(_xlpm.v=0,"",_xlpm.v))</f>
        <v/>
      </c>
      <c r="E175" s="6"/>
      <c r="F175" s="6">
        <f>14</f>
        <v>14</v>
      </c>
      <c r="G175" s="6" t="str">
        <f>_xlfn.XLOOKUP($F175,题库数据!$A$5:$A$104,题库数据!$J$5:$J$104,"")</f>
        <v>C,D</v>
      </c>
      <c r="H175" s="6" t="str">
        <f>_xlfn.LET(_xlpm.v,_xlfn.XLOOKUP(F175,题库数据!$A$5:$A$104,题库数据!$K$5:$K$104,""),IF(OR(_xlpm.v="",_xlpm.v=0),"",_xlpm.v))</f>
        <v>选项C(仅允许来自外部 IP的访问)和 D(允许来自堡垒主机的私有 IP的入站 SSH) . https://digitalcloud.training/sshinto-ec2-in-private-subnet/</v>
      </c>
    </row>
    <row r="176" spans="1:8" ht="18.75" customHeight="1">
      <c r="A176" s="14" t="s">
        <v>108</v>
      </c>
      <c r="B176" s="60" t="str">
        <f>_xlfn.XLOOKUP($F176,题库[题号],题库[选项B])</f>
        <v>将堡垒主机的当前安全组替换为只允许公司内部IP范围的入站访问的安全组</v>
      </c>
      <c r="C176" s="61"/>
      <c r="D176" s="6" t="str" cm="1">
        <f t="array" ref="D176">_xlfn.LET(_xlpm.v,INDEX($B:$B, 4 + INT((ROW()-4)/13)*13 + 8), IF(_xlpm.v=0,"",_xlpm.v))</f>
        <v/>
      </c>
      <c r="E176" s="6"/>
      <c r="F176" s="6">
        <f>14</f>
        <v>14</v>
      </c>
      <c r="G176" s="6" t="str">
        <f>_xlfn.XLOOKUP($F176,题库数据!$A$5:$A$104,题库数据!$J$5:$J$104,"")</f>
        <v>C,D</v>
      </c>
      <c r="H176" s="6" t="str">
        <f>_xlfn.LET(_xlpm.v,_xlfn.XLOOKUP(F176,题库数据!$A$5:$A$104,题库数据!$K$5:$K$104,""),IF(OR(_xlpm.v="",_xlpm.v=0),"",_xlpm.v))</f>
        <v>选项C(仅允许来自外部 IP的访问)和 D(允许来自堡垒主机的私有 IP的入站 SSH) . https://digitalcloud.training/sshinto-ec2-in-private-subnet/</v>
      </c>
    </row>
    <row r="177" spans="1:8" ht="18.75" customHeight="1">
      <c r="A177" s="14" t="s">
        <v>109</v>
      </c>
      <c r="B177" s="60" t="str">
        <f>_xlfn.XLOOKUP($F177,题库[题号],题库[选项C])</f>
        <v>将堡垒主机的当前安全组替换为只允许公司外部IP范围入站访问的安全组</v>
      </c>
      <c r="C177" s="61"/>
      <c r="D177" s="6" t="str" cm="1">
        <f t="array" ref="D177">_xlfn.LET(_xlpm.v,INDEX($B:$B, 4 + INT((ROW()-4)/13)*13 + 8), IF(_xlpm.v=0,"",_xlpm.v))</f>
        <v/>
      </c>
      <c r="E177" s="6"/>
      <c r="F177" s="6">
        <f>14</f>
        <v>14</v>
      </c>
      <c r="G177" s="6" t="str">
        <f>_xlfn.XLOOKUP($F177,题库数据!$A$5:$A$104,题库数据!$J$5:$J$104,"")</f>
        <v>C,D</v>
      </c>
      <c r="H177" s="6" t="str">
        <f>_xlfn.LET(_xlpm.v,_xlfn.XLOOKUP(F177,题库数据!$A$5:$A$104,题库数据!$K$5:$K$104,""),IF(OR(_xlpm.v="",_xlpm.v=0),"",_xlpm.v))</f>
        <v>选项C(仅允许来自外部 IP的访问)和 D(允许来自堡垒主机的私有 IP的入站 SSH) . https://digitalcloud.training/sshinto-ec2-in-private-subnet/</v>
      </c>
    </row>
    <row r="178" spans="1:8" ht="18.75" customHeight="1">
      <c r="A178" s="14" t="s">
        <v>110</v>
      </c>
      <c r="B178" s="60" t="str">
        <f>_xlfn.XLOOKUP($F178,题库[题号],题库[选项D])</f>
        <v>将应用程序实例的当前安全组替换为仅允许从堡垒主机的私有IP地址进行入站 SSH 访问的安全组</v>
      </c>
      <c r="C178" s="61"/>
      <c r="D178" s="6" t="str" cm="1">
        <f t="array" ref="D178">_xlfn.LET(_xlpm.v,INDEX($B:$B, 4 + INT((ROW()-4)/13)*13 + 8), IF(_xlpm.v=0,"",_xlpm.v))</f>
        <v/>
      </c>
      <c r="E178" s="6"/>
      <c r="F178" s="6">
        <f>14</f>
        <v>14</v>
      </c>
      <c r="G178" s="6" t="str">
        <f>_xlfn.XLOOKUP($F178,题库数据!$A$5:$A$104,题库数据!$J$5:$J$104,"")</f>
        <v>C,D</v>
      </c>
      <c r="H178" s="6" t="str">
        <f>_xlfn.LET(_xlpm.v,_xlfn.XLOOKUP(F178,题库数据!$A$5:$A$104,题库数据!$K$5:$K$104,""),IF(OR(_xlpm.v="",_xlpm.v=0),"",_xlpm.v))</f>
        <v>选项C(仅允许来自外部 IP的访问)和 D(允许来自堡垒主机的私有 IP的入站 SSH) . https://digitalcloud.training/sshinto-ec2-in-private-subnet/</v>
      </c>
    </row>
    <row r="179" spans="1:8" ht="18.75" customHeight="1">
      <c r="A179" s="14" t="s">
        <v>128</v>
      </c>
      <c r="B179" s="60" t="str">
        <f>_xlfn.LET(_xlpm.v,_xlfn.XLOOKUP($F179,题库[题号],题库[选项E],""),IF(OR(_xlpm.v="",_xlpm.v=0),"",_xlpm.v))</f>
        <v>将应用程序实例的当前安全组替换为仅允许从堡垒主机的公共IP 地址进行入站 SSH 访问的安全组</v>
      </c>
      <c r="C179" s="61"/>
      <c r="D179" s="6" t="str" cm="1">
        <f t="array" ref="D179">_xlfn.LET(_xlpm.v,INDEX($B:$B, 4 + INT((ROW()-4)/13)*13 + 8), IF(_xlpm.v=0,"",_xlpm.v))</f>
        <v/>
      </c>
      <c r="E179" s="6"/>
      <c r="F179" s="6">
        <f>14</f>
        <v>14</v>
      </c>
      <c r="G179" s="6" t="str">
        <f>_xlfn.XLOOKUP($F179,题库数据!$A$5:$A$104,题库数据!$J$5:$J$104,"")</f>
        <v>C,D</v>
      </c>
      <c r="H179" s="6" t="str">
        <f>_xlfn.LET(_xlpm.v,_xlfn.XLOOKUP(F179,题库数据!$A$5:$A$104,题库数据!$K$5:$K$104,""),IF(OR(_xlpm.v="",_xlpm.v=0),"",_xlpm.v))</f>
        <v>选项C(仅允许来自外部 IP的访问)和 D(允许来自堡垒主机的私有 IP的入站 SSH) . https://digitalcloud.training/sshinto-ec2-in-private-subnet/</v>
      </c>
    </row>
    <row r="180" spans="1:8" ht="18.75" customHeight="1" thickBot="1">
      <c r="A180" s="14"/>
      <c r="B180" s="66" t="str">
        <f>_xlfn.LET(_xlpm.v,_xlfn.XLOOKUP($F180,题库[题号],题库[选项F],""),IF(OR(_xlpm.v="",_xlpm.v=0),"",_xlpm.v))</f>
        <v/>
      </c>
      <c r="C180" s="67"/>
      <c r="D180" s="6" t="str" cm="1">
        <f t="array" ref="D180">_xlfn.LET(_xlpm.v,INDEX($B:$B, 4 + INT((ROW()-4)/13)*13 + 8), IF(_xlpm.v=0,"",_xlpm.v))</f>
        <v/>
      </c>
      <c r="E180" s="6"/>
      <c r="F180" s="6">
        <f>14</f>
        <v>14</v>
      </c>
      <c r="G180" s="6" t="str">
        <f>_xlfn.XLOOKUP($F180,题库数据!$A$5:$A$104,题库数据!$J$5:$J$104,"")</f>
        <v>C,D</v>
      </c>
      <c r="H180" s="6" t="str">
        <f>_xlfn.LET(_xlpm.v,_xlfn.XLOOKUP(F180,题库数据!$A$5:$A$104,题库数据!$K$5:$K$104,""),IF(OR(_xlpm.v="",_xlpm.v=0),"",_xlpm.v))</f>
        <v>选项C(仅允许来自外部 IP的访问)和 D(允许来自堡垒主机的私有 IP的入站 SSH) . https://digitalcloud.training/sshinto-ec2-in-private-subnet/</v>
      </c>
    </row>
    <row r="181" spans="1:8" ht="18.75" customHeight="1" thickBot="1">
      <c r="A181" s="11" t="s">
        <v>111</v>
      </c>
      <c r="B181" s="25"/>
      <c r="C181" s="7"/>
      <c r="D181" s="6" t="str" cm="1">
        <f t="array" ref="D181">_xlfn.LET(_xlpm.v,INDEX($B:$B, 4 + INT((ROW()-4)/13)*13 + 8), IF(_xlpm.v=0,"",_xlpm.v))</f>
        <v/>
      </c>
      <c r="E181" s="6"/>
      <c r="F181" s="6">
        <f>14</f>
        <v>14</v>
      </c>
      <c r="G181" s="6" t="str">
        <f>_xlfn.XLOOKUP($F181,题库数据!$A$5:$A$104,题库数据!$J$5:$J$104,"")</f>
        <v>C,D</v>
      </c>
      <c r="H181" s="6" t="str">
        <f>_xlfn.LET(_xlpm.v,_xlfn.XLOOKUP(F181,题库数据!$A$5:$A$104,题库数据!$K$5:$K$104,""),IF(OR(_xlpm.v="",_xlpm.v=0),"",_xlpm.v))</f>
        <v>选项C(仅允许来自外部 IP的访问)和 D(允许来自堡垒主机的私有 IP的入站 SSH) . https://digitalcloud.training/sshinto-ec2-in-private-subnet/</v>
      </c>
    </row>
    <row r="182" spans="1:8" ht="18.75" customHeight="1">
      <c r="A182" s="14" t="s">
        <v>112</v>
      </c>
      <c r="B182" s="34" t="str">
        <f>_xlfn.LET(_xlpm.inp,$B$181,_xlpm.nInp,_xlfn.LET(_xlpm.raw,UPPER(TRIM($B$181)),_xlpm.clean,SUBSTITUTE(SUBSTITUTE(SUBSTITUTE(SUBSTITUTE(SUBSTITUTE(_xlpm.raw,"，",","),"、",","),"；",","),"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2" s="19"/>
      <c r="D182" s="6" t="str" cm="1">
        <f t="array" ref="D182">_xlfn.LET(_xlpm.v,INDEX($B:$B, 4 + INT((ROW()-4)/13)*13 + 8), IF(_xlpm.v=0,"",_xlpm.v))</f>
        <v/>
      </c>
      <c r="E182" s="6"/>
      <c r="F182" s="6">
        <f>14</f>
        <v>14</v>
      </c>
      <c r="G182" s="6" t="str">
        <f>_xlfn.XLOOKUP($F182,题库数据!$A$5:$A$104,题库数据!$J$5:$J$104,"")</f>
        <v>C,D</v>
      </c>
      <c r="H182" s="6" t="str">
        <f>_xlfn.LET(_xlpm.v,_xlfn.XLOOKUP(F182,题库数据!$A$5:$A$104,题库数据!$K$5:$K$104,""),IF(OR(_xlpm.v="",_xlpm.v=0),"",_xlpm.v))</f>
        <v>选项C(仅允许来自外部 IP的访问)和 D(允许来自堡垒主机的私有 IP的入站 SSH) . https://digitalcloud.training/sshinto-ec2-in-private-subnet/</v>
      </c>
    </row>
    <row r="183" spans="1:8" ht="18.75" customHeight="1">
      <c r="A183" s="14" t="s">
        <v>113</v>
      </c>
      <c r="B183" s="35" t="str">
        <f>_xlfn.LET(_xlpm.inp,$B$181,_xlpm.nStd,_xlfn.LET(_xlpm.raw,UPPER(TRIM($G$173)),_xlpm.clean,SUBSTITUTE(SUBSTITUTE(SUBSTITUTE(SUBSTITUTE(SUBSTITUTE(_xlpm.raw,"，",","),"、",","),"；",","),"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3" s="18"/>
      <c r="D183" s="6" t="str" cm="1">
        <f t="array" ref="D183">_xlfn.LET(_xlpm.v,INDEX($B:$B, 4 + INT((ROW()-4)/13)*13 + 8), IF(_xlpm.v=0,"",_xlpm.v))</f>
        <v/>
      </c>
      <c r="E183" s="6"/>
      <c r="F183" s="6">
        <f>14</f>
        <v>14</v>
      </c>
      <c r="G183" s="6" t="str">
        <f>_xlfn.XLOOKUP($F183,题库数据!$A$5:$A$104,题库数据!$J$5:$J$104,"")</f>
        <v>C,D</v>
      </c>
      <c r="H183" s="6" t="str">
        <f>_xlfn.LET(_xlpm.v,_xlfn.XLOOKUP(F183,题库数据!$A$5:$A$104,题库数据!$K$5:$K$104,""),IF(OR(_xlpm.v="",_xlpm.v=0),"",_xlpm.v))</f>
        <v>选项C(仅允许来自外部 IP的访问)和 D(允许来自堡垒主机的私有 IP的入站 SSH) . https://digitalcloud.training/sshinto-ec2-in-private-subnet/</v>
      </c>
    </row>
    <row r="184" spans="1:8" ht="18.75" customHeight="1">
      <c r="A184" s="37" t="s">
        <v>114</v>
      </c>
      <c r="B184" s="52" t="str">
        <f>_xlfn.LET(_xlpm.inp,$B$181,_xlpm.p,$H$173,IF(OR(LEN(TRIM(_xlpm.inp))=0,LEN(TRIM(_xlpm.p))=0,_xlpm.p=0),"",_xlpm.p))</f>
        <v/>
      </c>
      <c r="C184" s="63"/>
      <c r="D184" s="6" t="str" cm="1">
        <f t="array" ref="D184">_xlfn.LET(_xlpm.v,INDEX($B:$B, 4 + INT((ROW()-4)/13)*13 + 8), IF(_xlpm.v=0,"",_xlpm.v))</f>
        <v/>
      </c>
      <c r="E184" s="6"/>
      <c r="F184" s="6">
        <f>14</f>
        <v>14</v>
      </c>
      <c r="G184" s="6" t="str">
        <f>_xlfn.XLOOKUP($F184,题库数据!$A$5:$A$104,题库数据!$J$5:$J$104,"")</f>
        <v>C,D</v>
      </c>
      <c r="H184" s="6" t="str">
        <f>_xlfn.LET(_xlpm.v,_xlfn.XLOOKUP(F184,题库数据!$A$5:$A$104,题库数据!$K$5:$K$104,""),IF(OR(_xlpm.v="",_xlpm.v=0),"",_xlpm.v))</f>
        <v>选项C(仅允许来自外部 IP的访问)和 D(允许来自堡垒主机的私有 IP的入站 SSH) . https://digitalcloud.training/sshinto-ec2-in-private-subnet/</v>
      </c>
    </row>
    <row r="185" spans="1:8" ht="18.75" customHeight="1" thickBot="1">
      <c r="A185" s="15"/>
      <c r="B185" s="54"/>
      <c r="C185" s="55"/>
      <c r="D185" s="6" t="str" cm="1">
        <f t="array" ref="D185">_xlfn.LET(_xlpm.v,INDEX($B:$B, 4 + INT((ROW()-4)/13)*13 + 8), IF(_xlpm.v=0,"",_xlpm.v))</f>
        <v/>
      </c>
      <c r="E185" s="6"/>
      <c r="F185" s="6">
        <f>14</f>
        <v>14</v>
      </c>
      <c r="G185" s="6" t="str">
        <f>_xlfn.XLOOKUP($F185,题库数据!$A$5:$A$104,题库数据!$J$5:$J$104,"")</f>
        <v>C,D</v>
      </c>
      <c r="H185" s="6" t="str">
        <f>_xlfn.LET(_xlpm.v,_xlfn.XLOOKUP(F185,题库数据!$A$5:$A$104,题库数据!$K$5:$K$104,""),IF(OR(_xlpm.v="",_xlpm.v=0),"",_xlpm.v))</f>
        <v>选项C(仅允许来自外部 IP的访问)和 D(允许来自堡垒主机的私有 IP的入站 SSH) . https://digitalcloud.training/sshinto-ec2-in-private-subnet/</v>
      </c>
    </row>
    <row r="186" spans="1:8" ht="58.5" customHeight="1" thickTop="1" thickBot="1">
      <c r="A186" s="8" t="s">
        <v>129</v>
      </c>
      <c r="B186" s="56" t="s">
        <v>96</v>
      </c>
      <c r="C186" s="57"/>
      <c r="D186" s="6" t="str" cm="1">
        <f t="array" ref="D186">_xlfn.LET(_xlpm.v,INDEX($B:$B, 4 + INT((ROW()-4)/13)*13 + 8), IF(_xlpm.v=0,"",_xlpm.v))</f>
        <v/>
      </c>
      <c r="E186" s="6"/>
      <c r="F186" s="6">
        <f>15</f>
        <v>15</v>
      </c>
      <c r="G186" s="6" t="str">
        <f>_xlfn.XLOOKUP($F186,题库数据!$A$5:$A$104,题库数据!$J$5:$J$104,"")</f>
        <v>A,C</v>
      </c>
      <c r="H186" s="6" t="str">
        <f>_xlfn.LET(_xlpm.v,_xlfn.XLOOKUP(F186,题库数据!$A$5:$A$104,题库数据!$K$5:$K$104,""),IF(OR(_xlpm.v="",_xlpm.v=0),"",_xlpm.v))</f>
        <v>公共子网上的 EC2 Web+私有子网上的EC2 SQL+安全性是高优先级.因此,选项A 允许来自任何地方的 HTTPS.加上选项C 以允许来自 Web 实例的 SQL 连接,</v>
      </c>
    </row>
    <row r="187" spans="1:8" ht="18.75" customHeight="1">
      <c r="A187" s="9"/>
      <c r="B187" s="74"/>
      <c r="C187" s="75"/>
      <c r="D187" s="6" t="str" cm="1">
        <f t="array" ref="D187">_xlfn.LET(_xlpm.v,INDEX($B:$B, 4 + INT((ROW()-4)/13)*13 + 8), IF(_xlpm.v=0,"",_xlpm.v))</f>
        <v/>
      </c>
      <c r="E187" s="6"/>
      <c r="F187" s="6">
        <f>15</f>
        <v>15</v>
      </c>
      <c r="G187" s="6" t="str">
        <f>_xlfn.XLOOKUP($F187,题库数据!$A$5:$A$104,题库数据!$J$5:$J$104,"")</f>
        <v>A,C</v>
      </c>
      <c r="H187" s="6" t="str">
        <f>_xlfn.LET(_xlpm.v,_xlfn.XLOOKUP(F187,题库数据!$A$5:$A$104,题库数据!$K$5:$K$104,""),IF(OR(_xlpm.v="",_xlpm.v=0),"",_xlpm.v))</f>
        <v>公共子网上的 EC2 Web+私有子网上的EC2 SQL+安全性是高优先级.因此,选项A 允许来自任何地方的 HTTPS.加上选项C 以允许来自 Web 实例的 SQL 连接,</v>
      </c>
    </row>
    <row r="188" spans="1:8" ht="18.75" customHeight="1">
      <c r="A188" s="10" t="s">
        <v>107</v>
      </c>
      <c r="B188" s="64" t="str">
        <f>_xlfn.XLOOKUP($F188,题库[题号],题库[选项A])</f>
        <v>将 Web 层的安全组配置为允许来自 0.0.0.0/0 的端口 443 上的入站流量.</v>
      </c>
      <c r="C188" s="65"/>
      <c r="D188" s="6" t="str" cm="1">
        <f t="array" ref="D188">_xlfn.LET(_xlpm.v,INDEX($B:$B, 4 + INT((ROW()-4)/13)*13 + 8), IF(_xlpm.v=0,"",_xlpm.v))</f>
        <v/>
      </c>
      <c r="E188" s="6"/>
      <c r="F188" s="6">
        <f>15</f>
        <v>15</v>
      </c>
      <c r="G188" s="6" t="str">
        <f>_xlfn.XLOOKUP($F188,题库数据!$A$5:$A$104,题库数据!$J$5:$J$104,"")</f>
        <v>A,C</v>
      </c>
      <c r="H188" s="6" t="str">
        <f>_xlfn.LET(_xlpm.v,_xlfn.XLOOKUP(F188,题库数据!$A$5:$A$104,题库数据!$K$5:$K$104,""),IF(OR(_xlpm.v="",_xlpm.v=0),"",_xlpm.v))</f>
        <v>公共子网上的 EC2 Web+私有子网上的EC2 SQL+安全性是高优先级.因此,选项A 允许来自任何地方的 HTTPS.加上选项C 以允许来自 Web 实例的 SQL 连接,</v>
      </c>
    </row>
    <row r="189" spans="1:8" ht="18.75" customHeight="1">
      <c r="A189" s="10" t="s">
        <v>108</v>
      </c>
      <c r="B189" s="64" t="str">
        <f>_xlfn.XLOOKUP($F189,题库[题号],题库[选项B])</f>
        <v>将 Web 层的安全组配置为允许来自 0.0.0.0/0 的端口 443 上的出站流量.</v>
      </c>
      <c r="C189" s="65"/>
      <c r="D189" s="6" t="str" cm="1">
        <f t="array" ref="D189">_xlfn.LET(_xlpm.v,INDEX($B:$B, 4 + INT((ROW()-4)/13)*13 + 8), IF(_xlpm.v=0,"",_xlpm.v))</f>
        <v/>
      </c>
      <c r="E189" s="6"/>
      <c r="F189" s="6">
        <f>15</f>
        <v>15</v>
      </c>
      <c r="G189" s="6" t="str">
        <f>_xlfn.XLOOKUP($F189,题库数据!$A$5:$A$104,题库数据!$J$5:$J$104,"")</f>
        <v>A,C</v>
      </c>
      <c r="H189" s="6" t="str">
        <f>_xlfn.LET(_xlpm.v,_xlfn.XLOOKUP(F189,题库数据!$A$5:$A$104,题库数据!$K$5:$K$104,""),IF(OR(_xlpm.v="",_xlpm.v=0),"",_xlpm.v))</f>
        <v>公共子网上的 EC2 Web+私有子网上的EC2 SQL+安全性是高优先级.因此,选项A 允许来自任何地方的 HTTPS.加上选项C 以允许来自 Web 实例的 SQL 连接,</v>
      </c>
    </row>
    <row r="190" spans="1:8" ht="18.75" customHeight="1">
      <c r="A190" s="10" t="s">
        <v>109</v>
      </c>
      <c r="B190" s="64" t="str">
        <f>_xlfn.XLOOKUP($F190,题库[题号],题库[选项C])</f>
        <v>配置数据库层的安全组以允许来自 Web 层安全组的端口 1433 上的入站流量.</v>
      </c>
      <c r="C190" s="65"/>
      <c r="D190" s="6" t="str" cm="1">
        <f t="array" ref="D190">_xlfn.LET(_xlpm.v,INDEX($B:$B, 4 + INT((ROW()-4)/13)*13 + 8), IF(_xlpm.v=0,"",_xlpm.v))</f>
        <v/>
      </c>
      <c r="E190" s="6"/>
      <c r="F190" s="6">
        <f>15</f>
        <v>15</v>
      </c>
      <c r="G190" s="6" t="str">
        <f>_xlfn.XLOOKUP($F190,题库数据!$A$5:$A$104,题库数据!$J$5:$J$104,"")</f>
        <v>A,C</v>
      </c>
      <c r="H190" s="6" t="str">
        <f>_xlfn.LET(_xlpm.v,_xlfn.XLOOKUP(F190,题库数据!$A$5:$A$104,题库数据!$K$5:$K$104,""),IF(OR(_xlpm.v="",_xlpm.v=0),"",_xlpm.v))</f>
        <v>公共子网上的 EC2 Web+私有子网上的EC2 SQL+安全性是高优先级.因此,选项A 允许来自任何地方的 HTTPS.加上选项C 以允许来自 Web 实例的 SQL 连接,</v>
      </c>
    </row>
    <row r="191" spans="1:8" ht="18.75" customHeight="1">
      <c r="A191" s="10" t="s">
        <v>110</v>
      </c>
      <c r="B191" s="64" t="str">
        <f>_xlfn.XLOOKUP($F191,题库[题号],题库[选项D])</f>
        <v>配置数据库层的安全组以允许端口 443 和 1433 上的出站流量到 Web 层的安全组.</v>
      </c>
      <c r="C191" s="65"/>
      <c r="D191" s="6" t="str" cm="1">
        <f t="array" ref="D191">_xlfn.LET(_xlpm.v,INDEX($B:$B, 4 + INT((ROW()-4)/13)*13 + 8), IF(_xlpm.v=0,"",_xlpm.v))</f>
        <v/>
      </c>
      <c r="E191" s="6"/>
      <c r="F191" s="6">
        <f>15</f>
        <v>15</v>
      </c>
      <c r="G191" s="6" t="str">
        <f>_xlfn.XLOOKUP($F191,题库数据!$A$5:$A$104,题库数据!$J$5:$J$104,"")</f>
        <v>A,C</v>
      </c>
      <c r="H191" s="6" t="str">
        <f>_xlfn.LET(_xlpm.v,_xlfn.XLOOKUP(F191,题库数据!$A$5:$A$104,题库数据!$K$5:$K$104,""),IF(OR(_xlpm.v="",_xlpm.v=0),"",_xlpm.v))</f>
        <v>公共子网上的 EC2 Web+私有子网上的EC2 SQL+安全性是高优先级.因此,选项A 允许来自任何地方的 HTTPS.加上选项C 以允许来自 Web 实例的 SQL 连接,</v>
      </c>
    </row>
    <row r="192" spans="1:8" ht="18.75" customHeight="1">
      <c r="A192" s="10" t="s">
        <v>128</v>
      </c>
      <c r="B192" s="64" t="str">
        <f>_xlfn.LET(_xlpm.v,_xlfn.XLOOKUP($F192,题库[题号],题库[选项E],""),IF(OR(_xlpm.v="",_xlpm.v=0),"",_xlpm.v))</f>
        <v>配置数据库层的安全组以允许来自 Web 层安全组的端口 443 和 1433 上的入站流量.</v>
      </c>
      <c r="C192" s="65"/>
      <c r="D192" s="6" t="str" cm="1">
        <f t="array" ref="D192">_xlfn.LET(_xlpm.v,INDEX($B:$B, 4 + INT((ROW()-4)/13)*13 + 8), IF(_xlpm.v=0,"",_xlpm.v))</f>
        <v/>
      </c>
      <c r="E192" s="6"/>
      <c r="F192" s="6">
        <f>15</f>
        <v>15</v>
      </c>
      <c r="G192" s="6" t="str">
        <f>_xlfn.XLOOKUP($F192,题库数据!$A$5:$A$104,题库数据!$J$5:$J$104,"")</f>
        <v>A,C</v>
      </c>
      <c r="H192" s="6" t="str">
        <f>_xlfn.LET(_xlpm.v,_xlfn.XLOOKUP(F192,题库数据!$A$5:$A$104,题库数据!$K$5:$K$104,""),IF(OR(_xlpm.v="",_xlpm.v=0),"",_xlpm.v))</f>
        <v>公共子网上的 EC2 Web+私有子网上的EC2 SQL+安全性是高优先级.因此,选项A 允许来自任何地方的 HTTPS.加上选项C 以允许来自 Web 实例的 SQL 连接,</v>
      </c>
    </row>
    <row r="193" spans="1:8" ht="18.75" customHeight="1" thickBot="1">
      <c r="A193" s="10"/>
      <c r="B193" s="66" t="str">
        <f>_xlfn.LET(_xlpm.v,_xlfn.XLOOKUP($F193,题库[题号],题库[选项F],""),IF(OR(_xlpm.v="",_xlpm.v=0),"",_xlpm.v))</f>
        <v/>
      </c>
      <c r="C193" s="67"/>
      <c r="D193" s="6" t="str" cm="1">
        <f t="array" ref="D193">_xlfn.LET(_xlpm.v,INDEX($B:$B, 4 + INT((ROW()-4)/13)*13 + 8), IF(_xlpm.v=0,"",_xlpm.v))</f>
        <v/>
      </c>
      <c r="E193" s="6"/>
      <c r="F193" s="6">
        <f>15</f>
        <v>15</v>
      </c>
      <c r="G193" s="6" t="str">
        <f>_xlfn.XLOOKUP($F193,题库数据!$A$5:$A$104,题库数据!$J$5:$J$104,"")</f>
        <v>A,C</v>
      </c>
      <c r="H193" s="6" t="str">
        <f>_xlfn.LET(_xlpm.v,_xlfn.XLOOKUP(F193,题库数据!$A$5:$A$104,题库数据!$K$5:$K$104,""),IF(OR(_xlpm.v="",_xlpm.v=0),"",_xlpm.v))</f>
        <v>公共子网上的 EC2 Web+私有子网上的EC2 SQL+安全性是高优先级.因此,选项A 允许来自任何地方的 HTTPS.加上选项C 以允许来自 Web 实例的 SQL 连接,</v>
      </c>
    </row>
    <row r="194" spans="1:8" ht="18.75" customHeight="1" thickBot="1">
      <c r="A194" s="11" t="s">
        <v>111</v>
      </c>
      <c r="B194" s="25"/>
      <c r="C194" s="7"/>
      <c r="D194" s="6" t="str" cm="1">
        <f t="array" ref="D194">_xlfn.LET(_xlpm.v,INDEX($B:$B, 4 + INT((ROW()-4)/13)*13 + 8), IF(_xlpm.v=0,"",_xlpm.v))</f>
        <v/>
      </c>
      <c r="E194" s="6"/>
      <c r="F194" s="6">
        <f>15</f>
        <v>15</v>
      </c>
      <c r="G194" s="6" t="str">
        <f>_xlfn.XLOOKUP($F194,题库数据!$A$5:$A$104,题库数据!$J$5:$J$104,"")</f>
        <v>A,C</v>
      </c>
      <c r="H194" s="6" t="str">
        <f>_xlfn.LET(_xlpm.v,_xlfn.XLOOKUP(F194,题库数据!$A$5:$A$104,题库数据!$K$5:$K$104,""),IF(OR(_xlpm.v="",_xlpm.v=0),"",_xlpm.v))</f>
        <v>公共子网上的 EC2 Web+私有子网上的EC2 SQL+安全性是高优先级.因此,选项A 允许来自任何地方的 HTTPS.加上选项C 以允许来自 Web 实例的 SQL 连接,</v>
      </c>
    </row>
    <row r="195" spans="1:8" ht="18.75" customHeight="1">
      <c r="A195" s="10" t="s">
        <v>112</v>
      </c>
      <c r="B195" s="34" t="str">
        <f>_xlfn.LET(_xlpm.inp,$B$194,_xlpm.nInp,_xlfn.LET(_xlpm.raw,UPPER(TRIM($B$194)),_xlpm.clean,SUBSTITUTE(SUBSTITUTE(SUBSTITUTE(SUBSTITUTE(SUBSTITUTE(_xlpm.raw,"，",","),"、",","),"；",","),"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95" s="19"/>
      <c r="D195" s="6" t="str" cm="1">
        <f t="array" ref="D195">_xlfn.LET(_xlpm.v,INDEX($B:$B, 4 + INT((ROW()-4)/13)*13 + 8), IF(_xlpm.v=0,"",_xlpm.v))</f>
        <v/>
      </c>
      <c r="E195" s="6"/>
      <c r="F195" s="6">
        <f>15</f>
        <v>15</v>
      </c>
      <c r="G195" s="6" t="str">
        <f>_xlfn.XLOOKUP($F195,题库数据!$A$5:$A$104,题库数据!$J$5:$J$104,"")</f>
        <v>A,C</v>
      </c>
      <c r="H195" s="6" t="str">
        <f>_xlfn.LET(_xlpm.v,_xlfn.XLOOKUP(F195,题库数据!$A$5:$A$104,题库数据!$K$5:$K$104,""),IF(OR(_xlpm.v="",_xlpm.v=0),"",_xlpm.v))</f>
        <v>公共子网上的 EC2 Web+私有子网上的EC2 SQL+安全性是高优先级.因此,选项A 允许来自任何地方的 HTTPS.加上选项C 以允许来自 Web 实例的 SQL 连接,</v>
      </c>
    </row>
    <row r="196" spans="1:8" ht="18.75" customHeight="1">
      <c r="A196" s="10" t="s">
        <v>113</v>
      </c>
      <c r="B196" s="35" t="str">
        <f>_xlfn.LET(_xlpm.inp,$B$194,_xlpm.nStd,_xlfn.LET(_xlpm.raw,UPPER(TRIM($G$186)),_xlpm.clean,SUBSTITUTE(SUBSTITUTE(SUBSTITUTE(SUBSTITUTE(SUBSTITUTE(_xlpm.raw,"，",","),"、",","),"；",","),"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96" s="18"/>
      <c r="D196" s="6" t="str" cm="1">
        <f t="array" ref="D196">_xlfn.LET(_xlpm.v,INDEX($B:$B, 4 + INT((ROW()-4)/13)*13 + 8), IF(_xlpm.v=0,"",_xlpm.v))</f>
        <v/>
      </c>
      <c r="E196" s="6"/>
      <c r="F196" s="6">
        <f>15</f>
        <v>15</v>
      </c>
      <c r="G196" s="6" t="str">
        <f>_xlfn.XLOOKUP($F196,题库数据!$A$5:$A$104,题库数据!$J$5:$J$104,"")</f>
        <v>A,C</v>
      </c>
      <c r="H196" s="6" t="str">
        <f>_xlfn.LET(_xlpm.v,_xlfn.XLOOKUP(F196,题库数据!$A$5:$A$104,题库数据!$K$5:$K$104,""),IF(OR(_xlpm.v="",_xlpm.v=0),"",_xlpm.v))</f>
        <v>公共子网上的 EC2 Web+私有子网上的EC2 SQL+安全性是高优先级.因此,选项A 允许来自任何地方的 HTTPS.加上选项C 以允许来自 Web 实例的 SQL 连接,</v>
      </c>
    </row>
    <row r="197" spans="1:8" ht="18.75" customHeight="1">
      <c r="A197" s="37" t="s">
        <v>114</v>
      </c>
      <c r="B197" s="52" t="str">
        <f>_xlfn.LET(_xlpm.inp,$B$194,_xlpm.p,$H$186,IF(OR(LEN(TRIM(_xlpm.inp))=0,LEN(TRIM(_xlpm.p))=0,_xlpm.p=0),"",_xlpm.p))</f>
        <v/>
      </c>
      <c r="C197" s="63"/>
      <c r="D197" s="6" t="str" cm="1">
        <f t="array" ref="D197">_xlfn.LET(_xlpm.v,INDEX($B:$B, 4 + INT((ROW()-4)/13)*13 + 8), IF(_xlpm.v=0,"",_xlpm.v))</f>
        <v/>
      </c>
      <c r="E197" s="6"/>
      <c r="F197" s="6">
        <f>15</f>
        <v>15</v>
      </c>
      <c r="G197" s="6" t="str">
        <f>_xlfn.XLOOKUP($F197,题库数据!$A$5:$A$104,题库数据!$J$5:$J$104,"")</f>
        <v>A,C</v>
      </c>
      <c r="H197" s="6" t="str">
        <f>_xlfn.LET(_xlpm.v,_xlfn.XLOOKUP(F197,题库数据!$A$5:$A$104,题库数据!$K$5:$K$104,""),IF(OR(_xlpm.v="",_xlpm.v=0),"",_xlpm.v))</f>
        <v>公共子网上的 EC2 Web+私有子网上的EC2 SQL+安全性是高优先级.因此,选项A 允许来自任何地方的 HTTPS.加上选项C 以允许来自 Web 实例的 SQL 连接,</v>
      </c>
    </row>
    <row r="198" spans="1:8" ht="18.75" customHeight="1" thickBot="1">
      <c r="A198" s="12"/>
      <c r="B198" s="54"/>
      <c r="C198" s="55"/>
      <c r="D198" s="6" t="str" cm="1">
        <f t="array" ref="D198">_xlfn.LET(_xlpm.v,INDEX($B:$B, 4 + INT((ROW()-4)/13)*13 + 8), IF(_xlpm.v=0,"",_xlpm.v))</f>
        <v/>
      </c>
      <c r="E198" s="6"/>
      <c r="F198" s="6">
        <f>15</f>
        <v>15</v>
      </c>
      <c r="G198" s="6" t="str">
        <f>_xlfn.XLOOKUP($F198,题库数据!$A$5:$A$104,题库数据!$J$5:$J$104,"")</f>
        <v>A,C</v>
      </c>
      <c r="H198" s="6" t="str">
        <f>_xlfn.LET(_xlpm.v,_xlfn.XLOOKUP(F198,题库数据!$A$5:$A$104,题库数据!$K$5:$K$104,""),IF(OR(_xlpm.v="",_xlpm.v=0),"",_xlpm.v))</f>
        <v>公共子网上的 EC2 Web+私有子网上的EC2 SQL+安全性是高优先级.因此,选项A 允许来自任何地方的 HTTPS.加上选项C 以允许来自 Web 实例的 SQL 连接,</v>
      </c>
    </row>
    <row r="199" spans="1:8" ht="58.5" customHeight="1" thickTop="1" thickBot="1">
      <c r="A199" s="8" t="s">
        <v>130</v>
      </c>
      <c r="B199" s="56" t="s">
        <v>98</v>
      </c>
      <c r="C199" s="57"/>
      <c r="D199" s="6" t="str" cm="1">
        <f t="array" ref="D199">_xlfn.LET(_xlpm.v,INDEX($B:$B, 4 + INT((ROW()-4)/13)*13 + 8), IF(_xlpm.v=0,"",_xlpm.v))</f>
        <v/>
      </c>
      <c r="E199" s="6"/>
      <c r="F199" s="6">
        <f>16</f>
        <v>16</v>
      </c>
      <c r="G199" s="6" t="str">
        <f>_xlfn.XLOOKUP($F199,题库数据!$A$5:$A$104,题库数据!$J$5:$J$104,"")</f>
        <v>A</v>
      </c>
      <c r="H199" s="6" t="str">
        <f>_xlfn.LET(_xlpm.v,_xlfn.XLOOKUP(F199,题库数据!$A$5:$A$104,题库数据!$K$5:$K$104,""),IF(OR(_xlpm.v="",_xlpm.v=0),"",_xlpm.v))</f>
        <v>https://aws.amazon.com/getting-started/hands-on/build-serverless-web-app-lambda-apigateway-s3-dynamodbcognito/module-4/</v>
      </c>
    </row>
    <row r="200" spans="1:8" ht="18.75" customHeight="1">
      <c r="A200" s="13"/>
      <c r="B200" s="58"/>
      <c r="C200" s="59"/>
      <c r="D200" s="6" t="str" cm="1">
        <f t="array" ref="D200">_xlfn.LET(_xlpm.v,INDEX($B:$B, 4 + INT((ROW()-4)/13)*13 + 8), IF(_xlpm.v=0,"",_xlpm.v))</f>
        <v/>
      </c>
      <c r="E200" s="6"/>
      <c r="F200" s="6">
        <f>16</f>
        <v>16</v>
      </c>
      <c r="G200" s="6" t="str">
        <f>_xlfn.XLOOKUP($F200,题库数据!$A$5:$A$104,题库数据!$J$5:$J$104,"")</f>
        <v>A</v>
      </c>
      <c r="H200" s="6" t="str">
        <f>_xlfn.LET(_xlpm.v,_xlfn.XLOOKUP(F200,题库数据!$A$5:$A$104,题库数据!$K$5:$K$104,""),IF(OR(_xlpm.v="",_xlpm.v=0),"",_xlpm.v))</f>
        <v>https://aws.amazon.com/getting-started/hands-on/build-serverless-web-app-lambda-apigateway-s3-dynamodbcognito/module-4/</v>
      </c>
    </row>
    <row r="201" spans="1:8" ht="18.75" customHeight="1">
      <c r="A201" s="14" t="s">
        <v>107</v>
      </c>
      <c r="B201" s="60" t="str">
        <f>_xlfn.XLOOKUP($F201,题库[题号],题库[选项A])</f>
        <v>使用 Amazon API Gateway 并将事务定向到 AWS Lambda 函数作为应用程序层.使用 Amazon Simple Queue Service (Amazon SQS)作为应用程序服务之间的通信层.</v>
      </c>
      <c r="C201" s="61"/>
      <c r="D201" s="6" t="str" cm="1">
        <f t="array" ref="D201">_xlfn.LET(_xlpm.v,INDEX($B:$B, 4 + INT((ROW()-4)/13)*13 + 8), IF(_xlpm.v=0,"",_xlpm.v))</f>
        <v/>
      </c>
      <c r="E201" s="6"/>
      <c r="F201" s="6">
        <f>16</f>
        <v>16</v>
      </c>
      <c r="G201" s="6" t="str">
        <f>_xlfn.XLOOKUP($F201,题库数据!$A$5:$A$104,题库数据!$J$5:$J$104,"")</f>
        <v>A</v>
      </c>
      <c r="H201" s="6" t="str">
        <f>_xlfn.LET(_xlpm.v,_xlfn.XLOOKUP(F201,题库数据!$A$5:$A$104,题库数据!$K$5:$K$104,""),IF(OR(_xlpm.v="",_xlpm.v=0),"",_xlpm.v))</f>
        <v>https://aws.amazon.com/getting-started/hands-on/build-serverless-web-app-lambda-apigateway-s3-dynamodbcognito/module-4/</v>
      </c>
    </row>
    <row r="202" spans="1:8" ht="18.75" customHeight="1">
      <c r="A202" s="14" t="s">
        <v>108</v>
      </c>
      <c r="B202" s="60" t="str">
        <f>_xlfn.XLOOKUP($F202,题库[题号],题库[选项B])</f>
        <v>使用 Amazon CloudWatch 指标分析应用程序性能历史,以确定服务器在性能故障期间的峰值利用率.增加应用程序服务器的Amazon EC2 实例的大小以满足峰值要求.</v>
      </c>
      <c r="C202" s="61"/>
      <c r="D202" s="6" t="str" cm="1">
        <f t="array" ref="D202">_xlfn.LET(_xlpm.v,INDEX($B:$B, 4 + INT((ROW()-4)/13)*13 + 8), IF(_xlpm.v=0,"",_xlpm.v))</f>
        <v/>
      </c>
      <c r="E202" s="6"/>
      <c r="F202" s="6">
        <f>16</f>
        <v>16</v>
      </c>
      <c r="G202" s="6" t="str">
        <f>_xlfn.XLOOKUP($F202,题库数据!$A$5:$A$104,题库数据!$J$5:$J$104,"")</f>
        <v>A</v>
      </c>
      <c r="H202" s="6" t="str">
        <f>_xlfn.LET(_xlpm.v,_xlfn.XLOOKUP(F202,题库数据!$A$5:$A$104,题库数据!$K$5:$K$104,""),IF(OR(_xlpm.v="",_xlpm.v=0),"",_xlpm.v))</f>
        <v>https://aws.amazon.com/getting-started/hands-on/build-serverless-web-app-lambda-apigateway-s3-dynamodbcognito/module-4/</v>
      </c>
    </row>
    <row r="203" spans="1:8" ht="18.75" customHeight="1">
      <c r="A203" s="14" t="s">
        <v>109</v>
      </c>
      <c r="B203" s="60" t="str">
        <f>_xlfn.XLOOKUP($F203,题库[题号],题库[选项C])</f>
        <v>使用 Amazon Simple Notification Service (Amazon SNS)处理 Auto Scaling 组中 Amazon EC2 上运行的应用程序服务器之间的消息传递.使用 Amazon CloudWatch 监控 SNS 队列长度并根据需要进行扩展和缩减.</v>
      </c>
      <c r="C203" s="61"/>
      <c r="D203" s="6" t="str" cm="1">
        <f t="array" ref="D203">_xlfn.LET(_xlpm.v,INDEX($B:$B, 4 + INT((ROW()-4)/13)*13 + 8), IF(_xlpm.v=0,"",_xlpm.v))</f>
        <v/>
      </c>
      <c r="E203" s="6"/>
      <c r="F203" s="6">
        <f>16</f>
        <v>16</v>
      </c>
      <c r="G203" s="6" t="str">
        <f>_xlfn.XLOOKUP($F203,题库数据!$A$5:$A$104,题库数据!$J$5:$J$104,"")</f>
        <v>A</v>
      </c>
      <c r="H203" s="6" t="str">
        <f>_xlfn.LET(_xlpm.v,_xlfn.XLOOKUP(F203,题库数据!$A$5:$A$104,题库数据!$K$5:$K$104,""),IF(OR(_xlpm.v="",_xlpm.v=0),"",_xlpm.v))</f>
        <v>https://aws.amazon.com/getting-started/hands-on/build-serverless-web-app-lambda-apigateway-s3-dynamodbcognito/module-4/</v>
      </c>
    </row>
    <row r="204" spans="1:8" ht="18.75" customHeight="1">
      <c r="A204" s="14" t="s">
        <v>110</v>
      </c>
      <c r="B204" s="60" t="str">
        <f>_xlfn.XLOOKUP($F204,题库[题号],题库[选项D])</f>
        <v>使用 Amazon Simple Queue Service (Amazon SQS)处理 Auto Scaling 组中 Amazon EC2 上运行的应用程序服务器之间的消息传递.使用 Amazon CloudWatch 监控 SQS 队列长度并在检测到通信故障时向上扩展.</v>
      </c>
      <c r="C204" s="61"/>
      <c r="D204" s="6" t="str" cm="1">
        <f t="array" ref="D204">_xlfn.LET(_xlpm.v,INDEX($B:$B, 4 + INT((ROW()-4)/13)*13 + 8), IF(_xlpm.v=0,"",_xlpm.v))</f>
        <v/>
      </c>
      <c r="E204" s="6"/>
      <c r="F204" s="6">
        <f>16</f>
        <v>16</v>
      </c>
      <c r="G204" s="6" t="str">
        <f>_xlfn.XLOOKUP($F204,题库数据!$A$5:$A$104,题库数据!$J$5:$J$104,"")</f>
        <v>A</v>
      </c>
      <c r="H204" s="6" t="str">
        <f>_xlfn.LET(_xlpm.v,_xlfn.XLOOKUP(F204,题库数据!$A$5:$A$104,题库数据!$K$5:$K$104,""),IF(OR(_xlpm.v="",_xlpm.v=0),"",_xlpm.v))</f>
        <v>https://aws.amazon.com/getting-started/hands-on/build-serverless-web-app-lambda-apigateway-s3-dynamodbcognito/module-4/</v>
      </c>
    </row>
    <row r="205" spans="1:8" ht="18.75" customHeight="1">
      <c r="A205" s="14"/>
      <c r="B205" s="62" t="str">
        <f>_xlfn.LET(_xlpm.v,_xlfn.XLOOKUP($F205,题库[题号],题库[选项E],""),IF(OR(_xlpm.v="",_xlpm.v=0),"",_xlpm.v))</f>
        <v/>
      </c>
      <c r="C205" s="63"/>
      <c r="D205" s="6" t="str" cm="1">
        <f t="array" ref="D205">_xlfn.LET(_xlpm.v,INDEX($B:$B, 4 + INT((ROW()-4)/13)*13 + 8), IF(_xlpm.v=0,"",_xlpm.v))</f>
        <v/>
      </c>
      <c r="E205" s="6"/>
      <c r="F205" s="6">
        <f>16</f>
        <v>16</v>
      </c>
      <c r="G205" s="6" t="str">
        <f>_xlfn.XLOOKUP($F205,题库数据!$A$5:$A$104,题库数据!$J$5:$J$104,"")</f>
        <v>A</v>
      </c>
      <c r="H205" s="6" t="str">
        <f>_xlfn.LET(_xlpm.v,_xlfn.XLOOKUP(F205,题库数据!$A$5:$A$104,题库数据!$K$5:$K$104,""),IF(OR(_xlpm.v="",_xlpm.v=0),"",_xlpm.v))</f>
        <v>https://aws.amazon.com/getting-started/hands-on/build-serverless-web-app-lambda-apigateway-s3-dynamodbcognito/module-4/</v>
      </c>
    </row>
    <row r="206" spans="1:8" ht="18.75" customHeight="1" thickBot="1">
      <c r="A206" s="14"/>
      <c r="B206" s="66" t="str">
        <f>_xlfn.LET(_xlpm.v,_xlfn.XLOOKUP($F206,题库[题号],题库[选项F],""),IF(OR(_xlpm.v="",_xlpm.v=0),"",_xlpm.v))</f>
        <v/>
      </c>
      <c r="C206" s="67"/>
      <c r="D206" s="6" t="str" cm="1">
        <f t="array" ref="D206">_xlfn.LET(_xlpm.v,INDEX($B:$B, 4 + INT((ROW()-4)/13)*13 + 8), IF(_xlpm.v=0,"",_xlpm.v))</f>
        <v/>
      </c>
      <c r="E206" s="6"/>
      <c r="F206" s="6">
        <f>16</f>
        <v>16</v>
      </c>
      <c r="G206" s="6" t="str">
        <f>_xlfn.XLOOKUP($F206,题库数据!$A$5:$A$104,题库数据!$J$5:$J$104,"")</f>
        <v>A</v>
      </c>
      <c r="H206" s="6" t="str">
        <f>_xlfn.LET(_xlpm.v,_xlfn.XLOOKUP(F206,题库数据!$A$5:$A$104,题库数据!$K$5:$K$104,""),IF(OR(_xlpm.v="",_xlpm.v=0),"",_xlpm.v))</f>
        <v>https://aws.amazon.com/getting-started/hands-on/build-serverless-web-app-lambda-apigateway-s3-dynamodbcognito/module-4/</v>
      </c>
    </row>
    <row r="207" spans="1:8" ht="18.75" customHeight="1" thickBot="1">
      <c r="A207" s="11" t="s">
        <v>111</v>
      </c>
      <c r="B207" s="25"/>
      <c r="C207" s="7"/>
      <c r="D207" s="6" t="str" cm="1">
        <f t="array" ref="D207">_xlfn.LET(_xlpm.v,INDEX($B:$B, 4 + INT((ROW()-4)/13)*13 + 8), IF(_xlpm.v=0,"",_xlpm.v))</f>
        <v/>
      </c>
      <c r="E207" s="6"/>
      <c r="F207" s="6">
        <f>16</f>
        <v>16</v>
      </c>
      <c r="G207" s="6" t="str">
        <f>_xlfn.XLOOKUP($F207,题库数据!$A$5:$A$104,题库数据!$J$5:$J$104,"")</f>
        <v>A</v>
      </c>
      <c r="H207" s="6" t="str">
        <f>_xlfn.LET(_xlpm.v,_xlfn.XLOOKUP(F207,题库数据!$A$5:$A$104,题库数据!$K$5:$K$104,""),IF(OR(_xlpm.v="",_xlpm.v=0),"",_xlpm.v))</f>
        <v>https://aws.amazon.com/getting-started/hands-on/build-serverless-web-app-lambda-apigateway-s3-dynamodbcognito/module-4/</v>
      </c>
    </row>
    <row r="208" spans="1:8" ht="18.75" customHeight="1">
      <c r="A208" s="14" t="s">
        <v>112</v>
      </c>
      <c r="B208" s="34" t="str">
        <f>_xlfn.LET(_xlpm.inp,$B$207,_xlpm.nInp,_xlfn.LET(_xlpm.raw,UPPER(TRIM($B$207)),_xlpm.clean,SUBSTITUTE(SUBSTITUTE(SUBSTITUTE(SUBSTITUTE(SUBSTITUTE(_xlpm.raw,"，",","),"、",","),"；",","),"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08" s="19"/>
      <c r="D208" s="6" t="str" cm="1">
        <f t="array" ref="D208">_xlfn.LET(_xlpm.v,INDEX($B:$B, 4 + INT((ROW()-4)/13)*13 + 8), IF(_xlpm.v=0,"",_xlpm.v))</f>
        <v/>
      </c>
      <c r="E208" s="6"/>
      <c r="F208" s="6">
        <f>16</f>
        <v>16</v>
      </c>
      <c r="G208" s="6" t="str">
        <f>_xlfn.XLOOKUP($F208,题库数据!$A$5:$A$104,题库数据!$J$5:$J$104,"")</f>
        <v>A</v>
      </c>
      <c r="H208" s="6" t="str">
        <f>_xlfn.LET(_xlpm.v,_xlfn.XLOOKUP(F208,题库数据!$A$5:$A$104,题库数据!$K$5:$K$104,""),IF(OR(_xlpm.v="",_xlpm.v=0),"",_xlpm.v))</f>
        <v>https://aws.amazon.com/getting-started/hands-on/build-serverless-web-app-lambda-apigateway-s3-dynamodbcognito/module-4/</v>
      </c>
    </row>
    <row r="209" spans="1:8" ht="18.75" customHeight="1">
      <c r="A209" s="14" t="s">
        <v>113</v>
      </c>
      <c r="B209" s="35" t="str">
        <f>_xlfn.LET(_xlpm.inp,$B$207,_xlpm.nStd,_xlfn.LET(_xlpm.raw,UPPER(TRIM($G$199)),_xlpm.clean,SUBSTITUTE(SUBSTITUTE(SUBSTITUTE(SUBSTITUTE(SUBSTITUTE(_xlpm.raw,"，",","),"、",","),"；",","),"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09" s="18"/>
      <c r="D209" s="6" t="str" cm="1">
        <f t="array" ref="D209">_xlfn.LET(_xlpm.v,INDEX($B:$B, 4 + INT((ROW()-4)/13)*13 + 8), IF(_xlpm.v=0,"",_xlpm.v))</f>
        <v/>
      </c>
      <c r="E209" s="6"/>
      <c r="F209" s="6">
        <f>16</f>
        <v>16</v>
      </c>
      <c r="G209" s="6" t="str">
        <f>_xlfn.XLOOKUP($F209,题库数据!$A$5:$A$104,题库数据!$J$5:$J$104,"")</f>
        <v>A</v>
      </c>
      <c r="H209" s="6" t="str">
        <f>_xlfn.LET(_xlpm.v,_xlfn.XLOOKUP(F209,题库数据!$A$5:$A$104,题库数据!$K$5:$K$104,""),IF(OR(_xlpm.v="",_xlpm.v=0),"",_xlpm.v))</f>
        <v>https://aws.amazon.com/getting-started/hands-on/build-serverless-web-app-lambda-apigateway-s3-dynamodbcognito/module-4/</v>
      </c>
    </row>
    <row r="210" spans="1:8" ht="18.75" customHeight="1">
      <c r="A210" s="37" t="s">
        <v>114</v>
      </c>
      <c r="B210" s="52" t="str">
        <f>_xlfn.LET(_xlpm.inp,$B$207,_xlpm.p,$H$199,IF(OR(LEN(TRIM(_xlpm.inp))=0,LEN(TRIM(_xlpm.p))=0,_xlpm.p=0),"",_xlpm.p))</f>
        <v/>
      </c>
      <c r="C210" s="63"/>
      <c r="D210" s="6" t="str" cm="1">
        <f t="array" ref="D210">_xlfn.LET(_xlpm.v,INDEX($B:$B, 4 + INT((ROW()-4)/13)*13 + 8), IF(_xlpm.v=0,"",_xlpm.v))</f>
        <v/>
      </c>
      <c r="E210" s="6"/>
      <c r="F210" s="6">
        <f>16</f>
        <v>16</v>
      </c>
      <c r="G210" s="6" t="str">
        <f>_xlfn.XLOOKUP($F210,题库数据!$A$5:$A$104,题库数据!$J$5:$J$104,"")</f>
        <v>A</v>
      </c>
      <c r="H210" s="6" t="str">
        <f>_xlfn.LET(_xlpm.v,_xlfn.XLOOKUP(F210,题库数据!$A$5:$A$104,题库数据!$K$5:$K$104,""),IF(OR(_xlpm.v="",_xlpm.v=0),"",_xlpm.v))</f>
        <v>https://aws.amazon.com/getting-started/hands-on/build-serverless-web-app-lambda-apigateway-s3-dynamodbcognito/module-4/</v>
      </c>
    </row>
    <row r="211" spans="1:8" ht="18.75" customHeight="1" thickBot="1">
      <c r="A211" s="15"/>
      <c r="B211" s="54"/>
      <c r="C211" s="55"/>
      <c r="D211" s="6" t="str" cm="1">
        <f t="array" ref="D211">_xlfn.LET(_xlpm.v,INDEX($B:$B, 4 + INT((ROW()-4)/13)*13 + 8), IF(_xlpm.v=0,"",_xlpm.v))</f>
        <v/>
      </c>
      <c r="E211" s="6"/>
      <c r="F211" s="6">
        <f>16</f>
        <v>16</v>
      </c>
      <c r="G211" s="6" t="str">
        <f>_xlfn.XLOOKUP($F211,题库数据!$A$5:$A$104,题库数据!$J$5:$J$104,"")</f>
        <v>A</v>
      </c>
      <c r="H211" s="6" t="str">
        <f>_xlfn.LET(_xlpm.v,_xlfn.XLOOKUP(F211,题库数据!$A$5:$A$104,题库数据!$K$5:$K$104,""),IF(OR(_xlpm.v="",_xlpm.v=0),"",_xlpm.v))</f>
        <v>https://aws.amazon.com/getting-started/hands-on/build-serverless-web-app-lambda-apigateway-s3-dynamodbcognito/module-4/</v>
      </c>
    </row>
    <row r="212" spans="1:8" ht="58.5" customHeight="1" thickTop="1" thickBot="1">
      <c r="A212" s="8" t="s">
        <v>131</v>
      </c>
      <c r="B212" s="56" t="s">
        <v>59</v>
      </c>
      <c r="C212" s="57"/>
      <c r="D212" s="6" t="str" cm="1">
        <f t="array" ref="D212">_xlfn.LET(_xlpm.v,INDEX($B:$B, 4 + INT((ROW()-4)/13)*13 + 8), IF(_xlpm.v=0,"",_xlpm.v))</f>
        <v/>
      </c>
      <c r="E212" s="6"/>
      <c r="F212" s="6">
        <f>17</f>
        <v>17</v>
      </c>
      <c r="G212" s="6" t="str">
        <f>_xlfn.XLOOKUP($F212,题库数据!$A$5:$A$104,题库数据!$J$5:$J$104,"")</f>
        <v>B</v>
      </c>
      <c r="H212" s="6" t="str">
        <f>_xlfn.LET(_xlpm.v,_xlfn.XLOOKUP(F212,题库数据!$A$5:$A$104,题库数据!$K$5:$K$104,""),IF(OR(_xlpm.v="",_xlpm.v=0),"",_xlpm.v))</f>
        <v>DMS 用于数据库,这里指的是“JSON文件”.公共互联网不可靠.所以最好的选择是 B.这些是 AWS DataSync 的一些主要用例 :数据迁移-通过网络将活动数据集快速移动到适用于 Windows File Server 的 Amazon S3.Amazon EFS 或 FSx.DataSync 包括自动加密和数据完整性验证以帮助确保您的数据安全.完整地到达并准备好使用.DataSync 包括加密和完整性验证,以帮助确保您的数据安全.完整地到达并准备好使用.https://aws.amazon.com/数据同步/常见问题/</v>
      </c>
    </row>
    <row r="213" spans="1:8" ht="18.75" customHeight="1">
      <c r="A213" s="9"/>
      <c r="B213" s="74"/>
      <c r="C213" s="75"/>
      <c r="D213" s="6" t="str" cm="1">
        <f t="array" ref="D213">_xlfn.LET(_xlpm.v,INDEX($B:$B, 4 + INT((ROW()-4)/13)*13 + 8), IF(_xlpm.v=0,"",_xlpm.v))</f>
        <v/>
      </c>
      <c r="E213" s="6"/>
      <c r="F213" s="6">
        <f>17</f>
        <v>17</v>
      </c>
      <c r="G213" s="6" t="str">
        <f>_xlfn.XLOOKUP($F213,题库数据!$A$5:$A$104,题库数据!$J$5:$J$104,"")</f>
        <v>B</v>
      </c>
      <c r="H213" s="6" t="str">
        <f>_xlfn.LET(_xlpm.v,_xlfn.XLOOKUP(F213,题库数据!$A$5:$A$104,题库数据!$K$5:$K$104,""),IF(OR(_xlpm.v="",_xlpm.v=0),"",_xlpm.v))</f>
        <v>DMS 用于数据库,这里指的是“JSON文件”.公共互联网不可靠.所以最好的选择是 B.这些是 AWS DataSync 的一些主要用例 :数据迁移-通过网络将活动数据集快速移动到适用于 Windows File Server 的 Amazon S3.Amazon EFS 或 FSx.DataSync 包括自动加密和数据完整性验证以帮助确保您的数据安全.完整地到达并准备好使用.DataSync 包括加密和完整性验证,以帮助确保您的数据安全.完整地到达并准备好使用.https://aws.amazon.com/数据同步/常见问题/</v>
      </c>
    </row>
    <row r="214" spans="1:8" ht="18.75" customHeight="1">
      <c r="A214" s="10" t="s">
        <v>107</v>
      </c>
      <c r="B214" s="64" t="str">
        <f>_xlfn.XLOOKUP($F214,题库[题号],题库[选项A])</f>
        <v>AWS DataSync 通过公共互联网</v>
      </c>
      <c r="C214" s="65"/>
      <c r="D214" s="6" t="str" cm="1">
        <f t="array" ref="D214">_xlfn.LET(_xlpm.v,INDEX($B:$B, 4 + INT((ROW()-4)/13)*13 + 8), IF(_xlpm.v=0,"",_xlpm.v))</f>
        <v/>
      </c>
      <c r="E214" s="6"/>
      <c r="F214" s="6">
        <f>17</f>
        <v>17</v>
      </c>
      <c r="G214" s="6" t="str">
        <f>_xlfn.XLOOKUP($F214,题库数据!$A$5:$A$104,题库数据!$J$5:$J$104,"")</f>
        <v>B</v>
      </c>
      <c r="H214" s="6" t="str">
        <f>_xlfn.LET(_xlpm.v,_xlfn.XLOOKUP(F214,题库数据!$A$5:$A$104,题库数据!$K$5:$K$104,""),IF(OR(_xlpm.v="",_xlpm.v=0),"",_xlpm.v))</f>
        <v>DMS 用于数据库,这里指的是“JSON文件”.公共互联网不可靠.所以最好的选择是 B.这些是 AWS DataSync 的一些主要用例 :数据迁移-通过网络将活动数据集快速移动到适用于 Windows File Server 的 Amazon S3.Amazon EFS 或 FSx.DataSync 包括自动加密和数据完整性验证以帮助确保您的数据安全.完整地到达并准备好使用.DataSync 包括加密和完整性验证,以帮助确保您的数据安全.完整地到达并准备好使用.https://aws.amazon.com/数据同步/常见问题/</v>
      </c>
    </row>
    <row r="215" spans="1:8" ht="18.75" customHeight="1">
      <c r="A215" s="10" t="s">
        <v>108</v>
      </c>
      <c r="B215" s="64" t="str">
        <f>_xlfn.XLOOKUP($F215,题库[题号],题库[选项B])</f>
        <v>AWS DataSync 通过 AWS Direct Connect</v>
      </c>
      <c r="C215" s="65"/>
      <c r="D215" s="6" t="str" cm="1">
        <f t="array" ref="D215">_xlfn.LET(_xlpm.v,INDEX($B:$B, 4 + INT((ROW()-4)/13)*13 + 8), IF(_xlpm.v=0,"",_xlpm.v))</f>
        <v/>
      </c>
      <c r="E215" s="6"/>
      <c r="F215" s="6">
        <f>17</f>
        <v>17</v>
      </c>
      <c r="G215" s="6" t="str">
        <f>_xlfn.XLOOKUP($F215,题库数据!$A$5:$A$104,题库数据!$J$5:$J$104,"")</f>
        <v>B</v>
      </c>
      <c r="H215" s="6" t="str">
        <f>_xlfn.LET(_xlpm.v,_xlfn.XLOOKUP(F215,题库数据!$A$5:$A$104,题库数据!$K$5:$K$104,""),IF(OR(_xlpm.v="",_xlpm.v=0),"",_xlpm.v))</f>
        <v>DMS 用于数据库,这里指的是“JSON文件”.公共互联网不可靠.所以最好的选择是 B.这些是 AWS DataSync 的一些主要用例 :数据迁移-通过网络将活动数据集快速移动到适用于 Windows File Server 的 Amazon S3.Amazon EFS 或 FSx.DataSync 包括自动加密和数据完整性验证以帮助确保您的数据安全.完整地到达并准备好使用.DataSync 包括加密和完整性验证,以帮助确保您的数据安全.完整地到达并准备好使用.https://aws.amazon.com/数据同步/常见问题/</v>
      </c>
    </row>
    <row r="216" spans="1:8" ht="18.75" customHeight="1">
      <c r="A216" s="10" t="s">
        <v>109</v>
      </c>
      <c r="B216" s="64" t="str">
        <f>_xlfn.XLOOKUP($F216,题库[题号],题库[选项C])</f>
        <v>AWS Database Migration Service (AWS DMS) 通过公共互联网</v>
      </c>
      <c r="C216" s="65"/>
      <c r="D216" s="6" t="str" cm="1">
        <f t="array" ref="D216">_xlfn.LET(_xlpm.v,INDEX($B:$B, 4 + INT((ROW()-4)/13)*13 + 8), IF(_xlpm.v=0,"",_xlpm.v))</f>
        <v/>
      </c>
      <c r="E216" s="6"/>
      <c r="F216" s="6">
        <f>17</f>
        <v>17</v>
      </c>
      <c r="G216" s="6" t="str">
        <f>_xlfn.XLOOKUP($F216,题库数据!$A$5:$A$104,题库数据!$J$5:$J$104,"")</f>
        <v>B</v>
      </c>
      <c r="H216" s="6" t="str">
        <f>_xlfn.LET(_xlpm.v,_xlfn.XLOOKUP(F216,题库数据!$A$5:$A$104,题库数据!$K$5:$K$104,""),IF(OR(_xlpm.v="",_xlpm.v=0),"",_xlpm.v))</f>
        <v>DMS 用于数据库,这里指的是“JSON文件”.公共互联网不可靠.所以最好的选择是 B.这些是 AWS DataSync 的一些主要用例 :数据迁移-通过网络将活动数据集快速移动到适用于 Windows File Server 的 Amazon S3.Amazon EFS 或 FSx.DataSync 包括自动加密和数据完整性验证以帮助确保您的数据安全.完整地到达并准备好使用.DataSync 包括加密和完整性验证,以帮助确保您的数据安全.完整地到达并准备好使用.https://aws.amazon.com/数据同步/常见问题/</v>
      </c>
    </row>
    <row r="217" spans="1:8" ht="18.75" customHeight="1">
      <c r="A217" s="10" t="s">
        <v>110</v>
      </c>
      <c r="B217" s="64" t="str">
        <f>_xlfn.XLOOKUP($F217,题库[题号],题库[选项D])</f>
        <v>AWS 数据库迁移服务(AWS DMS)通过 AWS Direct Connect</v>
      </c>
      <c r="C217" s="65"/>
      <c r="D217" s="6" t="str" cm="1">
        <f t="array" ref="D217">_xlfn.LET(_xlpm.v,INDEX($B:$B, 4 + INT((ROW()-4)/13)*13 + 8), IF(_xlpm.v=0,"",_xlpm.v))</f>
        <v/>
      </c>
      <c r="E217" s="6"/>
      <c r="F217" s="6">
        <f>17</f>
        <v>17</v>
      </c>
      <c r="G217" s="6" t="str">
        <f>_xlfn.XLOOKUP($F217,题库数据!$A$5:$A$104,题库数据!$J$5:$J$104,"")</f>
        <v>B</v>
      </c>
      <c r="H217" s="6" t="str">
        <f>_xlfn.LET(_xlpm.v,_xlfn.XLOOKUP(F217,题库数据!$A$5:$A$104,题库数据!$K$5:$K$104,""),IF(OR(_xlpm.v="",_xlpm.v=0),"",_xlpm.v))</f>
        <v>DMS 用于数据库,这里指的是“JSON文件”.公共互联网不可靠.所以最好的选择是 B.这些是 AWS DataSync 的一些主要用例 :数据迁移-通过网络将活动数据集快速移动到适用于 Windows File Server 的 Amazon S3.Amazon EFS 或 FSx.DataSync 包括自动加密和数据完整性验证以帮助确保您的数据安全.完整地到达并准备好使用.DataSync 包括加密和完整性验证,以帮助确保您的数据安全.完整地到达并准备好使用.https://aws.amazon.com/数据同步/常见问题/</v>
      </c>
    </row>
    <row r="218" spans="1:8" ht="18.75" customHeight="1">
      <c r="A218" s="10"/>
      <c r="B218" s="62" t="str">
        <f>_xlfn.LET(_xlpm.v,_xlfn.XLOOKUP($F218,题库[题号],题库[选项E],""),IF(OR(_xlpm.v="",_xlpm.v=0),"",_xlpm.v))</f>
        <v/>
      </c>
      <c r="C218" s="63"/>
      <c r="D218" s="6" t="str" cm="1">
        <f t="array" ref="D218">_xlfn.LET(_xlpm.v,INDEX($B:$B, 4 + INT((ROW()-4)/13)*13 + 8), IF(_xlpm.v=0,"",_xlpm.v))</f>
        <v/>
      </c>
      <c r="E218" s="6"/>
      <c r="F218" s="6">
        <f>17</f>
        <v>17</v>
      </c>
      <c r="G218" s="6" t="str">
        <f>_xlfn.XLOOKUP($F218,题库数据!$A$5:$A$104,题库数据!$J$5:$J$104,"")</f>
        <v>B</v>
      </c>
      <c r="H218" s="6" t="str">
        <f>_xlfn.LET(_xlpm.v,_xlfn.XLOOKUP(F218,题库数据!$A$5:$A$104,题库数据!$K$5:$K$104,""),IF(OR(_xlpm.v="",_xlpm.v=0),"",_xlpm.v))</f>
        <v>DMS 用于数据库,这里指的是“JSON文件”.公共互联网不可靠.所以最好的选择是 B.这些是 AWS DataSync 的一些主要用例 :数据迁移-通过网络将活动数据集快速移动到适用于 Windows File Server 的 Amazon S3.Amazon EFS 或 FSx.DataSync 包括自动加密和数据完整性验证以帮助确保您的数据安全.完整地到达并准备好使用.DataSync 包括加密和完整性验证,以帮助确保您的数据安全.完整地到达并准备好使用.https://aws.amazon.com/数据同步/常见问题/</v>
      </c>
    </row>
    <row r="219" spans="1:8" ht="18.75" customHeight="1" thickBot="1">
      <c r="A219" s="10"/>
      <c r="B219" s="66" t="str">
        <f>_xlfn.LET(_xlpm.v,_xlfn.XLOOKUP($F219,题库[题号],题库[选项F],""),IF(OR(_xlpm.v="",_xlpm.v=0),"",_xlpm.v))</f>
        <v/>
      </c>
      <c r="C219" s="67"/>
      <c r="D219" s="6" t="str" cm="1">
        <f t="array" ref="D219">_xlfn.LET(_xlpm.v,INDEX($B:$B, 4 + INT((ROW()-4)/13)*13 + 8), IF(_xlpm.v=0,"",_xlpm.v))</f>
        <v/>
      </c>
      <c r="E219" s="6"/>
      <c r="F219" s="6">
        <f>17</f>
        <v>17</v>
      </c>
      <c r="G219" s="6" t="str">
        <f>_xlfn.XLOOKUP($F219,题库数据!$A$5:$A$104,题库数据!$J$5:$J$104,"")</f>
        <v>B</v>
      </c>
      <c r="H219" s="6" t="str">
        <f>_xlfn.LET(_xlpm.v,_xlfn.XLOOKUP(F219,题库数据!$A$5:$A$104,题库数据!$K$5:$K$104,""),IF(OR(_xlpm.v="",_xlpm.v=0),"",_xlpm.v))</f>
        <v>DMS 用于数据库,这里指的是“JSON文件”.公共互联网不可靠.所以最好的选择是 B.这些是 AWS DataSync 的一些主要用例 :数据迁移-通过网络将活动数据集快速移动到适用于 Windows File Server 的 Amazon S3.Amazon EFS 或 FSx.DataSync 包括自动加密和数据完整性验证以帮助确保您的数据安全.完整地到达并准备好使用.DataSync 包括加密和完整性验证,以帮助确保您的数据安全.完整地到达并准备好使用.https://aws.amazon.com/数据同步/常见问题/</v>
      </c>
    </row>
    <row r="220" spans="1:8" ht="18.75" customHeight="1" thickBot="1">
      <c r="A220" s="11" t="s">
        <v>111</v>
      </c>
      <c r="B220" s="25"/>
      <c r="C220" s="7"/>
      <c r="D220" s="6" t="str" cm="1">
        <f t="array" ref="D220">_xlfn.LET(_xlpm.v,INDEX($B:$B, 4 + INT((ROW()-4)/13)*13 + 8), IF(_xlpm.v=0,"",_xlpm.v))</f>
        <v/>
      </c>
      <c r="E220" s="6"/>
      <c r="F220" s="6">
        <f>17</f>
        <v>17</v>
      </c>
      <c r="G220" s="6" t="str">
        <f>_xlfn.XLOOKUP($F220,题库数据!$A$5:$A$104,题库数据!$J$5:$J$104,"")</f>
        <v>B</v>
      </c>
      <c r="H220" s="6" t="str">
        <f>_xlfn.LET(_xlpm.v,_xlfn.XLOOKUP(F220,题库数据!$A$5:$A$104,题库数据!$K$5:$K$104,""),IF(OR(_xlpm.v="",_xlpm.v=0),"",_xlpm.v))</f>
        <v>DMS 用于数据库,这里指的是“JSON文件”.公共互联网不可靠.所以最好的选择是 B.这些是 AWS DataSync 的一些主要用例 :数据迁移-通过网络将活动数据集快速移动到适用于 Windows File Server 的 Amazon S3.Amazon EFS 或 FSx.DataSync 包括自动加密和数据完整性验证以帮助确保您的数据安全.完整地到达并准备好使用.DataSync 包括加密和完整性验证,以帮助确保您的数据安全.完整地到达并准备好使用.https://aws.amazon.com/数据同步/常见问题/</v>
      </c>
    </row>
    <row r="221" spans="1:8" ht="18.75" customHeight="1">
      <c r="A221" s="10" t="s">
        <v>112</v>
      </c>
      <c r="B221" s="34" t="str">
        <f>_xlfn.LET(_xlpm.inp,$B$220,_xlpm.nInp,_xlfn.LET(_xlpm.raw,UPPER(TRIM($B$220)),_xlpm.clean,SUBSTITUTE(SUBSTITUTE(SUBSTITUTE(SUBSTITUTE(SUBSTITUTE(_xlpm.raw,"，",","),"、",","),"；",","),"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21" s="19"/>
      <c r="D221" s="6" t="str" cm="1">
        <f t="array" ref="D221">_xlfn.LET(_xlpm.v,INDEX($B:$B, 4 + INT((ROW()-4)/13)*13 + 8), IF(_xlpm.v=0,"",_xlpm.v))</f>
        <v/>
      </c>
      <c r="E221" s="6"/>
      <c r="F221" s="6">
        <f>17</f>
        <v>17</v>
      </c>
      <c r="G221" s="6" t="str">
        <f>_xlfn.XLOOKUP($F221,题库数据!$A$5:$A$104,题库数据!$J$5:$J$104,"")</f>
        <v>B</v>
      </c>
      <c r="H221" s="6" t="str">
        <f>_xlfn.LET(_xlpm.v,_xlfn.XLOOKUP(F221,题库数据!$A$5:$A$104,题库数据!$K$5:$K$104,""),IF(OR(_xlpm.v="",_xlpm.v=0),"",_xlpm.v))</f>
        <v>DMS 用于数据库,这里指的是“JSON文件”.公共互联网不可靠.所以最好的选择是 B.这些是 AWS DataSync 的一些主要用例 :数据迁移-通过网络将活动数据集快速移动到适用于 Windows File Server 的 Amazon S3.Amazon EFS 或 FSx.DataSync 包括自动加密和数据完整性验证以帮助确保您的数据安全.完整地到达并准备好使用.DataSync 包括加密和完整性验证,以帮助确保您的数据安全.完整地到达并准备好使用.https://aws.amazon.com/数据同步/常见问题/</v>
      </c>
    </row>
    <row r="222" spans="1:8" ht="18.75" customHeight="1">
      <c r="A222" s="10" t="s">
        <v>113</v>
      </c>
      <c r="B222" s="35" t="str">
        <f>_xlfn.LET(_xlpm.inp,$B$220,_xlpm.nStd,_xlfn.LET(_xlpm.raw,UPPER(TRIM($G$212)),_xlpm.clean,SUBSTITUTE(SUBSTITUTE(SUBSTITUTE(SUBSTITUTE(SUBSTITUTE(_xlpm.raw,"，",","),"、",","),"；",","),"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22" s="18"/>
      <c r="D222" s="6" t="str" cm="1">
        <f t="array" ref="D222">_xlfn.LET(_xlpm.v,INDEX($B:$B, 4 + INT((ROW()-4)/13)*13 + 8), IF(_xlpm.v=0,"",_xlpm.v))</f>
        <v/>
      </c>
      <c r="E222" s="6"/>
      <c r="F222" s="6">
        <f>17</f>
        <v>17</v>
      </c>
      <c r="G222" s="6" t="str">
        <f>_xlfn.XLOOKUP($F222,题库数据!$A$5:$A$104,题库数据!$J$5:$J$104,"")</f>
        <v>B</v>
      </c>
      <c r="H222" s="6" t="str">
        <f>_xlfn.LET(_xlpm.v,_xlfn.XLOOKUP(F222,题库数据!$A$5:$A$104,题库数据!$K$5:$K$104,""),IF(OR(_xlpm.v="",_xlpm.v=0),"",_xlpm.v))</f>
        <v>DMS 用于数据库,这里指的是“JSON文件”.公共互联网不可靠.所以最好的选择是 B.这些是 AWS DataSync 的一些主要用例 :数据迁移-通过网络将活动数据集快速移动到适用于 Windows File Server 的 Amazon S3.Amazon EFS 或 FSx.DataSync 包括自动加密和数据完整性验证以帮助确保您的数据安全.完整地到达并准备好使用.DataSync 包括加密和完整性验证,以帮助确保您的数据安全.完整地到达并准备好使用.https://aws.amazon.com/数据同步/常见问题/</v>
      </c>
    </row>
    <row r="223" spans="1:8" ht="18.75" customHeight="1">
      <c r="A223" s="37" t="s">
        <v>114</v>
      </c>
      <c r="B223" s="52" t="str">
        <f>_xlfn.LET(_xlpm.inp,$B$220,_xlpm.p,$H$212,IF(OR(LEN(TRIM(_xlpm.inp))=0,LEN(TRIM(_xlpm.p))=0,_xlpm.p=0),"",_xlpm.p))</f>
        <v/>
      </c>
      <c r="C223" s="63"/>
      <c r="D223" s="6" t="str" cm="1">
        <f t="array" ref="D223">_xlfn.LET(_xlpm.v,INDEX($B:$B, 4 + INT((ROW()-4)/13)*13 + 8), IF(_xlpm.v=0,"",_xlpm.v))</f>
        <v/>
      </c>
      <c r="E223" s="6"/>
      <c r="F223" s="6">
        <f>17</f>
        <v>17</v>
      </c>
      <c r="G223" s="6" t="str">
        <f>_xlfn.XLOOKUP($F223,题库数据!$A$5:$A$104,题库数据!$J$5:$J$104,"")</f>
        <v>B</v>
      </c>
      <c r="H223" s="6" t="str">
        <f>_xlfn.LET(_xlpm.v,_xlfn.XLOOKUP(F223,题库数据!$A$5:$A$104,题库数据!$K$5:$K$104,""),IF(OR(_xlpm.v="",_xlpm.v=0),"",_xlpm.v))</f>
        <v>DMS 用于数据库,这里指的是“JSON文件”.公共互联网不可靠.所以最好的选择是 B.这些是 AWS DataSync 的一些主要用例 :数据迁移-通过网络将活动数据集快速移动到适用于 Windows File Server 的 Amazon S3.Amazon EFS 或 FSx.DataSync 包括自动加密和数据完整性验证以帮助确保您的数据安全.完整地到达并准备好使用.DataSync 包括加密和完整性验证,以帮助确保您的数据安全.完整地到达并准备好使用.https://aws.amazon.com/数据同步/常见问题/</v>
      </c>
    </row>
    <row r="224" spans="1:8" ht="18.75" customHeight="1" thickBot="1">
      <c r="A224" s="12"/>
      <c r="B224" s="54"/>
      <c r="C224" s="55"/>
      <c r="D224" s="6" t="str" cm="1">
        <f t="array" ref="D224">_xlfn.LET(_xlpm.v,INDEX($B:$B, 4 + INT((ROW()-4)/13)*13 + 8), IF(_xlpm.v=0,"",_xlpm.v))</f>
        <v/>
      </c>
      <c r="E224" s="6"/>
      <c r="F224" s="6">
        <f>17</f>
        <v>17</v>
      </c>
      <c r="G224" s="6" t="str">
        <f>_xlfn.XLOOKUP($F224,题库数据!$A$5:$A$104,题库数据!$J$5:$J$104,"")</f>
        <v>B</v>
      </c>
      <c r="H224" s="6" t="str">
        <f>_xlfn.LET(_xlpm.v,_xlfn.XLOOKUP(F224,题库数据!$A$5:$A$104,题库数据!$K$5:$K$104,""),IF(OR(_xlpm.v="",_xlpm.v=0),"",_xlpm.v))</f>
        <v>DMS 用于数据库,这里指的是“JSON文件”.公共互联网不可靠.所以最好的选择是 B.这些是 AWS DataSync 的一些主要用例 :数据迁移-通过网络将活动数据集快速移动到适用于 Windows File Server 的 Amazon S3.Amazon EFS 或 FSx.DataSync 包括自动加密和数据完整性验证以帮助确保您的数据安全.完整地到达并准备好使用.DataSync 包括加密和完整性验证,以帮助确保您的数据安全.完整地到达并准备好使用.https://aws.amazon.com/数据同步/常见问题/</v>
      </c>
    </row>
    <row r="225" spans="1:8" ht="58.5" customHeight="1" thickTop="1" thickBot="1">
      <c r="A225" s="8" t="s">
        <v>132</v>
      </c>
      <c r="B225" s="56" t="s">
        <v>100</v>
      </c>
      <c r="C225" s="57"/>
      <c r="D225" s="6" t="str" cm="1">
        <f t="array" ref="D225">_xlfn.LET(_xlpm.v,INDEX($B:$B, 4 + INT((ROW()-4)/13)*13 + 8), IF(_xlpm.v=0,"",_xlpm.v))</f>
        <v/>
      </c>
      <c r="E225" s="6"/>
      <c r="F225" s="6">
        <f>18</f>
        <v>18</v>
      </c>
      <c r="G225" s="6" t="str">
        <f>_xlfn.XLOOKUP($F225,题库数据!$A$5:$A$104,题库数据!$J$5:$J$104,"")</f>
        <v>C</v>
      </c>
      <c r="H225" s="6" t="str">
        <f>_xlfn.LET(_xlpm.v,_xlfn.XLOOKUP(F225,题库数据!$A$5:$A$104,题库数据!$K$5:$K$104,""),IF(OR(_xlpm.v="",_xlpm.v=0),"",_xlpm.v))</f>
        <v>(A) - 您不需要部署 EC2 实例来托管 API - 操作开销. (B)- 与 A 相同. ( ** C*) - 就是答案. (D)- AWS Glue 从 S3 而非 API GW 获取数据. AWS Glue 可以自己做 ETL,所以不需要 lambda.无意义. https://aws.amazon.com/glue/.</v>
      </c>
    </row>
    <row r="226" spans="1:8" ht="18.75" customHeight="1">
      <c r="A226" s="13"/>
      <c r="B226" s="58"/>
      <c r="C226" s="59"/>
      <c r="D226" s="6" t="str" cm="1">
        <f t="array" ref="D226">_xlfn.LET(_xlpm.v,INDEX($B:$B, 4 + INT((ROW()-4)/13)*13 + 8), IF(_xlpm.v=0,"",_xlpm.v))</f>
        <v/>
      </c>
      <c r="E226" s="6"/>
      <c r="F226" s="6">
        <f>18</f>
        <v>18</v>
      </c>
      <c r="G226" s="6" t="str">
        <f>_xlfn.XLOOKUP($F226,题库数据!$A$5:$A$104,题库数据!$J$5:$J$104,"")</f>
        <v>C</v>
      </c>
      <c r="H226" s="6" t="str">
        <f>_xlfn.LET(_xlpm.v,_xlfn.XLOOKUP(F226,题库数据!$A$5:$A$104,题库数据!$K$5:$K$104,""),IF(OR(_xlpm.v="",_xlpm.v=0),"",_xlpm.v))</f>
        <v>(A) - 您不需要部署 EC2 实例来托管 API - 操作开销. (B)- 与 A 相同. ( ** C*) - 就是答案. (D)- AWS Glue 从 S3 而非 API GW 获取数据. AWS Glue 可以自己做 ETL,所以不需要 lambda.无意义. https://aws.amazon.com/glue/.</v>
      </c>
    </row>
    <row r="227" spans="1:8" ht="18.75" customHeight="1">
      <c r="A227" s="14" t="s">
        <v>107</v>
      </c>
      <c r="B227" s="60" t="str">
        <f>_xlfn.XLOOKUP($F227,题库[题号],题库[选项A])</f>
        <v>部署 Amazon EC2 实例以托管将数据发送到 Amazon Kinesis 数据流的 API.创建使用 Kinesis 数据流作为数据源的 Amazon Kinesis Data Firehose 传输流.使用 AWS Lambda 函数转换数据.使用Kinesis Data Firehose 传输流将数据发送到 Amazon S3.</v>
      </c>
      <c r="C227" s="61"/>
      <c r="D227" s="6" t="str" cm="1">
        <f t="array" ref="D227">_xlfn.LET(_xlpm.v,INDEX($B:$B, 4 + INT((ROW()-4)/13)*13 + 8), IF(_xlpm.v=0,"",_xlpm.v))</f>
        <v/>
      </c>
      <c r="E227" s="6"/>
      <c r="F227" s="6">
        <f>18</f>
        <v>18</v>
      </c>
      <c r="G227" s="6" t="str">
        <f>_xlfn.XLOOKUP($F227,题库数据!$A$5:$A$104,题库数据!$J$5:$J$104,"")</f>
        <v>C</v>
      </c>
      <c r="H227" s="6" t="str">
        <f>_xlfn.LET(_xlpm.v,_xlfn.XLOOKUP(F227,题库数据!$A$5:$A$104,题库数据!$K$5:$K$104,""),IF(OR(_xlpm.v="",_xlpm.v=0),"",_xlpm.v))</f>
        <v>(A) - 您不需要部署 EC2 实例来托管 API - 操作开销. (B)- 与 A 相同. ( ** C*) - 就是答案. (D)- AWS Glue 从 S3 而非 API GW 获取数据. AWS Glue 可以自己做 ETL,所以不需要 lambda.无意义. https://aws.amazon.com/glue/.</v>
      </c>
    </row>
    <row r="228" spans="1:8" ht="18.75" customHeight="1">
      <c r="A228" s="14" t="s">
        <v>108</v>
      </c>
      <c r="B228" s="60" t="str">
        <f>_xlfn.XLOOKUP($F228,题库[题号],题库[选项B])</f>
        <v>部署 Amazon EC2 实例以托管将数据发送到 AWS Glue 的 API.停止对 EC2 实例的源/目标检查.使用 AWS Glue 转换数据并将数据发送到 Amazon S3.</v>
      </c>
      <c r="C228" s="61"/>
      <c r="D228" s="6" t="str" cm="1">
        <f t="array" ref="D228">_xlfn.LET(_xlpm.v,INDEX($B:$B, 4 + INT((ROW()-4)/13)*13 + 8), IF(_xlpm.v=0,"",_xlpm.v))</f>
        <v/>
      </c>
      <c r="E228" s="6"/>
      <c r="F228" s="6">
        <f>18</f>
        <v>18</v>
      </c>
      <c r="G228" s="6" t="str">
        <f>_xlfn.XLOOKUP($F228,题库数据!$A$5:$A$104,题库数据!$J$5:$J$104,"")</f>
        <v>C</v>
      </c>
      <c r="H228" s="6" t="str">
        <f>_xlfn.LET(_xlpm.v,_xlfn.XLOOKUP(F228,题库数据!$A$5:$A$104,题库数据!$K$5:$K$104,""),IF(OR(_xlpm.v="",_xlpm.v=0),"",_xlpm.v))</f>
        <v>(A) - 您不需要部署 EC2 实例来托管 API - 操作开销. (B)- 与 A 相同. ( ** C*) - 就是答案. (D)- AWS Glue 从 S3 而非 API GW 获取数据. AWS Glue 可以自己做 ETL,所以不需要 lambda.无意义. https://aws.amazon.com/glue/.</v>
      </c>
    </row>
    <row r="229" spans="1:8" ht="18.75" customHeight="1">
      <c r="A229" s="14" t="s">
        <v>109</v>
      </c>
      <c r="B229" s="60" t="str">
        <f>_xlfn.XLOOKUP($F229,题库[题号],题库[选项C])</f>
        <v>配置 Amazon API Gateway API 以将数据发送到 Amazon Kinesis 数据流.创建使用 Kinesis 数据流作为数据源的 Amazon Kinesis Data Firehose 传输流.使用 AWS Lambda 函数转换数据.使用 Kinesis Data Firehose 传输流将数据发送到 Amazon S3.</v>
      </c>
      <c r="C229" s="61"/>
      <c r="D229" s="6" t="str" cm="1">
        <f t="array" ref="D229">_xlfn.LET(_xlpm.v,INDEX($B:$B, 4 + INT((ROW()-4)/13)*13 + 8), IF(_xlpm.v=0,"",_xlpm.v))</f>
        <v/>
      </c>
      <c r="E229" s="6"/>
      <c r="F229" s="6">
        <f>18</f>
        <v>18</v>
      </c>
      <c r="G229" s="6" t="str">
        <f>_xlfn.XLOOKUP($F229,题库数据!$A$5:$A$104,题库数据!$J$5:$J$104,"")</f>
        <v>C</v>
      </c>
      <c r="H229" s="6" t="str">
        <f>_xlfn.LET(_xlpm.v,_xlfn.XLOOKUP(F229,题库数据!$A$5:$A$104,题库数据!$K$5:$K$104,""),IF(OR(_xlpm.v="",_xlpm.v=0),"",_xlpm.v))</f>
        <v>(A) - 您不需要部署 EC2 实例来托管 API - 操作开销. (B)- 与 A 相同. ( ** C*) - 就是答案. (D)- AWS Glue 从 S3 而非 API GW 获取数据. AWS Glue 可以自己做 ETL,所以不需要 lambda.无意义. https://aws.amazon.com/glue/.</v>
      </c>
    </row>
    <row r="230" spans="1:8" ht="18.75" customHeight="1">
      <c r="A230" s="14" t="s">
        <v>110</v>
      </c>
      <c r="B230" s="60" t="str">
        <f>_xlfn.XLOOKUP($F230,题库[题号],题库[选项D])</f>
        <v>配置 Amazon API Gateway API 以将数据发送到 AWS Glue.使用 AWS Lambda 函数转换数据.使用 AWS Glue 将数据发送到 Amazon S3.</v>
      </c>
      <c r="C230" s="61"/>
      <c r="D230" s="6" t="str" cm="1">
        <f t="array" ref="D230">_xlfn.LET(_xlpm.v,INDEX($B:$B, 4 + INT((ROW()-4)/13)*13 + 8), IF(_xlpm.v=0,"",_xlpm.v))</f>
        <v/>
      </c>
      <c r="E230" s="6"/>
      <c r="F230" s="6">
        <f>18</f>
        <v>18</v>
      </c>
      <c r="G230" s="6" t="str">
        <f>_xlfn.XLOOKUP($F230,题库数据!$A$5:$A$104,题库数据!$J$5:$J$104,"")</f>
        <v>C</v>
      </c>
      <c r="H230" s="6" t="str">
        <f>_xlfn.LET(_xlpm.v,_xlfn.XLOOKUP(F230,题库数据!$A$5:$A$104,题库数据!$K$5:$K$104,""),IF(OR(_xlpm.v="",_xlpm.v=0),"",_xlpm.v))</f>
        <v>(A) - 您不需要部署 EC2 实例来托管 API - 操作开销. (B)- 与 A 相同. ( ** C*) - 就是答案. (D)- AWS Glue 从 S3 而非 API GW 获取数据. AWS Glue 可以自己做 ETL,所以不需要 lambda.无意义. https://aws.amazon.com/glue/.</v>
      </c>
    </row>
    <row r="231" spans="1:8" ht="18.75" customHeight="1">
      <c r="A231" s="14"/>
      <c r="B231" s="62" t="str">
        <f>_xlfn.LET(_xlpm.v,_xlfn.XLOOKUP($F231,题库[题号],题库[选项E],""),IF(OR(_xlpm.v="",_xlpm.v=0),"",_xlpm.v))</f>
        <v/>
      </c>
      <c r="C231" s="63"/>
      <c r="D231" s="6" t="str" cm="1">
        <f t="array" ref="D231">_xlfn.LET(_xlpm.v,INDEX($B:$B, 4 + INT((ROW()-4)/13)*13 + 8), IF(_xlpm.v=0,"",_xlpm.v))</f>
        <v/>
      </c>
      <c r="E231" s="6"/>
      <c r="F231" s="6">
        <f>18</f>
        <v>18</v>
      </c>
      <c r="G231" s="6" t="str">
        <f>_xlfn.XLOOKUP($F231,题库数据!$A$5:$A$104,题库数据!$J$5:$J$104,"")</f>
        <v>C</v>
      </c>
      <c r="H231" s="6" t="str">
        <f>_xlfn.LET(_xlpm.v,_xlfn.XLOOKUP(F231,题库数据!$A$5:$A$104,题库数据!$K$5:$K$104,""),IF(OR(_xlpm.v="",_xlpm.v=0),"",_xlpm.v))</f>
        <v>(A) - 您不需要部署 EC2 实例来托管 API - 操作开销. (B)- 与 A 相同. ( ** C*) - 就是答案. (D)- AWS Glue 从 S3 而非 API GW 获取数据. AWS Glue 可以自己做 ETL,所以不需要 lambda.无意义. https://aws.amazon.com/glue/.</v>
      </c>
    </row>
    <row r="232" spans="1:8" ht="18.75" customHeight="1" thickBot="1">
      <c r="A232" s="14"/>
      <c r="B232" s="66" t="str">
        <f>_xlfn.LET(_xlpm.v,_xlfn.XLOOKUP($F232,题库[题号],题库[选项F],""),IF(OR(_xlpm.v="",_xlpm.v=0),"",_xlpm.v))</f>
        <v/>
      </c>
      <c r="C232" s="67"/>
      <c r="D232" s="6" t="str" cm="1">
        <f t="array" ref="D232">_xlfn.LET(_xlpm.v,INDEX($B:$B, 4 + INT((ROW()-4)/13)*13 + 8), IF(_xlpm.v=0,"",_xlpm.v))</f>
        <v/>
      </c>
      <c r="E232" s="6"/>
      <c r="F232" s="6">
        <f>18</f>
        <v>18</v>
      </c>
      <c r="G232" s="6" t="str">
        <f>_xlfn.XLOOKUP($F232,题库数据!$A$5:$A$104,题库数据!$J$5:$J$104,"")</f>
        <v>C</v>
      </c>
      <c r="H232" s="6" t="str">
        <f>_xlfn.LET(_xlpm.v,_xlfn.XLOOKUP(F232,题库数据!$A$5:$A$104,题库数据!$K$5:$K$104,""),IF(OR(_xlpm.v="",_xlpm.v=0),"",_xlpm.v))</f>
        <v>(A) - 您不需要部署 EC2 实例来托管 API - 操作开销. (B)- 与 A 相同. ( ** C*) - 就是答案. (D)- AWS Glue 从 S3 而非 API GW 获取数据. AWS Glue 可以自己做 ETL,所以不需要 lambda.无意义. https://aws.amazon.com/glue/.</v>
      </c>
    </row>
    <row r="233" spans="1:8" ht="18.75" customHeight="1" thickBot="1">
      <c r="A233" s="11" t="s">
        <v>111</v>
      </c>
      <c r="B233" s="25"/>
      <c r="C233" s="7"/>
      <c r="D233" s="6" t="str" cm="1">
        <f t="array" ref="D233">_xlfn.LET(_xlpm.v,INDEX($B:$B, 4 + INT((ROW()-4)/13)*13 + 8), IF(_xlpm.v=0,"",_xlpm.v))</f>
        <v/>
      </c>
      <c r="E233" s="6"/>
      <c r="F233" s="6">
        <f>18</f>
        <v>18</v>
      </c>
      <c r="G233" s="6" t="str">
        <f>_xlfn.XLOOKUP($F233,题库数据!$A$5:$A$104,题库数据!$J$5:$J$104,"")</f>
        <v>C</v>
      </c>
      <c r="H233" s="6" t="str">
        <f>_xlfn.LET(_xlpm.v,_xlfn.XLOOKUP(F233,题库数据!$A$5:$A$104,题库数据!$K$5:$K$104,""),IF(OR(_xlpm.v="",_xlpm.v=0),"",_xlpm.v))</f>
        <v>(A) - 您不需要部署 EC2 实例来托管 API - 操作开销. (B)- 与 A 相同. ( ** C*) - 就是答案. (D)- AWS Glue 从 S3 而非 API GW 获取数据. AWS Glue 可以自己做 ETL,所以不需要 lambda.无意义. https://aws.amazon.com/glue/.</v>
      </c>
    </row>
    <row r="234" spans="1:8" ht="18.75" customHeight="1">
      <c r="A234" s="14" t="s">
        <v>112</v>
      </c>
      <c r="B234" s="34" t="str">
        <f>_xlfn.LET(_xlpm.inp,$B$233,_xlpm.nInp,_xlfn.LET(_xlpm.raw,UPPER(TRIM($B$233)),_xlpm.clean,SUBSTITUTE(SUBSTITUTE(SUBSTITUTE(SUBSTITUTE(SUBSTITUTE(_xlpm.raw,"，",","),"、",","),"；",","),"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34" s="19"/>
      <c r="D234" s="6" t="str" cm="1">
        <f t="array" ref="D234">_xlfn.LET(_xlpm.v,INDEX($B:$B, 4 + INT((ROW()-4)/13)*13 + 8), IF(_xlpm.v=0,"",_xlpm.v))</f>
        <v/>
      </c>
      <c r="E234" s="6"/>
      <c r="F234" s="6">
        <f>18</f>
        <v>18</v>
      </c>
      <c r="G234" s="6" t="str">
        <f>_xlfn.XLOOKUP($F234,题库数据!$A$5:$A$104,题库数据!$J$5:$J$104,"")</f>
        <v>C</v>
      </c>
      <c r="H234" s="6" t="str">
        <f>_xlfn.LET(_xlpm.v,_xlfn.XLOOKUP(F234,题库数据!$A$5:$A$104,题库数据!$K$5:$K$104,""),IF(OR(_xlpm.v="",_xlpm.v=0),"",_xlpm.v))</f>
        <v>(A) - 您不需要部署 EC2 实例来托管 API - 操作开销. (B)- 与 A 相同. ( ** C*) - 就是答案. (D)- AWS Glue 从 S3 而非 API GW 获取数据. AWS Glue 可以自己做 ETL,所以不需要 lambda.无意义. https://aws.amazon.com/glue/.</v>
      </c>
    </row>
    <row r="235" spans="1:8" ht="18.75" customHeight="1">
      <c r="A235" s="14" t="s">
        <v>113</v>
      </c>
      <c r="B235" s="35" t="str">
        <f>_xlfn.LET(_xlpm.inp,$B$233,_xlpm.nStd,_xlfn.LET(_xlpm.raw,UPPER(TRIM($G$225)),_xlpm.clean,SUBSTITUTE(SUBSTITUTE(SUBSTITUTE(SUBSTITUTE(SUBSTITUTE(_xlpm.raw,"，",","),"、",","),"；",","),"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35" s="18"/>
      <c r="D235" s="6" t="str" cm="1">
        <f t="array" ref="D235">_xlfn.LET(_xlpm.v,INDEX($B:$B, 4 + INT((ROW()-4)/13)*13 + 8), IF(_xlpm.v=0,"",_xlpm.v))</f>
        <v/>
      </c>
      <c r="E235" s="6"/>
      <c r="F235" s="6">
        <f>18</f>
        <v>18</v>
      </c>
      <c r="G235" s="6" t="str">
        <f>_xlfn.XLOOKUP($F235,题库数据!$A$5:$A$104,题库数据!$J$5:$J$104,"")</f>
        <v>C</v>
      </c>
      <c r="H235" s="6" t="str">
        <f>_xlfn.LET(_xlpm.v,_xlfn.XLOOKUP(F235,题库数据!$A$5:$A$104,题库数据!$K$5:$K$104,""),IF(OR(_xlpm.v="",_xlpm.v=0),"",_xlpm.v))</f>
        <v>(A) - 您不需要部署 EC2 实例来托管 API - 操作开销. (B)- 与 A 相同. ( ** C*) - 就是答案. (D)- AWS Glue 从 S3 而非 API GW 获取数据. AWS Glue 可以自己做 ETL,所以不需要 lambda.无意义. https://aws.amazon.com/glue/.</v>
      </c>
    </row>
    <row r="236" spans="1:8" ht="18.75" customHeight="1">
      <c r="A236" s="37" t="s">
        <v>114</v>
      </c>
      <c r="B236" s="52" t="str">
        <f>_xlfn.LET(_xlpm.inp,$B$233,_xlpm.p,$H$225,IF(OR(LEN(TRIM(_xlpm.inp))=0,LEN(TRIM(_xlpm.p))=0,_xlpm.p=0),"",_xlpm.p))</f>
        <v/>
      </c>
      <c r="C236" s="63"/>
      <c r="D236" s="6" t="str" cm="1">
        <f t="array" ref="D236">_xlfn.LET(_xlpm.v,INDEX($B:$B, 4 + INT((ROW()-4)/13)*13 + 8), IF(_xlpm.v=0,"",_xlpm.v))</f>
        <v/>
      </c>
      <c r="E236" s="6"/>
      <c r="F236" s="6">
        <f>18</f>
        <v>18</v>
      </c>
      <c r="G236" s="6" t="str">
        <f>_xlfn.XLOOKUP($F236,题库数据!$A$5:$A$104,题库数据!$J$5:$J$104,"")</f>
        <v>C</v>
      </c>
      <c r="H236" s="6" t="str">
        <f>_xlfn.LET(_xlpm.v,_xlfn.XLOOKUP(F236,题库数据!$A$5:$A$104,题库数据!$K$5:$K$104,""),IF(OR(_xlpm.v="",_xlpm.v=0),"",_xlpm.v))</f>
        <v>(A) - 您不需要部署 EC2 实例来托管 API - 操作开销. (B)- 与 A 相同. ( ** C*) - 就是答案. (D)- AWS Glue 从 S3 而非 API GW 获取数据. AWS Glue 可以自己做 ETL,所以不需要 lambda.无意义. https://aws.amazon.com/glue/.</v>
      </c>
    </row>
    <row r="237" spans="1:8" ht="18.75" customHeight="1" thickBot="1">
      <c r="A237" s="15"/>
      <c r="B237" s="54"/>
      <c r="C237" s="55"/>
      <c r="D237" s="6" t="str" cm="1">
        <f t="array" ref="D237">_xlfn.LET(_xlpm.v,INDEX($B:$B, 4 + INT((ROW()-4)/13)*13 + 8), IF(_xlpm.v=0,"",_xlpm.v))</f>
        <v/>
      </c>
      <c r="E237" s="6"/>
      <c r="F237" s="6">
        <f>18</f>
        <v>18</v>
      </c>
      <c r="G237" s="6" t="str">
        <f>_xlfn.XLOOKUP($F237,题库数据!$A$5:$A$104,题库数据!$J$5:$J$104,"")</f>
        <v>C</v>
      </c>
      <c r="H237" s="6" t="str">
        <f>_xlfn.LET(_xlpm.v,_xlfn.XLOOKUP(F237,题库数据!$A$5:$A$104,题库数据!$K$5:$K$104,""),IF(OR(_xlpm.v="",_xlpm.v=0),"",_xlpm.v))</f>
        <v>(A) - 您不需要部署 EC2 实例来托管 API - 操作开销. (B)- 与 A 相同. ( ** C*) - 就是答案. (D)- AWS Glue 从 S3 而非 API GW 获取数据. AWS Glue 可以自己做 ETL,所以不需要 lambda.无意义. https://aws.amazon.com/glue/.</v>
      </c>
    </row>
    <row r="238" spans="1:8" ht="58.5" customHeight="1" thickTop="1" thickBot="1">
      <c r="A238" s="8" t="s">
        <v>133</v>
      </c>
      <c r="B238" s="56" t="s">
        <v>102</v>
      </c>
      <c r="C238" s="57"/>
      <c r="D238" s="6" t="str" cm="1">
        <f t="array" ref="D238">_xlfn.LET(_xlpm.v,INDEX($B:$B, 4 + INT((ROW()-4)/13)*13 + 8), IF(_xlpm.v=0,"",_xlpm.v))</f>
        <v/>
      </c>
      <c r="E238" s="6"/>
      <c r="F238" s="6">
        <f>19</f>
        <v>19</v>
      </c>
      <c r="G238" s="6" t="str">
        <f>_xlfn.XLOOKUP($F238,题库数据!$A$5:$A$104,题库数据!$J$5:$J$104,"")</f>
        <v>B</v>
      </c>
      <c r="H238" s="6" t="str">
        <f>_xlfn.LET(_xlpm.v,_xlfn.XLOOKUP(F238,题库数据!$A$5:$A$104,题库数据!$K$5:$K$104,""),IF(OR(_xlpm.v="",_xlpm.v=0),"",_xlpm.v))</f>
        <v>Amazon DynamoDB 提供两种类型的备份:时间点恢复(PITR)和按需备份. ( ==&gt;D 不是答案) PITR 用于将您的表恢复到滚动的35天窗口中的任何时间点,用于帮助客户减少因错误代码.恶意访问或用户错误而对其表的意外删除或写入.( ==&gt;A不是答案) 按需备份专为长期归档和保留而设计,通常用于帮助客户满足合规性和法规要求. 这是关于使用 AWS Backup 为 Amazon DynamoDB 设置计划按需备份的两篇博文系列中的第二篇.第1部分介绍了从AWS 管理控制台为 DynamoDB 表设置计划备份的步骤.( ==&gt;不是 DynamoBD 控制台,C 也不是答案) https://aws.amazon.com/blogs/database/part-2-set-up-scheduled-backups-for-amazondynamodb-using-aws-backup/</v>
      </c>
    </row>
    <row r="239" spans="1:8" ht="18.75" customHeight="1">
      <c r="A239" s="9"/>
      <c r="B239" s="74"/>
      <c r="C239" s="75"/>
      <c r="D239" s="6" t="str" cm="1">
        <f t="array" ref="D239">_xlfn.LET(_xlpm.v,INDEX($B:$B, 4 + INT((ROW()-4)/13)*13 + 8), IF(_xlpm.v=0,"",_xlpm.v))</f>
        <v/>
      </c>
      <c r="E239" s="6"/>
      <c r="F239" s="6">
        <f>19</f>
        <v>19</v>
      </c>
      <c r="G239" s="6" t="str">
        <f>_xlfn.XLOOKUP($F239,题库数据!$A$5:$A$104,题库数据!$J$5:$J$104,"")</f>
        <v>B</v>
      </c>
      <c r="H239" s="6" t="str">
        <f>_xlfn.LET(_xlpm.v,_xlfn.XLOOKUP(F239,题库数据!$A$5:$A$104,题库数据!$K$5:$K$104,""),IF(OR(_xlpm.v="",_xlpm.v=0),"",_xlpm.v))</f>
        <v>Amazon DynamoDB 提供两种类型的备份:时间点恢复(PITR)和按需备份. ( ==&gt;D 不是答案) PITR 用于将您的表恢复到滚动的35天窗口中的任何时间点,用于帮助客户减少因错误代码.恶意访问或用户错误而对其表的意外删除或写入.( ==&gt;A不是答案) 按需备份专为长期归档和保留而设计,通常用于帮助客户满足合规性和法规要求. 这是关于使用 AWS Backup 为 Amazon DynamoDB 设置计划按需备份的两篇博文系列中的第二篇.第1部分介绍了从AWS 管理控制台为 DynamoDB 表设置计划备份的步骤.( ==&gt;不是 DynamoBD 控制台,C 也不是答案) https://aws.amazon.com/blogs/database/part-2-set-up-scheduled-backups-for-amazondynamodb-using-aws-backup/</v>
      </c>
    </row>
    <row r="240" spans="1:8" ht="18.75" customHeight="1">
      <c r="A240" s="10" t="s">
        <v>107</v>
      </c>
      <c r="B240" s="64" t="str">
        <f>_xlfn.XLOOKUP($F240,题库[题号],题库[选项A])</f>
        <v>使用 DynamoDB 时间点恢复持续备份表.</v>
      </c>
      <c r="C240" s="65"/>
      <c r="D240" s="6" t="str" cm="1">
        <f t="array" ref="D240">_xlfn.LET(_xlpm.v,INDEX($B:$B, 4 + INT((ROW()-4)/13)*13 + 8), IF(_xlpm.v=0,"",_xlpm.v))</f>
        <v/>
      </c>
      <c r="E240" s="6"/>
      <c r="F240" s="6">
        <f>19</f>
        <v>19</v>
      </c>
      <c r="G240" s="6" t="str">
        <f>_xlfn.XLOOKUP($F240,题库数据!$A$5:$A$104,题库数据!$J$5:$J$104,"")</f>
        <v>B</v>
      </c>
      <c r="H240" s="6" t="str">
        <f>_xlfn.LET(_xlpm.v,_xlfn.XLOOKUP(F240,题库数据!$A$5:$A$104,题库数据!$K$5:$K$104,""),IF(OR(_xlpm.v="",_xlpm.v=0),"",_xlpm.v))</f>
        <v>Amazon DynamoDB 提供两种类型的备份:时间点恢复(PITR)和按需备份. ( ==&gt;D 不是答案) PITR 用于将您的表恢复到滚动的35天窗口中的任何时间点,用于帮助客户减少因错误代码.恶意访问或用户错误而对其表的意外删除或写入.( ==&gt;A不是答案) 按需备份专为长期归档和保留而设计,通常用于帮助客户满足合规性和法规要求. 这是关于使用 AWS Backup 为 Amazon DynamoDB 设置计划按需备份的两篇博文系列中的第二篇.第1部分介绍了从AWS 管理控制台为 DynamoDB 表设置计划备份的步骤.( ==&gt;不是 DynamoBD 控制台,C 也不是答案) https://aws.amazon.com/blogs/database/part-2-set-up-scheduled-backups-for-amazondynamodb-using-aws-backup/</v>
      </c>
    </row>
    <row r="241" spans="1:8" ht="18.75" customHeight="1">
      <c r="A241" s="10" t="s">
        <v>108</v>
      </c>
      <c r="B241" s="64" t="str">
        <f>_xlfn.XLOOKUP($F241,题库[题号],题库[选项B])</f>
        <v>使用 AWS Backup 为表创建备份计划和保留策略.</v>
      </c>
      <c r="C241" s="65"/>
      <c r="D241" s="6" t="str" cm="1">
        <f t="array" ref="D241">_xlfn.LET(_xlpm.v,INDEX($B:$B, 4 + INT((ROW()-4)/13)*13 + 8), IF(_xlpm.v=0,"",_xlpm.v))</f>
        <v/>
      </c>
      <c r="E241" s="6"/>
      <c r="F241" s="6">
        <f>19</f>
        <v>19</v>
      </c>
      <c r="G241" s="6" t="str">
        <f>_xlfn.XLOOKUP($F241,题库数据!$A$5:$A$104,题库数据!$J$5:$J$104,"")</f>
        <v>B</v>
      </c>
      <c r="H241" s="6" t="str">
        <f>_xlfn.LET(_xlpm.v,_xlfn.XLOOKUP(F241,题库数据!$A$5:$A$104,题库数据!$K$5:$K$104,""),IF(OR(_xlpm.v="",_xlpm.v=0),"",_xlpm.v))</f>
        <v>Amazon DynamoDB 提供两种类型的备份:时间点恢复(PITR)和按需备份. ( ==&gt;D 不是答案) PITR 用于将您的表恢复到滚动的35天窗口中的任何时间点,用于帮助客户减少因错误代码.恶意访问或用户错误而对其表的意外删除或写入.( ==&gt;A不是答案) 按需备份专为长期归档和保留而设计,通常用于帮助客户满足合规性和法规要求. 这是关于使用 AWS Backup 为 Amazon DynamoDB 设置计划按需备份的两篇博文系列中的第二篇.第1部分介绍了从AWS 管理控制台为 DynamoDB 表设置计划备份的步骤.( ==&gt;不是 DynamoBD 控制台,C 也不是答案) https://aws.amazon.com/blogs/database/part-2-set-up-scheduled-backups-for-amazondynamodb-using-aws-backup/</v>
      </c>
    </row>
    <row r="242" spans="1:8" ht="18.75" customHeight="1">
      <c r="A242" s="10" t="s">
        <v>109</v>
      </c>
      <c r="B242" s="64" t="str">
        <f>_xlfn.XLOOKUP($F242,题库[题号],题库[选项C])</f>
        <v>使用 DynamoDB 控制台创建表的按需备份.将备份存储在 Amazon S3 存储桶中.为 S3 存储桶设置 S3 生命周期配置.</v>
      </c>
      <c r="C242" s="65"/>
      <c r="D242" s="6" t="str" cm="1">
        <f t="array" ref="D242">_xlfn.LET(_xlpm.v,INDEX($B:$B, 4 + INT((ROW()-4)/13)*13 + 8), IF(_xlpm.v=0,"",_xlpm.v))</f>
        <v/>
      </c>
      <c r="E242" s="6"/>
      <c r="F242" s="6">
        <f>19</f>
        <v>19</v>
      </c>
      <c r="G242" s="6" t="str">
        <f>_xlfn.XLOOKUP($F242,题库数据!$A$5:$A$104,题库数据!$J$5:$J$104,"")</f>
        <v>B</v>
      </c>
      <c r="H242" s="6" t="str">
        <f>_xlfn.LET(_xlpm.v,_xlfn.XLOOKUP(F242,题库数据!$A$5:$A$104,题库数据!$K$5:$K$104,""),IF(OR(_xlpm.v="",_xlpm.v=0),"",_xlpm.v))</f>
        <v>Amazon DynamoDB 提供两种类型的备份:时间点恢复(PITR)和按需备份. ( ==&gt;D 不是答案) PITR 用于将您的表恢复到滚动的35天窗口中的任何时间点,用于帮助客户减少因错误代码.恶意访问或用户错误而对其表的意外删除或写入.( ==&gt;A不是答案) 按需备份专为长期归档和保留而设计,通常用于帮助客户满足合规性和法规要求. 这是关于使用 AWS Backup 为 Amazon DynamoDB 设置计划按需备份的两篇博文系列中的第二篇.第1部分介绍了从AWS 管理控制台为 DynamoDB 表设置计划备份的步骤.( ==&gt;不是 DynamoBD 控制台,C 也不是答案) https://aws.amazon.com/blogs/database/part-2-set-up-scheduled-backups-for-amazondynamodb-using-aws-backup/</v>
      </c>
    </row>
    <row r="243" spans="1:8" ht="18.75" customHeight="1">
      <c r="A243" s="10" t="s">
        <v>110</v>
      </c>
      <c r="B243" s="64" t="str">
        <f>_xlfn.XLOOKUP($F243,题库[题号],题库[选项D])</f>
        <v>创建 Amazon EventBridge (Amazon CloudWatch Events)规则以调用 AWS Lambda 函数.配置 Lambda 函数以备份表并将备份存储在 Amazon S3 存储桶中.为 S3 存储桶设置 S3 生命周期配置</v>
      </c>
      <c r="C243" s="65"/>
      <c r="D243" s="6" t="str" cm="1">
        <f t="array" ref="D243">_xlfn.LET(_xlpm.v,INDEX($B:$B, 4 + INT((ROW()-4)/13)*13 + 8), IF(_xlpm.v=0,"",_xlpm.v))</f>
        <v/>
      </c>
      <c r="E243" s="6"/>
      <c r="F243" s="6">
        <f>19</f>
        <v>19</v>
      </c>
      <c r="G243" s="6" t="str">
        <f>_xlfn.XLOOKUP($F243,题库数据!$A$5:$A$104,题库数据!$J$5:$J$104,"")</f>
        <v>B</v>
      </c>
      <c r="H243" s="6" t="str">
        <f>_xlfn.LET(_xlpm.v,_xlfn.XLOOKUP(F243,题库数据!$A$5:$A$104,题库数据!$K$5:$K$104,""),IF(OR(_xlpm.v="",_xlpm.v=0),"",_xlpm.v))</f>
        <v>Amazon DynamoDB 提供两种类型的备份:时间点恢复(PITR)和按需备份. ( ==&gt;D 不是答案) PITR 用于将您的表恢复到滚动的35天窗口中的任何时间点,用于帮助客户减少因错误代码.恶意访问或用户错误而对其表的意外删除或写入.( ==&gt;A不是答案) 按需备份专为长期归档和保留而设计,通常用于帮助客户满足合规性和法规要求. 这是关于使用 AWS Backup 为 Amazon DynamoDB 设置计划按需备份的两篇博文系列中的第二篇.第1部分介绍了从AWS 管理控制台为 DynamoDB 表设置计划备份的步骤.( ==&gt;不是 DynamoBD 控制台,C 也不是答案) https://aws.amazon.com/blogs/database/part-2-set-up-scheduled-backups-for-amazondynamodb-using-aws-backup/</v>
      </c>
    </row>
    <row r="244" spans="1:8" ht="18.75" customHeight="1">
      <c r="A244" s="10"/>
      <c r="B244" s="62" t="str">
        <f>_xlfn.LET(_xlpm.v,_xlfn.XLOOKUP($F244,题库[题号],题库[选项E],""),IF(OR(_xlpm.v="",_xlpm.v=0),"",_xlpm.v))</f>
        <v/>
      </c>
      <c r="C244" s="63"/>
      <c r="D244" s="6" t="str" cm="1">
        <f t="array" ref="D244">_xlfn.LET(_xlpm.v,INDEX($B:$B, 4 + INT((ROW()-4)/13)*13 + 8), IF(_xlpm.v=0,"",_xlpm.v))</f>
        <v/>
      </c>
      <c r="E244" s="6"/>
      <c r="F244" s="6">
        <f>19</f>
        <v>19</v>
      </c>
      <c r="G244" s="6" t="str">
        <f>_xlfn.XLOOKUP($F244,题库数据!$A$5:$A$104,题库数据!$J$5:$J$104,"")</f>
        <v>B</v>
      </c>
      <c r="H244" s="6" t="str">
        <f>_xlfn.LET(_xlpm.v,_xlfn.XLOOKUP(F244,题库数据!$A$5:$A$104,题库数据!$K$5:$K$104,""),IF(OR(_xlpm.v="",_xlpm.v=0),"",_xlpm.v))</f>
        <v>Amazon DynamoDB 提供两种类型的备份:时间点恢复(PITR)和按需备份. ( ==&gt;D 不是答案) PITR 用于将您的表恢复到滚动的35天窗口中的任何时间点,用于帮助客户减少因错误代码.恶意访问或用户错误而对其表的意外删除或写入.( ==&gt;A不是答案) 按需备份专为长期归档和保留而设计,通常用于帮助客户满足合规性和法规要求. 这是关于使用 AWS Backup 为 Amazon DynamoDB 设置计划按需备份的两篇博文系列中的第二篇.第1部分介绍了从AWS 管理控制台为 DynamoDB 表设置计划备份的步骤.( ==&gt;不是 DynamoBD 控制台,C 也不是答案) https://aws.amazon.com/blogs/database/part-2-set-up-scheduled-backups-for-amazondynamodb-using-aws-backup/</v>
      </c>
    </row>
    <row r="245" spans="1:8" ht="18.75" customHeight="1" thickBot="1">
      <c r="A245" s="10"/>
      <c r="B245" s="66" t="str">
        <f>_xlfn.LET(_xlpm.v,_xlfn.XLOOKUP($F245,题库[题号],题库[选项F],""),IF(OR(_xlpm.v="",_xlpm.v=0),"",_xlpm.v))</f>
        <v/>
      </c>
      <c r="C245" s="67"/>
      <c r="D245" s="6" t="str" cm="1">
        <f t="array" ref="D245">_xlfn.LET(_xlpm.v,INDEX($B:$B, 4 + INT((ROW()-4)/13)*13 + 8), IF(_xlpm.v=0,"",_xlpm.v))</f>
        <v/>
      </c>
      <c r="E245" s="6"/>
      <c r="F245" s="6">
        <f>19</f>
        <v>19</v>
      </c>
      <c r="G245" s="6" t="str">
        <f>_xlfn.XLOOKUP($F245,题库数据!$A$5:$A$104,题库数据!$J$5:$J$104,"")</f>
        <v>B</v>
      </c>
      <c r="H245" s="6" t="str">
        <f>_xlfn.LET(_xlpm.v,_xlfn.XLOOKUP(F245,题库数据!$A$5:$A$104,题库数据!$K$5:$K$104,""),IF(OR(_xlpm.v="",_xlpm.v=0),"",_xlpm.v))</f>
        <v>Amazon DynamoDB 提供两种类型的备份:时间点恢复(PITR)和按需备份. ( ==&gt;D 不是答案) PITR 用于将您的表恢复到滚动的35天窗口中的任何时间点,用于帮助客户减少因错误代码.恶意访问或用户错误而对其表的意外删除或写入.( ==&gt;A不是答案) 按需备份专为长期归档和保留而设计,通常用于帮助客户满足合规性和法规要求. 这是关于使用 AWS Backup 为 Amazon DynamoDB 设置计划按需备份的两篇博文系列中的第二篇.第1部分介绍了从AWS 管理控制台为 DynamoDB 表设置计划备份的步骤.( ==&gt;不是 DynamoBD 控制台,C 也不是答案) https://aws.amazon.com/blogs/database/part-2-set-up-scheduled-backups-for-amazondynamodb-using-aws-backup/</v>
      </c>
    </row>
    <row r="246" spans="1:8" ht="18.75" customHeight="1" thickBot="1">
      <c r="A246" s="11" t="s">
        <v>111</v>
      </c>
      <c r="B246" s="25"/>
      <c r="C246" s="7"/>
      <c r="D246" s="6" t="str" cm="1">
        <f t="array" ref="D246">_xlfn.LET(_xlpm.v,INDEX($B:$B, 4 + INT((ROW()-4)/13)*13 + 8), IF(_xlpm.v=0,"",_xlpm.v))</f>
        <v/>
      </c>
      <c r="E246" s="6"/>
      <c r="F246" s="6">
        <f>19</f>
        <v>19</v>
      </c>
      <c r="G246" s="6" t="str">
        <f>_xlfn.XLOOKUP($F246,题库数据!$A$5:$A$104,题库数据!$J$5:$J$104,"")</f>
        <v>B</v>
      </c>
      <c r="H246" s="6" t="str">
        <f>_xlfn.LET(_xlpm.v,_xlfn.XLOOKUP(F246,题库数据!$A$5:$A$104,题库数据!$K$5:$K$104,""),IF(OR(_xlpm.v="",_xlpm.v=0),"",_xlpm.v))</f>
        <v>Amazon DynamoDB 提供两种类型的备份:时间点恢复(PITR)和按需备份. ( ==&gt;D 不是答案) PITR 用于将您的表恢复到滚动的35天窗口中的任何时间点,用于帮助客户减少因错误代码.恶意访问或用户错误而对其表的意外删除或写入.( ==&gt;A不是答案) 按需备份专为长期归档和保留而设计,通常用于帮助客户满足合规性和法规要求. 这是关于使用 AWS Backup 为 Amazon DynamoDB 设置计划按需备份的两篇博文系列中的第二篇.第1部分介绍了从AWS 管理控制台为 DynamoDB 表设置计划备份的步骤.( ==&gt;不是 DynamoBD 控制台,C 也不是答案) https://aws.amazon.com/blogs/database/part-2-set-up-scheduled-backups-for-amazondynamodb-using-aws-backup/</v>
      </c>
    </row>
    <row r="247" spans="1:8" ht="18.75" customHeight="1">
      <c r="A247" s="10" t="s">
        <v>112</v>
      </c>
      <c r="B247" s="34" t="str">
        <f>_xlfn.LET(_xlpm.inp,$B$246,_xlpm.nInp,_xlfn.LET(_xlpm.raw,UPPER(TRIM($B$246)),_xlpm.clean,SUBSTITUTE(SUBSTITUTE(SUBSTITUTE(SUBSTITUTE(SUBSTITUTE(_xlpm.raw,"，",","),"、",","),"；",","),"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47" s="19"/>
      <c r="D247" s="6" t="str" cm="1">
        <f t="array" ref="D247">_xlfn.LET(_xlpm.v,INDEX($B:$B, 4 + INT((ROW()-4)/13)*13 + 8), IF(_xlpm.v=0,"",_xlpm.v))</f>
        <v/>
      </c>
      <c r="E247" s="6"/>
      <c r="F247" s="6">
        <f>19</f>
        <v>19</v>
      </c>
      <c r="G247" s="6" t="str">
        <f>_xlfn.XLOOKUP($F247,题库数据!$A$5:$A$104,题库数据!$J$5:$J$104,"")</f>
        <v>B</v>
      </c>
      <c r="H247" s="6" t="str">
        <f>_xlfn.LET(_xlpm.v,_xlfn.XLOOKUP(F247,题库数据!$A$5:$A$104,题库数据!$K$5:$K$104,""),IF(OR(_xlpm.v="",_xlpm.v=0),"",_xlpm.v))</f>
        <v>Amazon DynamoDB 提供两种类型的备份:时间点恢复(PITR)和按需备份. ( ==&gt;D 不是答案) PITR 用于将您的表恢复到滚动的35天窗口中的任何时间点,用于帮助客户减少因错误代码.恶意访问或用户错误而对其表的意外删除或写入.( ==&gt;A不是答案) 按需备份专为长期归档和保留而设计,通常用于帮助客户满足合规性和法规要求. 这是关于使用 AWS Backup 为 Amazon DynamoDB 设置计划按需备份的两篇博文系列中的第二篇.第1部分介绍了从AWS 管理控制台为 DynamoDB 表设置计划备份的步骤.( ==&gt;不是 DynamoBD 控制台,C 也不是答案) https://aws.amazon.com/blogs/database/part-2-set-up-scheduled-backups-for-amazondynamodb-using-aws-backup/</v>
      </c>
    </row>
    <row r="248" spans="1:8" ht="18.75" customHeight="1">
      <c r="A248" s="10" t="s">
        <v>113</v>
      </c>
      <c r="B248" s="35" t="str">
        <f>_xlfn.LET(_xlpm.inp,$B$246,_xlpm.nStd,_xlfn.LET(_xlpm.raw,UPPER(TRIM($G$238)),_xlpm.clean,SUBSTITUTE(SUBSTITUTE(SUBSTITUTE(SUBSTITUTE(SUBSTITUTE(_xlpm.raw,"，",","),"、",","),"；",","),"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48" s="18"/>
      <c r="D248" s="6" t="str" cm="1">
        <f t="array" ref="D248">_xlfn.LET(_xlpm.v,INDEX($B:$B, 4 + INT((ROW()-4)/13)*13 + 8), IF(_xlpm.v=0,"",_xlpm.v))</f>
        <v/>
      </c>
      <c r="E248" s="6"/>
      <c r="F248" s="6">
        <f>19</f>
        <v>19</v>
      </c>
      <c r="G248" s="6" t="str">
        <f>_xlfn.XLOOKUP($F248,题库数据!$A$5:$A$104,题库数据!$J$5:$J$104,"")</f>
        <v>B</v>
      </c>
      <c r="H248" s="6" t="str">
        <f>_xlfn.LET(_xlpm.v,_xlfn.XLOOKUP(F248,题库数据!$A$5:$A$104,题库数据!$K$5:$K$104,""),IF(OR(_xlpm.v="",_xlpm.v=0),"",_xlpm.v))</f>
        <v>Amazon DynamoDB 提供两种类型的备份:时间点恢复(PITR)和按需备份. ( ==&gt;D 不是答案) PITR 用于将您的表恢复到滚动的35天窗口中的任何时间点,用于帮助客户减少因错误代码.恶意访问或用户错误而对其表的意外删除或写入.( ==&gt;A不是答案) 按需备份专为长期归档和保留而设计,通常用于帮助客户满足合规性和法规要求. 这是关于使用 AWS Backup 为 Amazon DynamoDB 设置计划按需备份的两篇博文系列中的第二篇.第1部分介绍了从AWS 管理控制台为 DynamoDB 表设置计划备份的步骤.( ==&gt;不是 DynamoBD 控制台,C 也不是答案) https://aws.amazon.com/blogs/database/part-2-set-up-scheduled-backups-for-amazondynamodb-using-aws-backup/</v>
      </c>
    </row>
    <row r="249" spans="1:8" ht="18.75" customHeight="1">
      <c r="A249" s="37" t="s">
        <v>114</v>
      </c>
      <c r="B249" s="52" t="str">
        <f>_xlfn.LET(_xlpm.inp,$B$246,_xlpm.p,$H$238,IF(OR(LEN(TRIM(_xlpm.inp))=0,LEN(TRIM(_xlpm.p))=0,_xlpm.p=0),"",_xlpm.p))</f>
        <v/>
      </c>
      <c r="C249" s="63"/>
      <c r="D249" s="6" t="str" cm="1">
        <f t="array" ref="D249">_xlfn.LET(_xlpm.v,INDEX($B:$B, 4 + INT((ROW()-4)/13)*13 + 8), IF(_xlpm.v=0,"",_xlpm.v))</f>
        <v/>
      </c>
      <c r="E249" s="6"/>
      <c r="F249" s="6">
        <f>19</f>
        <v>19</v>
      </c>
      <c r="G249" s="6" t="str">
        <f>_xlfn.XLOOKUP($F249,题库数据!$A$5:$A$104,题库数据!$J$5:$J$104,"")</f>
        <v>B</v>
      </c>
      <c r="H249" s="6" t="str">
        <f>_xlfn.LET(_xlpm.v,_xlfn.XLOOKUP(F249,题库数据!$A$5:$A$104,题库数据!$K$5:$K$104,""),IF(OR(_xlpm.v="",_xlpm.v=0),"",_xlpm.v))</f>
        <v>Amazon DynamoDB 提供两种类型的备份:时间点恢复(PITR)和按需备份. ( ==&gt;D 不是答案) PITR 用于将您的表恢复到滚动的35天窗口中的任何时间点,用于帮助客户减少因错误代码.恶意访问或用户错误而对其表的意外删除或写入.( ==&gt;A不是答案) 按需备份专为长期归档和保留而设计,通常用于帮助客户满足合规性和法规要求. 这是关于使用 AWS Backup 为 Amazon DynamoDB 设置计划按需备份的两篇博文系列中的第二篇.第1部分介绍了从AWS 管理控制台为 DynamoDB 表设置计划备份的步骤.( ==&gt;不是 DynamoBD 控制台,C 也不是答案) https://aws.amazon.com/blogs/database/part-2-set-up-scheduled-backups-for-amazondynamodb-using-aws-backup/</v>
      </c>
    </row>
    <row r="250" spans="1:8" ht="18.75" customHeight="1" thickBot="1">
      <c r="A250" s="12"/>
      <c r="B250" s="54"/>
      <c r="C250" s="55"/>
      <c r="D250" s="6" t="str" cm="1">
        <f t="array" ref="D250">_xlfn.LET(_xlpm.v,INDEX($B:$B, 4 + INT((ROW()-4)/13)*13 + 8), IF(_xlpm.v=0,"",_xlpm.v))</f>
        <v/>
      </c>
      <c r="E250" s="6"/>
      <c r="F250" s="6">
        <f>19</f>
        <v>19</v>
      </c>
      <c r="G250" s="6" t="str">
        <f>_xlfn.XLOOKUP($F250,题库数据!$A$5:$A$104,题库数据!$J$5:$J$104,"")</f>
        <v>B</v>
      </c>
      <c r="H250" s="6" t="str">
        <f>_xlfn.LET(_xlpm.v,_xlfn.XLOOKUP(F250,题库数据!$A$5:$A$104,题库数据!$K$5:$K$104,""),IF(OR(_xlpm.v="",_xlpm.v=0),"",_xlpm.v))</f>
        <v>Amazon DynamoDB 提供两种类型的备份:时间点恢复(PITR)和按需备份. ( ==&gt;D 不是答案) PITR 用于将您的表恢复到滚动的35天窗口中的任何时间点,用于帮助客户减少因错误代码.恶意访问或用户错误而对其表的意外删除或写入.( ==&gt;A不是答案) 按需备份专为长期归档和保留而设计,通常用于帮助客户满足合规性和法规要求. 这是关于使用 AWS Backup 为 Amazon DynamoDB 设置计划按需备份的两篇博文系列中的第二篇.第1部分介绍了从AWS 管理控制台为 DynamoDB 表设置计划备份的步骤.( ==&gt;不是 DynamoBD 控制台,C 也不是答案) https://aws.amazon.com/blogs/database/part-2-set-up-scheduled-backups-for-amazondynamodb-using-aws-backup/</v>
      </c>
    </row>
    <row r="251" spans="1:8" ht="58.5" customHeight="1" thickTop="1" thickBot="1">
      <c r="A251" s="8" t="s">
        <v>134</v>
      </c>
      <c r="B251" s="56" t="s">
        <v>104</v>
      </c>
      <c r="C251" s="57"/>
      <c r="D251" s="6" t="str" cm="1">
        <f t="array" ref="D251">_xlfn.LET(_xlpm.v,INDEX($B:$B, 4 + INT((ROW()-4)/13)*13 + 8), IF(_xlpm.v=0,"",_xlpm.v))</f>
        <v/>
      </c>
      <c r="E251" s="6"/>
      <c r="F251" s="6">
        <f>20</f>
        <v>20</v>
      </c>
      <c r="G251" s="6" t="str">
        <f>_xlfn.XLOOKUP($F251,题库数据!$A$5:$A$104,题库数据!$J$5:$J$104,"")</f>
        <v>A</v>
      </c>
      <c r="H251" s="6" t="str">
        <f>_xlfn.LET(_xlpm.v,_xlfn.XLOOKUP(F251,题库数据!$A$5:$A$104,题库数据!$K$5:$K$104,""),IF(OR(_xlpm.v="",_xlpm.v=0),"",_xlpm.v))</f>
        <v>** A ** - 按需提供答案 https://docs.aws.amazon.com/amazondynamodb/latest/developerguide/HowItWorks.ReadWriteCapacityMode.html#HowItWorks.OnDemand B - 与不可预测的流量无关. C- 推荐用于已知模式的预置容量.不是这里的情况. D- 与C 相同</v>
      </c>
    </row>
    <row r="252" spans="1:8" ht="18.75" customHeight="1">
      <c r="A252" s="13"/>
      <c r="B252" s="58"/>
      <c r="C252" s="59"/>
      <c r="D252" s="6" t="str" cm="1">
        <f t="array" ref="D252">_xlfn.LET(_xlpm.v,INDEX($B:$B, 4 + INT((ROW()-4)/13)*13 + 8), IF(_xlpm.v=0,"",_xlpm.v))</f>
        <v/>
      </c>
      <c r="E252" s="6"/>
      <c r="F252" s="6">
        <f>20</f>
        <v>20</v>
      </c>
      <c r="G252" s="6" t="str">
        <f>_xlfn.XLOOKUP($F252,题库数据!$A$5:$A$104,题库数据!$J$5:$J$104,"")</f>
        <v>A</v>
      </c>
      <c r="H252" s="6" t="str">
        <f>_xlfn.LET(_xlpm.v,_xlfn.XLOOKUP(F252,题库数据!$A$5:$A$104,题库数据!$K$5:$K$104,""),IF(OR(_xlpm.v="",_xlpm.v=0),"",_xlpm.v))</f>
        <v>** A ** - 按需提供答案 https://docs.aws.amazon.com/amazondynamodb/latest/developerguide/HowItWorks.ReadWriteCapacityMode.html#HowItWorks.OnDemand B - 与不可预测的流量无关. C- 推荐用于已知模式的预置容量.不是这里的情况. D- 与C 相同</v>
      </c>
    </row>
    <row r="253" spans="1:8" ht="18.75" customHeight="1">
      <c r="A253" s="14" t="s">
        <v>107</v>
      </c>
      <c r="B253" s="60" t="str">
        <f>_xlfn.XLOOKUP($F253,题库[题号],题库[选项A])</f>
        <v>在按需容量模式下创建DynamoDB表.</v>
      </c>
      <c r="C253" s="61"/>
      <c r="D253" s="6" t="str" cm="1">
        <f t="array" ref="D253">_xlfn.LET(_xlpm.v,INDEX($B:$B, 4 + INT((ROW()-4)/13)*13 + 8), IF(_xlpm.v=0,"",_xlpm.v))</f>
        <v/>
      </c>
      <c r="E253" s="6"/>
      <c r="F253" s="6">
        <f>20</f>
        <v>20</v>
      </c>
      <c r="G253" s="6" t="str">
        <f>_xlfn.XLOOKUP($F253,题库数据!$A$5:$A$104,题库数据!$J$5:$J$104,"")</f>
        <v>A</v>
      </c>
      <c r="H253" s="6" t="str">
        <f>_xlfn.LET(_xlpm.v,_xlfn.XLOOKUP(F253,题库数据!$A$5:$A$104,题库数据!$K$5:$K$104,""),IF(OR(_xlpm.v="",_xlpm.v=0),"",_xlpm.v))</f>
        <v>** A ** - 按需提供答案 https://docs.aws.amazon.com/amazondynamodb/latest/developerguide/HowItWorks.ReadWriteCapacityMode.html#HowItWorks.OnDemand B - 与不可预测的流量无关. C- 推荐用于已知模式的预置容量.不是这里的情况. D- 与C 相同</v>
      </c>
    </row>
    <row r="254" spans="1:8" ht="18.75" customHeight="1">
      <c r="A254" s="14" t="s">
        <v>108</v>
      </c>
      <c r="B254" s="60" t="str">
        <f>_xlfn.XLOOKUP($F254,题库[题号],题库[选项B])</f>
        <v>创建具有全局二级索引的 DynamoDB 表.</v>
      </c>
      <c r="C254" s="61"/>
      <c r="D254" s="6" t="str" cm="1">
        <f t="array" ref="D254">_xlfn.LET(_xlpm.v,INDEX($B:$B, 4 + INT((ROW()-4)/13)*13 + 8), IF(_xlpm.v=0,"",_xlpm.v))</f>
        <v/>
      </c>
      <c r="E254" s="6"/>
      <c r="F254" s="6">
        <f>20</f>
        <v>20</v>
      </c>
      <c r="G254" s="6" t="str">
        <f>_xlfn.XLOOKUP($F254,题库数据!$A$5:$A$104,题库数据!$J$5:$J$104,"")</f>
        <v>A</v>
      </c>
      <c r="H254" s="6" t="str">
        <f>_xlfn.LET(_xlpm.v,_xlfn.XLOOKUP(F254,题库数据!$A$5:$A$104,题库数据!$K$5:$K$104,""),IF(OR(_xlpm.v="",_xlpm.v=0),"",_xlpm.v))</f>
        <v>** A ** - 按需提供答案 https://docs.aws.amazon.com/amazondynamodb/latest/developerguide/HowItWorks.ReadWriteCapacityMode.html#HowItWorks.OnDemand B - 与不可预测的流量无关. C- 推荐用于已知模式的预置容量.不是这里的情况. D- 与C 相同</v>
      </c>
    </row>
    <row r="255" spans="1:8" ht="18.75" customHeight="1">
      <c r="A255" s="14" t="s">
        <v>109</v>
      </c>
      <c r="B255" s="60" t="str">
        <f>_xlfn.XLOOKUP($F255,题库[题号],题库[选项C])</f>
        <v>创建具有预置容量和 Auto Scaling 的 DynamoDB 表.</v>
      </c>
      <c r="C255" s="61"/>
      <c r="D255" s="6" t="str" cm="1">
        <f t="array" ref="D255">_xlfn.LET(_xlpm.v,INDEX($B:$B, 4 + INT((ROW()-4)/13)*13 + 8), IF(_xlpm.v=0,"",_xlpm.v))</f>
        <v/>
      </c>
      <c r="E255" s="6"/>
      <c r="F255" s="6">
        <f>20</f>
        <v>20</v>
      </c>
      <c r="G255" s="6" t="str">
        <f>_xlfn.XLOOKUP($F255,题库数据!$A$5:$A$104,题库数据!$J$5:$J$104,"")</f>
        <v>A</v>
      </c>
      <c r="H255" s="6" t="str">
        <f>_xlfn.LET(_xlpm.v,_xlfn.XLOOKUP(F255,题库数据!$A$5:$A$104,题库数据!$K$5:$K$104,""),IF(OR(_xlpm.v="",_xlpm.v=0),"",_xlpm.v))</f>
        <v>** A ** - 按需提供答案 https://docs.aws.amazon.com/amazondynamodb/latest/developerguide/HowItWorks.ReadWriteCapacityMode.html#HowItWorks.OnDemand B - 与不可预测的流量无关. C- 推荐用于已知模式的预置容量.不是这里的情况. D- 与C 相同</v>
      </c>
    </row>
    <row r="256" spans="1:8" ht="18.75" customHeight="1">
      <c r="A256" s="14" t="s">
        <v>110</v>
      </c>
      <c r="B256" s="60" t="str">
        <f>_xlfn.XLOOKUP($F256,题库[题号],题库[选项D])</f>
        <v>以预置容量模式创建DynamoDB表,并将其配置为全局表.</v>
      </c>
      <c r="C256" s="61"/>
      <c r="D256" s="6" t="str" cm="1">
        <f t="array" ref="D256">_xlfn.LET(_xlpm.v,INDEX($B:$B, 4 + INT((ROW()-4)/13)*13 + 8), IF(_xlpm.v=0,"",_xlpm.v))</f>
        <v/>
      </c>
      <c r="E256" s="6"/>
      <c r="F256" s="6">
        <f>20</f>
        <v>20</v>
      </c>
      <c r="G256" s="6" t="str">
        <f>_xlfn.XLOOKUP($F256,题库数据!$A$5:$A$104,题库数据!$J$5:$J$104,"")</f>
        <v>A</v>
      </c>
      <c r="H256" s="6" t="str">
        <f>_xlfn.LET(_xlpm.v,_xlfn.XLOOKUP(F256,题库数据!$A$5:$A$104,题库数据!$K$5:$K$104,""),IF(OR(_xlpm.v="",_xlpm.v=0),"",_xlpm.v))</f>
        <v>** A ** - 按需提供答案 https://docs.aws.amazon.com/amazondynamodb/latest/developerguide/HowItWorks.ReadWriteCapacityMode.html#HowItWorks.OnDemand B - 与不可预测的流量无关. C- 推荐用于已知模式的预置容量.不是这里的情况. D- 与C 相同</v>
      </c>
    </row>
    <row r="257" spans="1:8" ht="18.75" customHeight="1">
      <c r="A257" s="14"/>
      <c r="B257" s="62" t="str">
        <f>_xlfn.LET(_xlpm.v,_xlfn.XLOOKUP($F257,题库[题号],题库[选项E],""),IF(OR(_xlpm.v="",_xlpm.v=0),"",_xlpm.v))</f>
        <v/>
      </c>
      <c r="C257" s="63"/>
      <c r="D257" s="6" t="str" cm="1">
        <f t="array" ref="D257">_xlfn.LET(_xlpm.v,INDEX($B:$B, 4 + INT((ROW()-4)/13)*13 + 8), IF(_xlpm.v=0,"",_xlpm.v))</f>
        <v/>
      </c>
      <c r="E257" s="6"/>
      <c r="F257" s="6">
        <f>20</f>
        <v>20</v>
      </c>
      <c r="G257" s="6" t="str">
        <f>_xlfn.XLOOKUP($F257,题库数据!$A$5:$A$104,题库数据!$J$5:$J$104,"")</f>
        <v>A</v>
      </c>
      <c r="H257" s="6" t="str">
        <f>_xlfn.LET(_xlpm.v,_xlfn.XLOOKUP(F257,题库数据!$A$5:$A$104,题库数据!$K$5:$K$104,""),IF(OR(_xlpm.v="",_xlpm.v=0),"",_xlpm.v))</f>
        <v>** A ** - 按需提供答案 https://docs.aws.amazon.com/amazondynamodb/latest/developerguide/HowItWorks.ReadWriteCapacityMode.html#HowItWorks.OnDemand B - 与不可预测的流量无关. C- 推荐用于已知模式的预置容量.不是这里的情况. D- 与C 相同</v>
      </c>
    </row>
    <row r="258" spans="1:8" ht="18.75" customHeight="1" thickBot="1">
      <c r="A258" s="14"/>
      <c r="B258" s="66" t="str">
        <f>_xlfn.LET(_xlpm.v,_xlfn.XLOOKUP($F258,题库[题号],题库[选项F],""),IF(OR(_xlpm.v="",_xlpm.v=0),"",_xlpm.v))</f>
        <v/>
      </c>
      <c r="C258" s="67"/>
      <c r="D258" s="6" t="str" cm="1">
        <f t="array" ref="D258">_xlfn.LET(_xlpm.v,INDEX($B:$B, 4 + INT((ROW()-4)/13)*13 + 8), IF(_xlpm.v=0,"",_xlpm.v))</f>
        <v/>
      </c>
      <c r="E258" s="6"/>
      <c r="F258" s="6">
        <f>20</f>
        <v>20</v>
      </c>
      <c r="G258" s="6" t="str">
        <f>_xlfn.XLOOKUP($F258,题库数据!$A$5:$A$104,题库数据!$J$5:$J$104,"")</f>
        <v>A</v>
      </c>
      <c r="H258" s="6" t="str">
        <f>_xlfn.LET(_xlpm.v,_xlfn.XLOOKUP(F258,题库数据!$A$5:$A$104,题库数据!$K$5:$K$104,""),IF(OR(_xlpm.v="",_xlpm.v=0),"",_xlpm.v))</f>
        <v>** A ** - 按需提供答案 https://docs.aws.amazon.com/amazondynamodb/latest/developerguide/HowItWorks.ReadWriteCapacityMode.html#HowItWorks.OnDemand B - 与不可预测的流量无关. C- 推荐用于已知模式的预置容量.不是这里的情况. D- 与C 相同</v>
      </c>
    </row>
    <row r="259" spans="1:8" ht="18.75" customHeight="1" thickBot="1">
      <c r="A259" s="11" t="s">
        <v>111</v>
      </c>
      <c r="B259" s="25"/>
      <c r="C259" s="7"/>
      <c r="D259" s="6" t="str" cm="1">
        <f t="array" ref="D259">_xlfn.LET(_xlpm.v,INDEX($B:$B, 4 + INT((ROW()-4)/13)*13 + 8), IF(_xlpm.v=0,"",_xlpm.v))</f>
        <v/>
      </c>
      <c r="E259" s="6"/>
      <c r="F259" s="6">
        <f>20</f>
        <v>20</v>
      </c>
      <c r="G259" s="6" t="str">
        <f>_xlfn.XLOOKUP($F259,题库数据!$A$5:$A$104,题库数据!$J$5:$J$104,"")</f>
        <v>A</v>
      </c>
      <c r="H259" s="6" t="str">
        <f>_xlfn.LET(_xlpm.v,_xlfn.XLOOKUP(F259,题库数据!$A$5:$A$104,题库数据!$K$5:$K$104,""),IF(OR(_xlpm.v="",_xlpm.v=0),"",_xlpm.v))</f>
        <v>** A ** - 按需提供答案 https://docs.aws.amazon.com/amazondynamodb/latest/developerguide/HowItWorks.ReadWriteCapacityMode.html#HowItWorks.OnDemand B - 与不可预测的流量无关. C- 推荐用于已知模式的预置容量.不是这里的情况. D- 与C 相同</v>
      </c>
    </row>
    <row r="260" spans="1:8" ht="18.75" customHeight="1">
      <c r="A260" s="14" t="s">
        <v>112</v>
      </c>
      <c r="B260" s="34" t="str">
        <f>_xlfn.LET(_xlpm.inp,$B$259,_xlpm.nInp,_xlfn.LET(_xlpm.raw,UPPER(TRIM($B$259)),_xlpm.clean,SUBSTITUTE(SUBSTITUTE(SUBSTITUTE(SUBSTITUTE(SUBSTITUTE(_xlpm.raw,"，",","),"、",","),"；",","),"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0" s="19"/>
      <c r="D260" s="6" t="str" cm="1">
        <f t="array" ref="D260">_xlfn.LET(_xlpm.v,INDEX($B:$B, 4 + INT((ROW()-4)/13)*13 + 8), IF(_xlpm.v=0,"",_xlpm.v))</f>
        <v/>
      </c>
      <c r="E260" s="6"/>
      <c r="F260" s="6">
        <f>20</f>
        <v>20</v>
      </c>
      <c r="G260" s="6" t="str">
        <f>_xlfn.XLOOKUP($F260,题库数据!$A$5:$A$104,题库数据!$J$5:$J$104,"")</f>
        <v>A</v>
      </c>
      <c r="H260" s="6" t="str">
        <f>_xlfn.LET(_xlpm.v,_xlfn.XLOOKUP(F260,题库数据!$A$5:$A$104,题库数据!$K$5:$K$104,""),IF(OR(_xlpm.v="",_xlpm.v=0),"",_xlpm.v))</f>
        <v>** A ** - 按需提供答案 https://docs.aws.amazon.com/amazondynamodb/latest/developerguide/HowItWorks.ReadWriteCapacityMode.html#HowItWorks.OnDemand B - 与不可预测的流量无关. C- 推荐用于已知模式的预置容量.不是这里的情况. D- 与C 相同</v>
      </c>
    </row>
    <row r="261" spans="1:8" ht="18.75" customHeight="1">
      <c r="A261" s="14" t="s">
        <v>113</v>
      </c>
      <c r="B261" s="35" t="str">
        <f>_xlfn.LET(_xlpm.inp,$B$259,_xlpm.nStd,_xlfn.LET(_xlpm.raw,UPPER(TRIM($G$251)),_xlpm.clean,SUBSTITUTE(SUBSTITUTE(SUBSTITUTE(SUBSTITUTE(SUBSTITUTE(_xlpm.raw,"，",","),"、",","),"；",","),"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61" s="18"/>
      <c r="D261" s="6" t="str" cm="1">
        <f t="array" ref="D261">_xlfn.LET(_xlpm.v,INDEX($B:$B, 4 + INT((ROW()-4)/13)*13 + 8), IF(_xlpm.v=0,"",_xlpm.v))</f>
        <v/>
      </c>
      <c r="E261" s="6"/>
      <c r="F261" s="6">
        <f>20</f>
        <v>20</v>
      </c>
      <c r="G261" s="6" t="str">
        <f>_xlfn.XLOOKUP($F261,题库数据!$A$5:$A$104,题库数据!$J$5:$J$104,"")</f>
        <v>A</v>
      </c>
      <c r="H261" s="6" t="str">
        <f>_xlfn.LET(_xlpm.v,_xlfn.XLOOKUP(F261,题库数据!$A$5:$A$104,题库数据!$K$5:$K$104,""),IF(OR(_xlpm.v="",_xlpm.v=0),"",_xlpm.v))</f>
        <v>** A ** - 按需提供答案 https://docs.aws.amazon.com/amazondynamodb/latest/developerguide/HowItWorks.ReadWriteCapacityMode.html#HowItWorks.OnDemand B - 与不可预测的流量无关. C- 推荐用于已知模式的预置容量.不是这里的情况. D- 与C 相同</v>
      </c>
    </row>
    <row r="262" spans="1:8" ht="18.75" customHeight="1">
      <c r="A262" s="37" t="s">
        <v>114</v>
      </c>
      <c r="B262" s="52" t="str">
        <f>_xlfn.LET(_xlpm.inp,$B$259,_xlpm.p,$H$251,IF(OR(LEN(TRIM(_xlpm.inp))=0,LEN(TRIM(_xlpm.p))=0,_xlpm.p=0),"",_xlpm.p))</f>
        <v/>
      </c>
      <c r="C262" s="63"/>
      <c r="D262" s="6" t="str" cm="1">
        <f t="array" ref="D262">_xlfn.LET(_xlpm.v,INDEX($B:$B, 4 + INT((ROW()-4)/13)*13 + 8), IF(_xlpm.v=0,"",_xlpm.v))</f>
        <v/>
      </c>
      <c r="E262" s="6"/>
      <c r="F262" s="6">
        <f>20</f>
        <v>20</v>
      </c>
      <c r="G262" s="6" t="str">
        <f>_xlfn.XLOOKUP($F262,题库数据!$A$5:$A$104,题库数据!$J$5:$J$104,"")</f>
        <v>A</v>
      </c>
      <c r="H262" s="6" t="str">
        <f>_xlfn.LET(_xlpm.v,_xlfn.XLOOKUP(F262,题库数据!$A$5:$A$104,题库数据!$K$5:$K$104,""),IF(OR(_xlpm.v="",_xlpm.v=0),"",_xlpm.v))</f>
        <v>** A ** - 按需提供答案 https://docs.aws.amazon.com/amazondynamodb/latest/developerguide/HowItWorks.ReadWriteCapacityMode.html#HowItWorks.OnDemand B - 与不可预测的流量无关. C- 推荐用于已知模式的预置容量.不是这里的情况. D- 与C 相同</v>
      </c>
    </row>
    <row r="263" spans="1:8" ht="18.75" customHeight="1" thickBot="1">
      <c r="A263" s="15"/>
      <c r="B263" s="54"/>
      <c r="C263" s="55"/>
      <c r="D263" s="6" t="str" cm="1">
        <f t="array" ref="D263">_xlfn.LET(_xlpm.v,INDEX($B:$B, 4 + INT((ROW()-4)/13)*13 + 8), IF(_xlpm.v=0,"",_xlpm.v))</f>
        <v/>
      </c>
      <c r="E263" s="6"/>
      <c r="F263" s="6">
        <f>20</f>
        <v>20</v>
      </c>
      <c r="G263" s="6" t="str">
        <f>_xlfn.XLOOKUP($F263,题库数据!$A$5:$A$104,题库数据!$J$5:$J$104,"")</f>
        <v>A</v>
      </c>
      <c r="H263" s="6" t="str">
        <f>_xlfn.LET(_xlpm.v,_xlfn.XLOOKUP(F263,题库数据!$A$5:$A$104,题库数据!$K$5:$K$104,""),IF(OR(_xlpm.v="",_xlpm.v=0),"",_xlpm.v))</f>
        <v>** A ** - 按需提供答案 https://docs.aws.amazon.com/amazondynamodb/latest/developerguide/HowItWorks.ReadWriteCapacityMode.html#HowItWorks.OnDemand B - 与不可预测的流量无关. C- 推荐用于已知模式的预置容量.不是这里的情况. D- 与C 相同</v>
      </c>
    </row>
    <row r="264" spans="1:8" ht="58.5" customHeight="1" thickTop="1" thickBot="1">
      <c r="A264" s="8" t="s">
        <v>135</v>
      </c>
      <c r="B264" s="56" t="s">
        <v>623</v>
      </c>
      <c r="C264" s="57"/>
      <c r="D264" s="6" t="str" cm="1">
        <f t="array" ref="D264">_xlfn.LET(_xlpm.v,INDEX($B:$B, 4 + INT((ROW()-4)/13)*13 + 8), IF(_xlpm.v=0,"",_xlpm.v))</f>
        <v/>
      </c>
      <c r="E264" s="6"/>
      <c r="F264" s="6">
        <f>21</f>
        <v>21</v>
      </c>
      <c r="G264" s="6" t="str">
        <f>_xlfn.XLOOKUP($F264,题库数据!$A$5:$A$104,题库数据!$J$5:$J$104,"")</f>
        <v>B</v>
      </c>
      <c r="H264" s="6" t="str">
        <f>_xlfn.LET(_xlpm.v,_xlfn.XLOOKUP(F264,题库数据!$A$5:$A$104,题库数据!$K$5:$K$104,""),IF(OR(_xlpm.v="",_xlpm.v=0),"",_xlpm.v))</f>
        <v/>
      </c>
    </row>
    <row r="265" spans="1:8" ht="18.75" customHeight="1">
      <c r="A265" s="9"/>
      <c r="B265" s="74"/>
      <c r="C265" s="75"/>
      <c r="D265" s="6" t="str" cm="1">
        <f t="array" ref="D265">_xlfn.LET(_xlpm.v,INDEX($B:$B, 4 + INT((ROW()-4)/13)*13 + 8), IF(_xlpm.v=0,"",_xlpm.v))</f>
        <v/>
      </c>
      <c r="E265" s="6"/>
      <c r="F265" s="6">
        <f>21</f>
        <v>21</v>
      </c>
      <c r="G265" s="6" t="str">
        <f>_xlfn.XLOOKUP($F265,题库数据!$A$5:$A$104,题库数据!$J$5:$J$104,"")</f>
        <v>B</v>
      </c>
      <c r="H265" s="6" t="str">
        <f>_xlfn.LET(_xlpm.v,_xlfn.XLOOKUP(F265,题库数据!$A$5:$A$104,题库数据!$K$5:$K$104,""),IF(OR(_xlpm.v="",_xlpm.v=0),"",_xlpm.v))</f>
        <v/>
      </c>
    </row>
    <row r="266" spans="1:8" ht="18.75" customHeight="1">
      <c r="A266" s="10" t="s">
        <v>107</v>
      </c>
      <c r="B266" s="64" t="str">
        <f>_xlfn.XLOOKUP($F266,题库[题号],题库[选项A])</f>
        <v>公开加密的AMI和快照。修改密钥策略以允许MSP合作伙伴的AWS帐户使用密钥。</v>
      </c>
      <c r="C266" s="65"/>
      <c r="D266" s="6" t="str" cm="1">
        <f t="array" ref="D266">_xlfn.LET(_xlpm.v,INDEX($B:$B, 4 + INT((ROW()-4)/13)*13 + 8), IF(_xlpm.v=0,"",_xlpm.v))</f>
        <v/>
      </c>
      <c r="E266" s="6"/>
      <c r="F266" s="6">
        <f>21</f>
        <v>21</v>
      </c>
      <c r="G266" s="6" t="str">
        <f>_xlfn.XLOOKUP($F266,题库数据!$A$5:$A$104,题库数据!$J$5:$J$104,"")</f>
        <v>B</v>
      </c>
      <c r="H266" s="6" t="str">
        <f>_xlfn.LET(_xlpm.v,_xlfn.XLOOKUP(F266,题库数据!$A$5:$A$104,题库数据!$K$5:$K$104,""),IF(OR(_xlpm.v="",_xlpm.v=0),"",_xlpm.v))</f>
        <v/>
      </c>
    </row>
    <row r="267" spans="1:8" ht="18.75" customHeight="1">
      <c r="A267" s="10" t="s">
        <v>108</v>
      </c>
      <c r="B267" s="64" t="str">
        <f>_xlfn.XLOOKUP($F267,题库[题号],题库[选项B])</f>
        <v>修改AMI的launchPermission属性。仅与MSP合作伙伴的AWS帐户共享AMI。修改密钥策略以允许MSP合作伙伴的AWS帐户使用密钥。</v>
      </c>
      <c r="C267" s="65"/>
      <c r="D267" s="6" t="str" cm="1">
        <f t="array" ref="D267">_xlfn.LET(_xlpm.v,INDEX($B:$B, 4 + INT((ROW()-4)/13)*13 + 8), IF(_xlpm.v=0,"",_xlpm.v))</f>
        <v/>
      </c>
      <c r="E267" s="6"/>
      <c r="F267" s="6">
        <f>21</f>
        <v>21</v>
      </c>
      <c r="G267" s="6" t="str">
        <f>_xlfn.XLOOKUP($F267,题库数据!$A$5:$A$104,题库数据!$J$5:$J$104,"")</f>
        <v>B</v>
      </c>
      <c r="H267" s="6" t="str">
        <f>_xlfn.LET(_xlpm.v,_xlfn.XLOOKUP(F267,题库数据!$A$5:$A$104,题库数据!$K$5:$K$104,""),IF(OR(_xlpm.v="",_xlpm.v=0),"",_xlpm.v))</f>
        <v/>
      </c>
    </row>
    <row r="268" spans="1:8" ht="18.75" customHeight="1">
      <c r="A268" s="10" t="s">
        <v>109</v>
      </c>
      <c r="B268" s="64" t="str">
        <f>_xlfn.XLOOKUP($F268,题库[题号],题库[选项C])</f>
        <v>修改AMI的launchPermission属性。仅与MSP合作伙伴的AWS帐户共享AMI。修改密钥策略以信任MSP合作伙伴拥有的用于加密的新KMS密钥。</v>
      </c>
      <c r="C268" s="65"/>
      <c r="D268" s="6" t="str" cm="1">
        <f t="array" ref="D268">_xlfn.LET(_xlpm.v,INDEX($B:$B, 4 + INT((ROW()-4)/13)*13 + 8), IF(_xlpm.v=0,"",_xlpm.v))</f>
        <v/>
      </c>
      <c r="E268" s="6"/>
      <c r="F268" s="6">
        <f>21</f>
        <v>21</v>
      </c>
      <c r="G268" s="6" t="str">
        <f>_xlfn.XLOOKUP($F268,题库数据!$A$5:$A$104,题库数据!$J$5:$J$104,"")</f>
        <v>B</v>
      </c>
      <c r="H268" s="6" t="str">
        <f>_xlfn.LET(_xlpm.v,_xlfn.XLOOKUP(F268,题库数据!$A$5:$A$104,题库数据!$K$5:$K$104,""),IF(OR(_xlpm.v="",_xlpm.v=0),"",_xlpm.v))</f>
        <v/>
      </c>
    </row>
    <row r="269" spans="1:8" ht="18.75" customHeight="1">
      <c r="A269" s="10" t="s">
        <v>110</v>
      </c>
      <c r="B269" s="64" t="str">
        <f>_xlfn.XLOOKUP($F269,题库[题号],题库[选项D])</f>
        <v>将AMI从源帐户导出到MSP合作伙伴AWS帐户中的Amazon S3存储桶,使用MSP合作合作伙伴拥有的新KMS密钥加密S3存储桶。在MSP合作伙伴的AWS帐户中复制并启动AMI。</v>
      </c>
      <c r="C269" s="65"/>
      <c r="D269" s="6" t="str" cm="1">
        <f t="array" ref="D269">_xlfn.LET(_xlpm.v,INDEX($B:$B, 4 + INT((ROW()-4)/13)*13 + 8), IF(_xlpm.v=0,"",_xlpm.v))</f>
        <v/>
      </c>
      <c r="E269" s="6"/>
      <c r="F269" s="6">
        <f>21</f>
        <v>21</v>
      </c>
      <c r="G269" s="6" t="str">
        <f>_xlfn.XLOOKUP($F269,题库数据!$A$5:$A$104,题库数据!$J$5:$J$104,"")</f>
        <v>B</v>
      </c>
      <c r="H269" s="6" t="str">
        <f>_xlfn.LET(_xlpm.v,_xlfn.XLOOKUP(F269,题库数据!$A$5:$A$104,题库数据!$K$5:$K$104,""),IF(OR(_xlpm.v="",_xlpm.v=0),"",_xlpm.v))</f>
        <v/>
      </c>
    </row>
    <row r="270" spans="1:8" ht="18.75" customHeight="1">
      <c r="A270" s="10"/>
      <c r="B270" s="62" t="str">
        <f>_xlfn.LET(_xlpm.v,_xlfn.XLOOKUP($F270,题库[题号],题库[选项E],""),IF(OR(_xlpm.v="",_xlpm.v=0),"",_xlpm.v))</f>
        <v/>
      </c>
      <c r="C270" s="63"/>
      <c r="D270" s="6" t="str" cm="1">
        <f t="array" ref="D270">_xlfn.LET(_xlpm.v,INDEX($B:$B, 4 + INT((ROW()-4)/13)*13 + 8), IF(_xlpm.v=0,"",_xlpm.v))</f>
        <v/>
      </c>
      <c r="E270" s="6"/>
      <c r="F270" s="6">
        <f>21</f>
        <v>21</v>
      </c>
      <c r="G270" s="6" t="str">
        <f>_xlfn.XLOOKUP($F270,题库数据!$A$5:$A$104,题库数据!$J$5:$J$104,"")</f>
        <v>B</v>
      </c>
      <c r="H270" s="6" t="str">
        <f>_xlfn.LET(_xlpm.v,_xlfn.XLOOKUP(F270,题库数据!$A$5:$A$104,题库数据!$K$5:$K$104,""),IF(OR(_xlpm.v="",_xlpm.v=0),"",_xlpm.v))</f>
        <v/>
      </c>
    </row>
    <row r="271" spans="1:8" ht="18.75" customHeight="1" thickBot="1">
      <c r="A271" s="10"/>
      <c r="B271" s="66" t="str">
        <f>_xlfn.LET(_xlpm.v,_xlfn.XLOOKUP($F271,题库[题号],题库[选项F],""),IF(OR(_xlpm.v="",_xlpm.v=0),"",_xlpm.v))</f>
        <v/>
      </c>
      <c r="C271" s="67"/>
      <c r="D271" s="6" t="str" cm="1">
        <f t="array" ref="D271">_xlfn.LET(_xlpm.v,INDEX($B:$B, 4 + INT((ROW()-4)/13)*13 + 8), IF(_xlpm.v=0,"",_xlpm.v))</f>
        <v/>
      </c>
      <c r="E271" s="6"/>
      <c r="F271" s="6">
        <f>21</f>
        <v>21</v>
      </c>
      <c r="G271" s="6" t="str">
        <f>_xlfn.XLOOKUP($F271,题库数据!$A$5:$A$104,题库数据!$J$5:$J$104,"")</f>
        <v>B</v>
      </c>
      <c r="H271" s="6" t="str">
        <f>_xlfn.LET(_xlpm.v,_xlfn.XLOOKUP(F271,题库数据!$A$5:$A$104,题库数据!$K$5:$K$104,""),IF(OR(_xlpm.v="",_xlpm.v=0),"",_xlpm.v))</f>
        <v/>
      </c>
    </row>
    <row r="272" spans="1:8" ht="18.75" customHeight="1" thickBot="1">
      <c r="A272" s="11" t="s">
        <v>111</v>
      </c>
      <c r="B272" s="25"/>
      <c r="C272" s="7"/>
      <c r="D272" s="6" t="str" cm="1">
        <f t="array" ref="D272">_xlfn.LET(_xlpm.v,INDEX($B:$B, 4 + INT((ROW()-4)/13)*13 + 8), IF(_xlpm.v=0,"",_xlpm.v))</f>
        <v/>
      </c>
      <c r="E272" s="6"/>
      <c r="F272" s="6">
        <f>21</f>
        <v>21</v>
      </c>
      <c r="G272" s="6" t="str">
        <f>_xlfn.XLOOKUP($F272,题库数据!$A$5:$A$104,题库数据!$J$5:$J$104,"")</f>
        <v>B</v>
      </c>
      <c r="H272" s="6" t="str">
        <f>_xlfn.LET(_xlpm.v,_xlfn.XLOOKUP(F272,题库数据!$A$5:$A$104,题库数据!$K$5:$K$104,""),IF(OR(_xlpm.v="",_xlpm.v=0),"",_xlpm.v))</f>
        <v/>
      </c>
    </row>
    <row r="273" spans="1:8" ht="18.75" customHeight="1">
      <c r="A273" s="10" t="s">
        <v>112</v>
      </c>
      <c r="B273" s="34" t="str">
        <f>_xlfn.LET(_xlpm.inp,$B$272,_xlpm.nInp,_xlfn.LET(_xlpm.raw,UPPER(TRIM($B$272)),_xlpm.clean,SUBSTITUTE(SUBSTITUTE(SUBSTITUTE(SUBSTITUTE(SUBSTITUTE(_xlpm.raw,"，",","),"、",","),"；",","),"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73" s="19"/>
      <c r="D273" s="6" t="str" cm="1">
        <f t="array" ref="D273">_xlfn.LET(_xlpm.v,INDEX($B:$B, 4 + INT((ROW()-4)/13)*13 + 8), IF(_xlpm.v=0,"",_xlpm.v))</f>
        <v/>
      </c>
      <c r="E273" s="6"/>
      <c r="F273" s="6">
        <f>21</f>
        <v>21</v>
      </c>
      <c r="G273" s="6" t="str">
        <f>_xlfn.XLOOKUP($F273,题库数据!$A$5:$A$104,题库数据!$J$5:$J$104,"")</f>
        <v>B</v>
      </c>
      <c r="H273" s="6" t="str">
        <f>_xlfn.LET(_xlpm.v,_xlfn.XLOOKUP(F273,题库数据!$A$5:$A$104,题库数据!$K$5:$K$104,""),IF(OR(_xlpm.v="",_xlpm.v=0),"",_xlpm.v))</f>
        <v/>
      </c>
    </row>
    <row r="274" spans="1:8" ht="18.75" customHeight="1">
      <c r="A274" s="10" t="s">
        <v>113</v>
      </c>
      <c r="B274" s="35" t="str">
        <f>_xlfn.LET(_xlpm.inp,$B$272,_xlpm.nStd,_xlfn.LET(_xlpm.raw,UPPER(TRIM($G$264)),_xlpm.clean,SUBSTITUTE(SUBSTITUTE(SUBSTITUTE(SUBSTITUTE(SUBSTITUTE(_xlpm.raw,"，",","),"、",","),"；",","),"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4" s="18"/>
      <c r="D274" s="6" t="str" cm="1">
        <f t="array" ref="D274">_xlfn.LET(_xlpm.v,INDEX($B:$B, 4 + INT((ROW()-4)/13)*13 + 8), IF(_xlpm.v=0,"",_xlpm.v))</f>
        <v/>
      </c>
      <c r="E274" s="6"/>
      <c r="F274" s="6">
        <f>21</f>
        <v>21</v>
      </c>
      <c r="G274" s="6" t="str">
        <f>_xlfn.XLOOKUP($F274,题库数据!$A$5:$A$104,题库数据!$J$5:$J$104,"")</f>
        <v>B</v>
      </c>
      <c r="H274" s="6" t="str">
        <f>_xlfn.LET(_xlpm.v,_xlfn.XLOOKUP(F274,题库数据!$A$5:$A$104,题库数据!$K$5:$K$104,""),IF(OR(_xlpm.v="",_xlpm.v=0),"",_xlpm.v))</f>
        <v/>
      </c>
    </row>
    <row r="275" spans="1:8" ht="18.75" customHeight="1">
      <c r="A275" s="37" t="s">
        <v>114</v>
      </c>
      <c r="B275" s="52" t="str">
        <f>_xlfn.LET(_xlpm.inp,$B$272,_xlpm.p,$H$264,IF(OR(LEN(TRIM(_xlpm.inp))=0,LEN(TRIM(_xlpm.p))=0,_xlpm.p=0),"",_xlpm.p))</f>
        <v/>
      </c>
      <c r="C275" s="63"/>
      <c r="D275" s="6" t="str" cm="1">
        <f t="array" ref="D275">_xlfn.LET(_xlpm.v,INDEX($B:$B, 4 + INT((ROW()-4)/13)*13 + 8), IF(_xlpm.v=0,"",_xlpm.v))</f>
        <v/>
      </c>
      <c r="E275" s="6"/>
      <c r="F275" s="6">
        <f>21</f>
        <v>21</v>
      </c>
      <c r="G275" s="6" t="str">
        <f>_xlfn.XLOOKUP($F275,题库数据!$A$5:$A$104,题库数据!$J$5:$J$104,"")</f>
        <v>B</v>
      </c>
      <c r="H275" s="6" t="str">
        <f>_xlfn.LET(_xlpm.v,_xlfn.XLOOKUP(F275,题库数据!$A$5:$A$104,题库数据!$K$5:$K$104,""),IF(OR(_xlpm.v="",_xlpm.v=0),"",_xlpm.v))</f>
        <v/>
      </c>
    </row>
    <row r="276" spans="1:8" ht="18.75" customHeight="1" thickBot="1">
      <c r="A276" s="12"/>
      <c r="B276" s="54"/>
      <c r="C276" s="55"/>
      <c r="D276" s="6" t="str" cm="1">
        <f t="array" ref="D276">_xlfn.LET(_xlpm.v,INDEX($B:$B, 4 + INT((ROW()-4)/13)*13 + 8), IF(_xlpm.v=0,"",_xlpm.v))</f>
        <v/>
      </c>
      <c r="E276" s="6"/>
      <c r="F276" s="6">
        <f>21</f>
        <v>21</v>
      </c>
      <c r="G276" s="6" t="str">
        <f>_xlfn.XLOOKUP($F276,题库数据!$A$5:$A$104,题库数据!$J$5:$J$104,"")</f>
        <v>B</v>
      </c>
      <c r="H276" s="6" t="str">
        <f>_xlfn.LET(_xlpm.v,_xlfn.XLOOKUP(F276,题库数据!$A$5:$A$104,题库数据!$K$5:$K$104,""),IF(OR(_xlpm.v="",_xlpm.v=0),"",_xlpm.v))</f>
        <v/>
      </c>
    </row>
    <row r="277" spans="1:8" ht="58.5" customHeight="1" thickTop="1" thickBot="1">
      <c r="A277" s="8" t="s">
        <v>136</v>
      </c>
      <c r="B277" s="56" t="s">
        <v>625</v>
      </c>
      <c r="C277" s="57"/>
      <c r="D277" s="6" t="str" cm="1">
        <f t="array" ref="D277">_xlfn.LET(_xlpm.v,INDEX($B:$B, 4 + INT((ROW()-4)/13)*13 + 8), IF(_xlpm.v=0,"",_xlpm.v))</f>
        <v/>
      </c>
      <c r="E277" s="6"/>
      <c r="F277" s="6">
        <f>22</f>
        <v>22</v>
      </c>
      <c r="G277" s="6" t="str">
        <f>_xlfn.XLOOKUP($F277,题库数据!$A$5:$A$104,题库数据!$J$5:$J$104,"")</f>
        <v>C</v>
      </c>
      <c r="H277" s="6" t="str">
        <f>_xlfn.LET(_xlpm.v,_xlfn.XLOOKUP(F277,题库数据!$A$5:$A$104,题库数据!$K$5:$K$104,""),IF(OR(_xlpm.v="",_xlpm.v=0),"",_xlpm.v))</f>
        <v>创建一个 Amazon SQS 队列来保存需要处理的作业.为计算应用程序创建一个 Amazon EC2 Auto Scaling 组.为 Auto Scaling 组设置扩展策略以根据项目数量添加和删除节点在SQS 队列中.在这种情况下,我们需要找到一个持久且松散耦合的解决方案来存储作业.Amazon SQS 非常适合这种用例,并且可以配置为根据队列中等待的作业数量使用动态扩展.配置此缩放,您可以使用每个实例的积压指标,目标值是每个实例可接受的积压来维护,您可以按如下方式计算这些数字:每个实例的积压:要计算每个实例的积压,从 ApproximateNumberOfMessages 队列属性开始确定 SQS 队列的长度.</v>
      </c>
    </row>
    <row r="278" spans="1:8" ht="18.75" customHeight="1">
      <c r="A278" s="13"/>
      <c r="B278" s="58"/>
      <c r="C278" s="59"/>
      <c r="D278" s="6" t="str" cm="1">
        <f t="array" ref="D278">_xlfn.LET(_xlpm.v,INDEX($B:$B, 4 + INT((ROW()-4)/13)*13 + 8), IF(_xlpm.v=0,"",_xlpm.v))</f>
        <v/>
      </c>
      <c r="E278" s="6"/>
      <c r="F278" s="6">
        <f>22</f>
        <v>22</v>
      </c>
      <c r="G278" s="6" t="str">
        <f>_xlfn.XLOOKUP($F278,题库数据!$A$5:$A$104,题库数据!$J$5:$J$104,"")</f>
        <v>C</v>
      </c>
      <c r="H278" s="6" t="str">
        <f>_xlfn.LET(_xlpm.v,_xlfn.XLOOKUP(F278,题库数据!$A$5:$A$104,题库数据!$K$5:$K$104,""),IF(OR(_xlpm.v="",_xlpm.v=0),"",_xlpm.v))</f>
        <v>创建一个 Amazon SQS 队列来保存需要处理的作业.为计算应用程序创建一个 Amazon EC2 Auto Scaling 组.为 Auto Scaling 组设置扩展策略以根据项目数量添加和删除节点在SQS 队列中.在这种情况下,我们需要找到一个持久且松散耦合的解决方案来存储作业.Amazon SQS 非常适合这种用例,并且可以配置为根据队列中等待的作业数量使用动态扩展.配置此缩放,您可以使用每个实例的积压指标,目标值是每个实例可接受的积压来维护,您可以按如下方式计算这些数字:每个实例的积压:要计算每个实例的积压,从 ApproximateNumberOfMessages 队列属性开始确定 SQS 队列的长度.</v>
      </c>
    </row>
    <row r="279" spans="1:8" ht="18.75" customHeight="1">
      <c r="A279" s="14" t="s">
        <v>107</v>
      </c>
      <c r="B279" s="60" t="str">
        <f>_xlfn.XLOOKUP($F279,题库[题号],题库[选项A])</f>
        <v>创建 Amazon SNS 主题以发送需要处理的作业.创建包含处理器应用程序的 Amazon 系统映像(AMI).创建使用 AMI 的启动配置.使用启动配置创建 Auto Scaling 组.为 Auto Scaling 组设置伸缩策略,根据 CPU 使用率添加和删除节点.</v>
      </c>
      <c r="C279" s="61"/>
      <c r="D279" s="6" t="str" cm="1">
        <f t="array" ref="D279">_xlfn.LET(_xlpm.v,INDEX($B:$B, 4 + INT((ROW()-4)/13)*13 + 8), IF(_xlpm.v=0,"",_xlpm.v))</f>
        <v/>
      </c>
      <c r="E279" s="6"/>
      <c r="F279" s="6">
        <f>22</f>
        <v>22</v>
      </c>
      <c r="G279" s="6" t="str">
        <f>_xlfn.XLOOKUP($F279,题库数据!$A$5:$A$104,题库数据!$J$5:$J$104,"")</f>
        <v>C</v>
      </c>
      <c r="H279" s="6" t="str">
        <f>_xlfn.LET(_xlpm.v,_xlfn.XLOOKUP(F279,题库数据!$A$5:$A$104,题库数据!$K$5:$K$104,""),IF(OR(_xlpm.v="",_xlpm.v=0),"",_xlpm.v))</f>
        <v>创建一个 Amazon SQS 队列来保存需要处理的作业.为计算应用程序创建一个 Amazon EC2 Auto Scaling 组.为 Auto Scaling 组设置扩展策略以根据项目数量添加和删除节点在SQS 队列中.在这种情况下,我们需要找到一个持久且松散耦合的解决方案来存储作业.Amazon SQS 非常适合这种用例,并且可以配置为根据队列中等待的作业数量使用动态扩展.配置此缩放,您可以使用每个实例的积压指标,目标值是每个实例可接受的积压来维护,您可以按如下方式计算这些数字:每个实例的积压:要计算每个实例的积压,从 ApproximateNumberOfMessages 队列属性开始确定 SQS 队列的长度.</v>
      </c>
    </row>
    <row r="280" spans="1:8" ht="18.75" customHeight="1">
      <c r="A280" s="14" t="s">
        <v>108</v>
      </c>
      <c r="B280" s="60" t="str">
        <f>_xlfn.XLOOKUP($F280,题库[题号],题库[选项B])</f>
        <v>创建 Amazon SQS 队列以保存需要处理的作业.创建包含处理器应用程序的 Amazon 机器映像(AMI).创建使用 AMI 的启动配置.使用启动配置创建 Auto Scaling 组.设置Auto Scaling组的伸缩策略,根据网络使用情况添加和删除节点,</v>
      </c>
      <c r="C280" s="61"/>
      <c r="D280" s="6" t="str" cm="1">
        <f t="array" ref="D280">_xlfn.LET(_xlpm.v,INDEX($B:$B, 4 + INT((ROW()-4)/13)*13 + 8), IF(_xlpm.v=0,"",_xlpm.v))</f>
        <v/>
      </c>
      <c r="E280" s="6"/>
      <c r="F280" s="6">
        <f>22</f>
        <v>22</v>
      </c>
      <c r="G280" s="6" t="str">
        <f>_xlfn.XLOOKUP($F280,题库数据!$A$5:$A$104,题库数据!$J$5:$J$104,"")</f>
        <v>C</v>
      </c>
      <c r="H280" s="6" t="str">
        <f>_xlfn.LET(_xlpm.v,_xlfn.XLOOKUP(F280,题库数据!$A$5:$A$104,题库数据!$K$5:$K$104,""),IF(OR(_xlpm.v="",_xlpm.v=0),"",_xlpm.v))</f>
        <v>创建一个 Amazon SQS 队列来保存需要处理的作业.为计算应用程序创建一个 Amazon EC2 Auto Scaling 组.为 Auto Scaling 组设置扩展策略以根据项目数量添加和删除节点在SQS 队列中.在这种情况下,我们需要找到一个持久且松散耦合的解决方案来存储作业.Amazon SQS 非常适合这种用例,并且可以配置为根据队列中等待的作业数量使用动态扩展.配置此缩放,您可以使用每个实例的积压指标,目标值是每个实例可接受的积压来维护,您可以按如下方式计算这些数字:每个实例的积压:要计算每个实例的积压,从 ApproximateNumberOfMessages 队列属性开始确定 SQS 队列的长度.</v>
      </c>
    </row>
    <row r="281" spans="1:8" ht="18.75" customHeight="1">
      <c r="A281" s="14" t="s">
        <v>109</v>
      </c>
      <c r="B281" s="60" t="str">
        <f>_xlfn.XLOOKUP($F281,题库[题号],题库[选项C])</f>
        <v>创建 Amazon SQS 队列以保存需要处理的作业.创建包含处理器应用程序的 Amazon 机器映像(AMI).创建使用 AMI 的启动模板.使用启动模板创建 Auto Scaling 组.设置Auto Scaling 组的伸缩策略,根据SQS 队列中的项目数添加和删除节点.</v>
      </c>
      <c r="C281" s="61"/>
      <c r="D281" s="6" t="str" cm="1">
        <f t="array" ref="D281">_xlfn.LET(_xlpm.v,INDEX($B:$B, 4 + INT((ROW()-4)/13)*13 + 8), IF(_xlpm.v=0,"",_xlpm.v))</f>
        <v/>
      </c>
      <c r="E281" s="6"/>
      <c r="F281" s="6">
        <f>22</f>
        <v>22</v>
      </c>
      <c r="G281" s="6" t="str">
        <f>_xlfn.XLOOKUP($F281,题库数据!$A$5:$A$104,题库数据!$J$5:$J$104,"")</f>
        <v>C</v>
      </c>
      <c r="H281" s="6" t="str">
        <f>_xlfn.LET(_xlpm.v,_xlfn.XLOOKUP(F281,题库数据!$A$5:$A$104,题库数据!$K$5:$K$104,""),IF(OR(_xlpm.v="",_xlpm.v=0),"",_xlpm.v))</f>
        <v>创建一个 Amazon SQS 队列来保存需要处理的作业.为计算应用程序创建一个 Amazon EC2 Auto Scaling 组.为 Auto Scaling 组设置扩展策略以根据项目数量添加和删除节点在SQS 队列中.在这种情况下,我们需要找到一个持久且松散耦合的解决方案来存储作业.Amazon SQS 非常适合这种用例,并且可以配置为根据队列中等待的作业数量使用动态扩展.配置此缩放,您可以使用每个实例的积压指标,目标值是每个实例可接受的积压来维护,您可以按如下方式计算这些数字:每个实例的积压:要计算每个实例的积压,从 ApproximateNumberOfMessages 队列属性开始确定 SQS 队列的长度.</v>
      </c>
    </row>
    <row r="282" spans="1:8" ht="18.75" customHeight="1">
      <c r="A282" s="14" t="s">
        <v>110</v>
      </c>
      <c r="B282" s="60" t="str">
        <f>_xlfn.XLOOKUP($F282,题库[题号],题库[选项D])</f>
        <v>创建 Amazon SNS 主题以发送需要处理的作业.创建包含处理器应用程序的 Amazon 系统映像(AMI).创建使用 AMI 的启动模板.使用启动模板创建 Auto Scaling 组.为Auto Scaling组设置伸缩策略,根据发布到SNS主题的消息数量添加和删除节点</v>
      </c>
      <c r="C282" s="61"/>
      <c r="D282" s="6" t="str" cm="1">
        <f t="array" ref="D282">_xlfn.LET(_xlpm.v,INDEX($B:$B, 4 + INT((ROW()-4)/13)*13 + 8), IF(_xlpm.v=0,"",_xlpm.v))</f>
        <v/>
      </c>
      <c r="E282" s="6"/>
      <c r="F282" s="6">
        <f>22</f>
        <v>22</v>
      </c>
      <c r="G282" s="6" t="str">
        <f>_xlfn.XLOOKUP($F282,题库数据!$A$5:$A$104,题库数据!$J$5:$J$104,"")</f>
        <v>C</v>
      </c>
      <c r="H282" s="6" t="str">
        <f>_xlfn.LET(_xlpm.v,_xlfn.XLOOKUP(F282,题库数据!$A$5:$A$104,题库数据!$K$5:$K$104,""),IF(OR(_xlpm.v="",_xlpm.v=0),"",_xlpm.v))</f>
        <v>创建一个 Amazon SQS 队列来保存需要处理的作业.为计算应用程序创建一个 Amazon EC2 Auto Scaling 组.为 Auto Scaling 组设置扩展策略以根据项目数量添加和删除节点在SQS 队列中.在这种情况下,我们需要找到一个持久且松散耦合的解决方案来存储作业.Amazon SQS 非常适合这种用例,并且可以配置为根据队列中等待的作业数量使用动态扩展.配置此缩放,您可以使用每个实例的积压指标,目标值是每个实例可接受的积压来维护,您可以按如下方式计算这些数字:每个实例的积压:要计算每个实例的积压,从 ApproximateNumberOfMessages 队列属性开始确定 SQS 队列的长度.</v>
      </c>
    </row>
    <row r="283" spans="1:8" ht="18.75" customHeight="1">
      <c r="A283" s="14"/>
      <c r="B283" s="62" t="str">
        <f>_xlfn.LET(_xlpm.v,_xlfn.XLOOKUP($F283,题库[题号],题库[选项E],""),IF(OR(_xlpm.v="",_xlpm.v=0),"",_xlpm.v))</f>
        <v/>
      </c>
      <c r="C283" s="63"/>
      <c r="D283" s="6" t="str" cm="1">
        <f t="array" ref="D283">_xlfn.LET(_xlpm.v,INDEX($B:$B, 4 + INT((ROW()-4)/13)*13 + 8), IF(_xlpm.v=0,"",_xlpm.v))</f>
        <v/>
      </c>
      <c r="E283" s="6"/>
      <c r="F283" s="6">
        <f>22</f>
        <v>22</v>
      </c>
      <c r="G283" s="6" t="str">
        <f>_xlfn.XLOOKUP($F283,题库数据!$A$5:$A$104,题库数据!$J$5:$J$104,"")</f>
        <v>C</v>
      </c>
      <c r="H283" s="6" t="str">
        <f>_xlfn.LET(_xlpm.v,_xlfn.XLOOKUP(F283,题库数据!$A$5:$A$104,题库数据!$K$5:$K$104,""),IF(OR(_xlpm.v="",_xlpm.v=0),"",_xlpm.v))</f>
        <v>创建一个 Amazon SQS 队列来保存需要处理的作业.为计算应用程序创建一个 Amazon EC2 Auto Scaling 组.为 Auto Scaling 组设置扩展策略以根据项目数量添加和删除节点在SQS 队列中.在这种情况下,我们需要找到一个持久且松散耦合的解决方案来存储作业.Amazon SQS 非常适合这种用例,并且可以配置为根据队列中等待的作业数量使用动态扩展.配置此缩放,您可以使用每个实例的积压指标,目标值是每个实例可接受的积压来维护,您可以按如下方式计算这些数字:每个实例的积压:要计算每个实例的积压,从 ApproximateNumberOfMessages 队列属性开始确定 SQS 队列的长度.</v>
      </c>
    </row>
    <row r="284" spans="1:8" ht="18.75" customHeight="1" thickBot="1">
      <c r="A284" s="14"/>
      <c r="B284" s="66" t="str">
        <f>_xlfn.LET(_xlpm.v,_xlfn.XLOOKUP($F284,题库[题号],题库[选项F],""),IF(OR(_xlpm.v="",_xlpm.v=0),"",_xlpm.v))</f>
        <v/>
      </c>
      <c r="C284" s="67"/>
      <c r="D284" s="6" t="str" cm="1">
        <f t="array" ref="D284">_xlfn.LET(_xlpm.v,INDEX($B:$B, 4 + INT((ROW()-4)/13)*13 + 8), IF(_xlpm.v=0,"",_xlpm.v))</f>
        <v/>
      </c>
      <c r="E284" s="6"/>
      <c r="F284" s="6">
        <f>22</f>
        <v>22</v>
      </c>
      <c r="G284" s="6" t="str">
        <f>_xlfn.XLOOKUP($F284,题库数据!$A$5:$A$104,题库数据!$J$5:$J$104,"")</f>
        <v>C</v>
      </c>
      <c r="H284" s="6" t="str">
        <f>_xlfn.LET(_xlpm.v,_xlfn.XLOOKUP(F284,题库数据!$A$5:$A$104,题库数据!$K$5:$K$104,""),IF(OR(_xlpm.v="",_xlpm.v=0),"",_xlpm.v))</f>
        <v>创建一个 Amazon SQS 队列来保存需要处理的作业.为计算应用程序创建一个 Amazon EC2 Auto Scaling 组.为 Auto Scaling 组设置扩展策略以根据项目数量添加和删除节点在SQS 队列中.在这种情况下,我们需要找到一个持久且松散耦合的解决方案来存储作业.Amazon SQS 非常适合这种用例,并且可以配置为根据队列中等待的作业数量使用动态扩展.配置此缩放,您可以使用每个实例的积压指标,目标值是每个实例可接受的积压来维护,您可以按如下方式计算这些数字:每个实例的积压:要计算每个实例的积压,从 ApproximateNumberOfMessages 队列属性开始确定 SQS 队列的长度.</v>
      </c>
    </row>
    <row r="285" spans="1:8" ht="18.75" customHeight="1" thickBot="1">
      <c r="A285" s="11" t="s">
        <v>111</v>
      </c>
      <c r="B285" s="25"/>
      <c r="C285" s="7"/>
      <c r="D285" s="6" t="str" cm="1">
        <f t="array" ref="D285">_xlfn.LET(_xlpm.v,INDEX($B:$B, 4 + INT((ROW()-4)/13)*13 + 8), IF(_xlpm.v=0,"",_xlpm.v))</f>
        <v/>
      </c>
      <c r="E285" s="6"/>
      <c r="F285" s="6">
        <f>22</f>
        <v>22</v>
      </c>
      <c r="G285" s="6" t="str">
        <f>_xlfn.XLOOKUP($F285,题库数据!$A$5:$A$104,题库数据!$J$5:$J$104,"")</f>
        <v>C</v>
      </c>
      <c r="H285" s="6" t="str">
        <f>_xlfn.LET(_xlpm.v,_xlfn.XLOOKUP(F285,题库数据!$A$5:$A$104,题库数据!$K$5:$K$104,""),IF(OR(_xlpm.v="",_xlpm.v=0),"",_xlpm.v))</f>
        <v>创建一个 Amazon SQS 队列来保存需要处理的作业.为计算应用程序创建一个 Amazon EC2 Auto Scaling 组.为 Auto Scaling 组设置扩展策略以根据项目数量添加和删除节点在SQS 队列中.在这种情况下,我们需要找到一个持久且松散耦合的解决方案来存储作业.Amazon SQS 非常适合这种用例,并且可以配置为根据队列中等待的作业数量使用动态扩展.配置此缩放,您可以使用每个实例的积压指标,目标值是每个实例可接受的积压来维护,您可以按如下方式计算这些数字:每个实例的积压:要计算每个实例的积压,从 ApproximateNumberOfMessages 队列属性开始确定 SQS 队列的长度.</v>
      </c>
    </row>
    <row r="286" spans="1:8" ht="18.75" customHeight="1">
      <c r="A286" s="14" t="s">
        <v>112</v>
      </c>
      <c r="B286" s="34" t="str">
        <f>_xlfn.LET(_xlpm.inp,$B$285,_xlpm.nInp,_xlfn.LET(_xlpm.raw,UPPER(TRIM($B$285)),_xlpm.clean,SUBSTITUTE(SUBSTITUTE(SUBSTITUTE(SUBSTITUTE(SUBSTITUTE(_xlpm.raw,"，",","),"、",","),"；",","),"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86" s="19"/>
      <c r="D286" s="6" t="str" cm="1">
        <f t="array" ref="D286">_xlfn.LET(_xlpm.v,INDEX($B:$B, 4 + INT((ROW()-4)/13)*13 + 8), IF(_xlpm.v=0,"",_xlpm.v))</f>
        <v/>
      </c>
      <c r="E286" s="6"/>
      <c r="F286" s="6">
        <f>22</f>
        <v>22</v>
      </c>
      <c r="G286" s="6" t="str">
        <f>_xlfn.XLOOKUP($F286,题库数据!$A$5:$A$104,题库数据!$J$5:$J$104,"")</f>
        <v>C</v>
      </c>
      <c r="H286" s="6" t="str">
        <f>_xlfn.LET(_xlpm.v,_xlfn.XLOOKUP(F286,题库数据!$A$5:$A$104,题库数据!$K$5:$K$104,""),IF(OR(_xlpm.v="",_xlpm.v=0),"",_xlpm.v))</f>
        <v>创建一个 Amazon SQS 队列来保存需要处理的作业.为计算应用程序创建一个 Amazon EC2 Auto Scaling 组.为 Auto Scaling 组设置扩展策略以根据项目数量添加和删除节点在SQS 队列中.在这种情况下,我们需要找到一个持久且松散耦合的解决方案来存储作业.Amazon SQS 非常适合这种用例,并且可以配置为根据队列中等待的作业数量使用动态扩展.配置此缩放,您可以使用每个实例的积压指标,目标值是每个实例可接受的积压来维护,您可以按如下方式计算这些数字:每个实例的积压:要计算每个实例的积压,从 ApproximateNumberOfMessages 队列属性开始确定 SQS 队列的长度.</v>
      </c>
    </row>
    <row r="287" spans="1:8" ht="18.75" customHeight="1">
      <c r="A287" s="14" t="s">
        <v>113</v>
      </c>
      <c r="B287" s="35" t="str">
        <f>_xlfn.LET(_xlpm.inp,$B$285,_xlpm.nStd,_xlfn.LET(_xlpm.raw,UPPER(TRIM($G$277)),_xlpm.clean,SUBSTITUTE(SUBSTITUTE(SUBSTITUTE(SUBSTITUTE(SUBSTITUTE(_xlpm.raw,"，",","),"、",","),"；",","),"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87" s="18"/>
      <c r="D287" s="6" t="str" cm="1">
        <f t="array" ref="D287">_xlfn.LET(_xlpm.v,INDEX($B:$B, 4 + INT((ROW()-4)/13)*13 + 8), IF(_xlpm.v=0,"",_xlpm.v))</f>
        <v/>
      </c>
      <c r="E287" s="6"/>
      <c r="F287" s="6">
        <f>22</f>
        <v>22</v>
      </c>
      <c r="G287" s="6" t="str">
        <f>_xlfn.XLOOKUP($F287,题库数据!$A$5:$A$104,题库数据!$J$5:$J$104,"")</f>
        <v>C</v>
      </c>
      <c r="H287" s="6" t="str">
        <f>_xlfn.LET(_xlpm.v,_xlfn.XLOOKUP(F287,题库数据!$A$5:$A$104,题库数据!$K$5:$K$104,""),IF(OR(_xlpm.v="",_xlpm.v=0),"",_xlpm.v))</f>
        <v>创建一个 Amazon SQS 队列来保存需要处理的作业.为计算应用程序创建一个 Amazon EC2 Auto Scaling 组.为 Auto Scaling 组设置扩展策略以根据项目数量添加和删除节点在SQS 队列中.在这种情况下,我们需要找到一个持久且松散耦合的解决方案来存储作业.Amazon SQS 非常适合这种用例,并且可以配置为根据队列中等待的作业数量使用动态扩展.配置此缩放,您可以使用每个实例的积压指标,目标值是每个实例可接受的积压来维护,您可以按如下方式计算这些数字:每个实例的积压:要计算每个实例的积压,从 ApproximateNumberOfMessages 队列属性开始确定 SQS 队列的长度.</v>
      </c>
    </row>
    <row r="288" spans="1:8" ht="18.75" customHeight="1">
      <c r="A288" s="37" t="s">
        <v>114</v>
      </c>
      <c r="B288" s="52" t="str">
        <f>_xlfn.LET(_xlpm.inp,$B$285,_xlpm.p,$H$277,IF(OR(LEN(TRIM(_xlpm.inp))=0,LEN(TRIM(_xlpm.p))=0,_xlpm.p=0),"",_xlpm.p))</f>
        <v/>
      </c>
      <c r="C288" s="63"/>
      <c r="D288" s="6" t="str" cm="1">
        <f t="array" ref="D288">_xlfn.LET(_xlpm.v,INDEX($B:$B, 4 + INT((ROW()-4)/13)*13 + 8), IF(_xlpm.v=0,"",_xlpm.v))</f>
        <v/>
      </c>
      <c r="E288" s="6"/>
      <c r="F288" s="6">
        <f>22</f>
        <v>22</v>
      </c>
      <c r="G288" s="6" t="str">
        <f>_xlfn.XLOOKUP($F288,题库数据!$A$5:$A$104,题库数据!$J$5:$J$104,"")</f>
        <v>C</v>
      </c>
      <c r="H288" s="6" t="str">
        <f>_xlfn.LET(_xlpm.v,_xlfn.XLOOKUP(F288,题库数据!$A$5:$A$104,题库数据!$K$5:$K$104,""),IF(OR(_xlpm.v="",_xlpm.v=0),"",_xlpm.v))</f>
        <v>创建一个 Amazon SQS 队列来保存需要处理的作业.为计算应用程序创建一个 Amazon EC2 Auto Scaling 组.为 Auto Scaling 组设置扩展策略以根据项目数量添加和删除节点在SQS 队列中.在这种情况下,我们需要找到一个持久且松散耦合的解决方案来存储作业.Amazon SQS 非常适合这种用例,并且可以配置为根据队列中等待的作业数量使用动态扩展.配置此缩放,您可以使用每个实例的积压指标,目标值是每个实例可接受的积压来维护,您可以按如下方式计算这些数字:每个实例的积压:要计算每个实例的积压,从 ApproximateNumberOfMessages 队列属性开始确定 SQS 队列的长度.</v>
      </c>
    </row>
    <row r="289" spans="1:8" ht="18.75" customHeight="1" thickBot="1">
      <c r="A289" s="15"/>
      <c r="B289" s="54"/>
      <c r="C289" s="55"/>
      <c r="D289" s="6" t="str" cm="1">
        <f t="array" ref="D289">_xlfn.LET(_xlpm.v,INDEX($B:$B, 4 + INT((ROW()-4)/13)*13 + 8), IF(_xlpm.v=0,"",_xlpm.v))</f>
        <v/>
      </c>
      <c r="E289" s="6"/>
      <c r="F289" s="6">
        <f>22</f>
        <v>22</v>
      </c>
      <c r="G289" s="6" t="str">
        <f>_xlfn.XLOOKUP($F289,题库数据!$A$5:$A$104,题库数据!$J$5:$J$104,"")</f>
        <v>C</v>
      </c>
      <c r="H289" s="6" t="str">
        <f>_xlfn.LET(_xlpm.v,_xlfn.XLOOKUP(F289,题库数据!$A$5:$A$104,题库数据!$K$5:$K$104,""),IF(OR(_xlpm.v="",_xlpm.v=0),"",_xlpm.v))</f>
        <v>创建一个 Amazon SQS 队列来保存需要处理的作业.为计算应用程序创建一个 Amazon EC2 Auto Scaling 组.为 Auto Scaling 组设置扩展策略以根据项目数量添加和删除节点在SQS 队列中.在这种情况下,我们需要找到一个持久且松散耦合的解决方案来存储作业.Amazon SQS 非常适合这种用例,并且可以配置为根据队列中等待的作业数量使用动态扩展.配置此缩放,您可以使用每个实例的积压指标,目标值是每个实例可接受的积压来维护,您可以按如下方式计算这些数字:每个实例的积压:要计算每个实例的积压,从 ApproximateNumberOfMessages 队列属性开始确定 SQS 队列的长度.</v>
      </c>
    </row>
    <row r="290" spans="1:8" ht="58.5" customHeight="1" thickTop="1" thickBot="1">
      <c r="A290" s="8" t="s">
        <v>137</v>
      </c>
      <c r="B290" s="56" t="s">
        <v>627</v>
      </c>
      <c r="C290" s="57"/>
      <c r="D290" s="6" t="str" cm="1">
        <f t="array" ref="D290">_xlfn.LET(_xlpm.v,INDEX($B:$B, 4 + INT((ROW()-4)/13)*13 + 8), IF(_xlpm.v=0,"",_xlpm.v))</f>
        <v/>
      </c>
      <c r="E290" s="6"/>
      <c r="F290" s="6">
        <f>23</f>
        <v>23</v>
      </c>
      <c r="G290" s="6" t="str">
        <f>_xlfn.XLOOKUP($F290,题库数据!$A$5:$A$104,题库数据!$J$5:$J$104,"")</f>
        <v>B</v>
      </c>
      <c r="H290" s="6" t="str">
        <f>_xlfn.LET(_xlpm.v,_xlfn.XLOOKUP(F290,题库数据!$A$5:$A$104,题库数据!$K$5:$K$104,""),IF(OR(_xlpm.v="",_xlpm.v=0),"",_xlpm.v))</f>
        <v>AWS Config 有一个名为 acm-certificate-expiration-check 的托管规则来检查过期证书(可配置的天#) .https://aws.amazon.com/premiumsupport/knowledge-center/acm-certificate-expiration/</v>
      </c>
    </row>
    <row r="291" spans="1:8" ht="18.75" customHeight="1">
      <c r="A291" s="9"/>
      <c r="B291" s="74"/>
      <c r="C291" s="75"/>
      <c r="D291" s="6" t="str" cm="1">
        <f t="array" ref="D291">_xlfn.LET(_xlpm.v,INDEX($B:$B, 4 + INT((ROW()-4)/13)*13 + 8), IF(_xlpm.v=0,"",_xlpm.v))</f>
        <v/>
      </c>
      <c r="E291" s="6"/>
      <c r="F291" s="6">
        <f>23</f>
        <v>23</v>
      </c>
      <c r="G291" s="6" t="str">
        <f>_xlfn.XLOOKUP($F291,题库数据!$A$5:$A$104,题库数据!$J$5:$J$104,"")</f>
        <v>B</v>
      </c>
      <c r="H291" s="6" t="str">
        <f>_xlfn.LET(_xlpm.v,_xlfn.XLOOKUP(F291,题库数据!$A$5:$A$104,题库数据!$K$5:$K$104,""),IF(OR(_xlpm.v="",_xlpm.v=0),"",_xlpm.v))</f>
        <v>AWS Config 有一个名为 acm-certificate-expiration-check 的托管规则来检查过期证书(可配置的天#) .https://aws.amazon.com/premiumsupport/knowledge-center/acm-certificate-expiration/</v>
      </c>
    </row>
    <row r="292" spans="1:8" ht="18.75" customHeight="1">
      <c r="A292" s="10" t="s">
        <v>107</v>
      </c>
      <c r="B292" s="64" t="str">
        <f>_xlfn.XLOOKUP($F292,题库[题号],题库[选项A])</f>
        <v>添加规则 ACM 以在任何证书到期前 30 天开始每天向 Amazon Simple Notification Service (Amazon SNS)主题发布自定义消息.</v>
      </c>
      <c r="C292" s="65"/>
      <c r="D292" s="6" t="str" cm="1">
        <f t="array" ref="D292">_xlfn.LET(_xlpm.v,INDEX($B:$B, 4 + INT((ROW()-4)/13)*13 + 8), IF(_xlpm.v=0,"",_xlpm.v))</f>
        <v/>
      </c>
      <c r="E292" s="6"/>
      <c r="F292" s="6">
        <f>23</f>
        <v>23</v>
      </c>
      <c r="G292" s="6" t="str">
        <f>_xlfn.XLOOKUP($F292,题库数据!$A$5:$A$104,题库数据!$J$5:$J$104,"")</f>
        <v>B</v>
      </c>
      <c r="H292" s="6" t="str">
        <f>_xlfn.LET(_xlpm.v,_xlfn.XLOOKUP(F292,题库数据!$A$5:$A$104,题库数据!$K$5:$K$104,""),IF(OR(_xlpm.v="",_xlpm.v=0),"",_xlpm.v))</f>
        <v>AWS Config 有一个名为 acm-certificate-expiration-check 的托管规则来检查过期证书(可配置的天#) .https://aws.amazon.com/premiumsupport/knowledge-center/acm-certificate-expiration/</v>
      </c>
    </row>
    <row r="293" spans="1:8" ht="18.75" customHeight="1">
      <c r="A293" s="10" t="s">
        <v>108</v>
      </c>
      <c r="B293" s="64" t="str">
        <f>_xlfn.XLOOKUP($F293,题库[题号],题库[选项B])</f>
        <v>创建一个 AWS Config 规则来检查将在 30 天内过期的证书.配置 Amazon EventBridge (Amazon CloudWatch Events)以在 AWS Config 报告不合规资源时通过 Amazon Simple Notification Service (Amazon SNS)调用自定义警报</v>
      </c>
      <c r="C293" s="65"/>
      <c r="D293" s="6" t="str" cm="1">
        <f t="array" ref="D293">_xlfn.LET(_xlpm.v,INDEX($B:$B, 4 + INT((ROW()-4)/13)*13 + 8), IF(_xlpm.v=0,"",_xlpm.v))</f>
        <v/>
      </c>
      <c r="E293" s="6"/>
      <c r="F293" s="6">
        <f>23</f>
        <v>23</v>
      </c>
      <c r="G293" s="6" t="str">
        <f>_xlfn.XLOOKUP($F293,题库数据!$A$5:$A$104,题库数据!$J$5:$J$104,"")</f>
        <v>B</v>
      </c>
      <c r="H293" s="6" t="str">
        <f>_xlfn.LET(_xlpm.v,_xlfn.XLOOKUP(F293,题库数据!$A$5:$A$104,题库数据!$K$5:$K$104,""),IF(OR(_xlpm.v="",_xlpm.v=0),"",_xlpm.v))</f>
        <v>AWS Config 有一个名为 acm-certificate-expiration-check 的托管规则来检查过期证书(可配置的天#) .https://aws.amazon.com/premiumsupport/knowledge-center/acm-certificate-expiration/</v>
      </c>
    </row>
    <row r="294" spans="1:8" ht="18.75" customHeight="1">
      <c r="A294" s="10" t="s">
        <v>109</v>
      </c>
      <c r="B294" s="64" t="str">
        <f>_xlfn.XLOOKUP($F294,题库[题号],题库[选项C])</f>
        <v>使用 AWS Trusted Advisor 检查将在几天内过期的证书.创建基于 Trusted Advisor 指标的 Amazon CloudWatch 警报以检查状态更改.配置警报以通过 Amazon Simple rectification Service (亚马逊社交网络)</v>
      </c>
      <c r="C294" s="65"/>
      <c r="D294" s="6" t="str" cm="1">
        <f t="array" ref="D294">_xlfn.LET(_xlpm.v,INDEX($B:$B, 4 + INT((ROW()-4)/13)*13 + 8), IF(_xlpm.v=0,"",_xlpm.v))</f>
        <v/>
      </c>
      <c r="E294" s="6"/>
      <c r="F294" s="6">
        <f>23</f>
        <v>23</v>
      </c>
      <c r="G294" s="6" t="str">
        <f>_xlfn.XLOOKUP($F294,题库数据!$A$5:$A$104,题库数据!$J$5:$J$104,"")</f>
        <v>B</v>
      </c>
      <c r="H294" s="6" t="str">
        <f>_xlfn.LET(_xlpm.v,_xlfn.XLOOKUP(F294,题库数据!$A$5:$A$104,题库数据!$K$5:$K$104,""),IF(OR(_xlpm.v="",_xlpm.v=0),"",_xlpm.v))</f>
        <v>AWS Config 有一个名为 acm-certificate-expiration-check 的托管规则来检查过期证书(可配置的天#) .https://aws.amazon.com/premiumsupport/knowledge-center/acm-certificate-expiration/</v>
      </c>
    </row>
    <row r="295" spans="1:8" ht="18.75" customHeight="1">
      <c r="A295" s="10" t="s">
        <v>110</v>
      </c>
      <c r="B295" s="64" t="str">
        <f>_xlfn.XLOOKUP($F295,题库[题号],题库[选项D])</f>
        <v>创建 Amazon EventBridge (Amazon CloudWatch Events)规则以检测任何将在30 天内过期的证书.配置规则以调用 AWS Lambda 函数.配置 Lambda 函数以通过 Amazon Simple Notification Service (亚马逊 SNS).</v>
      </c>
      <c r="C295" s="65"/>
      <c r="D295" s="6" t="str" cm="1">
        <f t="array" ref="D295">_xlfn.LET(_xlpm.v,INDEX($B:$B, 4 + INT((ROW()-4)/13)*13 + 8), IF(_xlpm.v=0,"",_xlpm.v))</f>
        <v/>
      </c>
      <c r="E295" s="6"/>
      <c r="F295" s="6">
        <f>23</f>
        <v>23</v>
      </c>
      <c r="G295" s="6" t="str">
        <f>_xlfn.XLOOKUP($F295,题库数据!$A$5:$A$104,题库数据!$J$5:$J$104,"")</f>
        <v>B</v>
      </c>
      <c r="H295" s="6" t="str">
        <f>_xlfn.LET(_xlpm.v,_xlfn.XLOOKUP(F295,题库数据!$A$5:$A$104,题库数据!$K$5:$K$104,""),IF(OR(_xlpm.v="",_xlpm.v=0),"",_xlpm.v))</f>
        <v>AWS Config 有一个名为 acm-certificate-expiration-check 的托管规则来检查过期证书(可配置的天#) .https://aws.amazon.com/premiumsupport/knowledge-center/acm-certificate-expiration/</v>
      </c>
    </row>
    <row r="296" spans="1:8" ht="18.75" customHeight="1">
      <c r="A296" s="10"/>
      <c r="B296" s="62" t="str">
        <f>_xlfn.LET(_xlpm.v,_xlfn.XLOOKUP($F296,题库[题号],题库[选项E],""),IF(OR(_xlpm.v="",_xlpm.v=0),"",_xlpm.v))</f>
        <v/>
      </c>
      <c r="C296" s="63"/>
      <c r="D296" s="6" t="str" cm="1">
        <f t="array" ref="D296">_xlfn.LET(_xlpm.v,INDEX($B:$B, 4 + INT((ROW()-4)/13)*13 + 8), IF(_xlpm.v=0,"",_xlpm.v))</f>
        <v/>
      </c>
      <c r="E296" s="6"/>
      <c r="F296" s="6">
        <f>23</f>
        <v>23</v>
      </c>
      <c r="G296" s="6" t="str">
        <f>_xlfn.XLOOKUP($F296,题库数据!$A$5:$A$104,题库数据!$J$5:$J$104,"")</f>
        <v>B</v>
      </c>
      <c r="H296" s="6" t="str">
        <f>_xlfn.LET(_xlpm.v,_xlfn.XLOOKUP(F296,题库数据!$A$5:$A$104,题库数据!$K$5:$K$104,""),IF(OR(_xlpm.v="",_xlpm.v=0),"",_xlpm.v))</f>
        <v>AWS Config 有一个名为 acm-certificate-expiration-check 的托管规则来检查过期证书(可配置的天#) .https://aws.amazon.com/premiumsupport/knowledge-center/acm-certificate-expiration/</v>
      </c>
    </row>
    <row r="297" spans="1:8" ht="18.75" customHeight="1" thickBot="1">
      <c r="A297" s="10"/>
      <c r="B297" s="66" t="str">
        <f>_xlfn.LET(_xlpm.v,_xlfn.XLOOKUP($F297,题库[题号],题库[选项F],""),IF(OR(_xlpm.v="",_xlpm.v=0),"",_xlpm.v))</f>
        <v/>
      </c>
      <c r="C297" s="67"/>
      <c r="D297" s="6" t="str" cm="1">
        <f t="array" ref="D297">_xlfn.LET(_xlpm.v,INDEX($B:$B, 4 + INT((ROW()-4)/13)*13 + 8), IF(_xlpm.v=0,"",_xlpm.v))</f>
        <v/>
      </c>
      <c r="E297" s="6"/>
      <c r="F297" s="6">
        <f>23</f>
        <v>23</v>
      </c>
      <c r="G297" s="6" t="str">
        <f>_xlfn.XLOOKUP($F297,题库数据!$A$5:$A$104,题库数据!$J$5:$J$104,"")</f>
        <v>B</v>
      </c>
      <c r="H297" s="6" t="str">
        <f>_xlfn.LET(_xlpm.v,_xlfn.XLOOKUP(F297,题库数据!$A$5:$A$104,题库数据!$K$5:$K$104,""),IF(OR(_xlpm.v="",_xlpm.v=0),"",_xlpm.v))</f>
        <v>AWS Config 有一个名为 acm-certificate-expiration-check 的托管规则来检查过期证书(可配置的天#) .https://aws.amazon.com/premiumsupport/knowledge-center/acm-certificate-expiration/</v>
      </c>
    </row>
    <row r="298" spans="1:8" ht="18.75" customHeight="1" thickBot="1">
      <c r="A298" s="11" t="s">
        <v>111</v>
      </c>
      <c r="B298" s="25"/>
      <c r="C298" s="7"/>
      <c r="D298" s="6" t="str" cm="1">
        <f t="array" ref="D298">_xlfn.LET(_xlpm.v,INDEX($B:$B, 4 + INT((ROW()-4)/13)*13 + 8), IF(_xlpm.v=0,"",_xlpm.v))</f>
        <v/>
      </c>
      <c r="E298" s="6"/>
      <c r="F298" s="6">
        <f>23</f>
        <v>23</v>
      </c>
      <c r="G298" s="6" t="str">
        <f>_xlfn.XLOOKUP($F298,题库数据!$A$5:$A$104,题库数据!$J$5:$J$104,"")</f>
        <v>B</v>
      </c>
      <c r="H298" s="6" t="str">
        <f>_xlfn.LET(_xlpm.v,_xlfn.XLOOKUP(F298,题库数据!$A$5:$A$104,题库数据!$K$5:$K$104,""),IF(OR(_xlpm.v="",_xlpm.v=0),"",_xlpm.v))</f>
        <v>AWS Config 有一个名为 acm-certificate-expiration-check 的托管规则来检查过期证书(可配置的天#) .https://aws.amazon.com/premiumsupport/knowledge-center/acm-certificate-expiration/</v>
      </c>
    </row>
    <row r="299" spans="1:8" ht="18.75" customHeight="1">
      <c r="A299" s="10" t="s">
        <v>112</v>
      </c>
      <c r="B299" s="34" t="str">
        <f>_xlfn.LET(_xlpm.inp,$B$298,_xlpm.nInp,_xlfn.LET(_xlpm.raw,UPPER(TRIM($B$298)),_xlpm.clean,SUBSTITUTE(SUBSTITUTE(SUBSTITUTE(SUBSTITUTE(SUBSTITUTE(_xlpm.raw,"，",","),"、",","),"；",","),"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99" s="19"/>
      <c r="D299" s="6" t="str" cm="1">
        <f t="array" ref="D299">_xlfn.LET(_xlpm.v,INDEX($B:$B, 4 + INT((ROW()-4)/13)*13 + 8), IF(_xlpm.v=0,"",_xlpm.v))</f>
        <v/>
      </c>
      <c r="E299" s="6"/>
      <c r="F299" s="6">
        <f>23</f>
        <v>23</v>
      </c>
      <c r="G299" s="6" t="str">
        <f>_xlfn.XLOOKUP($F299,题库数据!$A$5:$A$104,题库数据!$J$5:$J$104,"")</f>
        <v>B</v>
      </c>
      <c r="H299" s="6" t="str">
        <f>_xlfn.LET(_xlpm.v,_xlfn.XLOOKUP(F299,题库数据!$A$5:$A$104,题库数据!$K$5:$K$104,""),IF(OR(_xlpm.v="",_xlpm.v=0),"",_xlpm.v))</f>
        <v>AWS Config 有一个名为 acm-certificate-expiration-check 的托管规则来检查过期证书(可配置的天#) .https://aws.amazon.com/premiumsupport/knowledge-center/acm-certificate-expiration/</v>
      </c>
    </row>
    <row r="300" spans="1:8" ht="18.75" customHeight="1">
      <c r="A300" s="10" t="s">
        <v>113</v>
      </c>
      <c r="B300" s="35" t="str">
        <f>_xlfn.LET(_xlpm.inp,$B$298,_xlpm.nStd,_xlfn.LET(_xlpm.raw,UPPER(TRIM($G$290)),_xlpm.clean,SUBSTITUTE(SUBSTITUTE(SUBSTITUTE(SUBSTITUTE(SUBSTITUTE(_xlpm.raw,"，",","),"、",","),"；",","),"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00" s="18"/>
      <c r="D300" s="6" t="str" cm="1">
        <f t="array" ref="D300">_xlfn.LET(_xlpm.v,INDEX($B:$B, 4 + INT((ROW()-4)/13)*13 + 8), IF(_xlpm.v=0,"",_xlpm.v))</f>
        <v/>
      </c>
      <c r="E300" s="6"/>
      <c r="F300" s="6">
        <f>23</f>
        <v>23</v>
      </c>
      <c r="G300" s="6" t="str">
        <f>_xlfn.XLOOKUP($F300,题库数据!$A$5:$A$104,题库数据!$J$5:$J$104,"")</f>
        <v>B</v>
      </c>
      <c r="H300" s="6" t="str">
        <f>_xlfn.LET(_xlpm.v,_xlfn.XLOOKUP(F300,题库数据!$A$5:$A$104,题库数据!$K$5:$K$104,""),IF(OR(_xlpm.v="",_xlpm.v=0),"",_xlpm.v))</f>
        <v>AWS Config 有一个名为 acm-certificate-expiration-check 的托管规则来检查过期证书(可配置的天#) .https://aws.amazon.com/premiumsupport/knowledge-center/acm-certificate-expiration/</v>
      </c>
    </row>
    <row r="301" spans="1:8" ht="18.75" customHeight="1">
      <c r="A301" s="37" t="s">
        <v>114</v>
      </c>
      <c r="B301" s="52" t="str">
        <f>_xlfn.LET(_xlpm.inp,$B$298,_xlpm.p,$H$290,IF(OR(LEN(TRIM(_xlpm.inp))=0,LEN(TRIM(_xlpm.p))=0,_xlpm.p=0),"",_xlpm.p))</f>
        <v/>
      </c>
      <c r="C301" s="63"/>
      <c r="D301" s="6" t="str" cm="1">
        <f t="array" ref="D301">_xlfn.LET(_xlpm.v,INDEX($B:$B, 4 + INT((ROW()-4)/13)*13 + 8), IF(_xlpm.v=0,"",_xlpm.v))</f>
        <v/>
      </c>
      <c r="E301" s="6"/>
      <c r="F301" s="6">
        <f>23</f>
        <v>23</v>
      </c>
      <c r="G301" s="6" t="str">
        <f>_xlfn.XLOOKUP($F301,题库数据!$A$5:$A$104,题库数据!$J$5:$J$104,"")</f>
        <v>B</v>
      </c>
      <c r="H301" s="6" t="str">
        <f>_xlfn.LET(_xlpm.v,_xlfn.XLOOKUP(F301,题库数据!$A$5:$A$104,题库数据!$K$5:$K$104,""),IF(OR(_xlpm.v="",_xlpm.v=0),"",_xlpm.v))</f>
        <v>AWS Config 有一个名为 acm-certificate-expiration-check 的托管规则来检查过期证书(可配置的天#) .https://aws.amazon.com/premiumsupport/knowledge-center/acm-certificate-expiration/</v>
      </c>
    </row>
    <row r="302" spans="1:8" ht="18.75" customHeight="1" thickBot="1">
      <c r="A302" s="12"/>
      <c r="B302" s="54"/>
      <c r="C302" s="55"/>
      <c r="D302" s="6" t="str" cm="1">
        <f t="array" ref="D302">_xlfn.LET(_xlpm.v,INDEX($B:$B, 4 + INT((ROW()-4)/13)*13 + 8), IF(_xlpm.v=0,"",_xlpm.v))</f>
        <v/>
      </c>
      <c r="E302" s="6"/>
      <c r="F302" s="6">
        <f>23</f>
        <v>23</v>
      </c>
      <c r="G302" s="6" t="str">
        <f>_xlfn.XLOOKUP($F302,题库数据!$A$5:$A$104,题库数据!$J$5:$J$104,"")</f>
        <v>B</v>
      </c>
      <c r="H302" s="6" t="str">
        <f>_xlfn.LET(_xlpm.v,_xlfn.XLOOKUP(F302,题库数据!$A$5:$A$104,题库数据!$K$5:$K$104,""),IF(OR(_xlpm.v="",_xlpm.v=0),"",_xlpm.v))</f>
        <v>AWS Config 有一个名为 acm-certificate-expiration-check 的托管规则来检查过期证书(可配置的天#) .https://aws.amazon.com/premiumsupport/knowledge-center/acm-certificate-expiration/</v>
      </c>
    </row>
    <row r="303" spans="1:8" ht="58.5" customHeight="1" thickTop="1" thickBot="1">
      <c r="A303" s="8" t="s">
        <v>138</v>
      </c>
      <c r="B303" s="56" t="s">
        <v>629</v>
      </c>
      <c r="C303" s="57"/>
      <c r="D303" s="6" t="str" cm="1">
        <f t="array" ref="D303">_xlfn.LET(_xlpm.v,INDEX($B:$B, 4 + INT((ROW()-4)/13)*13 + 8), IF(_xlpm.v=0,"",_xlpm.v))</f>
        <v/>
      </c>
      <c r="E303" s="6"/>
      <c r="F303" s="6">
        <f>24</f>
        <v>24</v>
      </c>
      <c r="G303" s="6" t="str">
        <f>_xlfn.XLOOKUP($F303,题库数据!$A$5:$A$104,题库数据!$J$5:$J$104,"")</f>
        <v>C</v>
      </c>
      <c r="H303" s="6" t="str">
        <f>_xlfn.LET(_xlpm.v,_xlfn.XLOOKUP(F303,题库数据!$A$5:$A$104,题库数据!$K$5:$K$104,""),IF(OR(_xlpm.v="",_xlpm.v=0),"",_xlpm.v))</f>
        <v>https://aws.amazon.com/pt/blogs/aws/amazon-cloudfront-support-for-custom-origins/ 您现在可以使用自定义来源创建 CloudFront 分配.每个分配都可以指向一个S3或自定义来源,这可能是另一个存储服务,也可能是更有趣和更动态的东西,例如EC2 实例甚至弹性负载均衡器</v>
      </c>
    </row>
    <row r="304" spans="1:8" ht="18.75" customHeight="1">
      <c r="A304" s="13"/>
      <c r="B304" s="58"/>
      <c r="C304" s="59"/>
      <c r="D304" s="6" t="str" cm="1">
        <f t="array" ref="D304">_xlfn.LET(_xlpm.v,INDEX($B:$B, 4 + INT((ROW()-4)/13)*13 + 8), IF(_xlpm.v=0,"",_xlpm.v))</f>
        <v/>
      </c>
      <c r="E304" s="6"/>
      <c r="F304" s="6">
        <f>24</f>
        <v>24</v>
      </c>
      <c r="G304" s="6" t="str">
        <f>_xlfn.XLOOKUP($F304,题库数据!$A$5:$A$104,题库数据!$J$5:$J$104,"")</f>
        <v>C</v>
      </c>
      <c r="H304" s="6" t="str">
        <f>_xlfn.LET(_xlpm.v,_xlfn.XLOOKUP(F304,题库数据!$A$5:$A$104,题库数据!$K$5:$K$104,""),IF(OR(_xlpm.v="",_xlpm.v=0),"",_xlpm.v))</f>
        <v>https://aws.amazon.com/pt/blogs/aws/amazon-cloudfront-support-for-custom-origins/ 您现在可以使用自定义来源创建 CloudFront 分配.每个分配都可以指向一个S3或自定义来源,这可能是另一个存储服务,也可能是更有趣和更动态的东西,例如EC2 实例甚至弹性负载均衡器</v>
      </c>
    </row>
    <row r="305" spans="1:8" ht="18.75" customHeight="1">
      <c r="A305" s="14" t="s">
        <v>107</v>
      </c>
      <c r="B305" s="60" t="str">
        <f>_xlfn.XLOOKUP($F305,题库[题号],题库[选项A])</f>
        <v>在 us-east-1 中启动一个 Amazon EC2 实例并将站点迁移到该实例.</v>
      </c>
      <c r="C305" s="61"/>
      <c r="D305" s="6" t="str" cm="1">
        <f t="array" ref="D305">_xlfn.LET(_xlpm.v,INDEX($B:$B, 4 + INT((ROW()-4)/13)*13 + 8), IF(_xlpm.v=0,"",_xlpm.v))</f>
        <v/>
      </c>
      <c r="E305" s="6"/>
      <c r="F305" s="6">
        <f>24</f>
        <v>24</v>
      </c>
      <c r="G305" s="6" t="str">
        <f>_xlfn.XLOOKUP($F305,题库数据!$A$5:$A$104,题库数据!$J$5:$J$104,"")</f>
        <v>C</v>
      </c>
      <c r="H305" s="6" t="str">
        <f>_xlfn.LET(_xlpm.v,_xlfn.XLOOKUP(F305,题库数据!$A$5:$A$104,题库数据!$K$5:$K$104,""),IF(OR(_xlpm.v="",_xlpm.v=0),"",_xlpm.v))</f>
        <v>https://aws.amazon.com/pt/blogs/aws/amazon-cloudfront-support-for-custom-origins/ 您现在可以使用自定义来源创建 CloudFront 分配.每个分配都可以指向一个S3或自定义来源,这可能是另一个存储服务,也可能是更有趣和更动态的东西,例如EC2 实例甚至弹性负载均衡器</v>
      </c>
    </row>
    <row r="306" spans="1:8" ht="18.75" customHeight="1">
      <c r="A306" s="14" t="s">
        <v>108</v>
      </c>
      <c r="B306" s="60" t="str">
        <f>_xlfn.XLOOKUP($F306,题库[题号],题库[选项B])</f>
        <v>将网站移动到 Amazon S3.使用区域之间的跨区域复制.</v>
      </c>
      <c r="C306" s="61"/>
      <c r="D306" s="6" t="str" cm="1">
        <f t="array" ref="D306">_xlfn.LET(_xlpm.v,INDEX($B:$B, 4 + INT((ROW()-4)/13)*13 + 8), IF(_xlpm.v=0,"",_xlpm.v))</f>
        <v/>
      </c>
      <c r="E306" s="6"/>
      <c r="F306" s="6">
        <f>24</f>
        <v>24</v>
      </c>
      <c r="G306" s="6" t="str">
        <f>_xlfn.XLOOKUP($F306,题库数据!$A$5:$A$104,题库数据!$J$5:$J$104,"")</f>
        <v>C</v>
      </c>
      <c r="H306" s="6" t="str">
        <f>_xlfn.LET(_xlpm.v,_xlfn.XLOOKUP(F306,题库数据!$A$5:$A$104,题库数据!$K$5:$K$104,""),IF(OR(_xlpm.v="",_xlpm.v=0),"",_xlpm.v))</f>
        <v>https://aws.amazon.com/pt/blogs/aws/amazon-cloudfront-support-for-custom-origins/ 您现在可以使用自定义来源创建 CloudFront 分配.每个分配都可以指向一个S3或自定义来源,这可能是另一个存储服务,也可能是更有趣和更动态的东西,例如EC2 实例甚至弹性负载均衡器</v>
      </c>
    </row>
    <row r="307" spans="1:8" ht="18.75" customHeight="1">
      <c r="A307" s="14" t="s">
        <v>109</v>
      </c>
      <c r="B307" s="60" t="str">
        <f>_xlfn.XLOOKUP($F307,题库[题号],题库[选项C])</f>
        <v>将 Amazon CloudFront 与指向本地服务器的自定义源一起使用.</v>
      </c>
      <c r="C307" s="61"/>
      <c r="D307" s="6" t="str" cm="1">
        <f t="array" ref="D307">_xlfn.LET(_xlpm.v,INDEX($B:$B, 4 + INT((ROW()-4)/13)*13 + 8), IF(_xlpm.v=0,"",_xlpm.v))</f>
        <v/>
      </c>
      <c r="E307" s="6"/>
      <c r="F307" s="6">
        <f>24</f>
        <v>24</v>
      </c>
      <c r="G307" s="6" t="str">
        <f>_xlfn.XLOOKUP($F307,题库数据!$A$5:$A$104,题库数据!$J$5:$J$104,"")</f>
        <v>C</v>
      </c>
      <c r="H307" s="6" t="str">
        <f>_xlfn.LET(_xlpm.v,_xlfn.XLOOKUP(F307,题库数据!$A$5:$A$104,题库数据!$K$5:$K$104,""),IF(OR(_xlpm.v="",_xlpm.v=0),"",_xlpm.v))</f>
        <v>https://aws.amazon.com/pt/blogs/aws/amazon-cloudfront-support-for-custom-origins/ 您现在可以使用自定义来源创建 CloudFront 分配.每个分配都可以指向一个S3或自定义来源,这可能是另一个存储服务,也可能是更有趣和更动态的东西,例如EC2 实例甚至弹性负载均衡器</v>
      </c>
    </row>
    <row r="308" spans="1:8" ht="18.75" customHeight="1">
      <c r="A308" s="14" t="s">
        <v>110</v>
      </c>
      <c r="B308" s="60" t="str">
        <f>_xlfn.XLOOKUP($F308,题库[题号],题库[选项D])</f>
        <v>使用指向本地服务器的 Amazon Route 53 地理邻近路由策略.</v>
      </c>
      <c r="C308" s="61"/>
      <c r="D308" s="6" t="str" cm="1">
        <f t="array" ref="D308">_xlfn.LET(_xlpm.v,INDEX($B:$B, 4 + INT((ROW()-4)/13)*13 + 8), IF(_xlpm.v=0,"",_xlpm.v))</f>
        <v/>
      </c>
      <c r="E308" s="6"/>
      <c r="F308" s="6">
        <f>24</f>
        <v>24</v>
      </c>
      <c r="G308" s="6" t="str">
        <f>_xlfn.XLOOKUP($F308,题库数据!$A$5:$A$104,题库数据!$J$5:$J$104,"")</f>
        <v>C</v>
      </c>
      <c r="H308" s="6" t="str">
        <f>_xlfn.LET(_xlpm.v,_xlfn.XLOOKUP(F308,题库数据!$A$5:$A$104,题库数据!$K$5:$K$104,""),IF(OR(_xlpm.v="",_xlpm.v=0),"",_xlpm.v))</f>
        <v>https://aws.amazon.com/pt/blogs/aws/amazon-cloudfront-support-for-custom-origins/ 您现在可以使用自定义来源创建 CloudFront 分配.每个分配都可以指向一个S3或自定义来源,这可能是另一个存储服务,也可能是更有趣和更动态的东西,例如EC2 实例甚至弹性负载均衡器</v>
      </c>
    </row>
    <row r="309" spans="1:8" ht="18.75" customHeight="1">
      <c r="A309" s="14"/>
      <c r="B309" s="62" t="str">
        <f>_xlfn.LET(_xlpm.v,_xlfn.XLOOKUP($F309,题库[题号],题库[选项E],""),IF(OR(_xlpm.v="",_xlpm.v=0),"",_xlpm.v))</f>
        <v/>
      </c>
      <c r="C309" s="63"/>
      <c r="D309" s="6" t="str" cm="1">
        <f t="array" ref="D309">_xlfn.LET(_xlpm.v,INDEX($B:$B, 4 + INT((ROW()-4)/13)*13 + 8), IF(_xlpm.v=0,"",_xlpm.v))</f>
        <v/>
      </c>
      <c r="E309" s="6"/>
      <c r="F309" s="6">
        <f>24</f>
        <v>24</v>
      </c>
      <c r="G309" s="6" t="str">
        <f>_xlfn.XLOOKUP($F309,题库数据!$A$5:$A$104,题库数据!$J$5:$J$104,"")</f>
        <v>C</v>
      </c>
      <c r="H309" s="6" t="str">
        <f>_xlfn.LET(_xlpm.v,_xlfn.XLOOKUP(F309,题库数据!$A$5:$A$104,题库数据!$K$5:$K$104,""),IF(OR(_xlpm.v="",_xlpm.v=0),"",_xlpm.v))</f>
        <v>https://aws.amazon.com/pt/blogs/aws/amazon-cloudfront-support-for-custom-origins/ 您现在可以使用自定义来源创建 CloudFront 分配.每个分配都可以指向一个S3或自定义来源,这可能是另一个存储服务,也可能是更有趣和更动态的东西,例如EC2 实例甚至弹性负载均衡器</v>
      </c>
    </row>
    <row r="310" spans="1:8" ht="18.75" customHeight="1" thickBot="1">
      <c r="A310" s="14"/>
      <c r="B310" s="66" t="str">
        <f>_xlfn.LET(_xlpm.v,_xlfn.XLOOKUP($F310,题库[题号],题库[选项F],""),IF(OR(_xlpm.v="",_xlpm.v=0),"",_xlpm.v))</f>
        <v/>
      </c>
      <c r="C310" s="67"/>
      <c r="D310" s="6" t="str" cm="1">
        <f t="array" ref="D310">_xlfn.LET(_xlpm.v,INDEX($B:$B, 4 + INT((ROW()-4)/13)*13 + 8), IF(_xlpm.v=0,"",_xlpm.v))</f>
        <v/>
      </c>
      <c r="E310" s="6"/>
      <c r="F310" s="6">
        <f>24</f>
        <v>24</v>
      </c>
      <c r="G310" s="6" t="str">
        <f>_xlfn.XLOOKUP($F310,题库数据!$A$5:$A$104,题库数据!$J$5:$J$104,"")</f>
        <v>C</v>
      </c>
      <c r="H310" s="6" t="str">
        <f>_xlfn.LET(_xlpm.v,_xlfn.XLOOKUP(F310,题库数据!$A$5:$A$104,题库数据!$K$5:$K$104,""),IF(OR(_xlpm.v="",_xlpm.v=0),"",_xlpm.v))</f>
        <v>https://aws.amazon.com/pt/blogs/aws/amazon-cloudfront-support-for-custom-origins/ 您现在可以使用自定义来源创建 CloudFront 分配.每个分配都可以指向一个S3或自定义来源,这可能是另一个存储服务,也可能是更有趣和更动态的东西,例如EC2 实例甚至弹性负载均衡器</v>
      </c>
    </row>
    <row r="311" spans="1:8" ht="18.75" customHeight="1" thickBot="1">
      <c r="A311" s="11" t="s">
        <v>111</v>
      </c>
      <c r="B311" s="25"/>
      <c r="C311" s="7"/>
      <c r="D311" s="6" t="str" cm="1">
        <f t="array" ref="D311">_xlfn.LET(_xlpm.v,INDEX($B:$B, 4 + INT((ROW()-4)/13)*13 + 8), IF(_xlpm.v=0,"",_xlpm.v))</f>
        <v/>
      </c>
      <c r="E311" s="6"/>
      <c r="F311" s="6">
        <f>24</f>
        <v>24</v>
      </c>
      <c r="G311" s="6" t="str">
        <f>_xlfn.XLOOKUP($F311,题库数据!$A$5:$A$104,题库数据!$J$5:$J$104,"")</f>
        <v>C</v>
      </c>
      <c r="H311" s="6" t="str">
        <f>_xlfn.LET(_xlpm.v,_xlfn.XLOOKUP(F311,题库数据!$A$5:$A$104,题库数据!$K$5:$K$104,""),IF(OR(_xlpm.v="",_xlpm.v=0),"",_xlpm.v))</f>
        <v>https://aws.amazon.com/pt/blogs/aws/amazon-cloudfront-support-for-custom-origins/ 您现在可以使用自定义来源创建 CloudFront 分配.每个分配都可以指向一个S3或自定义来源,这可能是另一个存储服务,也可能是更有趣和更动态的东西,例如EC2 实例甚至弹性负载均衡器</v>
      </c>
    </row>
    <row r="312" spans="1:8" ht="18.75" customHeight="1">
      <c r="A312" s="14" t="s">
        <v>112</v>
      </c>
      <c r="B312" s="34" t="str">
        <f>_xlfn.LET(_xlpm.inp,$B$311,_xlpm.nInp,_xlfn.LET(_xlpm.raw,UPPER(TRIM($B$311)),_xlpm.clean,SUBSTITUTE(SUBSTITUTE(SUBSTITUTE(SUBSTITUTE(SUBSTITUTE(_xlpm.raw,"，",","),"、",","),"；",","),"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12" s="19"/>
      <c r="D312" s="6" t="str" cm="1">
        <f t="array" ref="D312">_xlfn.LET(_xlpm.v,INDEX($B:$B, 4 + INT((ROW()-4)/13)*13 + 8), IF(_xlpm.v=0,"",_xlpm.v))</f>
        <v/>
      </c>
      <c r="E312" s="6"/>
      <c r="F312" s="6">
        <f>24</f>
        <v>24</v>
      </c>
      <c r="G312" s="6" t="str">
        <f>_xlfn.XLOOKUP($F312,题库数据!$A$5:$A$104,题库数据!$J$5:$J$104,"")</f>
        <v>C</v>
      </c>
      <c r="H312" s="6" t="str">
        <f>_xlfn.LET(_xlpm.v,_xlfn.XLOOKUP(F312,题库数据!$A$5:$A$104,题库数据!$K$5:$K$104,""),IF(OR(_xlpm.v="",_xlpm.v=0),"",_xlpm.v))</f>
        <v>https://aws.amazon.com/pt/blogs/aws/amazon-cloudfront-support-for-custom-origins/ 您现在可以使用自定义来源创建 CloudFront 分配.每个分配都可以指向一个S3或自定义来源,这可能是另一个存储服务,也可能是更有趣和更动态的东西,例如EC2 实例甚至弹性负载均衡器</v>
      </c>
    </row>
    <row r="313" spans="1:8" ht="18.75" customHeight="1">
      <c r="A313" s="14" t="s">
        <v>113</v>
      </c>
      <c r="B313" s="35" t="str">
        <f>_xlfn.LET(_xlpm.inp,$B$311,_xlpm.nStd,_xlfn.LET(_xlpm.raw,UPPER(TRIM($G$303)),_xlpm.clean,SUBSTITUTE(SUBSTITUTE(SUBSTITUTE(SUBSTITUTE(SUBSTITUTE(_xlpm.raw,"，",","),"、",","),"；",","),"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13" s="18"/>
      <c r="D313" s="6" t="str" cm="1">
        <f t="array" ref="D313">_xlfn.LET(_xlpm.v,INDEX($B:$B, 4 + INT((ROW()-4)/13)*13 + 8), IF(_xlpm.v=0,"",_xlpm.v))</f>
        <v/>
      </c>
      <c r="E313" s="6"/>
      <c r="F313" s="6">
        <f>24</f>
        <v>24</v>
      </c>
      <c r="G313" s="6" t="str">
        <f>_xlfn.XLOOKUP($F313,题库数据!$A$5:$A$104,题库数据!$J$5:$J$104,"")</f>
        <v>C</v>
      </c>
      <c r="H313" s="6" t="str">
        <f>_xlfn.LET(_xlpm.v,_xlfn.XLOOKUP(F313,题库数据!$A$5:$A$104,题库数据!$K$5:$K$104,""),IF(OR(_xlpm.v="",_xlpm.v=0),"",_xlpm.v))</f>
        <v>https://aws.amazon.com/pt/blogs/aws/amazon-cloudfront-support-for-custom-origins/ 您现在可以使用自定义来源创建 CloudFront 分配.每个分配都可以指向一个S3或自定义来源,这可能是另一个存储服务,也可能是更有趣和更动态的东西,例如EC2 实例甚至弹性负载均衡器</v>
      </c>
    </row>
    <row r="314" spans="1:8" ht="18.75" customHeight="1">
      <c r="A314" s="37" t="s">
        <v>114</v>
      </c>
      <c r="B314" s="52" t="str">
        <f>_xlfn.LET(_xlpm.inp,$B$311,_xlpm.p,$H$303,IF(OR(LEN(TRIM(_xlpm.inp))=0,LEN(TRIM(_xlpm.p))=0,_xlpm.p=0),"",_xlpm.p))</f>
        <v/>
      </c>
      <c r="C314" s="63"/>
      <c r="D314" s="6" t="str" cm="1">
        <f t="array" ref="D314">_xlfn.LET(_xlpm.v,INDEX($B:$B, 4 + INT((ROW()-4)/13)*13 + 8), IF(_xlpm.v=0,"",_xlpm.v))</f>
        <v/>
      </c>
      <c r="E314" s="6"/>
      <c r="F314" s="6">
        <f>24</f>
        <v>24</v>
      </c>
      <c r="G314" s="6" t="str">
        <f>_xlfn.XLOOKUP($F314,题库数据!$A$5:$A$104,题库数据!$J$5:$J$104,"")</f>
        <v>C</v>
      </c>
      <c r="H314" s="6" t="str">
        <f>_xlfn.LET(_xlpm.v,_xlfn.XLOOKUP(F314,题库数据!$A$5:$A$104,题库数据!$K$5:$K$104,""),IF(OR(_xlpm.v="",_xlpm.v=0),"",_xlpm.v))</f>
        <v>https://aws.amazon.com/pt/blogs/aws/amazon-cloudfront-support-for-custom-origins/ 您现在可以使用自定义来源创建 CloudFront 分配.每个分配都可以指向一个S3或自定义来源,这可能是另一个存储服务,也可能是更有趣和更动态的东西,例如EC2 实例甚至弹性负载均衡器</v>
      </c>
    </row>
    <row r="315" spans="1:8" ht="18.75" customHeight="1" thickBot="1">
      <c r="A315" s="15"/>
      <c r="B315" s="54"/>
      <c r="C315" s="55"/>
      <c r="D315" s="6" t="str" cm="1">
        <f t="array" ref="D315">_xlfn.LET(_xlpm.v,INDEX($B:$B, 4 + INT((ROW()-4)/13)*13 + 8), IF(_xlpm.v=0,"",_xlpm.v))</f>
        <v/>
      </c>
      <c r="E315" s="6"/>
      <c r="F315" s="6">
        <f>24</f>
        <v>24</v>
      </c>
      <c r="G315" s="6" t="str">
        <f>_xlfn.XLOOKUP($F315,题库数据!$A$5:$A$104,题库数据!$J$5:$J$104,"")</f>
        <v>C</v>
      </c>
      <c r="H315" s="6" t="str">
        <f>_xlfn.LET(_xlpm.v,_xlfn.XLOOKUP(F315,题库数据!$A$5:$A$104,题库数据!$K$5:$K$104,""),IF(OR(_xlpm.v="",_xlpm.v=0),"",_xlpm.v))</f>
        <v>https://aws.amazon.com/pt/blogs/aws/amazon-cloudfront-support-for-custom-origins/ 您现在可以使用自定义来源创建 CloudFront 分配.每个分配都可以指向一个S3或自定义来源,这可能是另一个存储服务,也可能是更有趣和更动态的东西,例如EC2 实例甚至弹性负载均衡器</v>
      </c>
    </row>
    <row r="316" spans="1:8" ht="58.5" customHeight="1" thickTop="1" thickBot="1">
      <c r="A316" s="8" t="s">
        <v>139</v>
      </c>
      <c r="B316" s="56" t="s">
        <v>631</v>
      </c>
      <c r="C316" s="57"/>
      <c r="D316" s="6" t="str" cm="1">
        <f t="array" ref="D316">_xlfn.LET(_xlpm.v,INDEX($B:$B, 4 + INT((ROW()-4)/13)*13 + 8), IF(_xlpm.v=0,"",_xlpm.v))</f>
        <v/>
      </c>
      <c r="E316" s="6"/>
      <c r="F316" s="6">
        <f>25</f>
        <v>25</v>
      </c>
      <c r="G316" s="6" t="str">
        <f>_xlfn.XLOOKUP($F316,题库数据!$A$5:$A$104,题库数据!$J$5:$J$104,"")</f>
        <v>B</v>
      </c>
      <c r="H316" s="6" t="str">
        <f>_xlfn.LET(_xlpm.v,_xlfn.XLOOKUP(F316,题库数据!$A$5:$A$104,题库数据!$K$5:$K$104,""),IF(OR(_xlpm.v="",_xlpm.v=0),"",_xlpm.v))</f>
        <v>Spot 块不再可用,并且您不能在 Prod 机器上 24x7 使用 Spot 实例,因此选项 B应该是有效的.</v>
      </c>
    </row>
    <row r="317" spans="1:8" ht="18.75" customHeight="1">
      <c r="A317" s="9"/>
      <c r="B317" s="74"/>
      <c r="C317" s="75"/>
      <c r="D317" s="6" t="str" cm="1">
        <f t="array" ref="D317">_xlfn.LET(_xlpm.v,INDEX($B:$B, 4 + INT((ROW()-4)/13)*13 + 8), IF(_xlpm.v=0,"",_xlpm.v))</f>
        <v/>
      </c>
      <c r="E317" s="6"/>
      <c r="F317" s="6">
        <f>25</f>
        <v>25</v>
      </c>
      <c r="G317" s="6" t="str">
        <f>_xlfn.XLOOKUP($F317,题库数据!$A$5:$A$104,题库数据!$J$5:$J$104,"")</f>
        <v>B</v>
      </c>
      <c r="H317" s="6" t="str">
        <f>_xlfn.LET(_xlpm.v,_xlfn.XLOOKUP(F317,题库数据!$A$5:$A$104,题库数据!$K$5:$K$104,""),IF(OR(_xlpm.v="",_xlpm.v=0),"",_xlpm.v))</f>
        <v>Spot 块不再可用,并且您不能在 Prod 机器上 24x7 使用 Spot 实例,因此选项 B应该是有效的.</v>
      </c>
    </row>
    <row r="318" spans="1:8" ht="18.75" customHeight="1">
      <c r="A318" s="10" t="s">
        <v>107</v>
      </c>
      <c r="B318" s="64" t="str">
        <f>_xlfn.XLOOKUP($F318,题库[题号],题库[选项A])</f>
        <v>将 Spot 实例用于生产 EC2 实例.将预留实例用于开发和测试 EC2 实例.</v>
      </c>
      <c r="C318" s="65"/>
      <c r="D318" s="6" t="str" cm="1">
        <f t="array" ref="D318">_xlfn.LET(_xlpm.v,INDEX($B:$B, 4 + INT((ROW()-4)/13)*13 + 8), IF(_xlpm.v=0,"",_xlpm.v))</f>
        <v/>
      </c>
      <c r="E318" s="6"/>
      <c r="F318" s="6">
        <f>25</f>
        <v>25</v>
      </c>
      <c r="G318" s="6" t="str">
        <f>_xlfn.XLOOKUP($F318,题库数据!$A$5:$A$104,题库数据!$J$5:$J$104,"")</f>
        <v>B</v>
      </c>
      <c r="H318" s="6" t="str">
        <f>_xlfn.LET(_xlpm.v,_xlfn.XLOOKUP(F318,题库数据!$A$5:$A$104,题库数据!$K$5:$K$104,""),IF(OR(_xlpm.v="",_xlpm.v=0),"",_xlpm.v))</f>
        <v>Spot 块不再可用,并且您不能在 Prod 机器上 24x7 使用 Spot 实例,因此选项 B应该是有效的.</v>
      </c>
    </row>
    <row r="319" spans="1:8" ht="18.75" customHeight="1">
      <c r="A319" s="10" t="s">
        <v>108</v>
      </c>
      <c r="B319" s="64" t="str">
        <f>_xlfn.XLOOKUP($F319,题库[题号],题库[选项B])</f>
        <v>将预留实例用于生产EC2 实例.将按需实例用于开发和测试 EC2 实例.</v>
      </c>
      <c r="C319" s="65"/>
      <c r="D319" s="6" t="str" cm="1">
        <f t="array" ref="D319">_xlfn.LET(_xlpm.v,INDEX($B:$B, 4 + INT((ROW()-4)/13)*13 + 8), IF(_xlpm.v=0,"",_xlpm.v))</f>
        <v/>
      </c>
      <c r="E319" s="6"/>
      <c r="F319" s="6">
        <f>25</f>
        <v>25</v>
      </c>
      <c r="G319" s="6" t="str">
        <f>_xlfn.XLOOKUP($F319,题库数据!$A$5:$A$104,题库数据!$J$5:$J$104,"")</f>
        <v>B</v>
      </c>
      <c r="H319" s="6" t="str">
        <f>_xlfn.LET(_xlpm.v,_xlfn.XLOOKUP(F319,题库数据!$A$5:$A$104,题库数据!$K$5:$K$104,""),IF(OR(_xlpm.v="",_xlpm.v=0),"",_xlpm.v))</f>
        <v>Spot 块不再可用,并且您不能在 Prod 机器上 24x7 使用 Spot 实例,因此选项 B应该是有效的.</v>
      </c>
    </row>
    <row r="320" spans="1:8" ht="18.75" customHeight="1">
      <c r="A320" s="10" t="s">
        <v>109</v>
      </c>
      <c r="B320" s="64" t="str">
        <f>_xlfn.XLOOKUP($F320,题库[题号],题库[选项C])</f>
        <v>将 Spot 块用于生产 EC2 实例.将预留实例用于开发和测试 EC2 实例.</v>
      </c>
      <c r="C320" s="65"/>
      <c r="D320" s="6" t="str" cm="1">
        <f t="array" ref="D320">_xlfn.LET(_xlpm.v,INDEX($B:$B, 4 + INT((ROW()-4)/13)*13 + 8), IF(_xlpm.v=0,"",_xlpm.v))</f>
        <v/>
      </c>
      <c r="E320" s="6"/>
      <c r="F320" s="6">
        <f>25</f>
        <v>25</v>
      </c>
      <c r="G320" s="6" t="str">
        <f>_xlfn.XLOOKUP($F320,题库数据!$A$5:$A$104,题库数据!$J$5:$J$104,"")</f>
        <v>B</v>
      </c>
      <c r="H320" s="6" t="str">
        <f>_xlfn.LET(_xlpm.v,_xlfn.XLOOKUP(F320,题库数据!$A$5:$A$104,题库数据!$K$5:$K$104,""),IF(OR(_xlpm.v="",_xlpm.v=0),"",_xlpm.v))</f>
        <v>Spot 块不再可用,并且您不能在 Prod 机器上 24x7 使用 Spot 实例,因此选项 B应该是有效的.</v>
      </c>
    </row>
    <row r="321" spans="1:8" ht="18.75" customHeight="1">
      <c r="A321" s="10" t="s">
        <v>110</v>
      </c>
      <c r="B321" s="64" t="str">
        <f>_xlfn.XLOOKUP($F321,题库[题号],题库[选项D])</f>
        <v>将按需实例用于生产 EC2 实例.将 Spot 块用于开发和测试 EC2 实例.</v>
      </c>
      <c r="C321" s="65"/>
      <c r="D321" s="6" t="str" cm="1">
        <f t="array" ref="D321">_xlfn.LET(_xlpm.v,INDEX($B:$B, 4 + INT((ROW()-4)/13)*13 + 8), IF(_xlpm.v=0,"",_xlpm.v))</f>
        <v/>
      </c>
      <c r="E321" s="6"/>
      <c r="F321" s="6">
        <f>25</f>
        <v>25</v>
      </c>
      <c r="G321" s="6" t="str">
        <f>_xlfn.XLOOKUP($F321,题库数据!$A$5:$A$104,题库数据!$J$5:$J$104,"")</f>
        <v>B</v>
      </c>
      <c r="H321" s="6" t="str">
        <f>_xlfn.LET(_xlpm.v,_xlfn.XLOOKUP(F321,题库数据!$A$5:$A$104,题库数据!$K$5:$K$104,""),IF(OR(_xlpm.v="",_xlpm.v=0),"",_xlpm.v))</f>
        <v>Spot 块不再可用,并且您不能在 Prod 机器上 24x7 使用 Spot 实例,因此选项 B应该是有效的.</v>
      </c>
    </row>
    <row r="322" spans="1:8" ht="18.75" customHeight="1">
      <c r="A322" s="10"/>
      <c r="B322" s="62" t="str">
        <f>_xlfn.LET(_xlpm.v,_xlfn.XLOOKUP($F322,题库[题号],题库[选项E],""),IF(OR(_xlpm.v="",_xlpm.v=0),"",_xlpm.v))</f>
        <v/>
      </c>
      <c r="C322" s="63"/>
      <c r="D322" s="6" t="str" cm="1">
        <f t="array" ref="D322">_xlfn.LET(_xlpm.v,INDEX($B:$B, 4 + INT((ROW()-4)/13)*13 + 8), IF(_xlpm.v=0,"",_xlpm.v))</f>
        <v/>
      </c>
      <c r="E322" s="6"/>
      <c r="F322" s="6">
        <f>25</f>
        <v>25</v>
      </c>
      <c r="G322" s="6" t="str">
        <f>_xlfn.XLOOKUP($F322,题库数据!$A$5:$A$104,题库数据!$J$5:$J$104,"")</f>
        <v>B</v>
      </c>
      <c r="H322" s="6" t="str">
        <f>_xlfn.LET(_xlpm.v,_xlfn.XLOOKUP(F322,题库数据!$A$5:$A$104,题库数据!$K$5:$K$104,""),IF(OR(_xlpm.v="",_xlpm.v=0),"",_xlpm.v))</f>
        <v>Spot 块不再可用,并且您不能在 Prod 机器上 24x7 使用 Spot 实例,因此选项 B应该是有效的.</v>
      </c>
    </row>
    <row r="323" spans="1:8" ht="18.75" customHeight="1" thickBot="1">
      <c r="A323" s="10"/>
      <c r="B323" s="66" t="str">
        <f>_xlfn.LET(_xlpm.v,_xlfn.XLOOKUP($F323,题库[题号],题库[选项F],""),IF(OR(_xlpm.v="",_xlpm.v=0),"",_xlpm.v))</f>
        <v/>
      </c>
      <c r="C323" s="67"/>
      <c r="D323" s="6" t="str" cm="1">
        <f t="array" ref="D323">_xlfn.LET(_xlpm.v,INDEX($B:$B, 4 + INT((ROW()-4)/13)*13 + 8), IF(_xlpm.v=0,"",_xlpm.v))</f>
        <v/>
      </c>
      <c r="E323" s="6"/>
      <c r="F323" s="6">
        <f>25</f>
        <v>25</v>
      </c>
      <c r="G323" s="6" t="str">
        <f>_xlfn.XLOOKUP($F323,题库数据!$A$5:$A$104,题库数据!$J$5:$J$104,"")</f>
        <v>B</v>
      </c>
      <c r="H323" s="6" t="str">
        <f>_xlfn.LET(_xlpm.v,_xlfn.XLOOKUP(F323,题库数据!$A$5:$A$104,题库数据!$K$5:$K$104,""),IF(OR(_xlpm.v="",_xlpm.v=0),"",_xlpm.v))</f>
        <v>Spot 块不再可用,并且您不能在 Prod 机器上 24x7 使用 Spot 实例,因此选项 B应该是有效的.</v>
      </c>
    </row>
    <row r="324" spans="1:8" ht="18.75" customHeight="1" thickBot="1">
      <c r="A324" s="11" t="s">
        <v>111</v>
      </c>
      <c r="B324" s="25"/>
      <c r="C324" s="7"/>
      <c r="D324" s="6" t="str" cm="1">
        <f t="array" ref="D324">_xlfn.LET(_xlpm.v,INDEX($B:$B, 4 + INT((ROW()-4)/13)*13 + 8), IF(_xlpm.v=0,"",_xlpm.v))</f>
        <v/>
      </c>
      <c r="E324" s="6"/>
      <c r="F324" s="6">
        <f>25</f>
        <v>25</v>
      </c>
      <c r="G324" s="6" t="str">
        <f>_xlfn.XLOOKUP($F324,题库数据!$A$5:$A$104,题库数据!$J$5:$J$104,"")</f>
        <v>B</v>
      </c>
      <c r="H324" s="6" t="str">
        <f>_xlfn.LET(_xlpm.v,_xlfn.XLOOKUP(F324,题库数据!$A$5:$A$104,题库数据!$K$5:$K$104,""),IF(OR(_xlpm.v="",_xlpm.v=0),"",_xlpm.v))</f>
        <v>Spot 块不再可用,并且您不能在 Prod 机器上 24x7 使用 Spot 实例,因此选项 B应该是有效的.</v>
      </c>
    </row>
    <row r="325" spans="1:8" ht="18.75" customHeight="1">
      <c r="A325" s="10" t="s">
        <v>112</v>
      </c>
      <c r="B325" s="34" t="str">
        <f>_xlfn.LET(_xlpm.inp,$B$324,_xlpm.nInp,_xlfn.LET(_xlpm.raw,UPPER(TRIM($B$324)),_xlpm.clean,SUBSTITUTE(SUBSTITUTE(SUBSTITUTE(SUBSTITUTE(SUBSTITUTE(_xlpm.raw,"，",","),"、",","),"；",","),"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25" s="19"/>
      <c r="D325" s="6" t="str" cm="1">
        <f t="array" ref="D325">_xlfn.LET(_xlpm.v,INDEX($B:$B, 4 + INT((ROW()-4)/13)*13 + 8), IF(_xlpm.v=0,"",_xlpm.v))</f>
        <v/>
      </c>
      <c r="E325" s="6"/>
      <c r="F325" s="6">
        <f>25</f>
        <v>25</v>
      </c>
      <c r="G325" s="6" t="str">
        <f>_xlfn.XLOOKUP($F325,题库数据!$A$5:$A$104,题库数据!$J$5:$J$104,"")</f>
        <v>B</v>
      </c>
      <c r="H325" s="6" t="str">
        <f>_xlfn.LET(_xlpm.v,_xlfn.XLOOKUP(F325,题库数据!$A$5:$A$104,题库数据!$K$5:$K$104,""),IF(OR(_xlpm.v="",_xlpm.v=0),"",_xlpm.v))</f>
        <v>Spot 块不再可用,并且您不能在 Prod 机器上 24x7 使用 Spot 实例,因此选项 B应该是有效的.</v>
      </c>
    </row>
    <row r="326" spans="1:8" ht="18.75" customHeight="1">
      <c r="A326" s="10" t="s">
        <v>113</v>
      </c>
      <c r="B326" s="35" t="str">
        <f>_xlfn.LET(_xlpm.inp,$B$324,_xlpm.nStd,_xlfn.LET(_xlpm.raw,UPPER(TRIM($G$316)),_xlpm.clean,SUBSTITUTE(SUBSTITUTE(SUBSTITUTE(SUBSTITUTE(SUBSTITUTE(_xlpm.raw,"，",","),"、",","),"；",","),"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26" s="18"/>
      <c r="D326" s="6" t="str" cm="1">
        <f t="array" ref="D326">_xlfn.LET(_xlpm.v,INDEX($B:$B, 4 + INT((ROW()-4)/13)*13 + 8), IF(_xlpm.v=0,"",_xlpm.v))</f>
        <v/>
      </c>
      <c r="E326" s="6"/>
      <c r="F326" s="6">
        <f>25</f>
        <v>25</v>
      </c>
      <c r="G326" s="6" t="str">
        <f>_xlfn.XLOOKUP($F326,题库数据!$A$5:$A$104,题库数据!$J$5:$J$104,"")</f>
        <v>B</v>
      </c>
      <c r="H326" s="6" t="str">
        <f>_xlfn.LET(_xlpm.v,_xlfn.XLOOKUP(F326,题库数据!$A$5:$A$104,题库数据!$K$5:$K$104,""),IF(OR(_xlpm.v="",_xlpm.v=0),"",_xlpm.v))</f>
        <v>Spot 块不再可用,并且您不能在 Prod 机器上 24x7 使用 Spot 实例,因此选项 B应该是有效的.</v>
      </c>
    </row>
    <row r="327" spans="1:8" ht="18.75" customHeight="1">
      <c r="A327" s="37" t="s">
        <v>114</v>
      </c>
      <c r="B327" s="52" t="str">
        <f>_xlfn.LET(_xlpm.inp,$B$324,_xlpm.p,$H$316,IF(OR(LEN(TRIM(_xlpm.inp))=0,LEN(TRIM(_xlpm.p))=0,_xlpm.p=0),"",_xlpm.p))</f>
        <v/>
      </c>
      <c r="C327" s="63"/>
      <c r="D327" s="6" t="str" cm="1">
        <f t="array" ref="D327">_xlfn.LET(_xlpm.v,INDEX($B:$B, 4 + INT((ROW()-4)/13)*13 + 8), IF(_xlpm.v=0,"",_xlpm.v))</f>
        <v/>
      </c>
      <c r="E327" s="6"/>
      <c r="F327" s="6">
        <f>25</f>
        <v>25</v>
      </c>
      <c r="G327" s="6" t="str">
        <f>_xlfn.XLOOKUP($F327,题库数据!$A$5:$A$104,题库数据!$J$5:$J$104,"")</f>
        <v>B</v>
      </c>
      <c r="H327" s="6" t="str">
        <f>_xlfn.LET(_xlpm.v,_xlfn.XLOOKUP(F327,题库数据!$A$5:$A$104,题库数据!$K$5:$K$104,""),IF(OR(_xlpm.v="",_xlpm.v=0),"",_xlpm.v))</f>
        <v>Spot 块不再可用,并且您不能在 Prod 机器上 24x7 使用 Spot 实例,因此选项 B应该是有效的.</v>
      </c>
    </row>
    <row r="328" spans="1:8" ht="18.75" customHeight="1" thickBot="1">
      <c r="A328" s="12"/>
      <c r="B328" s="54"/>
      <c r="C328" s="55"/>
      <c r="D328" s="6" t="str" cm="1">
        <f t="array" ref="D328">_xlfn.LET(_xlpm.v,INDEX($B:$B, 4 + INT((ROW()-4)/13)*13 + 8), IF(_xlpm.v=0,"",_xlpm.v))</f>
        <v/>
      </c>
      <c r="E328" s="6"/>
      <c r="F328" s="6">
        <f>25</f>
        <v>25</v>
      </c>
      <c r="G328" s="6" t="str">
        <f>_xlfn.XLOOKUP($F328,题库数据!$A$5:$A$104,题库数据!$J$5:$J$104,"")</f>
        <v>B</v>
      </c>
      <c r="H328" s="6" t="str">
        <f>_xlfn.LET(_xlpm.v,_xlfn.XLOOKUP(F328,题库数据!$A$5:$A$104,题库数据!$K$5:$K$104,""),IF(OR(_xlpm.v="",_xlpm.v=0),"",_xlpm.v))</f>
        <v>Spot 块不再可用,并且您不能在 Prod 机器上 24x7 使用 Spot 实例,因此选项 B应该是有效的.</v>
      </c>
    </row>
    <row r="329" spans="1:8" ht="58.5" customHeight="1" thickTop="1" thickBot="1">
      <c r="A329" s="8" t="s">
        <v>140</v>
      </c>
      <c r="B329" s="56" t="s">
        <v>633</v>
      </c>
      <c r="C329" s="57"/>
      <c r="D329" s="6" t="str" cm="1">
        <f t="array" ref="D329">_xlfn.LET(_xlpm.v,INDEX($B:$B, 4 + INT((ROW()-4)/13)*13 + 8), IF(_xlpm.v=0,"",_xlpm.v))</f>
        <v/>
      </c>
      <c r="E329" s="6"/>
      <c r="F329" s="6">
        <f>26</f>
        <v>26</v>
      </c>
      <c r="G329" s="6" t="str">
        <f>_xlfn.XLOOKUP($F329,题库数据!$A$5:$A$104,题库数据!$J$5:$J$104,"")</f>
        <v>A</v>
      </c>
      <c r="H329" s="6" t="str">
        <f>_xlfn.LET(_xlpm.v,_xlfn.XLOOKUP(F329,题库数据!$A$5:$A$104,题库数据!$K$5:$K$104,""),IF(OR(_xlpm.v="",_xlpm.v=0),"",_xlpm.v))</f>
        <v>您可以使用 S3 对象锁来使用一次写入多次读取(WORM)模型存储对象.对象锁定可以帮助防止对象在固定时间或无限期被删除或覆盖.您可以使用 S3 对象锁定来满足需要 WORM 存储的法规要求,或者添加额外的保护层以防止对象更改和删除. 版本控制是必需的,并在后用对象锁定时自动激活. https://docs.aws.amazon.com/AmazonS3/latest/userguide/object-lock-overview.html</v>
      </c>
    </row>
    <row r="330" spans="1:8" ht="18.75" customHeight="1">
      <c r="A330" s="13"/>
      <c r="B330" s="58"/>
      <c r="C330" s="59"/>
      <c r="D330" s="6" t="str" cm="1">
        <f t="array" ref="D330">_xlfn.LET(_xlpm.v,INDEX($B:$B, 4 + INT((ROW()-4)/13)*13 + 8), IF(_xlpm.v=0,"",_xlpm.v))</f>
        <v/>
      </c>
      <c r="E330" s="6"/>
      <c r="F330" s="6">
        <f>26</f>
        <v>26</v>
      </c>
      <c r="G330" s="6" t="str">
        <f>_xlfn.XLOOKUP($F330,题库数据!$A$5:$A$104,题库数据!$J$5:$J$104,"")</f>
        <v>A</v>
      </c>
      <c r="H330" s="6" t="str">
        <f>_xlfn.LET(_xlpm.v,_xlfn.XLOOKUP(F330,题库数据!$A$5:$A$104,题库数据!$K$5:$K$104,""),IF(OR(_xlpm.v="",_xlpm.v=0),"",_xlpm.v))</f>
        <v>您可以使用 S3 对象锁来使用一次写入多次读取(WORM)模型存储对象.对象锁定可以帮助防止对象在固定时间或无限期被删除或覆盖.您可以使用 S3 对象锁定来满足需要 WORM 存储的法规要求,或者添加额外的保护层以防止对象更改和删除. 版本控制是必需的,并在后用对象锁定时自动激活. https://docs.aws.amazon.com/AmazonS3/latest/userguide/object-lock-overview.html</v>
      </c>
    </row>
    <row r="331" spans="1:8" ht="18.75" customHeight="1">
      <c r="A331" s="14" t="s">
        <v>107</v>
      </c>
      <c r="B331" s="60" t="str">
        <f>_xlfn.XLOOKUP($F331,题库[题号],题库[选项A])</f>
        <v>将上传的文档存储在启用S3 版本控制和 S3 对象锁定的 Amazon S3 存储桶中</v>
      </c>
      <c r="C331" s="61"/>
      <c r="D331" s="6" t="str" cm="1">
        <f t="array" ref="D331">_xlfn.LET(_xlpm.v,INDEX($B:$B, 4 + INT((ROW()-4)/13)*13 + 8), IF(_xlpm.v=0,"",_xlpm.v))</f>
        <v/>
      </c>
      <c r="E331" s="6"/>
      <c r="F331" s="6">
        <f>26</f>
        <v>26</v>
      </c>
      <c r="G331" s="6" t="str">
        <f>_xlfn.XLOOKUP($F331,题库数据!$A$5:$A$104,题库数据!$J$5:$J$104,"")</f>
        <v>A</v>
      </c>
      <c r="H331" s="6" t="str">
        <f>_xlfn.LET(_xlpm.v,_xlfn.XLOOKUP(F331,题库数据!$A$5:$A$104,题库数据!$K$5:$K$104,""),IF(OR(_xlpm.v="",_xlpm.v=0),"",_xlpm.v))</f>
        <v>您可以使用 S3 对象锁来使用一次写入多次读取(WORM)模型存储对象.对象锁定可以帮助防止对象在固定时间或无限期被删除或覆盖.您可以使用 S3 对象锁定来满足需要 WORM 存储的法规要求,或者添加额外的保护层以防止对象更改和删除. 版本控制是必需的,并在后用对象锁定时自动激活. https://docs.aws.amazon.com/AmazonS3/latest/userguide/object-lock-overview.html</v>
      </c>
    </row>
    <row r="332" spans="1:8" ht="18.75" customHeight="1">
      <c r="A332" s="14" t="s">
        <v>108</v>
      </c>
      <c r="B332" s="60" t="str">
        <f>_xlfn.XLOOKUP($F332,题库[题号],题库[选项B])</f>
        <v>将上传的文档存储在 Amazon S3 存储桶中.配置 S3 生命周期策略以定期存档文档.</v>
      </c>
      <c r="C332" s="61"/>
      <c r="D332" s="6" t="str" cm="1">
        <f t="array" ref="D332">_xlfn.LET(_xlpm.v,INDEX($B:$B, 4 + INT((ROW()-4)/13)*13 + 8), IF(_xlpm.v=0,"",_xlpm.v))</f>
        <v/>
      </c>
      <c r="E332" s="6"/>
      <c r="F332" s="6">
        <f>26</f>
        <v>26</v>
      </c>
      <c r="G332" s="6" t="str">
        <f>_xlfn.XLOOKUP($F332,题库数据!$A$5:$A$104,题库数据!$J$5:$J$104,"")</f>
        <v>A</v>
      </c>
      <c r="H332" s="6" t="str">
        <f>_xlfn.LET(_xlpm.v,_xlfn.XLOOKUP(F332,题库数据!$A$5:$A$104,题库数据!$K$5:$K$104,""),IF(OR(_xlpm.v="",_xlpm.v=0),"",_xlpm.v))</f>
        <v>您可以使用 S3 对象锁来使用一次写入多次读取(WORM)模型存储对象.对象锁定可以帮助防止对象在固定时间或无限期被删除或覆盖.您可以使用 S3 对象锁定来满足需要 WORM 存储的法规要求,或者添加额外的保护层以防止对象更改和删除. 版本控制是必需的,并在后用对象锁定时自动激活. https://docs.aws.amazon.com/AmazonS3/latest/userguide/object-lock-overview.html</v>
      </c>
    </row>
    <row r="333" spans="1:8" ht="18.75" customHeight="1">
      <c r="A333" s="14" t="s">
        <v>109</v>
      </c>
      <c r="B333" s="60" t="str">
        <f>_xlfn.XLOOKUP($F333,题库[题号],题库[选项C])</f>
        <v>将上传的文档存储在启用了S3 版本控制的 Amazon S3 存储桶中.配置 ACL 以将所有访问权限限制为只读.</v>
      </c>
      <c r="C333" s="61"/>
      <c r="D333" s="6" t="str" cm="1">
        <f t="array" ref="D333">_xlfn.LET(_xlpm.v,INDEX($B:$B, 4 + INT((ROW()-4)/13)*13 + 8), IF(_xlpm.v=0,"",_xlpm.v))</f>
        <v/>
      </c>
      <c r="E333" s="6"/>
      <c r="F333" s="6">
        <f>26</f>
        <v>26</v>
      </c>
      <c r="G333" s="6" t="str">
        <f>_xlfn.XLOOKUP($F333,题库数据!$A$5:$A$104,题库数据!$J$5:$J$104,"")</f>
        <v>A</v>
      </c>
      <c r="H333" s="6" t="str">
        <f>_xlfn.LET(_xlpm.v,_xlfn.XLOOKUP(F333,题库数据!$A$5:$A$104,题库数据!$K$5:$K$104,""),IF(OR(_xlpm.v="",_xlpm.v=0),"",_xlpm.v))</f>
        <v>您可以使用 S3 对象锁来使用一次写入多次读取(WORM)模型存储对象.对象锁定可以帮助防止对象在固定时间或无限期被删除或覆盖.您可以使用 S3 对象锁定来满足需要 WORM 存储的法规要求,或者添加额外的保护层以防止对象更改和删除. 版本控制是必需的,并在后用对象锁定时自动激活. https://docs.aws.amazon.com/AmazonS3/latest/userguide/object-lock-overview.html</v>
      </c>
    </row>
    <row r="334" spans="1:8" ht="18.75" customHeight="1">
      <c r="A334" s="14" t="s">
        <v>110</v>
      </c>
      <c r="B334" s="60" t="str">
        <f>_xlfn.XLOOKUP($F334,题库[题号],题库[选项D])</f>
        <v>将上传的文档存储在 Amazon Elastic File System (Amazon EFS) 卷上,通过以只读模式挂载卷来访问数据.</v>
      </c>
      <c r="C334" s="61"/>
      <c r="D334" s="6" t="str" cm="1">
        <f t="array" ref="D334">_xlfn.LET(_xlpm.v,INDEX($B:$B, 4 + INT((ROW()-4)/13)*13 + 8), IF(_xlpm.v=0,"",_xlpm.v))</f>
        <v/>
      </c>
      <c r="E334" s="6"/>
      <c r="F334" s="6">
        <f>26</f>
        <v>26</v>
      </c>
      <c r="G334" s="6" t="str">
        <f>_xlfn.XLOOKUP($F334,题库数据!$A$5:$A$104,题库数据!$J$5:$J$104,"")</f>
        <v>A</v>
      </c>
      <c r="H334" s="6" t="str">
        <f>_xlfn.LET(_xlpm.v,_xlfn.XLOOKUP(F334,题库数据!$A$5:$A$104,题库数据!$K$5:$K$104,""),IF(OR(_xlpm.v="",_xlpm.v=0),"",_xlpm.v))</f>
        <v>您可以使用 S3 对象锁来使用一次写入多次读取(WORM)模型存储对象.对象锁定可以帮助防止对象在固定时间或无限期被删除或覆盖.您可以使用 S3 对象锁定来满足需要 WORM 存储的法规要求,或者添加额外的保护层以防止对象更改和删除. 版本控制是必需的,并在后用对象锁定时自动激活. https://docs.aws.amazon.com/AmazonS3/latest/userguide/object-lock-overview.html</v>
      </c>
    </row>
    <row r="335" spans="1:8" ht="18.75" customHeight="1">
      <c r="A335" s="14"/>
      <c r="B335" s="62" t="str">
        <f>_xlfn.LET(_xlpm.v,_xlfn.XLOOKUP($F335,题库[题号],题库[选项E],""),IF(OR(_xlpm.v="",_xlpm.v=0),"",_xlpm.v))</f>
        <v/>
      </c>
      <c r="C335" s="63"/>
      <c r="D335" s="6" t="str" cm="1">
        <f t="array" ref="D335">_xlfn.LET(_xlpm.v,INDEX($B:$B, 4 + INT((ROW()-4)/13)*13 + 8), IF(_xlpm.v=0,"",_xlpm.v))</f>
        <v/>
      </c>
      <c r="E335" s="6"/>
      <c r="F335" s="6">
        <f>26</f>
        <v>26</v>
      </c>
      <c r="G335" s="6" t="str">
        <f>_xlfn.XLOOKUP($F335,题库数据!$A$5:$A$104,题库数据!$J$5:$J$104,"")</f>
        <v>A</v>
      </c>
      <c r="H335" s="6" t="str">
        <f>_xlfn.LET(_xlpm.v,_xlfn.XLOOKUP(F335,题库数据!$A$5:$A$104,题库数据!$K$5:$K$104,""),IF(OR(_xlpm.v="",_xlpm.v=0),"",_xlpm.v))</f>
        <v>您可以使用 S3 对象锁来使用一次写入多次读取(WORM)模型存储对象.对象锁定可以帮助防止对象在固定时间或无限期被删除或覆盖.您可以使用 S3 对象锁定来满足需要 WORM 存储的法规要求,或者添加额外的保护层以防止对象更改和删除. 版本控制是必需的,并在后用对象锁定时自动激活. https://docs.aws.amazon.com/AmazonS3/latest/userguide/object-lock-overview.html</v>
      </c>
    </row>
    <row r="336" spans="1:8" ht="18.75" customHeight="1" thickBot="1">
      <c r="A336" s="14"/>
      <c r="B336" s="66" t="str">
        <f>_xlfn.LET(_xlpm.v,_xlfn.XLOOKUP($F336,题库[题号],题库[选项F],""),IF(OR(_xlpm.v="",_xlpm.v=0),"",_xlpm.v))</f>
        <v/>
      </c>
      <c r="C336" s="67"/>
      <c r="D336" s="6" t="str" cm="1">
        <f t="array" ref="D336">_xlfn.LET(_xlpm.v,INDEX($B:$B, 4 + INT((ROW()-4)/13)*13 + 8), IF(_xlpm.v=0,"",_xlpm.v))</f>
        <v/>
      </c>
      <c r="E336" s="6"/>
      <c r="F336" s="6">
        <f>26</f>
        <v>26</v>
      </c>
      <c r="G336" s="6" t="str">
        <f>_xlfn.XLOOKUP($F336,题库数据!$A$5:$A$104,题库数据!$J$5:$J$104,"")</f>
        <v>A</v>
      </c>
      <c r="H336" s="6" t="str">
        <f>_xlfn.LET(_xlpm.v,_xlfn.XLOOKUP(F336,题库数据!$A$5:$A$104,题库数据!$K$5:$K$104,""),IF(OR(_xlpm.v="",_xlpm.v=0),"",_xlpm.v))</f>
        <v>您可以使用 S3 对象锁来使用一次写入多次读取(WORM)模型存储对象.对象锁定可以帮助防止对象在固定时间或无限期被删除或覆盖.您可以使用 S3 对象锁定来满足需要 WORM 存储的法规要求,或者添加额外的保护层以防止对象更改和删除. 版本控制是必需的,并在后用对象锁定时自动激活. https://docs.aws.amazon.com/AmazonS3/latest/userguide/object-lock-overview.html</v>
      </c>
    </row>
    <row r="337" spans="1:8" ht="18.75" customHeight="1" thickBot="1">
      <c r="A337" s="11" t="s">
        <v>111</v>
      </c>
      <c r="B337" s="25"/>
      <c r="C337" s="7"/>
      <c r="D337" s="6" t="str" cm="1">
        <f t="array" ref="D337">_xlfn.LET(_xlpm.v,INDEX($B:$B, 4 + INT((ROW()-4)/13)*13 + 8), IF(_xlpm.v=0,"",_xlpm.v))</f>
        <v/>
      </c>
      <c r="E337" s="6"/>
      <c r="F337" s="6">
        <f>26</f>
        <v>26</v>
      </c>
      <c r="G337" s="6" t="str">
        <f>_xlfn.XLOOKUP($F337,题库数据!$A$5:$A$104,题库数据!$J$5:$J$104,"")</f>
        <v>A</v>
      </c>
      <c r="H337" s="6" t="str">
        <f>_xlfn.LET(_xlpm.v,_xlfn.XLOOKUP(F337,题库数据!$A$5:$A$104,题库数据!$K$5:$K$104,""),IF(OR(_xlpm.v="",_xlpm.v=0),"",_xlpm.v))</f>
        <v>您可以使用 S3 对象锁来使用一次写入多次读取(WORM)模型存储对象.对象锁定可以帮助防止对象在固定时间或无限期被删除或覆盖.您可以使用 S3 对象锁定来满足需要 WORM 存储的法规要求,或者添加额外的保护层以防止对象更改和删除. 版本控制是必需的,并在后用对象锁定时自动激活. https://docs.aws.amazon.com/AmazonS3/latest/userguide/object-lock-overview.html</v>
      </c>
    </row>
    <row r="338" spans="1:8" ht="18.75" customHeight="1">
      <c r="A338" s="14" t="s">
        <v>112</v>
      </c>
      <c r="B338" s="34" t="str">
        <f>_xlfn.LET(_xlpm.inp,$B$337,_xlpm.nInp,_xlfn.LET(_xlpm.raw,UPPER(TRIM($B$337)),_xlpm.clean,SUBSTITUTE(SUBSTITUTE(SUBSTITUTE(SUBSTITUTE(SUBSTITUTE(_xlpm.raw,"，",","),"、",","),"；",","),"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38" s="19"/>
      <c r="D338" s="6" t="str" cm="1">
        <f t="array" ref="D338">_xlfn.LET(_xlpm.v,INDEX($B:$B, 4 + INT((ROW()-4)/13)*13 + 8), IF(_xlpm.v=0,"",_xlpm.v))</f>
        <v/>
      </c>
      <c r="E338" s="6"/>
      <c r="F338" s="6">
        <f>26</f>
        <v>26</v>
      </c>
      <c r="G338" s="6" t="str">
        <f>_xlfn.XLOOKUP($F338,题库数据!$A$5:$A$104,题库数据!$J$5:$J$104,"")</f>
        <v>A</v>
      </c>
      <c r="H338" s="6" t="str">
        <f>_xlfn.LET(_xlpm.v,_xlfn.XLOOKUP(F338,题库数据!$A$5:$A$104,题库数据!$K$5:$K$104,""),IF(OR(_xlpm.v="",_xlpm.v=0),"",_xlpm.v))</f>
        <v>您可以使用 S3 对象锁来使用一次写入多次读取(WORM)模型存储对象.对象锁定可以帮助防止对象在固定时间或无限期被删除或覆盖.您可以使用 S3 对象锁定来满足需要 WORM 存储的法规要求,或者添加额外的保护层以防止对象更改和删除. 版本控制是必需的,并在后用对象锁定时自动激活. https://docs.aws.amazon.com/AmazonS3/latest/userguide/object-lock-overview.html</v>
      </c>
    </row>
    <row r="339" spans="1:8" ht="18.75" customHeight="1">
      <c r="A339" s="14" t="s">
        <v>113</v>
      </c>
      <c r="B339" s="35" t="str">
        <f>_xlfn.LET(_xlpm.inp,$B$337,_xlpm.nStd,_xlfn.LET(_xlpm.raw,UPPER(TRIM($G$329)),_xlpm.clean,SUBSTITUTE(SUBSTITUTE(SUBSTITUTE(SUBSTITUTE(SUBSTITUTE(_xlpm.raw,"，",","),"、",","),"；",","),"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39" s="18"/>
      <c r="D339" s="6" t="str" cm="1">
        <f t="array" ref="D339">_xlfn.LET(_xlpm.v,INDEX($B:$B, 4 + INT((ROW()-4)/13)*13 + 8), IF(_xlpm.v=0,"",_xlpm.v))</f>
        <v/>
      </c>
      <c r="E339" s="6"/>
      <c r="F339" s="6">
        <f>26</f>
        <v>26</v>
      </c>
      <c r="G339" s="6" t="str">
        <f>_xlfn.XLOOKUP($F339,题库数据!$A$5:$A$104,题库数据!$J$5:$J$104,"")</f>
        <v>A</v>
      </c>
      <c r="H339" s="6" t="str">
        <f>_xlfn.LET(_xlpm.v,_xlfn.XLOOKUP(F339,题库数据!$A$5:$A$104,题库数据!$K$5:$K$104,""),IF(OR(_xlpm.v="",_xlpm.v=0),"",_xlpm.v))</f>
        <v>您可以使用 S3 对象锁来使用一次写入多次读取(WORM)模型存储对象.对象锁定可以帮助防止对象在固定时间或无限期被删除或覆盖.您可以使用 S3 对象锁定来满足需要 WORM 存储的法规要求,或者添加额外的保护层以防止对象更改和删除. 版本控制是必需的,并在后用对象锁定时自动激活. https://docs.aws.amazon.com/AmazonS3/latest/userguide/object-lock-overview.html</v>
      </c>
    </row>
    <row r="340" spans="1:8" ht="18.75" customHeight="1">
      <c r="A340" s="37" t="s">
        <v>114</v>
      </c>
      <c r="B340" s="52" t="str">
        <f>_xlfn.LET(_xlpm.inp,$B$337,_xlpm.p,$H$329,IF(OR(LEN(TRIM(_xlpm.inp))=0,LEN(TRIM(_xlpm.p))=0,_xlpm.p=0),"",_xlpm.p))</f>
        <v/>
      </c>
      <c r="C340" s="63"/>
      <c r="D340" s="6" t="str" cm="1">
        <f t="array" ref="D340">_xlfn.LET(_xlpm.v,INDEX($B:$B, 4 + INT((ROW()-4)/13)*13 + 8), IF(_xlpm.v=0,"",_xlpm.v))</f>
        <v/>
      </c>
      <c r="E340" s="6"/>
      <c r="F340" s="6">
        <f>26</f>
        <v>26</v>
      </c>
      <c r="G340" s="6" t="str">
        <f>_xlfn.XLOOKUP($F340,题库数据!$A$5:$A$104,题库数据!$J$5:$J$104,"")</f>
        <v>A</v>
      </c>
      <c r="H340" s="6" t="str">
        <f>_xlfn.LET(_xlpm.v,_xlfn.XLOOKUP(F340,题库数据!$A$5:$A$104,题库数据!$K$5:$K$104,""),IF(OR(_xlpm.v="",_xlpm.v=0),"",_xlpm.v))</f>
        <v>您可以使用 S3 对象锁来使用一次写入多次读取(WORM)模型存储对象.对象锁定可以帮助防止对象在固定时间或无限期被删除或覆盖.您可以使用 S3 对象锁定来满足需要 WORM 存储的法规要求,或者添加额外的保护层以防止对象更改和删除. 版本控制是必需的,并在后用对象锁定时自动激活. https://docs.aws.amazon.com/AmazonS3/latest/userguide/object-lock-overview.html</v>
      </c>
    </row>
    <row r="341" spans="1:8" ht="18.75" customHeight="1" thickBot="1">
      <c r="A341" s="15"/>
      <c r="B341" s="54"/>
      <c r="C341" s="55"/>
      <c r="D341" s="6" t="str" cm="1">
        <f t="array" ref="D341">_xlfn.LET(_xlpm.v,INDEX($B:$B, 4 + INT((ROW()-4)/13)*13 + 8), IF(_xlpm.v=0,"",_xlpm.v))</f>
        <v/>
      </c>
      <c r="E341" s="6"/>
      <c r="F341" s="6">
        <f>26</f>
        <v>26</v>
      </c>
      <c r="G341" s="6" t="str">
        <f>_xlfn.XLOOKUP($F341,题库数据!$A$5:$A$104,题库数据!$J$5:$J$104,"")</f>
        <v>A</v>
      </c>
      <c r="H341" s="6" t="str">
        <f>_xlfn.LET(_xlpm.v,_xlfn.XLOOKUP(F341,题库数据!$A$5:$A$104,题库数据!$K$5:$K$104,""),IF(OR(_xlpm.v="",_xlpm.v=0),"",_xlpm.v))</f>
        <v>您可以使用 S3 对象锁来使用一次写入多次读取(WORM)模型存储对象.对象锁定可以帮助防止对象在固定时间或无限期被删除或覆盖.您可以使用 S3 对象锁定来满足需要 WORM 存储的法规要求,或者添加额外的保护层以防止对象更改和删除. 版本控制是必需的,并在后用对象锁定时自动激活. https://docs.aws.amazon.com/AmazonS3/latest/userguide/object-lock-overview.html</v>
      </c>
    </row>
    <row r="342" spans="1:8" ht="58.5" customHeight="1" thickTop="1" thickBot="1">
      <c r="A342" s="8" t="s">
        <v>141</v>
      </c>
      <c r="B342" s="56" t="s">
        <v>635</v>
      </c>
      <c r="C342" s="57"/>
      <c r="D342" s="6" t="str" cm="1">
        <f t="array" ref="D342">_xlfn.LET(_xlpm.v,INDEX($B:$B, 4 + INT((ROW()-4)/13)*13 + 8), IF(_xlpm.v=0,"",_xlpm.v))</f>
        <v/>
      </c>
      <c r="E342" s="6"/>
      <c r="F342" s="6">
        <f>27</f>
        <v>27</v>
      </c>
      <c r="G342" s="6" t="str">
        <f>_xlfn.XLOOKUP($F342,题库数据!$A$5:$A$104,题库数据!$J$5:$J$104,"")</f>
        <v>A</v>
      </c>
      <c r="H342" s="6" t="str">
        <f>_xlfn.LET(_xlpm.v,_xlfn.XLOOKUP(F342,题库数据!$A$5:$A$104,题库数据!$K$5:$K$104,""),IF(OR(_xlpm.v="",_xlpm.v=0),"",_xlpm.v))</f>
        <v>AWS Secrets Manager 可帮助您保护访问您的应用程序.服务和 IT 资源所需的机密,该服务使您能够在整个生命周期内轻松轮换.管理和检索数据库凭证.API 密钥和其他机密.https://docs.aws.amazon.com/secretsmanager/latest/userguide/intro.html</v>
      </c>
    </row>
    <row r="343" spans="1:8" ht="18.75" customHeight="1">
      <c r="A343" s="9"/>
      <c r="B343" s="74"/>
      <c r="C343" s="75"/>
      <c r="D343" s="6" t="str" cm="1">
        <f t="array" ref="D343">_xlfn.LET(_xlpm.v,INDEX($B:$B, 4 + INT((ROW()-4)/13)*13 + 8), IF(_xlpm.v=0,"",_xlpm.v))</f>
        <v/>
      </c>
      <c r="E343" s="6"/>
      <c r="F343" s="6">
        <f>27</f>
        <v>27</v>
      </c>
      <c r="G343" s="6" t="str">
        <f>_xlfn.XLOOKUP($F343,题库数据!$A$5:$A$104,题库数据!$J$5:$J$104,"")</f>
        <v>A</v>
      </c>
      <c r="H343" s="6" t="str">
        <f>_xlfn.LET(_xlpm.v,_xlfn.XLOOKUP(F343,题库数据!$A$5:$A$104,题库数据!$K$5:$K$104,""),IF(OR(_xlpm.v="",_xlpm.v=0),"",_xlpm.v))</f>
        <v>AWS Secrets Manager 可帮助您保护访问您的应用程序.服务和 IT 资源所需的机密,该服务使您能够在整个生命周期内轻松轮换.管理和检索数据库凭证.API 密钥和其他机密.https://docs.aws.amazon.com/secretsmanager/latest/userguide/intro.html</v>
      </c>
    </row>
    <row r="344" spans="1:8" ht="18.75" customHeight="1">
      <c r="A344" s="10" t="s">
        <v>107</v>
      </c>
      <c r="B344" s="64" t="str">
        <f>_xlfn.XLOOKUP($F344,题库[题号],题库[选项A])</f>
        <v>将数据库用户凭证存储在 AWS Secrets Manager 中.授予必要的 IAM 权限以允许 Web 服务器访问 AWS Secrets Manager.</v>
      </c>
      <c r="C344" s="65"/>
      <c r="D344" s="6" t="str" cm="1">
        <f t="array" ref="D344">_xlfn.LET(_xlpm.v,INDEX($B:$B, 4 + INT((ROW()-4)/13)*13 + 8), IF(_xlpm.v=0,"",_xlpm.v))</f>
        <v/>
      </c>
      <c r="E344" s="6"/>
      <c r="F344" s="6">
        <f>27</f>
        <v>27</v>
      </c>
      <c r="G344" s="6" t="str">
        <f>_xlfn.XLOOKUP($F344,题库数据!$A$5:$A$104,题库数据!$J$5:$J$104,"")</f>
        <v>A</v>
      </c>
      <c r="H344" s="6" t="str">
        <f>_xlfn.LET(_xlpm.v,_xlfn.XLOOKUP(F344,题库数据!$A$5:$A$104,题库数据!$K$5:$K$104,""),IF(OR(_xlpm.v="",_xlpm.v=0),"",_xlpm.v))</f>
        <v>AWS Secrets Manager 可帮助您保护访问您的应用程序.服务和 IT 资源所需的机密,该服务使您能够在整个生命周期内轻松轮换.管理和检索数据库凭证.API 密钥和其他机密.https://docs.aws.amazon.com/secretsmanager/latest/userguide/intro.html</v>
      </c>
    </row>
    <row r="345" spans="1:8" ht="18.75" customHeight="1">
      <c r="A345" s="10" t="s">
        <v>108</v>
      </c>
      <c r="B345" s="64" t="str">
        <f>_xlfn.XLOOKUP($F345,题库[题号],题库[选项B])</f>
        <v>将数据库用户凭证存储在 AWS Systems Manager OpsCenter 中.授予必要的 IAM 权限以允许 Web 服务器访问 OpsCenter.</v>
      </c>
      <c r="C345" s="65"/>
      <c r="D345" s="6" t="str" cm="1">
        <f t="array" ref="D345">_xlfn.LET(_xlpm.v,INDEX($B:$B, 4 + INT((ROW()-4)/13)*13 + 8), IF(_xlpm.v=0,"",_xlpm.v))</f>
        <v/>
      </c>
      <c r="E345" s="6"/>
      <c r="F345" s="6">
        <f>27</f>
        <v>27</v>
      </c>
      <c r="G345" s="6" t="str">
        <f>_xlfn.XLOOKUP($F345,题库数据!$A$5:$A$104,题库数据!$J$5:$J$104,"")</f>
        <v>A</v>
      </c>
      <c r="H345" s="6" t="str">
        <f>_xlfn.LET(_xlpm.v,_xlfn.XLOOKUP(F345,题库数据!$A$5:$A$104,题库数据!$K$5:$K$104,""),IF(OR(_xlpm.v="",_xlpm.v=0),"",_xlpm.v))</f>
        <v>AWS Secrets Manager 可帮助您保护访问您的应用程序.服务和 IT 资源所需的机密,该服务使您能够在整个生命周期内轻松轮换.管理和检索数据库凭证.API 密钥和其他机密.https://docs.aws.amazon.com/secretsmanager/latest/userguide/intro.html</v>
      </c>
    </row>
    <row r="346" spans="1:8" ht="18.75" customHeight="1">
      <c r="A346" s="10" t="s">
        <v>109</v>
      </c>
      <c r="B346" s="64" t="str">
        <f>_xlfn.XLOOKUP($F346,题库[题号],题库[选项C])</f>
        <v>将数据库用户凭证存储在安全的 Amazon S3 存储桶中.授予必要的 IAM 权限以允许 Web 服务器检索凭证并访问数据库.</v>
      </c>
      <c r="C346" s="65"/>
      <c r="D346" s="6" t="str" cm="1">
        <f t="array" ref="D346">_xlfn.LET(_xlpm.v,INDEX($B:$B, 4 + INT((ROW()-4)/13)*13 + 8), IF(_xlpm.v=0,"",_xlpm.v))</f>
        <v/>
      </c>
      <c r="E346" s="6"/>
      <c r="F346" s="6">
        <f>27</f>
        <v>27</v>
      </c>
      <c r="G346" s="6" t="str">
        <f>_xlfn.XLOOKUP($F346,题库数据!$A$5:$A$104,题库数据!$J$5:$J$104,"")</f>
        <v>A</v>
      </c>
      <c r="H346" s="6" t="str">
        <f>_xlfn.LET(_xlpm.v,_xlfn.XLOOKUP(F346,题库数据!$A$5:$A$104,题库数据!$K$5:$K$104,""),IF(OR(_xlpm.v="",_xlpm.v=0),"",_xlpm.v))</f>
        <v>AWS Secrets Manager 可帮助您保护访问您的应用程序.服务和 IT 资源所需的机密,该服务使您能够在整个生命周期内轻松轮换.管理和检索数据库凭证.API 密钥和其他机密.https://docs.aws.amazon.com/secretsmanager/latest/userguide/intro.html</v>
      </c>
    </row>
    <row r="347" spans="1:8" ht="18.75" customHeight="1">
      <c r="A347" s="10" t="s">
        <v>110</v>
      </c>
      <c r="B347" s="64" t="str">
        <f>_xlfn.XLOOKUP($F347,题库[题号],题库[选项D])</f>
        <v>将数据库用户凭证存储在 Web 服务器文件系统上使用 AWS Key Management Service (AWS KMS)加密的文件中.Web 服务器应该能够解密文件并访问数据库.</v>
      </c>
      <c r="C347" s="65"/>
      <c r="D347" s="6" t="str" cm="1">
        <f t="array" ref="D347">_xlfn.LET(_xlpm.v,INDEX($B:$B, 4 + INT((ROW()-4)/13)*13 + 8), IF(_xlpm.v=0,"",_xlpm.v))</f>
        <v/>
      </c>
      <c r="E347" s="6"/>
      <c r="F347" s="6">
        <f>27</f>
        <v>27</v>
      </c>
      <c r="G347" s="6" t="str">
        <f>_xlfn.XLOOKUP($F347,题库数据!$A$5:$A$104,题库数据!$J$5:$J$104,"")</f>
        <v>A</v>
      </c>
      <c r="H347" s="6" t="str">
        <f>_xlfn.LET(_xlpm.v,_xlfn.XLOOKUP(F347,题库数据!$A$5:$A$104,题库数据!$K$5:$K$104,""),IF(OR(_xlpm.v="",_xlpm.v=0),"",_xlpm.v))</f>
        <v>AWS Secrets Manager 可帮助您保护访问您的应用程序.服务和 IT 资源所需的机密,该服务使您能够在整个生命周期内轻松轮换.管理和检索数据库凭证.API 密钥和其他机密.https://docs.aws.amazon.com/secretsmanager/latest/userguide/intro.html</v>
      </c>
    </row>
    <row r="348" spans="1:8" ht="18.75" customHeight="1">
      <c r="A348" s="10"/>
      <c r="B348" s="62" t="str">
        <f>_xlfn.LET(_xlpm.v,_xlfn.XLOOKUP($F348,题库[题号],题库[选项E],""),IF(OR(_xlpm.v="",_xlpm.v=0),"",_xlpm.v))</f>
        <v/>
      </c>
      <c r="C348" s="63"/>
      <c r="D348" s="6" t="str" cm="1">
        <f t="array" ref="D348">_xlfn.LET(_xlpm.v,INDEX($B:$B, 4 + INT((ROW()-4)/13)*13 + 8), IF(_xlpm.v=0,"",_xlpm.v))</f>
        <v/>
      </c>
      <c r="E348" s="6"/>
      <c r="F348" s="6">
        <f>27</f>
        <v>27</v>
      </c>
      <c r="G348" s="6" t="str">
        <f>_xlfn.XLOOKUP($F348,题库数据!$A$5:$A$104,题库数据!$J$5:$J$104,"")</f>
        <v>A</v>
      </c>
      <c r="H348" s="6" t="str">
        <f>_xlfn.LET(_xlpm.v,_xlfn.XLOOKUP(F348,题库数据!$A$5:$A$104,题库数据!$K$5:$K$104,""),IF(OR(_xlpm.v="",_xlpm.v=0),"",_xlpm.v))</f>
        <v>AWS Secrets Manager 可帮助您保护访问您的应用程序.服务和 IT 资源所需的机密,该服务使您能够在整个生命周期内轻松轮换.管理和检索数据库凭证.API 密钥和其他机密.https://docs.aws.amazon.com/secretsmanager/latest/userguide/intro.html</v>
      </c>
    </row>
    <row r="349" spans="1:8" ht="18.75" customHeight="1" thickBot="1">
      <c r="A349" s="10"/>
      <c r="B349" s="66" t="str">
        <f>_xlfn.LET(_xlpm.v,_xlfn.XLOOKUP($F349,题库[题号],题库[选项F],""),IF(OR(_xlpm.v="",_xlpm.v=0),"",_xlpm.v))</f>
        <v/>
      </c>
      <c r="C349" s="67"/>
      <c r="D349" s="6" t="str" cm="1">
        <f t="array" ref="D349">_xlfn.LET(_xlpm.v,INDEX($B:$B, 4 + INT((ROW()-4)/13)*13 + 8), IF(_xlpm.v=0,"",_xlpm.v))</f>
        <v/>
      </c>
      <c r="E349" s="6"/>
      <c r="F349" s="6">
        <f>27</f>
        <v>27</v>
      </c>
      <c r="G349" s="6" t="str">
        <f>_xlfn.XLOOKUP($F349,题库数据!$A$5:$A$104,题库数据!$J$5:$J$104,"")</f>
        <v>A</v>
      </c>
      <c r="H349" s="6" t="str">
        <f>_xlfn.LET(_xlpm.v,_xlfn.XLOOKUP(F349,题库数据!$A$5:$A$104,题库数据!$K$5:$K$104,""),IF(OR(_xlpm.v="",_xlpm.v=0),"",_xlpm.v))</f>
        <v>AWS Secrets Manager 可帮助您保护访问您的应用程序.服务和 IT 资源所需的机密,该服务使您能够在整个生命周期内轻松轮换.管理和检索数据库凭证.API 密钥和其他机密.https://docs.aws.amazon.com/secretsmanager/latest/userguide/intro.html</v>
      </c>
    </row>
    <row r="350" spans="1:8" ht="18.75" customHeight="1" thickBot="1">
      <c r="A350" s="11" t="s">
        <v>111</v>
      </c>
      <c r="B350" s="25"/>
      <c r="C350" s="7"/>
      <c r="D350" s="6" t="str" cm="1">
        <f t="array" ref="D350">_xlfn.LET(_xlpm.v,INDEX($B:$B, 4 + INT((ROW()-4)/13)*13 + 8), IF(_xlpm.v=0,"",_xlpm.v))</f>
        <v/>
      </c>
      <c r="E350" s="6"/>
      <c r="F350" s="6">
        <f>27</f>
        <v>27</v>
      </c>
      <c r="G350" s="6" t="str">
        <f>_xlfn.XLOOKUP($F350,题库数据!$A$5:$A$104,题库数据!$J$5:$J$104,"")</f>
        <v>A</v>
      </c>
      <c r="H350" s="6" t="str">
        <f>_xlfn.LET(_xlpm.v,_xlfn.XLOOKUP(F350,题库数据!$A$5:$A$104,题库数据!$K$5:$K$104,""),IF(OR(_xlpm.v="",_xlpm.v=0),"",_xlpm.v))</f>
        <v>AWS Secrets Manager 可帮助您保护访问您的应用程序.服务和 IT 资源所需的机密,该服务使您能够在整个生命周期内轻松轮换.管理和检索数据库凭证.API 密钥和其他机密.https://docs.aws.amazon.com/secretsmanager/latest/userguide/intro.html</v>
      </c>
    </row>
    <row r="351" spans="1:8" ht="18.75" customHeight="1">
      <c r="A351" s="10" t="s">
        <v>112</v>
      </c>
      <c r="B351" s="34" t="str">
        <f>_xlfn.LET(_xlpm.inp,$B$350,_xlpm.nInp,_xlfn.LET(_xlpm.raw,UPPER(TRIM($B$350)),_xlpm.clean,SUBSTITUTE(SUBSTITUTE(SUBSTITUTE(SUBSTITUTE(SUBSTITUTE(_xlpm.raw,"，",","),"、",","),"；",","),"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51" s="19"/>
      <c r="D351" s="6" t="str" cm="1">
        <f t="array" ref="D351">_xlfn.LET(_xlpm.v,INDEX($B:$B, 4 + INT((ROW()-4)/13)*13 + 8), IF(_xlpm.v=0,"",_xlpm.v))</f>
        <v/>
      </c>
      <c r="E351" s="6"/>
      <c r="F351" s="6">
        <f>27</f>
        <v>27</v>
      </c>
      <c r="G351" s="6" t="str">
        <f>_xlfn.XLOOKUP($F351,题库数据!$A$5:$A$104,题库数据!$J$5:$J$104,"")</f>
        <v>A</v>
      </c>
      <c r="H351" s="6" t="str">
        <f>_xlfn.LET(_xlpm.v,_xlfn.XLOOKUP(F351,题库数据!$A$5:$A$104,题库数据!$K$5:$K$104,""),IF(OR(_xlpm.v="",_xlpm.v=0),"",_xlpm.v))</f>
        <v>AWS Secrets Manager 可帮助您保护访问您的应用程序.服务和 IT 资源所需的机密,该服务使您能够在整个生命周期内轻松轮换.管理和检索数据库凭证.API 密钥和其他机密.https://docs.aws.amazon.com/secretsmanager/latest/userguide/intro.html</v>
      </c>
    </row>
    <row r="352" spans="1:8" ht="18.75" customHeight="1">
      <c r="A352" s="10" t="s">
        <v>113</v>
      </c>
      <c r="B352" s="35" t="str">
        <f>_xlfn.LET(_xlpm.inp,$B$350,_xlpm.nStd,_xlfn.LET(_xlpm.raw,UPPER(TRIM($G$342)),_xlpm.clean,SUBSTITUTE(SUBSTITUTE(SUBSTITUTE(SUBSTITUTE(SUBSTITUTE(_xlpm.raw,"，",","),"、",","),"；",","),"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52" s="18"/>
      <c r="D352" s="6" t="str" cm="1">
        <f t="array" ref="D352">_xlfn.LET(_xlpm.v,INDEX($B:$B, 4 + INT((ROW()-4)/13)*13 + 8), IF(_xlpm.v=0,"",_xlpm.v))</f>
        <v/>
      </c>
      <c r="E352" s="6"/>
      <c r="F352" s="6">
        <f>27</f>
        <v>27</v>
      </c>
      <c r="G352" s="6" t="str">
        <f>_xlfn.XLOOKUP($F352,题库数据!$A$5:$A$104,题库数据!$J$5:$J$104,"")</f>
        <v>A</v>
      </c>
      <c r="H352" s="6" t="str">
        <f>_xlfn.LET(_xlpm.v,_xlfn.XLOOKUP(F352,题库数据!$A$5:$A$104,题库数据!$K$5:$K$104,""),IF(OR(_xlpm.v="",_xlpm.v=0),"",_xlpm.v))</f>
        <v>AWS Secrets Manager 可帮助您保护访问您的应用程序.服务和 IT 资源所需的机密,该服务使您能够在整个生命周期内轻松轮换.管理和检索数据库凭证.API 密钥和其他机密.https://docs.aws.amazon.com/secretsmanager/latest/userguide/intro.html</v>
      </c>
    </row>
    <row r="353" spans="1:8" ht="18.75" customHeight="1">
      <c r="A353" s="37" t="s">
        <v>114</v>
      </c>
      <c r="B353" s="52" t="str">
        <f>_xlfn.LET(_xlpm.inp,$B$350,_xlpm.p,$H$342,IF(OR(LEN(TRIM(_xlpm.inp))=0,LEN(TRIM(_xlpm.p))=0,_xlpm.p=0),"",_xlpm.p))</f>
        <v/>
      </c>
      <c r="C353" s="63"/>
      <c r="D353" s="6" t="str" cm="1">
        <f t="array" ref="D353">_xlfn.LET(_xlpm.v,INDEX($B:$B, 4 + INT((ROW()-4)/13)*13 + 8), IF(_xlpm.v=0,"",_xlpm.v))</f>
        <v/>
      </c>
      <c r="E353" s="6"/>
      <c r="F353" s="6">
        <f>27</f>
        <v>27</v>
      </c>
      <c r="G353" s="6" t="str">
        <f>_xlfn.XLOOKUP($F353,题库数据!$A$5:$A$104,题库数据!$J$5:$J$104,"")</f>
        <v>A</v>
      </c>
      <c r="H353" s="6" t="str">
        <f>_xlfn.LET(_xlpm.v,_xlfn.XLOOKUP(F353,题库数据!$A$5:$A$104,题库数据!$K$5:$K$104,""),IF(OR(_xlpm.v="",_xlpm.v=0),"",_xlpm.v))</f>
        <v>AWS Secrets Manager 可帮助您保护访问您的应用程序.服务和 IT 资源所需的机密,该服务使您能够在整个生命周期内轻松轮换.管理和检索数据库凭证.API 密钥和其他机密.https://docs.aws.amazon.com/secretsmanager/latest/userguide/intro.html</v>
      </c>
    </row>
    <row r="354" spans="1:8" ht="18.75" customHeight="1" thickBot="1">
      <c r="A354" s="12"/>
      <c r="B354" s="54"/>
      <c r="C354" s="55"/>
      <c r="D354" s="6" t="str" cm="1">
        <f t="array" ref="D354">_xlfn.LET(_xlpm.v,INDEX($B:$B, 4 + INT((ROW()-4)/13)*13 + 8), IF(_xlpm.v=0,"",_xlpm.v))</f>
        <v/>
      </c>
      <c r="E354" s="6"/>
      <c r="F354" s="6">
        <f>27</f>
        <v>27</v>
      </c>
      <c r="G354" s="6" t="str">
        <f>_xlfn.XLOOKUP($F354,题库数据!$A$5:$A$104,题库数据!$J$5:$J$104,"")</f>
        <v>A</v>
      </c>
      <c r="H354" s="6" t="str">
        <f>_xlfn.LET(_xlpm.v,_xlfn.XLOOKUP(F354,题库数据!$A$5:$A$104,题库数据!$K$5:$K$104,""),IF(OR(_xlpm.v="",_xlpm.v=0),"",_xlpm.v))</f>
        <v>AWS Secrets Manager 可帮助您保护访问您的应用程序.服务和 IT 资源所需的机密,该服务使您能够在整个生命周期内轻松轮换.管理和检索数据库凭证.API 密钥和其他机密.https://docs.aws.amazon.com/secretsmanager/latest/userguide/intro.html</v>
      </c>
    </row>
    <row r="355" spans="1:8" ht="58.5" customHeight="1" thickTop="1" thickBot="1">
      <c r="A355" s="8" t="s">
        <v>142</v>
      </c>
      <c r="B355" s="56" t="s">
        <v>637</v>
      </c>
      <c r="C355" s="57"/>
      <c r="D355" s="6" t="str" cm="1">
        <f t="array" ref="D355">_xlfn.LET(_xlpm.v,INDEX($B:$B, 4 + INT((ROW()-4)/13)*13 + 8), IF(_xlpm.v=0,"",_xlpm.v))</f>
        <v/>
      </c>
      <c r="E355" s="6"/>
      <c r="F355" s="6">
        <f>28</f>
        <v>28</v>
      </c>
      <c r="G355" s="6" t="str">
        <f>_xlfn.XLOOKUP($F355,题库数据!$A$5:$A$104,题库数据!$J$5:$J$104,"")</f>
        <v>D</v>
      </c>
      <c r="H355" s="6" t="str">
        <f>_xlfn.LET(_xlpm.v,_xlfn.XLOOKUP(F355,题库数据!$A$5:$A$104,题库数据!$K$5:$K$104,""),IF(OR(_xlpm.v="",_xlpm.v=0),"",_xlpm.v))</f>
        <v>The question is ' a solution that stores data' -- &gt;So for me answer is D -- &gt;Store data in SQS</v>
      </c>
    </row>
    <row r="356" spans="1:8" ht="18.75" customHeight="1">
      <c r="A356" s="13"/>
      <c r="B356" s="58"/>
      <c r="C356" s="59"/>
      <c r="D356" s="6" t="str" cm="1">
        <f t="array" ref="D356">_xlfn.LET(_xlpm.v,INDEX($B:$B, 4 + INT((ROW()-4)/13)*13 + 8), IF(_xlpm.v=0,"",_xlpm.v))</f>
        <v/>
      </c>
      <c r="E356" s="6"/>
      <c r="F356" s="6">
        <f>28</f>
        <v>28</v>
      </c>
      <c r="G356" s="6" t="str">
        <f>_xlfn.XLOOKUP($F356,题库数据!$A$5:$A$104,题库数据!$J$5:$J$104,"")</f>
        <v>D</v>
      </c>
      <c r="H356" s="6" t="str">
        <f>_xlfn.LET(_xlpm.v,_xlfn.XLOOKUP(F356,题库数据!$A$5:$A$104,题库数据!$K$5:$K$104,""),IF(OR(_xlpm.v="",_xlpm.v=0),"",_xlpm.v))</f>
        <v>The question is ' a solution that stores data' -- &gt;So for me answer is D -- &gt;Store data in SQS</v>
      </c>
    </row>
    <row r="357" spans="1:8" ht="18.75" customHeight="1">
      <c r="A357" s="14" t="s">
        <v>107</v>
      </c>
      <c r="B357" s="60" t="str">
        <f>_xlfn.XLOOKUP($F357,题库[题号],题库[选项A])</f>
        <v>在 Lambda 函数和数据库之间配置一个 Amazon RDS 代理.配置 Lambda 函数以连接到 RDS 代理,</v>
      </c>
      <c r="C357" s="61"/>
      <c r="D357" s="6" t="str" cm="1">
        <f t="array" ref="D357">_xlfn.LET(_xlpm.v,INDEX($B:$B, 4 + INT((ROW()-4)/13)*13 + 8), IF(_xlpm.v=0,"",_xlpm.v))</f>
        <v/>
      </c>
      <c r="E357" s="6"/>
      <c r="F357" s="6">
        <f>28</f>
        <v>28</v>
      </c>
      <c r="G357" s="6" t="str">
        <f>_xlfn.XLOOKUP($F357,题库数据!$A$5:$A$104,题库数据!$J$5:$J$104,"")</f>
        <v>D</v>
      </c>
      <c r="H357" s="6" t="str">
        <f>_xlfn.LET(_xlpm.v,_xlfn.XLOOKUP(F357,题库数据!$A$5:$A$104,题库数据!$K$5:$K$104,""),IF(OR(_xlpm.v="",_xlpm.v=0),"",_xlpm.v))</f>
        <v>The question is ' a solution that stores data' -- &gt;So for me answer is D -- &gt;Store data in SQS</v>
      </c>
    </row>
    <row r="358" spans="1:8" ht="18.75" customHeight="1">
      <c r="A358" s="14" t="s">
        <v>108</v>
      </c>
      <c r="B358" s="60" t="str">
        <f>_xlfn.XLOOKUP($F358,题库[题号],题库[选项B])</f>
        <v>将我的Lambda函数的运行时间最大化,在代码中创建重试机制,将客户数据存储在数据库中,</v>
      </c>
      <c r="C358" s="61"/>
      <c r="D358" s="6" t="str" cm="1">
        <f t="array" ref="D358">_xlfn.LET(_xlpm.v,INDEX($B:$B, 4 + INT((ROW()-4)/13)*13 + 8), IF(_xlpm.v=0,"",_xlpm.v))</f>
        <v/>
      </c>
      <c r="E358" s="6"/>
      <c r="F358" s="6">
        <f>28</f>
        <v>28</v>
      </c>
      <c r="G358" s="6" t="str">
        <f>_xlfn.XLOOKUP($F358,题库数据!$A$5:$A$104,题库数据!$J$5:$J$104,"")</f>
        <v>D</v>
      </c>
      <c r="H358" s="6" t="str">
        <f>_xlfn.LET(_xlpm.v,_xlfn.XLOOKUP(F358,题库数据!$A$5:$A$104,题库数据!$K$5:$K$104,""),IF(OR(_xlpm.v="",_xlpm.v=0),"",_xlpm.v))</f>
        <v>The question is ' a solution that stores data' -- &gt;So for me answer is D -- &gt;Store data in SQS</v>
      </c>
    </row>
    <row r="359" spans="1:8" ht="18.75" customHeight="1">
      <c r="A359" s="14" t="s">
        <v>109</v>
      </c>
      <c r="B359" s="60" t="str">
        <f>_xlfn.XLOOKUP($F359,题库[题号],题库[选项C])</f>
        <v>将客户数据持久化到 Lambda 本地存储.配置新的 Lambda 函数扫描本地存储,将客户数据保存到数据库.</v>
      </c>
      <c r="C359" s="61"/>
      <c r="D359" s="6" t="str" cm="1">
        <f t="array" ref="D359">_xlfn.LET(_xlpm.v,INDEX($B:$B, 4 + INT((ROW()-4)/13)*13 + 8), IF(_xlpm.v=0,"",_xlpm.v))</f>
        <v/>
      </c>
      <c r="E359" s="6"/>
      <c r="F359" s="6">
        <f>28</f>
        <v>28</v>
      </c>
      <c r="G359" s="6" t="str">
        <f>_xlfn.XLOOKUP($F359,题库数据!$A$5:$A$104,题库数据!$J$5:$J$104,"")</f>
        <v>D</v>
      </c>
      <c r="H359" s="6" t="str">
        <f>_xlfn.LET(_xlpm.v,_xlfn.XLOOKUP(F359,题库数据!$A$5:$A$104,题库数据!$K$5:$K$104,""),IF(OR(_xlpm.v="",_xlpm.v=0),"",_xlpm.v))</f>
        <v>The question is ' a solution that stores data' -- &gt;So for me answer is D -- &gt;Store data in SQS</v>
      </c>
    </row>
    <row r="360" spans="1:8" ht="18.75" customHeight="1">
      <c r="A360" s="14" t="s">
        <v>110</v>
      </c>
      <c r="B360" s="60" t="str">
        <f>_xlfn.XLOOKUP($F360,题库[题号],题库[选项D])</f>
        <v>将客户数据存储在 Amazon Simple Queue Service (Amazon SQS) FIFO 队列中.创建一个新的 Lambda 函数来轮询队列并将客户数据存储在数据库中.</v>
      </c>
      <c r="C360" s="61"/>
      <c r="D360" s="6" t="str" cm="1">
        <f t="array" ref="D360">_xlfn.LET(_xlpm.v,INDEX($B:$B, 4 + INT((ROW()-4)/13)*13 + 8), IF(_xlpm.v=0,"",_xlpm.v))</f>
        <v/>
      </c>
      <c r="E360" s="6"/>
      <c r="F360" s="6">
        <f>28</f>
        <v>28</v>
      </c>
      <c r="G360" s="6" t="str">
        <f>_xlfn.XLOOKUP($F360,题库数据!$A$5:$A$104,题库数据!$J$5:$J$104,"")</f>
        <v>D</v>
      </c>
      <c r="H360" s="6" t="str">
        <f>_xlfn.LET(_xlpm.v,_xlfn.XLOOKUP(F360,题库数据!$A$5:$A$104,题库数据!$K$5:$K$104,""),IF(OR(_xlpm.v="",_xlpm.v=0),"",_xlpm.v))</f>
        <v>The question is ' a solution that stores data' -- &gt;So for me answer is D -- &gt;Store data in SQS</v>
      </c>
    </row>
    <row r="361" spans="1:8" ht="18.75" customHeight="1">
      <c r="A361" s="14"/>
      <c r="B361" s="62" t="str">
        <f>_xlfn.LET(_xlpm.v,_xlfn.XLOOKUP($F361,题库[题号],题库[选项E],""),IF(OR(_xlpm.v="",_xlpm.v=0),"",_xlpm.v))</f>
        <v/>
      </c>
      <c r="C361" s="63"/>
      <c r="D361" s="6" t="str" cm="1">
        <f t="array" ref="D361">_xlfn.LET(_xlpm.v,INDEX($B:$B, 4 + INT((ROW()-4)/13)*13 + 8), IF(_xlpm.v=0,"",_xlpm.v))</f>
        <v/>
      </c>
      <c r="E361" s="6"/>
      <c r="F361" s="6">
        <f>28</f>
        <v>28</v>
      </c>
      <c r="G361" s="6" t="str">
        <f>_xlfn.XLOOKUP($F361,题库数据!$A$5:$A$104,题库数据!$J$5:$J$104,"")</f>
        <v>D</v>
      </c>
      <c r="H361" s="6" t="str">
        <f>_xlfn.LET(_xlpm.v,_xlfn.XLOOKUP(F361,题库数据!$A$5:$A$104,题库数据!$K$5:$K$104,""),IF(OR(_xlpm.v="",_xlpm.v=0),"",_xlpm.v))</f>
        <v>The question is ' a solution that stores data' -- &gt;So for me answer is D -- &gt;Store data in SQS</v>
      </c>
    </row>
    <row r="362" spans="1:8" ht="18.75" customHeight="1" thickBot="1">
      <c r="A362" s="14"/>
      <c r="B362" s="66" t="str">
        <f>_xlfn.LET(_xlpm.v,_xlfn.XLOOKUP($F362,题库[题号],题库[选项F],""),IF(OR(_xlpm.v="",_xlpm.v=0),"",_xlpm.v))</f>
        <v/>
      </c>
      <c r="C362" s="67"/>
      <c r="D362" s="6" t="str" cm="1">
        <f t="array" ref="D362">_xlfn.LET(_xlpm.v,INDEX($B:$B, 4 + INT((ROW()-4)/13)*13 + 8), IF(_xlpm.v=0,"",_xlpm.v))</f>
        <v/>
      </c>
      <c r="E362" s="6"/>
      <c r="F362" s="6">
        <f>28</f>
        <v>28</v>
      </c>
      <c r="G362" s="6" t="str">
        <f>_xlfn.XLOOKUP($F362,题库数据!$A$5:$A$104,题库数据!$J$5:$J$104,"")</f>
        <v>D</v>
      </c>
      <c r="H362" s="6" t="str">
        <f>_xlfn.LET(_xlpm.v,_xlfn.XLOOKUP(F362,题库数据!$A$5:$A$104,题库数据!$K$5:$K$104,""),IF(OR(_xlpm.v="",_xlpm.v=0),"",_xlpm.v))</f>
        <v>The question is ' a solution that stores data' -- &gt;So for me answer is D -- &gt;Store data in SQS</v>
      </c>
    </row>
    <row r="363" spans="1:8" ht="18.75" customHeight="1" thickBot="1">
      <c r="A363" s="11" t="s">
        <v>111</v>
      </c>
      <c r="B363" s="25"/>
      <c r="C363" s="7"/>
      <c r="D363" s="6" t="str" cm="1">
        <f t="array" ref="D363">_xlfn.LET(_xlpm.v,INDEX($B:$B, 4 + INT((ROW()-4)/13)*13 + 8), IF(_xlpm.v=0,"",_xlpm.v))</f>
        <v/>
      </c>
      <c r="E363" s="6"/>
      <c r="F363" s="6">
        <f>28</f>
        <v>28</v>
      </c>
      <c r="G363" s="6" t="str">
        <f>_xlfn.XLOOKUP($F363,题库数据!$A$5:$A$104,题库数据!$J$5:$J$104,"")</f>
        <v>D</v>
      </c>
      <c r="H363" s="6" t="str">
        <f>_xlfn.LET(_xlpm.v,_xlfn.XLOOKUP(F363,题库数据!$A$5:$A$104,题库数据!$K$5:$K$104,""),IF(OR(_xlpm.v="",_xlpm.v=0),"",_xlpm.v))</f>
        <v>The question is ' a solution that stores data' -- &gt;So for me answer is D -- &gt;Store data in SQS</v>
      </c>
    </row>
    <row r="364" spans="1:8" ht="18.75" customHeight="1">
      <c r="A364" s="14" t="s">
        <v>112</v>
      </c>
      <c r="B364" s="34" t="str">
        <f>_xlfn.LET(_xlpm.inp,$B$363,_xlpm.nInp,_xlfn.LET(_xlpm.raw,UPPER(TRIM($B$363)),_xlpm.clean,SUBSTITUTE(SUBSTITUTE(SUBSTITUTE(SUBSTITUTE(SUBSTITUTE(_xlpm.raw,"，",","),"、",","),"；",","),"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64" s="19"/>
      <c r="D364" s="6" t="str" cm="1">
        <f t="array" ref="D364">_xlfn.LET(_xlpm.v,INDEX($B:$B, 4 + INT((ROW()-4)/13)*13 + 8), IF(_xlpm.v=0,"",_xlpm.v))</f>
        <v/>
      </c>
      <c r="E364" s="6"/>
      <c r="F364" s="6">
        <f>28</f>
        <v>28</v>
      </c>
      <c r="G364" s="6" t="str">
        <f>_xlfn.XLOOKUP($F364,题库数据!$A$5:$A$104,题库数据!$J$5:$J$104,"")</f>
        <v>D</v>
      </c>
      <c r="H364" s="6" t="str">
        <f>_xlfn.LET(_xlpm.v,_xlfn.XLOOKUP(F364,题库数据!$A$5:$A$104,题库数据!$K$5:$K$104,""),IF(OR(_xlpm.v="",_xlpm.v=0),"",_xlpm.v))</f>
        <v>The question is ' a solution that stores data' -- &gt;So for me answer is D -- &gt;Store data in SQS</v>
      </c>
    </row>
    <row r="365" spans="1:8" ht="18.75" customHeight="1">
      <c r="A365" s="14" t="s">
        <v>113</v>
      </c>
      <c r="B365" s="35" t="str">
        <f>_xlfn.LET(_xlpm.inp,$B$363,_xlpm.nStd,_xlfn.LET(_xlpm.raw,UPPER(TRIM($G$355)),_xlpm.clean,SUBSTITUTE(SUBSTITUTE(SUBSTITUTE(SUBSTITUTE(SUBSTITUTE(_xlpm.raw,"，",","),"、",","),"；",","),"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65" s="18"/>
      <c r="D365" s="6" t="str" cm="1">
        <f t="array" ref="D365">_xlfn.LET(_xlpm.v,INDEX($B:$B, 4 + INT((ROW()-4)/13)*13 + 8), IF(_xlpm.v=0,"",_xlpm.v))</f>
        <v/>
      </c>
      <c r="E365" s="6"/>
      <c r="F365" s="6">
        <f>28</f>
        <v>28</v>
      </c>
      <c r="G365" s="6" t="str">
        <f>_xlfn.XLOOKUP($F365,题库数据!$A$5:$A$104,题库数据!$J$5:$J$104,"")</f>
        <v>D</v>
      </c>
      <c r="H365" s="6" t="str">
        <f>_xlfn.LET(_xlpm.v,_xlfn.XLOOKUP(F365,题库数据!$A$5:$A$104,题库数据!$K$5:$K$104,""),IF(OR(_xlpm.v="",_xlpm.v=0),"",_xlpm.v))</f>
        <v>The question is ' a solution that stores data' -- &gt;So for me answer is D -- &gt;Store data in SQS</v>
      </c>
    </row>
    <row r="366" spans="1:8" ht="18.75" customHeight="1">
      <c r="A366" s="37" t="s">
        <v>114</v>
      </c>
      <c r="B366" s="52" t="str">
        <f>_xlfn.LET(_xlpm.inp,$B$363,_xlpm.p,$H$355,IF(OR(LEN(TRIM(_xlpm.inp))=0,LEN(TRIM(_xlpm.p))=0,_xlpm.p=0),"",_xlpm.p))</f>
        <v/>
      </c>
      <c r="C366" s="63"/>
      <c r="D366" s="6" t="str" cm="1">
        <f t="array" ref="D366">_xlfn.LET(_xlpm.v,INDEX($B:$B, 4 + INT((ROW()-4)/13)*13 + 8), IF(_xlpm.v=0,"",_xlpm.v))</f>
        <v/>
      </c>
      <c r="E366" s="6"/>
      <c r="F366" s="6">
        <f>28</f>
        <v>28</v>
      </c>
      <c r="G366" s="6" t="str">
        <f>_xlfn.XLOOKUP($F366,题库数据!$A$5:$A$104,题库数据!$J$5:$J$104,"")</f>
        <v>D</v>
      </c>
      <c r="H366" s="6" t="str">
        <f>_xlfn.LET(_xlpm.v,_xlfn.XLOOKUP(F366,题库数据!$A$5:$A$104,题库数据!$K$5:$K$104,""),IF(OR(_xlpm.v="",_xlpm.v=0),"",_xlpm.v))</f>
        <v>The question is ' a solution that stores data' -- &gt;So for me answer is D -- &gt;Store data in SQS</v>
      </c>
    </row>
    <row r="367" spans="1:8" ht="18.75" customHeight="1" thickBot="1">
      <c r="A367" s="15"/>
      <c r="B367" s="54"/>
      <c r="C367" s="55"/>
      <c r="D367" s="6" t="str" cm="1">
        <f t="array" ref="D367">_xlfn.LET(_xlpm.v,INDEX($B:$B, 4 + INT((ROW()-4)/13)*13 + 8), IF(_xlpm.v=0,"",_xlpm.v))</f>
        <v/>
      </c>
      <c r="E367" s="6"/>
      <c r="F367" s="6">
        <f>28</f>
        <v>28</v>
      </c>
      <c r="G367" s="6" t="str">
        <f>_xlfn.XLOOKUP($F367,题库数据!$A$5:$A$104,题库数据!$J$5:$J$104,"")</f>
        <v>D</v>
      </c>
      <c r="H367" s="6" t="str">
        <f>_xlfn.LET(_xlpm.v,_xlfn.XLOOKUP(F367,题库数据!$A$5:$A$104,题库数据!$K$5:$K$104,""),IF(OR(_xlpm.v="",_xlpm.v=0),"",_xlpm.v))</f>
        <v>The question is ' a solution that stores data' -- &gt;So for me answer is D -- &gt;Store data in SQS</v>
      </c>
    </row>
    <row r="368" spans="1:8" ht="58.5" customHeight="1" thickTop="1" thickBot="1">
      <c r="A368" s="8" t="s">
        <v>143</v>
      </c>
      <c r="B368" s="56" t="s">
        <v>639</v>
      </c>
      <c r="C368" s="57"/>
      <c r="D368" s="6" t="str" cm="1">
        <f t="array" ref="D368">_xlfn.LET(_xlpm.v,INDEX($B:$B, 4 + INT((ROW()-4)/13)*13 + 8), IF(_xlpm.v=0,"",_xlpm.v))</f>
        <v/>
      </c>
      <c r="E368" s="6"/>
      <c r="F368" s="6">
        <f>29</f>
        <v>29</v>
      </c>
      <c r="G368" s="6" t="str">
        <f>_xlfn.XLOOKUP($F368,题库数据!$A$5:$A$104,题库数据!$J$5:$J$104,"")</f>
        <v>A</v>
      </c>
      <c r="H368" s="6" t="str">
        <f>_xlfn.LET(_xlpm.v,_xlfn.XLOOKUP(F368,题库数据!$A$5:$A$104,题库数据!$K$5:$K$104,""),IF(OR(_xlpm.v="",_xlpm.v=0),"",_xlpm.v))</f>
        <v>通常,当您想要共享数据但不会产生与访问数据的其他人相关的费用时,您将存储桶配置为请求者支付存储桶.例如,您可以在提供大型数据集(例如邮政编码目录)时使用请求者支付存储桶.参考数据.地理空间信息或网络爬取数据. https://docs.aws.amazon.com/AmazonS3/latest/userguide/RequesterPaysBuckets.html</v>
      </c>
    </row>
    <row r="369" spans="1:8" ht="18.75" customHeight="1">
      <c r="A369" s="9"/>
      <c r="B369" s="74"/>
      <c r="C369" s="75"/>
      <c r="D369" s="6" t="str" cm="1">
        <f t="array" ref="D369">_xlfn.LET(_xlpm.v,INDEX($B:$B, 4 + INT((ROW()-4)/13)*13 + 8), IF(_xlpm.v=0,"",_xlpm.v))</f>
        <v/>
      </c>
      <c r="E369" s="6"/>
      <c r="F369" s="6">
        <f>29</f>
        <v>29</v>
      </c>
      <c r="G369" s="6" t="str">
        <f>_xlfn.XLOOKUP($F369,题库数据!$A$5:$A$104,题库数据!$J$5:$J$104,"")</f>
        <v>A</v>
      </c>
      <c r="H369" s="6" t="str">
        <f>_xlfn.LET(_xlpm.v,_xlfn.XLOOKUP(F369,题库数据!$A$5:$A$104,题库数据!$K$5:$K$104,""),IF(OR(_xlpm.v="",_xlpm.v=0),"",_xlpm.v))</f>
        <v>通常,当您想要共享数据但不会产生与访问数据的其他人相关的费用时,您将存储桶配置为请求者支付存储桶.例如,您可以在提供大型数据集(例如邮政编码目录)时使用请求者支付存储桶.参考数据.地理空间信息或网络爬取数据. https://docs.aws.amazon.com/AmazonS3/latest/userguide/RequesterPaysBuckets.html</v>
      </c>
    </row>
    <row r="370" spans="1:8" ht="18.75" customHeight="1">
      <c r="A370" s="10" t="s">
        <v>107</v>
      </c>
      <c r="B370" s="64" t="str">
        <f>_xlfn.XLOOKUP($F370,题库[题号],题库[选项A])</f>
        <v>在公司的 S3 存储桶上配置 Requester Pays 功能</v>
      </c>
      <c r="C370" s="65"/>
      <c r="D370" s="6" t="str" cm="1">
        <f t="array" ref="D370">_xlfn.LET(_xlpm.v,INDEX($B:$B, 4 + INT((ROW()-4)/13)*13 + 8), IF(_xlpm.v=0,"",_xlpm.v))</f>
        <v/>
      </c>
      <c r="E370" s="6"/>
      <c r="F370" s="6">
        <f>29</f>
        <v>29</v>
      </c>
      <c r="G370" s="6" t="str">
        <f>_xlfn.XLOOKUP($F370,题库数据!$A$5:$A$104,题库数据!$J$5:$J$104,"")</f>
        <v>A</v>
      </c>
      <c r="H370" s="6" t="str">
        <f>_xlfn.LET(_xlpm.v,_xlfn.XLOOKUP(F370,题库数据!$A$5:$A$104,题库数据!$K$5:$K$104,""),IF(OR(_xlpm.v="",_xlpm.v=0),"",_xlpm.v))</f>
        <v>通常,当您想要共享数据但不会产生与访问数据的其他人相关的费用时,您将存储桶配置为请求者支付存储桶.例如,您可以在提供大型数据集(例如邮政编码目录)时使用请求者支付存储桶.参考数据.地理空间信息或网络爬取数据. https://docs.aws.amazon.com/AmazonS3/latest/userguide/RequesterPaysBuckets.html</v>
      </c>
    </row>
    <row r="371" spans="1:8" ht="18.75" customHeight="1">
      <c r="A371" s="10" t="s">
        <v>108</v>
      </c>
      <c r="B371" s="64" t="str">
        <f>_xlfn.XLOOKUP($F371,题库[题号],题库[选项B])</f>
        <v>配置从公司的 S3 存储桶到营销公司的 S3 存储桶之一的S3 跨区域复制.</v>
      </c>
      <c r="C371" s="65"/>
      <c r="D371" s="6" t="str" cm="1">
        <f t="array" ref="D371">_xlfn.LET(_xlpm.v,INDEX($B:$B, 4 + INT((ROW()-4)/13)*13 + 8), IF(_xlpm.v=0,"",_xlpm.v))</f>
        <v/>
      </c>
      <c r="E371" s="6"/>
      <c r="F371" s="6">
        <f>29</f>
        <v>29</v>
      </c>
      <c r="G371" s="6" t="str">
        <f>_xlfn.XLOOKUP($F371,题库数据!$A$5:$A$104,题库数据!$J$5:$J$104,"")</f>
        <v>A</v>
      </c>
      <c r="H371" s="6" t="str">
        <f>_xlfn.LET(_xlpm.v,_xlfn.XLOOKUP(F371,题库数据!$A$5:$A$104,题库数据!$K$5:$K$104,""),IF(OR(_xlpm.v="",_xlpm.v=0),"",_xlpm.v))</f>
        <v>通常,当您想要共享数据但不会产生与访问数据的其他人相关的费用时,您将存储桶配置为请求者支付存储桶.例如,您可以在提供大型数据集(例如邮政编码目录)时使用请求者支付存储桶.参考数据.地理空间信息或网络爬取数据. https://docs.aws.amazon.com/AmazonS3/latest/userguide/RequesterPaysBuckets.html</v>
      </c>
    </row>
    <row r="372" spans="1:8" ht="18.75" customHeight="1">
      <c r="A372" s="10" t="s">
        <v>109</v>
      </c>
      <c r="B372" s="64" t="str">
        <f>_xlfn.XLOOKUP($F372,题库[题号],题库[选项C])</f>
        <v>为营销公司配置跨账户访问,使营销公司可以访问公司的S3存储桶.</v>
      </c>
      <c r="C372" s="65"/>
      <c r="D372" s="6" t="str" cm="1">
        <f t="array" ref="D372">_xlfn.LET(_xlpm.v,INDEX($B:$B, 4 + INT((ROW()-4)/13)*13 + 8), IF(_xlpm.v=0,"",_xlpm.v))</f>
        <v/>
      </c>
      <c r="E372" s="6"/>
      <c r="F372" s="6">
        <f>29</f>
        <v>29</v>
      </c>
      <c r="G372" s="6" t="str">
        <f>_xlfn.XLOOKUP($F372,题库数据!$A$5:$A$104,题库数据!$J$5:$J$104,"")</f>
        <v>A</v>
      </c>
      <c r="H372" s="6" t="str">
        <f>_xlfn.LET(_xlpm.v,_xlfn.XLOOKUP(F372,题库数据!$A$5:$A$104,题库数据!$K$5:$K$104,""),IF(OR(_xlpm.v="",_xlpm.v=0),"",_xlpm.v))</f>
        <v>通常,当您想要共享数据但不会产生与访问数据的其他人相关的费用时,您将存储桶配置为请求者支付存储桶.例如,您可以在提供大型数据集(例如邮政编码目录)时使用请求者支付存储桶.参考数据.地理空间信息或网络爬取数据. https://docs.aws.amazon.com/AmazonS3/latest/userguide/RequesterPaysBuckets.html</v>
      </c>
    </row>
    <row r="373" spans="1:8" ht="18.75" customHeight="1">
      <c r="A373" s="10" t="s">
        <v>110</v>
      </c>
      <c r="B373" s="64" t="str">
        <f>_xlfn.XLOOKUP($F373,题库[题号],题库[选项D])</f>
        <v>将公司的 S3 存储桶配置为使用 S3 Intelligent-Tiering 将 S3 存储桶同步到营销公司的S3 存储桶之一</v>
      </c>
      <c r="C373" s="65"/>
      <c r="D373" s="6" t="str" cm="1">
        <f t="array" ref="D373">_xlfn.LET(_xlpm.v,INDEX($B:$B, 4 + INT((ROW()-4)/13)*13 + 8), IF(_xlpm.v=0,"",_xlpm.v))</f>
        <v/>
      </c>
      <c r="E373" s="6"/>
      <c r="F373" s="6">
        <f>29</f>
        <v>29</v>
      </c>
      <c r="G373" s="6" t="str">
        <f>_xlfn.XLOOKUP($F373,题库数据!$A$5:$A$104,题库数据!$J$5:$J$104,"")</f>
        <v>A</v>
      </c>
      <c r="H373" s="6" t="str">
        <f>_xlfn.LET(_xlpm.v,_xlfn.XLOOKUP(F373,题库数据!$A$5:$A$104,题库数据!$K$5:$K$104,""),IF(OR(_xlpm.v="",_xlpm.v=0),"",_xlpm.v))</f>
        <v>通常,当您想要共享数据但不会产生与访问数据的其他人相关的费用时,您将存储桶配置为请求者支付存储桶.例如,您可以在提供大型数据集(例如邮政编码目录)时使用请求者支付存储桶.参考数据.地理空间信息或网络爬取数据. https://docs.aws.amazon.com/AmazonS3/latest/userguide/RequesterPaysBuckets.html</v>
      </c>
    </row>
    <row r="374" spans="1:8" ht="18.75" customHeight="1">
      <c r="A374" s="10"/>
      <c r="B374" s="62" t="str">
        <f>_xlfn.LET(_xlpm.v,_xlfn.XLOOKUP($F374,题库[题号],题库[选项E],""),IF(OR(_xlpm.v="",_xlpm.v=0),"",_xlpm.v))</f>
        <v/>
      </c>
      <c r="C374" s="63"/>
      <c r="D374" s="6" t="str" cm="1">
        <f t="array" ref="D374">_xlfn.LET(_xlpm.v,INDEX($B:$B, 4 + INT((ROW()-4)/13)*13 + 8), IF(_xlpm.v=0,"",_xlpm.v))</f>
        <v/>
      </c>
      <c r="E374" s="6"/>
      <c r="F374" s="6">
        <f>29</f>
        <v>29</v>
      </c>
      <c r="G374" s="6" t="str">
        <f>_xlfn.XLOOKUP($F374,题库数据!$A$5:$A$104,题库数据!$J$5:$J$104,"")</f>
        <v>A</v>
      </c>
      <c r="H374" s="6" t="str">
        <f>_xlfn.LET(_xlpm.v,_xlfn.XLOOKUP(F374,题库数据!$A$5:$A$104,题库数据!$K$5:$K$104,""),IF(OR(_xlpm.v="",_xlpm.v=0),"",_xlpm.v))</f>
        <v>通常,当您想要共享数据但不会产生与访问数据的其他人相关的费用时,您将存储桶配置为请求者支付存储桶.例如,您可以在提供大型数据集(例如邮政编码目录)时使用请求者支付存储桶.参考数据.地理空间信息或网络爬取数据. https://docs.aws.amazon.com/AmazonS3/latest/userguide/RequesterPaysBuckets.html</v>
      </c>
    </row>
    <row r="375" spans="1:8" ht="18.75" customHeight="1" thickBot="1">
      <c r="A375" s="10"/>
      <c r="B375" s="66" t="str">
        <f>_xlfn.LET(_xlpm.v,_xlfn.XLOOKUP($F375,题库[题号],题库[选项F],""),IF(OR(_xlpm.v="",_xlpm.v=0),"",_xlpm.v))</f>
        <v/>
      </c>
      <c r="C375" s="67"/>
      <c r="D375" s="6" t="str" cm="1">
        <f t="array" ref="D375">_xlfn.LET(_xlpm.v,INDEX($B:$B, 4 + INT((ROW()-4)/13)*13 + 8), IF(_xlpm.v=0,"",_xlpm.v))</f>
        <v/>
      </c>
      <c r="E375" s="6"/>
      <c r="F375" s="6">
        <f>29</f>
        <v>29</v>
      </c>
      <c r="G375" s="6" t="str">
        <f>_xlfn.XLOOKUP($F375,题库数据!$A$5:$A$104,题库数据!$J$5:$J$104,"")</f>
        <v>A</v>
      </c>
      <c r="H375" s="6" t="str">
        <f>_xlfn.LET(_xlpm.v,_xlfn.XLOOKUP(F375,题库数据!$A$5:$A$104,题库数据!$K$5:$K$104,""),IF(OR(_xlpm.v="",_xlpm.v=0),"",_xlpm.v))</f>
        <v>通常,当您想要共享数据但不会产生与访问数据的其他人相关的费用时,您将存储桶配置为请求者支付存储桶.例如,您可以在提供大型数据集(例如邮政编码目录)时使用请求者支付存储桶.参考数据.地理空间信息或网络爬取数据. https://docs.aws.amazon.com/AmazonS3/latest/userguide/RequesterPaysBuckets.html</v>
      </c>
    </row>
    <row r="376" spans="1:8" ht="18.75" customHeight="1" thickBot="1">
      <c r="A376" s="11" t="s">
        <v>111</v>
      </c>
      <c r="B376" s="25"/>
      <c r="C376" s="7"/>
      <c r="D376" s="6" t="str" cm="1">
        <f t="array" ref="D376">_xlfn.LET(_xlpm.v,INDEX($B:$B, 4 + INT((ROW()-4)/13)*13 + 8), IF(_xlpm.v=0,"",_xlpm.v))</f>
        <v/>
      </c>
      <c r="E376" s="6"/>
      <c r="F376" s="6">
        <f>29</f>
        <v>29</v>
      </c>
      <c r="G376" s="6" t="str">
        <f>_xlfn.XLOOKUP($F376,题库数据!$A$5:$A$104,题库数据!$J$5:$J$104,"")</f>
        <v>A</v>
      </c>
      <c r="H376" s="6" t="str">
        <f>_xlfn.LET(_xlpm.v,_xlfn.XLOOKUP(F376,题库数据!$A$5:$A$104,题库数据!$K$5:$K$104,""),IF(OR(_xlpm.v="",_xlpm.v=0),"",_xlpm.v))</f>
        <v>通常,当您想要共享数据但不会产生与访问数据的其他人相关的费用时,您将存储桶配置为请求者支付存储桶.例如,您可以在提供大型数据集(例如邮政编码目录)时使用请求者支付存储桶.参考数据.地理空间信息或网络爬取数据. https://docs.aws.amazon.com/AmazonS3/latest/userguide/RequesterPaysBuckets.html</v>
      </c>
    </row>
    <row r="377" spans="1:8" ht="18.75" customHeight="1">
      <c r="A377" s="10" t="s">
        <v>112</v>
      </c>
      <c r="B377" s="34" t="str">
        <f>_xlfn.LET(_xlpm.inp,$B$376,_xlpm.nInp,_xlfn.LET(_xlpm.raw,UPPER(TRIM($B$376)),_xlpm.clean,SUBSTITUTE(SUBSTITUTE(SUBSTITUTE(SUBSTITUTE(SUBSTITUTE(_xlpm.raw,"，",","),"、",","),"；",","),"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77" s="19"/>
      <c r="D377" s="6" t="str" cm="1">
        <f t="array" ref="D377">_xlfn.LET(_xlpm.v,INDEX($B:$B, 4 + INT((ROW()-4)/13)*13 + 8), IF(_xlpm.v=0,"",_xlpm.v))</f>
        <v/>
      </c>
      <c r="E377" s="6"/>
      <c r="F377" s="6">
        <f>29</f>
        <v>29</v>
      </c>
      <c r="G377" s="6" t="str">
        <f>_xlfn.XLOOKUP($F377,题库数据!$A$5:$A$104,题库数据!$J$5:$J$104,"")</f>
        <v>A</v>
      </c>
      <c r="H377" s="6" t="str">
        <f>_xlfn.LET(_xlpm.v,_xlfn.XLOOKUP(F377,题库数据!$A$5:$A$104,题库数据!$K$5:$K$104,""),IF(OR(_xlpm.v="",_xlpm.v=0),"",_xlpm.v))</f>
        <v>通常,当您想要共享数据但不会产生与访问数据的其他人相关的费用时,您将存储桶配置为请求者支付存储桶.例如,您可以在提供大型数据集(例如邮政编码目录)时使用请求者支付存储桶.参考数据.地理空间信息或网络爬取数据. https://docs.aws.amazon.com/AmazonS3/latest/userguide/RequesterPaysBuckets.html</v>
      </c>
    </row>
    <row r="378" spans="1:8" ht="18.75" customHeight="1">
      <c r="A378" s="10" t="s">
        <v>113</v>
      </c>
      <c r="B378" s="35" t="str">
        <f>_xlfn.LET(_xlpm.inp,$B$376,_xlpm.nStd,_xlfn.LET(_xlpm.raw,UPPER(TRIM($G$368)),_xlpm.clean,SUBSTITUTE(SUBSTITUTE(SUBSTITUTE(SUBSTITUTE(SUBSTITUTE(_xlpm.raw,"，",","),"、",","),"；",","),"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78" s="18"/>
      <c r="D378" s="6" t="str" cm="1">
        <f t="array" ref="D378">_xlfn.LET(_xlpm.v,INDEX($B:$B, 4 + INT((ROW()-4)/13)*13 + 8), IF(_xlpm.v=0,"",_xlpm.v))</f>
        <v/>
      </c>
      <c r="E378" s="6"/>
      <c r="F378" s="6">
        <f>29</f>
        <v>29</v>
      </c>
      <c r="G378" s="6" t="str">
        <f>_xlfn.XLOOKUP($F378,题库数据!$A$5:$A$104,题库数据!$J$5:$J$104,"")</f>
        <v>A</v>
      </c>
      <c r="H378" s="6" t="str">
        <f>_xlfn.LET(_xlpm.v,_xlfn.XLOOKUP(F378,题库数据!$A$5:$A$104,题库数据!$K$5:$K$104,""),IF(OR(_xlpm.v="",_xlpm.v=0),"",_xlpm.v))</f>
        <v>通常,当您想要共享数据但不会产生与访问数据的其他人相关的费用时,您将存储桶配置为请求者支付存储桶.例如,您可以在提供大型数据集(例如邮政编码目录)时使用请求者支付存储桶.参考数据.地理空间信息或网络爬取数据. https://docs.aws.amazon.com/AmazonS3/latest/userguide/RequesterPaysBuckets.html</v>
      </c>
    </row>
    <row r="379" spans="1:8" ht="18.75" customHeight="1">
      <c r="A379" s="37" t="s">
        <v>114</v>
      </c>
      <c r="B379" s="52" t="str">
        <f>_xlfn.LET(_xlpm.inp,$B$376,_xlpm.p,$H$368,IF(OR(LEN(TRIM(_xlpm.inp))=0,LEN(TRIM(_xlpm.p))=0,_xlpm.p=0),"",_xlpm.p))</f>
        <v/>
      </c>
      <c r="C379" s="63"/>
      <c r="D379" s="6" t="str" cm="1">
        <f t="array" ref="D379">_xlfn.LET(_xlpm.v,INDEX($B:$B, 4 + INT((ROW()-4)/13)*13 + 8), IF(_xlpm.v=0,"",_xlpm.v))</f>
        <v/>
      </c>
      <c r="E379" s="6"/>
      <c r="F379" s="6">
        <f>29</f>
        <v>29</v>
      </c>
      <c r="G379" s="6" t="str">
        <f>_xlfn.XLOOKUP($F379,题库数据!$A$5:$A$104,题库数据!$J$5:$J$104,"")</f>
        <v>A</v>
      </c>
      <c r="H379" s="6" t="str">
        <f>_xlfn.LET(_xlpm.v,_xlfn.XLOOKUP(F379,题库数据!$A$5:$A$104,题库数据!$K$5:$K$104,""),IF(OR(_xlpm.v="",_xlpm.v=0),"",_xlpm.v))</f>
        <v>通常,当您想要共享数据但不会产生与访问数据的其他人相关的费用时,您将存储桶配置为请求者支付存储桶.例如,您可以在提供大型数据集(例如邮政编码目录)时使用请求者支付存储桶.参考数据.地理空间信息或网络爬取数据. https://docs.aws.amazon.com/AmazonS3/latest/userguide/RequesterPaysBuckets.html</v>
      </c>
    </row>
    <row r="380" spans="1:8" ht="18.75" customHeight="1" thickBot="1">
      <c r="A380" s="12"/>
      <c r="B380" s="54"/>
      <c r="C380" s="55"/>
      <c r="D380" s="6" t="str" cm="1">
        <f t="array" ref="D380">_xlfn.LET(_xlpm.v,INDEX($B:$B, 4 + INT((ROW()-4)/13)*13 + 8), IF(_xlpm.v=0,"",_xlpm.v))</f>
        <v/>
      </c>
      <c r="E380" s="6"/>
      <c r="F380" s="6">
        <f>29</f>
        <v>29</v>
      </c>
      <c r="G380" s="6" t="str">
        <f>_xlfn.XLOOKUP($F380,题库数据!$A$5:$A$104,题库数据!$J$5:$J$104,"")</f>
        <v>A</v>
      </c>
      <c r="H380" s="6" t="str">
        <f>_xlfn.LET(_xlpm.v,_xlfn.XLOOKUP(F380,题库数据!$A$5:$A$104,题库数据!$K$5:$K$104,""),IF(OR(_xlpm.v="",_xlpm.v=0),"",_xlpm.v))</f>
        <v>通常,当您想要共享数据但不会产生与访问数据的其他人相关的费用时,您将存储桶配置为请求者支付存储桶.例如,您可以在提供大型数据集(例如邮政编码目录)时使用请求者支付存储桶.参考数据.地理空间信息或网络爬取数据. https://docs.aws.amazon.com/AmazonS3/latest/userguide/RequesterPaysBuckets.html</v>
      </c>
    </row>
    <row r="381" spans="1:8" ht="58.5" customHeight="1" thickTop="1" thickBot="1">
      <c r="A381" s="8" t="s">
        <v>144</v>
      </c>
      <c r="B381" s="56" t="s">
        <v>641</v>
      </c>
      <c r="C381" s="57"/>
      <c r="D381" s="6" t="str" cm="1">
        <f t="array" ref="D381">_xlfn.LET(_xlpm.v,INDEX($B:$B, 4 + INT((ROW()-4)/13)*13 + 8), IF(_xlpm.v=0,"",_xlpm.v))</f>
        <v/>
      </c>
      <c r="E381" s="6"/>
      <c r="F381" s="6">
        <f>30</f>
        <v>30</v>
      </c>
      <c r="G381" s="6" t="str">
        <f>_xlfn.XLOOKUP($F381,题库数据!$A$5:$A$104,题库数据!$J$5:$J$104,"")</f>
        <v>A</v>
      </c>
      <c r="H381" s="6" t="str">
        <f>_xlfn.LET(_xlpm.v,_xlfn.XLOOKUP(F381,题库数据!$A$5:$A$104,题库数据!$K$5:$K$104,""),IF(OR(_xlpm.v="",_xlpm.v=0),"",_xlpm.v))</f>
        <v>accidental deletion of documents in the S3 bucket and want a more secure solution</v>
      </c>
    </row>
    <row r="382" spans="1:8" ht="18.75" customHeight="1">
      <c r="A382" s="13"/>
      <c r="B382" s="58"/>
      <c r="C382" s="59"/>
      <c r="D382" s="6" t="str" cm="1">
        <f t="array" ref="D382">_xlfn.LET(_xlpm.v,INDEX($B:$B, 4 + INT((ROW()-4)/13)*13 + 8), IF(_xlpm.v=0,"",_xlpm.v))</f>
        <v/>
      </c>
      <c r="E382" s="6"/>
      <c r="F382" s="6">
        <f>30</f>
        <v>30</v>
      </c>
      <c r="G382" s="6" t="str">
        <f>_xlfn.XLOOKUP($F382,题库数据!$A$5:$A$104,题库数据!$J$5:$J$104,"")</f>
        <v>A</v>
      </c>
      <c r="H382" s="6" t="str">
        <f>_xlfn.LET(_xlpm.v,_xlfn.XLOOKUP(F382,题库数据!$A$5:$A$104,题库数据!$K$5:$K$104,""),IF(OR(_xlpm.v="",_xlpm.v=0),"",_xlpm.v))</f>
        <v>accidental deletion of documents in the S3 bucket and want a more secure solution</v>
      </c>
    </row>
    <row r="383" spans="1:8" ht="18.75" customHeight="1">
      <c r="A383" s="14" t="s">
        <v>107</v>
      </c>
      <c r="B383" s="60" t="str">
        <f>_xlfn.XLOOKUP($F383,题库[题号],题库[选项A])</f>
        <v>在 S3 存储桶上启用版本控制和 MFA 删除功能.</v>
      </c>
      <c r="C383" s="61"/>
      <c r="D383" s="6" t="str" cm="1">
        <f t="array" ref="D383">_xlfn.LET(_xlpm.v,INDEX($B:$B, 4 + INT((ROW()-4)/13)*13 + 8), IF(_xlpm.v=0,"",_xlpm.v))</f>
        <v/>
      </c>
      <c r="E383" s="6"/>
      <c r="F383" s="6">
        <f>30</f>
        <v>30</v>
      </c>
      <c r="G383" s="6" t="str">
        <f>_xlfn.XLOOKUP($F383,题库数据!$A$5:$A$104,题库数据!$J$5:$J$104,"")</f>
        <v>A</v>
      </c>
      <c r="H383" s="6" t="str">
        <f>_xlfn.LET(_xlpm.v,_xlfn.XLOOKUP(F383,题库数据!$A$5:$A$104,题库数据!$K$5:$K$104,""),IF(OR(_xlpm.v="",_xlpm.v=0),"",_xlpm.v))</f>
        <v>accidental deletion of documents in the S3 bucket and want a more secure solution</v>
      </c>
    </row>
    <row r="384" spans="1:8" ht="18.75" customHeight="1">
      <c r="A384" s="14" t="s">
        <v>108</v>
      </c>
      <c r="B384" s="60" t="str">
        <f>_xlfn.XLOOKUP($F384,题库[题号],题库[选项B])</f>
        <v>对每个审计团队 IAM 用户账户的IAM用户凭证后用多重身份验证(MFA).</v>
      </c>
      <c r="C384" s="61"/>
      <c r="D384" s="6" t="str" cm="1">
        <f t="array" ref="D384">_xlfn.LET(_xlpm.v,INDEX($B:$B, 4 + INT((ROW()-4)/13)*13 + 8), IF(_xlpm.v=0,"",_xlpm.v))</f>
        <v/>
      </c>
      <c r="E384" s="6"/>
      <c r="F384" s="6">
        <f>30</f>
        <v>30</v>
      </c>
      <c r="G384" s="6" t="str">
        <f>_xlfn.XLOOKUP($F384,题库数据!$A$5:$A$104,题库数据!$J$5:$J$104,"")</f>
        <v>A</v>
      </c>
      <c r="H384" s="6" t="str">
        <f>_xlfn.LET(_xlpm.v,_xlfn.XLOOKUP(F384,题库数据!$A$5:$A$104,题库数据!$K$5:$K$104,""),IF(OR(_xlpm.v="",_xlpm.v=0),"",_xlpm.v))</f>
        <v>accidental deletion of documents in the S3 bucket and want a more secure solution</v>
      </c>
    </row>
    <row r="385" spans="1:8" ht="18.75" customHeight="1">
      <c r="A385" s="14" t="s">
        <v>109</v>
      </c>
      <c r="B385" s="60" t="str">
        <f>_xlfn.XLOOKUP($F385,题库[题号],题库[选项C])</f>
        <v>向审计团队的 IAM 用户账户添加 S3 生命周期策略,以在审计日期拒绝 s3:DeleteObject 操作,</v>
      </c>
      <c r="C385" s="61"/>
      <c r="D385" s="6" t="str" cm="1">
        <f t="array" ref="D385">_xlfn.LET(_xlpm.v,INDEX($B:$B, 4 + INT((ROW()-4)/13)*13 + 8), IF(_xlpm.v=0,"",_xlpm.v))</f>
        <v/>
      </c>
      <c r="E385" s="6"/>
      <c r="F385" s="6">
        <f>30</f>
        <v>30</v>
      </c>
      <c r="G385" s="6" t="str">
        <f>_xlfn.XLOOKUP($F385,题库数据!$A$5:$A$104,题库数据!$J$5:$J$104,"")</f>
        <v>A</v>
      </c>
      <c r="H385" s="6" t="str">
        <f>_xlfn.LET(_xlpm.v,_xlfn.XLOOKUP(F385,题库数据!$A$5:$A$104,题库数据!$K$5:$K$104,""),IF(OR(_xlpm.v="",_xlpm.v=0),"",_xlpm.v))</f>
        <v>accidental deletion of documents in the S3 bucket and want a more secure solution</v>
      </c>
    </row>
    <row r="386" spans="1:8" ht="18.75" customHeight="1">
      <c r="A386" s="14" t="s">
        <v>110</v>
      </c>
      <c r="B386" s="60" t="str">
        <f>_xlfn.XLOOKUP($F386,题库[题号],题库[选项D])</f>
        <v>使用 AWS Key Management Service (AWS KMS)加密 S3 存储桶并限制审计团队 IAM 用户账户访问 KMS 密钥.</v>
      </c>
      <c r="C386" s="61"/>
      <c r="D386" s="6" t="str" cm="1">
        <f t="array" ref="D386">_xlfn.LET(_xlpm.v,INDEX($B:$B, 4 + INT((ROW()-4)/13)*13 + 8), IF(_xlpm.v=0,"",_xlpm.v))</f>
        <v/>
      </c>
      <c r="E386" s="6"/>
      <c r="F386" s="6">
        <f>30</f>
        <v>30</v>
      </c>
      <c r="G386" s="6" t="str">
        <f>_xlfn.XLOOKUP($F386,题库数据!$A$5:$A$104,题库数据!$J$5:$J$104,"")</f>
        <v>A</v>
      </c>
      <c r="H386" s="6" t="str">
        <f>_xlfn.LET(_xlpm.v,_xlfn.XLOOKUP(F386,题库数据!$A$5:$A$104,题库数据!$K$5:$K$104,""),IF(OR(_xlpm.v="",_xlpm.v=0),"",_xlpm.v))</f>
        <v>accidental deletion of documents in the S3 bucket and want a more secure solution</v>
      </c>
    </row>
    <row r="387" spans="1:8" ht="18.75" customHeight="1">
      <c r="A387" s="14"/>
      <c r="B387" s="62" t="str">
        <f>_xlfn.LET(_xlpm.v,_xlfn.XLOOKUP($F387,题库[题号],题库[选项E],""),IF(OR(_xlpm.v="",_xlpm.v=0),"",_xlpm.v))</f>
        <v/>
      </c>
      <c r="C387" s="63"/>
      <c r="D387" s="6" t="str" cm="1">
        <f t="array" ref="D387">_xlfn.LET(_xlpm.v,INDEX($B:$B, 4 + INT((ROW()-4)/13)*13 + 8), IF(_xlpm.v=0,"",_xlpm.v))</f>
        <v/>
      </c>
      <c r="E387" s="6"/>
      <c r="F387" s="6">
        <f>30</f>
        <v>30</v>
      </c>
      <c r="G387" s="6" t="str">
        <f>_xlfn.XLOOKUP($F387,题库数据!$A$5:$A$104,题库数据!$J$5:$J$104,"")</f>
        <v>A</v>
      </c>
      <c r="H387" s="6" t="str">
        <f>_xlfn.LET(_xlpm.v,_xlfn.XLOOKUP(F387,题库数据!$A$5:$A$104,题库数据!$K$5:$K$104,""),IF(OR(_xlpm.v="",_xlpm.v=0),"",_xlpm.v))</f>
        <v>accidental deletion of documents in the S3 bucket and want a more secure solution</v>
      </c>
    </row>
    <row r="388" spans="1:8" ht="18.75" customHeight="1" thickBot="1">
      <c r="A388" s="14"/>
      <c r="B388" s="66" t="str">
        <f>_xlfn.LET(_xlpm.v,_xlfn.XLOOKUP($F388,题库[题号],题库[选项F],""),IF(OR(_xlpm.v="",_xlpm.v=0),"",_xlpm.v))</f>
        <v/>
      </c>
      <c r="C388" s="67"/>
      <c r="D388" s="6" t="str" cm="1">
        <f t="array" ref="D388">_xlfn.LET(_xlpm.v,INDEX($B:$B, 4 + INT((ROW()-4)/13)*13 + 8), IF(_xlpm.v=0,"",_xlpm.v))</f>
        <v/>
      </c>
      <c r="E388" s="6"/>
      <c r="F388" s="6">
        <f>30</f>
        <v>30</v>
      </c>
      <c r="G388" s="6" t="str">
        <f>_xlfn.XLOOKUP($F388,题库数据!$A$5:$A$104,题库数据!$J$5:$J$104,"")</f>
        <v>A</v>
      </c>
      <c r="H388" s="6" t="str">
        <f>_xlfn.LET(_xlpm.v,_xlfn.XLOOKUP(F388,题库数据!$A$5:$A$104,题库数据!$K$5:$K$104,""),IF(OR(_xlpm.v="",_xlpm.v=0),"",_xlpm.v))</f>
        <v>accidental deletion of documents in the S3 bucket and want a more secure solution</v>
      </c>
    </row>
    <row r="389" spans="1:8" ht="18.75" customHeight="1" thickBot="1">
      <c r="A389" s="11" t="s">
        <v>111</v>
      </c>
      <c r="B389" s="25"/>
      <c r="C389" s="7"/>
      <c r="D389" s="6" t="str" cm="1">
        <f t="array" ref="D389">_xlfn.LET(_xlpm.v,INDEX($B:$B, 4 + INT((ROW()-4)/13)*13 + 8), IF(_xlpm.v=0,"",_xlpm.v))</f>
        <v/>
      </c>
      <c r="E389" s="6"/>
      <c r="F389" s="6">
        <f>30</f>
        <v>30</v>
      </c>
      <c r="G389" s="6" t="str">
        <f>_xlfn.XLOOKUP($F389,题库数据!$A$5:$A$104,题库数据!$J$5:$J$104,"")</f>
        <v>A</v>
      </c>
      <c r="H389" s="6" t="str">
        <f>_xlfn.LET(_xlpm.v,_xlfn.XLOOKUP(F389,题库数据!$A$5:$A$104,题库数据!$K$5:$K$104,""),IF(OR(_xlpm.v="",_xlpm.v=0),"",_xlpm.v))</f>
        <v>accidental deletion of documents in the S3 bucket and want a more secure solution</v>
      </c>
    </row>
    <row r="390" spans="1:8" ht="18.75" customHeight="1">
      <c r="A390" s="14" t="s">
        <v>112</v>
      </c>
      <c r="B390" s="34" t="str">
        <f>_xlfn.LET(_xlpm.inp,$B$389,_xlpm.nInp,_xlfn.LET(_xlpm.raw,UPPER(TRIM($B$389)),_xlpm.clean,SUBSTITUTE(SUBSTITUTE(SUBSTITUTE(SUBSTITUTE(SUBSTITUTE(_xlpm.raw,"，",","),"、",","),"；",","),"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0" s="19"/>
      <c r="D390" s="6" t="str" cm="1">
        <f t="array" ref="D390">_xlfn.LET(_xlpm.v,INDEX($B:$B, 4 + INT((ROW()-4)/13)*13 + 8), IF(_xlpm.v=0,"",_xlpm.v))</f>
        <v/>
      </c>
      <c r="E390" s="6"/>
      <c r="F390" s="6">
        <f>30</f>
        <v>30</v>
      </c>
      <c r="G390" s="6" t="str">
        <f>_xlfn.XLOOKUP($F390,题库数据!$A$5:$A$104,题库数据!$J$5:$J$104,"")</f>
        <v>A</v>
      </c>
      <c r="H390" s="6" t="str">
        <f>_xlfn.LET(_xlpm.v,_xlfn.XLOOKUP(F390,题库数据!$A$5:$A$104,题库数据!$K$5:$K$104,""),IF(OR(_xlpm.v="",_xlpm.v=0),"",_xlpm.v))</f>
        <v>accidental deletion of documents in the S3 bucket and want a more secure solution</v>
      </c>
    </row>
    <row r="391" spans="1:8" ht="18.75" customHeight="1">
      <c r="A391" s="14" t="s">
        <v>113</v>
      </c>
      <c r="B391" s="35" t="str">
        <f>_xlfn.LET(_xlpm.inp,$B$389,_xlpm.nStd,_xlfn.LET(_xlpm.raw,UPPER(TRIM($G$381)),_xlpm.clean,SUBSTITUTE(SUBSTITUTE(SUBSTITUTE(SUBSTITUTE(SUBSTITUTE(_xlpm.raw,"，",","),"、",","),"；",","),"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91" s="18"/>
      <c r="D391" s="6" t="str" cm="1">
        <f t="array" ref="D391">_xlfn.LET(_xlpm.v,INDEX($B:$B, 4 + INT((ROW()-4)/13)*13 + 8), IF(_xlpm.v=0,"",_xlpm.v))</f>
        <v/>
      </c>
      <c r="E391" s="6"/>
      <c r="F391" s="6">
        <f>30</f>
        <v>30</v>
      </c>
      <c r="G391" s="6" t="str">
        <f>_xlfn.XLOOKUP($F391,题库数据!$A$5:$A$104,题库数据!$J$5:$J$104,"")</f>
        <v>A</v>
      </c>
      <c r="H391" s="6" t="str">
        <f>_xlfn.LET(_xlpm.v,_xlfn.XLOOKUP(F391,题库数据!$A$5:$A$104,题库数据!$K$5:$K$104,""),IF(OR(_xlpm.v="",_xlpm.v=0),"",_xlpm.v))</f>
        <v>accidental deletion of documents in the S3 bucket and want a more secure solution</v>
      </c>
    </row>
    <row r="392" spans="1:8" ht="18.75" customHeight="1">
      <c r="A392" s="37" t="s">
        <v>114</v>
      </c>
      <c r="B392" s="52" t="str">
        <f>_xlfn.LET(_xlpm.inp,$B$389,_xlpm.p,$H$381,IF(OR(LEN(TRIM(_xlpm.inp))=0,LEN(TRIM(_xlpm.p))=0,_xlpm.p=0),"",_xlpm.p))</f>
        <v/>
      </c>
      <c r="C392" s="63"/>
      <c r="D392" s="6" t="str" cm="1">
        <f t="array" ref="D392">_xlfn.LET(_xlpm.v,INDEX($B:$B, 4 + INT((ROW()-4)/13)*13 + 8), IF(_xlpm.v=0,"",_xlpm.v))</f>
        <v/>
      </c>
      <c r="E392" s="6"/>
      <c r="F392" s="6">
        <f>30</f>
        <v>30</v>
      </c>
      <c r="G392" s="6" t="str">
        <f>_xlfn.XLOOKUP($F392,题库数据!$A$5:$A$104,题库数据!$J$5:$J$104,"")</f>
        <v>A</v>
      </c>
      <c r="H392" s="6" t="str">
        <f>_xlfn.LET(_xlpm.v,_xlfn.XLOOKUP(F392,题库数据!$A$5:$A$104,题库数据!$K$5:$K$104,""),IF(OR(_xlpm.v="",_xlpm.v=0),"",_xlpm.v))</f>
        <v>accidental deletion of documents in the S3 bucket and want a more secure solution</v>
      </c>
    </row>
    <row r="393" spans="1:8" ht="18.75" customHeight="1" thickBot="1">
      <c r="A393" s="15"/>
      <c r="B393" s="54"/>
      <c r="C393" s="55"/>
      <c r="D393" s="6" t="str" cm="1">
        <f t="array" ref="D393">_xlfn.LET(_xlpm.v,INDEX($B:$B, 4 + INT((ROW()-4)/13)*13 + 8), IF(_xlpm.v=0,"",_xlpm.v))</f>
        <v/>
      </c>
      <c r="E393" s="6"/>
      <c r="F393" s="6">
        <f>30</f>
        <v>30</v>
      </c>
      <c r="G393" s="6" t="str">
        <f>_xlfn.XLOOKUP($F393,题库数据!$A$5:$A$104,题库数据!$J$5:$J$104,"")</f>
        <v>A</v>
      </c>
      <c r="H393" s="6" t="str">
        <f>_xlfn.LET(_xlpm.v,_xlfn.XLOOKUP(F393,题库数据!$A$5:$A$104,题库数据!$K$5:$K$104,""),IF(OR(_xlpm.v="",_xlpm.v=0),"",_xlpm.v))</f>
        <v>accidental deletion of documents in the S3 bucket and want a more secure solution</v>
      </c>
    </row>
    <row r="394" spans="1:8" ht="58.5" customHeight="1" thickTop="1" thickBot="1">
      <c r="A394" s="8" t="s">
        <v>145</v>
      </c>
      <c r="B394" s="56" t="s">
        <v>643</v>
      </c>
      <c r="C394" s="57"/>
      <c r="D394" s="6" t="str" cm="1">
        <f t="array" ref="D394">_xlfn.LET(_xlpm.v,INDEX($B:$B, 4 + INT((ROW()-4)/13)*13 + 8), IF(_xlpm.v=0,"",_xlpm.v))</f>
        <v/>
      </c>
      <c r="E394" s="6"/>
      <c r="F394" s="6">
        <f>31</f>
        <v>31</v>
      </c>
      <c r="G394" s="6" t="str">
        <f>_xlfn.XLOOKUP($F394,题库数据!$A$5:$A$104,题库数据!$J$5:$J$104,"")</f>
        <v>B</v>
      </c>
      <c r="H394" s="6" t="str">
        <f>_xlfn.LET(_xlpm.v,_xlfn.XLOOKUP(F394,题库数据!$A$5:$A$104,题库数据!$K$5:$K$104,""),IF(OR(_xlpm.v="",_xlpm.v=0),"",_xlpm.v))</f>
        <v>Elasti Cache 如果用于读取常见结果,该脚本正在寻找添加的新电影,只读副本将是最佳选择,</v>
      </c>
    </row>
    <row r="395" spans="1:8" ht="18.75" customHeight="1">
      <c r="A395" s="9"/>
      <c r="B395" s="74"/>
      <c r="C395" s="75"/>
      <c r="D395" s="6" t="str" cm="1">
        <f t="array" ref="D395">_xlfn.LET(_xlpm.v,INDEX($B:$B, 4 + INT((ROW()-4)/13)*13 + 8), IF(_xlpm.v=0,"",_xlpm.v))</f>
        <v/>
      </c>
      <c r="E395" s="6"/>
      <c r="F395" s="6">
        <f>31</f>
        <v>31</v>
      </c>
      <c r="G395" s="6" t="str">
        <f>_xlfn.XLOOKUP($F395,题库数据!$A$5:$A$104,题库数据!$J$5:$J$104,"")</f>
        <v>B</v>
      </c>
      <c r="H395" s="6" t="str">
        <f>_xlfn.LET(_xlpm.v,_xlfn.XLOOKUP(F395,题库数据!$A$5:$A$104,题库数据!$K$5:$K$104,""),IF(OR(_xlpm.v="",_xlpm.v=0),"",_xlpm.v))</f>
        <v>Elasti Cache 如果用于读取常见结果,该脚本正在寻找添加的新电影,只读副本将是最佳选择,</v>
      </c>
    </row>
    <row r="396" spans="1:8" ht="18.75" customHeight="1">
      <c r="A396" s="10" t="s">
        <v>107</v>
      </c>
      <c r="B396" s="64" t="str">
        <f>_xlfn.XLOOKUP($F396,题库[题号],题库[选项A])</f>
        <v>将数据库实例修改为多可用区部署</v>
      </c>
      <c r="C396" s="65"/>
      <c r="D396" s="6" t="str" cm="1">
        <f t="array" ref="D396">_xlfn.LET(_xlpm.v,INDEX($B:$B, 4 + INT((ROW()-4)/13)*13 + 8), IF(_xlpm.v=0,"",_xlpm.v))</f>
        <v/>
      </c>
      <c r="E396" s="6"/>
      <c r="F396" s="6">
        <f>31</f>
        <v>31</v>
      </c>
      <c r="G396" s="6" t="str">
        <f>_xlfn.XLOOKUP($F396,题库数据!$A$5:$A$104,题库数据!$J$5:$J$104,"")</f>
        <v>B</v>
      </c>
      <c r="H396" s="6" t="str">
        <f>_xlfn.LET(_xlpm.v,_xlfn.XLOOKUP(F396,题库数据!$A$5:$A$104,题库数据!$K$5:$K$104,""),IF(OR(_xlpm.v="",_xlpm.v=0),"",_xlpm.v))</f>
        <v>Elasti Cache 如果用于读取常见结果,该脚本正在寻找添加的新电影,只读副本将是最佳选择,</v>
      </c>
    </row>
    <row r="397" spans="1:8" ht="18.75" customHeight="1">
      <c r="A397" s="10" t="s">
        <v>108</v>
      </c>
      <c r="B397" s="64" t="str">
        <f>_xlfn.XLOOKUP($F397,题库[题号],题库[选项B])</f>
        <v>创建数据库的只读副本.将脚本配置为仅查询只读副本.</v>
      </c>
      <c r="C397" s="65"/>
      <c r="D397" s="6" t="str" cm="1">
        <f t="array" ref="D397">_xlfn.LET(_xlpm.v,INDEX($B:$B, 4 + INT((ROW()-4)/13)*13 + 8), IF(_xlpm.v=0,"",_xlpm.v))</f>
        <v/>
      </c>
      <c r="E397" s="6"/>
      <c r="F397" s="6">
        <f>31</f>
        <v>31</v>
      </c>
      <c r="G397" s="6" t="str">
        <f>_xlfn.XLOOKUP($F397,题库数据!$A$5:$A$104,题库数据!$J$5:$J$104,"")</f>
        <v>B</v>
      </c>
      <c r="H397" s="6" t="str">
        <f>_xlfn.LET(_xlpm.v,_xlfn.XLOOKUP(F397,题库数据!$A$5:$A$104,题库数据!$K$5:$K$104,""),IF(OR(_xlpm.v="",_xlpm.v=0),"",_xlpm.v))</f>
        <v>Elasti Cache 如果用于读取常见结果,该脚本正在寻找添加的新电影,只读副本将是最佳选择,</v>
      </c>
    </row>
    <row r="398" spans="1:8" ht="18.75" customHeight="1">
      <c r="A398" s="10" t="s">
        <v>109</v>
      </c>
      <c r="B398" s="64" t="str">
        <f>_xlfn.XLOOKUP($F398,题库[题号],题库[选项C])</f>
        <v>指示开发团队在每天结束时手动导出数据库中的条目</v>
      </c>
      <c r="C398" s="65"/>
      <c r="D398" s="6" t="str" cm="1">
        <f t="array" ref="D398">_xlfn.LET(_xlpm.v,INDEX($B:$B, 4 + INT((ROW()-4)/13)*13 + 8), IF(_xlpm.v=0,"",_xlpm.v))</f>
        <v/>
      </c>
      <c r="E398" s="6"/>
      <c r="F398" s="6">
        <f>31</f>
        <v>31</v>
      </c>
      <c r="G398" s="6" t="str">
        <f>_xlfn.XLOOKUP($F398,题库数据!$A$5:$A$104,题库数据!$J$5:$J$104,"")</f>
        <v>B</v>
      </c>
      <c r="H398" s="6" t="str">
        <f>_xlfn.LET(_xlpm.v,_xlfn.XLOOKUP(F398,题库数据!$A$5:$A$104,题库数据!$K$5:$K$104,""),IF(OR(_xlpm.v="",_xlpm.v=0),"",_xlpm.v))</f>
        <v>Elasti Cache 如果用于读取常见结果,该脚本正在寻找添加的新电影,只读副本将是最佳选择,</v>
      </c>
    </row>
    <row r="399" spans="1:8" ht="18.75" customHeight="1">
      <c r="A399" s="10" t="s">
        <v>110</v>
      </c>
      <c r="B399" s="64" t="str">
        <f>_xlfn.XLOOKUP($F399,题库[题号],题库[选项D])</f>
        <v>使用 Amazon Elasticache 缓存脚本针对数据库运行的常见查询</v>
      </c>
      <c r="C399" s="65"/>
      <c r="D399" s="6" t="str" cm="1">
        <f t="array" ref="D399">_xlfn.LET(_xlpm.v,INDEX($B:$B, 4 + INT((ROW()-4)/13)*13 + 8), IF(_xlpm.v=0,"",_xlpm.v))</f>
        <v/>
      </c>
      <c r="E399" s="6"/>
      <c r="F399" s="6">
        <f>31</f>
        <v>31</v>
      </c>
      <c r="G399" s="6" t="str">
        <f>_xlfn.XLOOKUP($F399,题库数据!$A$5:$A$104,题库数据!$J$5:$J$104,"")</f>
        <v>B</v>
      </c>
      <c r="H399" s="6" t="str">
        <f>_xlfn.LET(_xlpm.v,_xlfn.XLOOKUP(F399,题库数据!$A$5:$A$104,题库数据!$K$5:$K$104,""),IF(OR(_xlpm.v="",_xlpm.v=0),"",_xlpm.v))</f>
        <v>Elasti Cache 如果用于读取常见结果,该脚本正在寻找添加的新电影,只读副本将是最佳选择,</v>
      </c>
    </row>
    <row r="400" spans="1:8" ht="18.75" customHeight="1">
      <c r="A400" s="10"/>
      <c r="B400" s="62" t="str">
        <f>_xlfn.LET(_xlpm.v,_xlfn.XLOOKUP($F400,题库[题号],题库[选项E],""),IF(OR(_xlpm.v="",_xlpm.v=0),"",_xlpm.v))</f>
        <v/>
      </c>
      <c r="C400" s="63"/>
      <c r="D400" s="6" t="str" cm="1">
        <f t="array" ref="D400">_xlfn.LET(_xlpm.v,INDEX($B:$B, 4 + INT((ROW()-4)/13)*13 + 8), IF(_xlpm.v=0,"",_xlpm.v))</f>
        <v/>
      </c>
      <c r="E400" s="6"/>
      <c r="F400" s="6">
        <f>31</f>
        <v>31</v>
      </c>
      <c r="G400" s="6" t="str">
        <f>_xlfn.XLOOKUP($F400,题库数据!$A$5:$A$104,题库数据!$J$5:$J$104,"")</f>
        <v>B</v>
      </c>
      <c r="H400" s="6" t="str">
        <f>_xlfn.LET(_xlpm.v,_xlfn.XLOOKUP(F400,题库数据!$A$5:$A$104,题库数据!$K$5:$K$104,""),IF(OR(_xlpm.v="",_xlpm.v=0),"",_xlpm.v))</f>
        <v>Elasti Cache 如果用于读取常见结果,该脚本正在寻找添加的新电影,只读副本将是最佳选择,</v>
      </c>
    </row>
    <row r="401" spans="1:8" ht="18.75" customHeight="1" thickBot="1">
      <c r="A401" s="10"/>
      <c r="B401" s="66" t="str">
        <f>_xlfn.LET(_xlpm.v,_xlfn.XLOOKUP($F401,题库[题号],题库[选项F],""),IF(OR(_xlpm.v="",_xlpm.v=0),"",_xlpm.v))</f>
        <v/>
      </c>
      <c r="C401" s="67"/>
      <c r="D401" s="6" t="str" cm="1">
        <f t="array" ref="D401">_xlfn.LET(_xlpm.v,INDEX($B:$B, 4 + INT((ROW()-4)/13)*13 + 8), IF(_xlpm.v=0,"",_xlpm.v))</f>
        <v/>
      </c>
      <c r="E401" s="6"/>
      <c r="F401" s="6">
        <f>31</f>
        <v>31</v>
      </c>
      <c r="G401" s="6" t="str">
        <f>_xlfn.XLOOKUP($F401,题库数据!$A$5:$A$104,题库数据!$J$5:$J$104,"")</f>
        <v>B</v>
      </c>
      <c r="H401" s="6" t="str">
        <f>_xlfn.LET(_xlpm.v,_xlfn.XLOOKUP(F401,题库数据!$A$5:$A$104,题库数据!$K$5:$K$104,""),IF(OR(_xlpm.v="",_xlpm.v=0),"",_xlpm.v))</f>
        <v>Elasti Cache 如果用于读取常见结果,该脚本正在寻找添加的新电影,只读副本将是最佳选择,</v>
      </c>
    </row>
    <row r="402" spans="1:8" ht="18.75" customHeight="1" thickBot="1">
      <c r="A402" s="11" t="s">
        <v>111</v>
      </c>
      <c r="B402" s="25"/>
      <c r="C402" s="7"/>
      <c r="D402" s="6" t="str" cm="1">
        <f t="array" ref="D402">_xlfn.LET(_xlpm.v,INDEX($B:$B, 4 + INT((ROW()-4)/13)*13 + 8), IF(_xlpm.v=0,"",_xlpm.v))</f>
        <v/>
      </c>
      <c r="E402" s="6"/>
      <c r="F402" s="6">
        <f>31</f>
        <v>31</v>
      </c>
      <c r="G402" s="6" t="str">
        <f>_xlfn.XLOOKUP($F402,题库数据!$A$5:$A$104,题库数据!$J$5:$J$104,"")</f>
        <v>B</v>
      </c>
      <c r="H402" s="6" t="str">
        <f>_xlfn.LET(_xlpm.v,_xlfn.XLOOKUP(F402,题库数据!$A$5:$A$104,题库数据!$K$5:$K$104,""),IF(OR(_xlpm.v="",_xlpm.v=0),"",_xlpm.v))</f>
        <v>Elasti Cache 如果用于读取常见结果,该脚本正在寻找添加的新电影,只读副本将是最佳选择,</v>
      </c>
    </row>
    <row r="403" spans="1:8" ht="18.75" customHeight="1">
      <c r="A403" s="10" t="s">
        <v>112</v>
      </c>
      <c r="B403" s="34" t="str">
        <f>_xlfn.LET(_xlpm.inp,$B$402,_xlpm.nInp,_xlfn.LET(_xlpm.raw,UPPER(TRIM($B$402)),_xlpm.clean,SUBSTITUTE(SUBSTITUTE(SUBSTITUTE(SUBSTITUTE(SUBSTITUTE(_xlpm.raw,"，",","),"、",","),"；",","),"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03" s="19"/>
      <c r="D403" s="6" t="str" cm="1">
        <f t="array" ref="D403">_xlfn.LET(_xlpm.v,INDEX($B:$B, 4 + INT((ROW()-4)/13)*13 + 8), IF(_xlpm.v=0,"",_xlpm.v))</f>
        <v/>
      </c>
      <c r="E403" s="6"/>
      <c r="F403" s="6">
        <f>31</f>
        <v>31</v>
      </c>
      <c r="G403" s="6" t="str">
        <f>_xlfn.XLOOKUP($F403,题库数据!$A$5:$A$104,题库数据!$J$5:$J$104,"")</f>
        <v>B</v>
      </c>
      <c r="H403" s="6" t="str">
        <f>_xlfn.LET(_xlpm.v,_xlfn.XLOOKUP(F403,题库数据!$A$5:$A$104,题库数据!$K$5:$K$104,""),IF(OR(_xlpm.v="",_xlpm.v=0),"",_xlpm.v))</f>
        <v>Elasti Cache 如果用于读取常见结果,该脚本正在寻找添加的新电影,只读副本将是最佳选择,</v>
      </c>
    </row>
    <row r="404" spans="1:8" ht="18.75" customHeight="1">
      <c r="A404" s="10" t="s">
        <v>113</v>
      </c>
      <c r="B404" s="35" t="str">
        <f>_xlfn.LET(_xlpm.inp,$B$402,_xlpm.nStd,_xlfn.LET(_xlpm.raw,UPPER(TRIM($G$394)),_xlpm.clean,SUBSTITUTE(SUBSTITUTE(SUBSTITUTE(SUBSTITUTE(SUBSTITUTE(_xlpm.raw,"，",","),"、",","),"；",","),"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4" s="18"/>
      <c r="D404" s="6" t="str" cm="1">
        <f t="array" ref="D404">_xlfn.LET(_xlpm.v,INDEX($B:$B, 4 + INT((ROW()-4)/13)*13 + 8), IF(_xlpm.v=0,"",_xlpm.v))</f>
        <v/>
      </c>
      <c r="E404" s="6"/>
      <c r="F404" s="6">
        <f>31</f>
        <v>31</v>
      </c>
      <c r="G404" s="6" t="str">
        <f>_xlfn.XLOOKUP($F404,题库数据!$A$5:$A$104,题库数据!$J$5:$J$104,"")</f>
        <v>B</v>
      </c>
      <c r="H404" s="6" t="str">
        <f>_xlfn.LET(_xlpm.v,_xlfn.XLOOKUP(F404,题库数据!$A$5:$A$104,题库数据!$K$5:$K$104,""),IF(OR(_xlpm.v="",_xlpm.v=0),"",_xlpm.v))</f>
        <v>Elasti Cache 如果用于读取常见结果,该脚本正在寻找添加的新电影,只读副本将是最佳选择,</v>
      </c>
    </row>
    <row r="405" spans="1:8" ht="18.75" customHeight="1">
      <c r="A405" s="37" t="s">
        <v>114</v>
      </c>
      <c r="B405" s="52" t="str">
        <f>_xlfn.LET(_xlpm.inp,$B$402,_xlpm.p,$H$394,IF(OR(LEN(TRIM(_xlpm.inp))=0,LEN(TRIM(_xlpm.p))=0,_xlpm.p=0),"",_xlpm.p))</f>
        <v/>
      </c>
      <c r="C405" s="63"/>
      <c r="D405" s="6" t="str" cm="1">
        <f t="array" ref="D405">_xlfn.LET(_xlpm.v,INDEX($B:$B, 4 + INT((ROW()-4)/13)*13 + 8), IF(_xlpm.v=0,"",_xlpm.v))</f>
        <v/>
      </c>
      <c r="E405" s="6"/>
      <c r="F405" s="6">
        <f>31</f>
        <v>31</v>
      </c>
      <c r="G405" s="6" t="str">
        <f>_xlfn.XLOOKUP($F405,题库数据!$A$5:$A$104,题库数据!$J$5:$J$104,"")</f>
        <v>B</v>
      </c>
      <c r="H405" s="6" t="str">
        <f>_xlfn.LET(_xlpm.v,_xlfn.XLOOKUP(F405,题库数据!$A$5:$A$104,题库数据!$K$5:$K$104,""),IF(OR(_xlpm.v="",_xlpm.v=0),"",_xlpm.v))</f>
        <v>Elasti Cache 如果用于读取常见结果,该脚本正在寻找添加的新电影,只读副本将是最佳选择,</v>
      </c>
    </row>
    <row r="406" spans="1:8" ht="18.75" customHeight="1" thickBot="1">
      <c r="A406" s="12"/>
      <c r="B406" s="54"/>
      <c r="C406" s="55"/>
      <c r="D406" s="6" t="str" cm="1">
        <f t="array" ref="D406">_xlfn.LET(_xlpm.v,INDEX($B:$B, 4 + INT((ROW()-4)/13)*13 + 8), IF(_xlpm.v=0,"",_xlpm.v))</f>
        <v/>
      </c>
      <c r="E406" s="6"/>
      <c r="F406" s="6">
        <f>31</f>
        <v>31</v>
      </c>
      <c r="G406" s="6" t="str">
        <f>_xlfn.XLOOKUP($F406,题库数据!$A$5:$A$104,题库数据!$J$5:$J$104,"")</f>
        <v>B</v>
      </c>
      <c r="H406" s="6" t="str">
        <f>_xlfn.LET(_xlpm.v,_xlfn.XLOOKUP(F406,题库数据!$A$5:$A$104,题库数据!$K$5:$K$104,""),IF(OR(_xlpm.v="",_xlpm.v=0),"",_xlpm.v))</f>
        <v>Elasti Cache 如果用于读取常见结果,该脚本正在寻找添加的新电影,只读副本将是最佳选择,</v>
      </c>
    </row>
    <row r="407" spans="1:8" ht="58.5" customHeight="1" thickTop="1" thickBot="1">
      <c r="A407" s="8" t="s">
        <v>146</v>
      </c>
      <c r="B407" s="56" t="s">
        <v>645</v>
      </c>
      <c r="C407" s="57"/>
      <c r="D407" s="6" t="str" cm="1">
        <f t="array" ref="D407">_xlfn.LET(_xlpm.v,INDEX($B:$B, 4 + INT((ROW()-4)/13)*13 + 8), IF(_xlpm.v=0,"",_xlpm.v))</f>
        <v/>
      </c>
      <c r="E407" s="6"/>
      <c r="F407" s="6">
        <f>32</f>
        <v>32</v>
      </c>
      <c r="G407" s="6" t="str">
        <f>_xlfn.XLOOKUP($F407,题库数据!$A$5:$A$104,题库数据!$J$5:$J$104,"")</f>
        <v>A</v>
      </c>
      <c r="H407" s="6" t="str">
        <f>_xlfn.LET(_xlpm.v,_xlfn.XLOOKUP(F407,题库数据!$A$5:$A$104,题库数据!$K$5:$K$104,""),IF(OR(_xlpm.v="",_xlpm.v=0),"",_xlpm.v))</f>
        <v>网关终端节点提供与 Amazon S3 和 DynamoDB 的可靠连接,而您的VPC 不需要互联网网关或 NAT 设备.它应该是选项A.https://docs.aws.amazon.com/AmazonS3/latest/userguide/privatelink-interface-endpoints.html#types-of-vpc-endpoints-for-s3</v>
      </c>
    </row>
    <row r="408" spans="1:8" ht="18.75" customHeight="1">
      <c r="A408" s="13"/>
      <c r="B408" s="58"/>
      <c r="C408" s="59"/>
      <c r="D408" s="6" t="str" cm="1">
        <f t="array" ref="D408">_xlfn.LET(_xlpm.v,INDEX($B:$B, 4 + INT((ROW()-4)/13)*13 + 8), IF(_xlpm.v=0,"",_xlpm.v))</f>
        <v/>
      </c>
      <c r="E408" s="6"/>
      <c r="F408" s="6">
        <f>32</f>
        <v>32</v>
      </c>
      <c r="G408" s="6" t="str">
        <f>_xlfn.XLOOKUP($F408,题库数据!$A$5:$A$104,题库数据!$J$5:$J$104,"")</f>
        <v>A</v>
      </c>
      <c r="H408" s="6" t="str">
        <f>_xlfn.LET(_xlpm.v,_xlfn.XLOOKUP(F408,题库数据!$A$5:$A$104,题库数据!$K$5:$K$104,""),IF(OR(_xlpm.v="",_xlpm.v=0),"",_xlpm.v))</f>
        <v>网关终端节点提供与 Amazon S3 和 DynamoDB 的可靠连接,而您的VPC 不需要互联网网关或 NAT 设备.它应该是选项A.https://docs.aws.amazon.com/AmazonS3/latest/userguide/privatelink-interface-endpoints.html#types-of-vpc-endpoints-for-s3</v>
      </c>
    </row>
    <row r="409" spans="1:8" ht="18.75" customHeight="1">
      <c r="A409" s="14" t="s">
        <v>107</v>
      </c>
      <c r="B409" s="60" t="str">
        <f>_xlfn.XLOOKUP($F409,题库[题号],题库[选项A])</f>
        <v>配置 S3 网关端点.</v>
      </c>
      <c r="C409" s="61"/>
      <c r="D409" s="6" t="str" cm="1">
        <f t="array" ref="D409">_xlfn.LET(_xlpm.v,INDEX($B:$B, 4 + INT((ROW()-4)/13)*13 + 8), IF(_xlpm.v=0,"",_xlpm.v))</f>
        <v/>
      </c>
      <c r="E409" s="6"/>
      <c r="F409" s="6">
        <f>32</f>
        <v>32</v>
      </c>
      <c r="G409" s="6" t="str">
        <f>_xlfn.XLOOKUP($F409,题库数据!$A$5:$A$104,题库数据!$J$5:$J$104,"")</f>
        <v>A</v>
      </c>
      <c r="H409" s="6" t="str">
        <f>_xlfn.LET(_xlpm.v,_xlfn.XLOOKUP(F409,题库数据!$A$5:$A$104,题库数据!$K$5:$K$104,""),IF(OR(_xlpm.v="",_xlpm.v=0),"",_xlpm.v))</f>
        <v>网关终端节点提供与 Amazon S3 和 DynamoDB 的可靠连接,而您的VPC 不需要互联网网关或 NAT 设备.它应该是选项A.https://docs.aws.amazon.com/AmazonS3/latest/userguide/privatelink-interface-endpoints.html#types-of-vpc-endpoints-for-s3</v>
      </c>
    </row>
    <row r="410" spans="1:8" ht="18.75" customHeight="1">
      <c r="A410" s="14" t="s">
        <v>108</v>
      </c>
      <c r="B410" s="60" t="str">
        <f>_xlfn.XLOOKUP($F410,题库[题号],题库[选项B])</f>
        <v>配置 S3 接口端点.</v>
      </c>
      <c r="C410" s="61"/>
      <c r="D410" s="6" t="str" cm="1">
        <f t="array" ref="D410">_xlfn.LET(_xlpm.v,INDEX($B:$B, 4 + INT((ROW()-4)/13)*13 + 8), IF(_xlpm.v=0,"",_xlpm.v))</f>
        <v/>
      </c>
      <c r="E410" s="6"/>
      <c r="F410" s="6">
        <f>32</f>
        <v>32</v>
      </c>
      <c r="G410" s="6" t="str">
        <f>_xlfn.XLOOKUP($F410,题库数据!$A$5:$A$104,题库数据!$J$5:$J$104,"")</f>
        <v>A</v>
      </c>
      <c r="H410" s="6" t="str">
        <f>_xlfn.LET(_xlpm.v,_xlfn.XLOOKUP(F410,题库数据!$A$5:$A$104,题库数据!$K$5:$K$104,""),IF(OR(_xlpm.v="",_xlpm.v=0),"",_xlpm.v))</f>
        <v>网关终端节点提供与 Amazon S3 和 DynamoDB 的可靠连接,而您的VPC 不需要互联网网关或 NAT 设备.它应该是选项A.https://docs.aws.amazon.com/AmazonS3/latest/userguide/privatelink-interface-endpoints.html#types-of-vpc-endpoints-for-s3</v>
      </c>
    </row>
    <row r="411" spans="1:8" ht="18.75" customHeight="1">
      <c r="A411" s="14" t="s">
        <v>109</v>
      </c>
      <c r="B411" s="60" t="str">
        <f>_xlfn.XLOOKUP($F411,题库[题号],题库[选项C])</f>
        <v>在私有子网中创建 S3 存储桶.</v>
      </c>
      <c r="C411" s="61"/>
      <c r="D411" s="6" t="str" cm="1">
        <f t="array" ref="D411">_xlfn.LET(_xlpm.v,INDEX($B:$B, 4 + INT((ROW()-4)/13)*13 + 8), IF(_xlpm.v=0,"",_xlpm.v))</f>
        <v/>
      </c>
      <c r="E411" s="6"/>
      <c r="F411" s="6">
        <f>32</f>
        <v>32</v>
      </c>
      <c r="G411" s="6" t="str">
        <f>_xlfn.XLOOKUP($F411,题库数据!$A$5:$A$104,题库数据!$J$5:$J$104,"")</f>
        <v>A</v>
      </c>
      <c r="H411" s="6" t="str">
        <f>_xlfn.LET(_xlpm.v,_xlfn.XLOOKUP(F411,题库数据!$A$5:$A$104,题库数据!$K$5:$K$104,""),IF(OR(_xlpm.v="",_xlpm.v=0),"",_xlpm.v))</f>
        <v>网关终端节点提供与 Amazon S3 和 DynamoDB 的可靠连接,而您的VPC 不需要互联网网关或 NAT 设备.它应该是选项A.https://docs.aws.amazon.com/AmazonS3/latest/userguide/privatelink-interface-endpoints.html#types-of-vpc-endpoints-for-s3</v>
      </c>
    </row>
    <row r="412" spans="1:8" ht="18.75" customHeight="1">
      <c r="A412" s="14" t="s">
        <v>110</v>
      </c>
      <c r="B412" s="60" t="str">
        <f>_xlfn.XLOOKUP($F412,题库[题号],题库[选项D])</f>
        <v>在与 EC2 实例相同的区域中创建一个 S3 存储桶.</v>
      </c>
      <c r="C412" s="61"/>
      <c r="D412" s="6" t="str" cm="1">
        <f t="array" ref="D412">_xlfn.LET(_xlpm.v,INDEX($B:$B, 4 + INT((ROW()-4)/13)*13 + 8), IF(_xlpm.v=0,"",_xlpm.v))</f>
        <v/>
      </c>
      <c r="E412" s="6"/>
      <c r="F412" s="6">
        <f>32</f>
        <v>32</v>
      </c>
      <c r="G412" s="6" t="str">
        <f>_xlfn.XLOOKUP($F412,题库数据!$A$5:$A$104,题库数据!$J$5:$J$104,"")</f>
        <v>A</v>
      </c>
      <c r="H412" s="6" t="str">
        <f>_xlfn.LET(_xlpm.v,_xlfn.XLOOKUP(F412,题库数据!$A$5:$A$104,题库数据!$K$5:$K$104,""),IF(OR(_xlpm.v="",_xlpm.v=0),"",_xlpm.v))</f>
        <v>网关终端节点提供与 Amazon S3 和 DynamoDB 的可靠连接,而您的VPC 不需要互联网网关或 NAT 设备.它应该是选项A.https://docs.aws.amazon.com/AmazonS3/latest/userguide/privatelink-interface-endpoints.html#types-of-vpc-endpoints-for-s3</v>
      </c>
    </row>
    <row r="413" spans="1:8" ht="18.75" customHeight="1">
      <c r="A413" s="14"/>
      <c r="B413" s="62" t="str">
        <f>_xlfn.LET(_xlpm.v,_xlfn.XLOOKUP($F413,题库[题号],题库[选项E],""),IF(OR(_xlpm.v="",_xlpm.v=0),"",_xlpm.v))</f>
        <v/>
      </c>
      <c r="C413" s="63"/>
      <c r="D413" s="6" t="str" cm="1">
        <f t="array" ref="D413">_xlfn.LET(_xlpm.v,INDEX($B:$B, 4 + INT((ROW()-4)/13)*13 + 8), IF(_xlpm.v=0,"",_xlpm.v))</f>
        <v/>
      </c>
      <c r="E413" s="6"/>
      <c r="F413" s="6">
        <f>32</f>
        <v>32</v>
      </c>
      <c r="G413" s="6" t="str">
        <f>_xlfn.XLOOKUP($F413,题库数据!$A$5:$A$104,题库数据!$J$5:$J$104,"")</f>
        <v>A</v>
      </c>
      <c r="H413" s="6" t="str">
        <f>_xlfn.LET(_xlpm.v,_xlfn.XLOOKUP(F413,题库数据!$A$5:$A$104,题库数据!$K$5:$K$104,""),IF(OR(_xlpm.v="",_xlpm.v=0),"",_xlpm.v))</f>
        <v>网关终端节点提供与 Amazon S3 和 DynamoDB 的可靠连接,而您的VPC 不需要互联网网关或 NAT 设备.它应该是选项A.https://docs.aws.amazon.com/AmazonS3/latest/userguide/privatelink-interface-endpoints.html#types-of-vpc-endpoints-for-s3</v>
      </c>
    </row>
    <row r="414" spans="1:8" ht="18.75" customHeight="1" thickBot="1">
      <c r="A414" s="14"/>
      <c r="B414" s="66" t="str">
        <f>_xlfn.LET(_xlpm.v,_xlfn.XLOOKUP($F414,题库[题号],题库[选项F],""),IF(OR(_xlpm.v="",_xlpm.v=0),"",_xlpm.v))</f>
        <v/>
      </c>
      <c r="C414" s="67"/>
      <c r="D414" s="6" t="str" cm="1">
        <f t="array" ref="D414">_xlfn.LET(_xlpm.v,INDEX($B:$B, 4 + INT((ROW()-4)/13)*13 + 8), IF(_xlpm.v=0,"",_xlpm.v))</f>
        <v/>
      </c>
      <c r="E414" s="6"/>
      <c r="F414" s="6">
        <f>32</f>
        <v>32</v>
      </c>
      <c r="G414" s="6" t="str">
        <f>_xlfn.XLOOKUP($F414,题库数据!$A$5:$A$104,题库数据!$J$5:$J$104,"")</f>
        <v>A</v>
      </c>
      <c r="H414" s="6" t="str">
        <f>_xlfn.LET(_xlpm.v,_xlfn.XLOOKUP(F414,题库数据!$A$5:$A$104,题库数据!$K$5:$K$104,""),IF(OR(_xlpm.v="",_xlpm.v=0),"",_xlpm.v))</f>
        <v>网关终端节点提供与 Amazon S3 和 DynamoDB 的可靠连接,而您的VPC 不需要互联网网关或 NAT 设备.它应该是选项A.https://docs.aws.amazon.com/AmazonS3/latest/userguide/privatelink-interface-endpoints.html#types-of-vpc-endpoints-for-s3</v>
      </c>
    </row>
    <row r="415" spans="1:8" ht="18.75" customHeight="1" thickBot="1">
      <c r="A415" s="11" t="s">
        <v>111</v>
      </c>
      <c r="B415" s="25"/>
      <c r="C415" s="7"/>
      <c r="D415" s="6" t="str" cm="1">
        <f t="array" ref="D415">_xlfn.LET(_xlpm.v,INDEX($B:$B, 4 + INT((ROW()-4)/13)*13 + 8), IF(_xlpm.v=0,"",_xlpm.v))</f>
        <v/>
      </c>
      <c r="E415" s="6"/>
      <c r="F415" s="6">
        <f>32</f>
        <v>32</v>
      </c>
      <c r="G415" s="6" t="str">
        <f>_xlfn.XLOOKUP($F415,题库数据!$A$5:$A$104,题库数据!$J$5:$J$104,"")</f>
        <v>A</v>
      </c>
      <c r="H415" s="6" t="str">
        <f>_xlfn.LET(_xlpm.v,_xlfn.XLOOKUP(F415,题库数据!$A$5:$A$104,题库数据!$K$5:$K$104,""),IF(OR(_xlpm.v="",_xlpm.v=0),"",_xlpm.v))</f>
        <v>网关终端节点提供与 Amazon S3 和 DynamoDB 的可靠连接,而您的VPC 不需要互联网网关或 NAT 设备.它应该是选项A.https://docs.aws.amazon.com/AmazonS3/latest/userguide/privatelink-interface-endpoints.html#types-of-vpc-endpoints-for-s3</v>
      </c>
    </row>
    <row r="416" spans="1:8" ht="18.75" customHeight="1">
      <c r="A416" s="14" t="s">
        <v>112</v>
      </c>
      <c r="B416" s="34" t="str">
        <f>_xlfn.LET(_xlpm.inp,$B$415,_xlpm.nInp,_xlfn.LET(_xlpm.raw,UPPER(TRIM($B$415)),_xlpm.clean,SUBSTITUTE(SUBSTITUTE(SUBSTITUTE(SUBSTITUTE(SUBSTITUTE(_xlpm.raw,"，",","),"、",","),"；",","),"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16" s="19"/>
      <c r="D416" s="6" t="str" cm="1">
        <f t="array" ref="D416">_xlfn.LET(_xlpm.v,INDEX($B:$B, 4 + INT((ROW()-4)/13)*13 + 8), IF(_xlpm.v=0,"",_xlpm.v))</f>
        <v/>
      </c>
      <c r="E416" s="6"/>
      <c r="F416" s="6">
        <f>32</f>
        <v>32</v>
      </c>
      <c r="G416" s="6" t="str">
        <f>_xlfn.XLOOKUP($F416,题库数据!$A$5:$A$104,题库数据!$J$5:$J$104,"")</f>
        <v>A</v>
      </c>
      <c r="H416" s="6" t="str">
        <f>_xlfn.LET(_xlpm.v,_xlfn.XLOOKUP(F416,题库数据!$A$5:$A$104,题库数据!$K$5:$K$104,""),IF(OR(_xlpm.v="",_xlpm.v=0),"",_xlpm.v))</f>
        <v>网关终端节点提供与 Amazon S3 和 DynamoDB 的可靠连接,而您的VPC 不需要互联网网关或 NAT 设备.它应该是选项A.https://docs.aws.amazon.com/AmazonS3/latest/userguide/privatelink-interface-endpoints.html#types-of-vpc-endpoints-for-s3</v>
      </c>
    </row>
    <row r="417" spans="1:8" ht="18.75" customHeight="1">
      <c r="A417" s="14" t="s">
        <v>113</v>
      </c>
      <c r="B417" s="35" t="str">
        <f>_xlfn.LET(_xlpm.inp,$B$415,_xlpm.nStd,_xlfn.LET(_xlpm.raw,UPPER(TRIM($G$407)),_xlpm.clean,SUBSTITUTE(SUBSTITUTE(SUBSTITUTE(SUBSTITUTE(SUBSTITUTE(_xlpm.raw,"，",","),"、",","),"；",","),"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17" s="18"/>
      <c r="D417" s="6" t="str" cm="1">
        <f t="array" ref="D417">_xlfn.LET(_xlpm.v,INDEX($B:$B, 4 + INT((ROW()-4)/13)*13 + 8), IF(_xlpm.v=0,"",_xlpm.v))</f>
        <v/>
      </c>
      <c r="E417" s="6"/>
      <c r="F417" s="6">
        <f>32</f>
        <v>32</v>
      </c>
      <c r="G417" s="6" t="str">
        <f>_xlfn.XLOOKUP($F417,题库数据!$A$5:$A$104,题库数据!$J$5:$J$104,"")</f>
        <v>A</v>
      </c>
      <c r="H417" s="6" t="str">
        <f>_xlfn.LET(_xlpm.v,_xlfn.XLOOKUP(F417,题库数据!$A$5:$A$104,题库数据!$K$5:$K$104,""),IF(OR(_xlpm.v="",_xlpm.v=0),"",_xlpm.v))</f>
        <v>网关终端节点提供与 Amazon S3 和 DynamoDB 的可靠连接,而您的VPC 不需要互联网网关或 NAT 设备.它应该是选项A.https://docs.aws.amazon.com/AmazonS3/latest/userguide/privatelink-interface-endpoints.html#types-of-vpc-endpoints-for-s3</v>
      </c>
    </row>
    <row r="418" spans="1:8" ht="18.75" customHeight="1">
      <c r="A418" s="37" t="s">
        <v>114</v>
      </c>
      <c r="B418" s="52" t="str">
        <f>_xlfn.LET(_xlpm.inp,$B$415,_xlpm.p,$H$407,IF(OR(LEN(TRIM(_xlpm.inp))=0,LEN(TRIM(_xlpm.p))=0,_xlpm.p=0),"",_xlpm.p))</f>
        <v/>
      </c>
      <c r="C418" s="63"/>
      <c r="D418" s="6" t="str" cm="1">
        <f t="array" ref="D418">_xlfn.LET(_xlpm.v,INDEX($B:$B, 4 + INT((ROW()-4)/13)*13 + 8), IF(_xlpm.v=0,"",_xlpm.v))</f>
        <v/>
      </c>
      <c r="E418" s="6"/>
      <c r="F418" s="6">
        <f>32</f>
        <v>32</v>
      </c>
      <c r="G418" s="6" t="str">
        <f>_xlfn.XLOOKUP($F418,题库数据!$A$5:$A$104,题库数据!$J$5:$J$104,"")</f>
        <v>A</v>
      </c>
      <c r="H418" s="6" t="str">
        <f>_xlfn.LET(_xlpm.v,_xlfn.XLOOKUP(F418,题库数据!$A$5:$A$104,题库数据!$K$5:$K$104,""),IF(OR(_xlpm.v="",_xlpm.v=0),"",_xlpm.v))</f>
        <v>网关终端节点提供与 Amazon S3 和 DynamoDB 的可靠连接,而您的VPC 不需要互联网网关或 NAT 设备.它应该是选项A.https://docs.aws.amazon.com/AmazonS3/latest/userguide/privatelink-interface-endpoints.html#types-of-vpc-endpoints-for-s3</v>
      </c>
    </row>
    <row r="419" spans="1:8" ht="18.75" customHeight="1" thickBot="1">
      <c r="A419" s="15"/>
      <c r="B419" s="54"/>
      <c r="C419" s="55"/>
      <c r="D419" s="6" t="str" cm="1">
        <f t="array" ref="D419">_xlfn.LET(_xlpm.v,INDEX($B:$B, 4 + INT((ROW()-4)/13)*13 + 8), IF(_xlpm.v=0,"",_xlpm.v))</f>
        <v/>
      </c>
      <c r="E419" s="6"/>
      <c r="F419" s="6">
        <f>32</f>
        <v>32</v>
      </c>
      <c r="G419" s="6" t="str">
        <f>_xlfn.XLOOKUP($F419,题库数据!$A$5:$A$104,题库数据!$J$5:$J$104,"")</f>
        <v>A</v>
      </c>
      <c r="H419" s="6" t="str">
        <f>_xlfn.LET(_xlpm.v,_xlfn.XLOOKUP(F419,题库数据!$A$5:$A$104,题库数据!$K$5:$K$104,""),IF(OR(_xlpm.v="",_xlpm.v=0),"",_xlpm.v))</f>
        <v>网关终端节点提供与 Amazon S3 和 DynamoDB 的可靠连接,而您的VPC 不需要互联网网关或 NAT 设备.它应该是选项A.https://docs.aws.amazon.com/AmazonS3/latest/userguide/privatelink-interface-endpoints.html#types-of-vpc-endpoints-for-s3</v>
      </c>
    </row>
    <row r="420" spans="1:8" ht="58.5" customHeight="1" thickTop="1" thickBot="1">
      <c r="A420" s="8" t="s">
        <v>147</v>
      </c>
      <c r="B420" s="56" t="s">
        <v>647</v>
      </c>
      <c r="C420" s="57"/>
      <c r="D420" s="6" t="str" cm="1">
        <f t="array" ref="D420">_xlfn.LET(_xlpm.v,INDEX($B:$B, 4 + INT((ROW()-4)/13)*13 + 8), IF(_xlpm.v=0,"",_xlpm.v))</f>
        <v/>
      </c>
      <c r="E420" s="6"/>
      <c r="F420" s="6">
        <f>33</f>
        <v>33</v>
      </c>
      <c r="G420" s="6" t="str">
        <f>_xlfn.XLOOKUP($F420,题库数据!$A$5:$A$104,题库数据!$J$5:$J$104,"")</f>
        <v>A,C</v>
      </c>
      <c r="H420" s="6" t="str">
        <f>_xlfn.LET(_xlpm.v,_xlfn.XLOOKUP(F420,题库数据!$A$5:$A$104,题库数据!$K$5:$K$104,""),IF(OR(_xlpm.v="",_xlpm.v=0),"",_xlpm.v))</f>
        <v>https://aws.amazon.com/premiumsupport/knowledge-center/s3-private-connection-no-authentication/</v>
      </c>
    </row>
    <row r="421" spans="1:8" ht="18.75" customHeight="1">
      <c r="A421" s="9"/>
      <c r="B421" s="74"/>
      <c r="C421" s="75"/>
      <c r="D421" s="6" t="str" cm="1">
        <f t="array" ref="D421">_xlfn.LET(_xlpm.v,INDEX($B:$B, 4 + INT((ROW()-4)/13)*13 + 8), IF(_xlpm.v=0,"",_xlpm.v))</f>
        <v/>
      </c>
      <c r="E421" s="6"/>
      <c r="F421" s="6">
        <f>33</f>
        <v>33</v>
      </c>
      <c r="G421" s="6" t="str">
        <f>_xlfn.XLOOKUP($F421,题库数据!$A$5:$A$104,题库数据!$J$5:$J$104,"")</f>
        <v>A,C</v>
      </c>
      <c r="H421" s="6" t="str">
        <f>_xlfn.LET(_xlpm.v,_xlfn.XLOOKUP(F421,题库数据!$A$5:$A$104,题库数据!$K$5:$K$104,""),IF(OR(_xlpm.v="",_xlpm.v=0),"",_xlpm.v))</f>
        <v>https://aws.amazon.com/premiumsupport/knowledge-center/s3-private-connection-no-authentication/</v>
      </c>
    </row>
    <row r="422" spans="1:8" ht="18.75" customHeight="1">
      <c r="A422" s="10" t="s">
        <v>107</v>
      </c>
      <c r="B422" s="64" t="str">
        <f>_xlfn.XLOOKUP($F422,题库[题号],题库[选项A])</f>
        <v>为 VPC 内的 Amazon S3 配置 VPC 网关终端节点</v>
      </c>
      <c r="C422" s="65"/>
      <c r="D422" s="6" t="str" cm="1">
        <f t="array" ref="D422">_xlfn.LET(_xlpm.v,INDEX($B:$B, 4 + INT((ROW()-4)/13)*13 + 8), IF(_xlpm.v=0,"",_xlpm.v))</f>
        <v/>
      </c>
      <c r="E422" s="6"/>
      <c r="F422" s="6">
        <f>33</f>
        <v>33</v>
      </c>
      <c r="G422" s="6" t="str">
        <f>_xlfn.XLOOKUP($F422,题库数据!$A$5:$A$104,题库数据!$J$5:$J$104,"")</f>
        <v>A,C</v>
      </c>
      <c r="H422" s="6" t="str">
        <f>_xlfn.LET(_xlpm.v,_xlfn.XLOOKUP(F422,题库数据!$A$5:$A$104,题库数据!$K$5:$K$104,""),IF(OR(_xlpm.v="",_xlpm.v=0),"",_xlpm.v))</f>
        <v>https://aws.amazon.com/premiumsupport/knowledge-center/s3-private-connection-no-authentication/</v>
      </c>
    </row>
    <row r="423" spans="1:8" ht="18.75" customHeight="1">
      <c r="A423" s="10" t="s">
        <v>108</v>
      </c>
      <c r="B423" s="64" t="str">
        <f>_xlfn.XLOOKUP($F423,题库[题号],题库[选项B])</f>
        <v>创建存储桶策略以将对象公开到 S3 存储桶</v>
      </c>
      <c r="C423" s="65"/>
      <c r="D423" s="6" t="str" cm="1">
        <f t="array" ref="D423">_xlfn.LET(_xlpm.v,INDEX($B:$B, 4 + INT((ROW()-4)/13)*13 + 8), IF(_xlpm.v=0,"",_xlpm.v))</f>
        <v/>
      </c>
      <c r="E423" s="6"/>
      <c r="F423" s="6">
        <f>33</f>
        <v>33</v>
      </c>
      <c r="G423" s="6" t="str">
        <f>_xlfn.XLOOKUP($F423,题库数据!$A$5:$A$104,题库数据!$J$5:$J$104,"")</f>
        <v>A,C</v>
      </c>
      <c r="H423" s="6" t="str">
        <f>_xlfn.LET(_xlpm.v,_xlfn.XLOOKUP(F423,题库数据!$A$5:$A$104,题库数据!$K$5:$K$104,""),IF(OR(_xlpm.v="",_xlpm.v=0),"",_xlpm.v))</f>
        <v>https://aws.amazon.com/premiumsupport/knowledge-center/s3-private-connection-no-authentication/</v>
      </c>
    </row>
    <row r="424" spans="1:8" ht="18.75" customHeight="1">
      <c r="A424" s="10" t="s">
        <v>109</v>
      </c>
      <c r="B424" s="64" t="str">
        <f>_xlfn.XLOOKUP($F424,题库[题号],题库[选项C])</f>
        <v>创建存储桶策略,将访问限制为仅在 VPC 中运行的应用程序层</v>
      </c>
      <c r="C424" s="65"/>
      <c r="D424" s="6" t="str" cm="1">
        <f t="array" ref="D424">_xlfn.LET(_xlpm.v,INDEX($B:$B, 4 + INT((ROW()-4)/13)*13 + 8), IF(_xlpm.v=0,"",_xlpm.v))</f>
        <v/>
      </c>
      <c r="E424" s="6"/>
      <c r="F424" s="6">
        <f>33</f>
        <v>33</v>
      </c>
      <c r="G424" s="6" t="str">
        <f>_xlfn.XLOOKUP($F424,题库数据!$A$5:$A$104,题库数据!$J$5:$J$104,"")</f>
        <v>A,C</v>
      </c>
      <c r="H424" s="6" t="str">
        <f>_xlfn.LET(_xlpm.v,_xlfn.XLOOKUP(F424,题库数据!$A$5:$A$104,题库数据!$K$5:$K$104,""),IF(OR(_xlpm.v="",_xlpm.v=0),"",_xlpm.v))</f>
        <v>https://aws.amazon.com/premiumsupport/knowledge-center/s3-private-connection-no-authentication/</v>
      </c>
    </row>
    <row r="425" spans="1:8" ht="18.75" customHeight="1">
      <c r="A425" s="10" t="s">
        <v>110</v>
      </c>
      <c r="B425" s="64" t="str">
        <f>_xlfn.XLOOKUP($F425,题库[题号],题库[选项D])</f>
        <v>使用 S3 访问策略创建 IAM 用户并将 IAM 凭证复制到 EC2 实例</v>
      </c>
      <c r="C425" s="65"/>
      <c r="D425" s="6" t="str" cm="1">
        <f t="array" ref="D425">_xlfn.LET(_xlpm.v,INDEX($B:$B, 4 + INT((ROW()-4)/13)*13 + 8), IF(_xlpm.v=0,"",_xlpm.v))</f>
        <v/>
      </c>
      <c r="E425" s="6"/>
      <c r="F425" s="6">
        <f>33</f>
        <v>33</v>
      </c>
      <c r="G425" s="6" t="str">
        <f>_xlfn.XLOOKUP($F425,题库数据!$A$5:$A$104,题库数据!$J$5:$J$104,"")</f>
        <v>A,C</v>
      </c>
      <c r="H425" s="6" t="str">
        <f>_xlfn.LET(_xlpm.v,_xlfn.XLOOKUP(F425,题库数据!$A$5:$A$104,题库数据!$K$5:$K$104,""),IF(OR(_xlpm.v="",_xlpm.v=0),"",_xlpm.v))</f>
        <v>https://aws.amazon.com/premiumsupport/knowledge-center/s3-private-connection-no-authentication/</v>
      </c>
    </row>
    <row r="426" spans="1:8" ht="18.75" customHeight="1">
      <c r="A426" s="10" t="s">
        <v>128</v>
      </c>
      <c r="B426" s="64" t="str">
        <f>_xlfn.LET(_xlpm.v,_xlfn.XLOOKUP($F426,题库[题号],题库[选项E],""),IF(OR(_xlpm.v="",_xlpm.v=0),"",_xlpm.v))</f>
        <v>创建一个 NAT 实例并让 EC2 实例使用 NAT 实例访问 S3 存储桶</v>
      </c>
      <c r="C426" s="65"/>
      <c r="D426" s="6" t="str" cm="1">
        <f t="array" ref="D426">_xlfn.LET(_xlpm.v,INDEX($B:$B, 4 + INT((ROW()-4)/13)*13 + 8), IF(_xlpm.v=0,"",_xlpm.v))</f>
        <v/>
      </c>
      <c r="E426" s="6"/>
      <c r="F426" s="6">
        <f>33</f>
        <v>33</v>
      </c>
      <c r="G426" s="6" t="str">
        <f>_xlfn.XLOOKUP($F426,题库数据!$A$5:$A$104,题库数据!$J$5:$J$104,"")</f>
        <v>A,C</v>
      </c>
      <c r="H426" s="6" t="str">
        <f>_xlfn.LET(_xlpm.v,_xlfn.XLOOKUP(F426,题库数据!$A$5:$A$104,题库数据!$K$5:$K$104,""),IF(OR(_xlpm.v="",_xlpm.v=0),"",_xlpm.v))</f>
        <v>https://aws.amazon.com/premiumsupport/knowledge-center/s3-private-connection-no-authentication/</v>
      </c>
    </row>
    <row r="427" spans="1:8" ht="18.75" customHeight="1" thickBot="1">
      <c r="A427" s="10"/>
      <c r="B427" s="66" t="str">
        <f>_xlfn.LET(_xlpm.v,_xlfn.XLOOKUP($F427,题库[题号],题库[选项F],""),IF(OR(_xlpm.v="",_xlpm.v=0),"",_xlpm.v))</f>
        <v/>
      </c>
      <c r="C427" s="67"/>
      <c r="D427" s="6" t="str" cm="1">
        <f t="array" ref="D427">_xlfn.LET(_xlpm.v,INDEX($B:$B, 4 + INT((ROW()-4)/13)*13 + 8), IF(_xlpm.v=0,"",_xlpm.v))</f>
        <v/>
      </c>
      <c r="E427" s="6"/>
      <c r="F427" s="6">
        <f>33</f>
        <v>33</v>
      </c>
      <c r="G427" s="6" t="str">
        <f>_xlfn.XLOOKUP($F427,题库数据!$A$5:$A$104,题库数据!$J$5:$J$104,"")</f>
        <v>A,C</v>
      </c>
      <c r="H427" s="6" t="str">
        <f>_xlfn.LET(_xlpm.v,_xlfn.XLOOKUP(F427,题库数据!$A$5:$A$104,题库数据!$K$5:$K$104,""),IF(OR(_xlpm.v="",_xlpm.v=0),"",_xlpm.v))</f>
        <v>https://aws.amazon.com/premiumsupport/knowledge-center/s3-private-connection-no-authentication/</v>
      </c>
    </row>
    <row r="428" spans="1:8" ht="18.75" customHeight="1" thickBot="1">
      <c r="A428" s="11" t="s">
        <v>111</v>
      </c>
      <c r="B428" s="43"/>
      <c r="C428" s="7"/>
      <c r="D428" s="6" t="str" cm="1">
        <f t="array" ref="D428">_xlfn.LET(_xlpm.v,INDEX($B:$B, 4 + INT((ROW()-4)/13)*13 + 8), IF(_xlpm.v=0,"",_xlpm.v))</f>
        <v/>
      </c>
      <c r="E428" s="6"/>
      <c r="F428" s="6">
        <f>33</f>
        <v>33</v>
      </c>
      <c r="G428" s="6" t="str">
        <f>_xlfn.XLOOKUP($F428,题库数据!$A$5:$A$104,题库数据!$J$5:$J$104,"")</f>
        <v>A,C</v>
      </c>
      <c r="H428" s="6" t="str">
        <f>_xlfn.LET(_xlpm.v,_xlfn.XLOOKUP(F428,题库数据!$A$5:$A$104,题库数据!$K$5:$K$104,""),IF(OR(_xlpm.v="",_xlpm.v=0),"",_xlpm.v))</f>
        <v>https://aws.amazon.com/premiumsupport/knowledge-center/s3-private-connection-no-authentication/</v>
      </c>
    </row>
    <row r="429" spans="1:8" ht="18.75" customHeight="1">
      <c r="A429" s="10" t="s">
        <v>112</v>
      </c>
      <c r="B429" s="34" t="str">
        <f>_xlfn.LET(_xlpm.inp,$B$428,_xlpm.nInp,_xlfn.LET(_xlpm.raw,UPPER(TRIM($B$428)),_xlpm.clean,SUBSTITUTE(SUBSTITUTE(SUBSTITUTE(SUBSTITUTE(SUBSTITUTE(_xlpm.raw,"，",","),"、",","),"；",","),"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29" s="19"/>
      <c r="D429" s="6" t="str" cm="1">
        <f t="array" ref="D429">_xlfn.LET(_xlpm.v,INDEX($B:$B, 4 + INT((ROW()-4)/13)*13 + 8), IF(_xlpm.v=0,"",_xlpm.v))</f>
        <v/>
      </c>
      <c r="E429" s="6"/>
      <c r="F429" s="6">
        <f>33</f>
        <v>33</v>
      </c>
      <c r="G429" s="6" t="str">
        <f>_xlfn.XLOOKUP($F429,题库数据!$A$5:$A$104,题库数据!$J$5:$J$104,"")</f>
        <v>A,C</v>
      </c>
      <c r="H429" s="6" t="str">
        <f>_xlfn.LET(_xlpm.v,_xlfn.XLOOKUP(F429,题库数据!$A$5:$A$104,题库数据!$K$5:$K$104,""),IF(OR(_xlpm.v="",_xlpm.v=0),"",_xlpm.v))</f>
        <v>https://aws.amazon.com/premiumsupport/knowledge-center/s3-private-connection-no-authentication/</v>
      </c>
    </row>
    <row r="430" spans="1:8" ht="18.75" customHeight="1">
      <c r="A430" s="10" t="s">
        <v>113</v>
      </c>
      <c r="B430" s="35" t="str">
        <f>_xlfn.LET(_xlpm.inp,$B$428,_xlpm.nStd,_xlfn.LET(_xlpm.raw,UPPER(TRIM($G$420)),_xlpm.clean,SUBSTITUTE(SUBSTITUTE(SUBSTITUTE(SUBSTITUTE(SUBSTITUTE(_xlpm.raw,"，",","),"、",","),"；",","),"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30" s="18"/>
      <c r="D430" s="6" t="str" cm="1">
        <f t="array" ref="D430">_xlfn.LET(_xlpm.v,INDEX($B:$B, 4 + INT((ROW()-4)/13)*13 + 8), IF(_xlpm.v=0,"",_xlpm.v))</f>
        <v/>
      </c>
      <c r="E430" s="6"/>
      <c r="F430" s="6">
        <f>33</f>
        <v>33</v>
      </c>
      <c r="G430" s="6" t="str">
        <f>_xlfn.XLOOKUP($F430,题库数据!$A$5:$A$104,题库数据!$J$5:$J$104,"")</f>
        <v>A,C</v>
      </c>
      <c r="H430" s="6" t="str">
        <f>_xlfn.LET(_xlpm.v,_xlfn.XLOOKUP(F430,题库数据!$A$5:$A$104,题库数据!$K$5:$K$104,""),IF(OR(_xlpm.v="",_xlpm.v=0),"",_xlpm.v))</f>
        <v>https://aws.amazon.com/premiumsupport/knowledge-center/s3-private-connection-no-authentication/</v>
      </c>
    </row>
    <row r="431" spans="1:8" ht="18.75" customHeight="1">
      <c r="A431" s="37" t="s">
        <v>114</v>
      </c>
      <c r="B431" s="52" t="str">
        <f>_xlfn.LET(_xlpm.inp,$B$428,_xlpm.p,$H$420,IF(OR(LEN(TRIM(_xlpm.inp))=0,LEN(TRIM(_xlpm.p))=0,_xlpm.p=0),"",_xlpm.p))</f>
        <v/>
      </c>
      <c r="C431" s="63"/>
      <c r="D431" s="6" t="str" cm="1">
        <f t="array" ref="D431">_xlfn.LET(_xlpm.v,INDEX($B:$B, 4 + INT((ROW()-4)/13)*13 + 8), IF(_xlpm.v=0,"",_xlpm.v))</f>
        <v/>
      </c>
      <c r="E431" s="6"/>
      <c r="F431" s="6">
        <f>33</f>
        <v>33</v>
      </c>
      <c r="G431" s="6" t="str">
        <f>_xlfn.XLOOKUP($F431,题库数据!$A$5:$A$104,题库数据!$J$5:$J$104,"")</f>
        <v>A,C</v>
      </c>
      <c r="H431" s="6" t="str">
        <f>_xlfn.LET(_xlpm.v,_xlfn.XLOOKUP(F431,题库数据!$A$5:$A$104,题库数据!$K$5:$K$104,""),IF(OR(_xlpm.v="",_xlpm.v=0),"",_xlpm.v))</f>
        <v>https://aws.amazon.com/premiumsupport/knowledge-center/s3-private-connection-no-authentication/</v>
      </c>
    </row>
    <row r="432" spans="1:8" ht="18.75" customHeight="1" thickBot="1">
      <c r="A432" s="12"/>
      <c r="B432" s="54"/>
      <c r="C432" s="55"/>
      <c r="D432" s="6" t="str" cm="1">
        <f t="array" ref="D432">_xlfn.LET(_xlpm.v,INDEX($B:$B, 4 + INT((ROW()-4)/13)*13 + 8), IF(_xlpm.v=0,"",_xlpm.v))</f>
        <v/>
      </c>
      <c r="E432" s="6"/>
      <c r="F432" s="6">
        <f>33</f>
        <v>33</v>
      </c>
      <c r="G432" s="6" t="str">
        <f>_xlfn.XLOOKUP($F432,题库数据!$A$5:$A$104,题库数据!$J$5:$J$104,"")</f>
        <v>A,C</v>
      </c>
      <c r="H432" s="6" t="str">
        <f>_xlfn.LET(_xlpm.v,_xlfn.XLOOKUP(F432,题库数据!$A$5:$A$104,题库数据!$K$5:$K$104,""),IF(OR(_xlpm.v="",_xlpm.v=0),"",_xlpm.v))</f>
        <v>https://aws.amazon.com/premiumsupport/knowledge-center/s3-private-connection-no-authentication/</v>
      </c>
    </row>
    <row r="433" spans="1:8" ht="58.5" customHeight="1" thickTop="1" thickBot="1">
      <c r="A433" s="8" t="s">
        <v>148</v>
      </c>
      <c r="B433" s="56" t="s">
        <v>649</v>
      </c>
      <c r="C433" s="57"/>
      <c r="D433" s="6" t="str" cm="1">
        <f t="array" ref="D433">_xlfn.LET(_xlpm.v,INDEX($B:$B, 4 + INT((ROW()-4)/13)*13 + 8), IF(_xlpm.v=0,"",_xlpm.v))</f>
        <v/>
      </c>
      <c r="E433" s="6"/>
      <c r="F433" s="6">
        <f>34</f>
        <v>34</v>
      </c>
      <c r="G433" s="6" t="str">
        <f>_xlfn.XLOOKUP($F433,题库数据!$A$5:$A$104,题库数据!$J$5:$J$104,"")</f>
        <v>B</v>
      </c>
      <c r="H433" s="6" t="str">
        <f>_xlfn.LET(_xlpm.v,_xlfn.XLOOKUP(F433,题库数据!$A$5:$A$104,题库数据!$K$5:$K$104,""),IF(OR(_xlpm.v="",_xlpm.v=0),"",_xlpm.v))</f>
        <v>Amazon Aurora Fast Database Cloning is what is required here. https://aws.amazon.com/blogs/aws/amazon-aurora-fastdatabase-cloning/</v>
      </c>
    </row>
    <row r="434" spans="1:8" ht="18.75" customHeight="1">
      <c r="A434" s="13"/>
      <c r="B434" s="58"/>
      <c r="C434" s="59"/>
      <c r="D434" s="6" t="str" cm="1">
        <f t="array" ref="D434">_xlfn.LET(_xlpm.v,INDEX($B:$B, 4 + INT((ROW()-4)/13)*13 + 8), IF(_xlpm.v=0,"",_xlpm.v))</f>
        <v/>
      </c>
      <c r="E434" s="6"/>
      <c r="F434" s="6">
        <f>34</f>
        <v>34</v>
      </c>
      <c r="G434" s="6" t="str">
        <f>_xlfn.XLOOKUP($F434,题库数据!$A$5:$A$104,题库数据!$J$5:$J$104,"")</f>
        <v>B</v>
      </c>
      <c r="H434" s="6" t="str">
        <f>_xlfn.LET(_xlpm.v,_xlfn.XLOOKUP(F434,题库数据!$A$5:$A$104,题库数据!$K$5:$K$104,""),IF(OR(_xlpm.v="",_xlpm.v=0),"",_xlpm.v))</f>
        <v>Amazon Aurora Fast Database Cloning is what is required here. https://aws.amazon.com/blogs/aws/amazon-aurora-fastdatabase-cloning/</v>
      </c>
    </row>
    <row r="435" spans="1:8" ht="18.75" customHeight="1">
      <c r="A435" s="14" t="s">
        <v>107</v>
      </c>
      <c r="B435" s="60" t="str">
        <f>_xlfn.XLOOKUP($F435,题库[题号],题库[选项A])</f>
        <v>将 Amazon Aurora MySQL 与多可用区 Aurora 副本一起用于生产.通过实施使用 mysqldump 实用程序的备份和还原过程来填充暂存数据库.</v>
      </c>
      <c r="C435" s="61"/>
      <c r="D435" s="6" t="str" cm="1">
        <f t="array" ref="D435">_xlfn.LET(_xlpm.v,INDEX($B:$B, 4 + INT((ROW()-4)/13)*13 + 8), IF(_xlpm.v=0,"",_xlpm.v))</f>
        <v/>
      </c>
      <c r="E435" s="6"/>
      <c r="F435" s="6">
        <f>34</f>
        <v>34</v>
      </c>
      <c r="G435" s="6" t="str">
        <f>_xlfn.XLOOKUP($F435,题库数据!$A$5:$A$104,题库数据!$J$5:$J$104,"")</f>
        <v>B</v>
      </c>
      <c r="H435" s="6" t="str">
        <f>_xlfn.LET(_xlpm.v,_xlfn.XLOOKUP(F435,题库数据!$A$5:$A$104,题库数据!$K$5:$K$104,""),IF(OR(_xlpm.v="",_xlpm.v=0),"",_xlpm.v))</f>
        <v>Amazon Aurora Fast Database Cloning is what is required here. https://aws.amazon.com/blogs/aws/amazon-aurora-fastdatabase-cloning/</v>
      </c>
    </row>
    <row r="436" spans="1:8" ht="18.75" customHeight="1">
      <c r="A436" s="14" t="s">
        <v>108</v>
      </c>
      <c r="B436" s="60" t="str">
        <f>_xlfn.XLOOKUP($F436,题库[题号],题库[选项B])</f>
        <v>使用 Amazon Aurora MySQL 和多可用区 Aurora 副本进行生产.使用数据库克隆按需创建临时数据库</v>
      </c>
      <c r="C436" s="61"/>
      <c r="D436" s="6" t="str" cm="1">
        <f t="array" ref="D436">_xlfn.LET(_xlpm.v,INDEX($B:$B, 4 + INT((ROW()-4)/13)*13 + 8), IF(_xlpm.v=0,"",_xlpm.v))</f>
        <v/>
      </c>
      <c r="E436" s="6"/>
      <c r="F436" s="6">
        <f>34</f>
        <v>34</v>
      </c>
      <c r="G436" s="6" t="str">
        <f>_xlfn.XLOOKUP($F436,题库数据!$A$5:$A$104,题库数据!$J$5:$J$104,"")</f>
        <v>B</v>
      </c>
      <c r="H436" s="6" t="str">
        <f>_xlfn.LET(_xlpm.v,_xlfn.XLOOKUP(F436,题库数据!$A$5:$A$104,题库数据!$K$5:$K$104,""),IF(OR(_xlpm.v="",_xlpm.v=0),"",_xlpm.v))</f>
        <v>Amazon Aurora Fast Database Cloning is what is required here. https://aws.amazon.com/blogs/aws/amazon-aurora-fastdatabase-cloning/</v>
      </c>
    </row>
    <row r="437" spans="1:8" ht="18.75" customHeight="1">
      <c r="A437" s="14" t="s">
        <v>109</v>
      </c>
      <c r="B437" s="60" t="str">
        <f>_xlfn.XLOOKUP($F437,题库[题号],题库[选项C])</f>
        <v>将 Amazon RDS for MySQL 与 Mufti AZ 部署和只读副本用于生产,将备用实例用于暂存数据库.</v>
      </c>
      <c r="C437" s="61"/>
      <c r="D437" s="6" t="str" cm="1">
        <f t="array" ref="D437">_xlfn.LET(_xlpm.v,INDEX($B:$B, 4 + INT((ROW()-4)/13)*13 + 8), IF(_xlpm.v=0,"",_xlpm.v))</f>
        <v/>
      </c>
      <c r="E437" s="6"/>
      <c r="F437" s="6">
        <f>34</f>
        <v>34</v>
      </c>
      <c r="G437" s="6" t="str">
        <f>_xlfn.XLOOKUP($F437,题库数据!$A$5:$A$104,题库数据!$J$5:$J$104,"")</f>
        <v>B</v>
      </c>
      <c r="H437" s="6" t="str">
        <f>_xlfn.LET(_xlpm.v,_xlfn.XLOOKUP(F437,题库数据!$A$5:$A$104,题库数据!$K$5:$K$104,""),IF(OR(_xlpm.v="",_xlpm.v=0),"",_xlpm.v))</f>
        <v>Amazon Aurora Fast Database Cloning is what is required here. https://aws.amazon.com/blogs/aws/amazon-aurora-fastdatabase-cloning/</v>
      </c>
    </row>
    <row r="438" spans="1:8" ht="18.75" customHeight="1">
      <c r="A438" s="14" t="s">
        <v>110</v>
      </c>
      <c r="B438" s="60" t="str">
        <f>_xlfn.XLOOKUP($F438,题库[题号],题库[选项D])</f>
        <v>将 Amazon RDS for MySQL 与多可用区部署和只读副本用于生产,通过实施使用 mysqldump 实用程序的备份和还原过程来填充暂存数据库.</v>
      </c>
      <c r="C438" s="61"/>
      <c r="D438" s="6" t="str" cm="1">
        <f t="array" ref="D438">_xlfn.LET(_xlpm.v,INDEX($B:$B, 4 + INT((ROW()-4)/13)*13 + 8), IF(_xlpm.v=0,"",_xlpm.v))</f>
        <v/>
      </c>
      <c r="E438" s="6"/>
      <c r="F438" s="6">
        <f>34</f>
        <v>34</v>
      </c>
      <c r="G438" s="6" t="str">
        <f>_xlfn.XLOOKUP($F438,题库数据!$A$5:$A$104,题库数据!$J$5:$J$104,"")</f>
        <v>B</v>
      </c>
      <c r="H438" s="6" t="str">
        <f>_xlfn.LET(_xlpm.v,_xlfn.XLOOKUP(F438,题库数据!$A$5:$A$104,题库数据!$K$5:$K$104,""),IF(OR(_xlpm.v="",_xlpm.v=0),"",_xlpm.v))</f>
        <v>Amazon Aurora Fast Database Cloning is what is required here. https://aws.amazon.com/blogs/aws/amazon-aurora-fastdatabase-cloning/</v>
      </c>
    </row>
    <row r="439" spans="1:8" ht="18.75" customHeight="1">
      <c r="A439" s="14"/>
      <c r="B439" s="62" t="str">
        <f>_xlfn.LET(_xlpm.v,_xlfn.XLOOKUP($F439,题库[题号],题库[选项E],""),IF(OR(_xlpm.v="",_xlpm.v=0),"",_xlpm.v))</f>
        <v/>
      </c>
      <c r="C439" s="63"/>
      <c r="D439" s="6" t="str" cm="1">
        <f t="array" ref="D439">_xlfn.LET(_xlpm.v,INDEX($B:$B, 4 + INT((ROW()-4)/13)*13 + 8), IF(_xlpm.v=0,"",_xlpm.v))</f>
        <v/>
      </c>
      <c r="E439" s="6"/>
      <c r="F439" s="6">
        <f>34</f>
        <v>34</v>
      </c>
      <c r="G439" s="6" t="str">
        <f>_xlfn.XLOOKUP($F439,题库数据!$A$5:$A$104,题库数据!$J$5:$J$104,"")</f>
        <v>B</v>
      </c>
      <c r="H439" s="6" t="str">
        <f>_xlfn.LET(_xlpm.v,_xlfn.XLOOKUP(F439,题库数据!$A$5:$A$104,题库数据!$K$5:$K$104,""),IF(OR(_xlpm.v="",_xlpm.v=0),"",_xlpm.v))</f>
        <v>Amazon Aurora Fast Database Cloning is what is required here. https://aws.amazon.com/blogs/aws/amazon-aurora-fastdatabase-cloning/</v>
      </c>
    </row>
    <row r="440" spans="1:8" ht="18.75" customHeight="1" thickBot="1">
      <c r="A440" s="14"/>
      <c r="B440" s="66" t="str">
        <f>_xlfn.LET(_xlpm.v,_xlfn.XLOOKUP($F440,题库[题号],题库[选项F],""),IF(OR(_xlpm.v="",_xlpm.v=0),"",_xlpm.v))</f>
        <v/>
      </c>
      <c r="C440" s="67"/>
      <c r="D440" s="6" t="str" cm="1">
        <f t="array" ref="D440">_xlfn.LET(_xlpm.v,INDEX($B:$B, 4 + INT((ROW()-4)/13)*13 + 8), IF(_xlpm.v=0,"",_xlpm.v))</f>
        <v/>
      </c>
      <c r="E440" s="6"/>
      <c r="F440" s="6">
        <f>34</f>
        <v>34</v>
      </c>
      <c r="G440" s="6" t="str">
        <f>_xlfn.XLOOKUP($F440,题库数据!$A$5:$A$104,题库数据!$J$5:$J$104,"")</f>
        <v>B</v>
      </c>
      <c r="H440" s="6" t="str">
        <f>_xlfn.LET(_xlpm.v,_xlfn.XLOOKUP(F440,题库数据!$A$5:$A$104,题库数据!$K$5:$K$104,""),IF(OR(_xlpm.v="",_xlpm.v=0),"",_xlpm.v))</f>
        <v>Amazon Aurora Fast Database Cloning is what is required here. https://aws.amazon.com/blogs/aws/amazon-aurora-fastdatabase-cloning/</v>
      </c>
    </row>
    <row r="441" spans="1:8" ht="18.75" customHeight="1" thickBot="1">
      <c r="A441" s="11" t="s">
        <v>111</v>
      </c>
      <c r="B441" s="25"/>
      <c r="C441" s="7"/>
      <c r="D441" s="6" t="str" cm="1">
        <f t="array" ref="D441">_xlfn.LET(_xlpm.v,INDEX($B:$B, 4 + INT((ROW()-4)/13)*13 + 8), IF(_xlpm.v=0,"",_xlpm.v))</f>
        <v/>
      </c>
      <c r="E441" s="6"/>
      <c r="F441" s="6">
        <f>34</f>
        <v>34</v>
      </c>
      <c r="G441" s="6" t="str">
        <f>_xlfn.XLOOKUP($F441,题库数据!$A$5:$A$104,题库数据!$J$5:$J$104,"")</f>
        <v>B</v>
      </c>
      <c r="H441" s="6" t="str">
        <f>_xlfn.LET(_xlpm.v,_xlfn.XLOOKUP(F441,题库数据!$A$5:$A$104,题库数据!$K$5:$K$104,""),IF(OR(_xlpm.v="",_xlpm.v=0),"",_xlpm.v))</f>
        <v>Amazon Aurora Fast Database Cloning is what is required here. https://aws.amazon.com/blogs/aws/amazon-aurora-fastdatabase-cloning/</v>
      </c>
    </row>
    <row r="442" spans="1:8" ht="18.75" customHeight="1">
      <c r="A442" s="14" t="s">
        <v>112</v>
      </c>
      <c r="B442" s="34" t="str">
        <f>_xlfn.LET(_xlpm.inp,$B$441,_xlpm.nInp,_xlfn.LET(_xlpm.raw,UPPER(TRIM($B$441)),_xlpm.clean,SUBSTITUTE(SUBSTITUTE(SUBSTITUTE(SUBSTITUTE(SUBSTITUTE(_xlpm.raw,"，",","),"、",","),"；",","),"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42" s="19"/>
      <c r="D442" s="6" t="str" cm="1">
        <f t="array" ref="D442">_xlfn.LET(_xlpm.v,INDEX($B:$B, 4 + INT((ROW()-4)/13)*13 + 8), IF(_xlpm.v=0,"",_xlpm.v))</f>
        <v/>
      </c>
      <c r="E442" s="6"/>
      <c r="F442" s="6">
        <f>34</f>
        <v>34</v>
      </c>
      <c r="G442" s="6" t="str">
        <f>_xlfn.XLOOKUP($F442,题库数据!$A$5:$A$104,题库数据!$J$5:$J$104,"")</f>
        <v>B</v>
      </c>
      <c r="H442" s="6" t="str">
        <f>_xlfn.LET(_xlpm.v,_xlfn.XLOOKUP(F442,题库数据!$A$5:$A$104,题库数据!$K$5:$K$104,""),IF(OR(_xlpm.v="",_xlpm.v=0),"",_xlpm.v))</f>
        <v>Amazon Aurora Fast Database Cloning is what is required here. https://aws.amazon.com/blogs/aws/amazon-aurora-fastdatabase-cloning/</v>
      </c>
    </row>
    <row r="443" spans="1:8" ht="18.75" customHeight="1">
      <c r="A443" s="14" t="s">
        <v>113</v>
      </c>
      <c r="B443" s="35" t="str">
        <f>_xlfn.LET(_xlpm.inp,$B$441,_xlpm.nStd,_xlfn.LET(_xlpm.raw,UPPER(TRIM($G$433)),_xlpm.clean,SUBSTITUTE(SUBSTITUTE(SUBSTITUTE(SUBSTITUTE(SUBSTITUTE(_xlpm.raw,"，",","),"、",","),"；",","),"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43" s="18"/>
      <c r="D443" s="6" t="str" cm="1">
        <f t="array" ref="D443">_xlfn.LET(_xlpm.v,INDEX($B:$B, 4 + INT((ROW()-4)/13)*13 + 8), IF(_xlpm.v=0,"",_xlpm.v))</f>
        <v/>
      </c>
      <c r="E443" s="6"/>
      <c r="F443" s="6">
        <f>34</f>
        <v>34</v>
      </c>
      <c r="G443" s="6" t="str">
        <f>_xlfn.XLOOKUP($F443,题库数据!$A$5:$A$104,题库数据!$J$5:$J$104,"")</f>
        <v>B</v>
      </c>
      <c r="H443" s="6" t="str">
        <f>_xlfn.LET(_xlpm.v,_xlfn.XLOOKUP(F443,题库数据!$A$5:$A$104,题库数据!$K$5:$K$104,""),IF(OR(_xlpm.v="",_xlpm.v=0),"",_xlpm.v))</f>
        <v>Amazon Aurora Fast Database Cloning is what is required here. https://aws.amazon.com/blogs/aws/amazon-aurora-fastdatabase-cloning/</v>
      </c>
    </row>
    <row r="444" spans="1:8" ht="18.75" customHeight="1">
      <c r="A444" s="37" t="s">
        <v>114</v>
      </c>
      <c r="B444" s="52" t="str">
        <f>_xlfn.LET(_xlpm.inp,$B$441,_xlpm.p,$H$433,IF(OR(LEN(TRIM(_xlpm.inp))=0,LEN(TRIM(_xlpm.p))=0,_xlpm.p=0),"",_xlpm.p))</f>
        <v/>
      </c>
      <c r="C444" s="63"/>
      <c r="D444" s="6" t="str" cm="1">
        <f t="array" ref="D444">_xlfn.LET(_xlpm.v,INDEX($B:$B, 4 + INT((ROW()-4)/13)*13 + 8), IF(_xlpm.v=0,"",_xlpm.v))</f>
        <v/>
      </c>
      <c r="E444" s="6"/>
      <c r="F444" s="6">
        <f>34</f>
        <v>34</v>
      </c>
      <c r="G444" s="6" t="str">
        <f>_xlfn.XLOOKUP($F444,题库数据!$A$5:$A$104,题库数据!$J$5:$J$104,"")</f>
        <v>B</v>
      </c>
      <c r="H444" s="6" t="str">
        <f>_xlfn.LET(_xlpm.v,_xlfn.XLOOKUP(F444,题库数据!$A$5:$A$104,题库数据!$K$5:$K$104,""),IF(OR(_xlpm.v="",_xlpm.v=0),"",_xlpm.v))</f>
        <v>Amazon Aurora Fast Database Cloning is what is required here. https://aws.amazon.com/blogs/aws/amazon-aurora-fastdatabase-cloning/</v>
      </c>
    </row>
    <row r="445" spans="1:8" ht="18.75" customHeight="1" thickBot="1">
      <c r="A445" s="15"/>
      <c r="B445" s="54"/>
      <c r="C445" s="55"/>
      <c r="D445" s="6" t="str" cm="1">
        <f t="array" ref="D445">_xlfn.LET(_xlpm.v,INDEX($B:$B, 4 + INT((ROW()-4)/13)*13 + 8), IF(_xlpm.v=0,"",_xlpm.v))</f>
        <v/>
      </c>
      <c r="E445" s="6"/>
      <c r="F445" s="6">
        <f>34</f>
        <v>34</v>
      </c>
      <c r="G445" s="6" t="str">
        <f>_xlfn.XLOOKUP($F445,题库数据!$A$5:$A$104,题库数据!$J$5:$J$104,"")</f>
        <v>B</v>
      </c>
      <c r="H445" s="6" t="str">
        <f>_xlfn.LET(_xlpm.v,_xlfn.XLOOKUP(F445,题库数据!$A$5:$A$104,题库数据!$K$5:$K$104,""),IF(OR(_xlpm.v="",_xlpm.v=0),"",_xlpm.v))</f>
        <v>Amazon Aurora Fast Database Cloning is what is required here. https://aws.amazon.com/blogs/aws/amazon-aurora-fastdatabase-cloning/</v>
      </c>
    </row>
    <row r="446" spans="1:8" ht="58.5" customHeight="1" thickTop="1" thickBot="1">
      <c r="A446" s="8" t="s">
        <v>149</v>
      </c>
      <c r="B446" s="56" t="s">
        <v>651</v>
      </c>
      <c r="C446" s="57"/>
      <c r="D446" s="6" t="str" cm="1">
        <f t="array" ref="D446">_xlfn.LET(_xlpm.v,INDEX($B:$B, 4 + INT((ROW()-4)/13)*13 + 8), IF(_xlpm.v=0,"",_xlpm.v))</f>
        <v/>
      </c>
      <c r="E446" s="6"/>
      <c r="F446" s="6">
        <f>35</f>
        <v>35</v>
      </c>
      <c r="G446" s="6" t="str">
        <f>_xlfn.XLOOKUP($F446,题库数据!$A$5:$A$104,题库数据!$J$5:$J$104,"")</f>
        <v>D</v>
      </c>
      <c r="H446" s="6" t="str">
        <f>_xlfn.LET(_xlpm.v,_xlfn.XLOOKUP(F446,题库数据!$A$5:$A$104,题库数据!$K$5:$K$104,""),IF(OR(_xlpm.v="",_xlpm.v=0),"",_xlpm.v))</f>
        <v>https://docs.aws.amazon.com/kms/latest/developerguide/rotate-keys.html 当您为客户管理的密钥启用自动密钥轮换时,AWS KMS 每年都会为 KMS 密钥生成新的加密材料. AWS KMS 还永久保存 KMS 密钥的旧加密材料,因此可用于解密 KMS 密钥加密的数据.AWS KMS 中的密钥轮换是一种加密最佳实践,旨在透明且易于使用.AWS KMS 支持仅适用于客户管理的 CMK 的可选自动密钥轮换.启用和禁用密钥轮换.默认情况下,客户管理的 CMK 上禁用自动密钥轮换.启用(或重新启用)密钥轮换时,AWS KMS 自动轮换 CMK 365 天后启用日期和此后每 365 天.</v>
      </c>
    </row>
    <row r="447" spans="1:8" ht="18.75" customHeight="1">
      <c r="A447" s="9"/>
      <c r="B447" s="74"/>
      <c r="C447" s="75"/>
      <c r="D447" s="6" t="str" cm="1">
        <f t="array" ref="D447">_xlfn.LET(_xlpm.v,INDEX($B:$B, 4 + INT((ROW()-4)/13)*13 + 8), IF(_xlpm.v=0,"",_xlpm.v))</f>
        <v/>
      </c>
      <c r="E447" s="6"/>
      <c r="F447" s="6">
        <f>35</f>
        <v>35</v>
      </c>
      <c r="G447" s="6" t="str">
        <f>_xlfn.XLOOKUP($F447,题库数据!$A$5:$A$104,题库数据!$J$5:$J$104,"")</f>
        <v>D</v>
      </c>
      <c r="H447" s="6" t="str">
        <f>_xlfn.LET(_xlpm.v,_xlfn.XLOOKUP(F447,题库数据!$A$5:$A$104,题库数据!$K$5:$K$104,""),IF(OR(_xlpm.v="",_xlpm.v=0),"",_xlpm.v))</f>
        <v>https://docs.aws.amazon.com/kms/latest/developerguide/rotate-keys.html 当您为客户管理的密钥启用自动密钥轮换时,AWS KMS 每年都会为 KMS 密钥生成新的加密材料. AWS KMS 还永久保存 KMS 密钥的旧加密材料,因此可用于解密 KMS 密钥加密的数据.AWS KMS 中的密钥轮换是一种加密最佳实践,旨在透明且易于使用.AWS KMS 支持仅适用于客户管理的 CMK 的可选自动密钥轮换.启用和禁用密钥轮换.默认情况下,客户管理的 CMK 上禁用自动密钥轮换.启用(或重新启用)密钥轮换时,AWS KMS 自动轮换 CMK 365 天后启用日期和此后每 365 天.</v>
      </c>
    </row>
    <row r="448" spans="1:8" ht="18.75" customHeight="1">
      <c r="A448" s="10" t="s">
        <v>107</v>
      </c>
      <c r="B448" s="64" t="str">
        <f>_xlfn.XLOOKUP($F448,题库[题号],题库[选项A])</f>
        <v>使用客户提供的密钥进行服务器端加密(SSE-C)</v>
      </c>
      <c r="C448" s="65"/>
      <c r="D448" s="6" t="str" cm="1">
        <f t="array" ref="D448">_xlfn.LET(_xlpm.v,INDEX($B:$B, 4 + INT((ROW()-4)/13)*13 + 8), IF(_xlpm.v=0,"",_xlpm.v))</f>
        <v/>
      </c>
      <c r="E448" s="6"/>
      <c r="F448" s="6">
        <f>35</f>
        <v>35</v>
      </c>
      <c r="G448" s="6" t="str">
        <f>_xlfn.XLOOKUP($F448,题库数据!$A$5:$A$104,题库数据!$J$5:$J$104,"")</f>
        <v>D</v>
      </c>
      <c r="H448" s="6" t="str">
        <f>_xlfn.LET(_xlpm.v,_xlfn.XLOOKUP(F448,题库数据!$A$5:$A$104,题库数据!$K$5:$K$104,""),IF(OR(_xlpm.v="",_xlpm.v=0),"",_xlpm.v))</f>
        <v>https://docs.aws.amazon.com/kms/latest/developerguide/rotate-keys.html 当您为客户管理的密钥启用自动密钥轮换时,AWS KMS 每年都会为 KMS 密钥生成新的加密材料. AWS KMS 还永久保存 KMS 密钥的旧加密材料,因此可用于解密 KMS 密钥加密的数据.AWS KMS 中的密钥轮换是一种加密最佳实践,旨在透明且易于使用.AWS KMS 支持仅适用于客户管理的 CMK 的可选自动密钥轮换.启用和禁用密钥轮换.默认情况下,客户管理的 CMK 上禁用自动密钥轮换.启用(或重新启用)密钥轮换时,AWS KMS 自动轮换 CMK 365 天后启用日期和此后每 365 天.</v>
      </c>
    </row>
    <row r="449" spans="1:8" ht="18.75" customHeight="1">
      <c r="A449" s="10" t="s">
        <v>108</v>
      </c>
      <c r="B449" s="64" t="str">
        <f>_xlfn.XLOOKUP($F449,题库[题号],题库[选项B])</f>
        <v>使用 Amazon S3 托管密钥的服务器端加密(SSE-S3)</v>
      </c>
      <c r="C449" s="65"/>
      <c r="D449" s="6" t="str" cm="1">
        <f t="array" ref="D449">_xlfn.LET(_xlpm.v,INDEX($B:$B, 4 + INT((ROW()-4)/13)*13 + 8), IF(_xlpm.v=0,"",_xlpm.v))</f>
        <v/>
      </c>
      <c r="E449" s="6"/>
      <c r="F449" s="6">
        <f>35</f>
        <v>35</v>
      </c>
      <c r="G449" s="6" t="str">
        <f>_xlfn.XLOOKUP($F449,题库数据!$A$5:$A$104,题库数据!$J$5:$J$104,"")</f>
        <v>D</v>
      </c>
      <c r="H449" s="6" t="str">
        <f>_xlfn.LET(_xlpm.v,_xlfn.XLOOKUP(F449,题库数据!$A$5:$A$104,题库数据!$K$5:$K$104,""),IF(OR(_xlpm.v="",_xlpm.v=0),"",_xlpm.v))</f>
        <v>https://docs.aws.amazon.com/kms/latest/developerguide/rotate-keys.html 当您为客户管理的密钥启用自动密钥轮换时,AWS KMS 每年都会为 KMS 密钥生成新的加密材料. AWS KMS 还永久保存 KMS 密钥的旧加密材料,因此可用于解密 KMS 密钥加密的数据.AWS KMS 中的密钥轮换是一种加密最佳实践,旨在透明且易于使用.AWS KMS 支持仅适用于客户管理的 CMK 的可选自动密钥轮换.启用和禁用密钥轮换.默认情况下,客户管理的 CMK 上禁用自动密钥轮换.启用(或重新启用)密钥轮换时,AWS KMS 自动轮换 CMK 365 天后启用日期和此后每 365 天.</v>
      </c>
    </row>
    <row r="450" spans="1:8" ht="18.75" customHeight="1">
      <c r="A450" s="10" t="s">
        <v>109</v>
      </c>
      <c r="B450" s="64" t="str">
        <f>_xlfn.XLOOKUP($F450,题库[题号],题库[选项C])</f>
        <v>使用 AWS KMS (SSE-KMS) 客户主密钥(CMK)手动轮换的服务器端加密</v>
      </c>
      <c r="C450" s="65"/>
      <c r="D450" s="6" t="str" cm="1">
        <f t="array" ref="D450">_xlfn.LET(_xlpm.v,INDEX($B:$B, 4 + INT((ROW()-4)/13)*13 + 8), IF(_xlpm.v=0,"",_xlpm.v))</f>
        <v/>
      </c>
      <c r="E450" s="6"/>
      <c r="F450" s="6">
        <f>35</f>
        <v>35</v>
      </c>
      <c r="G450" s="6" t="str">
        <f>_xlfn.XLOOKUP($F450,题库数据!$A$5:$A$104,题库数据!$J$5:$J$104,"")</f>
        <v>D</v>
      </c>
      <c r="H450" s="6" t="str">
        <f>_xlfn.LET(_xlpm.v,_xlfn.XLOOKUP(F450,题库数据!$A$5:$A$104,题库数据!$K$5:$K$104,""),IF(OR(_xlpm.v="",_xlpm.v=0),"",_xlpm.v))</f>
        <v>https://docs.aws.amazon.com/kms/latest/developerguide/rotate-keys.html 当您为客户管理的密钥启用自动密钥轮换时,AWS KMS 每年都会为 KMS 密钥生成新的加密材料. AWS KMS 还永久保存 KMS 密钥的旧加密材料,因此可用于解密 KMS 密钥加密的数据.AWS KMS 中的密钥轮换是一种加密最佳实践,旨在透明且易于使用.AWS KMS 支持仅适用于客户管理的 CMK 的可选自动密钥轮换.启用和禁用密钥轮换.默认情况下,客户管理的 CMK 上禁用自动密钥轮换.启用(或重新启用)密钥轮换时,AWS KMS 自动轮换 CMK 365 天后启用日期和此后每 365 天.</v>
      </c>
    </row>
    <row r="451" spans="1:8" ht="18.75" customHeight="1">
      <c r="A451" s="10" t="s">
        <v>110</v>
      </c>
      <c r="B451" s="64" t="str">
        <f>_xlfn.XLOOKUP($F451,题库[题号],题库[选项D])</f>
        <v>使用 AWS KMS (SSE-KMS) 客户主密钥(CMK)进行服务器端加密并自动轮换</v>
      </c>
      <c r="C451" s="65"/>
      <c r="D451" s="6" t="str" cm="1">
        <f t="array" ref="D451">_xlfn.LET(_xlpm.v,INDEX($B:$B, 4 + INT((ROW()-4)/13)*13 + 8), IF(_xlpm.v=0,"",_xlpm.v))</f>
        <v/>
      </c>
      <c r="E451" s="6"/>
      <c r="F451" s="6">
        <f>35</f>
        <v>35</v>
      </c>
      <c r="G451" s="6" t="str">
        <f>_xlfn.XLOOKUP($F451,题库数据!$A$5:$A$104,题库数据!$J$5:$J$104,"")</f>
        <v>D</v>
      </c>
      <c r="H451" s="6" t="str">
        <f>_xlfn.LET(_xlpm.v,_xlfn.XLOOKUP(F451,题库数据!$A$5:$A$104,题库数据!$K$5:$K$104,""),IF(OR(_xlpm.v="",_xlpm.v=0),"",_xlpm.v))</f>
        <v>https://docs.aws.amazon.com/kms/latest/developerguide/rotate-keys.html 当您为客户管理的密钥启用自动密钥轮换时,AWS KMS 每年都会为 KMS 密钥生成新的加密材料. AWS KMS 还永久保存 KMS 密钥的旧加密材料,因此可用于解密 KMS 密钥加密的数据.AWS KMS 中的密钥轮换是一种加密最佳实践,旨在透明且易于使用.AWS KMS 支持仅适用于客户管理的 CMK 的可选自动密钥轮换.启用和禁用密钥轮换.默认情况下,客户管理的 CMK 上禁用自动密钥轮换.启用(或重新启用)密钥轮换时,AWS KMS 自动轮换 CMK 365 天后启用日期和此后每 365 天.</v>
      </c>
    </row>
    <row r="452" spans="1:8" ht="18.75" customHeight="1">
      <c r="A452" s="10"/>
      <c r="B452" s="62" t="str">
        <f>_xlfn.LET(_xlpm.v,_xlfn.XLOOKUP($F452,题库[题号],题库[选项E],""),IF(OR(_xlpm.v="",_xlpm.v=0),"",_xlpm.v))</f>
        <v/>
      </c>
      <c r="C452" s="63"/>
      <c r="D452" s="6" t="str" cm="1">
        <f t="array" ref="D452">_xlfn.LET(_xlpm.v,INDEX($B:$B, 4 + INT((ROW()-4)/13)*13 + 8), IF(_xlpm.v=0,"",_xlpm.v))</f>
        <v/>
      </c>
      <c r="E452" s="6"/>
      <c r="F452" s="6">
        <f>35</f>
        <v>35</v>
      </c>
      <c r="G452" s="6" t="str">
        <f>_xlfn.XLOOKUP($F452,题库数据!$A$5:$A$104,题库数据!$J$5:$J$104,"")</f>
        <v>D</v>
      </c>
      <c r="H452" s="6" t="str">
        <f>_xlfn.LET(_xlpm.v,_xlfn.XLOOKUP(F452,题库数据!$A$5:$A$104,题库数据!$K$5:$K$104,""),IF(OR(_xlpm.v="",_xlpm.v=0),"",_xlpm.v))</f>
        <v>https://docs.aws.amazon.com/kms/latest/developerguide/rotate-keys.html 当您为客户管理的密钥启用自动密钥轮换时,AWS KMS 每年都会为 KMS 密钥生成新的加密材料. AWS KMS 还永久保存 KMS 密钥的旧加密材料,因此可用于解密 KMS 密钥加密的数据.AWS KMS 中的密钥轮换是一种加密最佳实践,旨在透明且易于使用.AWS KMS 支持仅适用于客户管理的 CMK 的可选自动密钥轮换.启用和禁用密钥轮换.默认情况下,客户管理的 CMK 上禁用自动密钥轮换.启用(或重新启用)密钥轮换时,AWS KMS 自动轮换 CMK 365 天后启用日期和此后每 365 天.</v>
      </c>
    </row>
    <row r="453" spans="1:8" ht="18.75" customHeight="1" thickBot="1">
      <c r="A453" s="10"/>
      <c r="B453" s="66" t="str">
        <f>_xlfn.LET(_xlpm.v,_xlfn.XLOOKUP($F453,题库[题号],题库[选项F],""),IF(OR(_xlpm.v="",_xlpm.v=0),"",_xlpm.v))</f>
        <v/>
      </c>
      <c r="C453" s="67"/>
      <c r="D453" s="6" t="str" cm="1">
        <f t="array" ref="D453">_xlfn.LET(_xlpm.v,INDEX($B:$B, 4 + INT((ROW()-4)/13)*13 + 8), IF(_xlpm.v=0,"",_xlpm.v))</f>
        <v/>
      </c>
      <c r="E453" s="6"/>
      <c r="F453" s="6">
        <f>35</f>
        <v>35</v>
      </c>
      <c r="G453" s="6" t="str">
        <f>_xlfn.XLOOKUP($F453,题库数据!$A$5:$A$104,题库数据!$J$5:$J$104,"")</f>
        <v>D</v>
      </c>
      <c r="H453" s="6" t="str">
        <f>_xlfn.LET(_xlpm.v,_xlfn.XLOOKUP(F453,题库数据!$A$5:$A$104,题库数据!$K$5:$K$104,""),IF(OR(_xlpm.v="",_xlpm.v=0),"",_xlpm.v))</f>
        <v>https://docs.aws.amazon.com/kms/latest/developerguide/rotate-keys.html 当您为客户管理的密钥启用自动密钥轮换时,AWS KMS 每年都会为 KMS 密钥生成新的加密材料. AWS KMS 还永久保存 KMS 密钥的旧加密材料,因此可用于解密 KMS 密钥加密的数据.AWS KMS 中的密钥轮换是一种加密最佳实践,旨在透明且易于使用.AWS KMS 支持仅适用于客户管理的 CMK 的可选自动密钥轮换.启用和禁用密钥轮换.默认情况下,客户管理的 CMK 上禁用自动密钥轮换.启用(或重新启用)密钥轮换时,AWS KMS 自动轮换 CMK 365 天后启用日期和此后每 365 天.</v>
      </c>
    </row>
    <row r="454" spans="1:8" ht="18.75" customHeight="1" thickBot="1">
      <c r="A454" s="11" t="s">
        <v>111</v>
      </c>
      <c r="B454" s="25"/>
      <c r="C454" s="7"/>
      <c r="D454" s="6" t="str" cm="1">
        <f t="array" ref="D454">_xlfn.LET(_xlpm.v,INDEX($B:$B, 4 + INT((ROW()-4)/13)*13 + 8), IF(_xlpm.v=0,"",_xlpm.v))</f>
        <v/>
      </c>
      <c r="E454" s="6"/>
      <c r="F454" s="6">
        <f>35</f>
        <v>35</v>
      </c>
      <c r="G454" s="6" t="str">
        <f>_xlfn.XLOOKUP($F454,题库数据!$A$5:$A$104,题库数据!$J$5:$J$104,"")</f>
        <v>D</v>
      </c>
      <c r="H454" s="6" t="str">
        <f>_xlfn.LET(_xlpm.v,_xlfn.XLOOKUP(F454,题库数据!$A$5:$A$104,题库数据!$K$5:$K$104,""),IF(OR(_xlpm.v="",_xlpm.v=0),"",_xlpm.v))</f>
        <v>https://docs.aws.amazon.com/kms/latest/developerguide/rotate-keys.html 当您为客户管理的密钥启用自动密钥轮换时,AWS KMS 每年都会为 KMS 密钥生成新的加密材料. AWS KMS 还永久保存 KMS 密钥的旧加密材料,因此可用于解密 KMS 密钥加密的数据.AWS KMS 中的密钥轮换是一种加密最佳实践,旨在透明且易于使用.AWS KMS 支持仅适用于客户管理的 CMK 的可选自动密钥轮换.启用和禁用密钥轮换.默认情况下,客户管理的 CMK 上禁用自动密钥轮换.启用(或重新启用)密钥轮换时,AWS KMS 自动轮换 CMK 365 天后启用日期和此后每 365 天.</v>
      </c>
    </row>
    <row r="455" spans="1:8" ht="18.75" customHeight="1">
      <c r="A455" s="10" t="s">
        <v>112</v>
      </c>
      <c r="B455" s="34" t="str">
        <f>_xlfn.LET(_xlpm.inp,$B$454,_xlpm.nInp,_xlfn.LET(_xlpm.raw,UPPER(TRIM($B$454)),_xlpm.clean,SUBSTITUTE(SUBSTITUTE(SUBSTITUTE(SUBSTITUTE(SUBSTITUTE(_xlpm.raw,"，",","),"、",","),"；",","),"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55" s="19"/>
      <c r="D455" s="6" t="str" cm="1">
        <f t="array" ref="D455">_xlfn.LET(_xlpm.v,INDEX($B:$B, 4 + INT((ROW()-4)/13)*13 + 8), IF(_xlpm.v=0,"",_xlpm.v))</f>
        <v/>
      </c>
      <c r="E455" s="6"/>
      <c r="F455" s="6">
        <f>35</f>
        <v>35</v>
      </c>
      <c r="G455" s="6" t="str">
        <f>_xlfn.XLOOKUP($F455,题库数据!$A$5:$A$104,题库数据!$J$5:$J$104,"")</f>
        <v>D</v>
      </c>
      <c r="H455" s="6" t="str">
        <f>_xlfn.LET(_xlpm.v,_xlfn.XLOOKUP(F455,题库数据!$A$5:$A$104,题库数据!$K$5:$K$104,""),IF(OR(_xlpm.v="",_xlpm.v=0),"",_xlpm.v))</f>
        <v>https://docs.aws.amazon.com/kms/latest/developerguide/rotate-keys.html 当您为客户管理的密钥启用自动密钥轮换时,AWS KMS 每年都会为 KMS 密钥生成新的加密材料. AWS KMS 还永久保存 KMS 密钥的旧加密材料,因此可用于解密 KMS 密钥加密的数据.AWS KMS 中的密钥轮换是一种加密最佳实践,旨在透明且易于使用.AWS KMS 支持仅适用于客户管理的 CMK 的可选自动密钥轮换.启用和禁用密钥轮换.默认情况下,客户管理的 CMK 上禁用自动密钥轮换.启用(或重新启用)密钥轮换时,AWS KMS 自动轮换 CMK 365 天后启用日期和此后每 365 天.</v>
      </c>
    </row>
    <row r="456" spans="1:8" ht="18.75" customHeight="1">
      <c r="A456" s="10" t="s">
        <v>113</v>
      </c>
      <c r="B456" s="35" t="str">
        <f>_xlfn.LET(_xlpm.inp,$B$454,_xlpm.nStd,_xlfn.LET(_xlpm.raw,UPPER(TRIM($G$446)),_xlpm.clean,SUBSTITUTE(SUBSTITUTE(SUBSTITUTE(SUBSTITUTE(SUBSTITUTE(_xlpm.raw,"，",","),"、",","),"；",","),"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56" s="18"/>
      <c r="D456" s="6" t="str" cm="1">
        <f t="array" ref="D456">_xlfn.LET(_xlpm.v,INDEX($B:$B, 4 + INT((ROW()-4)/13)*13 + 8), IF(_xlpm.v=0,"",_xlpm.v))</f>
        <v/>
      </c>
      <c r="E456" s="6"/>
      <c r="F456" s="6">
        <f>35</f>
        <v>35</v>
      </c>
      <c r="G456" s="6" t="str">
        <f>_xlfn.XLOOKUP($F456,题库数据!$A$5:$A$104,题库数据!$J$5:$J$104,"")</f>
        <v>D</v>
      </c>
      <c r="H456" s="6" t="str">
        <f>_xlfn.LET(_xlpm.v,_xlfn.XLOOKUP(F456,题库数据!$A$5:$A$104,题库数据!$K$5:$K$104,""),IF(OR(_xlpm.v="",_xlpm.v=0),"",_xlpm.v))</f>
        <v>https://docs.aws.amazon.com/kms/latest/developerguide/rotate-keys.html 当您为客户管理的密钥启用自动密钥轮换时,AWS KMS 每年都会为 KMS 密钥生成新的加密材料. AWS KMS 还永久保存 KMS 密钥的旧加密材料,因此可用于解密 KMS 密钥加密的数据.AWS KMS 中的密钥轮换是一种加密最佳实践,旨在透明且易于使用.AWS KMS 支持仅适用于客户管理的 CMK 的可选自动密钥轮换.启用和禁用密钥轮换.默认情况下,客户管理的 CMK 上禁用自动密钥轮换.启用(或重新启用)密钥轮换时,AWS KMS 自动轮换 CMK 365 天后启用日期和此后每 365 天.</v>
      </c>
    </row>
    <row r="457" spans="1:8" ht="18.75" customHeight="1">
      <c r="A457" s="37" t="s">
        <v>114</v>
      </c>
      <c r="B457" s="52" t="str">
        <f>_xlfn.LET(_xlpm.inp,$B$454,_xlpm.p,$H$446,IF(OR(LEN(TRIM(_xlpm.inp))=0,LEN(TRIM(_xlpm.p))=0,_xlpm.p=0),"",_xlpm.p))</f>
        <v/>
      </c>
      <c r="C457" s="63"/>
      <c r="D457" s="6" t="str" cm="1">
        <f t="array" ref="D457">_xlfn.LET(_xlpm.v,INDEX($B:$B, 4 + INT((ROW()-4)/13)*13 + 8), IF(_xlpm.v=0,"",_xlpm.v))</f>
        <v/>
      </c>
      <c r="E457" s="6"/>
      <c r="F457" s="6">
        <f>35</f>
        <v>35</v>
      </c>
      <c r="G457" s="6" t="str">
        <f>_xlfn.XLOOKUP($F457,题库数据!$A$5:$A$104,题库数据!$J$5:$J$104,"")</f>
        <v>D</v>
      </c>
      <c r="H457" s="6" t="str">
        <f>_xlfn.LET(_xlpm.v,_xlfn.XLOOKUP(F457,题库数据!$A$5:$A$104,题库数据!$K$5:$K$104,""),IF(OR(_xlpm.v="",_xlpm.v=0),"",_xlpm.v))</f>
        <v>https://docs.aws.amazon.com/kms/latest/developerguide/rotate-keys.html 当您为客户管理的密钥启用自动密钥轮换时,AWS KMS 每年都会为 KMS 密钥生成新的加密材料. AWS KMS 还永久保存 KMS 密钥的旧加密材料,因此可用于解密 KMS 密钥加密的数据.AWS KMS 中的密钥轮换是一种加密最佳实践,旨在透明且易于使用.AWS KMS 支持仅适用于客户管理的 CMK 的可选自动密钥轮换.启用和禁用密钥轮换.默认情况下,客户管理的 CMK 上禁用自动密钥轮换.启用(或重新启用)密钥轮换时,AWS KMS 自动轮换 CMK 365 天后启用日期和此后每 365 天.</v>
      </c>
    </row>
    <row r="458" spans="1:8" ht="18.75" customHeight="1" thickBot="1">
      <c r="A458" s="12"/>
      <c r="B458" s="54"/>
      <c r="C458" s="55"/>
      <c r="D458" s="6" t="str" cm="1">
        <f t="array" ref="D458">_xlfn.LET(_xlpm.v,INDEX($B:$B, 4 + INT((ROW()-4)/13)*13 + 8), IF(_xlpm.v=0,"",_xlpm.v))</f>
        <v/>
      </c>
      <c r="E458" s="6"/>
      <c r="F458" s="6">
        <f>35</f>
        <v>35</v>
      </c>
      <c r="G458" s="6" t="str">
        <f>_xlfn.XLOOKUP($F458,题库数据!$A$5:$A$104,题库数据!$J$5:$J$104,"")</f>
        <v>D</v>
      </c>
      <c r="H458" s="6" t="str">
        <f>_xlfn.LET(_xlpm.v,_xlfn.XLOOKUP(F458,题库数据!$A$5:$A$104,题库数据!$K$5:$K$104,""),IF(OR(_xlpm.v="",_xlpm.v=0),"",_xlpm.v))</f>
        <v>https://docs.aws.amazon.com/kms/latest/developerguide/rotate-keys.html 当您为客户管理的密钥启用自动密钥轮换时,AWS KMS 每年都会为 KMS 密钥生成新的加密材料. AWS KMS 还永久保存 KMS 密钥的旧加密材料,因此可用于解密 KMS 密钥加密的数据.AWS KMS 中的密钥轮换是一种加密最佳实践,旨在透明且易于使用.AWS KMS 支持仅适用于客户管理的 CMK 的可选自动密钥轮换.启用和禁用密钥轮换.默认情况下,客户管理的 CMK 上禁用自动密钥轮换.启用(或重新启用)密钥轮换时,AWS KMS 自动轮换 CMK 365 天后启用日期和此后每 365 天.</v>
      </c>
    </row>
    <row r="459" spans="1:8" ht="58.5" customHeight="1" thickTop="1" thickBot="1">
      <c r="A459" s="8" t="s">
        <v>150</v>
      </c>
      <c r="B459" s="56" t="s">
        <v>653</v>
      </c>
      <c r="C459" s="57"/>
      <c r="D459" s="6" t="str" cm="1">
        <f t="array" ref="D459">_xlfn.LET(_xlpm.v,INDEX($B:$B, 4 + INT((ROW()-4)/13)*13 + 8), IF(_xlpm.v=0,"",_xlpm.v))</f>
        <v/>
      </c>
      <c r="E459" s="6"/>
      <c r="F459" s="6">
        <f>36</f>
        <v>36</v>
      </c>
      <c r="G459" s="6" t="str">
        <f>_xlfn.XLOOKUP($F459,题库数据!$A$5:$A$104,题库数据!$J$5:$J$104,"")</f>
        <v>B</v>
      </c>
      <c r="H459" s="6" t="str">
        <f>_xlfn.LET(_xlpm.v,_xlfn.XLOOKUP(F459,题库数据!$A$5:$A$104,题库数据!$K$5:$K$104,""),IF(OR(_xlpm.v="",_xlpm.v=0),"",_xlpm.v))</f>
        <v>需要 API 网关来获取数据,所以选项A和C不可用.“公司希望在其现有的分析平台中使用这些数据点”,因此无需添加 Kynesis.选项 D 也被淘汰了, 这给我们留下了选项 B 作为正确的选项.</v>
      </c>
    </row>
    <row r="460" spans="1:8" ht="18.75" customHeight="1">
      <c r="A460" s="13"/>
      <c r="B460" s="58"/>
      <c r="C460" s="59"/>
      <c r="D460" s="6" t="str" cm="1">
        <f t="array" ref="D460">_xlfn.LET(_xlpm.v,INDEX($B:$B, 4 + INT((ROW()-4)/13)*13 + 8), IF(_xlpm.v=0,"",_xlpm.v))</f>
        <v/>
      </c>
      <c r="E460" s="6"/>
      <c r="F460" s="6">
        <f>36</f>
        <v>36</v>
      </c>
      <c r="G460" s="6" t="str">
        <f>_xlfn.XLOOKUP($F460,题库数据!$A$5:$A$104,题库数据!$J$5:$J$104,"")</f>
        <v>B</v>
      </c>
      <c r="H460" s="6" t="str">
        <f>_xlfn.LET(_xlpm.v,_xlfn.XLOOKUP(F460,题库数据!$A$5:$A$104,题库数据!$K$5:$K$104,""),IF(OR(_xlpm.v="",_xlpm.v=0),"",_xlpm.v))</f>
        <v>需要 API 网关来获取数据,所以选项A和C不可用.“公司希望在其现有的分析平台中使用这些数据点”,因此无需添加 Kynesis.选项 D 也被淘汰了, 这给我们留下了选项 B 作为正确的选项.</v>
      </c>
    </row>
    <row r="461" spans="1:8" ht="18.75" customHeight="1">
      <c r="A461" s="14" t="s">
        <v>107</v>
      </c>
      <c r="B461" s="60" t="str">
        <f>_xlfn.XLOOKUP($F461,题库[题号],题库[选项A])</f>
        <v>将 Amazon Athena 与 Amazon S3 结合使用</v>
      </c>
      <c r="C461" s="61"/>
      <c r="D461" s="6" t="str" cm="1">
        <f t="array" ref="D461">_xlfn.LET(_xlpm.v,INDEX($B:$B, 4 + INT((ROW()-4)/13)*13 + 8), IF(_xlpm.v=0,"",_xlpm.v))</f>
        <v/>
      </c>
      <c r="E461" s="6"/>
      <c r="F461" s="6">
        <f>36</f>
        <v>36</v>
      </c>
      <c r="G461" s="6" t="str">
        <f>_xlfn.XLOOKUP($F461,题库数据!$A$5:$A$104,题库数据!$J$5:$J$104,"")</f>
        <v>B</v>
      </c>
      <c r="H461" s="6" t="str">
        <f>_xlfn.LET(_xlpm.v,_xlfn.XLOOKUP(F461,题库数据!$A$5:$A$104,题库数据!$K$5:$K$104,""),IF(OR(_xlpm.v="",_xlpm.v=0),"",_xlpm.v))</f>
        <v>需要 API 网关来获取数据,所以选项A和C不可用.“公司希望在其现有的分析平台中使用这些数据点”,因此无需添加 Kynesis.选项 D 也被淘汰了, 这给我们留下了选项 B 作为正确的选项.</v>
      </c>
    </row>
    <row r="462" spans="1:8" ht="18.75" customHeight="1">
      <c r="A462" s="14" t="s">
        <v>108</v>
      </c>
      <c r="B462" s="60" t="str">
        <f>_xlfn.XLOOKUP($F462,题库[题号],题库[选项B])</f>
        <v>将 Amazon API Gateway 与 AWS Lambda 结合使用</v>
      </c>
      <c r="C462" s="61"/>
      <c r="D462" s="6" t="str" cm="1">
        <f t="array" ref="D462">_xlfn.LET(_xlpm.v,INDEX($B:$B, 4 + INT((ROW()-4)/13)*13 + 8), IF(_xlpm.v=0,"",_xlpm.v))</f>
        <v/>
      </c>
      <c r="E462" s="6"/>
      <c r="F462" s="6">
        <f>36</f>
        <v>36</v>
      </c>
      <c r="G462" s="6" t="str">
        <f>_xlfn.XLOOKUP($F462,题库数据!$A$5:$A$104,题库数据!$J$5:$J$104,"")</f>
        <v>B</v>
      </c>
      <c r="H462" s="6" t="str">
        <f>_xlfn.LET(_xlpm.v,_xlfn.XLOOKUP(F462,题库数据!$A$5:$A$104,题库数据!$K$5:$K$104,""),IF(OR(_xlpm.v="",_xlpm.v=0),"",_xlpm.v))</f>
        <v>需要 API 网关来获取数据,所以选项A和C不可用.“公司希望在其现有的分析平台中使用这些数据点”,因此无需添加 Kynesis.选项 D 也被淘汰了, 这给我们留下了选项 B 作为正确的选项.</v>
      </c>
    </row>
    <row r="463" spans="1:8" ht="18.75" customHeight="1">
      <c r="A463" s="14" t="s">
        <v>109</v>
      </c>
      <c r="B463" s="60" t="str">
        <f>_xlfn.XLOOKUP($F463,题库[题号],题库[选项C])</f>
        <v>将 Amazon QuickSight 与 Amazon Redshift 结合使用.</v>
      </c>
      <c r="C463" s="61"/>
      <c r="D463" s="6" t="str" cm="1">
        <f t="array" ref="D463">_xlfn.LET(_xlpm.v,INDEX($B:$B, 4 + INT((ROW()-4)/13)*13 + 8), IF(_xlpm.v=0,"",_xlpm.v))</f>
        <v/>
      </c>
      <c r="E463" s="6"/>
      <c r="F463" s="6">
        <f>36</f>
        <v>36</v>
      </c>
      <c r="G463" s="6" t="str">
        <f>_xlfn.XLOOKUP($F463,题库数据!$A$5:$A$104,题库数据!$J$5:$J$104,"")</f>
        <v>B</v>
      </c>
      <c r="H463" s="6" t="str">
        <f>_xlfn.LET(_xlpm.v,_xlfn.XLOOKUP(F463,题库数据!$A$5:$A$104,题库数据!$K$5:$K$104,""),IF(OR(_xlpm.v="",_xlpm.v=0),"",_xlpm.v))</f>
        <v>需要 API 网关来获取数据,所以选项A和C不可用.“公司希望在其现有的分析平台中使用这些数据点”,因此无需添加 Kynesis.选项 D 也被淘汰了, 这给我们留下了选项 B 作为正确的选项.</v>
      </c>
    </row>
    <row r="464" spans="1:8" ht="18.75" customHeight="1">
      <c r="A464" s="14" t="s">
        <v>110</v>
      </c>
      <c r="B464" s="60" t="str">
        <f>_xlfn.XLOOKUP($F464,题库[题号],题库[选项D])</f>
        <v>将 Amazon API Gateway 与 Amazon Kinesis Data Analytics 结合使用</v>
      </c>
      <c r="C464" s="61"/>
      <c r="D464" s="6" t="str" cm="1">
        <f t="array" ref="D464">_xlfn.LET(_xlpm.v,INDEX($B:$B, 4 + INT((ROW()-4)/13)*13 + 8), IF(_xlpm.v=0,"",_xlpm.v))</f>
        <v/>
      </c>
      <c r="E464" s="6"/>
      <c r="F464" s="6">
        <f>36</f>
        <v>36</v>
      </c>
      <c r="G464" s="6" t="str">
        <f>_xlfn.XLOOKUP($F464,题库数据!$A$5:$A$104,题库数据!$J$5:$J$104,"")</f>
        <v>B</v>
      </c>
      <c r="H464" s="6" t="str">
        <f>_xlfn.LET(_xlpm.v,_xlfn.XLOOKUP(F464,题库数据!$A$5:$A$104,题库数据!$K$5:$K$104,""),IF(OR(_xlpm.v="",_xlpm.v=0),"",_xlpm.v))</f>
        <v>需要 API 网关来获取数据,所以选项A和C不可用.“公司希望在其现有的分析平台中使用这些数据点”,因此无需添加 Kynesis.选项 D 也被淘汰了, 这给我们留下了选项 B 作为正确的选项.</v>
      </c>
    </row>
    <row r="465" spans="1:8" ht="18.75" customHeight="1">
      <c r="A465" s="14"/>
      <c r="B465" s="62" t="str">
        <f>_xlfn.LET(_xlpm.v,_xlfn.XLOOKUP($F465,题库[题号],题库[选项E],""),IF(OR(_xlpm.v="",_xlpm.v=0),"",_xlpm.v))</f>
        <v/>
      </c>
      <c r="C465" s="63"/>
      <c r="D465" s="6" t="str" cm="1">
        <f t="array" ref="D465">_xlfn.LET(_xlpm.v,INDEX($B:$B, 4 + INT((ROW()-4)/13)*13 + 8), IF(_xlpm.v=0,"",_xlpm.v))</f>
        <v/>
      </c>
      <c r="E465" s="6"/>
      <c r="F465" s="6">
        <f>36</f>
        <v>36</v>
      </c>
      <c r="G465" s="6" t="str">
        <f>_xlfn.XLOOKUP($F465,题库数据!$A$5:$A$104,题库数据!$J$5:$J$104,"")</f>
        <v>B</v>
      </c>
      <c r="H465" s="6" t="str">
        <f>_xlfn.LET(_xlpm.v,_xlfn.XLOOKUP(F465,题库数据!$A$5:$A$104,题库数据!$K$5:$K$104,""),IF(OR(_xlpm.v="",_xlpm.v=0),"",_xlpm.v))</f>
        <v>需要 API 网关来获取数据,所以选项A和C不可用.“公司希望在其现有的分析平台中使用这些数据点”,因此无需添加 Kynesis.选项 D 也被淘汰了, 这给我们留下了选项 B 作为正确的选项.</v>
      </c>
    </row>
    <row r="466" spans="1:8" ht="18.75" customHeight="1" thickBot="1">
      <c r="A466" s="14"/>
      <c r="B466" s="66" t="str">
        <f>_xlfn.LET(_xlpm.v,_xlfn.XLOOKUP($F466,题库[题号],题库[选项F],""),IF(OR(_xlpm.v="",_xlpm.v=0),"",_xlpm.v))</f>
        <v/>
      </c>
      <c r="C466" s="67"/>
      <c r="D466" s="6" t="str" cm="1">
        <f t="array" ref="D466">_xlfn.LET(_xlpm.v,INDEX($B:$B, 4 + INT((ROW()-4)/13)*13 + 8), IF(_xlpm.v=0,"",_xlpm.v))</f>
        <v/>
      </c>
      <c r="E466" s="6"/>
      <c r="F466" s="6">
        <f>36</f>
        <v>36</v>
      </c>
      <c r="G466" s="6" t="str">
        <f>_xlfn.XLOOKUP($F466,题库数据!$A$5:$A$104,题库数据!$J$5:$J$104,"")</f>
        <v>B</v>
      </c>
      <c r="H466" s="6" t="str">
        <f>_xlfn.LET(_xlpm.v,_xlfn.XLOOKUP(F466,题库数据!$A$5:$A$104,题库数据!$K$5:$K$104,""),IF(OR(_xlpm.v="",_xlpm.v=0),"",_xlpm.v))</f>
        <v>需要 API 网关来获取数据,所以选项A和C不可用.“公司希望在其现有的分析平台中使用这些数据点”,因此无需添加 Kynesis.选项 D 也被淘汰了, 这给我们留下了选项 B 作为正确的选项.</v>
      </c>
    </row>
    <row r="467" spans="1:8" ht="18.75" customHeight="1" thickBot="1">
      <c r="A467" s="11" t="s">
        <v>111</v>
      </c>
      <c r="B467" s="25"/>
      <c r="C467" s="7"/>
      <c r="D467" s="6" t="str" cm="1">
        <f t="array" ref="D467">_xlfn.LET(_xlpm.v,INDEX($B:$B, 4 + INT((ROW()-4)/13)*13 + 8), IF(_xlpm.v=0,"",_xlpm.v))</f>
        <v/>
      </c>
      <c r="E467" s="6"/>
      <c r="F467" s="6">
        <f>36</f>
        <v>36</v>
      </c>
      <c r="G467" s="6" t="str">
        <f>_xlfn.XLOOKUP($F467,题库数据!$A$5:$A$104,题库数据!$J$5:$J$104,"")</f>
        <v>B</v>
      </c>
      <c r="H467" s="6" t="str">
        <f>_xlfn.LET(_xlpm.v,_xlfn.XLOOKUP(F467,题库数据!$A$5:$A$104,题库数据!$K$5:$K$104,""),IF(OR(_xlpm.v="",_xlpm.v=0),"",_xlpm.v))</f>
        <v>需要 API 网关来获取数据,所以选项A和C不可用.“公司希望在其现有的分析平台中使用这些数据点”,因此无需添加 Kynesis.选项 D 也被淘汰了, 这给我们留下了选项 B 作为正确的选项.</v>
      </c>
    </row>
    <row r="468" spans="1:8" ht="18.75" customHeight="1">
      <c r="A468" s="14" t="s">
        <v>112</v>
      </c>
      <c r="B468" s="34" t="str">
        <f>_xlfn.LET(_xlpm.inp,$B$467,_xlpm.nInp,_xlfn.LET(_xlpm.raw,UPPER(TRIM($B$467)),_xlpm.clean,SUBSTITUTE(SUBSTITUTE(SUBSTITUTE(SUBSTITUTE(SUBSTITUTE(_xlpm.raw,"，",","),"、",","),"；",","),"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68" s="19"/>
      <c r="D468" s="6" t="str" cm="1">
        <f t="array" ref="D468">_xlfn.LET(_xlpm.v,INDEX($B:$B, 4 + INT((ROW()-4)/13)*13 + 8), IF(_xlpm.v=0,"",_xlpm.v))</f>
        <v/>
      </c>
      <c r="E468" s="6"/>
      <c r="F468" s="6">
        <f>36</f>
        <v>36</v>
      </c>
      <c r="G468" s="6" t="str">
        <f>_xlfn.XLOOKUP($F468,题库数据!$A$5:$A$104,题库数据!$J$5:$J$104,"")</f>
        <v>B</v>
      </c>
      <c r="H468" s="6" t="str">
        <f>_xlfn.LET(_xlpm.v,_xlfn.XLOOKUP(F468,题库数据!$A$5:$A$104,题库数据!$K$5:$K$104,""),IF(OR(_xlpm.v="",_xlpm.v=0),"",_xlpm.v))</f>
        <v>需要 API 网关来获取数据,所以选项A和C不可用.“公司希望在其现有的分析平台中使用这些数据点”,因此无需添加 Kynesis.选项 D 也被淘汰了, 这给我们留下了选项 B 作为正确的选项.</v>
      </c>
    </row>
    <row r="469" spans="1:8" ht="18.75" customHeight="1">
      <c r="A469" s="14" t="s">
        <v>113</v>
      </c>
      <c r="B469" s="35" t="str">
        <f>_xlfn.LET(_xlpm.inp,$B$467,_xlpm.nStd,_xlfn.LET(_xlpm.raw,UPPER(TRIM($G$459)),_xlpm.clean,SUBSTITUTE(SUBSTITUTE(SUBSTITUTE(SUBSTITUTE(SUBSTITUTE(_xlpm.raw,"，",","),"、",","),"；",","),"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69" s="18"/>
      <c r="D469" s="6" t="str" cm="1">
        <f t="array" ref="D469">_xlfn.LET(_xlpm.v,INDEX($B:$B, 4 + INT((ROW()-4)/13)*13 + 8), IF(_xlpm.v=0,"",_xlpm.v))</f>
        <v/>
      </c>
      <c r="E469" s="6"/>
      <c r="F469" s="6">
        <f>36</f>
        <v>36</v>
      </c>
      <c r="G469" s="6" t="str">
        <f>_xlfn.XLOOKUP($F469,题库数据!$A$5:$A$104,题库数据!$J$5:$J$104,"")</f>
        <v>B</v>
      </c>
      <c r="H469" s="6" t="str">
        <f>_xlfn.LET(_xlpm.v,_xlfn.XLOOKUP(F469,题库数据!$A$5:$A$104,题库数据!$K$5:$K$104,""),IF(OR(_xlpm.v="",_xlpm.v=0),"",_xlpm.v))</f>
        <v>需要 API 网关来获取数据,所以选项A和C不可用.“公司希望在其现有的分析平台中使用这些数据点”,因此无需添加 Kynesis.选项 D 也被淘汰了, 这给我们留下了选项 B 作为正确的选项.</v>
      </c>
    </row>
    <row r="470" spans="1:8" ht="18.75" customHeight="1">
      <c r="A470" s="37" t="s">
        <v>114</v>
      </c>
      <c r="B470" s="52" t="str">
        <f>_xlfn.LET(_xlpm.inp,$B$467,_xlpm.p,$H$459,IF(OR(LEN(TRIM(_xlpm.inp))=0,LEN(TRIM(_xlpm.p))=0,_xlpm.p=0),"",_xlpm.p))</f>
        <v/>
      </c>
      <c r="C470" s="63"/>
      <c r="D470" s="6" t="str" cm="1">
        <f t="array" ref="D470">_xlfn.LET(_xlpm.v,INDEX($B:$B, 4 + INT((ROW()-4)/13)*13 + 8), IF(_xlpm.v=0,"",_xlpm.v))</f>
        <v/>
      </c>
      <c r="E470" s="6"/>
      <c r="F470" s="6">
        <f>36</f>
        <v>36</v>
      </c>
      <c r="G470" s="6" t="str">
        <f>_xlfn.XLOOKUP($F470,题库数据!$A$5:$A$104,题库数据!$J$5:$J$104,"")</f>
        <v>B</v>
      </c>
      <c r="H470" s="6" t="str">
        <f>_xlfn.LET(_xlpm.v,_xlfn.XLOOKUP(F470,题库数据!$A$5:$A$104,题库数据!$K$5:$K$104,""),IF(OR(_xlpm.v="",_xlpm.v=0),"",_xlpm.v))</f>
        <v>需要 API 网关来获取数据,所以选项A和C不可用.“公司希望在其现有的分析平台中使用这些数据点”,因此无需添加 Kynesis.选项 D 也被淘汰了, 这给我们留下了选项 B 作为正确的选项.</v>
      </c>
    </row>
    <row r="471" spans="1:8" ht="18.75" customHeight="1" thickBot="1">
      <c r="A471" s="15"/>
      <c r="B471" s="54"/>
      <c r="C471" s="55"/>
      <c r="D471" s="6" t="str" cm="1">
        <f t="array" ref="D471">_xlfn.LET(_xlpm.v,INDEX($B:$B, 4 + INT((ROW()-4)/13)*13 + 8), IF(_xlpm.v=0,"",_xlpm.v))</f>
        <v/>
      </c>
      <c r="E471" s="6"/>
      <c r="F471" s="6">
        <f>36</f>
        <v>36</v>
      </c>
      <c r="G471" s="6" t="str">
        <f>_xlfn.XLOOKUP($F471,题库数据!$A$5:$A$104,题库数据!$J$5:$J$104,"")</f>
        <v>B</v>
      </c>
      <c r="H471" s="6" t="str">
        <f>_xlfn.LET(_xlpm.v,_xlfn.XLOOKUP(F471,题库数据!$A$5:$A$104,题库数据!$K$5:$K$104,""),IF(OR(_xlpm.v="",_xlpm.v=0),"",_xlpm.v))</f>
        <v>需要 API 网关来获取数据,所以选项A和C不可用.“公司希望在其现有的分析平台中使用这些数据点”,因此无需添加 Kynesis.选项 D 也被淘汰了, 这给我们留下了选项 B 作为正确的选项.</v>
      </c>
    </row>
    <row r="472" spans="1:8" ht="58.5" customHeight="1" thickTop="1" thickBot="1">
      <c r="A472" s="8" t="s">
        <v>151</v>
      </c>
      <c r="B472" s="56" t="s">
        <v>655</v>
      </c>
      <c r="C472" s="57"/>
      <c r="D472" s="6" t="str" cm="1">
        <f t="array" ref="D472">_xlfn.LET(_xlpm.v,INDEX($B:$B, 4 + INT((ROW()-4)/13)*13 + 8), IF(_xlpm.v=0,"",_xlpm.v))</f>
        <v/>
      </c>
      <c r="E472" s="6"/>
      <c r="F472" s="6">
        <f>37</f>
        <v>37</v>
      </c>
      <c r="G472" s="6" t="str">
        <f>_xlfn.XLOOKUP($F472,题库数据!$A$5:$A$104,题库数据!$J$5:$J$104,"")</f>
        <v>D</v>
      </c>
      <c r="H472" s="6" t="str">
        <f>_xlfn.LET(_xlpm.v,_xlfn.XLOOKUP(F472,题库数据!$A$5:$A$104,题库数据!$K$5:$K$104,""),IF(OR(_xlpm.v="",_xlpm.v=0),"",_xlpm.v))</f>
        <v>https://docs.aws.amazon.com/lambda/latest/dg/services-rds.html https://docs.aws.amazon.com/lambda/latest/dg/withsns.html</v>
      </c>
    </row>
    <row r="473" spans="1:8" ht="18.75" customHeight="1">
      <c r="A473" s="9"/>
      <c r="B473" s="74"/>
      <c r="C473" s="75"/>
      <c r="D473" s="6" t="str" cm="1">
        <f t="array" ref="D473">_xlfn.LET(_xlpm.v,INDEX($B:$B, 4 + INT((ROW()-4)/13)*13 + 8), IF(_xlpm.v=0,"",_xlpm.v))</f>
        <v/>
      </c>
      <c r="E473" s="6"/>
      <c r="F473" s="6">
        <f>37</f>
        <v>37</v>
      </c>
      <c r="G473" s="6" t="str">
        <f>_xlfn.XLOOKUP($F473,题库数据!$A$5:$A$104,题库数据!$J$5:$J$104,"")</f>
        <v>D</v>
      </c>
      <c r="H473" s="6" t="str">
        <f>_xlfn.LET(_xlpm.v,_xlfn.XLOOKUP(F473,题库数据!$A$5:$A$104,题库数据!$K$5:$K$104,""),IF(OR(_xlpm.v="",_xlpm.v=0),"",_xlpm.v))</f>
        <v>https://docs.aws.amazon.com/lambda/latest/dg/services-rds.html https://docs.aws.amazon.com/lambda/latest/dg/withsns.html</v>
      </c>
    </row>
    <row r="474" spans="1:8" ht="18.75" customHeight="1">
      <c r="A474" s="10" t="s">
        <v>107</v>
      </c>
      <c r="B474" s="64" t="str">
        <f>_xlfn.XLOOKUP($F474,题库[题号],题库[选项A])</f>
        <v>创建在更新 Amazon RDS 上的数据库时触发的 AWS Lambda 函数,以将信息发送到 Amazon Simple Queue Service (Amazon SQS&gt;队列以供目标使用</v>
      </c>
      <c r="C474" s="65"/>
      <c r="D474" s="6" t="str" cm="1">
        <f t="array" ref="D474">_xlfn.LET(_xlpm.v,INDEX($B:$B, 4 + INT((ROW()-4)/13)*13 + 8), IF(_xlpm.v=0,"",_xlpm.v))</f>
        <v/>
      </c>
      <c r="E474" s="6"/>
      <c r="F474" s="6">
        <f>37</f>
        <v>37</v>
      </c>
      <c r="G474" s="6" t="str">
        <f>_xlfn.XLOOKUP($F474,题库数据!$A$5:$A$104,题库数据!$J$5:$J$104,"")</f>
        <v>D</v>
      </c>
      <c r="H474" s="6" t="str">
        <f>_xlfn.LET(_xlpm.v,_xlfn.XLOOKUP(F474,题库数据!$A$5:$A$104,题库数据!$K$5:$K$104,""),IF(OR(_xlpm.v="",_xlpm.v=0),"",_xlpm.v))</f>
        <v>https://docs.aws.amazon.com/lambda/latest/dg/services-rds.html https://docs.aws.amazon.com/lambda/latest/dg/withsns.html</v>
      </c>
    </row>
    <row r="475" spans="1:8" ht="18.75" customHeight="1">
      <c r="A475" s="10" t="s">
        <v>108</v>
      </c>
      <c r="B475" s="64" t="str">
        <f>_xlfn.XLOOKUP($F475,题库[题号],题库[选项B])</f>
        <v>创建在更新 Amazon RDS 上的数据库时触发的 AWS Lambda 函数,以将信息发送到 Amazon Simple Queue Service (Amazon</v>
      </c>
      <c r="C475" s="65"/>
      <c r="D475" s="6" t="str" cm="1">
        <f t="array" ref="D475">_xlfn.LET(_xlpm.v,INDEX($B:$B, 4 + INT((ROW()-4)/13)*13 + 8), IF(_xlpm.v=0,"",_xlpm.v))</f>
        <v/>
      </c>
      <c r="E475" s="6"/>
      <c r="F475" s="6">
        <f>37</f>
        <v>37</v>
      </c>
      <c r="G475" s="6" t="str">
        <f>_xlfn.XLOOKUP($F475,题库数据!$A$5:$A$104,题库数据!$J$5:$J$104,"")</f>
        <v>D</v>
      </c>
      <c r="H475" s="6" t="str">
        <f>_xlfn.LET(_xlpm.v,_xlfn.XLOOKUP(F475,题库数据!$A$5:$A$104,题库数据!$K$5:$K$104,""),IF(OR(_xlpm.v="",_xlpm.v=0),"",_xlpm.v))</f>
        <v>https://docs.aws.amazon.com/lambda/latest/dg/services-rds.html https://docs.aws.amazon.com/lambda/latest/dg/withsns.html</v>
      </c>
    </row>
    <row r="476" spans="1:8" ht="18.75" customHeight="1">
      <c r="A476" s="10" t="s">
        <v>109</v>
      </c>
      <c r="B476" s="64" t="str">
        <f>_xlfn.XLOOKUP($F476,题库[题号],题库[选项C])</f>
        <v>订阅 RDS 事件通知并将 Amazon Simple Queue Service (Amazon SQS) 队列发送到多个 Amazon Simple Notification Service (Amazon SNS) 主题使用 AWS Lambda 函数更新目标</v>
      </c>
      <c r="C476" s="65"/>
      <c r="D476" s="6" t="str" cm="1">
        <f t="array" ref="D476">_xlfn.LET(_xlpm.v,INDEX($B:$B, 4 + INT((ROW()-4)/13)*13 + 8), IF(_xlpm.v=0,"",_xlpm.v))</f>
        <v/>
      </c>
      <c r="E476" s="6"/>
      <c r="F476" s="6">
        <f>37</f>
        <v>37</v>
      </c>
      <c r="G476" s="6" t="str">
        <f>_xlfn.XLOOKUP($F476,题库数据!$A$5:$A$104,题库数据!$J$5:$J$104,"")</f>
        <v>D</v>
      </c>
      <c r="H476" s="6" t="str">
        <f>_xlfn.LET(_xlpm.v,_xlfn.XLOOKUP(F476,题库数据!$A$5:$A$104,题库数据!$K$5:$K$104,""),IF(OR(_xlpm.v="",_xlpm.v=0),"",_xlpm.v))</f>
        <v>https://docs.aws.amazon.com/lambda/latest/dg/services-rds.html https://docs.aws.amazon.com/lambda/latest/dg/withsns.html</v>
      </c>
    </row>
    <row r="477" spans="1:8" ht="18.75" customHeight="1">
      <c r="A477" s="10" t="s">
        <v>110</v>
      </c>
      <c r="B477" s="64" t="str">
        <f>_xlfn.XLOOKUP($F477,题库[题号],题库[选项D])</f>
        <v>订阅 RDS 事件通知并将 Amazon Simple Notification Service (Amazon SNS) 主题扇出到多个 Amazon Simple Queue Service (Amazon SQS) 队列使用 AWS Lambda 函数更新目标</v>
      </c>
      <c r="C477" s="65"/>
      <c r="D477" s="6" t="str" cm="1">
        <f t="array" ref="D477">_xlfn.LET(_xlpm.v,INDEX($B:$B, 4 + INT((ROW()-4)/13)*13 + 8), IF(_xlpm.v=0,"",_xlpm.v))</f>
        <v/>
      </c>
      <c r="E477" s="6"/>
      <c r="F477" s="6">
        <f>37</f>
        <v>37</v>
      </c>
      <c r="G477" s="6" t="str">
        <f>_xlfn.XLOOKUP($F477,题库数据!$A$5:$A$104,题库数据!$J$5:$J$104,"")</f>
        <v>D</v>
      </c>
      <c r="H477" s="6" t="str">
        <f>_xlfn.LET(_xlpm.v,_xlfn.XLOOKUP(F477,题库数据!$A$5:$A$104,题库数据!$K$5:$K$104,""),IF(OR(_xlpm.v="",_xlpm.v=0),"",_xlpm.v))</f>
        <v>https://docs.aws.amazon.com/lambda/latest/dg/services-rds.html https://docs.aws.amazon.com/lambda/latest/dg/withsns.html</v>
      </c>
    </row>
    <row r="478" spans="1:8" ht="18.75" customHeight="1">
      <c r="A478" s="10"/>
      <c r="B478" s="62" t="str">
        <f>_xlfn.LET(_xlpm.v,_xlfn.XLOOKUP($F478,题库[题号],题库[选项E],""),IF(OR(_xlpm.v="",_xlpm.v=0),"",_xlpm.v))</f>
        <v/>
      </c>
      <c r="C478" s="63"/>
      <c r="D478" s="6" t="str" cm="1">
        <f t="array" ref="D478">_xlfn.LET(_xlpm.v,INDEX($B:$B, 4 + INT((ROW()-4)/13)*13 + 8), IF(_xlpm.v=0,"",_xlpm.v))</f>
        <v/>
      </c>
      <c r="E478" s="6"/>
      <c r="F478" s="6">
        <f>37</f>
        <v>37</v>
      </c>
      <c r="G478" s="6" t="str">
        <f>_xlfn.XLOOKUP($F478,题库数据!$A$5:$A$104,题库数据!$J$5:$J$104,"")</f>
        <v>D</v>
      </c>
      <c r="H478" s="6" t="str">
        <f>_xlfn.LET(_xlpm.v,_xlfn.XLOOKUP(F478,题库数据!$A$5:$A$104,题库数据!$K$5:$K$104,""),IF(OR(_xlpm.v="",_xlpm.v=0),"",_xlpm.v))</f>
        <v>https://docs.aws.amazon.com/lambda/latest/dg/services-rds.html https://docs.aws.amazon.com/lambda/latest/dg/withsns.html</v>
      </c>
    </row>
    <row r="479" spans="1:8" ht="18.75" customHeight="1" thickBot="1">
      <c r="A479" s="10"/>
      <c r="B479" s="66" t="str">
        <f>_xlfn.LET(_xlpm.v,_xlfn.XLOOKUP($F479,题库[题号],题库[选项F],""),IF(OR(_xlpm.v="",_xlpm.v=0),"",_xlpm.v))</f>
        <v/>
      </c>
      <c r="C479" s="67"/>
      <c r="D479" s="6" t="str" cm="1">
        <f t="array" ref="D479">_xlfn.LET(_xlpm.v,INDEX($B:$B, 4 + INT((ROW()-4)/13)*13 + 8), IF(_xlpm.v=0,"",_xlpm.v))</f>
        <v/>
      </c>
      <c r="E479" s="6"/>
      <c r="F479" s="6">
        <f>37</f>
        <v>37</v>
      </c>
      <c r="G479" s="6" t="str">
        <f>_xlfn.XLOOKUP($F479,题库数据!$A$5:$A$104,题库数据!$J$5:$J$104,"")</f>
        <v>D</v>
      </c>
      <c r="H479" s="6" t="str">
        <f>_xlfn.LET(_xlpm.v,_xlfn.XLOOKUP(F479,题库数据!$A$5:$A$104,题库数据!$K$5:$K$104,""),IF(OR(_xlpm.v="",_xlpm.v=0),"",_xlpm.v))</f>
        <v>https://docs.aws.amazon.com/lambda/latest/dg/services-rds.html https://docs.aws.amazon.com/lambda/latest/dg/withsns.html</v>
      </c>
    </row>
    <row r="480" spans="1:8" ht="18.75" customHeight="1" thickBot="1">
      <c r="A480" s="11" t="s">
        <v>111</v>
      </c>
      <c r="B480" s="25"/>
      <c r="C480" s="7"/>
      <c r="D480" s="6" t="str" cm="1">
        <f t="array" ref="D480">_xlfn.LET(_xlpm.v,INDEX($B:$B, 4 + INT((ROW()-4)/13)*13 + 8), IF(_xlpm.v=0,"",_xlpm.v))</f>
        <v/>
      </c>
      <c r="E480" s="6"/>
      <c r="F480" s="6">
        <f>37</f>
        <v>37</v>
      </c>
      <c r="G480" s="6" t="str">
        <f>_xlfn.XLOOKUP($F480,题库数据!$A$5:$A$104,题库数据!$J$5:$J$104,"")</f>
        <v>D</v>
      </c>
      <c r="H480" s="6" t="str">
        <f>_xlfn.LET(_xlpm.v,_xlfn.XLOOKUP(F480,题库数据!$A$5:$A$104,题库数据!$K$5:$K$104,""),IF(OR(_xlpm.v="",_xlpm.v=0),"",_xlpm.v))</f>
        <v>https://docs.aws.amazon.com/lambda/latest/dg/services-rds.html https://docs.aws.amazon.com/lambda/latest/dg/withsns.html</v>
      </c>
    </row>
    <row r="481" spans="1:8" ht="18.75" customHeight="1">
      <c r="A481" s="10" t="s">
        <v>112</v>
      </c>
      <c r="B481" s="34" t="str">
        <f>_xlfn.LET(_xlpm.inp,$B$480,_xlpm.nInp,_xlfn.LET(_xlpm.raw,UPPER(TRIM($B$480)),_xlpm.clean,SUBSTITUTE(SUBSTITUTE(SUBSTITUTE(SUBSTITUTE(SUBSTITUTE(_xlpm.raw,"，",","),"、",","),"；",","),"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81" s="19"/>
      <c r="D481" s="6" t="str" cm="1">
        <f t="array" ref="D481">_xlfn.LET(_xlpm.v,INDEX($B:$B, 4 + INT((ROW()-4)/13)*13 + 8), IF(_xlpm.v=0,"",_xlpm.v))</f>
        <v/>
      </c>
      <c r="E481" s="6"/>
      <c r="F481" s="6">
        <f>37</f>
        <v>37</v>
      </c>
      <c r="G481" s="6" t="str">
        <f>_xlfn.XLOOKUP($F481,题库数据!$A$5:$A$104,题库数据!$J$5:$J$104,"")</f>
        <v>D</v>
      </c>
      <c r="H481" s="6" t="str">
        <f>_xlfn.LET(_xlpm.v,_xlfn.XLOOKUP(F481,题库数据!$A$5:$A$104,题库数据!$K$5:$K$104,""),IF(OR(_xlpm.v="",_xlpm.v=0),"",_xlpm.v))</f>
        <v>https://docs.aws.amazon.com/lambda/latest/dg/services-rds.html https://docs.aws.amazon.com/lambda/latest/dg/withsns.html</v>
      </c>
    </row>
    <row r="482" spans="1:8" ht="18.75" customHeight="1">
      <c r="A482" s="10" t="s">
        <v>113</v>
      </c>
      <c r="B482" s="35" t="str">
        <f>_xlfn.LET(_xlpm.inp,$B$480,_xlpm.nStd,_xlfn.LET(_xlpm.raw,UPPER(TRIM($G$472)),_xlpm.clean,SUBSTITUTE(SUBSTITUTE(SUBSTITUTE(SUBSTITUTE(SUBSTITUTE(_xlpm.raw,"，",","),"、",","),"；",","),"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82" s="18"/>
      <c r="D482" s="6" t="str" cm="1">
        <f t="array" ref="D482">_xlfn.LET(_xlpm.v,INDEX($B:$B, 4 + INT((ROW()-4)/13)*13 + 8), IF(_xlpm.v=0,"",_xlpm.v))</f>
        <v/>
      </c>
      <c r="E482" s="6"/>
      <c r="F482" s="6">
        <f>37</f>
        <v>37</v>
      </c>
      <c r="G482" s="6" t="str">
        <f>_xlfn.XLOOKUP($F482,题库数据!$A$5:$A$104,题库数据!$J$5:$J$104,"")</f>
        <v>D</v>
      </c>
      <c r="H482" s="6" t="str">
        <f>_xlfn.LET(_xlpm.v,_xlfn.XLOOKUP(F482,题库数据!$A$5:$A$104,题库数据!$K$5:$K$104,""),IF(OR(_xlpm.v="",_xlpm.v=0),"",_xlpm.v))</f>
        <v>https://docs.aws.amazon.com/lambda/latest/dg/services-rds.html https://docs.aws.amazon.com/lambda/latest/dg/withsns.html</v>
      </c>
    </row>
    <row r="483" spans="1:8" ht="18.75" customHeight="1">
      <c r="A483" s="37" t="s">
        <v>114</v>
      </c>
      <c r="B483" s="52" t="str">
        <f>_xlfn.LET(_xlpm.inp,$B$480,_xlpm.p,$H$472,IF(OR(LEN(TRIM(_xlpm.inp))=0,LEN(TRIM(_xlpm.p))=0,_xlpm.p=0),"",_xlpm.p))</f>
        <v/>
      </c>
      <c r="C483" s="63"/>
      <c r="D483" s="6" t="str" cm="1">
        <f t="array" ref="D483">_xlfn.LET(_xlpm.v,INDEX($B:$B, 4 + INT((ROW()-4)/13)*13 + 8), IF(_xlpm.v=0,"",_xlpm.v))</f>
        <v/>
      </c>
      <c r="E483" s="6"/>
      <c r="F483" s="6">
        <f>37</f>
        <v>37</v>
      </c>
      <c r="G483" s="6" t="str">
        <f>_xlfn.XLOOKUP($F483,题库数据!$A$5:$A$104,题库数据!$J$5:$J$104,"")</f>
        <v>D</v>
      </c>
      <c r="H483" s="6" t="str">
        <f>_xlfn.LET(_xlpm.v,_xlfn.XLOOKUP(F483,题库数据!$A$5:$A$104,题库数据!$K$5:$K$104,""),IF(OR(_xlpm.v="",_xlpm.v=0),"",_xlpm.v))</f>
        <v>https://docs.aws.amazon.com/lambda/latest/dg/services-rds.html https://docs.aws.amazon.com/lambda/latest/dg/withsns.html</v>
      </c>
    </row>
    <row r="484" spans="1:8" ht="18.75" customHeight="1" thickBot="1">
      <c r="A484" s="12"/>
      <c r="B484" s="54"/>
      <c r="C484" s="55"/>
      <c r="D484" s="6" t="str" cm="1">
        <f t="array" ref="D484">_xlfn.LET(_xlpm.v,INDEX($B:$B, 4 + INT((ROW()-4)/13)*13 + 8), IF(_xlpm.v=0,"",_xlpm.v))</f>
        <v/>
      </c>
      <c r="E484" s="6"/>
      <c r="F484" s="6">
        <f>37</f>
        <v>37</v>
      </c>
      <c r="G484" s="6" t="str">
        <f>_xlfn.XLOOKUP($F484,题库数据!$A$5:$A$104,题库数据!$J$5:$J$104,"")</f>
        <v>D</v>
      </c>
      <c r="H484" s="6" t="str">
        <f>_xlfn.LET(_xlpm.v,_xlfn.XLOOKUP(F484,题库数据!$A$5:$A$104,题库数据!$K$5:$K$104,""),IF(OR(_xlpm.v="",_xlpm.v=0),"",_xlpm.v))</f>
        <v>https://docs.aws.amazon.com/lambda/latest/dg/services-rds.html https://docs.aws.amazon.com/lambda/latest/dg/withsns.html</v>
      </c>
    </row>
    <row r="485" spans="1:8" ht="58.5" customHeight="1" thickTop="1" thickBot="1">
      <c r="A485" s="8" t="s">
        <v>152</v>
      </c>
      <c r="B485" s="56" t="s">
        <v>657</v>
      </c>
      <c r="C485" s="57"/>
      <c r="D485" s="6" t="str" cm="1">
        <f t="array" ref="D485">_xlfn.LET(_xlpm.v,INDEX($B:$B, 4 + INT((ROW()-4)/13)*13 + 8), IF(_xlpm.v=0,"",_xlpm.v))</f>
        <v/>
      </c>
      <c r="E485" s="6"/>
      <c r="F485" s="6">
        <f>38</f>
        <v>38</v>
      </c>
      <c r="G485" s="6" t="str">
        <f>_xlfn.XLOOKUP($F485,题库数据!$A$5:$A$104,题库数据!$J$5:$J$104,"")</f>
        <v>D</v>
      </c>
      <c r="H485" s="6" t="str">
        <f>_xlfn.LET(_xlpm.v,_xlfn.XLOOKUP(F485,题库数据!$A$5:$A$104,题库数据!$K$5:$K$104,""),IF(OR(_xlpm.v="",_xlpm.v=0),"",_xlpm.v))</f>
        <v>A-否,因为“特定用户可以删除”. B- 不作为“非特定时间量”. C- 否,因为“防止数据被更改". D- 答案:“对象锁定合法保留操作使您能够对对象版本进行合法保留.与设置保留期一样,合法保留可防止对象版本被覆盖或删除.但是,合法保留不会“它有一个相关的保留期,并且在删除之前一直有效."https://docs.aws.amazon.com/AmazonS3/latest/userguide/batch-ops-legal-hold.html</v>
      </c>
    </row>
    <row r="486" spans="1:8" ht="18.75" customHeight="1">
      <c r="A486" s="13"/>
      <c r="B486" s="58"/>
      <c r="C486" s="59"/>
      <c r="D486" s="6" t="str" cm="1">
        <f t="array" ref="D486">_xlfn.LET(_xlpm.v,INDEX($B:$B, 4 + INT((ROW()-4)/13)*13 + 8), IF(_xlpm.v=0,"",_xlpm.v))</f>
        <v/>
      </c>
      <c r="E486" s="6"/>
      <c r="F486" s="6">
        <f>38</f>
        <v>38</v>
      </c>
      <c r="G486" s="6" t="str">
        <f>_xlfn.XLOOKUP($F486,题库数据!$A$5:$A$104,题库数据!$J$5:$J$104,"")</f>
        <v>D</v>
      </c>
      <c r="H486" s="6" t="str">
        <f>_xlfn.LET(_xlpm.v,_xlfn.XLOOKUP(F486,题库数据!$A$5:$A$104,题库数据!$K$5:$K$104,""),IF(OR(_xlpm.v="",_xlpm.v=0),"",_xlpm.v))</f>
        <v>A-否,因为“特定用户可以删除”. B- 不作为“非特定时间量”. C- 否,因为“防止数据被更改". D- 答案:“对象锁定合法保留操作使您能够对对象版本进行合法保留.与设置保留期一样,合法保留可防止对象版本被覆盖或删除.但是,合法保留不会“它有一个相关的保留期,并且在删除之前一直有效."https://docs.aws.amazon.com/AmazonS3/latest/userguide/batch-ops-legal-hold.html</v>
      </c>
    </row>
    <row r="487" spans="1:8" ht="18.75" customHeight="1">
      <c r="A487" s="14" t="s">
        <v>107</v>
      </c>
      <c r="B487" s="60" t="str">
        <f>_xlfn.XLOOKUP($F487,题库[题号],题库[选项A])</f>
        <v>创建 S3 Glacier 保险库 对对象应用一次写入.多次读取(WORM)保险库锁定策略.</v>
      </c>
      <c r="C487" s="61"/>
      <c r="D487" s="6" t="str" cm="1">
        <f t="array" ref="D487">_xlfn.LET(_xlpm.v,INDEX($B:$B, 4 + INT((ROW()-4)/13)*13 + 8), IF(_xlpm.v=0,"",_xlpm.v))</f>
        <v/>
      </c>
      <c r="E487" s="6"/>
      <c r="F487" s="6">
        <f>38</f>
        <v>38</v>
      </c>
      <c r="G487" s="6" t="str">
        <f>_xlfn.XLOOKUP($F487,题库数据!$A$5:$A$104,题库数据!$J$5:$J$104,"")</f>
        <v>D</v>
      </c>
      <c r="H487" s="6" t="str">
        <f>_xlfn.LET(_xlpm.v,_xlfn.XLOOKUP(F487,题库数据!$A$5:$A$104,题库数据!$K$5:$K$104,""),IF(OR(_xlpm.v="",_xlpm.v=0),"",_xlpm.v))</f>
        <v>A-否,因为“特定用户可以删除”. B- 不作为“非特定时间量”. C- 否,因为“防止数据被更改". D- 答案:“对象锁定合法保留操作使您能够对对象版本进行合法保留.与设置保留期一样,合法保留可防止对象版本被覆盖或删除.但是,合法保留不会“它有一个相关的保留期,并且在删除之前一直有效."https://docs.aws.amazon.com/AmazonS3/latest/userguide/batch-ops-legal-hold.html</v>
      </c>
    </row>
    <row r="488" spans="1:8" ht="18.75" customHeight="1">
      <c r="A488" s="14" t="s">
        <v>108</v>
      </c>
      <c r="B488" s="60" t="str">
        <f>_xlfn.XLOOKUP($F488,题库[题号],题库[选项B])</f>
        <v>创建启用 S3 对象锁定的 S3 存储桶启用版本控制.设置保留期为100年.使用治理模式作为新对象的S3 存储桶的默认保留模式.</v>
      </c>
      <c r="C488" s="61"/>
      <c r="D488" s="6" t="str" cm="1">
        <f t="array" ref="D488">_xlfn.LET(_xlpm.v,INDEX($B:$B, 4 + INT((ROW()-4)/13)*13 + 8), IF(_xlpm.v=0,"",_xlpm.v))</f>
        <v/>
      </c>
      <c r="E488" s="6"/>
      <c r="F488" s="6">
        <f>38</f>
        <v>38</v>
      </c>
      <c r="G488" s="6" t="str">
        <f>_xlfn.XLOOKUP($F488,题库数据!$A$5:$A$104,题库数据!$J$5:$J$104,"")</f>
        <v>D</v>
      </c>
      <c r="H488" s="6" t="str">
        <f>_xlfn.LET(_xlpm.v,_xlfn.XLOOKUP(F488,题库数据!$A$5:$A$104,题库数据!$K$5:$K$104,""),IF(OR(_xlpm.v="",_xlpm.v=0),"",_xlpm.v))</f>
        <v>A-否,因为“特定用户可以删除”. B- 不作为“非特定时间量”. C- 否,因为“防止数据被更改". D- 答案:“对象锁定合法保留操作使您能够对对象版本进行合法保留.与设置保留期一样,合法保留可防止对象版本被覆盖或删除.但是,合法保留不会“它有一个相关的保留期,并且在删除之前一直有效."https://docs.aws.amazon.com/AmazonS3/latest/userguide/batch-ops-legal-hold.html</v>
      </c>
    </row>
    <row r="489" spans="1:8" ht="18.75" customHeight="1">
      <c r="A489" s="14" t="s">
        <v>109</v>
      </c>
      <c r="B489" s="60" t="str">
        <f>_xlfn.XLOOKUP($F489,题库[题号],题库[选项C])</f>
        <v>创建 S3 存储桶.使用 AWS CloudTrail 跟踪修改对象的任何 S3 API 事件.收到通知后,从公司拥有的任何备份版本中恢复修改后的对象.</v>
      </c>
      <c r="C489" s="61"/>
      <c r="D489" s="6" t="str" cm="1">
        <f t="array" ref="D489">_xlfn.LET(_xlpm.v,INDEX($B:$B, 4 + INT((ROW()-4)/13)*13 + 8), IF(_xlpm.v=0,"",_xlpm.v))</f>
        <v/>
      </c>
      <c r="E489" s="6"/>
      <c r="F489" s="6">
        <f>38</f>
        <v>38</v>
      </c>
      <c r="G489" s="6" t="str">
        <f>_xlfn.XLOOKUP($F489,题库数据!$A$5:$A$104,题库数据!$J$5:$J$104,"")</f>
        <v>D</v>
      </c>
      <c r="H489" s="6" t="str">
        <f>_xlfn.LET(_xlpm.v,_xlfn.XLOOKUP(F489,题库数据!$A$5:$A$104,题库数据!$K$5:$K$104,""),IF(OR(_xlpm.v="",_xlpm.v=0),"",_xlpm.v))</f>
        <v>A-否,因为“特定用户可以删除”. B- 不作为“非特定时间量”. C- 否,因为“防止数据被更改". D- 答案:“对象锁定合法保留操作使您能够对对象版本进行合法保留.与设置保留期一样,合法保留可防止对象版本被覆盖或删除.但是,合法保留不会“它有一个相关的保留期,并且在删除之前一直有效."https://docs.aws.amazon.com/AmazonS3/latest/userguide/batch-ops-legal-hold.html</v>
      </c>
    </row>
    <row r="490" spans="1:8" ht="18.75" customHeight="1">
      <c r="A490" s="14" t="s">
        <v>110</v>
      </c>
      <c r="B490" s="60" t="str">
        <f>_xlfn.XLOOKUP($F490,题库[题号],题库[选项D])</f>
        <v>创建后用 S3 对象锁定的 S3 存储桶.启用版本控制.为对象添加合法保留.将 s3:PutObjectLegalHold 权限添加到需要删除对象的用户的 IAM 策略中.</v>
      </c>
      <c r="C490" s="61"/>
      <c r="D490" s="6" t="str" cm="1">
        <f t="array" ref="D490">_xlfn.LET(_xlpm.v,INDEX($B:$B, 4 + INT((ROW()-4)/13)*13 + 8), IF(_xlpm.v=0,"",_xlpm.v))</f>
        <v/>
      </c>
      <c r="E490" s="6"/>
      <c r="F490" s="6">
        <f>38</f>
        <v>38</v>
      </c>
      <c r="G490" s="6" t="str">
        <f>_xlfn.XLOOKUP($F490,题库数据!$A$5:$A$104,题库数据!$J$5:$J$104,"")</f>
        <v>D</v>
      </c>
      <c r="H490" s="6" t="str">
        <f>_xlfn.LET(_xlpm.v,_xlfn.XLOOKUP(F490,题库数据!$A$5:$A$104,题库数据!$K$5:$K$104,""),IF(OR(_xlpm.v="",_xlpm.v=0),"",_xlpm.v))</f>
        <v>A-否,因为“特定用户可以删除”. B- 不作为“非特定时间量”. C- 否,因为“防止数据被更改". D- 答案:“对象锁定合法保留操作使您能够对对象版本进行合法保留.与设置保留期一样,合法保留可防止对象版本被覆盖或删除.但是,合法保留不会“它有一个相关的保留期,并且在删除之前一直有效."https://docs.aws.amazon.com/AmazonS3/latest/userguide/batch-ops-legal-hold.html</v>
      </c>
    </row>
    <row r="491" spans="1:8" ht="18.75" customHeight="1">
      <c r="A491" s="14"/>
      <c r="B491" s="62" t="str">
        <f>_xlfn.LET(_xlpm.v,_xlfn.XLOOKUP($F491,题库[题号],题库[选项E],""),IF(OR(_xlpm.v="",_xlpm.v=0),"",_xlpm.v))</f>
        <v/>
      </c>
      <c r="C491" s="63"/>
      <c r="D491" s="6" t="str" cm="1">
        <f t="array" ref="D491">_xlfn.LET(_xlpm.v,INDEX($B:$B, 4 + INT((ROW()-4)/13)*13 + 8), IF(_xlpm.v=0,"",_xlpm.v))</f>
        <v/>
      </c>
      <c r="E491" s="6"/>
      <c r="F491" s="6">
        <f>38</f>
        <v>38</v>
      </c>
      <c r="G491" s="6" t="str">
        <f>_xlfn.XLOOKUP($F491,题库数据!$A$5:$A$104,题库数据!$J$5:$J$104,"")</f>
        <v>D</v>
      </c>
      <c r="H491" s="6" t="str">
        <f>_xlfn.LET(_xlpm.v,_xlfn.XLOOKUP(F491,题库数据!$A$5:$A$104,题库数据!$K$5:$K$104,""),IF(OR(_xlpm.v="",_xlpm.v=0),"",_xlpm.v))</f>
        <v>A-否,因为“特定用户可以删除”. B- 不作为“非特定时间量”. C- 否,因为“防止数据被更改". D- 答案:“对象锁定合法保留操作使您能够对对象版本进行合法保留.与设置保留期一样,合法保留可防止对象版本被覆盖或删除.但是,合法保留不会“它有一个相关的保留期,并且在删除之前一直有效."https://docs.aws.amazon.com/AmazonS3/latest/userguide/batch-ops-legal-hold.html</v>
      </c>
    </row>
    <row r="492" spans="1:8" ht="18.75" customHeight="1" thickBot="1">
      <c r="A492" s="14"/>
      <c r="B492" s="66" t="str">
        <f>_xlfn.LET(_xlpm.v,_xlfn.XLOOKUP($F492,题库[题号],题库[选项F],""),IF(OR(_xlpm.v="",_xlpm.v=0),"",_xlpm.v))</f>
        <v/>
      </c>
      <c r="C492" s="67"/>
      <c r="D492" s="6" t="str" cm="1">
        <f t="array" ref="D492">_xlfn.LET(_xlpm.v,INDEX($B:$B, 4 + INT((ROW()-4)/13)*13 + 8), IF(_xlpm.v=0,"",_xlpm.v))</f>
        <v/>
      </c>
      <c r="E492" s="6"/>
      <c r="F492" s="6">
        <f>38</f>
        <v>38</v>
      </c>
      <c r="G492" s="6" t="str">
        <f>_xlfn.XLOOKUP($F492,题库数据!$A$5:$A$104,题库数据!$J$5:$J$104,"")</f>
        <v>D</v>
      </c>
      <c r="H492" s="6" t="str">
        <f>_xlfn.LET(_xlpm.v,_xlfn.XLOOKUP(F492,题库数据!$A$5:$A$104,题库数据!$K$5:$K$104,""),IF(OR(_xlpm.v="",_xlpm.v=0),"",_xlpm.v))</f>
        <v>A-否,因为“特定用户可以删除”. B- 不作为“非特定时间量”. C- 否,因为“防止数据被更改". D- 答案:“对象锁定合法保留操作使您能够对对象版本进行合法保留.与设置保留期一样,合法保留可防止对象版本被覆盖或删除.但是,合法保留不会“它有一个相关的保留期,并且在删除之前一直有效."https://docs.aws.amazon.com/AmazonS3/latest/userguide/batch-ops-legal-hold.html</v>
      </c>
    </row>
    <row r="493" spans="1:8" ht="18.75" customHeight="1" thickBot="1">
      <c r="A493" s="11" t="s">
        <v>111</v>
      </c>
      <c r="B493" s="25"/>
      <c r="C493" s="7"/>
      <c r="D493" s="6" t="str" cm="1">
        <f t="array" ref="D493">_xlfn.LET(_xlpm.v,INDEX($B:$B, 4 + INT((ROW()-4)/13)*13 + 8), IF(_xlpm.v=0,"",_xlpm.v))</f>
        <v/>
      </c>
      <c r="E493" s="6"/>
      <c r="F493" s="6">
        <f>38</f>
        <v>38</v>
      </c>
      <c r="G493" s="6" t="str">
        <f>_xlfn.XLOOKUP($F493,题库数据!$A$5:$A$104,题库数据!$J$5:$J$104,"")</f>
        <v>D</v>
      </c>
      <c r="H493" s="6" t="str">
        <f>_xlfn.LET(_xlpm.v,_xlfn.XLOOKUP(F493,题库数据!$A$5:$A$104,题库数据!$K$5:$K$104,""),IF(OR(_xlpm.v="",_xlpm.v=0),"",_xlpm.v))</f>
        <v>A-否,因为“特定用户可以删除”. B- 不作为“非特定时间量”. C- 否,因为“防止数据被更改". D- 答案:“对象锁定合法保留操作使您能够对对象版本进行合法保留.与设置保留期一样,合法保留可防止对象版本被覆盖或删除.但是,合法保留不会“它有一个相关的保留期,并且在删除之前一直有效."https://docs.aws.amazon.com/AmazonS3/latest/userguide/batch-ops-legal-hold.html</v>
      </c>
    </row>
    <row r="494" spans="1:8" ht="18.75" customHeight="1">
      <c r="A494" s="14" t="s">
        <v>112</v>
      </c>
      <c r="B494" s="34" t="str">
        <f>_xlfn.LET(_xlpm.inp,$B$493,_xlpm.nInp,_xlfn.LET(_xlpm.raw,UPPER(TRIM($B$493)),_xlpm.clean,SUBSTITUTE(SUBSTITUTE(SUBSTITUTE(SUBSTITUTE(SUBSTITUTE(_xlpm.raw,"，",","),"、",","),"；",","),"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94" s="19"/>
      <c r="D494" s="6" t="str" cm="1">
        <f t="array" ref="D494">_xlfn.LET(_xlpm.v,INDEX($B:$B, 4 + INT((ROW()-4)/13)*13 + 8), IF(_xlpm.v=0,"",_xlpm.v))</f>
        <v/>
      </c>
      <c r="E494" s="6"/>
      <c r="F494" s="6">
        <f>38</f>
        <v>38</v>
      </c>
      <c r="G494" s="6" t="str">
        <f>_xlfn.XLOOKUP($F494,题库数据!$A$5:$A$104,题库数据!$J$5:$J$104,"")</f>
        <v>D</v>
      </c>
      <c r="H494" s="6" t="str">
        <f>_xlfn.LET(_xlpm.v,_xlfn.XLOOKUP(F494,题库数据!$A$5:$A$104,题库数据!$K$5:$K$104,""),IF(OR(_xlpm.v="",_xlpm.v=0),"",_xlpm.v))</f>
        <v>A-否,因为“特定用户可以删除”. B- 不作为“非特定时间量”. C- 否,因为“防止数据被更改". D- 答案:“对象锁定合法保留操作使您能够对对象版本进行合法保留.与设置保留期一样,合法保留可防止对象版本被覆盖或删除.但是,合法保留不会“它有一个相关的保留期,并且在删除之前一直有效."https://docs.aws.amazon.com/AmazonS3/latest/userguide/batch-ops-legal-hold.html</v>
      </c>
    </row>
    <row r="495" spans="1:8" ht="18.75" customHeight="1">
      <c r="A495" s="14" t="s">
        <v>113</v>
      </c>
      <c r="B495" s="35" t="str">
        <f>_xlfn.LET(_xlpm.inp,$B$493,_xlpm.nStd,_xlfn.LET(_xlpm.raw,UPPER(TRIM($G$485)),_xlpm.clean,SUBSTITUTE(SUBSTITUTE(SUBSTITUTE(SUBSTITUTE(SUBSTITUTE(_xlpm.raw,"，",","),"、",","),"；",","),"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95" s="18"/>
      <c r="D495" s="6" t="str" cm="1">
        <f t="array" ref="D495">_xlfn.LET(_xlpm.v,INDEX($B:$B, 4 + INT((ROW()-4)/13)*13 + 8), IF(_xlpm.v=0,"",_xlpm.v))</f>
        <v/>
      </c>
      <c r="E495" s="6"/>
      <c r="F495" s="6">
        <f>38</f>
        <v>38</v>
      </c>
      <c r="G495" s="6" t="str">
        <f>_xlfn.XLOOKUP($F495,题库数据!$A$5:$A$104,题库数据!$J$5:$J$104,"")</f>
        <v>D</v>
      </c>
      <c r="H495" s="6" t="str">
        <f>_xlfn.LET(_xlpm.v,_xlfn.XLOOKUP(F495,题库数据!$A$5:$A$104,题库数据!$K$5:$K$104,""),IF(OR(_xlpm.v="",_xlpm.v=0),"",_xlpm.v))</f>
        <v>A-否,因为“特定用户可以删除”. B- 不作为“非特定时间量”. C- 否,因为“防止数据被更改". D- 答案:“对象锁定合法保留操作使您能够对对象版本进行合法保留.与设置保留期一样,合法保留可防止对象版本被覆盖或删除.但是,合法保留不会“它有一个相关的保留期,并且在删除之前一直有效."https://docs.aws.amazon.com/AmazonS3/latest/userguide/batch-ops-legal-hold.html</v>
      </c>
    </row>
    <row r="496" spans="1:8" ht="18.75" customHeight="1">
      <c r="A496" s="37" t="s">
        <v>114</v>
      </c>
      <c r="B496" s="52" t="str">
        <f>_xlfn.LET(_xlpm.inp,$B$493,_xlpm.p,$H$485,IF(OR(LEN(TRIM(_xlpm.inp))=0,LEN(TRIM(_xlpm.p))=0,_xlpm.p=0),"",_xlpm.p))</f>
        <v/>
      </c>
      <c r="C496" s="63"/>
      <c r="D496" s="6" t="str" cm="1">
        <f t="array" ref="D496">_xlfn.LET(_xlpm.v,INDEX($B:$B, 4 + INT((ROW()-4)/13)*13 + 8), IF(_xlpm.v=0,"",_xlpm.v))</f>
        <v/>
      </c>
      <c r="E496" s="6"/>
      <c r="F496" s="6">
        <f>38</f>
        <v>38</v>
      </c>
      <c r="G496" s="6" t="str">
        <f>_xlfn.XLOOKUP($F496,题库数据!$A$5:$A$104,题库数据!$J$5:$J$104,"")</f>
        <v>D</v>
      </c>
      <c r="H496" s="6" t="str">
        <f>_xlfn.LET(_xlpm.v,_xlfn.XLOOKUP(F496,题库数据!$A$5:$A$104,题库数据!$K$5:$K$104,""),IF(OR(_xlpm.v="",_xlpm.v=0),"",_xlpm.v))</f>
        <v>A-否,因为“特定用户可以删除”. B- 不作为“非特定时间量”. C- 否,因为“防止数据被更改". D- 答案:“对象锁定合法保留操作使您能够对对象版本进行合法保留.与设置保留期一样,合法保留可防止对象版本被覆盖或删除.但是,合法保留不会“它有一个相关的保留期,并且在删除之前一直有效."https://docs.aws.amazon.com/AmazonS3/latest/userguide/batch-ops-legal-hold.html</v>
      </c>
    </row>
    <row r="497" spans="1:8" ht="18.75" customHeight="1" thickBot="1">
      <c r="A497" s="15"/>
      <c r="B497" s="54"/>
      <c r="C497" s="55"/>
      <c r="D497" s="6" t="str" cm="1">
        <f t="array" ref="D497">_xlfn.LET(_xlpm.v,INDEX($B:$B, 4 + INT((ROW()-4)/13)*13 + 8), IF(_xlpm.v=0,"",_xlpm.v))</f>
        <v/>
      </c>
      <c r="E497" s="6"/>
      <c r="F497" s="6">
        <f>38</f>
        <v>38</v>
      </c>
      <c r="G497" s="6" t="str">
        <f>_xlfn.XLOOKUP($F497,题库数据!$A$5:$A$104,题库数据!$J$5:$J$104,"")</f>
        <v>D</v>
      </c>
      <c r="H497" s="6" t="str">
        <f>_xlfn.LET(_xlpm.v,_xlfn.XLOOKUP(F497,题库数据!$A$5:$A$104,题库数据!$K$5:$K$104,""),IF(OR(_xlpm.v="",_xlpm.v=0),"",_xlpm.v))</f>
        <v>A-否,因为“特定用户可以删除”. B- 不作为“非特定时间量”. C- 否,因为“防止数据被更改". D- 答案:“对象锁定合法保留操作使您能够对对象版本进行合法保留.与设置保留期一样,合法保留可防止对象版本被覆盖或删除.但是,合法保留不会“它有一个相关的保留期,并且在删除之前一直有效."https://docs.aws.amazon.com/AmazonS3/latest/userguide/batch-ops-legal-hold.html</v>
      </c>
    </row>
    <row r="498" spans="1:8" ht="58.5" customHeight="1" thickTop="1" thickBot="1">
      <c r="A498" s="8" t="s">
        <v>153</v>
      </c>
      <c r="B498" s="56" t="s">
        <v>659</v>
      </c>
      <c r="C498" s="57"/>
      <c r="D498" s="6" t="str" cm="1">
        <f t="array" ref="D498">_xlfn.LET(_xlpm.v,INDEX($B:$B, 4 + INT((ROW()-4)/13)*13 + 8), IF(_xlpm.v=0,"",_xlpm.v))</f>
        <v/>
      </c>
      <c r="E498" s="6"/>
      <c r="F498" s="6">
        <f>39</f>
        <v>39</v>
      </c>
      <c r="G498" s="6" t="str">
        <f>_xlfn.XLOOKUP($F498,题库数据!$A$5:$A$104,题库数据!$J$5:$J$104,"")</f>
        <v>B,D</v>
      </c>
      <c r="H498" s="6" t="str">
        <f>_xlfn.LET(_xlpm.v,_xlfn.XLOOKUP(F498,题库数据!$A$5:$A$104,题库数据!$K$5:$K$104,""),IF(OR(_xlpm.v="",_xlpm.v=0),"",_xlpm.v))</f>
        <v>Event notifications - Trigger workflows that use Amazon Simple Notification Service (Amazon SNS), Amazon Simple Queue Service (Amazon SQS), and AWS Lambda when a change is made to your S3 resources.事件通知-当您的S3资源发生更改时,触发使用Amazon Simple Notification Service (Amazon SNS)、Amazon简单队列服务(AmazonSQS)和AWS Lambda的工作流。 https://docs.aws.amazon.com/AmazonS3/latest/userguide/Welcome.html</v>
      </c>
    </row>
    <row r="499" spans="1:8" ht="18.75" customHeight="1">
      <c r="A499" s="9"/>
      <c r="B499" s="74"/>
      <c r="C499" s="75"/>
      <c r="D499" s="6" t="str" cm="1">
        <f t="array" ref="D499">_xlfn.LET(_xlpm.v,INDEX($B:$B, 4 + INT((ROW()-4)/13)*13 + 8), IF(_xlpm.v=0,"",_xlpm.v))</f>
        <v/>
      </c>
      <c r="E499" s="6"/>
      <c r="F499" s="6">
        <f>39</f>
        <v>39</v>
      </c>
      <c r="G499" s="6" t="str">
        <f>_xlfn.XLOOKUP($F499,题库数据!$A$5:$A$104,题库数据!$J$5:$J$104,"")</f>
        <v>B,D</v>
      </c>
      <c r="H499" s="6" t="str">
        <f>_xlfn.LET(_xlpm.v,_xlfn.XLOOKUP(F499,题库数据!$A$5:$A$104,题库数据!$K$5:$K$104,""),IF(OR(_xlpm.v="",_xlpm.v=0),"",_xlpm.v))</f>
        <v>Event notifications - Trigger workflows that use Amazon Simple Notification Service (Amazon SNS), Amazon Simple Queue Service (Amazon SQS), and AWS Lambda when a change is made to your S3 resources.事件通知-当您的S3资源发生更改时,触发使用Amazon Simple Notification Service (Amazon SNS)、Amazon简单队列服务(AmazonSQS)和AWS Lambda的工作流。 https://docs.aws.amazon.com/AmazonS3/latest/userguide/Welcome.html</v>
      </c>
    </row>
    <row r="500" spans="1:8" ht="18.75" customHeight="1">
      <c r="A500" s="10" t="s">
        <v>107</v>
      </c>
      <c r="B500" s="64" t="str">
        <f>_xlfn.XLOOKUP($F500,题库[题号],题库[选项A])</f>
        <v>配置应用程序以将图像上传到 S3 Glacier.</v>
      </c>
      <c r="C500" s="65"/>
      <c r="D500" s="6" t="str" cm="1">
        <f t="array" ref="D500">_xlfn.LET(_xlpm.v,INDEX($B:$B, 4 + INT((ROW()-4)/13)*13 + 8), IF(_xlpm.v=0,"",_xlpm.v))</f>
        <v/>
      </c>
      <c r="E500" s="6"/>
      <c r="F500" s="6">
        <f>39</f>
        <v>39</v>
      </c>
      <c r="G500" s="6" t="str">
        <f>_xlfn.XLOOKUP($F500,题库数据!$A$5:$A$104,题库数据!$J$5:$J$104,"")</f>
        <v>B,D</v>
      </c>
      <c r="H500" s="6" t="str">
        <f>_xlfn.LET(_xlpm.v,_xlfn.XLOOKUP(F500,题库数据!$A$5:$A$104,题库数据!$K$5:$K$104,""),IF(OR(_xlpm.v="",_xlpm.v=0),"",_xlpm.v))</f>
        <v>Event notifications - Trigger workflows that use Amazon Simple Notification Service (Amazon SNS), Amazon Simple Queue Service (Amazon SQS), and AWS Lambda when a change is made to your S3 resources.事件通知-当您的S3资源发生更改时,触发使用Amazon Simple Notification Service (Amazon SNS)、Amazon简单队列服务(AmazonSQS)和AWS Lambda的工作流。 https://docs.aws.amazon.com/AmazonS3/latest/userguide/Welcome.html</v>
      </c>
    </row>
    <row r="501" spans="1:8" ht="18.75" customHeight="1">
      <c r="A501" s="10" t="s">
        <v>108</v>
      </c>
      <c r="B501" s="64" t="str">
        <f>_xlfn.XLOOKUP($F501,题库[题号],题库[选项B])</f>
        <v>配置 Web 服务器以将原始图像上传到 Amazon S3.</v>
      </c>
      <c r="C501" s="65"/>
      <c r="D501" s="6" t="str" cm="1">
        <f t="array" ref="D501">_xlfn.LET(_xlpm.v,INDEX($B:$B, 4 + INT((ROW()-4)/13)*13 + 8), IF(_xlpm.v=0,"",_xlpm.v))</f>
        <v/>
      </c>
      <c r="E501" s="6"/>
      <c r="F501" s="6">
        <f>39</f>
        <v>39</v>
      </c>
      <c r="G501" s="6" t="str">
        <f>_xlfn.XLOOKUP($F501,题库数据!$A$5:$A$104,题库数据!$J$5:$J$104,"")</f>
        <v>B,D</v>
      </c>
      <c r="H501" s="6" t="str">
        <f>_xlfn.LET(_xlpm.v,_xlfn.XLOOKUP(F501,题库数据!$A$5:$A$104,题库数据!$K$5:$K$104,""),IF(OR(_xlpm.v="",_xlpm.v=0),"",_xlpm.v))</f>
        <v>Event notifications - Trigger workflows that use Amazon Simple Notification Service (Amazon SNS), Amazon Simple Queue Service (Amazon SQS), and AWS Lambda when a change is made to your S3 resources.事件通知-当您的S3资源发生更改时,触发使用Amazon Simple Notification Service (Amazon SNS)、Amazon简单队列服务(AmazonSQS)和AWS Lambda的工作流。 https://docs.aws.amazon.com/AmazonS3/latest/userguide/Welcome.html</v>
      </c>
    </row>
    <row r="502" spans="1:8" ht="18.75" customHeight="1">
      <c r="A502" s="10" t="s">
        <v>109</v>
      </c>
      <c r="B502" s="64" t="str">
        <f>_xlfn.XLOOKUP($F502,题库[题号],题库[选项C])</f>
        <v>将应用程序配置为通过使用预签名 URL 将图像直接从每个用户的浏览器上传到 Amazon S3.</v>
      </c>
      <c r="C502" s="65"/>
      <c r="D502" s="6" t="str" cm="1">
        <f t="array" ref="D502">_xlfn.LET(_xlpm.v,INDEX($B:$B, 4 + INT((ROW()-4)/13)*13 + 8), IF(_xlpm.v=0,"",_xlpm.v))</f>
        <v/>
      </c>
      <c r="E502" s="6"/>
      <c r="F502" s="6">
        <f>39</f>
        <v>39</v>
      </c>
      <c r="G502" s="6" t="str">
        <f>_xlfn.XLOOKUP($F502,题库数据!$A$5:$A$104,题库数据!$J$5:$J$104,"")</f>
        <v>B,D</v>
      </c>
      <c r="H502" s="6" t="str">
        <f>_xlfn.LET(_xlpm.v,_xlfn.XLOOKUP(F502,题库数据!$A$5:$A$104,题库数据!$K$5:$K$104,""),IF(OR(_xlpm.v="",_xlpm.v=0),"",_xlpm.v))</f>
        <v>Event notifications - Trigger workflows that use Amazon Simple Notification Service (Amazon SNS), Amazon Simple Queue Service (Amazon SQS), and AWS Lambda when a change is made to your S3 resources.事件通知-当您的S3资源发生更改时,触发使用Amazon Simple Notification Service (Amazon SNS)、Amazon简单队列服务(AmazonSQS)和AWS Lambda的工作流。 https://docs.aws.amazon.com/AmazonS3/latest/userguide/Welcome.html</v>
      </c>
    </row>
    <row r="503" spans="1:8" ht="18.75" customHeight="1">
      <c r="A503" s="10" t="s">
        <v>110</v>
      </c>
      <c r="B503" s="64" t="str">
        <f>_xlfn.XLOOKUP($F503,题库[题号],题库[选项D])</f>
        <v>配置 S3 事件通知以在上传图像时调用 AWS Lambda 函数.使用该函数调整图像大小</v>
      </c>
      <c r="C503" s="65"/>
      <c r="D503" s="6" t="str" cm="1">
        <f t="array" ref="D503">_xlfn.LET(_xlpm.v,INDEX($B:$B, 4 + INT((ROW()-4)/13)*13 + 8), IF(_xlpm.v=0,"",_xlpm.v))</f>
        <v/>
      </c>
      <c r="E503" s="6"/>
      <c r="F503" s="6">
        <f>39</f>
        <v>39</v>
      </c>
      <c r="G503" s="6" t="str">
        <f>_xlfn.XLOOKUP($F503,题库数据!$A$5:$A$104,题库数据!$J$5:$J$104,"")</f>
        <v>B,D</v>
      </c>
      <c r="H503" s="6" t="str">
        <f>_xlfn.LET(_xlpm.v,_xlfn.XLOOKUP(F503,题库数据!$A$5:$A$104,题库数据!$K$5:$K$104,""),IF(OR(_xlpm.v="",_xlpm.v=0),"",_xlpm.v))</f>
        <v>Event notifications - Trigger workflows that use Amazon Simple Notification Service (Amazon SNS), Amazon Simple Queue Service (Amazon SQS), and AWS Lambda when a change is made to your S3 resources.事件通知-当您的S3资源发生更改时,触发使用Amazon Simple Notification Service (Amazon SNS)、Amazon简单队列服务(AmazonSQS)和AWS Lambda的工作流。 https://docs.aws.amazon.com/AmazonS3/latest/userguide/Welcome.html</v>
      </c>
    </row>
    <row r="504" spans="1:8" ht="18.75" customHeight="1">
      <c r="A504" s="10" t="s">
        <v>128</v>
      </c>
      <c r="B504" s="64" t="str">
        <f>_xlfn.LET(_xlpm.v,_xlfn.XLOOKUP($F504,题库[题号],题库[选项E],""),IF(OR(_xlpm.v="",_xlpm.v=0),"",_xlpm.v))</f>
        <v>创建一个 Amazon EventBridge (Amazon CloudWatch Events)规则,该规则按计划调用 AWS Lambda 函数以调整上传图像的大小.</v>
      </c>
      <c r="C504" s="65"/>
      <c r="D504" s="6" t="str" cm="1">
        <f t="array" ref="D504">_xlfn.LET(_xlpm.v,INDEX($B:$B, 4 + INT((ROW()-4)/13)*13 + 8), IF(_xlpm.v=0,"",_xlpm.v))</f>
        <v/>
      </c>
      <c r="E504" s="6"/>
      <c r="F504" s="6">
        <f>39</f>
        <v>39</v>
      </c>
      <c r="G504" s="6" t="str">
        <f>_xlfn.XLOOKUP($F504,题库数据!$A$5:$A$104,题库数据!$J$5:$J$104,"")</f>
        <v>B,D</v>
      </c>
      <c r="H504" s="6" t="str">
        <f>_xlfn.LET(_xlpm.v,_xlfn.XLOOKUP(F504,题库数据!$A$5:$A$104,题库数据!$K$5:$K$104,""),IF(OR(_xlpm.v="",_xlpm.v=0),"",_xlpm.v))</f>
        <v>Event notifications - Trigger workflows that use Amazon Simple Notification Service (Amazon SNS), Amazon Simple Queue Service (Amazon SQS), and AWS Lambda when a change is made to your S3 resources.事件通知-当您的S3资源发生更改时,触发使用Amazon Simple Notification Service (Amazon SNS)、Amazon简单队列服务(AmazonSQS)和AWS Lambda的工作流。 https://docs.aws.amazon.com/AmazonS3/latest/userguide/Welcome.html</v>
      </c>
    </row>
    <row r="505" spans="1:8" ht="18.75" customHeight="1" thickBot="1">
      <c r="A505" s="10"/>
      <c r="B505" s="66" t="str">
        <f>_xlfn.LET(_xlpm.v,_xlfn.XLOOKUP($F505,题库[题号],题库[选项F],""),IF(OR(_xlpm.v="",_xlpm.v=0),"",_xlpm.v))</f>
        <v/>
      </c>
      <c r="C505" s="67"/>
      <c r="D505" s="6" t="str" cm="1">
        <f t="array" ref="D505">_xlfn.LET(_xlpm.v,INDEX($B:$B, 4 + INT((ROW()-4)/13)*13 + 8), IF(_xlpm.v=0,"",_xlpm.v))</f>
        <v/>
      </c>
      <c r="E505" s="6"/>
      <c r="F505" s="6">
        <f>39</f>
        <v>39</v>
      </c>
      <c r="G505" s="6" t="str">
        <f>_xlfn.XLOOKUP($F505,题库数据!$A$5:$A$104,题库数据!$J$5:$J$104,"")</f>
        <v>B,D</v>
      </c>
      <c r="H505" s="6" t="str">
        <f>_xlfn.LET(_xlpm.v,_xlfn.XLOOKUP(F505,题库数据!$A$5:$A$104,题库数据!$K$5:$K$104,""),IF(OR(_xlpm.v="",_xlpm.v=0),"",_xlpm.v))</f>
        <v>Event notifications - Trigger workflows that use Amazon Simple Notification Service (Amazon SNS), Amazon Simple Queue Service (Amazon SQS), and AWS Lambda when a change is made to your S3 resources.事件通知-当您的S3资源发生更改时,触发使用Amazon Simple Notification Service (Amazon SNS)、Amazon简单队列服务(AmazonSQS)和AWS Lambda的工作流。 https://docs.aws.amazon.com/AmazonS3/latest/userguide/Welcome.html</v>
      </c>
    </row>
    <row r="506" spans="1:8" ht="18.75" customHeight="1" thickBot="1">
      <c r="A506" s="11" t="s">
        <v>111</v>
      </c>
      <c r="B506" s="25"/>
      <c r="C506" s="7"/>
      <c r="D506" s="6" t="str" cm="1">
        <f t="array" ref="D506">_xlfn.LET(_xlpm.v,INDEX($B:$B, 4 + INT((ROW()-4)/13)*13 + 8), IF(_xlpm.v=0,"",_xlpm.v))</f>
        <v/>
      </c>
      <c r="E506" s="6"/>
      <c r="F506" s="6">
        <f>39</f>
        <v>39</v>
      </c>
      <c r="G506" s="6" t="str">
        <f>_xlfn.XLOOKUP($F506,题库数据!$A$5:$A$104,题库数据!$J$5:$J$104,"")</f>
        <v>B,D</v>
      </c>
      <c r="H506" s="6" t="str">
        <f>_xlfn.LET(_xlpm.v,_xlfn.XLOOKUP(F506,题库数据!$A$5:$A$104,题库数据!$K$5:$K$104,""),IF(OR(_xlpm.v="",_xlpm.v=0),"",_xlpm.v))</f>
        <v>Event notifications - Trigger workflows that use Amazon Simple Notification Service (Amazon SNS), Amazon Simple Queue Service (Amazon SQS), and AWS Lambda when a change is made to your S3 resources.事件通知-当您的S3资源发生更改时,触发使用Amazon Simple Notification Service (Amazon SNS)、Amazon简单队列服务(AmazonSQS)和AWS Lambda的工作流。 https://docs.aws.amazon.com/AmazonS3/latest/userguide/Welcome.html</v>
      </c>
    </row>
    <row r="507" spans="1:8" ht="18.75" customHeight="1">
      <c r="A507" s="10" t="s">
        <v>112</v>
      </c>
      <c r="B507" s="34" t="str">
        <f>_xlfn.LET(_xlpm.inp,$B$506,_xlpm.nInp,_xlfn.LET(_xlpm.raw,UPPER(TRIM($B$506)),_xlpm.clean,SUBSTITUTE(SUBSTITUTE(SUBSTITUTE(SUBSTITUTE(SUBSTITUTE(_xlpm.raw,"，",","),"、",","),"；",","),"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07" s="19"/>
      <c r="D507" s="6" t="str" cm="1">
        <f t="array" ref="D507">_xlfn.LET(_xlpm.v,INDEX($B:$B, 4 + INT((ROW()-4)/13)*13 + 8), IF(_xlpm.v=0,"",_xlpm.v))</f>
        <v/>
      </c>
      <c r="E507" s="6"/>
      <c r="F507" s="6">
        <f>39</f>
        <v>39</v>
      </c>
      <c r="G507" s="6" t="str">
        <f>_xlfn.XLOOKUP($F507,题库数据!$A$5:$A$104,题库数据!$J$5:$J$104,"")</f>
        <v>B,D</v>
      </c>
      <c r="H507" s="6" t="str">
        <f>_xlfn.LET(_xlpm.v,_xlfn.XLOOKUP(F507,题库数据!$A$5:$A$104,题库数据!$K$5:$K$104,""),IF(OR(_xlpm.v="",_xlpm.v=0),"",_xlpm.v))</f>
        <v>Event notifications - Trigger workflows that use Amazon Simple Notification Service (Amazon SNS), Amazon Simple Queue Service (Amazon SQS), and AWS Lambda when a change is made to your S3 resources.事件通知-当您的S3资源发生更改时,触发使用Amazon Simple Notification Service (Amazon SNS)、Amazon简单队列服务(AmazonSQS)和AWS Lambda的工作流。 https://docs.aws.amazon.com/AmazonS3/latest/userguide/Welcome.html</v>
      </c>
    </row>
    <row r="508" spans="1:8" ht="18.75" customHeight="1">
      <c r="A508" s="10" t="s">
        <v>113</v>
      </c>
      <c r="B508" s="35" t="str">
        <f>_xlfn.LET(_xlpm.inp,$B$506,_xlpm.nStd,_xlfn.LET(_xlpm.raw,UPPER(TRIM($G$498)),_xlpm.clean,SUBSTITUTE(SUBSTITUTE(SUBSTITUTE(SUBSTITUTE(SUBSTITUTE(_xlpm.raw,"，",","),"、",","),"；",","),"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08" s="18"/>
      <c r="D508" s="6" t="str" cm="1">
        <f t="array" ref="D508">_xlfn.LET(_xlpm.v,INDEX($B:$B, 4 + INT((ROW()-4)/13)*13 + 8), IF(_xlpm.v=0,"",_xlpm.v))</f>
        <v/>
      </c>
      <c r="E508" s="6"/>
      <c r="F508" s="6">
        <f>39</f>
        <v>39</v>
      </c>
      <c r="G508" s="6" t="str">
        <f>_xlfn.XLOOKUP($F508,题库数据!$A$5:$A$104,题库数据!$J$5:$J$104,"")</f>
        <v>B,D</v>
      </c>
      <c r="H508" s="6" t="str">
        <f>_xlfn.LET(_xlpm.v,_xlfn.XLOOKUP(F508,题库数据!$A$5:$A$104,题库数据!$K$5:$K$104,""),IF(OR(_xlpm.v="",_xlpm.v=0),"",_xlpm.v))</f>
        <v>Event notifications - Trigger workflows that use Amazon Simple Notification Service (Amazon SNS), Amazon Simple Queue Service (Amazon SQS), and AWS Lambda when a change is made to your S3 resources.事件通知-当您的S3资源发生更改时,触发使用Amazon Simple Notification Service (Amazon SNS)、Amazon简单队列服务(AmazonSQS)和AWS Lambda的工作流。 https://docs.aws.amazon.com/AmazonS3/latest/userguide/Welcome.html</v>
      </c>
    </row>
    <row r="509" spans="1:8" ht="18.75" customHeight="1">
      <c r="A509" s="37" t="s">
        <v>114</v>
      </c>
      <c r="B509" s="52" t="str">
        <f>_xlfn.LET(_xlpm.inp,$B$506,_xlpm.p,$H$498,IF(OR(LEN(TRIM(_xlpm.inp))=0,LEN(TRIM(_xlpm.p))=0,_xlpm.p=0),"",_xlpm.p))</f>
        <v/>
      </c>
      <c r="C509" s="63"/>
      <c r="D509" s="6" t="str" cm="1">
        <f t="array" ref="D509">_xlfn.LET(_xlpm.v,INDEX($B:$B, 4 + INT((ROW()-4)/13)*13 + 8), IF(_xlpm.v=0,"",_xlpm.v))</f>
        <v/>
      </c>
      <c r="E509" s="6"/>
      <c r="F509" s="6">
        <f>39</f>
        <v>39</v>
      </c>
      <c r="G509" s="6" t="str">
        <f>_xlfn.XLOOKUP($F509,题库数据!$A$5:$A$104,题库数据!$J$5:$J$104,"")</f>
        <v>B,D</v>
      </c>
      <c r="H509" s="6" t="str">
        <f>_xlfn.LET(_xlpm.v,_xlfn.XLOOKUP(F509,题库数据!$A$5:$A$104,题库数据!$K$5:$K$104,""),IF(OR(_xlpm.v="",_xlpm.v=0),"",_xlpm.v))</f>
        <v>Event notifications - Trigger workflows that use Amazon Simple Notification Service (Amazon SNS), Amazon Simple Queue Service (Amazon SQS), and AWS Lambda when a change is made to your S3 resources.事件通知-当您的S3资源发生更改时,触发使用Amazon Simple Notification Service (Amazon SNS)、Amazon简单队列服务(AmazonSQS)和AWS Lambda的工作流。 https://docs.aws.amazon.com/AmazonS3/latest/userguide/Welcome.html</v>
      </c>
    </row>
    <row r="510" spans="1:8" ht="18.75" customHeight="1" thickBot="1">
      <c r="A510" s="12"/>
      <c r="B510" s="54"/>
      <c r="C510" s="55"/>
      <c r="D510" s="6" t="str" cm="1">
        <f t="array" ref="D510">_xlfn.LET(_xlpm.v,INDEX($B:$B, 4 + INT((ROW()-4)/13)*13 + 8), IF(_xlpm.v=0,"",_xlpm.v))</f>
        <v/>
      </c>
      <c r="E510" s="6"/>
      <c r="F510" s="6">
        <f>39</f>
        <v>39</v>
      </c>
      <c r="G510" s="6" t="str">
        <f>_xlfn.XLOOKUP($F510,题库数据!$A$5:$A$104,题库数据!$J$5:$J$104,"")</f>
        <v>B,D</v>
      </c>
      <c r="H510" s="6" t="str">
        <f>_xlfn.LET(_xlpm.v,_xlfn.XLOOKUP(F510,题库数据!$A$5:$A$104,题库数据!$K$5:$K$104,""),IF(OR(_xlpm.v="",_xlpm.v=0),"",_xlpm.v))</f>
        <v>Event notifications - Trigger workflows that use Amazon Simple Notification Service (Amazon SNS), Amazon Simple Queue Service (Amazon SQS), and AWS Lambda when a change is made to your S3 resources.事件通知-当您的S3资源发生更改时,触发使用Amazon Simple Notification Service (Amazon SNS)、Amazon简单队列服务(AmazonSQS)和AWS Lambda的工作流。 https://docs.aws.amazon.com/AmazonS3/latest/userguide/Welcome.html</v>
      </c>
    </row>
    <row r="511" spans="1:8" ht="58.5" customHeight="1" thickTop="1" thickBot="1">
      <c r="A511" s="8" t="s">
        <v>154</v>
      </c>
      <c r="B511" s="56" t="s">
        <v>661</v>
      </c>
      <c r="C511" s="57"/>
      <c r="D511" s="6" t="str" cm="1">
        <f t="array" ref="D511">_xlfn.LET(_xlpm.v,INDEX($B:$B, 4 + INT((ROW()-4)/13)*13 + 8), IF(_xlpm.v=0,"",_xlpm.v))</f>
        <v/>
      </c>
      <c r="E511" s="6"/>
      <c r="F511" s="6">
        <f>40</f>
        <v>40</v>
      </c>
      <c r="G511" s="6" t="str">
        <f>_xlfn.XLOOKUP($F511,题库数据!$A$5:$A$104,题库数据!$J$5:$J$104,"")</f>
        <v>D</v>
      </c>
      <c r="H511" s="6" t="str">
        <f>_xlfn.LET(_xlpm.v,_xlfn.XLOOKUP(F511,题库数据!$A$5:$A$104,题库数据!$K$5:$K$104,""),IF(OR(_xlpm.v="",_xlpm.v=0),"",_xlpm.v))</f>
        <v>答案是 D,表示“最高可用”,较少“操作复杂”.“启用了多可用区的 Amazon RDS for MySQL”选项不包括 A 和 B. "Auto Scaling组“比仅仅添加一个实例更可用,并且在发生事故时降低了操作复杂性(因为补救是自动化的)这不包括C.C和 D 可供选择基于 .. D over C since 已配置</v>
      </c>
    </row>
    <row r="512" spans="1:8" ht="18.75" customHeight="1">
      <c r="A512" s="13"/>
      <c r="B512" s="58"/>
      <c r="C512" s="59"/>
      <c r="D512" s="6" t="str" cm="1">
        <f t="array" ref="D512">_xlfn.LET(_xlpm.v,INDEX($B:$B, 4 + INT((ROW()-4)/13)*13 + 8), IF(_xlpm.v=0,"",_xlpm.v))</f>
        <v/>
      </c>
      <c r="E512" s="6"/>
      <c r="F512" s="6">
        <f>40</f>
        <v>40</v>
      </c>
      <c r="G512" s="6" t="str">
        <f>_xlfn.XLOOKUP($F512,题库数据!$A$5:$A$104,题库数据!$J$5:$J$104,"")</f>
        <v>D</v>
      </c>
      <c r="H512" s="6" t="str">
        <f>_xlfn.LET(_xlpm.v,_xlfn.XLOOKUP(F512,题库数据!$A$5:$A$104,题库数据!$K$5:$K$104,""),IF(OR(_xlpm.v="",_xlpm.v=0),"",_xlpm.v))</f>
        <v>答案是 D,表示“最高可用”,较少“操作复杂”.“启用了多可用区的 Amazon RDS for MySQL”选项不包括 A 和 B. "Auto Scaling组“比仅仅添加一个实例更可用,并且在发生事故时降低了操作复杂性(因为补救是自动化的)这不包括C.C和 D 可供选择基于 .. D over C since 已配置</v>
      </c>
    </row>
    <row r="513" spans="1:8" ht="18.75" customHeight="1">
      <c r="A513" s="14" t="s">
        <v>107</v>
      </c>
      <c r="B513" s="60" t="str">
        <f>_xlfn.XLOOKUP($F513,题库[题号],题库[选项A])</f>
        <v>将第二个 ActiveMQ 服务器添加到另一个可用区.在另一个可用区添加一个额外的消费者 EC2 实例.将 MySQL 数据库复制到另一个可用区.</v>
      </c>
      <c r="C513" s="61"/>
      <c r="D513" s="6" t="str" cm="1">
        <f t="array" ref="D513">_xlfn.LET(_xlpm.v,INDEX($B:$B, 4 + INT((ROW()-4)/13)*13 + 8), IF(_xlpm.v=0,"",_xlpm.v))</f>
        <v/>
      </c>
      <c r="E513" s="6"/>
      <c r="F513" s="6">
        <f>40</f>
        <v>40</v>
      </c>
      <c r="G513" s="6" t="str">
        <f>_xlfn.XLOOKUP($F513,题库数据!$A$5:$A$104,题库数据!$J$5:$J$104,"")</f>
        <v>D</v>
      </c>
      <c r="H513" s="6" t="str">
        <f>_xlfn.LET(_xlpm.v,_xlfn.XLOOKUP(F513,题库数据!$A$5:$A$104,题库数据!$K$5:$K$104,""),IF(OR(_xlpm.v="",_xlpm.v=0),"",_xlpm.v))</f>
        <v>答案是 D,表示“最高可用”,较少“操作复杂”.“启用了多可用区的 Amazon RDS for MySQL”选项不包括 A 和 B. "Auto Scaling组“比仅仅添加一个实例更可用,并且在发生事故时降低了操作复杂性(因为补救是自动化的)这不包括C.C和 D 可供选择基于 .. D over C since 已配置</v>
      </c>
    </row>
    <row r="514" spans="1:8" ht="18.75" customHeight="1">
      <c r="A514" s="14" t="s">
        <v>108</v>
      </c>
      <c r="B514" s="60" t="str">
        <f>_xlfn.XLOOKUP($F514,题库[题号],题库[选项B])</f>
        <v>将 Amazon MQ 与跨两个可用区配置的活动/备用代理一起使用.在另一个可用区中添加一个额外的消费者 EC2 实例.将 MySQL 数据库复制到另一个可用区.</v>
      </c>
      <c r="C514" s="61"/>
      <c r="D514" s="6" t="str" cm="1">
        <f t="array" ref="D514">_xlfn.LET(_xlpm.v,INDEX($B:$B, 4 + INT((ROW()-4)/13)*13 + 8), IF(_xlpm.v=0,"",_xlpm.v))</f>
        <v/>
      </c>
      <c r="E514" s="6"/>
      <c r="F514" s="6">
        <f>40</f>
        <v>40</v>
      </c>
      <c r="G514" s="6" t="str">
        <f>_xlfn.XLOOKUP($F514,题库数据!$A$5:$A$104,题库数据!$J$5:$J$104,"")</f>
        <v>D</v>
      </c>
      <c r="H514" s="6" t="str">
        <f>_xlfn.LET(_xlpm.v,_xlfn.XLOOKUP(F514,题库数据!$A$5:$A$104,题库数据!$K$5:$K$104,""),IF(OR(_xlpm.v="",_xlpm.v=0),"",_xlpm.v))</f>
        <v>答案是 D,表示“最高可用”,较少“操作复杂”.“启用了多可用区的 Amazon RDS for MySQL”选项不包括 A 和 B. "Auto Scaling组“比仅仅添加一个实例更可用,并且在发生事故时降低了操作复杂性(因为补救是自动化的)这不包括C.C和 D 可供选择基于 .. D over C since 已配置</v>
      </c>
    </row>
    <row r="515" spans="1:8" ht="18.75" customHeight="1">
      <c r="A515" s="14" t="s">
        <v>109</v>
      </c>
      <c r="B515" s="60" t="str">
        <f>_xlfn.XLOOKUP($F515,题库[题号],题库[选项C])</f>
        <v>使用跨两个可用区配置的活动/备用记录器的 Amazon MQ.在另一个可用区中添加一个额外的消费者 EC2 实例,使用后用了多可用区的 Amazon ROS to MySQL.</v>
      </c>
      <c r="C515" s="61"/>
      <c r="D515" s="6" t="str" cm="1">
        <f t="array" ref="D515">_xlfn.LET(_xlpm.v,INDEX($B:$B, 4 + INT((ROW()-4)/13)*13 + 8), IF(_xlpm.v=0,"",_xlpm.v))</f>
        <v/>
      </c>
      <c r="E515" s="6"/>
      <c r="F515" s="6">
        <f>40</f>
        <v>40</v>
      </c>
      <c r="G515" s="6" t="str">
        <f>_xlfn.XLOOKUP($F515,题库数据!$A$5:$A$104,题库数据!$J$5:$J$104,"")</f>
        <v>D</v>
      </c>
      <c r="H515" s="6" t="str">
        <f>_xlfn.LET(_xlpm.v,_xlfn.XLOOKUP(F515,题库数据!$A$5:$A$104,题库数据!$K$5:$K$104,""),IF(OR(_xlpm.v="",_xlpm.v=0),"",_xlpm.v))</f>
        <v>答案是 D,表示“最高可用”,较少“操作复杂”.“启用了多可用区的 Amazon RDS for MySQL”选项不包括 A 和 B. "Auto Scaling组“比仅仅添加一个实例更可用,并且在发生事故时降低了操作复杂性(因为补救是自动化的)这不包括C.C和 D 可供选择基于 .. D over C since 已配置</v>
      </c>
    </row>
    <row r="516" spans="1:8" ht="18.75" customHeight="1">
      <c r="A516" s="14" t="s">
        <v>110</v>
      </c>
      <c r="B516" s="60" t="str">
        <f>_xlfn.XLOOKUP($F516,题库[题号],题库[选项D])</f>
        <v>将 Amazon MQ 与跨两个可用区配置的活动/备用代理一起使用.d 为跨两个可用区的消费者 EC2 实例添加 Auto Scaling 组.使用启用了多可用区的 Amazon RDS for MySQL.</v>
      </c>
      <c r="C516" s="61"/>
      <c r="D516" s="6" t="str" cm="1">
        <f t="array" ref="D516">_xlfn.LET(_xlpm.v,INDEX($B:$B, 4 + INT((ROW()-4)/13)*13 + 8), IF(_xlpm.v=0,"",_xlpm.v))</f>
        <v/>
      </c>
      <c r="E516" s="6"/>
      <c r="F516" s="6">
        <f>40</f>
        <v>40</v>
      </c>
      <c r="G516" s="6" t="str">
        <f>_xlfn.XLOOKUP($F516,题库数据!$A$5:$A$104,题库数据!$J$5:$J$104,"")</f>
        <v>D</v>
      </c>
      <c r="H516" s="6" t="str">
        <f>_xlfn.LET(_xlpm.v,_xlfn.XLOOKUP(F516,题库数据!$A$5:$A$104,题库数据!$K$5:$K$104,""),IF(OR(_xlpm.v="",_xlpm.v=0),"",_xlpm.v))</f>
        <v>答案是 D,表示“最高可用”,较少“操作复杂”.“启用了多可用区的 Amazon RDS for MySQL”选项不包括 A 和 B. "Auto Scaling组“比仅仅添加一个实例更可用,并且在发生事故时降低了操作复杂性(因为补救是自动化的)这不包括C.C和 D 可供选择基于 .. D over C since 已配置</v>
      </c>
    </row>
    <row r="517" spans="1:8" ht="18.75" customHeight="1">
      <c r="A517" s="14"/>
      <c r="B517" s="62" t="str">
        <f>_xlfn.LET(_xlpm.v,_xlfn.XLOOKUP($F517,题库[题号],题库[选项E],""),IF(OR(_xlpm.v="",_xlpm.v=0),"",_xlpm.v))</f>
        <v/>
      </c>
      <c r="C517" s="63"/>
      <c r="D517" s="6" t="str" cm="1">
        <f t="array" ref="D517">_xlfn.LET(_xlpm.v,INDEX($B:$B, 4 + INT((ROW()-4)/13)*13 + 8), IF(_xlpm.v=0,"",_xlpm.v))</f>
        <v/>
      </c>
      <c r="E517" s="6"/>
      <c r="F517" s="6">
        <f>40</f>
        <v>40</v>
      </c>
      <c r="G517" s="6" t="str">
        <f>_xlfn.XLOOKUP($F517,题库数据!$A$5:$A$104,题库数据!$J$5:$J$104,"")</f>
        <v>D</v>
      </c>
      <c r="H517" s="6" t="str">
        <f>_xlfn.LET(_xlpm.v,_xlfn.XLOOKUP(F517,题库数据!$A$5:$A$104,题库数据!$K$5:$K$104,""),IF(OR(_xlpm.v="",_xlpm.v=0),"",_xlpm.v))</f>
        <v>答案是 D,表示“最高可用”,较少“操作复杂”.“启用了多可用区的 Amazon RDS for MySQL”选项不包括 A 和 B. "Auto Scaling组“比仅仅添加一个实例更可用,并且在发生事故时降低了操作复杂性(因为补救是自动化的)这不包括C.C和 D 可供选择基于 .. D over C since 已配置</v>
      </c>
    </row>
    <row r="518" spans="1:8" ht="18.75" customHeight="1" thickBot="1">
      <c r="A518" s="14"/>
      <c r="B518" s="66" t="str">
        <f>_xlfn.LET(_xlpm.v,_xlfn.XLOOKUP($F518,题库[题号],题库[选项F],""),IF(OR(_xlpm.v="",_xlpm.v=0),"",_xlpm.v))</f>
        <v/>
      </c>
      <c r="C518" s="67"/>
      <c r="D518" s="6" t="str" cm="1">
        <f t="array" ref="D518">_xlfn.LET(_xlpm.v,INDEX($B:$B, 4 + INT((ROW()-4)/13)*13 + 8), IF(_xlpm.v=0,"",_xlpm.v))</f>
        <v/>
      </c>
      <c r="E518" s="6"/>
      <c r="F518" s="6">
        <f>40</f>
        <v>40</v>
      </c>
      <c r="G518" s="6" t="str">
        <f>_xlfn.XLOOKUP($F518,题库数据!$A$5:$A$104,题库数据!$J$5:$J$104,"")</f>
        <v>D</v>
      </c>
      <c r="H518" s="6" t="str">
        <f>_xlfn.LET(_xlpm.v,_xlfn.XLOOKUP(F518,题库数据!$A$5:$A$104,题库数据!$K$5:$K$104,""),IF(OR(_xlpm.v="",_xlpm.v=0),"",_xlpm.v))</f>
        <v>答案是 D,表示“最高可用”,较少“操作复杂”.“启用了多可用区的 Amazon RDS for MySQL”选项不包括 A 和 B. "Auto Scaling组“比仅仅添加一个实例更可用,并且在发生事故时降低了操作复杂性(因为补救是自动化的)这不包括C.C和 D 可供选择基于 .. D over C since 已配置</v>
      </c>
    </row>
    <row r="519" spans="1:8" ht="18.75" customHeight="1" thickBot="1">
      <c r="A519" s="11" t="s">
        <v>111</v>
      </c>
      <c r="B519" s="25"/>
      <c r="C519" s="7"/>
      <c r="D519" s="6" t="str" cm="1">
        <f t="array" ref="D519">_xlfn.LET(_xlpm.v,INDEX($B:$B, 4 + INT((ROW()-4)/13)*13 + 8), IF(_xlpm.v=0,"",_xlpm.v))</f>
        <v/>
      </c>
      <c r="E519" s="6"/>
      <c r="F519" s="6">
        <f>40</f>
        <v>40</v>
      </c>
      <c r="G519" s="6" t="str">
        <f>_xlfn.XLOOKUP($F519,题库数据!$A$5:$A$104,题库数据!$J$5:$J$104,"")</f>
        <v>D</v>
      </c>
      <c r="H519" s="6" t="str">
        <f>_xlfn.LET(_xlpm.v,_xlfn.XLOOKUP(F519,题库数据!$A$5:$A$104,题库数据!$K$5:$K$104,""),IF(OR(_xlpm.v="",_xlpm.v=0),"",_xlpm.v))</f>
        <v>答案是 D,表示“最高可用”,较少“操作复杂”.“启用了多可用区的 Amazon RDS for MySQL”选项不包括 A 和 B. "Auto Scaling组“比仅仅添加一个实例更可用,并且在发生事故时降低了操作复杂性(因为补救是自动化的)这不包括C.C和 D 可供选择基于 .. D over C since 已配置</v>
      </c>
    </row>
    <row r="520" spans="1:8" ht="18.75" customHeight="1">
      <c r="A520" s="14" t="s">
        <v>112</v>
      </c>
      <c r="B520" s="34" t="str">
        <f>_xlfn.LET(_xlpm.inp,$B$519,_xlpm.nInp,_xlfn.LET(_xlpm.raw,UPPER(TRIM($B$519)),_xlpm.clean,SUBSTITUTE(SUBSTITUTE(SUBSTITUTE(SUBSTITUTE(SUBSTITUTE(_xlpm.raw,"，",","),"、",","),"；",","),"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0" s="19"/>
      <c r="D520" s="6" t="str" cm="1">
        <f t="array" ref="D520">_xlfn.LET(_xlpm.v,INDEX($B:$B, 4 + INT((ROW()-4)/13)*13 + 8), IF(_xlpm.v=0,"",_xlpm.v))</f>
        <v/>
      </c>
      <c r="E520" s="6"/>
      <c r="F520" s="6">
        <f>40</f>
        <v>40</v>
      </c>
      <c r="G520" s="6" t="str">
        <f>_xlfn.XLOOKUP($F520,题库数据!$A$5:$A$104,题库数据!$J$5:$J$104,"")</f>
        <v>D</v>
      </c>
      <c r="H520" s="6" t="str">
        <f>_xlfn.LET(_xlpm.v,_xlfn.XLOOKUP(F520,题库数据!$A$5:$A$104,题库数据!$K$5:$K$104,""),IF(OR(_xlpm.v="",_xlpm.v=0),"",_xlpm.v))</f>
        <v>答案是 D,表示“最高可用”,较少“操作复杂”.“启用了多可用区的 Amazon RDS for MySQL”选项不包括 A 和 B. "Auto Scaling组“比仅仅添加一个实例更可用,并且在发生事故时降低了操作复杂性(因为补救是自动化的)这不包括C.C和 D 可供选择基于 .. D over C since 已配置</v>
      </c>
    </row>
    <row r="521" spans="1:8" ht="18.75" customHeight="1">
      <c r="A521" s="14" t="s">
        <v>113</v>
      </c>
      <c r="B521" s="35" t="str">
        <f>_xlfn.LET(_xlpm.inp,$B$519,_xlpm.nStd,_xlfn.LET(_xlpm.raw,UPPER(TRIM($G$511)),_xlpm.clean,SUBSTITUTE(SUBSTITUTE(SUBSTITUTE(SUBSTITUTE(SUBSTITUTE(_xlpm.raw,"，",","),"、",","),"；",","),"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21" s="18"/>
      <c r="D521" s="6" t="str" cm="1">
        <f t="array" ref="D521">_xlfn.LET(_xlpm.v,INDEX($B:$B, 4 + INT((ROW()-4)/13)*13 + 8), IF(_xlpm.v=0,"",_xlpm.v))</f>
        <v/>
      </c>
      <c r="E521" s="6"/>
      <c r="F521" s="6">
        <f>40</f>
        <v>40</v>
      </c>
      <c r="G521" s="6" t="str">
        <f>_xlfn.XLOOKUP($F521,题库数据!$A$5:$A$104,题库数据!$J$5:$J$104,"")</f>
        <v>D</v>
      </c>
      <c r="H521" s="6" t="str">
        <f>_xlfn.LET(_xlpm.v,_xlfn.XLOOKUP(F521,题库数据!$A$5:$A$104,题库数据!$K$5:$K$104,""),IF(OR(_xlpm.v="",_xlpm.v=0),"",_xlpm.v))</f>
        <v>答案是 D,表示“最高可用”,较少“操作复杂”.“启用了多可用区的 Amazon RDS for MySQL”选项不包括 A 和 B. "Auto Scaling组“比仅仅添加一个实例更可用,并且在发生事故时降低了操作复杂性(因为补救是自动化的)这不包括C.C和 D 可供选择基于 .. D over C since 已配置</v>
      </c>
    </row>
    <row r="522" spans="1:8" ht="18.75" customHeight="1">
      <c r="A522" s="37" t="s">
        <v>114</v>
      </c>
      <c r="B522" s="52" t="str">
        <f>_xlfn.LET(_xlpm.inp,$B$519,_xlpm.p,$H$511,IF(OR(LEN(TRIM(_xlpm.inp))=0,LEN(TRIM(_xlpm.p))=0,_xlpm.p=0),"",_xlpm.p))</f>
        <v/>
      </c>
      <c r="C522" s="63"/>
      <c r="D522" s="6" t="str" cm="1">
        <f t="array" ref="D522">_xlfn.LET(_xlpm.v,INDEX($B:$B, 4 + INT((ROW()-4)/13)*13 + 8), IF(_xlpm.v=0,"",_xlpm.v))</f>
        <v/>
      </c>
      <c r="E522" s="6"/>
      <c r="F522" s="6">
        <f>40</f>
        <v>40</v>
      </c>
      <c r="G522" s="6" t="str">
        <f>_xlfn.XLOOKUP($F522,题库数据!$A$5:$A$104,题库数据!$J$5:$J$104,"")</f>
        <v>D</v>
      </c>
      <c r="H522" s="6" t="str">
        <f>_xlfn.LET(_xlpm.v,_xlfn.XLOOKUP(F522,题库数据!$A$5:$A$104,题库数据!$K$5:$K$104,""),IF(OR(_xlpm.v="",_xlpm.v=0),"",_xlpm.v))</f>
        <v>答案是 D,表示“最高可用”,较少“操作复杂”.“启用了多可用区的 Amazon RDS for MySQL”选项不包括 A 和 B. "Auto Scaling组“比仅仅添加一个实例更可用,并且在发生事故时降低了操作复杂性(因为补救是自动化的)这不包括C.C和 D 可供选择基于 .. D over C since 已配置</v>
      </c>
    </row>
    <row r="523" spans="1:8" ht="18.75" customHeight="1" thickBot="1">
      <c r="A523" s="15"/>
      <c r="B523" s="54"/>
      <c r="C523" s="55"/>
      <c r="D523" s="6" t="str" cm="1">
        <f t="array" ref="D523">_xlfn.LET(_xlpm.v,INDEX($B:$B, 4 + INT((ROW()-4)/13)*13 + 8), IF(_xlpm.v=0,"",_xlpm.v))</f>
        <v/>
      </c>
      <c r="E523" s="6"/>
      <c r="F523" s="6">
        <f>40</f>
        <v>40</v>
      </c>
      <c r="G523" s="6" t="str">
        <f>_xlfn.XLOOKUP($F523,题库数据!$A$5:$A$104,题库数据!$J$5:$J$104,"")</f>
        <v>D</v>
      </c>
      <c r="H523" s="6" t="str">
        <f>_xlfn.LET(_xlpm.v,_xlfn.XLOOKUP(F523,题库数据!$A$5:$A$104,题库数据!$K$5:$K$104,""),IF(OR(_xlpm.v="",_xlpm.v=0),"",_xlpm.v))</f>
        <v>答案是 D,表示“最高可用”,较少“操作复杂”.“启用了多可用区的 Amazon RDS for MySQL”选项不包括 A 和 B. "Auto Scaling组“比仅仅添加一个实例更可用,并且在发生事故时降低了操作复杂性(因为补救是自动化的)这不包括C.C和 D 可供选择基于 .. D over C since 已配置</v>
      </c>
    </row>
    <row r="524" spans="1:8" ht="58.5" customHeight="1" thickTop="1" thickBot="1">
      <c r="A524" s="8" t="s">
        <v>155</v>
      </c>
      <c r="B524" s="56" t="s">
        <v>663</v>
      </c>
      <c r="C524" s="57"/>
      <c r="D524" s="6" t="str" cm="1">
        <f t="array" ref="D524">_xlfn.LET(_xlpm.v,INDEX($B:$B, 4 + INT((ROW()-4)/13)*13 + 8), IF(_xlpm.v=0,"",_xlpm.v))</f>
        <v/>
      </c>
      <c r="E524" s="6"/>
      <c r="F524" s="6">
        <f>41</f>
        <v>41</v>
      </c>
      <c r="G524" s="6" t="str">
        <f>_xlfn.XLOOKUP($F524,题库数据!$A$5:$A$104,题库数据!$J$5:$J$104,"")</f>
        <v>A</v>
      </c>
      <c r="H524" s="6" t="str">
        <f>_xlfn.LET(_xlpm.v,_xlfn.XLOOKUP(F524,题库数据!$A$5:$A$104,题库数据!$K$5:$K$104,""),IF(OR(_xlpm.v="",_xlpm.v=0),"",_xlpm.v))</f>
        <v>更少的操作开销意味着 A:Fargate(无 EC2),在 ECS上移动容器,自动扩展以实现增长和 ALB 以平衡消耗. B - 需要配置EC2. C- 需要添加代码(开发人员). D -似乎是最复杂的方法,例如重新设计应用程序以利用 HPC 平台.</v>
      </c>
    </row>
    <row r="525" spans="1:8" ht="18.75" customHeight="1">
      <c r="A525" s="9"/>
      <c r="B525" s="74"/>
      <c r="C525" s="75"/>
      <c r="D525" s="6" t="str" cm="1">
        <f t="array" ref="D525">_xlfn.LET(_xlpm.v,INDEX($B:$B, 4 + INT((ROW()-4)/13)*13 + 8), IF(_xlpm.v=0,"",_xlpm.v))</f>
        <v/>
      </c>
      <c r="E525" s="6"/>
      <c r="F525" s="6">
        <f>41</f>
        <v>41</v>
      </c>
      <c r="G525" s="6" t="str">
        <f>_xlfn.XLOOKUP($F525,题库数据!$A$5:$A$104,题库数据!$J$5:$J$104,"")</f>
        <v>A</v>
      </c>
      <c r="H525" s="6" t="str">
        <f>_xlfn.LET(_xlpm.v,_xlfn.XLOOKUP(F525,题库数据!$A$5:$A$104,题库数据!$K$5:$K$104,""),IF(OR(_xlpm.v="",_xlpm.v=0),"",_xlpm.v))</f>
        <v>更少的操作开销意味着 A:Fargate(无 EC2),在 ECS上移动容器,自动扩展以实现增长和 ALB 以平衡消耗. B - 需要配置EC2. C- 需要添加代码(开发人员). D -似乎是最复杂的方法,例如重新设计应用程序以利用 HPC 平台.</v>
      </c>
    </row>
    <row r="526" spans="1:8" ht="18.75" customHeight="1">
      <c r="A526" s="10" t="s">
        <v>107</v>
      </c>
      <c r="B526" s="64" t="str">
        <f>_xlfn.XLOOKUP($F526,题库[题号],题库[选项A])</f>
        <v>使用 Amazon Elastic Container Service (Amazon ECS)上的 AWS Fargate 运行带有 Service Auto Scaling 的容器化 Web 应用程序.使用 Application Load Balancer 分发传入请求.</v>
      </c>
      <c r="C526" s="65"/>
      <c r="D526" s="6" t="str" cm="1">
        <f t="array" ref="D526">_xlfn.LET(_xlpm.v,INDEX($B:$B, 4 + INT((ROW()-4)/13)*13 + 8), IF(_xlpm.v=0,"",_xlpm.v))</f>
        <v/>
      </c>
      <c r="E526" s="6"/>
      <c r="F526" s="6">
        <f>41</f>
        <v>41</v>
      </c>
      <c r="G526" s="6" t="str">
        <f>_xlfn.XLOOKUP($F526,题库数据!$A$5:$A$104,题库数据!$J$5:$J$104,"")</f>
        <v>A</v>
      </c>
      <c r="H526" s="6" t="str">
        <f>_xlfn.LET(_xlpm.v,_xlfn.XLOOKUP(F526,题库数据!$A$5:$A$104,题库数据!$K$5:$K$104,""),IF(OR(_xlpm.v="",_xlpm.v=0),"",_xlpm.v))</f>
        <v>更少的操作开销意味着 A:Fargate(无 EC2),在 ECS上移动容器,自动扩展以实现增长和 ALB 以平衡消耗. B - 需要配置EC2. C- 需要添加代码(开发人员). D -似乎是最复杂的方法,例如重新设计应用程序以利用 HPC 平台.</v>
      </c>
    </row>
    <row r="527" spans="1:8" ht="18.75" customHeight="1">
      <c r="A527" s="10" t="s">
        <v>108</v>
      </c>
      <c r="B527" s="64" t="str">
        <f>_xlfn.XLOOKUP($F527,题库[题号],题库[选项B])</f>
        <v>使用两个 Amazon EC2 实例来托管容器化的 Web 应用程序.使用应用程序负载均衡器来分发传入的请求.</v>
      </c>
      <c r="C527" s="65"/>
      <c r="D527" s="6" t="str" cm="1">
        <f t="array" ref="D527">_xlfn.LET(_xlpm.v,INDEX($B:$B, 4 + INT((ROW()-4)/13)*13 + 8), IF(_xlpm.v=0,"",_xlpm.v))</f>
        <v/>
      </c>
      <c r="E527" s="6"/>
      <c r="F527" s="6">
        <f>41</f>
        <v>41</v>
      </c>
      <c r="G527" s="6" t="str">
        <f>_xlfn.XLOOKUP($F527,题库数据!$A$5:$A$104,题库数据!$J$5:$J$104,"")</f>
        <v>A</v>
      </c>
      <c r="H527" s="6" t="str">
        <f>_xlfn.LET(_xlpm.v,_xlfn.XLOOKUP(F527,题库数据!$A$5:$A$104,题库数据!$K$5:$K$104,""),IF(OR(_xlpm.v="",_xlpm.v=0),"",_xlpm.v))</f>
        <v>更少的操作开销意味着 A:Fargate(无 EC2),在 ECS上移动容器,自动扩展以实现增长和 ALB 以平衡消耗. B - 需要配置EC2. C- 需要添加代码(开发人员). D -似乎是最复杂的方法,例如重新设计应用程序以利用 HPC 平台.</v>
      </c>
    </row>
    <row r="528" spans="1:8" ht="18.75" customHeight="1">
      <c r="A528" s="10" t="s">
        <v>109</v>
      </c>
      <c r="B528" s="64" t="str">
        <f>_xlfn.XLOOKUP($F528,题库[题号],题库[选项C])</f>
        <v>将 AWS Lambda 与使用一种受支持语言的新代码一起使用.创建多个 Lambda 函数以支持负载,使用 Amazon API Gateway 作为 Lambda 函数的入口点.</v>
      </c>
      <c r="C528" s="65"/>
      <c r="D528" s="6" t="str" cm="1">
        <f t="array" ref="D528">_xlfn.LET(_xlpm.v,INDEX($B:$B, 4 + INT((ROW()-4)/13)*13 + 8), IF(_xlpm.v=0,"",_xlpm.v))</f>
        <v/>
      </c>
      <c r="E528" s="6"/>
      <c r="F528" s="6">
        <f>41</f>
        <v>41</v>
      </c>
      <c r="G528" s="6" t="str">
        <f>_xlfn.XLOOKUP($F528,题库数据!$A$5:$A$104,题库数据!$J$5:$J$104,"")</f>
        <v>A</v>
      </c>
      <c r="H528" s="6" t="str">
        <f>_xlfn.LET(_xlpm.v,_xlfn.XLOOKUP(F528,题库数据!$A$5:$A$104,题库数据!$K$5:$K$104,""),IF(OR(_xlpm.v="",_xlpm.v=0),"",_xlpm.v))</f>
        <v>更少的操作开销意味着 A:Fargate(无 EC2),在 ECS上移动容器,自动扩展以实现增长和 ALB 以平衡消耗. B - 需要配置EC2. C- 需要添加代码(开发人员). D -似乎是最复杂的方法,例如重新设计应用程序以利用 HPC 平台.</v>
      </c>
    </row>
    <row r="529" spans="1:8" ht="18.75" customHeight="1">
      <c r="A529" s="10" t="s">
        <v>110</v>
      </c>
      <c r="B529" s="64" t="str">
        <f>_xlfn.XLOOKUP($F529,题库[题号],题库[选项D])</f>
        <v>使用 AWS ParallelCluster 等高性能计算(HPC)解决方案来建立能够以适当规模处理传入请求的HPC 集群.</v>
      </c>
      <c r="C529" s="65"/>
      <c r="D529" s="6" t="str" cm="1">
        <f t="array" ref="D529">_xlfn.LET(_xlpm.v,INDEX($B:$B, 4 + INT((ROW()-4)/13)*13 + 8), IF(_xlpm.v=0,"",_xlpm.v))</f>
        <v/>
      </c>
      <c r="E529" s="6"/>
      <c r="F529" s="6">
        <f>41</f>
        <v>41</v>
      </c>
      <c r="G529" s="6" t="str">
        <f>_xlfn.XLOOKUP($F529,题库数据!$A$5:$A$104,题库数据!$J$5:$J$104,"")</f>
        <v>A</v>
      </c>
      <c r="H529" s="6" t="str">
        <f>_xlfn.LET(_xlpm.v,_xlfn.XLOOKUP(F529,题库数据!$A$5:$A$104,题库数据!$K$5:$K$104,""),IF(OR(_xlpm.v="",_xlpm.v=0),"",_xlpm.v))</f>
        <v>更少的操作开销意味着 A:Fargate(无 EC2),在 ECS上移动容器,自动扩展以实现增长和 ALB 以平衡消耗. B - 需要配置EC2. C- 需要添加代码(开发人员). D -似乎是最复杂的方法,例如重新设计应用程序以利用 HPC 平台.</v>
      </c>
    </row>
    <row r="530" spans="1:8" ht="18.75" customHeight="1">
      <c r="A530" s="10"/>
      <c r="B530" s="62" t="str">
        <f>_xlfn.LET(_xlpm.v,_xlfn.XLOOKUP($F530,题库[题号],题库[选项E],""),IF(OR(_xlpm.v="",_xlpm.v=0),"",_xlpm.v))</f>
        <v/>
      </c>
      <c r="C530" s="63"/>
      <c r="D530" s="6" t="str" cm="1">
        <f t="array" ref="D530">_xlfn.LET(_xlpm.v,INDEX($B:$B, 4 + INT((ROW()-4)/13)*13 + 8), IF(_xlpm.v=0,"",_xlpm.v))</f>
        <v/>
      </c>
      <c r="E530" s="6"/>
      <c r="F530" s="6">
        <f>41</f>
        <v>41</v>
      </c>
      <c r="G530" s="6" t="str">
        <f>_xlfn.XLOOKUP($F530,题库数据!$A$5:$A$104,题库数据!$J$5:$J$104,"")</f>
        <v>A</v>
      </c>
      <c r="H530" s="6" t="str">
        <f>_xlfn.LET(_xlpm.v,_xlfn.XLOOKUP(F530,题库数据!$A$5:$A$104,题库数据!$K$5:$K$104,""),IF(OR(_xlpm.v="",_xlpm.v=0),"",_xlpm.v))</f>
        <v>更少的操作开销意味着 A:Fargate(无 EC2),在 ECS上移动容器,自动扩展以实现增长和 ALB 以平衡消耗. B - 需要配置EC2. C- 需要添加代码(开发人员). D -似乎是最复杂的方法,例如重新设计应用程序以利用 HPC 平台.</v>
      </c>
    </row>
    <row r="531" spans="1:8" ht="18.75" customHeight="1" thickBot="1">
      <c r="A531" s="10"/>
      <c r="B531" s="66" t="str">
        <f>_xlfn.LET(_xlpm.v,_xlfn.XLOOKUP($F531,题库[题号],题库[选项F],""),IF(OR(_xlpm.v="",_xlpm.v=0),"",_xlpm.v))</f>
        <v/>
      </c>
      <c r="C531" s="67"/>
      <c r="D531" s="6" t="str" cm="1">
        <f t="array" ref="D531">_xlfn.LET(_xlpm.v,INDEX($B:$B, 4 + INT((ROW()-4)/13)*13 + 8), IF(_xlpm.v=0,"",_xlpm.v))</f>
        <v/>
      </c>
      <c r="E531" s="6"/>
      <c r="F531" s="6">
        <f>41</f>
        <v>41</v>
      </c>
      <c r="G531" s="6" t="str">
        <f>_xlfn.XLOOKUP($F531,题库数据!$A$5:$A$104,题库数据!$J$5:$J$104,"")</f>
        <v>A</v>
      </c>
      <c r="H531" s="6" t="str">
        <f>_xlfn.LET(_xlpm.v,_xlfn.XLOOKUP(F531,题库数据!$A$5:$A$104,题库数据!$K$5:$K$104,""),IF(OR(_xlpm.v="",_xlpm.v=0),"",_xlpm.v))</f>
        <v>更少的操作开销意味着 A:Fargate(无 EC2),在 ECS上移动容器,自动扩展以实现增长和 ALB 以平衡消耗. B - 需要配置EC2. C- 需要添加代码(开发人员). D -似乎是最复杂的方法,例如重新设计应用程序以利用 HPC 平台.</v>
      </c>
    </row>
    <row r="532" spans="1:8" ht="18.75" customHeight="1" thickBot="1">
      <c r="A532" s="11" t="s">
        <v>111</v>
      </c>
      <c r="B532" s="25"/>
      <c r="C532" s="7"/>
      <c r="D532" s="6" t="str" cm="1">
        <f t="array" ref="D532">_xlfn.LET(_xlpm.v,INDEX($B:$B, 4 + INT((ROW()-4)/13)*13 + 8), IF(_xlpm.v=0,"",_xlpm.v))</f>
        <v/>
      </c>
      <c r="E532" s="6"/>
      <c r="F532" s="6">
        <f>41</f>
        <v>41</v>
      </c>
      <c r="G532" s="6" t="str">
        <f>_xlfn.XLOOKUP($F532,题库数据!$A$5:$A$104,题库数据!$J$5:$J$104,"")</f>
        <v>A</v>
      </c>
      <c r="H532" s="6" t="str">
        <f>_xlfn.LET(_xlpm.v,_xlfn.XLOOKUP(F532,题库数据!$A$5:$A$104,题库数据!$K$5:$K$104,""),IF(OR(_xlpm.v="",_xlpm.v=0),"",_xlpm.v))</f>
        <v>更少的操作开销意味着 A:Fargate(无 EC2),在 ECS上移动容器,自动扩展以实现增长和 ALB 以平衡消耗. B - 需要配置EC2. C- 需要添加代码(开发人员). D -似乎是最复杂的方法,例如重新设计应用程序以利用 HPC 平台.</v>
      </c>
    </row>
    <row r="533" spans="1:8" ht="18.75" customHeight="1">
      <c r="A533" s="10" t="s">
        <v>112</v>
      </c>
      <c r="B533" s="34" t="str">
        <f>_xlfn.LET(_xlpm.inp,$B$532,_xlpm.nInp,_xlfn.LET(_xlpm.raw,UPPER(TRIM($B$532)),_xlpm.clean,SUBSTITUTE(SUBSTITUTE(SUBSTITUTE(SUBSTITUTE(SUBSTITUTE(_xlpm.raw,"，",","),"、",","),"；",","),"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33" s="19"/>
      <c r="D533" s="6" t="str" cm="1">
        <f t="array" ref="D533">_xlfn.LET(_xlpm.v,INDEX($B:$B, 4 + INT((ROW()-4)/13)*13 + 8), IF(_xlpm.v=0,"",_xlpm.v))</f>
        <v/>
      </c>
      <c r="E533" s="6"/>
      <c r="F533" s="6">
        <f>41</f>
        <v>41</v>
      </c>
      <c r="G533" s="6" t="str">
        <f>_xlfn.XLOOKUP($F533,题库数据!$A$5:$A$104,题库数据!$J$5:$J$104,"")</f>
        <v>A</v>
      </c>
      <c r="H533" s="6" t="str">
        <f>_xlfn.LET(_xlpm.v,_xlfn.XLOOKUP(F533,题库数据!$A$5:$A$104,题库数据!$K$5:$K$104,""),IF(OR(_xlpm.v="",_xlpm.v=0),"",_xlpm.v))</f>
        <v>更少的操作开销意味着 A:Fargate(无 EC2),在 ECS上移动容器,自动扩展以实现增长和 ALB 以平衡消耗. B - 需要配置EC2. C- 需要添加代码(开发人员). D -似乎是最复杂的方法,例如重新设计应用程序以利用 HPC 平台.</v>
      </c>
    </row>
    <row r="534" spans="1:8" ht="18.75" customHeight="1">
      <c r="A534" s="10" t="s">
        <v>113</v>
      </c>
      <c r="B534" s="35" t="str">
        <f>_xlfn.LET(_xlpm.inp,$B$532,_xlpm.nStd,_xlfn.LET(_xlpm.raw,UPPER(TRIM($G$524)),_xlpm.clean,SUBSTITUTE(SUBSTITUTE(SUBSTITUTE(SUBSTITUTE(SUBSTITUTE(_xlpm.raw,"，",","),"、",","),"；",","),"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4" s="18"/>
      <c r="D534" s="6" t="str" cm="1">
        <f t="array" ref="D534">_xlfn.LET(_xlpm.v,INDEX($B:$B, 4 + INT((ROW()-4)/13)*13 + 8), IF(_xlpm.v=0,"",_xlpm.v))</f>
        <v/>
      </c>
      <c r="E534" s="6"/>
      <c r="F534" s="6">
        <f>41</f>
        <v>41</v>
      </c>
      <c r="G534" s="6" t="str">
        <f>_xlfn.XLOOKUP($F534,题库数据!$A$5:$A$104,题库数据!$J$5:$J$104,"")</f>
        <v>A</v>
      </c>
      <c r="H534" s="6" t="str">
        <f>_xlfn.LET(_xlpm.v,_xlfn.XLOOKUP(F534,题库数据!$A$5:$A$104,题库数据!$K$5:$K$104,""),IF(OR(_xlpm.v="",_xlpm.v=0),"",_xlpm.v))</f>
        <v>更少的操作开销意味着 A:Fargate(无 EC2),在 ECS上移动容器,自动扩展以实现增长和 ALB 以平衡消耗. B - 需要配置EC2. C- 需要添加代码(开发人员). D -似乎是最复杂的方法,例如重新设计应用程序以利用 HPC 平台.</v>
      </c>
    </row>
    <row r="535" spans="1:8" ht="18.75" customHeight="1">
      <c r="A535" s="37" t="s">
        <v>114</v>
      </c>
      <c r="B535" s="52" t="str">
        <f>_xlfn.LET(_xlpm.inp,$B$532,_xlpm.p,$H$524,IF(OR(LEN(TRIM(_xlpm.inp))=0,LEN(TRIM(_xlpm.p))=0,_xlpm.p=0),"",_xlpm.p))</f>
        <v/>
      </c>
      <c r="C535" s="63"/>
      <c r="D535" s="6" t="str" cm="1">
        <f t="array" ref="D535">_xlfn.LET(_xlpm.v,INDEX($B:$B, 4 + INT((ROW()-4)/13)*13 + 8), IF(_xlpm.v=0,"",_xlpm.v))</f>
        <v/>
      </c>
      <c r="E535" s="6"/>
      <c r="F535" s="6">
        <f>41</f>
        <v>41</v>
      </c>
      <c r="G535" s="6" t="str">
        <f>_xlfn.XLOOKUP($F535,题库数据!$A$5:$A$104,题库数据!$J$5:$J$104,"")</f>
        <v>A</v>
      </c>
      <c r="H535" s="6" t="str">
        <f>_xlfn.LET(_xlpm.v,_xlfn.XLOOKUP(F535,题库数据!$A$5:$A$104,题库数据!$K$5:$K$104,""),IF(OR(_xlpm.v="",_xlpm.v=0),"",_xlpm.v))</f>
        <v>更少的操作开销意味着 A:Fargate(无 EC2),在 ECS上移动容器,自动扩展以实现增长和 ALB 以平衡消耗. B - 需要配置EC2. C- 需要添加代码(开发人员). D -似乎是最复杂的方法,例如重新设计应用程序以利用 HPC 平台.</v>
      </c>
    </row>
    <row r="536" spans="1:8" ht="18.75" customHeight="1" thickBot="1">
      <c r="A536" s="12"/>
      <c r="B536" s="54"/>
      <c r="C536" s="55"/>
      <c r="D536" s="6" t="str" cm="1">
        <f t="array" ref="D536">_xlfn.LET(_xlpm.v,INDEX($B:$B, 4 + INT((ROW()-4)/13)*13 + 8), IF(_xlpm.v=0,"",_xlpm.v))</f>
        <v/>
      </c>
      <c r="E536" s="6"/>
      <c r="F536" s="6">
        <f>41</f>
        <v>41</v>
      </c>
      <c r="G536" s="6" t="str">
        <f>_xlfn.XLOOKUP($F536,题库数据!$A$5:$A$104,题库数据!$J$5:$J$104,"")</f>
        <v>A</v>
      </c>
      <c r="H536" s="6" t="str">
        <f>_xlfn.LET(_xlpm.v,_xlfn.XLOOKUP(F536,题库数据!$A$5:$A$104,题库数据!$K$5:$K$104,""),IF(OR(_xlpm.v="",_xlpm.v=0),"",_xlpm.v))</f>
        <v>更少的操作开销意味着 A:Fargate(无 EC2),在 ECS上移动容器,自动扩展以实现增长和 ALB 以平衡消耗. B - 需要配置EC2. C- 需要添加代码(开发人员). D -似乎是最复杂的方法,例如重新设计应用程序以利用 HPC 平台.</v>
      </c>
    </row>
    <row r="537" spans="1:8" ht="58.5" customHeight="1" thickTop="1" thickBot="1">
      <c r="A537" s="8" t="s">
        <v>156</v>
      </c>
      <c r="B537" s="56" t="s">
        <v>665</v>
      </c>
      <c r="C537" s="57"/>
      <c r="D537" s="6" t="str" cm="1">
        <f t="array" ref="D537">_xlfn.LET(_xlpm.v,INDEX($B:$B, 4 + INT((ROW()-4)/13)*13 + 8), IF(_xlpm.v=0,"",_xlpm.v))</f>
        <v/>
      </c>
      <c r="E537" s="6"/>
      <c r="F537" s="6">
        <f>42</f>
        <v>42</v>
      </c>
      <c r="G537" s="6" t="str">
        <f>_xlfn.XLOOKUP($F537,题库数据!$A$5:$A$104,题库数据!$J$5:$J$104,"")</f>
        <v>C</v>
      </c>
      <c r="H537" s="6" t="str">
        <f>_xlfn.LET(_xlpm.v,_xlfn.XLOOKUP(F537,题库数据!$A$5:$A$104,题库数据!$K$5:$K$104,""),IF(OR(_xlpm.v="",_xlpm.v=0),"",_xlpm.v))</f>
        <v>A-&gt; 使用 AWS DataSync 移动数据.使用 AWS Glue 创建自定义转换作业. - 没有可用于 DataSync 的 BW,因此“尽快”将是数周/数月. B-&gt;订购 AWS Snowcone 设备以移动数据.将转换应用程序部署到设备. - Snowcone 将仅存储 14TB (SSD 配置) . C-&gt;订购 AWS Snowball 边缘存储优化设备.将数据复制到设备.使用 AWS Glue 创建自定义转换作业. - SnowBall 可以存储 80TB (ok),移动设备大约需要1周(比A快),AWS Glue 允许执行 ETL 作业.这就是答案. D-&gt;订购包含 Amazon EC2 计算的 AWS Snowball Edge Storage Optimized 设备.将数据复制到设备.在 AWS 上创建一个新的 EC2 实例以运行转换应用程序.- 与 C 相同,但ETL 作业需要 EC2 实例的部署/配置/维护,而 Glue 是无服务器的.这意味着 D比C具有更多的操作开销.</v>
      </c>
    </row>
    <row r="538" spans="1:8" ht="18.75" customHeight="1">
      <c r="A538" s="13"/>
      <c r="B538" s="58"/>
      <c r="C538" s="59"/>
      <c r="D538" s="6" t="str" cm="1">
        <f t="array" ref="D538">_xlfn.LET(_xlpm.v,INDEX($B:$B, 4 + INT((ROW()-4)/13)*13 + 8), IF(_xlpm.v=0,"",_xlpm.v))</f>
        <v/>
      </c>
      <c r="E538" s="6"/>
      <c r="F538" s="6">
        <f>42</f>
        <v>42</v>
      </c>
      <c r="G538" s="6" t="str">
        <f>_xlfn.XLOOKUP($F538,题库数据!$A$5:$A$104,题库数据!$J$5:$J$104,"")</f>
        <v>C</v>
      </c>
      <c r="H538" s="6" t="str">
        <f>_xlfn.LET(_xlpm.v,_xlfn.XLOOKUP(F538,题库数据!$A$5:$A$104,题库数据!$K$5:$K$104,""),IF(OR(_xlpm.v="",_xlpm.v=0),"",_xlpm.v))</f>
        <v>A-&gt; 使用 AWS DataSync 移动数据.使用 AWS Glue 创建自定义转换作业. - 没有可用于 DataSync 的 BW,因此“尽快”将是数周/数月. B-&gt;订购 AWS Snowcone 设备以移动数据.将转换应用程序部署到设备. - Snowcone 将仅存储 14TB (SSD 配置) . C-&gt;订购 AWS Snowball 边缘存储优化设备.将数据复制到设备.使用 AWS Glue 创建自定义转换作业. - SnowBall 可以存储 80TB (ok),移动设备大约需要1周(比A快),AWS Glue 允许执行 ETL 作业.这就是答案. D-&gt;订购包含 Amazon EC2 计算的 AWS Snowball Edge Storage Optimized 设备.将数据复制到设备.在 AWS 上创建一个新的 EC2 实例以运行转换应用程序.- 与 C 相同,但ETL 作业需要 EC2 实例的部署/配置/维护,而 Glue 是无服务器的.这意味着 D比C具有更多的操作开销.</v>
      </c>
    </row>
    <row r="539" spans="1:8" ht="18.75" customHeight="1">
      <c r="A539" s="14" t="s">
        <v>107</v>
      </c>
      <c r="B539" s="60" t="str">
        <f>_xlfn.XLOOKUP($F539,题库[题号],题库[选项A])</f>
        <v>使用 AWS DataSync 移动数据.使用 AWS Glue 创建自定义转换作业.</v>
      </c>
      <c r="C539" s="61"/>
      <c r="D539" s="6" t="str" cm="1">
        <f t="array" ref="D539">_xlfn.LET(_xlpm.v,INDEX($B:$B, 4 + INT((ROW()-4)/13)*13 + 8), IF(_xlpm.v=0,"",_xlpm.v))</f>
        <v/>
      </c>
      <c r="E539" s="6"/>
      <c r="F539" s="6">
        <f>42</f>
        <v>42</v>
      </c>
      <c r="G539" s="6" t="str">
        <f>_xlfn.XLOOKUP($F539,题库数据!$A$5:$A$104,题库数据!$J$5:$J$104,"")</f>
        <v>C</v>
      </c>
      <c r="H539" s="6" t="str">
        <f>_xlfn.LET(_xlpm.v,_xlfn.XLOOKUP(F539,题库数据!$A$5:$A$104,题库数据!$K$5:$K$104,""),IF(OR(_xlpm.v="",_xlpm.v=0),"",_xlpm.v))</f>
        <v>A-&gt; 使用 AWS DataSync 移动数据.使用 AWS Glue 创建自定义转换作业. - 没有可用于 DataSync 的 BW,因此“尽快”将是数周/数月. B-&gt;订购 AWS Snowcone 设备以移动数据.将转换应用程序部署到设备. - Snowcone 将仅存储 14TB (SSD 配置) . C-&gt;订购 AWS Snowball 边缘存储优化设备.将数据复制到设备.使用 AWS Glue 创建自定义转换作业. - SnowBall 可以存储 80TB (ok),移动设备大约需要1周(比A快),AWS Glue 允许执行 ETL 作业.这就是答案. D-&gt;订购包含 Amazon EC2 计算的 AWS Snowball Edge Storage Optimized 设备.将数据复制到设备.在 AWS 上创建一个新的 EC2 实例以运行转换应用程序.- 与 C 相同,但ETL 作业需要 EC2 实例的部署/配置/维护,而 Glue 是无服务器的.这意味着 D比C具有更多的操作开销.</v>
      </c>
    </row>
    <row r="540" spans="1:8" ht="18.75" customHeight="1">
      <c r="A540" s="14" t="s">
        <v>108</v>
      </c>
      <c r="B540" s="60" t="str">
        <f>_xlfn.XLOOKUP($F540,题库[题号],题库[选项B])</f>
        <v>订购 AWS Snowcone 设备以移动数据.将转换应用程序部署到设备.</v>
      </c>
      <c r="C540" s="61"/>
      <c r="D540" s="6" t="str" cm="1">
        <f t="array" ref="D540">_xlfn.LET(_xlpm.v,INDEX($B:$B, 4 + INT((ROW()-4)/13)*13 + 8), IF(_xlpm.v=0,"",_xlpm.v))</f>
        <v/>
      </c>
      <c r="E540" s="6"/>
      <c r="F540" s="6">
        <f>42</f>
        <v>42</v>
      </c>
      <c r="G540" s="6" t="str">
        <f>_xlfn.XLOOKUP($F540,题库数据!$A$5:$A$104,题库数据!$J$5:$J$104,"")</f>
        <v>C</v>
      </c>
      <c r="H540" s="6" t="str">
        <f>_xlfn.LET(_xlpm.v,_xlfn.XLOOKUP(F540,题库数据!$A$5:$A$104,题库数据!$K$5:$K$104,""),IF(OR(_xlpm.v="",_xlpm.v=0),"",_xlpm.v))</f>
        <v>A-&gt; 使用 AWS DataSync 移动数据.使用 AWS Glue 创建自定义转换作业. - 没有可用于 DataSync 的 BW,因此“尽快”将是数周/数月. B-&gt;订购 AWS Snowcone 设备以移动数据.将转换应用程序部署到设备. - Snowcone 将仅存储 14TB (SSD 配置) . C-&gt;订购 AWS Snowball 边缘存储优化设备.将数据复制到设备.使用 AWS Glue 创建自定义转换作业. - SnowBall 可以存储 80TB (ok),移动设备大约需要1周(比A快),AWS Glue 允许执行 ETL 作业.这就是答案. D-&gt;订购包含 Amazon EC2 计算的 AWS Snowball Edge Storage Optimized 设备.将数据复制到设备.在 AWS 上创建一个新的 EC2 实例以运行转换应用程序.- 与 C 相同,但ETL 作业需要 EC2 实例的部署/配置/维护,而 Glue 是无服务器的.这意味着 D比C具有更多的操作开销.</v>
      </c>
    </row>
    <row r="541" spans="1:8" ht="18.75" customHeight="1">
      <c r="A541" s="14" t="s">
        <v>109</v>
      </c>
      <c r="B541" s="60" t="str">
        <f>_xlfn.XLOOKUP($F541,题库[题号],题库[选项C])</f>
        <v>订购 AWS Snowball Edge Storage Optimized 设备.将数据复制到设备.使用 AWS Glue 创建自定义转换作业.</v>
      </c>
      <c r="C541" s="61"/>
      <c r="D541" s="6" t="str" cm="1">
        <f t="array" ref="D541">_xlfn.LET(_xlpm.v,INDEX($B:$B, 4 + INT((ROW()-4)/13)*13 + 8), IF(_xlpm.v=0,"",_xlpm.v))</f>
        <v/>
      </c>
      <c r="E541" s="6"/>
      <c r="F541" s="6">
        <f>42</f>
        <v>42</v>
      </c>
      <c r="G541" s="6" t="str">
        <f>_xlfn.XLOOKUP($F541,题库数据!$A$5:$A$104,题库数据!$J$5:$J$104,"")</f>
        <v>C</v>
      </c>
      <c r="H541" s="6" t="str">
        <f>_xlfn.LET(_xlpm.v,_xlfn.XLOOKUP(F541,题库数据!$A$5:$A$104,题库数据!$K$5:$K$104,""),IF(OR(_xlpm.v="",_xlpm.v=0),"",_xlpm.v))</f>
        <v>A-&gt; 使用 AWS DataSync 移动数据.使用 AWS Glue 创建自定义转换作业. - 没有可用于 DataSync 的 BW,因此“尽快”将是数周/数月. B-&gt;订购 AWS Snowcone 设备以移动数据.将转换应用程序部署到设备. - Snowcone 将仅存储 14TB (SSD 配置) . C-&gt;订购 AWS Snowball 边缘存储优化设备.将数据复制到设备.使用 AWS Glue 创建自定义转换作业. - SnowBall 可以存储 80TB (ok),移动设备大约需要1周(比A快),AWS Glue 允许执行 ETL 作业.这就是答案. D-&gt;订购包含 Amazon EC2 计算的 AWS Snowball Edge Storage Optimized 设备.将数据复制到设备.在 AWS 上创建一个新的 EC2 实例以运行转换应用程序.- 与 C 相同,但ETL 作业需要 EC2 实例的部署/配置/维护,而 Glue 是无服务器的.这意味着 D比C具有更多的操作开销.</v>
      </c>
    </row>
    <row r="542" spans="1:8" ht="18.75" customHeight="1">
      <c r="A542" s="14" t="s">
        <v>110</v>
      </c>
      <c r="B542" s="60" t="str">
        <f>_xlfn.XLOOKUP($F542,题库[题号],题库[选项D])</f>
        <v>订购包含 Amazon EC2 计算的 AWS D.Snowball 边缘存储优化设备.将数据复制到设备.在 AWS 上创建一个新的EC2 实例以运行转换应用程序.</v>
      </c>
      <c r="C542" s="61"/>
      <c r="D542" s="6" t="str" cm="1">
        <f t="array" ref="D542">_xlfn.LET(_xlpm.v,INDEX($B:$B, 4 + INT((ROW()-4)/13)*13 + 8), IF(_xlpm.v=0,"",_xlpm.v))</f>
        <v/>
      </c>
      <c r="E542" s="6"/>
      <c r="F542" s="6">
        <f>42</f>
        <v>42</v>
      </c>
      <c r="G542" s="6" t="str">
        <f>_xlfn.XLOOKUP($F542,题库数据!$A$5:$A$104,题库数据!$J$5:$J$104,"")</f>
        <v>C</v>
      </c>
      <c r="H542" s="6" t="str">
        <f>_xlfn.LET(_xlpm.v,_xlfn.XLOOKUP(F542,题库数据!$A$5:$A$104,题库数据!$K$5:$K$104,""),IF(OR(_xlpm.v="",_xlpm.v=0),"",_xlpm.v))</f>
        <v>A-&gt; 使用 AWS DataSync 移动数据.使用 AWS Glue 创建自定义转换作业. - 没有可用于 DataSync 的 BW,因此“尽快”将是数周/数月. B-&gt;订购 AWS Snowcone 设备以移动数据.将转换应用程序部署到设备. - Snowcone 将仅存储 14TB (SSD 配置) . C-&gt;订购 AWS Snowball 边缘存储优化设备.将数据复制到设备.使用 AWS Glue 创建自定义转换作业. - SnowBall 可以存储 80TB (ok),移动设备大约需要1周(比A快),AWS Glue 允许执行 ETL 作业.这就是答案. D-&gt;订购包含 Amazon EC2 计算的 AWS Snowball Edge Storage Optimized 设备.将数据复制到设备.在 AWS 上创建一个新的 EC2 实例以运行转换应用程序.- 与 C 相同,但ETL 作业需要 EC2 实例的部署/配置/维护,而 Glue 是无服务器的.这意味着 D比C具有更多的操作开销.</v>
      </c>
    </row>
    <row r="543" spans="1:8" ht="18.75" customHeight="1">
      <c r="A543" s="14"/>
      <c r="B543" s="62" t="str">
        <f>_xlfn.LET(_xlpm.v,_xlfn.XLOOKUP($F543,题库[题号],题库[选项E],""),IF(OR(_xlpm.v="",_xlpm.v=0),"",_xlpm.v))</f>
        <v/>
      </c>
      <c r="C543" s="63"/>
      <c r="D543" s="6" t="str" cm="1">
        <f t="array" ref="D543">_xlfn.LET(_xlpm.v,INDEX($B:$B, 4 + INT((ROW()-4)/13)*13 + 8), IF(_xlpm.v=0,"",_xlpm.v))</f>
        <v/>
      </c>
      <c r="E543" s="6"/>
      <c r="F543" s="6">
        <f>42</f>
        <v>42</v>
      </c>
      <c r="G543" s="6" t="str">
        <f>_xlfn.XLOOKUP($F543,题库数据!$A$5:$A$104,题库数据!$J$5:$J$104,"")</f>
        <v>C</v>
      </c>
      <c r="H543" s="6" t="str">
        <f>_xlfn.LET(_xlpm.v,_xlfn.XLOOKUP(F543,题库数据!$A$5:$A$104,题库数据!$K$5:$K$104,""),IF(OR(_xlpm.v="",_xlpm.v=0),"",_xlpm.v))</f>
        <v>A-&gt; 使用 AWS DataSync 移动数据.使用 AWS Glue 创建自定义转换作业. - 没有可用于 DataSync 的 BW,因此“尽快”将是数周/数月. B-&gt;订购 AWS Snowcone 设备以移动数据.将转换应用程序部署到设备. - Snowcone 将仅存储 14TB (SSD 配置) . C-&gt;订购 AWS Snowball 边缘存储优化设备.将数据复制到设备.使用 AWS Glue 创建自定义转换作业. - SnowBall 可以存储 80TB (ok),移动设备大约需要1周(比A快),AWS Glue 允许执行 ETL 作业.这就是答案. D-&gt;订购包含 Amazon EC2 计算的 AWS Snowball Edge Storage Optimized 设备.将数据复制到设备.在 AWS 上创建一个新的 EC2 实例以运行转换应用程序.- 与 C 相同,但ETL 作业需要 EC2 实例的部署/配置/维护,而 Glue 是无服务器的.这意味着 D比C具有更多的操作开销.</v>
      </c>
    </row>
    <row r="544" spans="1:8" ht="18.75" customHeight="1" thickBot="1">
      <c r="A544" s="14"/>
      <c r="B544" s="66" t="str">
        <f>_xlfn.LET(_xlpm.v,_xlfn.XLOOKUP($F544,题库[题号],题库[选项F],""),IF(OR(_xlpm.v="",_xlpm.v=0),"",_xlpm.v))</f>
        <v/>
      </c>
      <c r="C544" s="67"/>
      <c r="D544" s="6" t="str" cm="1">
        <f t="array" ref="D544">_xlfn.LET(_xlpm.v,INDEX($B:$B, 4 + INT((ROW()-4)/13)*13 + 8), IF(_xlpm.v=0,"",_xlpm.v))</f>
        <v/>
      </c>
      <c r="E544" s="6"/>
      <c r="F544" s="6">
        <f>42</f>
        <v>42</v>
      </c>
      <c r="G544" s="6" t="str">
        <f>_xlfn.XLOOKUP($F544,题库数据!$A$5:$A$104,题库数据!$J$5:$J$104,"")</f>
        <v>C</v>
      </c>
      <c r="H544" s="6" t="str">
        <f>_xlfn.LET(_xlpm.v,_xlfn.XLOOKUP(F544,题库数据!$A$5:$A$104,题库数据!$K$5:$K$104,""),IF(OR(_xlpm.v="",_xlpm.v=0),"",_xlpm.v))</f>
        <v>A-&gt; 使用 AWS DataSync 移动数据.使用 AWS Glue 创建自定义转换作业. - 没有可用于 DataSync 的 BW,因此“尽快”将是数周/数月. B-&gt;订购 AWS Snowcone 设备以移动数据.将转换应用程序部署到设备. - Snowcone 将仅存储 14TB (SSD 配置) . C-&gt;订购 AWS Snowball 边缘存储优化设备.将数据复制到设备.使用 AWS Glue 创建自定义转换作业. - SnowBall 可以存储 80TB (ok),移动设备大约需要1周(比A快),AWS Glue 允许执行 ETL 作业.这就是答案. D-&gt;订购包含 Amazon EC2 计算的 AWS Snowball Edge Storage Optimized 设备.将数据复制到设备.在 AWS 上创建一个新的 EC2 实例以运行转换应用程序.- 与 C 相同,但ETL 作业需要 EC2 实例的部署/配置/维护,而 Glue 是无服务器的.这意味着 D比C具有更多的操作开销.</v>
      </c>
    </row>
    <row r="545" spans="1:8" ht="18.75" customHeight="1" thickBot="1">
      <c r="A545" s="11" t="s">
        <v>111</v>
      </c>
      <c r="B545" s="25"/>
      <c r="C545" s="7"/>
      <c r="D545" s="6" t="str" cm="1">
        <f t="array" ref="D545">_xlfn.LET(_xlpm.v,INDEX($B:$B, 4 + INT((ROW()-4)/13)*13 + 8), IF(_xlpm.v=0,"",_xlpm.v))</f>
        <v/>
      </c>
      <c r="E545" s="6"/>
      <c r="F545" s="6">
        <f>42</f>
        <v>42</v>
      </c>
      <c r="G545" s="6" t="str">
        <f>_xlfn.XLOOKUP($F545,题库数据!$A$5:$A$104,题库数据!$J$5:$J$104,"")</f>
        <v>C</v>
      </c>
      <c r="H545" s="6" t="str">
        <f>_xlfn.LET(_xlpm.v,_xlfn.XLOOKUP(F545,题库数据!$A$5:$A$104,题库数据!$K$5:$K$104,""),IF(OR(_xlpm.v="",_xlpm.v=0),"",_xlpm.v))</f>
        <v>A-&gt; 使用 AWS DataSync 移动数据.使用 AWS Glue 创建自定义转换作业. - 没有可用于 DataSync 的 BW,因此“尽快”将是数周/数月. B-&gt;订购 AWS Snowcone 设备以移动数据.将转换应用程序部署到设备. - Snowcone 将仅存储 14TB (SSD 配置) . C-&gt;订购 AWS Snowball 边缘存储优化设备.将数据复制到设备.使用 AWS Glue 创建自定义转换作业. - SnowBall 可以存储 80TB (ok),移动设备大约需要1周(比A快),AWS Glue 允许执行 ETL 作业.这就是答案. D-&gt;订购包含 Amazon EC2 计算的 AWS Snowball Edge Storage Optimized 设备.将数据复制到设备.在 AWS 上创建一个新的 EC2 实例以运行转换应用程序.- 与 C 相同,但ETL 作业需要 EC2 实例的部署/配置/维护,而 Glue 是无服务器的.这意味着 D比C具有更多的操作开销.</v>
      </c>
    </row>
    <row r="546" spans="1:8" ht="18.75" customHeight="1">
      <c r="A546" s="14" t="s">
        <v>112</v>
      </c>
      <c r="B546" s="34" t="str">
        <f>_xlfn.LET(_xlpm.inp,$B$545,_xlpm.nInp,_xlfn.LET(_xlpm.raw,UPPER(TRIM($B$545)),_xlpm.clean,SUBSTITUTE(SUBSTITUTE(SUBSTITUTE(SUBSTITUTE(SUBSTITUTE(_xlpm.raw,"，",","),"、",","),"；",","),"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46" s="19"/>
      <c r="D546" s="6" t="str" cm="1">
        <f t="array" ref="D546">_xlfn.LET(_xlpm.v,INDEX($B:$B, 4 + INT((ROW()-4)/13)*13 + 8), IF(_xlpm.v=0,"",_xlpm.v))</f>
        <v/>
      </c>
      <c r="E546" s="6"/>
      <c r="F546" s="6">
        <f>42</f>
        <v>42</v>
      </c>
      <c r="G546" s="6" t="str">
        <f>_xlfn.XLOOKUP($F546,题库数据!$A$5:$A$104,题库数据!$J$5:$J$104,"")</f>
        <v>C</v>
      </c>
      <c r="H546" s="6" t="str">
        <f>_xlfn.LET(_xlpm.v,_xlfn.XLOOKUP(F546,题库数据!$A$5:$A$104,题库数据!$K$5:$K$104,""),IF(OR(_xlpm.v="",_xlpm.v=0),"",_xlpm.v))</f>
        <v>A-&gt; 使用 AWS DataSync 移动数据.使用 AWS Glue 创建自定义转换作业. - 没有可用于 DataSync 的 BW,因此“尽快”将是数周/数月. B-&gt;订购 AWS Snowcone 设备以移动数据.将转换应用程序部署到设备. - Snowcone 将仅存储 14TB (SSD 配置) . C-&gt;订购 AWS Snowball 边缘存储优化设备.将数据复制到设备.使用 AWS Glue 创建自定义转换作业. - SnowBall 可以存储 80TB (ok),移动设备大约需要1周(比A快),AWS Glue 允许执行 ETL 作业.这就是答案. D-&gt;订购包含 Amazon EC2 计算的 AWS Snowball Edge Storage Optimized 设备.将数据复制到设备.在 AWS 上创建一个新的 EC2 实例以运行转换应用程序.- 与 C 相同,但ETL 作业需要 EC2 实例的部署/配置/维护,而 Glue 是无服务器的.这意味着 D比C具有更多的操作开销.</v>
      </c>
    </row>
    <row r="547" spans="1:8" ht="18.75" customHeight="1">
      <c r="A547" s="14" t="s">
        <v>113</v>
      </c>
      <c r="B547" s="35" t="str">
        <f>_xlfn.LET(_xlpm.inp,$B$545,_xlpm.nStd,_xlfn.LET(_xlpm.raw,UPPER(TRIM($G$537)),_xlpm.clean,SUBSTITUTE(SUBSTITUTE(SUBSTITUTE(SUBSTITUTE(SUBSTITUTE(_xlpm.raw,"，",","),"、",","),"；",","),"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47" s="18"/>
      <c r="D547" s="6" t="str" cm="1">
        <f t="array" ref="D547">_xlfn.LET(_xlpm.v,INDEX($B:$B, 4 + INT((ROW()-4)/13)*13 + 8), IF(_xlpm.v=0,"",_xlpm.v))</f>
        <v/>
      </c>
      <c r="E547" s="6"/>
      <c r="F547" s="6">
        <f>42</f>
        <v>42</v>
      </c>
      <c r="G547" s="6" t="str">
        <f>_xlfn.XLOOKUP($F547,题库数据!$A$5:$A$104,题库数据!$J$5:$J$104,"")</f>
        <v>C</v>
      </c>
      <c r="H547" s="6" t="str">
        <f>_xlfn.LET(_xlpm.v,_xlfn.XLOOKUP(F547,题库数据!$A$5:$A$104,题库数据!$K$5:$K$104,""),IF(OR(_xlpm.v="",_xlpm.v=0),"",_xlpm.v))</f>
        <v>A-&gt; 使用 AWS DataSync 移动数据.使用 AWS Glue 创建自定义转换作业. - 没有可用于 DataSync 的 BW,因此“尽快”将是数周/数月. B-&gt;订购 AWS Snowcone 设备以移动数据.将转换应用程序部署到设备. - Snowcone 将仅存储 14TB (SSD 配置) . C-&gt;订购 AWS Snowball 边缘存储优化设备.将数据复制到设备.使用 AWS Glue 创建自定义转换作业. - SnowBall 可以存储 80TB (ok),移动设备大约需要1周(比A快),AWS Glue 允许执行 ETL 作业.这就是答案. D-&gt;订购包含 Amazon EC2 计算的 AWS Snowball Edge Storage Optimized 设备.将数据复制到设备.在 AWS 上创建一个新的 EC2 实例以运行转换应用程序.- 与 C 相同,但ETL 作业需要 EC2 实例的部署/配置/维护,而 Glue 是无服务器的.这意味着 D比C具有更多的操作开销.</v>
      </c>
    </row>
    <row r="548" spans="1:8" ht="18.75" customHeight="1">
      <c r="A548" s="37" t="s">
        <v>114</v>
      </c>
      <c r="B548" s="52" t="str">
        <f>_xlfn.LET(_xlpm.inp,$B$545,_xlpm.p,$H$537,IF(OR(LEN(TRIM(_xlpm.inp))=0,LEN(TRIM(_xlpm.p))=0,_xlpm.p=0),"",_xlpm.p))</f>
        <v/>
      </c>
      <c r="C548" s="63"/>
      <c r="D548" s="6" t="str" cm="1">
        <f t="array" ref="D548">_xlfn.LET(_xlpm.v,INDEX($B:$B, 4 + INT((ROW()-4)/13)*13 + 8), IF(_xlpm.v=0,"",_xlpm.v))</f>
        <v/>
      </c>
      <c r="E548" s="6"/>
      <c r="F548" s="6">
        <f>42</f>
        <v>42</v>
      </c>
      <c r="G548" s="6" t="str">
        <f>_xlfn.XLOOKUP($F548,题库数据!$A$5:$A$104,题库数据!$J$5:$J$104,"")</f>
        <v>C</v>
      </c>
      <c r="H548" s="6" t="str">
        <f>_xlfn.LET(_xlpm.v,_xlfn.XLOOKUP(F548,题库数据!$A$5:$A$104,题库数据!$K$5:$K$104,""),IF(OR(_xlpm.v="",_xlpm.v=0),"",_xlpm.v))</f>
        <v>A-&gt; 使用 AWS DataSync 移动数据.使用 AWS Glue 创建自定义转换作业. - 没有可用于 DataSync 的 BW,因此“尽快”将是数周/数月. B-&gt;订购 AWS Snowcone 设备以移动数据.将转换应用程序部署到设备. - Snowcone 将仅存储 14TB (SSD 配置) . C-&gt;订购 AWS Snowball 边缘存储优化设备.将数据复制到设备.使用 AWS Glue 创建自定义转换作业. - SnowBall 可以存储 80TB (ok),移动设备大约需要1周(比A快),AWS Glue 允许执行 ETL 作业.这就是答案. D-&gt;订购包含 Amazon EC2 计算的 AWS Snowball Edge Storage Optimized 设备.将数据复制到设备.在 AWS 上创建一个新的 EC2 实例以运行转换应用程序.- 与 C 相同,但ETL 作业需要 EC2 实例的部署/配置/维护,而 Glue 是无服务器的.这意味着 D比C具有更多的操作开销.</v>
      </c>
    </row>
    <row r="549" spans="1:8" ht="18.75" customHeight="1" thickBot="1">
      <c r="A549" s="15"/>
      <c r="B549" s="54"/>
      <c r="C549" s="55"/>
      <c r="D549" s="6" t="str" cm="1">
        <f t="array" ref="D549">_xlfn.LET(_xlpm.v,INDEX($B:$B, 4 + INT((ROW()-4)/13)*13 + 8), IF(_xlpm.v=0,"",_xlpm.v))</f>
        <v/>
      </c>
      <c r="E549" s="6"/>
      <c r="F549" s="6">
        <f>42</f>
        <v>42</v>
      </c>
      <c r="G549" s="6" t="str">
        <f>_xlfn.XLOOKUP($F549,题库数据!$A$5:$A$104,题库数据!$J$5:$J$104,"")</f>
        <v>C</v>
      </c>
      <c r="H549" s="6" t="str">
        <f>_xlfn.LET(_xlpm.v,_xlfn.XLOOKUP(F549,题库数据!$A$5:$A$104,题库数据!$K$5:$K$104,""),IF(OR(_xlpm.v="",_xlpm.v=0),"",_xlpm.v))</f>
        <v>A-&gt; 使用 AWS DataSync 移动数据.使用 AWS Glue 创建自定义转换作业. - 没有可用于 DataSync 的 BW,因此“尽快”将是数周/数月. B-&gt;订购 AWS Snowcone 设备以移动数据.将转换应用程序部署到设备. - Snowcone 将仅存储 14TB (SSD 配置) . C-&gt;订购 AWS Snowball 边缘存储优化设备.将数据复制到设备.使用 AWS Glue 创建自定义转换作业. - SnowBall 可以存储 80TB (ok),移动设备大约需要1周(比A快),AWS Glue 允许执行 ETL 作业.这就是答案. D-&gt;订购包含 Amazon EC2 计算的 AWS Snowball Edge Storage Optimized 设备.将数据复制到设备.在 AWS 上创建一个新的 EC2 实例以运行转换应用程序.- 与 C 相同,但ETL 作业需要 EC2 实例的部署/配置/维护,而 Glue 是无服务器的.这意味着 D比C具有更多的操作开销.</v>
      </c>
    </row>
    <row r="550" spans="1:8" ht="58.5" customHeight="1" thickTop="1" thickBot="1">
      <c r="A550" s="8" t="s">
        <v>157</v>
      </c>
      <c r="B550" s="56" t="s">
        <v>667</v>
      </c>
      <c r="C550" s="57"/>
      <c r="D550" s="6" t="str" cm="1">
        <f t="array" ref="D550">_xlfn.LET(_xlpm.v,INDEX($B:$B, 4 + INT((ROW()-4)/13)*13 + 8), IF(_xlpm.v=0,"",_xlpm.v))</f>
        <v/>
      </c>
      <c r="E550" s="6"/>
      <c r="F550" s="6">
        <f>43</f>
        <v>43</v>
      </c>
      <c r="G550" s="6" t="str">
        <f>_xlfn.XLOOKUP($F550,题库数据!$A$5:$A$104,题库数据!$J$5:$J$104,"")</f>
        <v>C</v>
      </c>
      <c r="H550" s="6" t="str">
        <f>_xlfn.LET(_xlpm.v,_xlfn.XLOOKUP(F550,题库数据!$A$5:$A$104,题库数据!$K$5:$K$104,""),IF(OR(_xlpm.v="",_xlpm.v=0),"",_xlpm.v))</f>
        <v>不要将图像存储在数据库中;) ... 正确答案应该是C</v>
      </c>
    </row>
    <row r="551" spans="1:8" ht="18.75" customHeight="1">
      <c r="A551" s="9"/>
      <c r="B551" s="74"/>
      <c r="C551" s="75"/>
      <c r="D551" s="6" t="str" cm="1">
        <f t="array" ref="D551">_xlfn.LET(_xlpm.v,INDEX($B:$B, 4 + INT((ROW()-4)/13)*13 + 8), IF(_xlpm.v=0,"",_xlpm.v))</f>
        <v/>
      </c>
      <c r="E551" s="6"/>
      <c r="F551" s="6">
        <f>43</f>
        <v>43</v>
      </c>
      <c r="G551" s="6" t="str">
        <f>_xlfn.XLOOKUP($F551,题库数据!$A$5:$A$104,题库数据!$J$5:$J$104,"")</f>
        <v>C</v>
      </c>
      <c r="H551" s="6" t="str">
        <f>_xlfn.LET(_xlpm.v,_xlfn.XLOOKUP(F551,题库数据!$A$5:$A$104,题库数据!$K$5:$K$104,""),IF(OR(_xlpm.v="",_xlpm.v=0),"",_xlpm.v))</f>
        <v>不要将图像存储在数据库中;) ... 正确答案应该是C</v>
      </c>
    </row>
    <row r="552" spans="1:8" ht="18.75" customHeight="1">
      <c r="A552" s="10" t="s">
        <v>107</v>
      </c>
      <c r="B552" s="64" t="str">
        <f>_xlfn.XLOOKUP($F552,题库[题号],题库[选项A])</f>
        <v>使用 AWS Lambda 处理照片.将照片和元数据存储在 DynamoDB 中.</v>
      </c>
      <c r="C552" s="65"/>
      <c r="D552" s="6" t="str" cm="1">
        <f t="array" ref="D552">_xlfn.LET(_xlpm.v,INDEX($B:$B, 4 + INT((ROW()-4)/13)*13 + 8), IF(_xlpm.v=0,"",_xlpm.v))</f>
        <v/>
      </c>
      <c r="E552" s="6"/>
      <c r="F552" s="6">
        <f>43</f>
        <v>43</v>
      </c>
      <c r="G552" s="6" t="str">
        <f>_xlfn.XLOOKUP($F552,题库数据!$A$5:$A$104,题库数据!$J$5:$J$104,"")</f>
        <v>C</v>
      </c>
      <c r="H552" s="6" t="str">
        <f>_xlfn.LET(_xlpm.v,_xlfn.XLOOKUP(F552,题库数据!$A$5:$A$104,题库数据!$K$5:$K$104,""),IF(OR(_xlpm.v="",_xlpm.v=0),"",_xlpm.v))</f>
        <v>不要将图像存储在数据库中;) ... 正确答案应该是C</v>
      </c>
    </row>
    <row r="553" spans="1:8" ht="18.75" customHeight="1">
      <c r="A553" s="10" t="s">
        <v>108</v>
      </c>
      <c r="B553" s="64" t="str">
        <f>_xlfn.XLOOKUP($F553,题库[题号],题库[选项B])</f>
        <v>使用 Amazon Kinesis Data Firehose 处理照片并存储照片和元数据.</v>
      </c>
      <c r="C553" s="65"/>
      <c r="D553" s="6" t="str" cm="1">
        <f t="array" ref="D553">_xlfn.LET(_xlpm.v,INDEX($B:$B, 4 + INT((ROW()-4)/13)*13 + 8), IF(_xlpm.v=0,"",_xlpm.v))</f>
        <v/>
      </c>
      <c r="E553" s="6"/>
      <c r="F553" s="6">
        <f>43</f>
        <v>43</v>
      </c>
      <c r="G553" s="6" t="str">
        <f>_xlfn.XLOOKUP($F553,题库数据!$A$5:$A$104,题库数据!$J$5:$J$104,"")</f>
        <v>C</v>
      </c>
      <c r="H553" s="6" t="str">
        <f>_xlfn.LET(_xlpm.v,_xlfn.XLOOKUP(F553,题库数据!$A$5:$A$104,题库数据!$K$5:$K$104,""),IF(OR(_xlpm.v="",_xlpm.v=0),"",_xlpm.v))</f>
        <v>不要将图像存储在数据库中;) ... 正确答案应该是C</v>
      </c>
    </row>
    <row r="554" spans="1:8" ht="18.75" customHeight="1">
      <c r="A554" s="10" t="s">
        <v>109</v>
      </c>
      <c r="B554" s="64" t="str">
        <f>_xlfn.XLOOKUP($F554,题库[题号],题库[选项C])</f>
        <v>使用 AWS Lambda 处理照片.将照片存储在 Amazon S3 中.保留 DynamoDB 以存储元数据.</v>
      </c>
      <c r="C554" s="65"/>
      <c r="D554" s="6" t="str" cm="1">
        <f t="array" ref="D554">_xlfn.LET(_xlpm.v,INDEX($B:$B, 4 + INT((ROW()-4)/13)*13 + 8), IF(_xlpm.v=0,"",_xlpm.v))</f>
        <v/>
      </c>
      <c r="E554" s="6"/>
      <c r="F554" s="6">
        <f>43</f>
        <v>43</v>
      </c>
      <c r="G554" s="6" t="str">
        <f>_xlfn.XLOOKUP($F554,题库数据!$A$5:$A$104,题库数据!$J$5:$J$104,"")</f>
        <v>C</v>
      </c>
      <c r="H554" s="6" t="str">
        <f>_xlfn.LET(_xlpm.v,_xlfn.XLOOKUP(F554,题库数据!$A$5:$A$104,题库数据!$K$5:$K$104,""),IF(OR(_xlpm.v="",_xlpm.v=0),"",_xlpm.v))</f>
        <v>不要将图像存储在数据库中;) ... 正确答案应该是C</v>
      </c>
    </row>
    <row r="555" spans="1:8" ht="18.75" customHeight="1">
      <c r="A555" s="10" t="s">
        <v>110</v>
      </c>
      <c r="B555" s="64" t="str">
        <f>_xlfn.XLOOKUP($F555,题库[题号],题库[选项D])</f>
        <v>将 EC2 实例的数量增加到三个.使用预置 IOPS SSD (io2) Amazon Elastic Block Store (Amazon EBS) 卷来存储照片和元数据.</v>
      </c>
      <c r="C555" s="65"/>
      <c r="D555" s="6" t="str" cm="1">
        <f t="array" ref="D555">_xlfn.LET(_xlpm.v,INDEX($B:$B, 4 + INT((ROW()-4)/13)*13 + 8), IF(_xlpm.v=0,"",_xlpm.v))</f>
        <v/>
      </c>
      <c r="E555" s="6"/>
      <c r="F555" s="6">
        <f>43</f>
        <v>43</v>
      </c>
      <c r="G555" s="6" t="str">
        <f>_xlfn.XLOOKUP($F555,题库数据!$A$5:$A$104,题库数据!$J$5:$J$104,"")</f>
        <v>C</v>
      </c>
      <c r="H555" s="6" t="str">
        <f>_xlfn.LET(_xlpm.v,_xlfn.XLOOKUP(F555,题库数据!$A$5:$A$104,题库数据!$K$5:$K$104,""),IF(OR(_xlpm.v="",_xlpm.v=0),"",_xlpm.v))</f>
        <v>不要将图像存储在数据库中;) ... 正确答案应该是C</v>
      </c>
    </row>
    <row r="556" spans="1:8" ht="18.75" customHeight="1">
      <c r="A556" s="10"/>
      <c r="B556" s="62" t="str">
        <f>_xlfn.LET(_xlpm.v,_xlfn.XLOOKUP($F556,题库[题号],题库[选项E],""),IF(OR(_xlpm.v="",_xlpm.v=0),"",_xlpm.v))</f>
        <v/>
      </c>
      <c r="C556" s="63"/>
      <c r="D556" s="6" t="str" cm="1">
        <f t="array" ref="D556">_xlfn.LET(_xlpm.v,INDEX($B:$B, 4 + INT((ROW()-4)/13)*13 + 8), IF(_xlpm.v=0,"",_xlpm.v))</f>
        <v/>
      </c>
      <c r="E556" s="6"/>
      <c r="F556" s="6">
        <f>43</f>
        <v>43</v>
      </c>
      <c r="G556" s="6" t="str">
        <f>_xlfn.XLOOKUP($F556,题库数据!$A$5:$A$104,题库数据!$J$5:$J$104,"")</f>
        <v>C</v>
      </c>
      <c r="H556" s="6" t="str">
        <f>_xlfn.LET(_xlpm.v,_xlfn.XLOOKUP(F556,题库数据!$A$5:$A$104,题库数据!$K$5:$K$104,""),IF(OR(_xlpm.v="",_xlpm.v=0),"",_xlpm.v))</f>
        <v>不要将图像存储在数据库中;) ... 正确答案应该是C</v>
      </c>
    </row>
    <row r="557" spans="1:8" ht="18.75" customHeight="1" thickBot="1">
      <c r="A557" s="10"/>
      <c r="B557" s="66" t="str">
        <f>_xlfn.LET(_xlpm.v,_xlfn.XLOOKUP($F557,题库[题号],题库[选项F],""),IF(OR(_xlpm.v="",_xlpm.v=0),"",_xlpm.v))</f>
        <v/>
      </c>
      <c r="C557" s="67"/>
      <c r="D557" s="6" t="str" cm="1">
        <f t="array" ref="D557">_xlfn.LET(_xlpm.v,INDEX($B:$B, 4 + INT((ROW()-4)/13)*13 + 8), IF(_xlpm.v=0,"",_xlpm.v))</f>
        <v/>
      </c>
      <c r="E557" s="6"/>
      <c r="F557" s="6">
        <f>43</f>
        <v>43</v>
      </c>
      <c r="G557" s="6" t="str">
        <f>_xlfn.XLOOKUP($F557,题库数据!$A$5:$A$104,题库数据!$J$5:$J$104,"")</f>
        <v>C</v>
      </c>
      <c r="H557" s="6" t="str">
        <f>_xlfn.LET(_xlpm.v,_xlfn.XLOOKUP(F557,题库数据!$A$5:$A$104,题库数据!$K$5:$K$104,""),IF(OR(_xlpm.v="",_xlpm.v=0),"",_xlpm.v))</f>
        <v>不要将图像存储在数据库中;) ... 正确答案应该是C</v>
      </c>
    </row>
    <row r="558" spans="1:8" ht="18.75" customHeight="1" thickBot="1">
      <c r="A558" s="11" t="s">
        <v>111</v>
      </c>
      <c r="B558" s="25"/>
      <c r="C558" s="7"/>
      <c r="D558" s="6" t="str" cm="1">
        <f t="array" ref="D558">_xlfn.LET(_xlpm.v,INDEX($B:$B, 4 + INT((ROW()-4)/13)*13 + 8), IF(_xlpm.v=0,"",_xlpm.v))</f>
        <v/>
      </c>
      <c r="E558" s="6"/>
      <c r="F558" s="6">
        <f>43</f>
        <v>43</v>
      </c>
      <c r="G558" s="6" t="str">
        <f>_xlfn.XLOOKUP($F558,题库数据!$A$5:$A$104,题库数据!$J$5:$J$104,"")</f>
        <v>C</v>
      </c>
      <c r="H558" s="6" t="str">
        <f>_xlfn.LET(_xlpm.v,_xlfn.XLOOKUP(F558,题库数据!$A$5:$A$104,题库数据!$K$5:$K$104,""),IF(OR(_xlpm.v="",_xlpm.v=0),"",_xlpm.v))</f>
        <v>不要将图像存储在数据库中;) ... 正确答案应该是C</v>
      </c>
    </row>
    <row r="559" spans="1:8" ht="18.75" customHeight="1">
      <c r="A559" s="10" t="s">
        <v>112</v>
      </c>
      <c r="B559" s="34" t="str">
        <f>_xlfn.LET(_xlpm.inp,$B$558,_xlpm.nInp,_xlfn.LET(_xlpm.raw,UPPER(TRIM($B$558)),_xlpm.clean,SUBSTITUTE(SUBSTITUTE(SUBSTITUTE(SUBSTITUTE(SUBSTITUTE(_xlpm.raw,"，",","),"、",","),"；",","),"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59" s="19"/>
      <c r="D559" s="6" t="str" cm="1">
        <f t="array" ref="D559">_xlfn.LET(_xlpm.v,INDEX($B:$B, 4 + INT((ROW()-4)/13)*13 + 8), IF(_xlpm.v=0,"",_xlpm.v))</f>
        <v/>
      </c>
      <c r="E559" s="6"/>
      <c r="F559" s="6">
        <f>43</f>
        <v>43</v>
      </c>
      <c r="G559" s="6" t="str">
        <f>_xlfn.XLOOKUP($F559,题库数据!$A$5:$A$104,题库数据!$J$5:$J$104,"")</f>
        <v>C</v>
      </c>
      <c r="H559" s="6" t="str">
        <f>_xlfn.LET(_xlpm.v,_xlfn.XLOOKUP(F559,题库数据!$A$5:$A$104,题库数据!$K$5:$K$104,""),IF(OR(_xlpm.v="",_xlpm.v=0),"",_xlpm.v))</f>
        <v>不要将图像存储在数据库中;) ... 正确答案应该是C</v>
      </c>
    </row>
    <row r="560" spans="1:8" ht="18.75" customHeight="1">
      <c r="A560" s="10" t="s">
        <v>113</v>
      </c>
      <c r="B560" s="35" t="str">
        <f>_xlfn.LET(_xlpm.inp,$B$558,_xlpm.nStd,_xlfn.LET(_xlpm.raw,UPPER(TRIM($G$550)),_xlpm.clean,SUBSTITUTE(SUBSTITUTE(SUBSTITUTE(SUBSTITUTE(SUBSTITUTE(_xlpm.raw,"，",","),"、",","),"；",","),"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60" s="18"/>
      <c r="D560" s="6" t="str" cm="1">
        <f t="array" ref="D560">_xlfn.LET(_xlpm.v,INDEX($B:$B, 4 + INT((ROW()-4)/13)*13 + 8), IF(_xlpm.v=0,"",_xlpm.v))</f>
        <v/>
      </c>
      <c r="E560" s="6"/>
      <c r="F560" s="6">
        <f>43</f>
        <v>43</v>
      </c>
      <c r="G560" s="6" t="str">
        <f>_xlfn.XLOOKUP($F560,题库数据!$A$5:$A$104,题库数据!$J$5:$J$104,"")</f>
        <v>C</v>
      </c>
      <c r="H560" s="6" t="str">
        <f>_xlfn.LET(_xlpm.v,_xlfn.XLOOKUP(F560,题库数据!$A$5:$A$104,题库数据!$K$5:$K$104,""),IF(OR(_xlpm.v="",_xlpm.v=0),"",_xlpm.v))</f>
        <v>不要将图像存储在数据库中;) ... 正确答案应该是C</v>
      </c>
    </row>
    <row r="561" spans="1:8" ht="18.75" customHeight="1">
      <c r="A561" s="37" t="s">
        <v>114</v>
      </c>
      <c r="B561" s="52" t="str">
        <f>_xlfn.LET(_xlpm.inp,$B$558,_xlpm.p,$H$550,IF(OR(LEN(TRIM(_xlpm.inp))=0,LEN(TRIM(_xlpm.p))=0,_xlpm.p=0),"",_xlpm.p))</f>
        <v/>
      </c>
      <c r="C561" s="63"/>
      <c r="D561" s="6" t="str" cm="1">
        <f t="array" ref="D561">_xlfn.LET(_xlpm.v,INDEX($B:$B, 4 + INT((ROW()-4)/13)*13 + 8), IF(_xlpm.v=0,"",_xlpm.v))</f>
        <v/>
      </c>
      <c r="E561" s="6"/>
      <c r="F561" s="6">
        <f>43</f>
        <v>43</v>
      </c>
      <c r="G561" s="6" t="str">
        <f>_xlfn.XLOOKUP($F561,题库数据!$A$5:$A$104,题库数据!$J$5:$J$104,"")</f>
        <v>C</v>
      </c>
      <c r="H561" s="6" t="str">
        <f>_xlfn.LET(_xlpm.v,_xlfn.XLOOKUP(F561,题库数据!$A$5:$A$104,题库数据!$K$5:$K$104,""),IF(OR(_xlpm.v="",_xlpm.v=0),"",_xlpm.v))</f>
        <v>不要将图像存储在数据库中;) ... 正确答案应该是C</v>
      </c>
    </row>
    <row r="562" spans="1:8" ht="18.75" customHeight="1" thickBot="1">
      <c r="A562" s="12"/>
      <c r="B562" s="54"/>
      <c r="C562" s="55"/>
      <c r="D562" s="6" t="str" cm="1">
        <f t="array" ref="D562">_xlfn.LET(_xlpm.v,INDEX($B:$B, 4 + INT((ROW()-4)/13)*13 + 8), IF(_xlpm.v=0,"",_xlpm.v))</f>
        <v/>
      </c>
      <c r="E562" s="6"/>
      <c r="F562" s="6">
        <f>43</f>
        <v>43</v>
      </c>
      <c r="G562" s="6" t="str">
        <f>_xlfn.XLOOKUP($F562,题库数据!$A$5:$A$104,题库数据!$J$5:$J$104,"")</f>
        <v>C</v>
      </c>
      <c r="H562" s="6" t="str">
        <f>_xlfn.LET(_xlpm.v,_xlfn.XLOOKUP(F562,题库数据!$A$5:$A$104,题库数据!$K$5:$K$104,""),IF(OR(_xlpm.v="",_xlpm.v=0),"",_xlpm.v))</f>
        <v>不要将图像存储在数据库中;) ... 正确答案应该是C</v>
      </c>
    </row>
    <row r="563" spans="1:8" ht="58.5" customHeight="1" thickTop="1" thickBot="1">
      <c r="A563" s="8" t="s">
        <v>158</v>
      </c>
      <c r="B563" s="56" t="s">
        <v>669</v>
      </c>
      <c r="C563" s="57"/>
      <c r="D563" s="6" t="str" cm="1">
        <f t="array" ref="D563">_xlfn.LET(_xlpm.v,INDEX($B:$B, 4 + INT((ROW()-4)/13)*13 + 8), IF(_xlpm.v=0,"",_xlpm.v))</f>
        <v/>
      </c>
      <c r="E563" s="6"/>
      <c r="F563" s="6">
        <f>44</f>
        <v>44</v>
      </c>
      <c r="G563" s="6" t="str">
        <f>_xlfn.XLOOKUP($F563,题库数据!$A$5:$A$104,题库数据!$J$5:$J$104,"")</f>
        <v>C</v>
      </c>
      <c r="H563" s="6" t="str">
        <f>_xlfn.LET(_xlpm.v,_xlfn.XLOOKUP(F563,题库数据!$A$5:$A$104,题库数据!$K$5:$K$104,""),IF(OR(_xlpm.v="",_xlpm.v=0),"",_xlpm.v))</f>
        <v>C is correct. There is no requirement for public access from internet. Application must be moved in Private subnet. This is a prerequisite in using VPC endpoints with S3 .https://aws.amazon.com/blogs/storage/managing-amazon-s3-access-with-vpcendpoints-and-s3-access-points/</v>
      </c>
    </row>
    <row r="564" spans="1:8" ht="18.75" customHeight="1">
      <c r="A564" s="13"/>
      <c r="B564" s="58"/>
      <c r="C564" s="59"/>
      <c r="D564" s="6" t="str" cm="1">
        <f t="array" ref="D564">_xlfn.LET(_xlpm.v,INDEX($B:$B, 4 + INT((ROW()-4)/13)*13 + 8), IF(_xlpm.v=0,"",_xlpm.v))</f>
        <v/>
      </c>
      <c r="E564" s="6"/>
      <c r="F564" s="6">
        <f>44</f>
        <v>44</v>
      </c>
      <c r="G564" s="6" t="str">
        <f>_xlfn.XLOOKUP($F564,题库数据!$A$5:$A$104,题库数据!$J$5:$J$104,"")</f>
        <v>C</v>
      </c>
      <c r="H564" s="6" t="str">
        <f>_xlfn.LET(_xlpm.v,_xlfn.XLOOKUP(F564,题库数据!$A$5:$A$104,题库数据!$K$5:$K$104,""),IF(OR(_xlpm.v="",_xlpm.v=0),"",_xlpm.v))</f>
        <v>C is correct. There is no requirement for public access from internet. Application must be moved in Private subnet. This is a prerequisite in using VPC endpoints with S3 .https://aws.amazon.com/blogs/storage/managing-amazon-s3-access-with-vpcendpoints-and-s3-access-points/</v>
      </c>
    </row>
    <row r="565" spans="1:8" ht="18.75" customHeight="1">
      <c r="A565" s="14" t="s">
        <v>107</v>
      </c>
      <c r="B565" s="60" t="str">
        <f>_xlfn.XLOOKUP($F565,题库[题号],题库[选项A])</f>
        <v>创建 NAT 网关.配置公有子网的路由表以通过 NAT 网关将流量发送到 Amazon S3.</v>
      </c>
      <c r="C565" s="61"/>
      <c r="D565" s="6" t="str" cm="1">
        <f t="array" ref="D565">_xlfn.LET(_xlpm.v,INDEX($B:$B, 4 + INT((ROW()-4)/13)*13 + 8), IF(_xlpm.v=0,"",_xlpm.v))</f>
        <v/>
      </c>
      <c r="E565" s="6"/>
      <c r="F565" s="6">
        <f>44</f>
        <v>44</v>
      </c>
      <c r="G565" s="6" t="str">
        <f>_xlfn.XLOOKUP($F565,题库数据!$A$5:$A$104,题库数据!$J$5:$J$104,"")</f>
        <v>C</v>
      </c>
      <c r="H565" s="6" t="str">
        <f>_xlfn.LET(_xlpm.v,_xlfn.XLOOKUP(F565,题库数据!$A$5:$A$104,题库数据!$K$5:$K$104,""),IF(OR(_xlpm.v="",_xlpm.v=0),"",_xlpm.v))</f>
        <v>C is correct. There is no requirement for public access from internet. Application must be moved in Private subnet. This is a prerequisite in using VPC endpoints with S3 .https://aws.amazon.com/blogs/storage/managing-amazon-s3-access-with-vpcendpoints-and-s3-access-points/</v>
      </c>
    </row>
    <row r="566" spans="1:8" ht="18.75" customHeight="1">
      <c r="A566" s="14" t="s">
        <v>108</v>
      </c>
      <c r="B566" s="60" t="str">
        <f>_xlfn.XLOOKUP($F566,题库[题号],题库[选项B])</f>
        <v>为 EC2 实例配置安全组以限制出站流量,以便只允许到S3 前缀列表的流量.</v>
      </c>
      <c r="C566" s="61"/>
      <c r="D566" s="6" t="str" cm="1">
        <f t="array" ref="D566">_xlfn.LET(_xlpm.v,INDEX($B:$B, 4 + INT((ROW()-4)/13)*13 + 8), IF(_xlpm.v=0,"",_xlpm.v))</f>
        <v/>
      </c>
      <c r="E566" s="6"/>
      <c r="F566" s="6">
        <f>44</f>
        <v>44</v>
      </c>
      <c r="G566" s="6" t="str">
        <f>_xlfn.XLOOKUP($F566,题库数据!$A$5:$A$104,题库数据!$J$5:$J$104,"")</f>
        <v>C</v>
      </c>
      <c r="H566" s="6" t="str">
        <f>_xlfn.LET(_xlpm.v,_xlfn.XLOOKUP(F566,题库数据!$A$5:$A$104,题库数据!$K$5:$K$104,""),IF(OR(_xlpm.v="",_xlpm.v=0),"",_xlpm.v))</f>
        <v>C is correct. There is no requirement for public access from internet. Application must be moved in Private subnet. This is a prerequisite in using VPC endpoints with S3 .https://aws.amazon.com/blogs/storage/managing-amazon-s3-access-with-vpcendpoints-and-s3-access-points/</v>
      </c>
    </row>
    <row r="567" spans="1:8" ht="18.75" customHeight="1">
      <c r="A567" s="14" t="s">
        <v>109</v>
      </c>
      <c r="B567" s="60" t="str">
        <f>_xlfn.XLOOKUP($F567,题库[题号],题库[选项C])</f>
        <v>将 EC2 实例移动到私有子网.为 Amazon S3 创建一个VPC终端节点,并将终端节点链接到私有子网的路由表</v>
      </c>
      <c r="C567" s="61"/>
      <c r="D567" s="6" t="str" cm="1">
        <f t="array" ref="D567">_xlfn.LET(_xlpm.v,INDEX($B:$B, 4 + INT((ROW()-4)/13)*13 + 8), IF(_xlpm.v=0,"",_xlpm.v))</f>
        <v/>
      </c>
      <c r="E567" s="6"/>
      <c r="F567" s="6">
        <f>44</f>
        <v>44</v>
      </c>
      <c r="G567" s="6" t="str">
        <f>_xlfn.XLOOKUP($F567,题库数据!$A$5:$A$104,题库数据!$J$5:$J$104,"")</f>
        <v>C</v>
      </c>
      <c r="H567" s="6" t="str">
        <f>_xlfn.LET(_xlpm.v,_xlfn.XLOOKUP(F567,题库数据!$A$5:$A$104,题库数据!$K$5:$K$104,""),IF(OR(_xlpm.v="",_xlpm.v=0),"",_xlpm.v))</f>
        <v>C is correct. There is no requirement for public access from internet. Application must be moved in Private subnet. This is a prerequisite in using VPC endpoints with S3 .https://aws.amazon.com/blogs/storage/managing-amazon-s3-access-with-vpcendpoints-and-s3-access-points/</v>
      </c>
    </row>
    <row r="568" spans="1:8" ht="18.75" customHeight="1">
      <c r="A568" s="14" t="s">
        <v>110</v>
      </c>
      <c r="B568" s="60" t="str">
        <f>_xlfn.XLOOKUP($F568,题库[题号],题库[选项D])</f>
        <v>从 VPC 中移除互联网网关.设置 AWS Direct Connect 连接,并通过 Direct Connect 连接将流量路由到 Amazon S3.</v>
      </c>
      <c r="C568" s="61"/>
      <c r="D568" s="6" t="str" cm="1">
        <f t="array" ref="D568">_xlfn.LET(_xlpm.v,INDEX($B:$B, 4 + INT((ROW()-4)/13)*13 + 8), IF(_xlpm.v=0,"",_xlpm.v))</f>
        <v/>
      </c>
      <c r="E568" s="6"/>
      <c r="F568" s="6">
        <f>44</f>
        <v>44</v>
      </c>
      <c r="G568" s="6" t="str">
        <f>_xlfn.XLOOKUP($F568,题库数据!$A$5:$A$104,题库数据!$J$5:$J$104,"")</f>
        <v>C</v>
      </c>
      <c r="H568" s="6" t="str">
        <f>_xlfn.LET(_xlpm.v,_xlfn.XLOOKUP(F568,题库数据!$A$5:$A$104,题库数据!$K$5:$K$104,""),IF(OR(_xlpm.v="",_xlpm.v=0),"",_xlpm.v))</f>
        <v>C is correct. There is no requirement for public access from internet. Application must be moved in Private subnet. This is a prerequisite in using VPC endpoints with S3 .https://aws.amazon.com/blogs/storage/managing-amazon-s3-access-with-vpcendpoints-and-s3-access-points/</v>
      </c>
    </row>
    <row r="569" spans="1:8" ht="18.75" customHeight="1">
      <c r="A569" s="14"/>
      <c r="B569" s="62" t="str">
        <f>_xlfn.LET(_xlpm.v,_xlfn.XLOOKUP($F569,题库[题号],题库[选项E],""),IF(OR(_xlpm.v="",_xlpm.v=0),"",_xlpm.v))</f>
        <v/>
      </c>
      <c r="C569" s="63"/>
      <c r="D569" s="6" t="str" cm="1">
        <f t="array" ref="D569">_xlfn.LET(_xlpm.v,INDEX($B:$B, 4 + INT((ROW()-4)/13)*13 + 8), IF(_xlpm.v=0,"",_xlpm.v))</f>
        <v/>
      </c>
      <c r="E569" s="6"/>
      <c r="F569" s="6">
        <f>44</f>
        <v>44</v>
      </c>
      <c r="G569" s="6" t="str">
        <f>_xlfn.XLOOKUP($F569,题库数据!$A$5:$A$104,题库数据!$J$5:$J$104,"")</f>
        <v>C</v>
      </c>
      <c r="H569" s="6" t="str">
        <f>_xlfn.LET(_xlpm.v,_xlfn.XLOOKUP(F569,题库数据!$A$5:$A$104,题库数据!$K$5:$K$104,""),IF(OR(_xlpm.v="",_xlpm.v=0),"",_xlpm.v))</f>
        <v>C is correct. There is no requirement for public access from internet. Application must be moved in Private subnet. This is a prerequisite in using VPC endpoints with S3 .https://aws.amazon.com/blogs/storage/managing-amazon-s3-access-with-vpcendpoints-and-s3-access-points/</v>
      </c>
    </row>
    <row r="570" spans="1:8" ht="18.75" customHeight="1" thickBot="1">
      <c r="A570" s="14"/>
      <c r="B570" s="66" t="str">
        <f>_xlfn.LET(_xlpm.v,_xlfn.XLOOKUP($F570,题库[题号],题库[选项F],""),IF(OR(_xlpm.v="",_xlpm.v=0),"",_xlpm.v))</f>
        <v/>
      </c>
      <c r="C570" s="67"/>
      <c r="D570" s="6" t="str" cm="1">
        <f t="array" ref="D570">_xlfn.LET(_xlpm.v,INDEX($B:$B, 4 + INT((ROW()-4)/13)*13 + 8), IF(_xlpm.v=0,"",_xlpm.v))</f>
        <v/>
      </c>
      <c r="E570" s="6"/>
      <c r="F570" s="6">
        <f>44</f>
        <v>44</v>
      </c>
      <c r="G570" s="6" t="str">
        <f>_xlfn.XLOOKUP($F570,题库数据!$A$5:$A$104,题库数据!$J$5:$J$104,"")</f>
        <v>C</v>
      </c>
      <c r="H570" s="6" t="str">
        <f>_xlfn.LET(_xlpm.v,_xlfn.XLOOKUP(F570,题库数据!$A$5:$A$104,题库数据!$K$5:$K$104,""),IF(OR(_xlpm.v="",_xlpm.v=0),"",_xlpm.v))</f>
        <v>C is correct. There is no requirement for public access from internet. Application must be moved in Private subnet. This is a prerequisite in using VPC endpoints with S3 .https://aws.amazon.com/blogs/storage/managing-amazon-s3-access-with-vpcendpoints-and-s3-access-points/</v>
      </c>
    </row>
    <row r="571" spans="1:8" ht="18.75" customHeight="1" thickBot="1">
      <c r="A571" s="11" t="s">
        <v>111</v>
      </c>
      <c r="B571" s="25"/>
      <c r="C571" s="7"/>
      <c r="D571" s="6" t="str" cm="1">
        <f t="array" ref="D571">_xlfn.LET(_xlpm.v,INDEX($B:$B, 4 + INT((ROW()-4)/13)*13 + 8), IF(_xlpm.v=0,"",_xlpm.v))</f>
        <v/>
      </c>
      <c r="E571" s="6"/>
      <c r="F571" s="6">
        <f>44</f>
        <v>44</v>
      </c>
      <c r="G571" s="6" t="str">
        <f>_xlfn.XLOOKUP($F571,题库数据!$A$5:$A$104,题库数据!$J$5:$J$104,"")</f>
        <v>C</v>
      </c>
      <c r="H571" s="6" t="str">
        <f>_xlfn.LET(_xlpm.v,_xlfn.XLOOKUP(F571,题库数据!$A$5:$A$104,题库数据!$K$5:$K$104,""),IF(OR(_xlpm.v="",_xlpm.v=0),"",_xlpm.v))</f>
        <v>C is correct. There is no requirement for public access from internet. Application must be moved in Private subnet. This is a prerequisite in using VPC endpoints with S3 .https://aws.amazon.com/blogs/storage/managing-amazon-s3-access-with-vpcendpoints-and-s3-access-points/</v>
      </c>
    </row>
    <row r="572" spans="1:8" ht="18.75" customHeight="1">
      <c r="A572" s="14" t="s">
        <v>112</v>
      </c>
      <c r="B572" s="34" t="str">
        <f>_xlfn.LET(_xlpm.inp,$B$571,_xlpm.nInp,_xlfn.LET(_xlpm.raw,UPPER(TRIM($B$571)),_xlpm.clean,SUBSTITUTE(SUBSTITUTE(SUBSTITUTE(SUBSTITUTE(SUBSTITUTE(_xlpm.raw,"，",","),"、",","),"；",","),"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72" s="19"/>
      <c r="D572" s="6" t="str" cm="1">
        <f t="array" ref="D572">_xlfn.LET(_xlpm.v,INDEX($B:$B, 4 + INT((ROW()-4)/13)*13 + 8), IF(_xlpm.v=0,"",_xlpm.v))</f>
        <v/>
      </c>
      <c r="E572" s="6"/>
      <c r="F572" s="6">
        <f>44</f>
        <v>44</v>
      </c>
      <c r="G572" s="6" t="str">
        <f>_xlfn.XLOOKUP($F572,题库数据!$A$5:$A$104,题库数据!$J$5:$J$104,"")</f>
        <v>C</v>
      </c>
      <c r="H572" s="6" t="str">
        <f>_xlfn.LET(_xlpm.v,_xlfn.XLOOKUP(F572,题库数据!$A$5:$A$104,题库数据!$K$5:$K$104,""),IF(OR(_xlpm.v="",_xlpm.v=0),"",_xlpm.v))</f>
        <v>C is correct. There is no requirement for public access from internet. Application must be moved in Private subnet. This is a prerequisite in using VPC endpoints with S3 .https://aws.amazon.com/blogs/storage/managing-amazon-s3-access-with-vpcendpoints-and-s3-access-points/</v>
      </c>
    </row>
    <row r="573" spans="1:8" ht="18.75" customHeight="1">
      <c r="A573" s="14" t="s">
        <v>113</v>
      </c>
      <c r="B573" s="35" t="str">
        <f>_xlfn.LET(_xlpm.inp,$B$571,_xlpm.nStd,_xlfn.LET(_xlpm.raw,UPPER(TRIM($G$563)),_xlpm.clean,SUBSTITUTE(SUBSTITUTE(SUBSTITUTE(SUBSTITUTE(SUBSTITUTE(_xlpm.raw,"，",","),"、",","),"；",","),"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73" s="18"/>
      <c r="D573" s="6" t="str" cm="1">
        <f t="array" ref="D573">_xlfn.LET(_xlpm.v,INDEX($B:$B, 4 + INT((ROW()-4)/13)*13 + 8), IF(_xlpm.v=0,"",_xlpm.v))</f>
        <v/>
      </c>
      <c r="E573" s="6"/>
      <c r="F573" s="6">
        <f>44</f>
        <v>44</v>
      </c>
      <c r="G573" s="6" t="str">
        <f>_xlfn.XLOOKUP($F573,题库数据!$A$5:$A$104,题库数据!$J$5:$J$104,"")</f>
        <v>C</v>
      </c>
      <c r="H573" s="6" t="str">
        <f>_xlfn.LET(_xlpm.v,_xlfn.XLOOKUP(F573,题库数据!$A$5:$A$104,题库数据!$K$5:$K$104,""),IF(OR(_xlpm.v="",_xlpm.v=0),"",_xlpm.v))</f>
        <v>C is correct. There is no requirement for public access from internet. Application must be moved in Private subnet. This is a prerequisite in using VPC endpoints with S3 .https://aws.amazon.com/blogs/storage/managing-amazon-s3-access-with-vpcendpoints-and-s3-access-points/</v>
      </c>
    </row>
    <row r="574" spans="1:8" ht="18.75" customHeight="1">
      <c r="A574" s="37" t="s">
        <v>114</v>
      </c>
      <c r="B574" s="52" t="str">
        <f>_xlfn.LET(_xlpm.inp,$B$571,_xlpm.p,$H$563,IF(OR(LEN(TRIM(_xlpm.inp))=0,LEN(TRIM(_xlpm.p))=0,_xlpm.p=0),"",_xlpm.p))</f>
        <v/>
      </c>
      <c r="C574" s="63"/>
      <c r="D574" s="6" t="str" cm="1">
        <f t="array" ref="D574">_xlfn.LET(_xlpm.v,INDEX($B:$B, 4 + INT((ROW()-4)/13)*13 + 8), IF(_xlpm.v=0,"",_xlpm.v))</f>
        <v/>
      </c>
      <c r="E574" s="6"/>
      <c r="F574" s="6">
        <f>44</f>
        <v>44</v>
      </c>
      <c r="G574" s="6" t="str">
        <f>_xlfn.XLOOKUP($F574,题库数据!$A$5:$A$104,题库数据!$J$5:$J$104,"")</f>
        <v>C</v>
      </c>
      <c r="H574" s="6" t="str">
        <f>_xlfn.LET(_xlpm.v,_xlfn.XLOOKUP(F574,题库数据!$A$5:$A$104,题库数据!$K$5:$K$104,""),IF(OR(_xlpm.v="",_xlpm.v=0),"",_xlpm.v))</f>
        <v>C is correct. There is no requirement for public access from internet. Application must be moved in Private subnet. This is a prerequisite in using VPC endpoints with S3 .https://aws.amazon.com/blogs/storage/managing-amazon-s3-access-with-vpcendpoints-and-s3-access-points/</v>
      </c>
    </row>
    <row r="575" spans="1:8" ht="18.75" customHeight="1" thickBot="1">
      <c r="A575" s="15"/>
      <c r="B575" s="54"/>
      <c r="C575" s="55"/>
      <c r="D575" s="6" t="str" cm="1">
        <f t="array" ref="D575">_xlfn.LET(_xlpm.v,INDEX($B:$B, 4 + INT((ROW()-4)/13)*13 + 8), IF(_xlpm.v=0,"",_xlpm.v))</f>
        <v/>
      </c>
      <c r="E575" s="6"/>
      <c r="F575" s="6">
        <f>44</f>
        <v>44</v>
      </c>
      <c r="G575" s="6" t="str">
        <f>_xlfn.XLOOKUP($F575,题库数据!$A$5:$A$104,题库数据!$J$5:$J$104,"")</f>
        <v>C</v>
      </c>
      <c r="H575" s="6" t="str">
        <f>_xlfn.LET(_xlpm.v,_xlfn.XLOOKUP(F575,题库数据!$A$5:$A$104,题库数据!$K$5:$K$104,""),IF(OR(_xlpm.v="",_xlpm.v=0),"",_xlpm.v))</f>
        <v>C is correct. There is no requirement for public access from internet. Application must be moved in Private subnet. This is a prerequisite in using VPC endpoints with S3 .https://aws.amazon.com/blogs/storage/managing-amazon-s3-access-with-vpcendpoints-and-s3-access-points/</v>
      </c>
    </row>
    <row r="576" spans="1:8" ht="58.5" customHeight="1" thickTop="1" thickBot="1">
      <c r="A576" s="8" t="s">
        <v>159</v>
      </c>
      <c r="B576" s="56" t="s">
        <v>671</v>
      </c>
      <c r="C576" s="57"/>
      <c r="D576" s="6" t="str" cm="1">
        <f t="array" ref="D576">_xlfn.LET(_xlpm.v,INDEX($B:$B, 4 + INT((ROW()-4)/13)*13 + 8), IF(_xlpm.v=0,"",_xlpm.v))</f>
        <v/>
      </c>
      <c r="E576" s="6"/>
      <c r="F576" s="6">
        <f>45</f>
        <v>45</v>
      </c>
      <c r="G576" s="6" t="str">
        <f>_xlfn.XLOOKUP($F576,题库数据!$A$5:$A$104,题库数据!$J$5:$J$104,"")</f>
        <v>A,D</v>
      </c>
      <c r="H576" s="6" t="str">
        <f>_xlfn.LET(_xlpm.v,_xlfn.XLOOKUP(F576,题库数据!$A$5:$A$104,题库数据!$K$5:$K$104,""),IF(OR(_xlpm.v="",_xlpm.v=0),"",_xlpm.v))</f>
        <v>A-&gt; 我们可以将 CloudFront 配置为需要来自客户端的HTTPS(增强的安全性) https://docs.aws.amazon.com/AmazonCloudFront/latest/DeveloperGuide/using-https-viewers-to-cloudfront.html. D-&gt; 在 S3 上存储静态网站提供可扩展性和更少的操作开销,然后配置应用程序 LB 和 EC2 实例(因此 E不可用). B已退出,因为 AWS WAF Web ACL 不提供 HTTPS 功能,而仅保护 HTTPS.</v>
      </c>
    </row>
    <row r="577" spans="1:8" ht="18.75" customHeight="1">
      <c r="A577" s="9"/>
      <c r="B577" s="74"/>
      <c r="C577" s="75"/>
      <c r="D577" s="6" t="str" cm="1">
        <f t="array" ref="D577">_xlfn.LET(_xlpm.v,INDEX($B:$B, 4 + INT((ROW()-4)/13)*13 + 8), IF(_xlpm.v=0,"",_xlpm.v))</f>
        <v/>
      </c>
      <c r="E577" s="6"/>
      <c r="F577" s="6">
        <f>45</f>
        <v>45</v>
      </c>
      <c r="G577" s="6" t="str">
        <f>_xlfn.XLOOKUP($F577,题库数据!$A$5:$A$104,题库数据!$J$5:$J$104,"")</f>
        <v>A,D</v>
      </c>
      <c r="H577" s="6" t="str">
        <f>_xlfn.LET(_xlpm.v,_xlfn.XLOOKUP(F577,题库数据!$A$5:$A$104,题库数据!$K$5:$K$104,""),IF(OR(_xlpm.v="",_xlpm.v=0),"",_xlpm.v))</f>
        <v>A-&gt; 我们可以将 CloudFront 配置为需要来自客户端的HTTPS(增强的安全性) https://docs.aws.amazon.com/AmazonCloudFront/latest/DeveloperGuide/using-https-viewers-to-cloudfront.html. D-&gt; 在 S3 上存储静态网站提供可扩展性和更少的操作开销,然后配置应用程序 LB 和 EC2 实例(因此 E不可用). B已退出,因为 AWS WAF Web ACL 不提供 HTTPS 功能,而仅保护 HTTPS.</v>
      </c>
    </row>
    <row r="578" spans="1:8" ht="18.75" customHeight="1">
      <c r="A578" s="10" t="s">
        <v>107</v>
      </c>
      <c r="B578" s="64" t="str">
        <f>_xlfn.XLOOKUP($F578,题库[题号],题库[选项A])</f>
        <v>在网站前面配置Amazon CloudFront以使用HTTPS功能。</v>
      </c>
      <c r="C578" s="65"/>
      <c r="D578" s="6" t="str" cm="1">
        <f t="array" ref="D578">_xlfn.LET(_xlpm.v,INDEX($B:$B, 4 + INT((ROW()-4)/13)*13 + 8), IF(_xlpm.v=0,"",_xlpm.v))</f>
        <v/>
      </c>
      <c r="E578" s="6"/>
      <c r="F578" s="6">
        <f>45</f>
        <v>45</v>
      </c>
      <c r="G578" s="6" t="str">
        <f>_xlfn.XLOOKUP($F578,题库数据!$A$5:$A$104,题库数据!$J$5:$J$104,"")</f>
        <v>A,D</v>
      </c>
      <c r="H578" s="6" t="str">
        <f>_xlfn.LET(_xlpm.v,_xlfn.XLOOKUP(F578,题库数据!$A$5:$A$104,题库数据!$K$5:$K$104,""),IF(OR(_xlpm.v="",_xlpm.v=0),"",_xlpm.v))</f>
        <v>A-&gt; 我们可以将 CloudFront 配置为需要来自客户端的HTTPS(增强的安全性) https://docs.aws.amazon.com/AmazonCloudFront/latest/DeveloperGuide/using-https-viewers-to-cloudfront.html. D-&gt; 在 S3 上存储静态网站提供可扩展性和更少的操作开销,然后配置应用程序 LB 和 EC2 实例(因此 E不可用). B已退出,因为 AWS WAF Web ACL 不提供 HTTPS 功能,而仅保护 HTTPS.</v>
      </c>
    </row>
    <row r="579" spans="1:8" ht="18.75" customHeight="1">
      <c r="A579" s="10" t="s">
        <v>108</v>
      </c>
      <c r="B579" s="64" t="str">
        <f>_xlfn.XLOOKUP($F579,题库[题号],题库[选项B])</f>
        <v>在网站前部署AWS WAF Web ACL,提供HTTPS功能</v>
      </c>
      <c r="C579" s="65"/>
      <c r="D579" s="6" t="str" cm="1">
        <f t="array" ref="D579">_xlfn.LET(_xlpm.v,INDEX($B:$B, 4 + INT((ROW()-4)/13)*13 + 8), IF(_xlpm.v=0,"",_xlpm.v))</f>
        <v/>
      </c>
      <c r="E579" s="6"/>
      <c r="F579" s="6">
        <f>45</f>
        <v>45</v>
      </c>
      <c r="G579" s="6" t="str">
        <f>_xlfn.XLOOKUP($F579,题库数据!$A$5:$A$104,题库数据!$J$5:$J$104,"")</f>
        <v>A,D</v>
      </c>
      <c r="H579" s="6" t="str">
        <f>_xlfn.LET(_xlpm.v,_xlfn.XLOOKUP(F579,题库数据!$A$5:$A$104,题库数据!$K$5:$K$104,""),IF(OR(_xlpm.v="",_xlpm.v=0),"",_xlpm.v))</f>
        <v>A-&gt; 我们可以将 CloudFront 配置为需要来自客户端的HTTPS(增强的安全性) https://docs.aws.amazon.com/AmazonCloudFront/latest/DeveloperGuide/using-https-viewers-to-cloudfront.html. D-&gt; 在 S3 上存储静态网站提供可扩展性和更少的操作开销,然后配置应用程序 LB 和 EC2 实例(因此 E不可用). B已退出,因为 AWS WAF Web ACL 不提供 HTTPS 功能,而仅保护 HTTPS.</v>
      </c>
    </row>
    <row r="580" spans="1:8" ht="18.75" customHeight="1">
      <c r="A580" s="10" t="s">
        <v>109</v>
      </c>
      <c r="B580" s="64" t="str">
        <f>_xlfn.XLOOKUP($F580,题库[题号],题库[选项C])</f>
        <v>创建和部署 AWS Lambda 函数来管理和提供网站内容</v>
      </c>
      <c r="C580" s="65"/>
      <c r="D580" s="6" t="str" cm="1">
        <f t="array" ref="D580">_xlfn.LET(_xlpm.v,INDEX($B:$B, 4 + INT((ROW()-4)/13)*13 + 8), IF(_xlpm.v=0,"",_xlpm.v))</f>
        <v/>
      </c>
      <c r="E580" s="6"/>
      <c r="F580" s="6">
        <f>45</f>
        <v>45</v>
      </c>
      <c r="G580" s="6" t="str">
        <f>_xlfn.XLOOKUP($F580,题库数据!$A$5:$A$104,题库数据!$J$5:$J$104,"")</f>
        <v>A,D</v>
      </c>
      <c r="H580" s="6" t="str">
        <f>_xlfn.LET(_xlpm.v,_xlfn.XLOOKUP(F580,题库数据!$A$5:$A$104,题库数据!$K$5:$K$104,""),IF(OR(_xlpm.v="",_xlpm.v=0),"",_xlpm.v))</f>
        <v>A-&gt; 我们可以将 CloudFront 配置为需要来自客户端的HTTPS(增强的安全性) https://docs.aws.amazon.com/AmazonCloudFront/latest/DeveloperGuide/using-https-viewers-to-cloudfront.html. D-&gt; 在 S3 上存储静态网站提供可扩展性和更少的操作开销,然后配置应用程序 LB 和 EC2 实例(因此 E不可用). B已退出,因为 AWS WAF Web ACL 不提供 HTTPS 功能,而仅保护 HTTPS.</v>
      </c>
    </row>
    <row r="581" spans="1:8" ht="18.75" customHeight="1">
      <c r="A581" s="10" t="s">
        <v>110</v>
      </c>
      <c r="B581" s="64" t="str">
        <f>_xlfn.XLOOKUP($F581,题库[题号],题库[选项D])</f>
        <v>创建新网站和 Amazon S3 存储桶 在启用静态网站托管的 S3 存储桶上部署网站</v>
      </c>
      <c r="C581" s="65"/>
      <c r="D581" s="6" t="str" cm="1">
        <f t="array" ref="D581">_xlfn.LET(_xlpm.v,INDEX($B:$B, 4 + INT((ROW()-4)/13)*13 + 8), IF(_xlpm.v=0,"",_xlpm.v))</f>
        <v/>
      </c>
      <c r="E581" s="6"/>
      <c r="F581" s="6">
        <f>45</f>
        <v>45</v>
      </c>
      <c r="G581" s="6" t="str">
        <f>_xlfn.XLOOKUP($F581,题库数据!$A$5:$A$104,题库数据!$J$5:$J$104,"")</f>
        <v>A,D</v>
      </c>
      <c r="H581" s="6" t="str">
        <f>_xlfn.LET(_xlpm.v,_xlfn.XLOOKUP(F581,题库数据!$A$5:$A$104,题库数据!$K$5:$K$104,""),IF(OR(_xlpm.v="",_xlpm.v=0),"",_xlpm.v))</f>
        <v>A-&gt; 我们可以将 CloudFront 配置为需要来自客户端的HTTPS(增强的安全性) https://docs.aws.amazon.com/AmazonCloudFront/latest/DeveloperGuide/using-https-viewers-to-cloudfront.html. D-&gt; 在 S3 上存储静态网站提供可扩展性和更少的操作开销,然后配置应用程序 LB 和 EC2 实例(因此 E不可用). B已退出,因为 AWS WAF Web ACL 不提供 HTTPS 功能,而仅保护 HTTPS.</v>
      </c>
    </row>
    <row r="582" spans="1:8" ht="18.75" customHeight="1">
      <c r="A582" s="10" t="s">
        <v>128</v>
      </c>
      <c r="B582" s="64" t="str">
        <f>_xlfn.LET(_xlpm.v,_xlfn.XLOOKUP($F582,题库[题号],题库[选项E],""),IF(OR(_xlpm.v="",_xlpm.v=0),"",_xlpm.v))</f>
        <v>创建新网站.使用应用程序负载均衡器后面的 Amazon EC2 实例的 Auto Scaling 组部署网站.</v>
      </c>
      <c r="C582" s="65"/>
      <c r="D582" s="6" t="str" cm="1">
        <f t="array" ref="D582">_xlfn.LET(_xlpm.v,INDEX($B:$B, 4 + INT((ROW()-4)/13)*13 + 8), IF(_xlpm.v=0,"",_xlpm.v))</f>
        <v/>
      </c>
      <c r="E582" s="6"/>
      <c r="F582" s="6">
        <f>45</f>
        <v>45</v>
      </c>
      <c r="G582" s="6" t="str">
        <f>_xlfn.XLOOKUP($F582,题库数据!$A$5:$A$104,题库数据!$J$5:$J$104,"")</f>
        <v>A,D</v>
      </c>
      <c r="H582" s="6" t="str">
        <f>_xlfn.LET(_xlpm.v,_xlfn.XLOOKUP(F582,题库数据!$A$5:$A$104,题库数据!$K$5:$K$104,""),IF(OR(_xlpm.v="",_xlpm.v=0),"",_xlpm.v))</f>
        <v>A-&gt; 我们可以将 CloudFront 配置为需要来自客户端的HTTPS(增强的安全性) https://docs.aws.amazon.com/AmazonCloudFront/latest/DeveloperGuide/using-https-viewers-to-cloudfront.html. D-&gt; 在 S3 上存储静态网站提供可扩展性和更少的操作开销,然后配置应用程序 LB 和 EC2 实例(因此 E不可用). B已退出,因为 AWS WAF Web ACL 不提供 HTTPS 功能,而仅保护 HTTPS.</v>
      </c>
    </row>
    <row r="583" spans="1:8" ht="18.75" customHeight="1" thickBot="1">
      <c r="A583" s="10"/>
      <c r="B583" s="66" t="str">
        <f>_xlfn.LET(_xlpm.v,_xlfn.XLOOKUP($F583,题库[题号],题库[选项F],""),IF(OR(_xlpm.v="",_xlpm.v=0),"",_xlpm.v))</f>
        <v/>
      </c>
      <c r="C583" s="67"/>
      <c r="D583" s="6" t="str" cm="1">
        <f t="array" ref="D583">_xlfn.LET(_xlpm.v,INDEX($B:$B, 4 + INT((ROW()-4)/13)*13 + 8), IF(_xlpm.v=0,"",_xlpm.v))</f>
        <v/>
      </c>
      <c r="E583" s="6"/>
      <c r="F583" s="6">
        <f>45</f>
        <v>45</v>
      </c>
      <c r="G583" s="6" t="str">
        <f>_xlfn.XLOOKUP($F583,题库数据!$A$5:$A$104,题库数据!$J$5:$J$104,"")</f>
        <v>A,D</v>
      </c>
      <c r="H583" s="6" t="str">
        <f>_xlfn.LET(_xlpm.v,_xlfn.XLOOKUP(F583,题库数据!$A$5:$A$104,题库数据!$K$5:$K$104,""),IF(OR(_xlpm.v="",_xlpm.v=0),"",_xlpm.v))</f>
        <v>A-&gt; 我们可以将 CloudFront 配置为需要来自客户端的HTTPS(增强的安全性) https://docs.aws.amazon.com/AmazonCloudFront/latest/DeveloperGuide/using-https-viewers-to-cloudfront.html. D-&gt; 在 S3 上存储静态网站提供可扩展性和更少的操作开销,然后配置应用程序 LB 和 EC2 实例(因此 E不可用). B已退出,因为 AWS WAF Web ACL 不提供 HTTPS 功能,而仅保护 HTTPS.</v>
      </c>
    </row>
    <row r="584" spans="1:8" ht="18.75" customHeight="1" thickBot="1">
      <c r="A584" s="11" t="s">
        <v>111</v>
      </c>
      <c r="B584" s="25"/>
      <c r="C584" s="7"/>
      <c r="D584" s="6" t="str" cm="1">
        <f t="array" ref="D584">_xlfn.LET(_xlpm.v,INDEX($B:$B, 4 + INT((ROW()-4)/13)*13 + 8), IF(_xlpm.v=0,"",_xlpm.v))</f>
        <v/>
      </c>
      <c r="E584" s="6"/>
      <c r="F584" s="6">
        <f>45</f>
        <v>45</v>
      </c>
      <c r="G584" s="6" t="str">
        <f>_xlfn.XLOOKUP($F584,题库数据!$A$5:$A$104,题库数据!$J$5:$J$104,"")</f>
        <v>A,D</v>
      </c>
      <c r="H584" s="6" t="str">
        <f>_xlfn.LET(_xlpm.v,_xlfn.XLOOKUP(F584,题库数据!$A$5:$A$104,题库数据!$K$5:$K$104,""),IF(OR(_xlpm.v="",_xlpm.v=0),"",_xlpm.v))</f>
        <v>A-&gt; 我们可以将 CloudFront 配置为需要来自客户端的HTTPS(增强的安全性) https://docs.aws.amazon.com/AmazonCloudFront/latest/DeveloperGuide/using-https-viewers-to-cloudfront.html. D-&gt; 在 S3 上存储静态网站提供可扩展性和更少的操作开销,然后配置应用程序 LB 和 EC2 实例(因此 E不可用). B已退出,因为 AWS WAF Web ACL 不提供 HTTPS 功能,而仅保护 HTTPS.</v>
      </c>
    </row>
    <row r="585" spans="1:8" ht="18.75" customHeight="1">
      <c r="A585" s="10" t="s">
        <v>112</v>
      </c>
      <c r="B585" s="34" t="str">
        <f>_xlfn.LET(_xlpm.inp,$B$584,_xlpm.nInp,_xlfn.LET(_xlpm.raw,UPPER(TRIM($B$584)),_xlpm.clean,SUBSTITUTE(SUBSTITUTE(SUBSTITUTE(SUBSTITUTE(SUBSTITUTE(_xlpm.raw,"，",","),"、",","),"；",","),"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85" s="19"/>
      <c r="D585" s="6" t="str" cm="1">
        <f t="array" ref="D585">_xlfn.LET(_xlpm.v,INDEX($B:$B, 4 + INT((ROW()-4)/13)*13 + 8), IF(_xlpm.v=0,"",_xlpm.v))</f>
        <v/>
      </c>
      <c r="E585" s="6"/>
      <c r="F585" s="6">
        <f>45</f>
        <v>45</v>
      </c>
      <c r="G585" s="6" t="str">
        <f>_xlfn.XLOOKUP($F585,题库数据!$A$5:$A$104,题库数据!$J$5:$J$104,"")</f>
        <v>A,D</v>
      </c>
      <c r="H585" s="6" t="str">
        <f>_xlfn.LET(_xlpm.v,_xlfn.XLOOKUP(F585,题库数据!$A$5:$A$104,题库数据!$K$5:$K$104,""),IF(OR(_xlpm.v="",_xlpm.v=0),"",_xlpm.v))</f>
        <v>A-&gt; 我们可以将 CloudFront 配置为需要来自客户端的HTTPS(增强的安全性) https://docs.aws.amazon.com/AmazonCloudFront/latest/DeveloperGuide/using-https-viewers-to-cloudfront.html. D-&gt; 在 S3 上存储静态网站提供可扩展性和更少的操作开销,然后配置应用程序 LB 和 EC2 实例(因此 E不可用). B已退出,因为 AWS WAF Web ACL 不提供 HTTPS 功能,而仅保护 HTTPS.</v>
      </c>
    </row>
    <row r="586" spans="1:8" ht="18.75" customHeight="1">
      <c r="A586" s="10" t="s">
        <v>113</v>
      </c>
      <c r="B586" s="35" t="str">
        <f>_xlfn.LET(_xlpm.inp,$B$584,_xlpm.nStd,_xlfn.LET(_xlpm.raw,UPPER(TRIM($G$576)),_xlpm.clean,SUBSTITUTE(SUBSTITUTE(SUBSTITUTE(SUBSTITUTE(SUBSTITUTE(_xlpm.raw,"，",","),"、",","),"；",","),"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86" s="18"/>
      <c r="D586" s="6" t="str" cm="1">
        <f t="array" ref="D586">_xlfn.LET(_xlpm.v,INDEX($B:$B, 4 + INT((ROW()-4)/13)*13 + 8), IF(_xlpm.v=0,"",_xlpm.v))</f>
        <v/>
      </c>
      <c r="E586" s="6"/>
      <c r="F586" s="6">
        <f>45</f>
        <v>45</v>
      </c>
      <c r="G586" s="6" t="str">
        <f>_xlfn.XLOOKUP($F586,题库数据!$A$5:$A$104,题库数据!$J$5:$J$104,"")</f>
        <v>A,D</v>
      </c>
      <c r="H586" s="6" t="str">
        <f>_xlfn.LET(_xlpm.v,_xlfn.XLOOKUP(F586,题库数据!$A$5:$A$104,题库数据!$K$5:$K$104,""),IF(OR(_xlpm.v="",_xlpm.v=0),"",_xlpm.v))</f>
        <v>A-&gt; 我们可以将 CloudFront 配置为需要来自客户端的HTTPS(增强的安全性) https://docs.aws.amazon.com/AmazonCloudFront/latest/DeveloperGuide/using-https-viewers-to-cloudfront.html. D-&gt; 在 S3 上存储静态网站提供可扩展性和更少的操作开销,然后配置应用程序 LB 和 EC2 实例(因此 E不可用). B已退出,因为 AWS WAF Web ACL 不提供 HTTPS 功能,而仅保护 HTTPS.</v>
      </c>
    </row>
    <row r="587" spans="1:8" ht="18.75" customHeight="1">
      <c r="A587" s="37" t="s">
        <v>114</v>
      </c>
      <c r="B587" s="52" t="str">
        <f>_xlfn.LET(_xlpm.inp,$B$584,_xlpm.p,$H$576,IF(OR(LEN(TRIM(_xlpm.inp))=0,LEN(TRIM(_xlpm.p))=0,_xlpm.p=0),"",_xlpm.p))</f>
        <v/>
      </c>
      <c r="C587" s="63"/>
      <c r="D587" s="6" t="str" cm="1">
        <f t="array" ref="D587">_xlfn.LET(_xlpm.v,INDEX($B:$B, 4 + INT((ROW()-4)/13)*13 + 8), IF(_xlpm.v=0,"",_xlpm.v))</f>
        <v/>
      </c>
      <c r="E587" s="6"/>
      <c r="F587" s="6">
        <f>45</f>
        <v>45</v>
      </c>
      <c r="G587" s="6" t="str">
        <f>_xlfn.XLOOKUP($F587,题库数据!$A$5:$A$104,题库数据!$J$5:$J$104,"")</f>
        <v>A,D</v>
      </c>
      <c r="H587" s="6" t="str">
        <f>_xlfn.LET(_xlpm.v,_xlfn.XLOOKUP(F587,题库数据!$A$5:$A$104,题库数据!$K$5:$K$104,""),IF(OR(_xlpm.v="",_xlpm.v=0),"",_xlpm.v))</f>
        <v>A-&gt; 我们可以将 CloudFront 配置为需要来自客户端的HTTPS(增强的安全性) https://docs.aws.amazon.com/AmazonCloudFront/latest/DeveloperGuide/using-https-viewers-to-cloudfront.html. D-&gt; 在 S3 上存储静态网站提供可扩展性和更少的操作开销,然后配置应用程序 LB 和 EC2 实例(因此 E不可用). B已退出,因为 AWS WAF Web ACL 不提供 HTTPS 功能,而仅保护 HTTPS.</v>
      </c>
    </row>
    <row r="588" spans="1:8" ht="18.75" customHeight="1" thickBot="1">
      <c r="A588" s="12"/>
      <c r="B588" s="54"/>
      <c r="C588" s="55"/>
      <c r="D588" s="6" t="str" cm="1">
        <f t="array" ref="D588">_xlfn.LET(_xlpm.v,INDEX($B:$B, 4 + INT((ROW()-4)/13)*13 + 8), IF(_xlpm.v=0,"",_xlpm.v))</f>
        <v/>
      </c>
      <c r="E588" s="6"/>
      <c r="F588" s="6">
        <f>45</f>
        <v>45</v>
      </c>
      <c r="G588" s="6" t="str">
        <f>_xlfn.XLOOKUP($F588,题库数据!$A$5:$A$104,题库数据!$J$5:$J$104,"")</f>
        <v>A,D</v>
      </c>
      <c r="H588" s="6" t="str">
        <f>_xlfn.LET(_xlpm.v,_xlfn.XLOOKUP(F588,题库数据!$A$5:$A$104,题库数据!$K$5:$K$104,""),IF(OR(_xlpm.v="",_xlpm.v=0),"",_xlpm.v))</f>
        <v>A-&gt; 我们可以将 CloudFront 配置为需要来自客户端的HTTPS(增强的安全性) https://docs.aws.amazon.com/AmazonCloudFront/latest/DeveloperGuide/using-https-viewers-to-cloudfront.html. D-&gt; 在 S3 上存储静态网站提供可扩展性和更少的操作开销,然后配置应用程序 LB 和 EC2 实例(因此 E不可用). B已退出,因为 AWS WAF Web ACL 不提供 HTTPS 功能,而仅保护 HTTPS.</v>
      </c>
    </row>
    <row r="589" spans="1:8" ht="58.5" customHeight="1" thickTop="1" thickBot="1">
      <c r="A589" s="8" t="s">
        <v>160</v>
      </c>
      <c r="B589" s="56" t="s">
        <v>673</v>
      </c>
      <c r="C589" s="57"/>
      <c r="D589" s="6" t="str" cm="1">
        <f t="array" ref="D589">_xlfn.LET(_xlpm.v,INDEX($B:$B, 4 + INT((ROW()-4)/13)*13 + 8), IF(_xlpm.v=0,"",_xlpm.v))</f>
        <v/>
      </c>
      <c r="E589" s="6"/>
      <c r="F589" s="6">
        <f>46</f>
        <v>46</v>
      </c>
      <c r="G589" s="6" t="str">
        <f>_xlfn.XLOOKUP($F589,题库数据!$A$5:$A$104,题库数据!$J$5:$J$104,"")</f>
        <v>A</v>
      </c>
      <c r="H589" s="6" t="str">
        <f>_xlfn.LET(_xlpm.v,_xlfn.XLOOKUP(F589,题库数据!$A$5:$A$104,题库数据!$K$5:$K$104,""),IF(OR(_xlpm.v="",_xlpm.v=0),"",_xlpm.v))</f>
        <v>您可以配置CloudWatch Logs日志组,以便通过CloudWatLogs订阅将其接收到的数据流式传输到您的Amazon OpenSearch 服务集群。</v>
      </c>
    </row>
    <row r="590" spans="1:8" ht="18.75" customHeight="1">
      <c r="A590" s="13"/>
      <c r="B590" s="58"/>
      <c r="C590" s="59"/>
      <c r="D590" s="6" t="str" cm="1">
        <f t="array" ref="D590">_xlfn.LET(_xlpm.v,INDEX($B:$B, 4 + INT((ROW()-4)/13)*13 + 8), IF(_xlpm.v=0,"",_xlpm.v))</f>
        <v/>
      </c>
      <c r="E590" s="6"/>
      <c r="F590" s="6">
        <f>46</f>
        <v>46</v>
      </c>
      <c r="G590" s="6" t="str">
        <f>_xlfn.XLOOKUP($F590,题库数据!$A$5:$A$104,题库数据!$J$5:$J$104,"")</f>
        <v>A</v>
      </c>
      <c r="H590" s="6" t="str">
        <f>_xlfn.LET(_xlpm.v,_xlfn.XLOOKUP(F590,题库数据!$A$5:$A$104,题库数据!$K$5:$K$104,""),IF(OR(_xlpm.v="",_xlpm.v=0),"",_xlpm.v))</f>
        <v>您可以配置CloudWatch Logs日志组,以便通过CloudWatLogs订阅将其接收到的数据流式传输到您的Amazon OpenSearch 服务集群。</v>
      </c>
    </row>
    <row r="591" spans="1:8" ht="18.75" customHeight="1">
      <c r="A591" s="14" t="s">
        <v>107</v>
      </c>
      <c r="B591" s="60" t="str">
        <f>_xlfn.XLOOKUP($F591,题库[题号],题库[选项A])</f>
        <v>配置 CloudWatch Logs 订阅以将日志流式传输到 Amazon OpenSearch Service (Amazon Elasticsearch Service).</v>
      </c>
      <c r="C591" s="61"/>
      <c r="D591" s="6" t="str" cm="1">
        <f t="array" ref="D591">_xlfn.LET(_xlpm.v,INDEX($B:$B, 4 + INT((ROW()-4)/13)*13 + 8), IF(_xlpm.v=0,"",_xlpm.v))</f>
        <v/>
      </c>
      <c r="E591" s="6"/>
      <c r="F591" s="6">
        <f>46</f>
        <v>46</v>
      </c>
      <c r="G591" s="6" t="str">
        <f>_xlfn.XLOOKUP($F591,题库数据!$A$5:$A$104,题库数据!$J$5:$J$104,"")</f>
        <v>A</v>
      </c>
      <c r="H591" s="6" t="str">
        <f>_xlfn.LET(_xlpm.v,_xlfn.XLOOKUP(F591,题库数据!$A$5:$A$104,题库数据!$K$5:$K$104,""),IF(OR(_xlpm.v="",_xlpm.v=0),"",_xlpm.v))</f>
        <v>您可以配置CloudWatch Logs日志组,以便通过CloudWatLogs订阅将其接收到的数据流式传输到您的Amazon OpenSearch 服务集群。</v>
      </c>
    </row>
    <row r="592" spans="1:8" ht="18.75" customHeight="1">
      <c r="A592" s="14" t="s">
        <v>108</v>
      </c>
      <c r="B592" s="60" t="str">
        <f>_xlfn.XLOOKUP($F592,题库[题号],题库[选项B])</f>
        <v>创建AWS Lambda函数.使用日志组调用函数将日志写入Amazon OpenSearch Service (Amazon Elasticsearch Service) .</v>
      </c>
      <c r="C592" s="61"/>
      <c r="D592" s="6" t="str" cm="1">
        <f t="array" ref="D592">_xlfn.LET(_xlpm.v,INDEX($B:$B, 4 + INT((ROW()-4)/13)*13 + 8), IF(_xlpm.v=0,"",_xlpm.v))</f>
        <v/>
      </c>
      <c r="E592" s="6"/>
      <c r="F592" s="6">
        <f>46</f>
        <v>46</v>
      </c>
      <c r="G592" s="6" t="str">
        <f>_xlfn.XLOOKUP($F592,题库数据!$A$5:$A$104,题库数据!$J$5:$J$104,"")</f>
        <v>A</v>
      </c>
      <c r="H592" s="6" t="str">
        <f>_xlfn.LET(_xlpm.v,_xlfn.XLOOKUP(F592,题库数据!$A$5:$A$104,题库数据!$K$5:$K$104,""),IF(OR(_xlpm.v="",_xlpm.v=0),"",_xlpm.v))</f>
        <v>您可以配置CloudWatch Logs日志组,以便通过CloudWatLogs订阅将其接收到的数据流式传输到您的Amazon OpenSearch 服务集群。</v>
      </c>
    </row>
    <row r="593" spans="1:8" ht="18.75" customHeight="1">
      <c r="A593" s="14" t="s">
        <v>109</v>
      </c>
      <c r="B593" s="60" t="str">
        <f>_xlfn.XLOOKUP($F593,题库[题号],题库[选项C])</f>
        <v>创建 Amazon Kinesis Data Firehose 传输流.将日志组配置为传输流的源.将 Amazon OpenSearch Service (Amazon Elasticsearch Service)配置为传输流的目标.</v>
      </c>
      <c r="C593" s="61"/>
      <c r="D593" s="6" t="str" cm="1">
        <f t="array" ref="D593">_xlfn.LET(_xlpm.v,INDEX($B:$B, 4 + INT((ROW()-4)/13)*13 + 8), IF(_xlpm.v=0,"",_xlpm.v))</f>
        <v/>
      </c>
      <c r="E593" s="6"/>
      <c r="F593" s="6">
        <f>46</f>
        <v>46</v>
      </c>
      <c r="G593" s="6" t="str">
        <f>_xlfn.XLOOKUP($F593,题库数据!$A$5:$A$104,题库数据!$J$5:$J$104,"")</f>
        <v>A</v>
      </c>
      <c r="H593" s="6" t="str">
        <f>_xlfn.LET(_xlpm.v,_xlfn.XLOOKUP(F593,题库数据!$A$5:$A$104,题库数据!$K$5:$K$104,""),IF(OR(_xlpm.v="",_xlpm.v=0),"",_xlpm.v))</f>
        <v>您可以配置CloudWatch Logs日志组,以便通过CloudWatLogs订阅将其接收到的数据流式传输到您的Amazon OpenSearch 服务集群。</v>
      </c>
    </row>
    <row r="594" spans="1:8" ht="18.75" customHeight="1">
      <c r="A594" s="14" t="s">
        <v>110</v>
      </c>
      <c r="B594" s="60" t="str">
        <f>_xlfn.XLOOKUP($F594,题库[题号],题库[选项D])</f>
        <v>在每台应用程序服务器上安装和配置 Amazon Kinesis Agent 以将日志传送到 Amazon Kinesis Data Streams.配置 Kinesis Data Streams 以将日志传送到 Amazon OpenSearch Service (Amazon Elasticsearch Service)</v>
      </c>
      <c r="C594" s="61"/>
      <c r="D594" s="6" t="str" cm="1">
        <f t="array" ref="D594">_xlfn.LET(_xlpm.v,INDEX($B:$B, 4 + INT((ROW()-4)/13)*13 + 8), IF(_xlpm.v=0,"",_xlpm.v))</f>
        <v/>
      </c>
      <c r="E594" s="6"/>
      <c r="F594" s="6">
        <f>46</f>
        <v>46</v>
      </c>
      <c r="G594" s="6" t="str">
        <f>_xlfn.XLOOKUP($F594,题库数据!$A$5:$A$104,题库数据!$J$5:$J$104,"")</f>
        <v>A</v>
      </c>
      <c r="H594" s="6" t="str">
        <f>_xlfn.LET(_xlpm.v,_xlfn.XLOOKUP(F594,题库数据!$A$5:$A$104,题库数据!$K$5:$K$104,""),IF(OR(_xlpm.v="",_xlpm.v=0),"",_xlpm.v))</f>
        <v>您可以配置CloudWatch Logs日志组,以便通过CloudWatLogs订阅将其接收到的数据流式传输到您的Amazon OpenSearch 服务集群。</v>
      </c>
    </row>
    <row r="595" spans="1:8" ht="18.75" customHeight="1">
      <c r="A595" s="14"/>
      <c r="B595" s="62" t="str">
        <f>_xlfn.LET(_xlpm.v,_xlfn.XLOOKUP($F595,题库[题号],题库[选项E],""),IF(OR(_xlpm.v="",_xlpm.v=0),"",_xlpm.v))</f>
        <v/>
      </c>
      <c r="C595" s="63"/>
      <c r="D595" s="6" t="str" cm="1">
        <f t="array" ref="D595">_xlfn.LET(_xlpm.v,INDEX($B:$B, 4 + INT((ROW()-4)/13)*13 + 8), IF(_xlpm.v=0,"",_xlpm.v))</f>
        <v/>
      </c>
      <c r="E595" s="6"/>
      <c r="F595" s="6">
        <f>46</f>
        <v>46</v>
      </c>
      <c r="G595" s="6" t="str">
        <f>_xlfn.XLOOKUP($F595,题库数据!$A$5:$A$104,题库数据!$J$5:$J$104,"")</f>
        <v>A</v>
      </c>
      <c r="H595" s="6" t="str">
        <f>_xlfn.LET(_xlpm.v,_xlfn.XLOOKUP(F595,题库数据!$A$5:$A$104,题库数据!$K$5:$K$104,""),IF(OR(_xlpm.v="",_xlpm.v=0),"",_xlpm.v))</f>
        <v>您可以配置CloudWatch Logs日志组,以便通过CloudWatLogs订阅将其接收到的数据流式传输到您的Amazon OpenSearch 服务集群。</v>
      </c>
    </row>
    <row r="596" spans="1:8" ht="18.75" customHeight="1" thickBot="1">
      <c r="A596" s="14"/>
      <c r="B596" s="66" t="str">
        <f>_xlfn.LET(_xlpm.v,_xlfn.XLOOKUP($F596,题库[题号],题库[选项F],""),IF(OR(_xlpm.v="",_xlpm.v=0),"",_xlpm.v))</f>
        <v/>
      </c>
      <c r="C596" s="67"/>
      <c r="D596" s="6" t="str" cm="1">
        <f t="array" ref="D596">_xlfn.LET(_xlpm.v,INDEX($B:$B, 4 + INT((ROW()-4)/13)*13 + 8), IF(_xlpm.v=0,"",_xlpm.v))</f>
        <v/>
      </c>
      <c r="E596" s="6"/>
      <c r="F596" s="6">
        <f>46</f>
        <v>46</v>
      </c>
      <c r="G596" s="6" t="str">
        <f>_xlfn.XLOOKUP($F596,题库数据!$A$5:$A$104,题库数据!$J$5:$J$104,"")</f>
        <v>A</v>
      </c>
      <c r="H596" s="6" t="str">
        <f>_xlfn.LET(_xlpm.v,_xlfn.XLOOKUP(F596,题库数据!$A$5:$A$104,题库数据!$K$5:$K$104,""),IF(OR(_xlpm.v="",_xlpm.v=0),"",_xlpm.v))</f>
        <v>您可以配置CloudWatch Logs日志组,以便通过CloudWatLogs订阅将其接收到的数据流式传输到您的Amazon OpenSearch 服务集群。</v>
      </c>
    </row>
    <row r="597" spans="1:8" ht="18.75" customHeight="1" thickBot="1">
      <c r="A597" s="11" t="s">
        <v>111</v>
      </c>
      <c r="B597" s="25"/>
      <c r="C597" s="7"/>
      <c r="D597" s="6" t="str" cm="1">
        <f t="array" ref="D597">_xlfn.LET(_xlpm.v,INDEX($B:$B, 4 + INT((ROW()-4)/13)*13 + 8), IF(_xlpm.v=0,"",_xlpm.v))</f>
        <v/>
      </c>
      <c r="E597" s="6"/>
      <c r="F597" s="6">
        <f>46</f>
        <v>46</v>
      </c>
      <c r="G597" s="6" t="str">
        <f>_xlfn.XLOOKUP($F597,题库数据!$A$5:$A$104,题库数据!$J$5:$J$104,"")</f>
        <v>A</v>
      </c>
      <c r="H597" s="6" t="str">
        <f>_xlfn.LET(_xlpm.v,_xlfn.XLOOKUP(F597,题库数据!$A$5:$A$104,题库数据!$K$5:$K$104,""),IF(OR(_xlpm.v="",_xlpm.v=0),"",_xlpm.v))</f>
        <v>您可以配置CloudWatch Logs日志组,以便通过CloudWatLogs订阅将其接收到的数据流式传输到您的Amazon OpenSearch 服务集群。</v>
      </c>
    </row>
    <row r="598" spans="1:8" ht="18.75" customHeight="1">
      <c r="A598" s="14" t="s">
        <v>112</v>
      </c>
      <c r="B598" s="34" t="str">
        <f>_xlfn.LET(_xlpm.inp,$B$597,_xlpm.nInp,_xlfn.LET(_xlpm.raw,UPPER(TRIM($B$597)),_xlpm.clean,SUBSTITUTE(SUBSTITUTE(SUBSTITUTE(SUBSTITUTE(SUBSTITUTE(_xlpm.raw,"，",","),"、",","),"；",","),"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98" s="19"/>
      <c r="D598" s="6" t="str" cm="1">
        <f t="array" ref="D598">_xlfn.LET(_xlpm.v,INDEX($B:$B, 4 + INT((ROW()-4)/13)*13 + 8), IF(_xlpm.v=0,"",_xlpm.v))</f>
        <v/>
      </c>
      <c r="E598" s="6"/>
      <c r="F598" s="6">
        <f>46</f>
        <v>46</v>
      </c>
      <c r="G598" s="6" t="str">
        <f>_xlfn.XLOOKUP($F598,题库数据!$A$5:$A$104,题库数据!$J$5:$J$104,"")</f>
        <v>A</v>
      </c>
      <c r="H598" s="6" t="str">
        <f>_xlfn.LET(_xlpm.v,_xlfn.XLOOKUP(F598,题库数据!$A$5:$A$104,题库数据!$K$5:$K$104,""),IF(OR(_xlpm.v="",_xlpm.v=0),"",_xlpm.v))</f>
        <v>您可以配置CloudWatch Logs日志组,以便通过CloudWatLogs订阅将其接收到的数据流式传输到您的Amazon OpenSearch 服务集群。</v>
      </c>
    </row>
    <row r="599" spans="1:8" ht="18.75" customHeight="1">
      <c r="A599" s="14" t="s">
        <v>113</v>
      </c>
      <c r="B599" s="35" t="str">
        <f>_xlfn.LET(_xlpm.inp,$B$597,_xlpm.nStd,_xlfn.LET(_xlpm.raw,UPPER(TRIM($G$589)),_xlpm.clean,SUBSTITUTE(SUBSTITUTE(SUBSTITUTE(SUBSTITUTE(SUBSTITUTE(_xlpm.raw,"，",","),"、",","),"；",","),"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99" s="18"/>
      <c r="D599" s="6" t="str" cm="1">
        <f t="array" ref="D599">_xlfn.LET(_xlpm.v,INDEX($B:$B, 4 + INT((ROW()-4)/13)*13 + 8), IF(_xlpm.v=0,"",_xlpm.v))</f>
        <v/>
      </c>
      <c r="E599" s="6"/>
      <c r="F599" s="6">
        <f>46</f>
        <v>46</v>
      </c>
      <c r="G599" s="6" t="str">
        <f>_xlfn.XLOOKUP($F599,题库数据!$A$5:$A$104,题库数据!$J$5:$J$104,"")</f>
        <v>A</v>
      </c>
      <c r="H599" s="6" t="str">
        <f>_xlfn.LET(_xlpm.v,_xlfn.XLOOKUP(F599,题库数据!$A$5:$A$104,题库数据!$K$5:$K$104,""),IF(OR(_xlpm.v="",_xlpm.v=0),"",_xlpm.v))</f>
        <v>您可以配置CloudWatch Logs日志组,以便通过CloudWatLogs订阅将其接收到的数据流式传输到您的Amazon OpenSearch 服务集群。</v>
      </c>
    </row>
    <row r="600" spans="1:8" ht="18.75" customHeight="1">
      <c r="A600" s="37" t="s">
        <v>114</v>
      </c>
      <c r="B600" s="52" t="str">
        <f>_xlfn.LET(_xlpm.inp,$B$597,_xlpm.p,$H$589,IF(OR(LEN(TRIM(_xlpm.inp))=0,LEN(TRIM(_xlpm.p))=0,_xlpm.p=0),"",_xlpm.p))</f>
        <v/>
      </c>
      <c r="C600" s="63"/>
      <c r="D600" s="6" t="str" cm="1">
        <f t="array" ref="D600">_xlfn.LET(_xlpm.v,INDEX($B:$B, 4 + INT((ROW()-4)/13)*13 + 8), IF(_xlpm.v=0,"",_xlpm.v))</f>
        <v/>
      </c>
      <c r="E600" s="6"/>
      <c r="F600" s="6">
        <f>46</f>
        <v>46</v>
      </c>
      <c r="G600" s="6" t="str">
        <f>_xlfn.XLOOKUP($F600,题库数据!$A$5:$A$104,题库数据!$J$5:$J$104,"")</f>
        <v>A</v>
      </c>
      <c r="H600" s="6" t="str">
        <f>_xlfn.LET(_xlpm.v,_xlfn.XLOOKUP(F600,题库数据!$A$5:$A$104,题库数据!$K$5:$K$104,""),IF(OR(_xlpm.v="",_xlpm.v=0),"",_xlpm.v))</f>
        <v>您可以配置CloudWatch Logs日志组,以便通过CloudWatLogs订阅将其接收到的数据流式传输到您的Amazon OpenSearch 服务集群。</v>
      </c>
    </row>
    <row r="601" spans="1:8" ht="18.75" customHeight="1" thickBot="1">
      <c r="A601" s="15"/>
      <c r="B601" s="54"/>
      <c r="C601" s="55"/>
      <c r="D601" s="6" t="str" cm="1">
        <f t="array" ref="D601">_xlfn.LET(_xlpm.v,INDEX($B:$B, 4 + INT((ROW()-4)/13)*13 + 8), IF(_xlpm.v=0,"",_xlpm.v))</f>
        <v/>
      </c>
      <c r="E601" s="6"/>
      <c r="F601" s="6">
        <f>46</f>
        <v>46</v>
      </c>
      <c r="G601" s="6" t="str">
        <f>_xlfn.XLOOKUP($F601,题库数据!$A$5:$A$104,题库数据!$J$5:$J$104,"")</f>
        <v>A</v>
      </c>
      <c r="H601" s="6" t="str">
        <f>_xlfn.LET(_xlpm.v,_xlfn.XLOOKUP(F601,题库数据!$A$5:$A$104,题库数据!$K$5:$K$104,""),IF(OR(_xlpm.v="",_xlpm.v=0),"",_xlpm.v))</f>
        <v>您可以配置CloudWatch Logs日志组,以便通过CloudWatLogs订阅将其接收到的数据流式传输到您的Amazon OpenSearch 服务集群。</v>
      </c>
    </row>
    <row r="602" spans="1:8" ht="58.5" customHeight="1" thickTop="1" thickBot="1">
      <c r="A602" s="8" t="s">
        <v>161</v>
      </c>
      <c r="B602" s="56" t="s">
        <v>675</v>
      </c>
      <c r="C602" s="57"/>
      <c r="D602" s="6" t="str" cm="1">
        <f t="array" ref="D602">_xlfn.LET(_xlpm.v,INDEX($B:$B, 4 + INT((ROW()-4)/13)*13 + 8), IF(_xlpm.v=0,"",_xlpm.v))</f>
        <v/>
      </c>
      <c r="E602" s="6"/>
      <c r="F602" s="6">
        <f>47</f>
        <v>47</v>
      </c>
      <c r="G602" s="6" t="str">
        <f>_xlfn.XLOOKUP($F602,题库数据!$A$5:$A$104,题库数据!$J$5:$J$104,"")</f>
        <v>D</v>
      </c>
      <c r="H602" s="6" t="str">
        <f>_xlfn.LET(_xlpm.v,_xlfn.XLOOKUP(F602,题库数据!$A$5:$A$104,题库数据!$K$5:$K$104,""),IF(OR(_xlpm.v="",_xlpm.v=0),"",_xlpm.v))</f>
        <v>Amazon S3 最便宜,可以从任何地方访问.</v>
      </c>
    </row>
    <row r="603" spans="1:8" ht="18.75" customHeight="1">
      <c r="A603" s="9"/>
      <c r="B603" s="74"/>
      <c r="C603" s="75"/>
      <c r="D603" s="6" t="str" cm="1">
        <f t="array" ref="D603">_xlfn.LET(_xlpm.v,INDEX($B:$B, 4 + INT((ROW()-4)/13)*13 + 8), IF(_xlpm.v=0,"",_xlpm.v))</f>
        <v/>
      </c>
      <c r="E603" s="6"/>
      <c r="F603" s="6">
        <f>47</f>
        <v>47</v>
      </c>
      <c r="G603" s="6" t="str">
        <f>_xlfn.XLOOKUP($F603,题库数据!$A$5:$A$104,题库数据!$J$5:$J$104,"")</f>
        <v>D</v>
      </c>
      <c r="H603" s="6" t="str">
        <f>_xlfn.LET(_xlpm.v,_xlfn.XLOOKUP(F603,题库数据!$A$5:$A$104,题库数据!$K$5:$K$104,""),IF(OR(_xlpm.v="",_xlpm.v=0),"",_xlpm.v))</f>
        <v>Amazon S3 最便宜,可以从任何地方访问.</v>
      </c>
    </row>
    <row r="604" spans="1:8" ht="18.75" customHeight="1">
      <c r="A604" s="10" t="s">
        <v>107</v>
      </c>
      <c r="B604" s="64" t="str">
        <f>_xlfn.XLOOKUP($F604,题库[题号],题库[选项A])</f>
        <v>Amazon Elastic Block Store (Amazon EBS)</v>
      </c>
      <c r="C604" s="65"/>
      <c r="D604" s="6" t="str" cm="1">
        <f t="array" ref="D604">_xlfn.LET(_xlpm.v,INDEX($B:$B, 4 + INT((ROW()-4)/13)*13 + 8), IF(_xlpm.v=0,"",_xlpm.v))</f>
        <v/>
      </c>
      <c r="E604" s="6"/>
      <c r="F604" s="6">
        <f>47</f>
        <v>47</v>
      </c>
      <c r="G604" s="6" t="str">
        <f>_xlfn.XLOOKUP($F604,题库数据!$A$5:$A$104,题库数据!$J$5:$J$104,"")</f>
        <v>D</v>
      </c>
      <c r="H604" s="6" t="str">
        <f>_xlfn.LET(_xlpm.v,_xlfn.XLOOKUP(F604,题库数据!$A$5:$A$104,题库数据!$K$5:$K$104,""),IF(OR(_xlpm.v="",_xlpm.v=0),"",_xlpm.v))</f>
        <v>Amazon S3 最便宜,可以从任何地方访问.</v>
      </c>
    </row>
    <row r="605" spans="1:8" ht="18.75" customHeight="1">
      <c r="A605" s="10" t="s">
        <v>108</v>
      </c>
      <c r="B605" s="64" t="str">
        <f>_xlfn.XLOOKUP($F605,题库[题号],题库[选项B])</f>
        <v>Amazon 弹性文件系统(Amazon EFS)</v>
      </c>
      <c r="C605" s="65"/>
      <c r="D605" s="6" t="str" cm="1">
        <f t="array" ref="D605">_xlfn.LET(_xlpm.v,INDEX($B:$B, 4 + INT((ROW()-4)/13)*13 + 8), IF(_xlpm.v=0,"",_xlpm.v))</f>
        <v/>
      </c>
      <c r="E605" s="6"/>
      <c r="F605" s="6">
        <f>47</f>
        <v>47</v>
      </c>
      <c r="G605" s="6" t="str">
        <f>_xlfn.XLOOKUP($F605,题库数据!$A$5:$A$104,题库数据!$J$5:$J$104,"")</f>
        <v>D</v>
      </c>
      <c r="H605" s="6" t="str">
        <f>_xlfn.LET(_xlpm.v,_xlfn.XLOOKUP(F605,题库数据!$A$5:$A$104,题库数据!$K$5:$K$104,""),IF(OR(_xlpm.v="",_xlpm.v=0),"",_xlpm.v))</f>
        <v>Amazon S3 最便宜,可以从任何地方访问.</v>
      </c>
    </row>
    <row r="606" spans="1:8" ht="18.75" customHeight="1">
      <c r="A606" s="10" t="s">
        <v>109</v>
      </c>
      <c r="B606" s="64" t="str">
        <f>_xlfn.XLOOKUP($F606,题库[题号],题库[选项C])</f>
        <v>Amazon Elasticsearch Service (Amazon ES)</v>
      </c>
      <c r="C606" s="65"/>
      <c r="D606" s="6" t="str" cm="1">
        <f t="array" ref="D606">_xlfn.LET(_xlpm.v,INDEX($B:$B, 4 + INT((ROW()-4)/13)*13 + 8), IF(_xlpm.v=0,"",_xlpm.v))</f>
        <v/>
      </c>
      <c r="E606" s="6"/>
      <c r="F606" s="6">
        <f>47</f>
        <v>47</v>
      </c>
      <c r="G606" s="6" t="str">
        <f>_xlfn.XLOOKUP($F606,题库数据!$A$5:$A$104,题库数据!$J$5:$J$104,"")</f>
        <v>D</v>
      </c>
      <c r="H606" s="6" t="str">
        <f>_xlfn.LET(_xlpm.v,_xlfn.XLOOKUP(F606,题库数据!$A$5:$A$104,题库数据!$K$5:$K$104,""),IF(OR(_xlpm.v="",_xlpm.v=0),"",_xlpm.v))</f>
        <v>Amazon S3 最便宜,可以从任何地方访问.</v>
      </c>
    </row>
    <row r="607" spans="1:8" ht="18.75" customHeight="1">
      <c r="A607" s="10" t="s">
        <v>110</v>
      </c>
      <c r="B607" s="64" t="str">
        <f>_xlfn.XLOOKUP($F607,题库[题号],题库[选项D])</f>
        <v>亚马逊 S3</v>
      </c>
      <c r="C607" s="65"/>
      <c r="D607" s="6" t="str" cm="1">
        <f t="array" ref="D607">_xlfn.LET(_xlpm.v,INDEX($B:$B, 4 + INT((ROW()-4)/13)*13 + 8), IF(_xlpm.v=0,"",_xlpm.v))</f>
        <v/>
      </c>
      <c r="E607" s="6"/>
      <c r="F607" s="6">
        <f>47</f>
        <v>47</v>
      </c>
      <c r="G607" s="6" t="str">
        <f>_xlfn.XLOOKUP($F607,题库数据!$A$5:$A$104,题库数据!$J$5:$J$104,"")</f>
        <v>D</v>
      </c>
      <c r="H607" s="6" t="str">
        <f>_xlfn.LET(_xlpm.v,_xlfn.XLOOKUP(F607,题库数据!$A$5:$A$104,题库数据!$K$5:$K$104,""),IF(OR(_xlpm.v="",_xlpm.v=0),"",_xlpm.v))</f>
        <v>Amazon S3 最便宜,可以从任何地方访问.</v>
      </c>
    </row>
    <row r="608" spans="1:8" ht="18.75" customHeight="1">
      <c r="A608" s="10"/>
      <c r="B608" s="62" t="str">
        <f>_xlfn.LET(_xlpm.v,_xlfn.XLOOKUP($F608,题库[题号],题库[选项E],""),IF(OR(_xlpm.v="",_xlpm.v=0),"",_xlpm.v))</f>
        <v/>
      </c>
      <c r="C608" s="63"/>
      <c r="D608" s="6" t="str" cm="1">
        <f t="array" ref="D608">_xlfn.LET(_xlpm.v,INDEX($B:$B, 4 + INT((ROW()-4)/13)*13 + 8), IF(_xlpm.v=0,"",_xlpm.v))</f>
        <v/>
      </c>
      <c r="E608" s="6"/>
      <c r="F608" s="6">
        <f>47</f>
        <v>47</v>
      </c>
      <c r="G608" s="6" t="str">
        <f>_xlfn.XLOOKUP($F608,题库数据!$A$5:$A$104,题库数据!$J$5:$J$104,"")</f>
        <v>D</v>
      </c>
      <c r="H608" s="6" t="str">
        <f>_xlfn.LET(_xlpm.v,_xlfn.XLOOKUP(F608,题库数据!$A$5:$A$104,题库数据!$K$5:$K$104,""),IF(OR(_xlpm.v="",_xlpm.v=0),"",_xlpm.v))</f>
        <v>Amazon S3 最便宜,可以从任何地方访问.</v>
      </c>
    </row>
    <row r="609" spans="1:8" ht="18.75" customHeight="1" thickBot="1">
      <c r="A609" s="10"/>
      <c r="B609" s="66" t="str">
        <f>_xlfn.LET(_xlpm.v,_xlfn.XLOOKUP($F609,题库[题号],题库[选项F],""),IF(OR(_xlpm.v="",_xlpm.v=0),"",_xlpm.v))</f>
        <v/>
      </c>
      <c r="C609" s="67"/>
      <c r="D609" s="6" t="str" cm="1">
        <f t="array" ref="D609">_xlfn.LET(_xlpm.v,INDEX($B:$B, 4 + INT((ROW()-4)/13)*13 + 8), IF(_xlpm.v=0,"",_xlpm.v))</f>
        <v/>
      </c>
      <c r="E609" s="6"/>
      <c r="F609" s="6">
        <f>47</f>
        <v>47</v>
      </c>
      <c r="G609" s="6" t="str">
        <f>_xlfn.XLOOKUP($F609,题库数据!$A$5:$A$104,题库数据!$J$5:$J$104,"")</f>
        <v>D</v>
      </c>
      <c r="H609" s="6" t="str">
        <f>_xlfn.LET(_xlpm.v,_xlfn.XLOOKUP(F609,题库数据!$A$5:$A$104,题库数据!$K$5:$K$104,""),IF(OR(_xlpm.v="",_xlpm.v=0),"",_xlpm.v))</f>
        <v>Amazon S3 最便宜,可以从任何地方访问.</v>
      </c>
    </row>
    <row r="610" spans="1:8" ht="18.75" customHeight="1" thickBot="1">
      <c r="A610" s="11" t="s">
        <v>111</v>
      </c>
      <c r="B610" s="25"/>
      <c r="C610" s="7"/>
      <c r="D610" s="6" t="str" cm="1">
        <f t="array" ref="D610">_xlfn.LET(_xlpm.v,INDEX($B:$B, 4 + INT((ROW()-4)/13)*13 + 8), IF(_xlpm.v=0,"",_xlpm.v))</f>
        <v/>
      </c>
      <c r="E610" s="6"/>
      <c r="F610" s="6">
        <f>47</f>
        <v>47</v>
      </c>
      <c r="G610" s="6" t="str">
        <f>_xlfn.XLOOKUP($F610,题库数据!$A$5:$A$104,题库数据!$J$5:$J$104,"")</f>
        <v>D</v>
      </c>
      <c r="H610" s="6" t="str">
        <f>_xlfn.LET(_xlpm.v,_xlfn.XLOOKUP(F610,题库数据!$A$5:$A$104,题库数据!$K$5:$K$104,""),IF(OR(_xlpm.v="",_xlpm.v=0),"",_xlpm.v))</f>
        <v>Amazon S3 最便宜,可以从任何地方访问.</v>
      </c>
    </row>
    <row r="611" spans="1:8" ht="18.75" customHeight="1">
      <c r="A611" s="10" t="s">
        <v>112</v>
      </c>
      <c r="B611" s="34" t="str">
        <f>_xlfn.LET(_xlpm.inp,$B$610,_xlpm.nInp,_xlfn.LET(_xlpm.raw,UPPER(TRIM($B$610)),_xlpm.clean,SUBSTITUTE(SUBSTITUTE(SUBSTITUTE(SUBSTITUTE(SUBSTITUTE(_xlpm.raw,"，",","),"、",","),"；",","),"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11" s="19"/>
      <c r="D611" s="6" t="str" cm="1">
        <f t="array" ref="D611">_xlfn.LET(_xlpm.v,INDEX($B:$B, 4 + INT((ROW()-4)/13)*13 + 8), IF(_xlpm.v=0,"",_xlpm.v))</f>
        <v/>
      </c>
      <c r="E611" s="6"/>
      <c r="F611" s="6">
        <f>47</f>
        <v>47</v>
      </c>
      <c r="G611" s="6" t="str">
        <f>_xlfn.XLOOKUP($F611,题库数据!$A$5:$A$104,题库数据!$J$5:$J$104,"")</f>
        <v>D</v>
      </c>
      <c r="H611" s="6" t="str">
        <f>_xlfn.LET(_xlpm.v,_xlfn.XLOOKUP(F611,题库数据!$A$5:$A$104,题库数据!$K$5:$K$104,""),IF(OR(_xlpm.v="",_xlpm.v=0),"",_xlpm.v))</f>
        <v>Amazon S3 最便宜,可以从任何地方访问.</v>
      </c>
    </row>
    <row r="612" spans="1:8" ht="18.75" customHeight="1">
      <c r="A612" s="10" t="s">
        <v>113</v>
      </c>
      <c r="B612" s="35" t="str">
        <f>_xlfn.LET(_xlpm.inp,$B$610,_xlpm.nStd,_xlfn.LET(_xlpm.raw,UPPER(TRIM($G$602)),_xlpm.clean,SUBSTITUTE(SUBSTITUTE(SUBSTITUTE(SUBSTITUTE(SUBSTITUTE(_xlpm.raw,"，",","),"、",","),"；",","),"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12" s="18"/>
      <c r="D612" s="6" t="str" cm="1">
        <f t="array" ref="D612">_xlfn.LET(_xlpm.v,INDEX($B:$B, 4 + INT((ROW()-4)/13)*13 + 8), IF(_xlpm.v=0,"",_xlpm.v))</f>
        <v/>
      </c>
      <c r="E612" s="6"/>
      <c r="F612" s="6">
        <f>47</f>
        <v>47</v>
      </c>
      <c r="G612" s="6" t="str">
        <f>_xlfn.XLOOKUP($F612,题库数据!$A$5:$A$104,题库数据!$J$5:$J$104,"")</f>
        <v>D</v>
      </c>
      <c r="H612" s="6" t="str">
        <f>_xlfn.LET(_xlpm.v,_xlfn.XLOOKUP(F612,题库数据!$A$5:$A$104,题库数据!$K$5:$K$104,""),IF(OR(_xlpm.v="",_xlpm.v=0),"",_xlpm.v))</f>
        <v>Amazon S3 最便宜,可以从任何地方访问.</v>
      </c>
    </row>
    <row r="613" spans="1:8" ht="18.75" customHeight="1">
      <c r="A613" s="37" t="s">
        <v>114</v>
      </c>
      <c r="B613" s="52" t="str">
        <f>_xlfn.LET(_xlpm.inp,$B$610,_xlpm.p,$H$602,IF(OR(LEN(TRIM(_xlpm.inp))=0,LEN(TRIM(_xlpm.p))=0,_xlpm.p=0),"",_xlpm.p))</f>
        <v/>
      </c>
      <c r="C613" s="63"/>
      <c r="D613" s="6" t="str" cm="1">
        <f t="array" ref="D613">_xlfn.LET(_xlpm.v,INDEX($B:$B, 4 + INT((ROW()-4)/13)*13 + 8), IF(_xlpm.v=0,"",_xlpm.v))</f>
        <v/>
      </c>
      <c r="E613" s="6"/>
      <c r="F613" s="6">
        <f>47</f>
        <v>47</v>
      </c>
      <c r="G613" s="6" t="str">
        <f>_xlfn.XLOOKUP($F613,题库数据!$A$5:$A$104,题库数据!$J$5:$J$104,"")</f>
        <v>D</v>
      </c>
      <c r="H613" s="6" t="str">
        <f>_xlfn.LET(_xlpm.v,_xlfn.XLOOKUP(F613,题库数据!$A$5:$A$104,题库数据!$K$5:$K$104,""),IF(OR(_xlpm.v="",_xlpm.v=0),"",_xlpm.v))</f>
        <v>Amazon S3 最便宜,可以从任何地方访问.</v>
      </c>
    </row>
    <row r="614" spans="1:8" ht="18.75" customHeight="1" thickBot="1">
      <c r="A614" s="12"/>
      <c r="B614" s="54"/>
      <c r="C614" s="55"/>
      <c r="D614" s="6" t="str" cm="1">
        <f t="array" ref="D614">_xlfn.LET(_xlpm.v,INDEX($B:$B, 4 + INT((ROW()-4)/13)*13 + 8), IF(_xlpm.v=0,"",_xlpm.v))</f>
        <v/>
      </c>
      <c r="E614" s="6"/>
      <c r="F614" s="6">
        <f>47</f>
        <v>47</v>
      </c>
      <c r="G614" s="6" t="str">
        <f>_xlfn.XLOOKUP($F614,题库数据!$A$5:$A$104,题库数据!$J$5:$J$104,"")</f>
        <v>D</v>
      </c>
      <c r="H614" s="6" t="str">
        <f>_xlfn.LET(_xlpm.v,_xlfn.XLOOKUP(F614,题库数据!$A$5:$A$104,题库数据!$K$5:$K$104,""),IF(OR(_xlpm.v="",_xlpm.v=0),"",_xlpm.v))</f>
        <v>Amazon S3 最便宜,可以从任何地方访问.</v>
      </c>
    </row>
    <row r="615" spans="1:8" ht="58.5" customHeight="1" thickTop="1" thickBot="1">
      <c r="A615" s="8" t="s">
        <v>162</v>
      </c>
      <c r="B615" s="56" t="s">
        <v>677</v>
      </c>
      <c r="C615" s="57"/>
      <c r="D615" s="6" t="str" cm="1">
        <f t="array" ref="D615">_xlfn.LET(_xlpm.v,INDEX($B:$B, 4 + INT((ROW()-4)/13)*13 + 8), IF(_xlpm.v=0,"",_xlpm.v))</f>
        <v/>
      </c>
      <c r="E615" s="6"/>
      <c r="F615" s="6">
        <f>48</f>
        <v>48</v>
      </c>
      <c r="G615" s="6" t="str">
        <f>_xlfn.XLOOKUP($F615,题库数据!$A$5:$A$104,题库数据!$J$5:$J$104,"")</f>
        <v>B</v>
      </c>
      <c r="H615" s="6" t="str">
        <f>_xlfn.LET(_xlpm.v,_xlfn.XLOOKUP(F615,题库数据!$A$5:$A$104,题库数据!$K$5:$K$104,""),IF(OR(_xlpm.v="",_xlpm.v=0),"",_xlpm.v))</f>
        <v>If you want to use AWS WAF across accounts, accelerate WAF configuration, automate the protection of new resources, use Firewall Manager with AWS WAF</v>
      </c>
    </row>
    <row r="616" spans="1:8" ht="18.75" customHeight="1">
      <c r="A616" s="13"/>
      <c r="B616" s="58"/>
      <c r="C616" s="59"/>
      <c r="D616" s="6" t="str" cm="1">
        <f t="array" ref="D616">_xlfn.LET(_xlpm.v,INDEX($B:$B, 4 + INT((ROW()-4)/13)*13 + 8), IF(_xlpm.v=0,"",_xlpm.v))</f>
        <v/>
      </c>
      <c r="E616" s="6"/>
      <c r="F616" s="6">
        <f>48</f>
        <v>48</v>
      </c>
      <c r="G616" s="6" t="str">
        <f>_xlfn.XLOOKUP($F616,题库数据!$A$5:$A$104,题库数据!$J$5:$J$104,"")</f>
        <v>B</v>
      </c>
      <c r="H616" s="6" t="str">
        <f>_xlfn.LET(_xlpm.v,_xlfn.XLOOKUP(F616,题库数据!$A$5:$A$104,题库数据!$K$5:$K$104,""),IF(OR(_xlpm.v="",_xlpm.v=0),"",_xlpm.v))</f>
        <v>If you want to use AWS WAF across accounts, accelerate WAF configuration, automate the protection of new resources, use Firewall Manager with AWS WAF</v>
      </c>
    </row>
    <row r="617" spans="1:8" ht="18.75" customHeight="1">
      <c r="A617" s="14" t="s">
        <v>107</v>
      </c>
      <c r="B617" s="60" t="str">
        <f>_xlfn.XLOOKUP($F617,题库[题号],题库[选项A])</f>
        <v>在两个区域中设置 AWS WAF将区域 Web ACL 与 API 阶段相关联.</v>
      </c>
      <c r="C617" s="61"/>
      <c r="D617" s="6" t="str" cm="1">
        <f t="array" ref="D617">_xlfn.LET(_xlpm.v,INDEX($B:$B, 4 + INT((ROW()-4)/13)*13 + 8), IF(_xlpm.v=0,"",_xlpm.v))</f>
        <v/>
      </c>
      <c r="E617" s="6"/>
      <c r="F617" s="6">
        <f>48</f>
        <v>48</v>
      </c>
      <c r="G617" s="6" t="str">
        <f>_xlfn.XLOOKUP($F617,题库数据!$A$5:$A$104,题库数据!$J$5:$J$104,"")</f>
        <v>B</v>
      </c>
      <c r="H617" s="6" t="str">
        <f>_xlfn.LET(_xlpm.v,_xlfn.XLOOKUP(F617,题库数据!$A$5:$A$104,题库数据!$K$5:$K$104,""),IF(OR(_xlpm.v="",_xlpm.v=0),"",_xlpm.v))</f>
        <v>If you want to use AWS WAF across accounts, accelerate WAF configuration, automate the protection of new resources, use Firewall Manager with AWS WAF</v>
      </c>
    </row>
    <row r="618" spans="1:8" ht="18.75" customHeight="1">
      <c r="A618" s="14" t="s">
        <v>108</v>
      </c>
      <c r="B618" s="60" t="str">
        <f>_xlfn.XLOOKUP($F618,题库[题号],题库[选项B])</f>
        <v>在两个区域中设置 AWS Firewall Manager.集中配置 AWS WAF 规则.</v>
      </c>
      <c r="C618" s="61"/>
      <c r="D618" s="6" t="str" cm="1">
        <f t="array" ref="D618">_xlfn.LET(_xlpm.v,INDEX($B:$B, 4 + INT((ROW()-4)/13)*13 + 8), IF(_xlpm.v=0,"",_xlpm.v))</f>
        <v/>
      </c>
      <c r="E618" s="6"/>
      <c r="F618" s="6">
        <f>48</f>
        <v>48</v>
      </c>
      <c r="G618" s="6" t="str">
        <f>_xlfn.XLOOKUP($F618,题库数据!$A$5:$A$104,题库数据!$J$5:$J$104,"")</f>
        <v>B</v>
      </c>
      <c r="H618" s="6" t="str">
        <f>_xlfn.LET(_xlpm.v,_xlfn.XLOOKUP(F618,题库数据!$A$5:$A$104,题库数据!$K$5:$K$104,""),IF(OR(_xlpm.v="",_xlpm.v=0),"",_xlpm.v))</f>
        <v>If you want to use AWS WAF across accounts, accelerate WAF configuration, automate the protection of new resources, use Firewall Manager with AWS WAF</v>
      </c>
    </row>
    <row r="619" spans="1:8" ht="18.75" customHeight="1">
      <c r="A619" s="14" t="s">
        <v>109</v>
      </c>
      <c r="B619" s="60" t="str">
        <f>_xlfn.XLOOKUP($F619,题库[题号],题库[选项C])</f>
        <v>在浴缸区域中设置 AWS Shield.将区域 Web ACL 与 API 阶段相关联.</v>
      </c>
      <c r="C619" s="61"/>
      <c r="D619" s="6" t="str" cm="1">
        <f t="array" ref="D619">_xlfn.LET(_xlpm.v,INDEX($B:$B, 4 + INT((ROW()-4)/13)*13 + 8), IF(_xlpm.v=0,"",_xlpm.v))</f>
        <v/>
      </c>
      <c r="E619" s="6"/>
      <c r="F619" s="6">
        <f>48</f>
        <v>48</v>
      </c>
      <c r="G619" s="6" t="str">
        <f>_xlfn.XLOOKUP($F619,题库数据!$A$5:$A$104,题库数据!$J$5:$J$104,"")</f>
        <v>B</v>
      </c>
      <c r="H619" s="6" t="str">
        <f>_xlfn.LET(_xlpm.v,_xlfn.XLOOKUP(F619,题库数据!$A$5:$A$104,题库数据!$K$5:$K$104,""),IF(OR(_xlpm.v="",_xlpm.v=0),"",_xlpm.v))</f>
        <v>If you want to use AWS WAF across accounts, accelerate WAF configuration, automate the protection of new resources, use Firewall Manager with AWS WAF</v>
      </c>
    </row>
    <row r="620" spans="1:8" ht="18.75" customHeight="1">
      <c r="A620" s="14" t="s">
        <v>110</v>
      </c>
      <c r="B620" s="60" t="str">
        <f>_xlfn.XLOOKUP($F620,题库[题号],题库[选项D])</f>
        <v>在其中一个区域中设置 AWS Shield.将区域 Web ACL 与 API 阶段相关联.</v>
      </c>
      <c r="C620" s="61"/>
      <c r="D620" s="6" t="str" cm="1">
        <f t="array" ref="D620">_xlfn.LET(_xlpm.v,INDEX($B:$B, 4 + INT((ROW()-4)/13)*13 + 8), IF(_xlpm.v=0,"",_xlpm.v))</f>
        <v/>
      </c>
      <c r="E620" s="6"/>
      <c r="F620" s="6">
        <f>48</f>
        <v>48</v>
      </c>
      <c r="G620" s="6" t="str">
        <f>_xlfn.XLOOKUP($F620,题库数据!$A$5:$A$104,题库数据!$J$5:$J$104,"")</f>
        <v>B</v>
      </c>
      <c r="H620" s="6" t="str">
        <f>_xlfn.LET(_xlpm.v,_xlfn.XLOOKUP(F620,题库数据!$A$5:$A$104,题库数据!$K$5:$K$104,""),IF(OR(_xlpm.v="",_xlpm.v=0),"",_xlpm.v))</f>
        <v>If you want to use AWS WAF across accounts, accelerate WAF configuration, automate the protection of new resources, use Firewall Manager with AWS WAF</v>
      </c>
    </row>
    <row r="621" spans="1:8" ht="18.75" customHeight="1">
      <c r="A621" s="14"/>
      <c r="B621" s="62" t="str">
        <f>_xlfn.LET(_xlpm.v,_xlfn.XLOOKUP($F621,题库[题号],题库[选项E],""),IF(OR(_xlpm.v="",_xlpm.v=0),"",_xlpm.v))</f>
        <v/>
      </c>
      <c r="C621" s="63"/>
      <c r="D621" s="6" t="str" cm="1">
        <f t="array" ref="D621">_xlfn.LET(_xlpm.v,INDEX($B:$B, 4 + INT((ROW()-4)/13)*13 + 8), IF(_xlpm.v=0,"",_xlpm.v))</f>
        <v/>
      </c>
      <c r="E621" s="6"/>
      <c r="F621" s="6">
        <f>48</f>
        <v>48</v>
      </c>
      <c r="G621" s="6" t="str">
        <f>_xlfn.XLOOKUP($F621,题库数据!$A$5:$A$104,题库数据!$J$5:$J$104,"")</f>
        <v>B</v>
      </c>
      <c r="H621" s="6" t="str">
        <f>_xlfn.LET(_xlpm.v,_xlfn.XLOOKUP(F621,题库数据!$A$5:$A$104,题库数据!$K$5:$K$104,""),IF(OR(_xlpm.v="",_xlpm.v=0),"",_xlpm.v))</f>
        <v>If you want to use AWS WAF across accounts, accelerate WAF configuration, automate the protection of new resources, use Firewall Manager with AWS WAF</v>
      </c>
    </row>
    <row r="622" spans="1:8" ht="18.75" customHeight="1" thickBot="1">
      <c r="A622" s="14"/>
      <c r="B622" s="66" t="str">
        <f>_xlfn.LET(_xlpm.v,_xlfn.XLOOKUP($F622,题库[题号],题库[选项F],""),IF(OR(_xlpm.v="",_xlpm.v=0),"",_xlpm.v))</f>
        <v/>
      </c>
      <c r="C622" s="67"/>
      <c r="D622" s="6" t="str" cm="1">
        <f t="array" ref="D622">_xlfn.LET(_xlpm.v,INDEX($B:$B, 4 + INT((ROW()-4)/13)*13 + 8), IF(_xlpm.v=0,"",_xlpm.v))</f>
        <v/>
      </c>
      <c r="E622" s="6"/>
      <c r="F622" s="6">
        <f>48</f>
        <v>48</v>
      </c>
      <c r="G622" s="6" t="str">
        <f>_xlfn.XLOOKUP($F622,题库数据!$A$5:$A$104,题库数据!$J$5:$J$104,"")</f>
        <v>B</v>
      </c>
      <c r="H622" s="6" t="str">
        <f>_xlfn.LET(_xlpm.v,_xlfn.XLOOKUP(F622,题库数据!$A$5:$A$104,题库数据!$K$5:$K$104,""),IF(OR(_xlpm.v="",_xlpm.v=0),"",_xlpm.v))</f>
        <v>If you want to use AWS WAF across accounts, accelerate WAF configuration, automate the protection of new resources, use Firewall Manager with AWS WAF</v>
      </c>
    </row>
    <row r="623" spans="1:8" ht="18.75" customHeight="1" thickBot="1">
      <c r="A623" s="11" t="s">
        <v>111</v>
      </c>
      <c r="B623" s="25"/>
      <c r="C623" s="7"/>
      <c r="D623" s="6" t="str" cm="1">
        <f t="array" ref="D623">_xlfn.LET(_xlpm.v,INDEX($B:$B, 4 + INT((ROW()-4)/13)*13 + 8), IF(_xlpm.v=0,"",_xlpm.v))</f>
        <v/>
      </c>
      <c r="E623" s="6"/>
      <c r="F623" s="6">
        <f>48</f>
        <v>48</v>
      </c>
      <c r="G623" s="6" t="str">
        <f>_xlfn.XLOOKUP($F623,题库数据!$A$5:$A$104,题库数据!$J$5:$J$104,"")</f>
        <v>B</v>
      </c>
      <c r="H623" s="6" t="str">
        <f>_xlfn.LET(_xlpm.v,_xlfn.XLOOKUP(F623,题库数据!$A$5:$A$104,题库数据!$K$5:$K$104,""),IF(OR(_xlpm.v="",_xlpm.v=0),"",_xlpm.v))</f>
        <v>If you want to use AWS WAF across accounts, accelerate WAF configuration, automate the protection of new resources, use Firewall Manager with AWS WAF</v>
      </c>
    </row>
    <row r="624" spans="1:8" ht="18.75" customHeight="1">
      <c r="A624" s="14" t="s">
        <v>112</v>
      </c>
      <c r="B624" s="34" t="str">
        <f>_xlfn.LET(_xlpm.inp,$B$623,_xlpm.nInp,_xlfn.LET(_xlpm.raw,UPPER(TRIM($B$623)),_xlpm.clean,SUBSTITUTE(SUBSTITUTE(SUBSTITUTE(SUBSTITUTE(SUBSTITUTE(_xlpm.raw,"，",","),"、",","),"；",","),"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24" s="19"/>
      <c r="D624" s="6" t="str" cm="1">
        <f t="array" ref="D624">_xlfn.LET(_xlpm.v,INDEX($B:$B, 4 + INT((ROW()-4)/13)*13 + 8), IF(_xlpm.v=0,"",_xlpm.v))</f>
        <v/>
      </c>
      <c r="E624" s="6"/>
      <c r="F624" s="6">
        <f>48</f>
        <v>48</v>
      </c>
      <c r="G624" s="6" t="str">
        <f>_xlfn.XLOOKUP($F624,题库数据!$A$5:$A$104,题库数据!$J$5:$J$104,"")</f>
        <v>B</v>
      </c>
      <c r="H624" s="6" t="str">
        <f>_xlfn.LET(_xlpm.v,_xlfn.XLOOKUP(F624,题库数据!$A$5:$A$104,题库数据!$K$5:$K$104,""),IF(OR(_xlpm.v="",_xlpm.v=0),"",_xlpm.v))</f>
        <v>If you want to use AWS WAF across accounts, accelerate WAF configuration, automate the protection of new resources, use Firewall Manager with AWS WAF</v>
      </c>
    </row>
    <row r="625" spans="1:8" ht="18.75" customHeight="1">
      <c r="A625" s="14" t="s">
        <v>113</v>
      </c>
      <c r="B625" s="35" t="str">
        <f>_xlfn.LET(_xlpm.inp,$B$623,_xlpm.nStd,_xlfn.LET(_xlpm.raw,UPPER(TRIM($G$615)),_xlpm.clean,SUBSTITUTE(SUBSTITUTE(SUBSTITUTE(SUBSTITUTE(SUBSTITUTE(_xlpm.raw,"，",","),"、",","),"；",","),"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25" s="18"/>
      <c r="D625" s="6" t="str" cm="1">
        <f t="array" ref="D625">_xlfn.LET(_xlpm.v,INDEX($B:$B, 4 + INT((ROW()-4)/13)*13 + 8), IF(_xlpm.v=0,"",_xlpm.v))</f>
        <v/>
      </c>
      <c r="E625" s="6"/>
      <c r="F625" s="6">
        <f>48</f>
        <v>48</v>
      </c>
      <c r="G625" s="6" t="str">
        <f>_xlfn.XLOOKUP($F625,题库数据!$A$5:$A$104,题库数据!$J$5:$J$104,"")</f>
        <v>B</v>
      </c>
      <c r="H625" s="6" t="str">
        <f>_xlfn.LET(_xlpm.v,_xlfn.XLOOKUP(F625,题库数据!$A$5:$A$104,题库数据!$K$5:$K$104,""),IF(OR(_xlpm.v="",_xlpm.v=0),"",_xlpm.v))</f>
        <v>If you want to use AWS WAF across accounts, accelerate WAF configuration, automate the protection of new resources, use Firewall Manager with AWS WAF</v>
      </c>
    </row>
    <row r="626" spans="1:8" ht="18.75" customHeight="1">
      <c r="A626" s="37" t="s">
        <v>114</v>
      </c>
      <c r="B626" s="52" t="str">
        <f>_xlfn.LET(_xlpm.inp,$B$623,_xlpm.p,$H$615,IF(OR(LEN(TRIM(_xlpm.inp))=0,LEN(TRIM(_xlpm.p))=0,_xlpm.p=0),"",_xlpm.p))</f>
        <v/>
      </c>
      <c r="C626" s="63"/>
      <c r="D626" s="6" t="str" cm="1">
        <f t="array" ref="D626">_xlfn.LET(_xlpm.v,INDEX($B:$B, 4 + INT((ROW()-4)/13)*13 + 8), IF(_xlpm.v=0,"",_xlpm.v))</f>
        <v/>
      </c>
      <c r="E626" s="6"/>
      <c r="F626" s="6">
        <f>48</f>
        <v>48</v>
      </c>
      <c r="G626" s="6" t="str">
        <f>_xlfn.XLOOKUP($F626,题库数据!$A$5:$A$104,题库数据!$J$5:$J$104,"")</f>
        <v>B</v>
      </c>
      <c r="H626" s="6" t="str">
        <f>_xlfn.LET(_xlpm.v,_xlfn.XLOOKUP(F626,题库数据!$A$5:$A$104,题库数据!$K$5:$K$104,""),IF(OR(_xlpm.v="",_xlpm.v=0),"",_xlpm.v))</f>
        <v>If you want to use AWS WAF across accounts, accelerate WAF configuration, automate the protection of new resources, use Firewall Manager with AWS WAF</v>
      </c>
    </row>
    <row r="627" spans="1:8" ht="18.75" customHeight="1" thickBot="1">
      <c r="A627" s="15"/>
      <c r="B627" s="54"/>
      <c r="C627" s="55"/>
      <c r="D627" s="6" t="str" cm="1">
        <f t="array" ref="D627">_xlfn.LET(_xlpm.v,INDEX($B:$B, 4 + INT((ROW()-4)/13)*13 + 8), IF(_xlpm.v=0,"",_xlpm.v))</f>
        <v/>
      </c>
      <c r="E627" s="6"/>
      <c r="F627" s="6">
        <f>48</f>
        <v>48</v>
      </c>
      <c r="G627" s="6" t="str">
        <f>_xlfn.XLOOKUP($F627,题库数据!$A$5:$A$104,题库数据!$J$5:$J$104,"")</f>
        <v>B</v>
      </c>
      <c r="H627" s="6" t="str">
        <f>_xlfn.LET(_xlpm.v,_xlfn.XLOOKUP(F627,题库数据!$A$5:$A$104,题库数据!$K$5:$K$104,""),IF(OR(_xlpm.v="",_xlpm.v=0),"",_xlpm.v))</f>
        <v>If you want to use AWS WAF across accounts, accelerate WAF configuration, automate the protection of new resources, use Firewall Manager with AWS WAF</v>
      </c>
    </row>
    <row r="628" spans="1:8" ht="58.5" customHeight="1" thickTop="1" thickBot="1">
      <c r="A628" s="8" t="s">
        <v>163</v>
      </c>
      <c r="B628" s="56" t="s">
        <v>679</v>
      </c>
      <c r="C628" s="57"/>
      <c r="D628" s="6" t="str" cm="1">
        <f t="array" ref="D628">_xlfn.LET(_xlpm.v,INDEX($B:$B, 4 + INT((ROW()-4)/13)*13 + 8), IF(_xlpm.v=0,"",_xlpm.v))</f>
        <v/>
      </c>
      <c r="E628" s="6"/>
      <c r="F628" s="6">
        <f>49</f>
        <v>49</v>
      </c>
      <c r="G628" s="6" t="str">
        <f>_xlfn.XLOOKUP($F628,题库数据!$A$5:$A$104,题库数据!$J$5:$J$104,"")</f>
        <v>B</v>
      </c>
      <c r="H628" s="6" t="str">
        <f>_xlfn.LET(_xlpm.v,_xlfn.XLOOKUP(F628,题库数据!$A$5:$A$104,题库数据!$K$5:$K$104,""),IF(OR(_xlpm.v="",_xlpm.v=0),"",_xlpm.v))</f>
        <v>B 用于自我管理的 DNS 解决方案</v>
      </c>
    </row>
    <row r="629" spans="1:8" ht="18.75" customHeight="1">
      <c r="A629" s="9"/>
      <c r="B629" s="74"/>
      <c r="C629" s="75"/>
      <c r="D629" s="6" t="str" cm="1">
        <f t="array" ref="D629">_xlfn.LET(_xlpm.v,INDEX($B:$B, 4 + INT((ROW()-4)/13)*13 + 8), IF(_xlpm.v=0,"",_xlpm.v))</f>
        <v/>
      </c>
      <c r="E629" s="6"/>
      <c r="F629" s="6">
        <f>49</f>
        <v>49</v>
      </c>
      <c r="G629" s="6" t="str">
        <f>_xlfn.XLOOKUP($F629,题库数据!$A$5:$A$104,题库数据!$J$5:$J$104,"")</f>
        <v>B</v>
      </c>
      <c r="H629" s="6" t="str">
        <f>_xlfn.LET(_xlpm.v,_xlfn.XLOOKUP(F629,题库数据!$A$5:$A$104,题库数据!$K$5:$K$104,""),IF(OR(_xlpm.v="",_xlpm.v=0),"",_xlpm.v))</f>
        <v>B 用于自我管理的 DNS 解决方案</v>
      </c>
    </row>
    <row r="630" spans="1:8" ht="18.75" customHeight="1">
      <c r="A630" s="10" t="s">
        <v>107</v>
      </c>
      <c r="B630" s="64" t="str">
        <f>_xlfn.XLOOKUP($F630,题库[题号],题库[选项A])</f>
        <v>创建 Amazon Route 53 地理定位路由策略以将请求路由到两个 NLB 之一.创建 Amazon CloudFront 分配.使用 Route 53 记录作为分配的来源.</v>
      </c>
      <c r="C630" s="65"/>
      <c r="D630" s="6" t="str" cm="1">
        <f t="array" ref="D630">_xlfn.LET(_xlpm.v,INDEX($B:$B, 4 + INT((ROW()-4)/13)*13 + 8), IF(_xlpm.v=0,"",_xlpm.v))</f>
        <v/>
      </c>
      <c r="E630" s="6"/>
      <c r="F630" s="6">
        <f>49</f>
        <v>49</v>
      </c>
      <c r="G630" s="6" t="str">
        <f>_xlfn.XLOOKUP($F630,题库数据!$A$5:$A$104,题库数据!$J$5:$J$104,"")</f>
        <v>B</v>
      </c>
      <c r="H630" s="6" t="str">
        <f>_xlfn.LET(_xlpm.v,_xlfn.XLOOKUP(F630,题库数据!$A$5:$A$104,题库数据!$K$5:$K$104,""),IF(OR(_xlpm.v="",_xlpm.v=0),"",_xlpm.v))</f>
        <v>B 用于自我管理的 DNS 解决方案</v>
      </c>
    </row>
    <row r="631" spans="1:8" ht="18.75" customHeight="1">
      <c r="A631" s="10" t="s">
        <v>108</v>
      </c>
      <c r="B631" s="64" t="str">
        <f>_xlfn.XLOOKUP($F631,题库[题号],题库[选项B])</f>
        <v>在 AWS Global Accelerator 中创建标准加速器.在 us-west-2 和 eu-west-1 中创建终端节点组将两个 NLB 添加为终端节点组的终端节点.</v>
      </c>
      <c r="C631" s="65"/>
      <c r="D631" s="6" t="str" cm="1">
        <f t="array" ref="D631">_xlfn.LET(_xlpm.v,INDEX($B:$B, 4 + INT((ROW()-4)/13)*13 + 8), IF(_xlpm.v=0,"",_xlpm.v))</f>
        <v/>
      </c>
      <c r="E631" s="6"/>
      <c r="F631" s="6">
        <f>49</f>
        <v>49</v>
      </c>
      <c r="G631" s="6" t="str">
        <f>_xlfn.XLOOKUP($F631,题库数据!$A$5:$A$104,题库数据!$J$5:$J$104,"")</f>
        <v>B</v>
      </c>
      <c r="H631" s="6" t="str">
        <f>_xlfn.LET(_xlpm.v,_xlfn.XLOOKUP(F631,题库数据!$A$5:$A$104,题库数据!$K$5:$K$104,""),IF(OR(_xlpm.v="",_xlpm.v=0),"",_xlpm.v))</f>
        <v>B 用于自我管理的 DNS 解决方案</v>
      </c>
    </row>
    <row r="632" spans="1:8" ht="18.75" customHeight="1">
      <c r="A632" s="10" t="s">
        <v>109</v>
      </c>
      <c r="B632" s="64" t="str">
        <f>_xlfn.XLOOKUP($F632,题库[题号],题库[选项C])</f>
        <v>将弹性 IP 地址附加到六个 EC2 实例.创建 Amazon Route 53 地理定位路由策略以将请求路由到六个 EC2 实例之一.创建 Amazon CloudFront 分配.使用 Route 53 记录作为分配的来源.</v>
      </c>
      <c r="C632" s="65"/>
      <c r="D632" s="6" t="str" cm="1">
        <f t="array" ref="D632">_xlfn.LET(_xlpm.v,INDEX($B:$B, 4 + INT((ROW()-4)/13)*13 + 8), IF(_xlpm.v=0,"",_xlpm.v))</f>
        <v/>
      </c>
      <c r="E632" s="6"/>
      <c r="F632" s="6">
        <f>49</f>
        <v>49</v>
      </c>
      <c r="G632" s="6" t="str">
        <f>_xlfn.XLOOKUP($F632,题库数据!$A$5:$A$104,题库数据!$J$5:$J$104,"")</f>
        <v>B</v>
      </c>
      <c r="H632" s="6" t="str">
        <f>_xlfn.LET(_xlpm.v,_xlfn.XLOOKUP(F632,题库数据!$A$5:$A$104,题库数据!$K$5:$K$104,""),IF(OR(_xlpm.v="",_xlpm.v=0),"",_xlpm.v))</f>
        <v>B 用于自我管理的 DNS 解决方案</v>
      </c>
    </row>
    <row r="633" spans="1:8" ht="18.75" customHeight="1">
      <c r="A633" s="10" t="s">
        <v>110</v>
      </c>
      <c r="B633" s="64" t="str">
        <f>_xlfn.XLOOKUP($F633,题库[题号],题库[选项D])</f>
        <v>将两个 NLB 替换为两个 Application Load Balancer (ALB).创建 Amazon Route 53 延迟路由策略以将请求路由到两个 ALB 之一.创建 Amazon CloudFront 分配.使用 Route 53 记录作为分配的来源.</v>
      </c>
      <c r="C633" s="65"/>
      <c r="D633" s="6" t="str" cm="1">
        <f t="array" ref="D633">_xlfn.LET(_xlpm.v,INDEX($B:$B, 4 + INT((ROW()-4)/13)*13 + 8), IF(_xlpm.v=0,"",_xlpm.v))</f>
        <v/>
      </c>
      <c r="E633" s="6"/>
      <c r="F633" s="6">
        <f>49</f>
        <v>49</v>
      </c>
      <c r="G633" s="6" t="str">
        <f>_xlfn.XLOOKUP($F633,题库数据!$A$5:$A$104,题库数据!$J$5:$J$104,"")</f>
        <v>B</v>
      </c>
      <c r="H633" s="6" t="str">
        <f>_xlfn.LET(_xlpm.v,_xlfn.XLOOKUP(F633,题库数据!$A$5:$A$104,题库数据!$K$5:$K$104,""),IF(OR(_xlpm.v="",_xlpm.v=0),"",_xlpm.v))</f>
        <v>B 用于自我管理的 DNS 解决方案</v>
      </c>
    </row>
    <row r="634" spans="1:8" ht="18.75" customHeight="1">
      <c r="A634" s="10"/>
      <c r="B634" s="62" t="str">
        <f>_xlfn.LET(_xlpm.v,_xlfn.XLOOKUP($F634,题库[题号],题库[选项E],""),IF(OR(_xlpm.v="",_xlpm.v=0),"",_xlpm.v))</f>
        <v/>
      </c>
      <c r="C634" s="63"/>
      <c r="D634" s="6" t="str" cm="1">
        <f t="array" ref="D634">_xlfn.LET(_xlpm.v,INDEX($B:$B, 4 + INT((ROW()-4)/13)*13 + 8), IF(_xlpm.v=0,"",_xlpm.v))</f>
        <v/>
      </c>
      <c r="E634" s="6"/>
      <c r="F634" s="6">
        <f>49</f>
        <v>49</v>
      </c>
      <c r="G634" s="6" t="str">
        <f>_xlfn.XLOOKUP($F634,题库数据!$A$5:$A$104,题库数据!$J$5:$J$104,"")</f>
        <v>B</v>
      </c>
      <c r="H634" s="6" t="str">
        <f>_xlfn.LET(_xlpm.v,_xlfn.XLOOKUP(F634,题库数据!$A$5:$A$104,题库数据!$K$5:$K$104,""),IF(OR(_xlpm.v="",_xlpm.v=0),"",_xlpm.v))</f>
        <v>B 用于自我管理的 DNS 解决方案</v>
      </c>
    </row>
    <row r="635" spans="1:8" ht="18.75" customHeight="1" thickBot="1">
      <c r="A635" s="10"/>
      <c r="B635" s="66" t="str">
        <f>_xlfn.LET(_xlpm.v,_xlfn.XLOOKUP($F635,题库[题号],题库[选项F],""),IF(OR(_xlpm.v="",_xlpm.v=0),"",_xlpm.v))</f>
        <v/>
      </c>
      <c r="C635" s="67"/>
      <c r="D635" s="6" t="str" cm="1">
        <f t="array" ref="D635">_xlfn.LET(_xlpm.v,INDEX($B:$B, 4 + INT((ROW()-4)/13)*13 + 8), IF(_xlpm.v=0,"",_xlpm.v))</f>
        <v/>
      </c>
      <c r="E635" s="6"/>
      <c r="F635" s="6">
        <f>49</f>
        <v>49</v>
      </c>
      <c r="G635" s="6" t="str">
        <f>_xlfn.XLOOKUP($F635,题库数据!$A$5:$A$104,题库数据!$J$5:$J$104,"")</f>
        <v>B</v>
      </c>
      <c r="H635" s="6" t="str">
        <f>_xlfn.LET(_xlpm.v,_xlfn.XLOOKUP(F635,题库数据!$A$5:$A$104,题库数据!$K$5:$K$104,""),IF(OR(_xlpm.v="",_xlpm.v=0),"",_xlpm.v))</f>
        <v>B 用于自我管理的 DNS 解决方案</v>
      </c>
    </row>
    <row r="636" spans="1:8" ht="18.75" customHeight="1" thickBot="1">
      <c r="A636" s="11" t="s">
        <v>111</v>
      </c>
      <c r="B636" s="25"/>
      <c r="C636" s="7"/>
      <c r="D636" s="6" t="str" cm="1">
        <f t="array" ref="D636">_xlfn.LET(_xlpm.v,INDEX($B:$B, 4 + INT((ROW()-4)/13)*13 + 8), IF(_xlpm.v=0,"",_xlpm.v))</f>
        <v/>
      </c>
      <c r="E636" s="6"/>
      <c r="F636" s="6">
        <f>49</f>
        <v>49</v>
      </c>
      <c r="G636" s="6" t="str">
        <f>_xlfn.XLOOKUP($F636,题库数据!$A$5:$A$104,题库数据!$J$5:$J$104,"")</f>
        <v>B</v>
      </c>
      <c r="H636" s="6" t="str">
        <f>_xlfn.LET(_xlpm.v,_xlfn.XLOOKUP(F636,题库数据!$A$5:$A$104,题库数据!$K$5:$K$104,""),IF(OR(_xlpm.v="",_xlpm.v=0),"",_xlpm.v))</f>
        <v>B 用于自我管理的 DNS 解决方案</v>
      </c>
    </row>
    <row r="637" spans="1:8" ht="18.75" customHeight="1">
      <c r="A637" s="10" t="s">
        <v>112</v>
      </c>
      <c r="B637" s="34" t="str">
        <f>_xlfn.LET(_xlpm.inp,$B$636,_xlpm.nInp,_xlfn.LET(_xlpm.raw,UPPER(TRIM($B$636)),_xlpm.clean,SUBSTITUTE(SUBSTITUTE(SUBSTITUTE(SUBSTITUTE(SUBSTITUTE(_xlpm.raw,"，",","),"、",","),"；",","),"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37" s="19"/>
      <c r="D637" s="6" t="str" cm="1">
        <f t="array" ref="D637">_xlfn.LET(_xlpm.v,INDEX($B:$B, 4 + INT((ROW()-4)/13)*13 + 8), IF(_xlpm.v=0,"",_xlpm.v))</f>
        <v/>
      </c>
      <c r="E637" s="6"/>
      <c r="F637" s="6">
        <f>49</f>
        <v>49</v>
      </c>
      <c r="G637" s="6" t="str">
        <f>_xlfn.XLOOKUP($F637,题库数据!$A$5:$A$104,题库数据!$J$5:$J$104,"")</f>
        <v>B</v>
      </c>
      <c r="H637" s="6" t="str">
        <f>_xlfn.LET(_xlpm.v,_xlfn.XLOOKUP(F637,题库数据!$A$5:$A$104,题库数据!$K$5:$K$104,""),IF(OR(_xlpm.v="",_xlpm.v=0),"",_xlpm.v))</f>
        <v>B 用于自我管理的 DNS 解决方案</v>
      </c>
    </row>
    <row r="638" spans="1:8" ht="18.75" customHeight="1">
      <c r="A638" s="10" t="s">
        <v>113</v>
      </c>
      <c r="B638" s="35" t="str">
        <f>_xlfn.LET(_xlpm.inp,$B$636,_xlpm.nStd,_xlfn.LET(_xlpm.raw,UPPER(TRIM($G$628)),_xlpm.clean,SUBSTITUTE(SUBSTITUTE(SUBSTITUTE(SUBSTITUTE(SUBSTITUTE(_xlpm.raw,"，",","),"、",","),"；",","),"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38" s="18"/>
      <c r="D638" s="6" t="str" cm="1">
        <f t="array" ref="D638">_xlfn.LET(_xlpm.v,INDEX($B:$B, 4 + INT((ROW()-4)/13)*13 + 8), IF(_xlpm.v=0,"",_xlpm.v))</f>
        <v/>
      </c>
      <c r="E638" s="6"/>
      <c r="F638" s="6">
        <f>49</f>
        <v>49</v>
      </c>
      <c r="G638" s="6" t="str">
        <f>_xlfn.XLOOKUP($F638,题库数据!$A$5:$A$104,题库数据!$J$5:$J$104,"")</f>
        <v>B</v>
      </c>
      <c r="H638" s="6" t="str">
        <f>_xlfn.LET(_xlpm.v,_xlfn.XLOOKUP(F638,题库数据!$A$5:$A$104,题库数据!$K$5:$K$104,""),IF(OR(_xlpm.v="",_xlpm.v=0),"",_xlpm.v))</f>
        <v>B 用于自我管理的 DNS 解决方案</v>
      </c>
    </row>
    <row r="639" spans="1:8" ht="18.75" customHeight="1">
      <c r="A639" s="37" t="s">
        <v>114</v>
      </c>
      <c r="B639" s="52" t="str">
        <f>_xlfn.LET(_xlpm.inp,$B$636,_xlpm.p,$H$628,IF(OR(LEN(TRIM(_xlpm.inp))=0,LEN(TRIM(_xlpm.p))=0,_xlpm.p=0),"",_xlpm.p))</f>
        <v/>
      </c>
      <c r="C639" s="63"/>
      <c r="D639" s="6" t="str" cm="1">
        <f t="array" ref="D639">_xlfn.LET(_xlpm.v,INDEX($B:$B, 4 + INT((ROW()-4)/13)*13 + 8), IF(_xlpm.v=0,"",_xlpm.v))</f>
        <v/>
      </c>
      <c r="E639" s="6"/>
      <c r="F639" s="6">
        <f>49</f>
        <v>49</v>
      </c>
      <c r="G639" s="6" t="str">
        <f>_xlfn.XLOOKUP($F639,题库数据!$A$5:$A$104,题库数据!$J$5:$J$104,"")</f>
        <v>B</v>
      </c>
      <c r="H639" s="6" t="str">
        <f>_xlfn.LET(_xlpm.v,_xlfn.XLOOKUP(F639,题库数据!$A$5:$A$104,题库数据!$K$5:$K$104,""),IF(OR(_xlpm.v="",_xlpm.v=0),"",_xlpm.v))</f>
        <v>B 用于自我管理的 DNS 解决方案</v>
      </c>
    </row>
    <row r="640" spans="1:8" ht="18.75" customHeight="1" thickBot="1">
      <c r="A640" s="12"/>
      <c r="B640" s="54"/>
      <c r="C640" s="55"/>
      <c r="D640" s="6" t="str" cm="1">
        <f t="array" ref="D640">_xlfn.LET(_xlpm.v,INDEX($B:$B, 4 + INT((ROW()-4)/13)*13 + 8), IF(_xlpm.v=0,"",_xlpm.v))</f>
        <v/>
      </c>
      <c r="E640" s="6"/>
      <c r="F640" s="6">
        <f>49</f>
        <v>49</v>
      </c>
      <c r="G640" s="6" t="str">
        <f>_xlfn.XLOOKUP($F640,题库数据!$A$5:$A$104,题库数据!$J$5:$J$104,"")</f>
        <v>B</v>
      </c>
      <c r="H640" s="6" t="str">
        <f>_xlfn.LET(_xlpm.v,_xlfn.XLOOKUP(F640,题库数据!$A$5:$A$104,题库数据!$K$5:$K$104,""),IF(OR(_xlpm.v="",_xlpm.v=0),"",_xlpm.v))</f>
        <v>B 用于自我管理的 DNS 解决方案</v>
      </c>
    </row>
    <row r="641" spans="1:8" ht="58.5" customHeight="1" thickTop="1" thickBot="1">
      <c r="A641" s="8" t="s">
        <v>164</v>
      </c>
      <c r="B641" s="56" t="s">
        <v>681</v>
      </c>
      <c r="C641" s="57"/>
      <c r="D641" s="6" t="str" cm="1">
        <f t="array" ref="D641">_xlfn.LET(_xlpm.v,INDEX($B:$B, 4 + INT((ROW()-4)/13)*13 + 8), IF(_xlpm.v=0,"",_xlpm.v))</f>
        <v/>
      </c>
      <c r="E641" s="6"/>
      <c r="F641" s="6">
        <f>50</f>
        <v>50</v>
      </c>
      <c r="G641" s="6" t="str">
        <f>_xlfn.XLOOKUP($F641,题库数据!$A$5:$A$104,题库数据!$J$5:$J$104,"")</f>
        <v>A</v>
      </c>
      <c r="H641" s="6" t="str">
        <f>_xlfn.LET(_xlpm.v,_xlfn.XLOOKUP(F641,题库数据!$A$5:$A$104,题库数据!$K$5:$K$104,""),IF(OR(_xlpm.v="",_xlpm.v=0),"",_xlpm.v))</f>
        <v>您可以在创建 Amazon RDS 数据库实例时启用加密,但不能在创建后启用.但是,您可以通过创建数据库实例的快照,然后创建加密副本来为未加密的数据库实例添加加密快照.然后,您可以从加密快照中恢复数据库实例,以获取原始数据库实例的加密副本. https://docs.aws.amazon.com/prescriptive-guidance/latest/patterns/encrypt-an-existing-amazon-rds-for-postgresql-dbinstance.html</v>
      </c>
    </row>
    <row r="642" spans="1:8" ht="18.75" customHeight="1">
      <c r="A642" s="13"/>
      <c r="B642" s="58"/>
      <c r="C642" s="59"/>
      <c r="D642" s="6" t="str" cm="1">
        <f t="array" ref="D642">_xlfn.LET(_xlpm.v,INDEX($B:$B, 4 + INT((ROW()-4)/13)*13 + 8), IF(_xlpm.v=0,"",_xlpm.v))</f>
        <v/>
      </c>
      <c r="E642" s="6"/>
      <c r="F642" s="6">
        <f>50</f>
        <v>50</v>
      </c>
      <c r="G642" s="6" t="str">
        <f>_xlfn.XLOOKUP($F642,题库数据!$A$5:$A$104,题库数据!$J$5:$J$104,"")</f>
        <v>A</v>
      </c>
      <c r="H642" s="6" t="str">
        <f>_xlfn.LET(_xlpm.v,_xlfn.XLOOKUP(F642,题库数据!$A$5:$A$104,题库数据!$K$5:$K$104,""),IF(OR(_xlpm.v="",_xlpm.v=0),"",_xlpm.v))</f>
        <v>您可以在创建 Amazon RDS 数据库实例时启用加密,但不能在创建后启用.但是,您可以通过创建数据库实例的快照,然后创建加密副本来为未加密的数据库实例添加加密快照.然后,您可以从加密快照中恢复数据库实例,以获取原始数据库实例的加密副本. https://docs.aws.amazon.com/prescriptive-guidance/latest/patterns/encrypt-an-existing-amazon-rds-for-postgresql-dbinstance.html</v>
      </c>
    </row>
    <row r="643" spans="1:8" ht="18.75" customHeight="1">
      <c r="A643" s="14" t="s">
        <v>107</v>
      </c>
      <c r="B643" s="60" t="str">
        <f>_xlfn.XLOOKUP($F643,题库[题号],题库[选项A])</f>
        <v>加密最新数据库快照的副本.通过恢复加密快照替换现有数据库实例</v>
      </c>
      <c r="C643" s="61"/>
      <c r="D643" s="6" t="str" cm="1">
        <f t="array" ref="D643">_xlfn.LET(_xlpm.v,INDEX($B:$B, 4 + INT((ROW()-4)/13)*13 + 8), IF(_xlpm.v=0,"",_xlpm.v))</f>
        <v/>
      </c>
      <c r="E643" s="6"/>
      <c r="F643" s="6">
        <f>50</f>
        <v>50</v>
      </c>
      <c r="G643" s="6" t="str">
        <f>_xlfn.XLOOKUP($F643,题库数据!$A$5:$A$104,题库数据!$J$5:$J$104,"")</f>
        <v>A</v>
      </c>
      <c r="H643" s="6" t="str">
        <f>_xlfn.LET(_xlpm.v,_xlfn.XLOOKUP(F643,题库数据!$A$5:$A$104,题库数据!$K$5:$K$104,""),IF(OR(_xlpm.v="",_xlpm.v=0),"",_xlpm.v))</f>
        <v>您可以在创建 Amazon RDS 数据库实例时启用加密,但不能在创建后启用.但是,您可以通过创建数据库实例的快照,然后创建加密副本来为未加密的数据库实例添加加密快照.然后,您可以从加密快照中恢复数据库实例,以获取原始数据库实例的加密副本. https://docs.aws.amazon.com/prescriptive-guidance/latest/patterns/encrypt-an-existing-amazon-rds-for-postgresql-dbinstance.html</v>
      </c>
    </row>
    <row r="644" spans="1:8" ht="18.75" customHeight="1">
      <c r="A644" s="14" t="s">
        <v>108</v>
      </c>
      <c r="B644" s="60" t="str">
        <f>_xlfn.XLOOKUP($F644,题库[题号],题库[选项B])</f>
        <v>创建一个新的加密 Amazon Elastic Block Store (Amazon EBS) 卷并将快照复制到它.在数据库实例上启用加密.</v>
      </c>
      <c r="C644" s="61"/>
      <c r="D644" s="6" t="str" cm="1">
        <f t="array" ref="D644">_xlfn.LET(_xlpm.v,INDEX($B:$B, 4 + INT((ROW()-4)/13)*13 + 8), IF(_xlpm.v=0,"",_xlpm.v))</f>
        <v/>
      </c>
      <c r="E644" s="6"/>
      <c r="F644" s="6">
        <f>50</f>
        <v>50</v>
      </c>
      <c r="G644" s="6" t="str">
        <f>_xlfn.XLOOKUP($F644,题库数据!$A$5:$A$104,题库数据!$J$5:$J$104,"")</f>
        <v>A</v>
      </c>
      <c r="H644" s="6" t="str">
        <f>_xlfn.LET(_xlpm.v,_xlfn.XLOOKUP(F644,题库数据!$A$5:$A$104,题库数据!$K$5:$K$104,""),IF(OR(_xlpm.v="",_xlpm.v=0),"",_xlpm.v))</f>
        <v>您可以在创建 Amazon RDS 数据库实例时启用加密,但不能在创建后启用.但是,您可以通过创建数据库实例的快照,然后创建加密副本来为未加密的数据库实例添加加密快照.然后,您可以从加密快照中恢复数据库实例,以获取原始数据库实例的加密副本. https://docs.aws.amazon.com/prescriptive-guidance/latest/patterns/encrypt-an-existing-amazon-rds-for-postgresql-dbinstance.html</v>
      </c>
    </row>
    <row r="645" spans="1:8" ht="18.75" customHeight="1">
      <c r="A645" s="14" t="s">
        <v>109</v>
      </c>
      <c r="B645" s="60" t="str">
        <f>_xlfn.XLOOKUP($F645,题库[题号],题库[选项C])</f>
        <v>复制快照并使用 AWS Key Management Service (AWS KMS)启用加密.将加密的快照还原到现有数据库实例.</v>
      </c>
      <c r="C645" s="61"/>
      <c r="D645" s="6" t="str" cm="1">
        <f t="array" ref="D645">_xlfn.LET(_xlpm.v,INDEX($B:$B, 4 + INT((ROW()-4)/13)*13 + 8), IF(_xlpm.v=0,"",_xlpm.v))</f>
        <v/>
      </c>
      <c r="E645" s="6"/>
      <c r="F645" s="6">
        <f>50</f>
        <v>50</v>
      </c>
      <c r="G645" s="6" t="str">
        <f>_xlfn.XLOOKUP($F645,题库数据!$A$5:$A$104,题库数据!$J$5:$J$104,"")</f>
        <v>A</v>
      </c>
      <c r="H645" s="6" t="str">
        <f>_xlfn.LET(_xlpm.v,_xlfn.XLOOKUP(F645,题库数据!$A$5:$A$104,题库数据!$K$5:$K$104,""),IF(OR(_xlpm.v="",_xlpm.v=0),"",_xlpm.v))</f>
        <v>您可以在创建 Amazon RDS 数据库实例时启用加密,但不能在创建后启用.但是,您可以通过创建数据库实例的快照,然后创建加密副本来为未加密的数据库实例添加加密快照.然后,您可以从加密快照中恢复数据库实例,以获取原始数据库实例的加密副本. https://docs.aws.amazon.com/prescriptive-guidance/latest/patterns/encrypt-an-existing-amazon-rds-for-postgresql-dbinstance.html</v>
      </c>
    </row>
    <row r="646" spans="1:8" ht="18.75" customHeight="1">
      <c r="A646" s="14" t="s">
        <v>110</v>
      </c>
      <c r="B646" s="60" t="str">
        <f>_xlfn.XLOOKUP($F646,题库[题号],题库[选项D])</f>
        <v>将快照复制到使用 AWS Key Management Service (AWS KMS)托管密钥(SSE-KMS)的服务器端加密进行加密的 Amazon S3 存储桶</v>
      </c>
      <c r="C646" s="61"/>
      <c r="D646" s="6" t="str" cm="1">
        <f t="array" ref="D646">_xlfn.LET(_xlpm.v,INDEX($B:$B, 4 + INT((ROW()-4)/13)*13 + 8), IF(_xlpm.v=0,"",_xlpm.v))</f>
        <v/>
      </c>
      <c r="E646" s="6"/>
      <c r="F646" s="6">
        <f>50</f>
        <v>50</v>
      </c>
      <c r="G646" s="6" t="str">
        <f>_xlfn.XLOOKUP($F646,题库数据!$A$5:$A$104,题库数据!$J$5:$J$104,"")</f>
        <v>A</v>
      </c>
      <c r="H646" s="6" t="str">
        <f>_xlfn.LET(_xlpm.v,_xlfn.XLOOKUP(F646,题库数据!$A$5:$A$104,题库数据!$K$5:$K$104,""),IF(OR(_xlpm.v="",_xlpm.v=0),"",_xlpm.v))</f>
        <v>您可以在创建 Amazon RDS 数据库实例时启用加密,但不能在创建后启用.但是,您可以通过创建数据库实例的快照,然后创建加密副本来为未加密的数据库实例添加加密快照.然后,您可以从加密快照中恢复数据库实例,以获取原始数据库实例的加密副本. https://docs.aws.amazon.com/prescriptive-guidance/latest/patterns/encrypt-an-existing-amazon-rds-for-postgresql-dbinstance.html</v>
      </c>
    </row>
    <row r="647" spans="1:8" ht="18.75" customHeight="1">
      <c r="A647" s="14"/>
      <c r="B647" s="62" t="str">
        <f>_xlfn.LET(_xlpm.v,_xlfn.XLOOKUP($F647,题库[题号],题库[选项E],""),IF(OR(_xlpm.v="",_xlpm.v=0),"",_xlpm.v))</f>
        <v/>
      </c>
      <c r="C647" s="63"/>
      <c r="D647" s="6" t="str" cm="1">
        <f t="array" ref="D647">_xlfn.LET(_xlpm.v,INDEX($B:$B, 4 + INT((ROW()-4)/13)*13 + 8), IF(_xlpm.v=0,"",_xlpm.v))</f>
        <v/>
      </c>
      <c r="E647" s="6"/>
      <c r="F647" s="6">
        <f>50</f>
        <v>50</v>
      </c>
      <c r="G647" s="6" t="str">
        <f>_xlfn.XLOOKUP($F647,题库数据!$A$5:$A$104,题库数据!$J$5:$J$104,"")</f>
        <v>A</v>
      </c>
      <c r="H647" s="6" t="str">
        <f>_xlfn.LET(_xlpm.v,_xlfn.XLOOKUP(F647,题库数据!$A$5:$A$104,题库数据!$K$5:$K$104,""),IF(OR(_xlpm.v="",_xlpm.v=0),"",_xlpm.v))</f>
        <v>您可以在创建 Amazon RDS 数据库实例时启用加密,但不能在创建后启用.但是,您可以通过创建数据库实例的快照,然后创建加密副本来为未加密的数据库实例添加加密快照.然后,您可以从加密快照中恢复数据库实例,以获取原始数据库实例的加密副本. https://docs.aws.amazon.com/prescriptive-guidance/latest/patterns/encrypt-an-existing-amazon-rds-for-postgresql-dbinstance.html</v>
      </c>
    </row>
    <row r="648" spans="1:8" ht="18.75" customHeight="1" thickBot="1">
      <c r="A648" s="14"/>
      <c r="B648" s="66" t="str">
        <f>_xlfn.LET(_xlpm.v,_xlfn.XLOOKUP($F648,题库[题号],题库[选项F],""),IF(OR(_xlpm.v="",_xlpm.v=0),"",_xlpm.v))</f>
        <v/>
      </c>
      <c r="C648" s="67"/>
      <c r="D648" s="6" t="str" cm="1">
        <f t="array" ref="D648">_xlfn.LET(_xlpm.v,INDEX($B:$B, 4 + INT((ROW()-4)/13)*13 + 8), IF(_xlpm.v=0,"",_xlpm.v))</f>
        <v/>
      </c>
      <c r="E648" s="6"/>
      <c r="F648" s="6">
        <f>50</f>
        <v>50</v>
      </c>
      <c r="G648" s="6" t="str">
        <f>_xlfn.XLOOKUP($F648,题库数据!$A$5:$A$104,题库数据!$J$5:$J$104,"")</f>
        <v>A</v>
      </c>
      <c r="H648" s="6" t="str">
        <f>_xlfn.LET(_xlpm.v,_xlfn.XLOOKUP(F648,题库数据!$A$5:$A$104,题库数据!$K$5:$K$104,""),IF(OR(_xlpm.v="",_xlpm.v=0),"",_xlpm.v))</f>
        <v>您可以在创建 Amazon RDS 数据库实例时启用加密,但不能在创建后启用.但是,您可以通过创建数据库实例的快照,然后创建加密副本来为未加密的数据库实例添加加密快照.然后,您可以从加密快照中恢复数据库实例,以获取原始数据库实例的加密副本. https://docs.aws.amazon.com/prescriptive-guidance/latest/patterns/encrypt-an-existing-amazon-rds-for-postgresql-dbinstance.html</v>
      </c>
    </row>
    <row r="649" spans="1:8" ht="18.75" customHeight="1" thickBot="1">
      <c r="A649" s="11" t="s">
        <v>111</v>
      </c>
      <c r="B649" s="25"/>
      <c r="C649" s="7"/>
      <c r="D649" s="6" t="str" cm="1">
        <f t="array" ref="D649">_xlfn.LET(_xlpm.v,INDEX($B:$B, 4 + INT((ROW()-4)/13)*13 + 8), IF(_xlpm.v=0,"",_xlpm.v))</f>
        <v/>
      </c>
      <c r="E649" s="6"/>
      <c r="F649" s="6">
        <f>50</f>
        <v>50</v>
      </c>
      <c r="G649" s="6" t="str">
        <f>_xlfn.XLOOKUP($F649,题库数据!$A$5:$A$104,题库数据!$J$5:$J$104,"")</f>
        <v>A</v>
      </c>
      <c r="H649" s="6" t="str">
        <f>_xlfn.LET(_xlpm.v,_xlfn.XLOOKUP(F649,题库数据!$A$5:$A$104,题库数据!$K$5:$K$104,""),IF(OR(_xlpm.v="",_xlpm.v=0),"",_xlpm.v))</f>
        <v>您可以在创建 Amazon RDS 数据库实例时启用加密,但不能在创建后启用.但是,您可以通过创建数据库实例的快照,然后创建加密副本来为未加密的数据库实例添加加密快照.然后,您可以从加密快照中恢复数据库实例,以获取原始数据库实例的加密副本. https://docs.aws.amazon.com/prescriptive-guidance/latest/patterns/encrypt-an-existing-amazon-rds-for-postgresql-dbinstance.html</v>
      </c>
    </row>
    <row r="650" spans="1:8" ht="18.75" customHeight="1">
      <c r="A650" s="14" t="s">
        <v>112</v>
      </c>
      <c r="B650" s="34" t="str">
        <f>_xlfn.LET(_xlpm.inp,$B$649,_xlpm.nInp,_xlfn.LET(_xlpm.raw,UPPER(TRIM($B$649)),_xlpm.clean,SUBSTITUTE(SUBSTITUTE(SUBSTITUTE(SUBSTITUTE(SUBSTITUTE(_xlpm.raw,"，",","),"、",","),"；",","),"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0" s="19"/>
      <c r="D650" s="6" t="str" cm="1">
        <f t="array" ref="D650">_xlfn.LET(_xlpm.v,INDEX($B:$B, 4 + INT((ROW()-4)/13)*13 + 8), IF(_xlpm.v=0,"",_xlpm.v))</f>
        <v/>
      </c>
      <c r="E650" s="6"/>
      <c r="F650" s="6">
        <f>50</f>
        <v>50</v>
      </c>
      <c r="G650" s="6" t="str">
        <f>_xlfn.XLOOKUP($F650,题库数据!$A$5:$A$104,题库数据!$J$5:$J$104,"")</f>
        <v>A</v>
      </c>
      <c r="H650" s="6" t="str">
        <f>_xlfn.LET(_xlpm.v,_xlfn.XLOOKUP(F650,题库数据!$A$5:$A$104,题库数据!$K$5:$K$104,""),IF(OR(_xlpm.v="",_xlpm.v=0),"",_xlpm.v))</f>
        <v>您可以在创建 Amazon RDS 数据库实例时启用加密,但不能在创建后启用.但是,您可以通过创建数据库实例的快照,然后创建加密副本来为未加密的数据库实例添加加密快照.然后,您可以从加密快照中恢复数据库实例,以获取原始数据库实例的加密副本. https://docs.aws.amazon.com/prescriptive-guidance/latest/patterns/encrypt-an-existing-amazon-rds-for-postgresql-dbinstance.html</v>
      </c>
    </row>
    <row r="651" spans="1:8" ht="18.75" customHeight="1">
      <c r="A651" s="14" t="s">
        <v>113</v>
      </c>
      <c r="B651" s="35" t="str">
        <f>_xlfn.LET(_xlpm.inp,$B$649,_xlpm.nStd,_xlfn.LET(_xlpm.raw,UPPER(TRIM($G$641)),_xlpm.clean,SUBSTITUTE(SUBSTITUTE(SUBSTITUTE(SUBSTITUTE(SUBSTITUTE(_xlpm.raw,"，",","),"、",","),"；",","),"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51" s="18"/>
      <c r="D651" s="6" t="str" cm="1">
        <f t="array" ref="D651">_xlfn.LET(_xlpm.v,INDEX($B:$B, 4 + INT((ROW()-4)/13)*13 + 8), IF(_xlpm.v=0,"",_xlpm.v))</f>
        <v/>
      </c>
      <c r="E651" s="6"/>
      <c r="F651" s="6">
        <f>50</f>
        <v>50</v>
      </c>
      <c r="G651" s="6" t="str">
        <f>_xlfn.XLOOKUP($F651,题库数据!$A$5:$A$104,题库数据!$J$5:$J$104,"")</f>
        <v>A</v>
      </c>
      <c r="H651" s="6" t="str">
        <f>_xlfn.LET(_xlpm.v,_xlfn.XLOOKUP(F651,题库数据!$A$5:$A$104,题库数据!$K$5:$K$104,""),IF(OR(_xlpm.v="",_xlpm.v=0),"",_xlpm.v))</f>
        <v>您可以在创建 Amazon RDS 数据库实例时启用加密,但不能在创建后启用.但是,您可以通过创建数据库实例的快照,然后创建加密副本来为未加密的数据库实例添加加密快照.然后,您可以从加密快照中恢复数据库实例,以获取原始数据库实例的加密副本. https://docs.aws.amazon.com/prescriptive-guidance/latest/patterns/encrypt-an-existing-amazon-rds-for-postgresql-dbinstance.html</v>
      </c>
    </row>
    <row r="652" spans="1:8" ht="18.75" customHeight="1">
      <c r="A652" s="37" t="s">
        <v>114</v>
      </c>
      <c r="B652" s="52" t="str">
        <f>_xlfn.LET(_xlpm.inp,$B$649,_xlpm.p,$H$641,IF(OR(LEN(TRIM(_xlpm.inp))=0,LEN(TRIM(_xlpm.p))=0,_xlpm.p=0),"",_xlpm.p))</f>
        <v/>
      </c>
      <c r="C652" s="63"/>
      <c r="D652" s="6" t="str" cm="1">
        <f t="array" ref="D652">_xlfn.LET(_xlpm.v,INDEX($B:$B, 4 + INT((ROW()-4)/13)*13 + 8), IF(_xlpm.v=0,"",_xlpm.v))</f>
        <v/>
      </c>
      <c r="E652" s="6"/>
      <c r="F652" s="6">
        <f>50</f>
        <v>50</v>
      </c>
      <c r="G652" s="6" t="str">
        <f>_xlfn.XLOOKUP($F652,题库数据!$A$5:$A$104,题库数据!$J$5:$J$104,"")</f>
        <v>A</v>
      </c>
      <c r="H652" s="6" t="str">
        <f>_xlfn.LET(_xlpm.v,_xlfn.XLOOKUP(F652,题库数据!$A$5:$A$104,题库数据!$K$5:$K$104,""),IF(OR(_xlpm.v="",_xlpm.v=0),"",_xlpm.v))</f>
        <v>您可以在创建 Amazon RDS 数据库实例时启用加密,但不能在创建后启用.但是,您可以通过创建数据库实例的快照,然后创建加密副本来为未加密的数据库实例添加加密快照.然后,您可以从加密快照中恢复数据库实例,以获取原始数据库实例的加密副本. https://docs.aws.amazon.com/prescriptive-guidance/latest/patterns/encrypt-an-existing-amazon-rds-for-postgresql-dbinstance.html</v>
      </c>
    </row>
    <row r="653" spans="1:8" ht="18.75" customHeight="1" thickBot="1">
      <c r="A653" s="15"/>
      <c r="B653" s="54"/>
      <c r="C653" s="55"/>
      <c r="D653" s="6" t="str" cm="1">
        <f t="array" ref="D653">_xlfn.LET(_xlpm.v,INDEX($B:$B, 4 + INT((ROW()-4)/13)*13 + 8), IF(_xlpm.v=0,"",_xlpm.v))</f>
        <v/>
      </c>
      <c r="E653" s="6"/>
      <c r="F653" s="6">
        <f>50</f>
        <v>50</v>
      </c>
      <c r="G653" s="6" t="str">
        <f>_xlfn.XLOOKUP($F653,题库数据!$A$5:$A$104,题库数据!$J$5:$J$104,"")</f>
        <v>A</v>
      </c>
      <c r="H653" s="6" t="str">
        <f>_xlfn.LET(_xlpm.v,_xlfn.XLOOKUP(F653,题库数据!$A$5:$A$104,题库数据!$K$5:$K$104,""),IF(OR(_xlpm.v="",_xlpm.v=0),"",_xlpm.v))</f>
        <v>您可以在创建 Amazon RDS 数据库实例时启用加密,但不能在创建后启用.但是,您可以通过创建数据库实例的快照,然后创建加密副本来为未加密的数据库实例添加加密快照.然后,您可以从加密快照中恢复数据库实例,以获取原始数据库实例的加密副本. https://docs.aws.amazon.com/prescriptive-guidance/latest/patterns/encrypt-an-existing-amazon-rds-for-postgresql-dbinstance.html</v>
      </c>
    </row>
    <row r="654" spans="1:8" ht="58.5" customHeight="1" thickTop="1" thickBot="1">
      <c r="A654" s="8" t="s">
        <v>165</v>
      </c>
      <c r="B654" s="56" t="s">
        <v>683</v>
      </c>
      <c r="C654" s="57"/>
      <c r="D654" s="6" t="str" cm="1">
        <f t="array" ref="D654">_xlfn.LET(_xlpm.v,INDEX($B:$B, 4 + INT((ROW()-4)/13)*13 + 8), IF(_xlpm.v=0,"",_xlpm.v))</f>
        <v/>
      </c>
      <c r="E654" s="6"/>
      <c r="F654" s="6">
        <f>51</f>
        <v>51</v>
      </c>
      <c r="G654" s="6" t="str">
        <f>_xlfn.XLOOKUP($F654,题库数据!$A$5:$A$104,题库数据!$J$5:$J$104,"")</f>
        <v>B</v>
      </c>
      <c r="H654" s="6" t="str">
        <f>_xlfn.LET(_xlpm.v,_xlfn.XLOOKUP(F654,题库数据!$A$5:$A$104,题库数据!$K$5:$K$104,""),IF(OR(_xlpm.v="",_xlpm.v=0),"",_xlpm.v))</f>
        <v>如果您是需要使用非对称密钥对数据进行数字签名或验证的开发人员,您应该使用该服务来创建和管理您需要的私钥.如果您正在寻找可扩展的密钥管理基础架构来支持您的开发人员及其不断增长的应用程序,您应该使用它来降低您的许可成本和运营负担 .. https://aws.amazon.com/cn/kms/faqs/?nc1=h_ls</v>
      </c>
    </row>
    <row r="655" spans="1:8" ht="18.75" customHeight="1">
      <c r="A655" s="9"/>
      <c r="B655" s="74"/>
      <c r="C655" s="75"/>
      <c r="D655" s="6" t="str" cm="1">
        <f t="array" ref="D655">_xlfn.LET(_xlpm.v,INDEX($B:$B, 4 + INT((ROW()-4)/13)*13 + 8), IF(_xlpm.v=0,"",_xlpm.v))</f>
        <v/>
      </c>
      <c r="E655" s="6"/>
      <c r="F655" s="6">
        <f>51</f>
        <v>51</v>
      </c>
      <c r="G655" s="6" t="str">
        <f>_xlfn.XLOOKUP($F655,题库数据!$A$5:$A$104,题库数据!$J$5:$J$104,"")</f>
        <v>B</v>
      </c>
      <c r="H655" s="6" t="str">
        <f>_xlfn.LET(_xlpm.v,_xlfn.XLOOKUP(F655,题库数据!$A$5:$A$104,题库数据!$K$5:$K$104,""),IF(OR(_xlpm.v="",_xlpm.v=0),"",_xlpm.v))</f>
        <v>如果您是需要使用非对称密钥对数据进行数字签名或验证的开发人员,您应该使用该服务来创建和管理您需要的私钥.如果您正在寻找可扩展的密钥管理基础架构来支持您的开发人员及其不断增长的应用程序,您应该使用它来降低您的许可成本和运营负担 .. https://aws.amazon.com/cn/kms/faqs/?nc1=h_ls</v>
      </c>
    </row>
    <row r="656" spans="1:8" ht="18.75" customHeight="1">
      <c r="A656" s="10" t="s">
        <v>107</v>
      </c>
      <c r="B656" s="64" t="str">
        <f>_xlfn.XLOOKUP($F656,题库[题号],题库[选项A])</f>
        <v>使用多重身份验证(MFA)来保护加密密钥.</v>
      </c>
      <c r="C656" s="65"/>
      <c r="D656" s="6" t="str" cm="1">
        <f t="array" ref="D656">_xlfn.LET(_xlpm.v,INDEX($B:$B, 4 + INT((ROW()-4)/13)*13 + 8), IF(_xlpm.v=0,"",_xlpm.v))</f>
        <v/>
      </c>
      <c r="E656" s="6"/>
      <c r="F656" s="6">
        <f>51</f>
        <v>51</v>
      </c>
      <c r="G656" s="6" t="str">
        <f>_xlfn.XLOOKUP($F656,题库数据!$A$5:$A$104,题库数据!$J$5:$J$104,"")</f>
        <v>B</v>
      </c>
      <c r="H656" s="6" t="str">
        <f>_xlfn.LET(_xlpm.v,_xlfn.XLOOKUP(F656,题库数据!$A$5:$A$104,题库数据!$K$5:$K$104,""),IF(OR(_xlpm.v="",_xlpm.v=0),"",_xlpm.v))</f>
        <v>如果您是需要使用非对称密钥对数据进行数字签名或验证的开发人员,您应该使用该服务来创建和管理您需要的私钥.如果您正在寻找可扩展的密钥管理基础架构来支持您的开发人员及其不断增长的应用程序,您应该使用它来降低您的许可成本和运营负担 .. https://aws.amazon.com/cn/kms/faqs/?nc1=h_ls</v>
      </c>
    </row>
    <row r="657" spans="1:8" ht="18.75" customHeight="1">
      <c r="A657" s="10" t="s">
        <v>108</v>
      </c>
      <c r="B657" s="64" t="str">
        <f>_xlfn.XLOOKUP($F657,题库[题号],题库[选项B])</f>
        <v>使用 AWS Key Management Service (AWS KMS) 保护加密密钥</v>
      </c>
      <c r="C657" s="65"/>
      <c r="D657" s="6" t="str" cm="1">
        <f t="array" ref="D657">_xlfn.LET(_xlpm.v,INDEX($B:$B, 4 + INT((ROW()-4)/13)*13 + 8), IF(_xlpm.v=0,"",_xlpm.v))</f>
        <v/>
      </c>
      <c r="E657" s="6"/>
      <c r="F657" s="6">
        <f>51</f>
        <v>51</v>
      </c>
      <c r="G657" s="6" t="str">
        <f>_xlfn.XLOOKUP($F657,题库数据!$A$5:$A$104,题库数据!$J$5:$J$104,"")</f>
        <v>B</v>
      </c>
      <c r="H657" s="6" t="str">
        <f>_xlfn.LET(_xlpm.v,_xlfn.XLOOKUP(F657,题库数据!$A$5:$A$104,题库数据!$K$5:$K$104,""),IF(OR(_xlpm.v="",_xlpm.v=0),"",_xlpm.v))</f>
        <v>如果您是需要使用非对称密钥对数据进行数字签名或验证的开发人员,您应该使用该服务来创建和管理您需要的私钥.如果您正在寻找可扩展的密钥管理基础架构来支持您的开发人员及其不断增长的应用程序,您应该使用它来降低您的许可成本和运营负担 .. https://aws.amazon.com/cn/kms/faqs/?nc1=h_ls</v>
      </c>
    </row>
    <row r="658" spans="1:8" ht="18.75" customHeight="1">
      <c r="A658" s="10" t="s">
        <v>109</v>
      </c>
      <c r="B658" s="64" t="str">
        <f>_xlfn.XLOOKUP($F658,题库[题号],题库[选项C])</f>
        <v>使用 AWS Certificate Manager (ACM)创建.存储和分配加密密钥</v>
      </c>
      <c r="C658" s="65"/>
      <c r="D658" s="6" t="str" cm="1">
        <f t="array" ref="D658">_xlfn.LET(_xlpm.v,INDEX($B:$B, 4 + INT((ROW()-4)/13)*13 + 8), IF(_xlpm.v=0,"",_xlpm.v))</f>
        <v/>
      </c>
      <c r="E658" s="6"/>
      <c r="F658" s="6">
        <f>51</f>
        <v>51</v>
      </c>
      <c r="G658" s="6" t="str">
        <f>_xlfn.XLOOKUP($F658,题库数据!$A$5:$A$104,题库数据!$J$5:$J$104,"")</f>
        <v>B</v>
      </c>
      <c r="H658" s="6" t="str">
        <f>_xlfn.LET(_xlpm.v,_xlfn.XLOOKUP(F658,题库数据!$A$5:$A$104,题库数据!$K$5:$K$104,""),IF(OR(_xlpm.v="",_xlpm.v=0),"",_xlpm.v))</f>
        <v>如果您是需要使用非对称密钥对数据进行数字签名或验证的开发人员,您应该使用该服务来创建和管理您需要的私钥.如果您正在寻找可扩展的密钥管理基础架构来支持您的开发人员及其不断增长的应用程序,您应该使用它来降低您的许可成本和运营负担 .. https://aws.amazon.com/cn/kms/faqs/?nc1=h_ls</v>
      </c>
    </row>
    <row r="659" spans="1:8" ht="18.75" customHeight="1">
      <c r="A659" s="10" t="s">
        <v>110</v>
      </c>
      <c r="B659" s="64" t="str">
        <f>_xlfn.XLOOKUP($F659,题库[题号],题库[选项D])</f>
        <v>使用 IAM 策略限制具有访问权限的用户范围以保护加密密钥</v>
      </c>
      <c r="C659" s="65"/>
      <c r="D659" s="6" t="str" cm="1">
        <f t="array" ref="D659">_xlfn.LET(_xlpm.v,INDEX($B:$B, 4 + INT((ROW()-4)/13)*13 + 8), IF(_xlpm.v=0,"",_xlpm.v))</f>
        <v/>
      </c>
      <c r="E659" s="6"/>
      <c r="F659" s="6">
        <f>51</f>
        <v>51</v>
      </c>
      <c r="G659" s="6" t="str">
        <f>_xlfn.XLOOKUP($F659,题库数据!$A$5:$A$104,题库数据!$J$5:$J$104,"")</f>
        <v>B</v>
      </c>
      <c r="H659" s="6" t="str">
        <f>_xlfn.LET(_xlpm.v,_xlfn.XLOOKUP(F659,题库数据!$A$5:$A$104,题库数据!$K$5:$K$104,""),IF(OR(_xlpm.v="",_xlpm.v=0),"",_xlpm.v))</f>
        <v>如果您是需要使用非对称密钥对数据进行数字签名或验证的开发人员,您应该使用该服务来创建和管理您需要的私钥.如果您正在寻找可扩展的密钥管理基础架构来支持您的开发人员及其不断增长的应用程序,您应该使用它来降低您的许可成本和运营负担 .. https://aws.amazon.com/cn/kms/faqs/?nc1=h_ls</v>
      </c>
    </row>
    <row r="660" spans="1:8" ht="18.75" customHeight="1">
      <c r="A660" s="10"/>
      <c r="B660" s="62" t="str">
        <f>_xlfn.LET(_xlpm.v,_xlfn.XLOOKUP($F660,题库[题号],题库[选项E],""),IF(OR(_xlpm.v="",_xlpm.v=0),"",_xlpm.v))</f>
        <v/>
      </c>
      <c r="C660" s="63"/>
      <c r="D660" s="6" t="str" cm="1">
        <f t="array" ref="D660">_xlfn.LET(_xlpm.v,INDEX($B:$B, 4 + INT((ROW()-4)/13)*13 + 8), IF(_xlpm.v=0,"",_xlpm.v))</f>
        <v/>
      </c>
      <c r="E660" s="6"/>
      <c r="F660" s="6">
        <f>51</f>
        <v>51</v>
      </c>
      <c r="G660" s="6" t="str">
        <f>_xlfn.XLOOKUP($F660,题库数据!$A$5:$A$104,题库数据!$J$5:$J$104,"")</f>
        <v>B</v>
      </c>
      <c r="H660" s="6" t="str">
        <f>_xlfn.LET(_xlpm.v,_xlfn.XLOOKUP(F660,题库数据!$A$5:$A$104,题库数据!$K$5:$K$104,""),IF(OR(_xlpm.v="",_xlpm.v=0),"",_xlpm.v))</f>
        <v>如果您是需要使用非对称密钥对数据进行数字签名或验证的开发人员,您应该使用该服务来创建和管理您需要的私钥.如果您正在寻找可扩展的密钥管理基础架构来支持您的开发人员及其不断增长的应用程序,您应该使用它来降低您的许可成本和运营负担 .. https://aws.amazon.com/cn/kms/faqs/?nc1=h_ls</v>
      </c>
    </row>
    <row r="661" spans="1:8" ht="18.75" customHeight="1" thickBot="1">
      <c r="A661" s="10"/>
      <c r="B661" s="66" t="str">
        <f>_xlfn.LET(_xlpm.v,_xlfn.XLOOKUP($F661,题库[题号],题库[选项F],""),IF(OR(_xlpm.v="",_xlpm.v=0),"",_xlpm.v))</f>
        <v/>
      </c>
      <c r="C661" s="67"/>
      <c r="D661" s="6" t="str" cm="1">
        <f t="array" ref="D661">_xlfn.LET(_xlpm.v,INDEX($B:$B, 4 + INT((ROW()-4)/13)*13 + 8), IF(_xlpm.v=0,"",_xlpm.v))</f>
        <v/>
      </c>
      <c r="E661" s="6"/>
      <c r="F661" s="6">
        <f>51</f>
        <v>51</v>
      </c>
      <c r="G661" s="6" t="str">
        <f>_xlfn.XLOOKUP($F661,题库数据!$A$5:$A$104,题库数据!$J$5:$J$104,"")</f>
        <v>B</v>
      </c>
      <c r="H661" s="6" t="str">
        <f>_xlfn.LET(_xlpm.v,_xlfn.XLOOKUP(F661,题库数据!$A$5:$A$104,题库数据!$K$5:$K$104,""),IF(OR(_xlpm.v="",_xlpm.v=0),"",_xlpm.v))</f>
        <v>如果您是需要使用非对称密钥对数据进行数字签名或验证的开发人员,您应该使用该服务来创建和管理您需要的私钥.如果您正在寻找可扩展的密钥管理基础架构来支持您的开发人员及其不断增长的应用程序,您应该使用它来降低您的许可成本和运营负担 .. https://aws.amazon.com/cn/kms/faqs/?nc1=h_ls</v>
      </c>
    </row>
    <row r="662" spans="1:8" ht="18.75" customHeight="1" thickBot="1">
      <c r="A662" s="11" t="s">
        <v>111</v>
      </c>
      <c r="B662" s="25"/>
      <c r="C662" s="7"/>
      <c r="D662" s="6" t="str" cm="1">
        <f t="array" ref="D662">_xlfn.LET(_xlpm.v,INDEX($B:$B, 4 + INT((ROW()-4)/13)*13 + 8), IF(_xlpm.v=0,"",_xlpm.v))</f>
        <v/>
      </c>
      <c r="E662" s="6"/>
      <c r="F662" s="6">
        <f>51</f>
        <v>51</v>
      </c>
      <c r="G662" s="6" t="str">
        <f>_xlfn.XLOOKUP($F662,题库数据!$A$5:$A$104,题库数据!$J$5:$J$104,"")</f>
        <v>B</v>
      </c>
      <c r="H662" s="6" t="str">
        <f>_xlfn.LET(_xlpm.v,_xlfn.XLOOKUP(F662,题库数据!$A$5:$A$104,题库数据!$K$5:$K$104,""),IF(OR(_xlpm.v="",_xlpm.v=0),"",_xlpm.v))</f>
        <v>如果您是需要使用非对称密钥对数据进行数字签名或验证的开发人员,您应该使用该服务来创建和管理您需要的私钥.如果您正在寻找可扩展的密钥管理基础架构来支持您的开发人员及其不断增长的应用程序,您应该使用它来降低您的许可成本和运营负担 .. https://aws.amazon.com/cn/kms/faqs/?nc1=h_ls</v>
      </c>
    </row>
    <row r="663" spans="1:8" ht="18.75" customHeight="1">
      <c r="A663" s="10" t="s">
        <v>112</v>
      </c>
      <c r="B663" s="34" t="str">
        <f>_xlfn.LET(_xlpm.inp,$B$662,_xlpm.nInp,_xlfn.LET(_xlpm.raw,UPPER(TRIM($B$662)),_xlpm.clean,SUBSTITUTE(SUBSTITUTE(SUBSTITUTE(SUBSTITUTE(SUBSTITUTE(_xlpm.raw,"，",","),"、",","),"；",","),"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63" s="19"/>
      <c r="D663" s="6" t="str" cm="1">
        <f t="array" ref="D663">_xlfn.LET(_xlpm.v,INDEX($B:$B, 4 + INT((ROW()-4)/13)*13 + 8), IF(_xlpm.v=0,"",_xlpm.v))</f>
        <v/>
      </c>
      <c r="E663" s="6"/>
      <c r="F663" s="6">
        <f>51</f>
        <v>51</v>
      </c>
      <c r="G663" s="6" t="str">
        <f>_xlfn.XLOOKUP($F663,题库数据!$A$5:$A$104,题库数据!$J$5:$J$104,"")</f>
        <v>B</v>
      </c>
      <c r="H663" s="6" t="str">
        <f>_xlfn.LET(_xlpm.v,_xlfn.XLOOKUP(F663,题库数据!$A$5:$A$104,题库数据!$K$5:$K$104,""),IF(OR(_xlpm.v="",_xlpm.v=0),"",_xlpm.v))</f>
        <v>如果您是需要使用非对称密钥对数据进行数字签名或验证的开发人员,您应该使用该服务来创建和管理您需要的私钥.如果您正在寻找可扩展的密钥管理基础架构来支持您的开发人员及其不断增长的应用程序,您应该使用它来降低您的许可成本和运营负担 .. https://aws.amazon.com/cn/kms/faqs/?nc1=h_ls</v>
      </c>
    </row>
    <row r="664" spans="1:8" ht="18.75" customHeight="1">
      <c r="A664" s="10" t="s">
        <v>113</v>
      </c>
      <c r="B664" s="35" t="str">
        <f>_xlfn.LET(_xlpm.inp,$B$662,_xlpm.nStd,_xlfn.LET(_xlpm.raw,UPPER(TRIM($G$654)),_xlpm.clean,SUBSTITUTE(SUBSTITUTE(SUBSTITUTE(SUBSTITUTE(SUBSTITUTE(_xlpm.raw,"，",","),"、",","),"；",","),"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4" s="18"/>
      <c r="D664" s="6" t="str" cm="1">
        <f t="array" ref="D664">_xlfn.LET(_xlpm.v,INDEX($B:$B, 4 + INT((ROW()-4)/13)*13 + 8), IF(_xlpm.v=0,"",_xlpm.v))</f>
        <v/>
      </c>
      <c r="E664" s="6"/>
      <c r="F664" s="6">
        <f>51</f>
        <v>51</v>
      </c>
      <c r="G664" s="6" t="str">
        <f>_xlfn.XLOOKUP($F664,题库数据!$A$5:$A$104,题库数据!$J$5:$J$104,"")</f>
        <v>B</v>
      </c>
      <c r="H664" s="6" t="str">
        <f>_xlfn.LET(_xlpm.v,_xlfn.XLOOKUP(F664,题库数据!$A$5:$A$104,题库数据!$K$5:$K$104,""),IF(OR(_xlpm.v="",_xlpm.v=0),"",_xlpm.v))</f>
        <v>如果您是需要使用非对称密钥对数据进行数字签名或验证的开发人员,您应该使用该服务来创建和管理您需要的私钥.如果您正在寻找可扩展的密钥管理基础架构来支持您的开发人员及其不断增长的应用程序,您应该使用它来降低您的许可成本和运营负担 .. https://aws.amazon.com/cn/kms/faqs/?nc1=h_ls</v>
      </c>
    </row>
    <row r="665" spans="1:8" ht="18.75" customHeight="1">
      <c r="A665" s="37" t="s">
        <v>114</v>
      </c>
      <c r="B665" s="52" t="str">
        <f>_xlfn.LET(_xlpm.inp,$B$662,_xlpm.p,$H$654,IF(OR(LEN(TRIM(_xlpm.inp))=0,LEN(TRIM(_xlpm.p))=0,_xlpm.p=0),"",_xlpm.p))</f>
        <v/>
      </c>
      <c r="C665" s="63"/>
      <c r="D665" s="6" t="str" cm="1">
        <f t="array" ref="D665">_xlfn.LET(_xlpm.v,INDEX($B:$B, 4 + INT((ROW()-4)/13)*13 + 8), IF(_xlpm.v=0,"",_xlpm.v))</f>
        <v/>
      </c>
      <c r="E665" s="6"/>
      <c r="F665" s="6">
        <f>51</f>
        <v>51</v>
      </c>
      <c r="G665" s="6" t="str">
        <f>_xlfn.XLOOKUP($F665,题库数据!$A$5:$A$104,题库数据!$J$5:$J$104,"")</f>
        <v>B</v>
      </c>
      <c r="H665" s="6" t="str">
        <f>_xlfn.LET(_xlpm.v,_xlfn.XLOOKUP(F665,题库数据!$A$5:$A$104,题库数据!$K$5:$K$104,""),IF(OR(_xlpm.v="",_xlpm.v=0),"",_xlpm.v))</f>
        <v>如果您是需要使用非对称密钥对数据进行数字签名或验证的开发人员,您应该使用该服务来创建和管理您需要的私钥.如果您正在寻找可扩展的密钥管理基础架构来支持您的开发人员及其不断增长的应用程序,您应该使用它来降低您的许可成本和运营负担 .. https://aws.amazon.com/cn/kms/faqs/?nc1=h_ls</v>
      </c>
    </row>
    <row r="666" spans="1:8" ht="18.75" customHeight="1" thickBot="1">
      <c r="A666" s="12"/>
      <c r="B666" s="54"/>
      <c r="C666" s="55"/>
      <c r="D666" s="6" t="str" cm="1">
        <f t="array" ref="D666">_xlfn.LET(_xlpm.v,INDEX($B:$B, 4 + INT((ROW()-4)/13)*13 + 8), IF(_xlpm.v=0,"",_xlpm.v))</f>
        <v/>
      </c>
      <c r="E666" s="6"/>
      <c r="F666" s="6">
        <f>51</f>
        <v>51</v>
      </c>
      <c r="G666" s="6" t="str">
        <f>_xlfn.XLOOKUP($F666,题库数据!$A$5:$A$104,题库数据!$J$5:$J$104,"")</f>
        <v>B</v>
      </c>
      <c r="H666" s="6" t="str">
        <f>_xlfn.LET(_xlpm.v,_xlfn.XLOOKUP(F666,题库数据!$A$5:$A$104,题库数据!$K$5:$K$104,""),IF(OR(_xlpm.v="",_xlpm.v=0),"",_xlpm.v))</f>
        <v>如果您是需要使用非对称密钥对数据进行数字签名或验证的开发人员,您应该使用该服务来创建和管理您需要的私钥.如果您正在寻找可扩展的密钥管理基础架构来支持您的开发人员及其不断增长的应用程序,您应该使用它来降低您的许可成本和运营负担 .. https://aws.amazon.com/cn/kms/faqs/?nc1=h_ls</v>
      </c>
    </row>
    <row r="667" spans="1:8" ht="58.5" customHeight="1" thickTop="1" thickBot="1">
      <c r="A667" s="8" t="s">
        <v>166</v>
      </c>
      <c r="B667" s="56" t="s">
        <v>685</v>
      </c>
      <c r="C667" s="57"/>
      <c r="D667" s="6" t="str" cm="1">
        <f t="array" ref="D667">_xlfn.LET(_xlpm.v,INDEX($B:$B, 4 + INT((ROW()-4)/13)*13 + 8), IF(_xlpm.v=0,"",_xlpm.v))</f>
        <v/>
      </c>
      <c r="E667" s="6"/>
      <c r="F667" s="6">
        <f>52</f>
        <v>52</v>
      </c>
      <c r="G667" s="6" t="str">
        <f>_xlfn.XLOOKUP($F667,题库数据!$A$5:$A$104,题库数据!$J$5:$J$104,"")</f>
        <v>D</v>
      </c>
      <c r="H667" s="6" t="str">
        <f>_xlfn.LET(_xlpm.v,_xlfn.XLOOKUP(F667,题库数据!$A$5:$A$104,题库数据!$K$5:$K$104,""),IF(OR(_xlpm.v="",_xlpm.v=0),"",_xlpm.v))</f>
        <v>https://aws.amazon.com/certificate-manager/:“使用 AWS Certificate Manager,您可以快速请求证书,将其部署在 ACM 集成的 AWS 资源上,例如 Elastic Load Balancer.Amazon CloudFront 分配和API Gateway 上的 API,让 AWS Certificate Manager 处理证书续订. 它还使您能够为内部资源创建私有证书并集中管理证书生命周期.”</v>
      </c>
    </row>
    <row r="668" spans="1:8" ht="18.75" customHeight="1">
      <c r="A668" s="13"/>
      <c r="B668" s="58"/>
      <c r="C668" s="59"/>
      <c r="D668" s="6" t="str" cm="1">
        <f t="array" ref="D668">_xlfn.LET(_xlpm.v,INDEX($B:$B, 4 + INT((ROW()-4)/13)*13 + 8), IF(_xlpm.v=0,"",_xlpm.v))</f>
        <v/>
      </c>
      <c r="E668" s="6"/>
      <c r="F668" s="6">
        <f>52</f>
        <v>52</v>
      </c>
      <c r="G668" s="6" t="str">
        <f>_xlfn.XLOOKUP($F668,题库数据!$A$5:$A$104,题库数据!$J$5:$J$104,"")</f>
        <v>D</v>
      </c>
      <c r="H668" s="6" t="str">
        <f>_xlfn.LET(_xlpm.v,_xlfn.XLOOKUP(F668,题库数据!$A$5:$A$104,题库数据!$K$5:$K$104,""),IF(OR(_xlpm.v="",_xlpm.v=0),"",_xlpm.v))</f>
        <v>https://aws.amazon.com/certificate-manager/:“使用 AWS Certificate Manager,您可以快速请求证书,将其部署在 ACM 集成的 AWS 资源上,例如 Elastic Load Balancer.Amazon CloudFront 分配和API Gateway 上的 API,让 AWS Certificate Manager 处理证书续订. 它还使您能够为内部资源创建私有证书并集中管理证书生命周期.”</v>
      </c>
    </row>
    <row r="669" spans="1:8" ht="18.75" customHeight="1">
      <c r="A669" s="14" t="s">
        <v>107</v>
      </c>
      <c r="B669" s="60" t="str">
        <f>_xlfn.XLOOKUP($F669,题库[题号],题库[选项A])</f>
        <v>使用 AWS Certificate Manager (ACM)创建新的 SSL 证书,在每个实例上安装 ACM 证书.</v>
      </c>
      <c r="C669" s="61"/>
      <c r="D669" s="6" t="str" cm="1">
        <f t="array" ref="D669">_xlfn.LET(_xlpm.v,INDEX($B:$B, 4 + INT((ROW()-4)/13)*13 + 8), IF(_xlpm.v=0,"",_xlpm.v))</f>
        <v/>
      </c>
      <c r="E669" s="6"/>
      <c r="F669" s="6">
        <f>52</f>
        <v>52</v>
      </c>
      <c r="G669" s="6" t="str">
        <f>_xlfn.XLOOKUP($F669,题库数据!$A$5:$A$104,题库数据!$J$5:$J$104,"")</f>
        <v>D</v>
      </c>
      <c r="H669" s="6" t="str">
        <f>_xlfn.LET(_xlpm.v,_xlfn.XLOOKUP(F669,题库数据!$A$5:$A$104,题库数据!$K$5:$K$104,""),IF(OR(_xlpm.v="",_xlpm.v=0),"",_xlpm.v))</f>
        <v>https://aws.amazon.com/certificate-manager/:“使用 AWS Certificate Manager,您可以快速请求证书,将其部署在 ACM 集成的 AWS 资源上,例如 Elastic Load Balancer.Amazon CloudFront 分配和API Gateway 上的 API,让 AWS Certificate Manager 处理证书续订. 它还使您能够为内部资源创建私有证书并集中管理证书生命周期.”</v>
      </c>
    </row>
    <row r="670" spans="1:8" ht="18.75" customHeight="1">
      <c r="A670" s="14" t="s">
        <v>108</v>
      </c>
      <c r="B670" s="60" t="str">
        <f>_xlfn.XLOOKUP($F670,题库[题号],题库[选项B])</f>
        <v>创建 Amazon S3 存储桶将 SSL 证书迁移到 S3 存储桶.配置 EC2 实例以引用存储桶以终止 SSL.</v>
      </c>
      <c r="C670" s="61"/>
      <c r="D670" s="6" t="str" cm="1">
        <f t="array" ref="D670">_xlfn.LET(_xlpm.v,INDEX($B:$B, 4 + INT((ROW()-4)/13)*13 + 8), IF(_xlpm.v=0,"",_xlpm.v))</f>
        <v/>
      </c>
      <c r="E670" s="6"/>
      <c r="F670" s="6">
        <f>52</f>
        <v>52</v>
      </c>
      <c r="G670" s="6" t="str">
        <f>_xlfn.XLOOKUP($F670,题库数据!$A$5:$A$104,题库数据!$J$5:$J$104,"")</f>
        <v>D</v>
      </c>
      <c r="H670" s="6" t="str">
        <f>_xlfn.LET(_xlpm.v,_xlfn.XLOOKUP(F670,题库数据!$A$5:$A$104,题库数据!$K$5:$K$104,""),IF(OR(_xlpm.v="",_xlpm.v=0),"",_xlpm.v))</f>
        <v>https://aws.amazon.com/certificate-manager/:“使用 AWS Certificate Manager,您可以快速请求证书,将其部署在 ACM 集成的 AWS 资源上,例如 Elastic Load Balancer.Amazon CloudFront 分配和API Gateway 上的 API,让 AWS Certificate Manager 处理证书续订. 它还使您能够为内部资源创建私有证书并集中管理证书生命周期.”</v>
      </c>
    </row>
    <row r="671" spans="1:8" ht="18.75" customHeight="1">
      <c r="A671" s="14" t="s">
        <v>109</v>
      </c>
      <c r="B671" s="60" t="str">
        <f>_xlfn.XLOOKUP($F671,题库[题号],题库[选项C])</f>
        <v>创建另一个 EC2 实例作为代理服务器将 SSL 证书迁移到新实例并将其配置为直接连接到现有 EC2 实例</v>
      </c>
      <c r="C671" s="61"/>
      <c r="D671" s="6" t="str" cm="1">
        <f t="array" ref="D671">_xlfn.LET(_xlpm.v,INDEX($B:$B, 4 + INT((ROW()-4)/13)*13 + 8), IF(_xlpm.v=0,"",_xlpm.v))</f>
        <v/>
      </c>
      <c r="E671" s="6"/>
      <c r="F671" s="6">
        <f>52</f>
        <v>52</v>
      </c>
      <c r="G671" s="6" t="str">
        <f>_xlfn.XLOOKUP($F671,题库数据!$A$5:$A$104,题库数据!$J$5:$J$104,"")</f>
        <v>D</v>
      </c>
      <c r="H671" s="6" t="str">
        <f>_xlfn.LET(_xlpm.v,_xlfn.XLOOKUP(F671,题库数据!$A$5:$A$104,题库数据!$K$5:$K$104,""),IF(OR(_xlpm.v="",_xlpm.v=0),"",_xlpm.v))</f>
        <v>https://aws.amazon.com/certificate-manager/:“使用 AWS Certificate Manager,您可以快速请求证书,将其部署在 ACM 集成的 AWS 资源上,例如 Elastic Load Balancer.Amazon CloudFront 分配和API Gateway 上的 API,让 AWS Certificate Manager 处理证书续订. 它还使您能够为内部资源创建私有证书并集中管理证书生命周期.”</v>
      </c>
    </row>
    <row r="672" spans="1:8" ht="18.75" customHeight="1">
      <c r="A672" s="14" t="s">
        <v>110</v>
      </c>
      <c r="B672" s="60" t="str">
        <f>_xlfn.XLOOKUP($F672,题库[题号],题库[选项D])</f>
        <v>将 SSL 证书导入 AWS Certificate Manager (ACM).使用 HTTPS 侦听器创建一个应用程序负载均衡器,该侦听器使用来自 ACM 的SSL 证书.</v>
      </c>
      <c r="C672" s="61"/>
      <c r="D672" s="6" t="str" cm="1">
        <f t="array" ref="D672">_xlfn.LET(_xlpm.v,INDEX($B:$B, 4 + INT((ROW()-4)/13)*13 + 8), IF(_xlpm.v=0,"",_xlpm.v))</f>
        <v/>
      </c>
      <c r="E672" s="6"/>
      <c r="F672" s="6">
        <f>52</f>
        <v>52</v>
      </c>
      <c r="G672" s="6" t="str">
        <f>_xlfn.XLOOKUP($F672,题库数据!$A$5:$A$104,题库数据!$J$5:$J$104,"")</f>
        <v>D</v>
      </c>
      <c r="H672" s="6" t="str">
        <f>_xlfn.LET(_xlpm.v,_xlfn.XLOOKUP(F672,题库数据!$A$5:$A$104,题库数据!$K$5:$K$104,""),IF(OR(_xlpm.v="",_xlpm.v=0),"",_xlpm.v))</f>
        <v>https://aws.amazon.com/certificate-manager/:“使用 AWS Certificate Manager,您可以快速请求证书,将其部署在 ACM 集成的 AWS 资源上,例如 Elastic Load Balancer.Amazon CloudFront 分配和API Gateway 上的 API,让 AWS Certificate Manager 处理证书续订. 它还使您能够为内部资源创建私有证书并集中管理证书生命周期.”</v>
      </c>
    </row>
    <row r="673" spans="1:8" ht="18.75" customHeight="1">
      <c r="A673" s="14"/>
      <c r="B673" s="62" t="str">
        <f>_xlfn.LET(_xlpm.v,_xlfn.XLOOKUP($F673,题库[题号],题库[选项E],""),IF(OR(_xlpm.v="",_xlpm.v=0),"",_xlpm.v))</f>
        <v/>
      </c>
      <c r="C673" s="63"/>
      <c r="D673" s="6" t="str" cm="1">
        <f t="array" ref="D673">_xlfn.LET(_xlpm.v,INDEX($B:$B, 4 + INT((ROW()-4)/13)*13 + 8), IF(_xlpm.v=0,"",_xlpm.v))</f>
        <v/>
      </c>
      <c r="E673" s="6"/>
      <c r="F673" s="6">
        <f>52</f>
        <v>52</v>
      </c>
      <c r="G673" s="6" t="str">
        <f>_xlfn.XLOOKUP($F673,题库数据!$A$5:$A$104,题库数据!$J$5:$J$104,"")</f>
        <v>D</v>
      </c>
      <c r="H673" s="6" t="str">
        <f>_xlfn.LET(_xlpm.v,_xlfn.XLOOKUP(F673,题库数据!$A$5:$A$104,题库数据!$K$5:$K$104,""),IF(OR(_xlpm.v="",_xlpm.v=0),"",_xlpm.v))</f>
        <v>https://aws.amazon.com/certificate-manager/:“使用 AWS Certificate Manager,您可以快速请求证书,将其部署在 ACM 集成的 AWS 资源上,例如 Elastic Load Balancer.Amazon CloudFront 分配和API Gateway 上的 API,让 AWS Certificate Manager 处理证书续订. 它还使您能够为内部资源创建私有证书并集中管理证书生命周期.”</v>
      </c>
    </row>
    <row r="674" spans="1:8" ht="18.75" customHeight="1" thickBot="1">
      <c r="A674" s="14"/>
      <c r="B674" s="66" t="str">
        <f>_xlfn.LET(_xlpm.v,_xlfn.XLOOKUP($F674,题库[题号],题库[选项F],""),IF(OR(_xlpm.v="",_xlpm.v=0),"",_xlpm.v))</f>
        <v/>
      </c>
      <c r="C674" s="67"/>
      <c r="D674" s="6" t="str" cm="1">
        <f t="array" ref="D674">_xlfn.LET(_xlpm.v,INDEX($B:$B, 4 + INT((ROW()-4)/13)*13 + 8), IF(_xlpm.v=0,"",_xlpm.v))</f>
        <v/>
      </c>
      <c r="E674" s="6"/>
      <c r="F674" s="6">
        <f>52</f>
        <v>52</v>
      </c>
      <c r="G674" s="6" t="str">
        <f>_xlfn.XLOOKUP($F674,题库数据!$A$5:$A$104,题库数据!$J$5:$J$104,"")</f>
        <v>D</v>
      </c>
      <c r="H674" s="6" t="str">
        <f>_xlfn.LET(_xlpm.v,_xlfn.XLOOKUP(F674,题库数据!$A$5:$A$104,题库数据!$K$5:$K$104,""),IF(OR(_xlpm.v="",_xlpm.v=0),"",_xlpm.v))</f>
        <v>https://aws.amazon.com/certificate-manager/:“使用 AWS Certificate Manager,您可以快速请求证书,将其部署在 ACM 集成的 AWS 资源上,例如 Elastic Load Balancer.Amazon CloudFront 分配和API Gateway 上的 API,让 AWS Certificate Manager 处理证书续订. 它还使您能够为内部资源创建私有证书并集中管理证书生命周期.”</v>
      </c>
    </row>
    <row r="675" spans="1:8" ht="18.75" customHeight="1" thickBot="1">
      <c r="A675" s="11" t="s">
        <v>111</v>
      </c>
      <c r="B675" s="25"/>
      <c r="C675" s="7"/>
      <c r="D675" s="6" t="str" cm="1">
        <f t="array" ref="D675">_xlfn.LET(_xlpm.v,INDEX($B:$B, 4 + INT((ROW()-4)/13)*13 + 8), IF(_xlpm.v=0,"",_xlpm.v))</f>
        <v/>
      </c>
      <c r="E675" s="6"/>
      <c r="F675" s="6">
        <f>52</f>
        <v>52</v>
      </c>
      <c r="G675" s="6" t="str">
        <f>_xlfn.XLOOKUP($F675,题库数据!$A$5:$A$104,题库数据!$J$5:$J$104,"")</f>
        <v>D</v>
      </c>
      <c r="H675" s="6" t="str">
        <f>_xlfn.LET(_xlpm.v,_xlfn.XLOOKUP(F675,题库数据!$A$5:$A$104,题库数据!$K$5:$K$104,""),IF(OR(_xlpm.v="",_xlpm.v=0),"",_xlpm.v))</f>
        <v>https://aws.amazon.com/certificate-manager/:“使用 AWS Certificate Manager,您可以快速请求证书,将其部署在 ACM 集成的 AWS 资源上,例如 Elastic Load Balancer.Amazon CloudFront 分配和API Gateway 上的 API,让 AWS Certificate Manager 处理证书续订. 它还使您能够为内部资源创建私有证书并集中管理证书生命周期.”</v>
      </c>
    </row>
    <row r="676" spans="1:8" ht="18.75" customHeight="1">
      <c r="A676" s="14" t="s">
        <v>112</v>
      </c>
      <c r="B676" s="34" t="str">
        <f>_xlfn.LET(_xlpm.inp,$B$675,_xlpm.nInp,_xlfn.LET(_xlpm.raw,UPPER(TRIM($B$675)),_xlpm.clean,SUBSTITUTE(SUBSTITUTE(SUBSTITUTE(SUBSTITUTE(SUBSTITUTE(_xlpm.raw,"，",","),"、",","),"；",","),"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76" s="19"/>
      <c r="D676" s="6" t="str" cm="1">
        <f t="array" ref="D676">_xlfn.LET(_xlpm.v,INDEX($B:$B, 4 + INT((ROW()-4)/13)*13 + 8), IF(_xlpm.v=0,"",_xlpm.v))</f>
        <v/>
      </c>
      <c r="E676" s="6"/>
      <c r="F676" s="6">
        <f>52</f>
        <v>52</v>
      </c>
      <c r="G676" s="6" t="str">
        <f>_xlfn.XLOOKUP($F676,题库数据!$A$5:$A$104,题库数据!$J$5:$J$104,"")</f>
        <v>D</v>
      </c>
      <c r="H676" s="6" t="str">
        <f>_xlfn.LET(_xlpm.v,_xlfn.XLOOKUP(F676,题库数据!$A$5:$A$104,题库数据!$K$5:$K$104,""),IF(OR(_xlpm.v="",_xlpm.v=0),"",_xlpm.v))</f>
        <v>https://aws.amazon.com/certificate-manager/:“使用 AWS Certificate Manager,您可以快速请求证书,将其部署在 ACM 集成的 AWS 资源上,例如 Elastic Load Balancer.Amazon CloudFront 分配和API Gateway 上的 API,让 AWS Certificate Manager 处理证书续订. 它还使您能够为内部资源创建私有证书并集中管理证书生命周期.”</v>
      </c>
    </row>
    <row r="677" spans="1:8" ht="18.75" customHeight="1">
      <c r="A677" s="14" t="s">
        <v>113</v>
      </c>
      <c r="B677" s="35" t="str">
        <f>_xlfn.LET(_xlpm.inp,$B$675,_xlpm.nStd,_xlfn.LET(_xlpm.raw,UPPER(TRIM($G$667)),_xlpm.clean,SUBSTITUTE(SUBSTITUTE(SUBSTITUTE(SUBSTITUTE(SUBSTITUTE(_xlpm.raw,"，",","),"、",","),"；",","),"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77" s="18"/>
      <c r="D677" s="6" t="str" cm="1">
        <f t="array" ref="D677">_xlfn.LET(_xlpm.v,INDEX($B:$B, 4 + INT((ROW()-4)/13)*13 + 8), IF(_xlpm.v=0,"",_xlpm.v))</f>
        <v/>
      </c>
      <c r="E677" s="6"/>
      <c r="F677" s="6">
        <f>52</f>
        <v>52</v>
      </c>
      <c r="G677" s="6" t="str">
        <f>_xlfn.XLOOKUP($F677,题库数据!$A$5:$A$104,题库数据!$J$5:$J$104,"")</f>
        <v>D</v>
      </c>
      <c r="H677" s="6" t="str">
        <f>_xlfn.LET(_xlpm.v,_xlfn.XLOOKUP(F677,题库数据!$A$5:$A$104,题库数据!$K$5:$K$104,""),IF(OR(_xlpm.v="",_xlpm.v=0),"",_xlpm.v))</f>
        <v>https://aws.amazon.com/certificate-manager/:“使用 AWS Certificate Manager,您可以快速请求证书,将其部署在 ACM 集成的 AWS 资源上,例如 Elastic Load Balancer.Amazon CloudFront 分配和API Gateway 上的 API,让 AWS Certificate Manager 处理证书续订. 它还使您能够为内部资源创建私有证书并集中管理证书生命周期.”</v>
      </c>
    </row>
    <row r="678" spans="1:8" ht="18.75" customHeight="1">
      <c r="A678" s="37" t="s">
        <v>114</v>
      </c>
      <c r="B678" s="52" t="str">
        <f>_xlfn.LET(_xlpm.inp,$B$675,_xlpm.p,$H$667,IF(OR(LEN(TRIM(_xlpm.inp))=0,LEN(TRIM(_xlpm.p))=0,_xlpm.p=0),"",_xlpm.p))</f>
        <v/>
      </c>
      <c r="C678" s="63"/>
      <c r="D678" s="6" t="str" cm="1">
        <f t="array" ref="D678">_xlfn.LET(_xlpm.v,INDEX($B:$B, 4 + INT((ROW()-4)/13)*13 + 8), IF(_xlpm.v=0,"",_xlpm.v))</f>
        <v/>
      </c>
      <c r="E678" s="6"/>
      <c r="F678" s="6">
        <f>52</f>
        <v>52</v>
      </c>
      <c r="G678" s="6" t="str">
        <f>_xlfn.XLOOKUP($F678,题库数据!$A$5:$A$104,题库数据!$J$5:$J$104,"")</f>
        <v>D</v>
      </c>
      <c r="H678" s="6" t="str">
        <f>_xlfn.LET(_xlpm.v,_xlfn.XLOOKUP(F678,题库数据!$A$5:$A$104,题库数据!$K$5:$K$104,""),IF(OR(_xlpm.v="",_xlpm.v=0),"",_xlpm.v))</f>
        <v>https://aws.amazon.com/certificate-manager/:“使用 AWS Certificate Manager,您可以快速请求证书,将其部署在 ACM 集成的 AWS 资源上,例如 Elastic Load Balancer.Amazon CloudFront 分配和API Gateway 上的 API,让 AWS Certificate Manager 处理证书续订. 它还使您能够为内部资源创建私有证书并集中管理证书生命周期.”</v>
      </c>
    </row>
    <row r="679" spans="1:8" ht="18.75" customHeight="1" thickBot="1">
      <c r="A679" s="15"/>
      <c r="B679" s="54"/>
      <c r="C679" s="55"/>
      <c r="D679" s="6" t="str" cm="1">
        <f t="array" ref="D679">_xlfn.LET(_xlpm.v,INDEX($B:$B, 4 + INT((ROW()-4)/13)*13 + 8), IF(_xlpm.v=0,"",_xlpm.v))</f>
        <v/>
      </c>
      <c r="E679" s="6"/>
      <c r="F679" s="6">
        <f>52</f>
        <v>52</v>
      </c>
      <c r="G679" s="6" t="str">
        <f>_xlfn.XLOOKUP($F679,题库数据!$A$5:$A$104,题库数据!$J$5:$J$104,"")</f>
        <v>D</v>
      </c>
      <c r="H679" s="6" t="str">
        <f>_xlfn.LET(_xlpm.v,_xlfn.XLOOKUP(F679,题库数据!$A$5:$A$104,题库数据!$K$5:$K$104,""),IF(OR(_xlpm.v="",_xlpm.v=0),"",_xlpm.v))</f>
        <v>https://aws.amazon.com/certificate-manager/:“使用 AWS Certificate Manager,您可以快速请求证书,将其部署在 ACM 集成的 AWS 资源上,例如 Elastic Load Balancer.Amazon CloudFront 分配和API Gateway 上的 API,让 AWS Certificate Manager 处理证书续订. 它还使您能够为内部资源创建私有证书并集中管理证书生命周期.”</v>
      </c>
    </row>
    <row r="680" spans="1:8" ht="58.5" customHeight="1" thickTop="1" thickBot="1">
      <c r="A680" s="8" t="s">
        <v>167</v>
      </c>
      <c r="B680" s="56" t="s">
        <v>687</v>
      </c>
      <c r="C680" s="57"/>
      <c r="D680" s="6" t="str" cm="1">
        <f t="array" ref="D680">_xlfn.LET(_xlpm.v,INDEX($B:$B, 4 + INT((ROW()-4)/13)*13 + 8), IF(_xlpm.v=0,"",_xlpm.v))</f>
        <v/>
      </c>
      <c r="E680" s="6"/>
      <c r="F680" s="6">
        <f>53</f>
        <v>53</v>
      </c>
      <c r="G680" s="6" t="str">
        <f>_xlfn.XLOOKUP($F680,题库数据!$A$5:$A$104,题库数据!$J$5:$J$104,"")</f>
        <v>A</v>
      </c>
      <c r="H680" s="6" t="str">
        <f>_xlfn.LET(_xlpm.v,_xlfn.XLOOKUP(F680,题库数据!$A$5:$A$104,题库数据!$K$5:$K$104,""),IF(OR(_xlpm.v="",_xlpm.v=0),"",_xlpm.v))</f>
        <v>Cant be implemented on Lambda because the timeout for Lambda is 15mins and the Job takes 60minutes to complete</v>
      </c>
    </row>
    <row r="681" spans="1:8" ht="18.75" customHeight="1">
      <c r="A681" s="9"/>
      <c r="B681" s="74"/>
      <c r="C681" s="75"/>
      <c r="D681" s="6" t="str" cm="1">
        <f t="array" ref="D681">_xlfn.LET(_xlpm.v,INDEX($B:$B, 4 + INT((ROW()-4)/13)*13 + 8), IF(_xlpm.v=0,"",_xlpm.v))</f>
        <v/>
      </c>
      <c r="E681" s="6"/>
      <c r="F681" s="6">
        <f>53</f>
        <v>53</v>
      </c>
      <c r="G681" s="6" t="str">
        <f>_xlfn.XLOOKUP($F681,题库数据!$A$5:$A$104,题库数据!$J$5:$J$104,"")</f>
        <v>A</v>
      </c>
      <c r="H681" s="6" t="str">
        <f>_xlfn.LET(_xlpm.v,_xlfn.XLOOKUP(F681,题库数据!$A$5:$A$104,题库数据!$K$5:$K$104,""),IF(OR(_xlpm.v="",_xlpm.v=0),"",_xlpm.v))</f>
        <v>Cant be implemented on Lambda because the timeout for Lambda is 15mins and the Job takes 60minutes to complete</v>
      </c>
    </row>
    <row r="682" spans="1:8" ht="18.75" customHeight="1">
      <c r="A682" s="10" t="s">
        <v>107</v>
      </c>
      <c r="B682" s="64" t="str">
        <f>_xlfn.XLOOKUP($F682,题库[题号],题库[选项A])</f>
        <v>实施 EC2 Spot 实例</v>
      </c>
      <c r="C682" s="65"/>
      <c r="D682" s="6" t="str" cm="1">
        <f t="array" ref="D682">_xlfn.LET(_xlpm.v,INDEX($B:$B, 4 + INT((ROW()-4)/13)*13 + 8), IF(_xlpm.v=0,"",_xlpm.v))</f>
        <v/>
      </c>
      <c r="E682" s="6"/>
      <c r="F682" s="6">
        <f>53</f>
        <v>53</v>
      </c>
      <c r="G682" s="6" t="str">
        <f>_xlfn.XLOOKUP($F682,题库数据!$A$5:$A$104,题库数据!$J$5:$J$104,"")</f>
        <v>A</v>
      </c>
      <c r="H682" s="6" t="str">
        <f>_xlfn.LET(_xlpm.v,_xlfn.XLOOKUP(F682,题库数据!$A$5:$A$104,题库数据!$K$5:$K$104,""),IF(OR(_xlpm.v="",_xlpm.v=0),"",_xlpm.v))</f>
        <v>Cant be implemented on Lambda because the timeout for Lambda is 15mins and the Job takes 60minutes to complete</v>
      </c>
    </row>
    <row r="683" spans="1:8" ht="18.75" customHeight="1">
      <c r="A683" s="10" t="s">
        <v>108</v>
      </c>
      <c r="B683" s="64" t="str">
        <f>_xlfn.XLOOKUP($F683,题库[题号],题库[选项B])</f>
        <v>购买 EC2 预留实例</v>
      </c>
      <c r="C683" s="65"/>
      <c r="D683" s="6" t="str" cm="1">
        <f t="array" ref="D683">_xlfn.LET(_xlpm.v,INDEX($B:$B, 4 + INT((ROW()-4)/13)*13 + 8), IF(_xlpm.v=0,"",_xlpm.v))</f>
        <v/>
      </c>
      <c r="E683" s="6"/>
      <c r="F683" s="6">
        <f>53</f>
        <v>53</v>
      </c>
      <c r="G683" s="6" t="str">
        <f>_xlfn.XLOOKUP($F683,题库数据!$A$5:$A$104,题库数据!$J$5:$J$104,"")</f>
        <v>A</v>
      </c>
      <c r="H683" s="6" t="str">
        <f>_xlfn.LET(_xlpm.v,_xlfn.XLOOKUP(F683,题库数据!$A$5:$A$104,题库数据!$K$5:$K$104,""),IF(OR(_xlpm.v="",_xlpm.v=0),"",_xlpm.v))</f>
        <v>Cant be implemented on Lambda because the timeout for Lambda is 15mins and the Job takes 60minutes to complete</v>
      </c>
    </row>
    <row r="684" spans="1:8" ht="18.75" customHeight="1">
      <c r="A684" s="10" t="s">
        <v>109</v>
      </c>
      <c r="B684" s="64" t="str">
        <f>_xlfn.XLOOKUP($F684,题库[题号],题库[选项C])</f>
        <v>实施 EC2 按需实例</v>
      </c>
      <c r="C684" s="65"/>
      <c r="D684" s="6" t="str" cm="1">
        <f t="array" ref="D684">_xlfn.LET(_xlpm.v,INDEX($B:$B, 4 + INT((ROW()-4)/13)*13 + 8), IF(_xlpm.v=0,"",_xlpm.v))</f>
        <v/>
      </c>
      <c r="E684" s="6"/>
      <c r="F684" s="6">
        <f>53</f>
        <v>53</v>
      </c>
      <c r="G684" s="6" t="str">
        <f>_xlfn.XLOOKUP($F684,题库数据!$A$5:$A$104,题库数据!$J$5:$J$104,"")</f>
        <v>A</v>
      </c>
      <c r="H684" s="6" t="str">
        <f>_xlfn.LET(_xlpm.v,_xlfn.XLOOKUP(F684,题库数据!$A$5:$A$104,题库数据!$K$5:$K$104,""),IF(OR(_xlpm.v="",_xlpm.v=0),"",_xlpm.v))</f>
        <v>Cant be implemented on Lambda because the timeout for Lambda is 15mins and the Job takes 60minutes to complete</v>
      </c>
    </row>
    <row r="685" spans="1:8" ht="18.75" customHeight="1">
      <c r="A685" s="10" t="s">
        <v>110</v>
      </c>
      <c r="B685" s="64" t="str">
        <f>_xlfn.XLOOKUP($F685,题库[题号],题库[选项D])</f>
        <v>在AWS Lambda上实现处理</v>
      </c>
      <c r="C685" s="65"/>
      <c r="D685" s="6" t="str" cm="1">
        <f t="array" ref="D685">_xlfn.LET(_xlpm.v,INDEX($B:$B, 4 + INT((ROW()-4)/13)*13 + 8), IF(_xlpm.v=0,"",_xlpm.v))</f>
        <v/>
      </c>
      <c r="E685" s="6"/>
      <c r="F685" s="6">
        <f>53</f>
        <v>53</v>
      </c>
      <c r="G685" s="6" t="str">
        <f>_xlfn.XLOOKUP($F685,题库数据!$A$5:$A$104,题库数据!$J$5:$J$104,"")</f>
        <v>A</v>
      </c>
      <c r="H685" s="6" t="str">
        <f>_xlfn.LET(_xlpm.v,_xlfn.XLOOKUP(F685,题库数据!$A$5:$A$104,题库数据!$K$5:$K$104,""),IF(OR(_xlpm.v="",_xlpm.v=0),"",_xlpm.v))</f>
        <v>Cant be implemented on Lambda because the timeout for Lambda is 15mins and the Job takes 60minutes to complete</v>
      </c>
    </row>
    <row r="686" spans="1:8" ht="18.75" customHeight="1">
      <c r="A686" s="10"/>
      <c r="B686" s="62" t="str">
        <f>_xlfn.LET(_xlpm.v,_xlfn.XLOOKUP($F686,题库[题号],题库[选项E],""),IF(OR(_xlpm.v="",_xlpm.v=0),"",_xlpm.v))</f>
        <v/>
      </c>
      <c r="C686" s="63"/>
      <c r="D686" s="6" t="str" cm="1">
        <f t="array" ref="D686">_xlfn.LET(_xlpm.v,INDEX($B:$B, 4 + INT((ROW()-4)/13)*13 + 8), IF(_xlpm.v=0,"",_xlpm.v))</f>
        <v/>
      </c>
      <c r="E686" s="6"/>
      <c r="F686" s="6">
        <f>53</f>
        <v>53</v>
      </c>
      <c r="G686" s="6" t="str">
        <f>_xlfn.XLOOKUP($F686,题库数据!$A$5:$A$104,题库数据!$J$5:$J$104,"")</f>
        <v>A</v>
      </c>
      <c r="H686" s="6" t="str">
        <f>_xlfn.LET(_xlpm.v,_xlfn.XLOOKUP(F686,题库数据!$A$5:$A$104,题库数据!$K$5:$K$104,""),IF(OR(_xlpm.v="",_xlpm.v=0),"",_xlpm.v))</f>
        <v>Cant be implemented on Lambda because the timeout for Lambda is 15mins and the Job takes 60minutes to complete</v>
      </c>
    </row>
    <row r="687" spans="1:8" ht="18.75" customHeight="1" thickBot="1">
      <c r="A687" s="10"/>
      <c r="B687" s="66" t="str">
        <f>_xlfn.LET(_xlpm.v,_xlfn.XLOOKUP($F687,题库[题号],题库[选项F],""),IF(OR(_xlpm.v="",_xlpm.v=0),"",_xlpm.v))</f>
        <v/>
      </c>
      <c r="C687" s="67"/>
      <c r="D687" s="6" t="str" cm="1">
        <f t="array" ref="D687">_xlfn.LET(_xlpm.v,INDEX($B:$B, 4 + INT((ROW()-4)/13)*13 + 8), IF(_xlpm.v=0,"",_xlpm.v))</f>
        <v/>
      </c>
      <c r="E687" s="6"/>
      <c r="F687" s="6">
        <f>53</f>
        <v>53</v>
      </c>
      <c r="G687" s="6" t="str">
        <f>_xlfn.XLOOKUP($F687,题库数据!$A$5:$A$104,题库数据!$J$5:$J$104,"")</f>
        <v>A</v>
      </c>
      <c r="H687" s="6" t="str">
        <f>_xlfn.LET(_xlpm.v,_xlfn.XLOOKUP(F687,题库数据!$A$5:$A$104,题库数据!$K$5:$K$104,""),IF(OR(_xlpm.v="",_xlpm.v=0),"",_xlpm.v))</f>
        <v>Cant be implemented on Lambda because the timeout for Lambda is 15mins and the Job takes 60minutes to complete</v>
      </c>
    </row>
    <row r="688" spans="1:8" ht="18.75" customHeight="1" thickBot="1">
      <c r="A688" s="11" t="s">
        <v>111</v>
      </c>
      <c r="B688" s="25"/>
      <c r="C688" s="7"/>
      <c r="D688" s="6" t="str" cm="1">
        <f t="array" ref="D688">_xlfn.LET(_xlpm.v,INDEX($B:$B, 4 + INT((ROW()-4)/13)*13 + 8), IF(_xlpm.v=0,"",_xlpm.v))</f>
        <v/>
      </c>
      <c r="E688" s="6"/>
      <c r="F688" s="6">
        <f>53</f>
        <v>53</v>
      </c>
      <c r="G688" s="6" t="str">
        <f>_xlfn.XLOOKUP($F688,题库数据!$A$5:$A$104,题库数据!$J$5:$J$104,"")</f>
        <v>A</v>
      </c>
      <c r="H688" s="6" t="str">
        <f>_xlfn.LET(_xlpm.v,_xlfn.XLOOKUP(F688,题库数据!$A$5:$A$104,题库数据!$K$5:$K$104,""),IF(OR(_xlpm.v="",_xlpm.v=0),"",_xlpm.v))</f>
        <v>Cant be implemented on Lambda because the timeout for Lambda is 15mins and the Job takes 60minutes to complete</v>
      </c>
    </row>
    <row r="689" spans="1:8" ht="18.75" customHeight="1">
      <c r="A689" s="10" t="s">
        <v>112</v>
      </c>
      <c r="B689" s="34" t="str">
        <f>_xlfn.LET(_xlpm.inp,$B$688,_xlpm.nInp,_xlfn.LET(_xlpm.raw,UPPER(TRIM($B$688)),_xlpm.clean,SUBSTITUTE(SUBSTITUTE(SUBSTITUTE(SUBSTITUTE(SUBSTITUTE(_xlpm.raw,"，",","),"、",","),"；",","),"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89" s="19"/>
      <c r="D689" s="6" t="str" cm="1">
        <f t="array" ref="D689">_xlfn.LET(_xlpm.v,INDEX($B:$B, 4 + INT((ROW()-4)/13)*13 + 8), IF(_xlpm.v=0,"",_xlpm.v))</f>
        <v/>
      </c>
      <c r="E689" s="6"/>
      <c r="F689" s="6">
        <f>53</f>
        <v>53</v>
      </c>
      <c r="G689" s="6" t="str">
        <f>_xlfn.XLOOKUP($F689,题库数据!$A$5:$A$104,题库数据!$J$5:$J$104,"")</f>
        <v>A</v>
      </c>
      <c r="H689" s="6" t="str">
        <f>_xlfn.LET(_xlpm.v,_xlfn.XLOOKUP(F689,题库数据!$A$5:$A$104,题库数据!$K$5:$K$104,""),IF(OR(_xlpm.v="",_xlpm.v=0),"",_xlpm.v))</f>
        <v>Cant be implemented on Lambda because the timeout for Lambda is 15mins and the Job takes 60minutes to complete</v>
      </c>
    </row>
    <row r="690" spans="1:8" ht="18.75" customHeight="1">
      <c r="A690" s="10" t="s">
        <v>113</v>
      </c>
      <c r="B690" s="35" t="str">
        <f>_xlfn.LET(_xlpm.inp,$B$688,_xlpm.nStd,_xlfn.LET(_xlpm.raw,UPPER(TRIM($G$680)),_xlpm.clean,SUBSTITUTE(SUBSTITUTE(SUBSTITUTE(SUBSTITUTE(SUBSTITUTE(_xlpm.raw,"，",","),"、",","),"；",","),"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90" s="18"/>
      <c r="D690" s="6" t="str" cm="1">
        <f t="array" ref="D690">_xlfn.LET(_xlpm.v,INDEX($B:$B, 4 + INT((ROW()-4)/13)*13 + 8), IF(_xlpm.v=0,"",_xlpm.v))</f>
        <v/>
      </c>
      <c r="E690" s="6"/>
      <c r="F690" s="6">
        <f>53</f>
        <v>53</v>
      </c>
      <c r="G690" s="6" t="str">
        <f>_xlfn.XLOOKUP($F690,题库数据!$A$5:$A$104,题库数据!$J$5:$J$104,"")</f>
        <v>A</v>
      </c>
      <c r="H690" s="6" t="str">
        <f>_xlfn.LET(_xlpm.v,_xlfn.XLOOKUP(F690,题库数据!$A$5:$A$104,题库数据!$K$5:$K$104,""),IF(OR(_xlpm.v="",_xlpm.v=0),"",_xlpm.v))</f>
        <v>Cant be implemented on Lambda because the timeout for Lambda is 15mins and the Job takes 60minutes to complete</v>
      </c>
    </row>
    <row r="691" spans="1:8" ht="18.75" customHeight="1">
      <c r="A691" s="37" t="s">
        <v>114</v>
      </c>
      <c r="B691" s="52" t="str">
        <f>_xlfn.LET(_xlpm.inp,$B$688,_xlpm.p,$H$680,IF(OR(LEN(TRIM(_xlpm.inp))=0,LEN(TRIM(_xlpm.p))=0,_xlpm.p=0),"",_xlpm.p))</f>
        <v/>
      </c>
      <c r="C691" s="63"/>
      <c r="D691" s="6" t="str" cm="1">
        <f t="array" ref="D691">_xlfn.LET(_xlpm.v,INDEX($B:$B, 4 + INT((ROW()-4)/13)*13 + 8), IF(_xlpm.v=0,"",_xlpm.v))</f>
        <v/>
      </c>
      <c r="E691" s="6"/>
      <c r="F691" s="6">
        <f>53</f>
        <v>53</v>
      </c>
      <c r="G691" s="6" t="str">
        <f>_xlfn.XLOOKUP($F691,题库数据!$A$5:$A$104,题库数据!$J$5:$J$104,"")</f>
        <v>A</v>
      </c>
      <c r="H691" s="6" t="str">
        <f>_xlfn.LET(_xlpm.v,_xlfn.XLOOKUP(F691,题库数据!$A$5:$A$104,题库数据!$K$5:$K$104,""),IF(OR(_xlpm.v="",_xlpm.v=0),"",_xlpm.v))</f>
        <v>Cant be implemented on Lambda because the timeout for Lambda is 15mins and the Job takes 60minutes to complete</v>
      </c>
    </row>
    <row r="692" spans="1:8" ht="18.75" customHeight="1" thickBot="1">
      <c r="A692" s="12"/>
      <c r="B692" s="54"/>
      <c r="C692" s="55"/>
      <c r="D692" s="6" t="str" cm="1">
        <f t="array" ref="D692">_xlfn.LET(_xlpm.v,INDEX($B:$B, 4 + INT((ROW()-4)/13)*13 + 8), IF(_xlpm.v=0,"",_xlpm.v))</f>
        <v/>
      </c>
      <c r="E692" s="6"/>
      <c r="F692" s="6">
        <f>53</f>
        <v>53</v>
      </c>
      <c r="G692" s="6" t="str">
        <f>_xlfn.XLOOKUP($F692,题库数据!$A$5:$A$104,题库数据!$J$5:$J$104,"")</f>
        <v>A</v>
      </c>
      <c r="H692" s="6" t="str">
        <f>_xlfn.LET(_xlpm.v,_xlfn.XLOOKUP(F692,题库数据!$A$5:$A$104,题库数据!$K$5:$K$104,""),IF(OR(_xlpm.v="",_xlpm.v=0),"",_xlpm.v))</f>
        <v>Cant be implemented on Lambda because the timeout for Lambda is 15mins and the Job takes 60minutes to complete</v>
      </c>
    </row>
    <row r="693" spans="1:8" ht="58.5" customHeight="1" thickTop="1" thickBot="1">
      <c r="A693" s="8" t="s">
        <v>168</v>
      </c>
      <c r="B693" s="56" t="s">
        <v>689</v>
      </c>
      <c r="C693" s="57"/>
      <c r="D693" s="6" t="str" cm="1">
        <f t="array" ref="D693">_xlfn.LET(_xlpm.v,INDEX($B:$B, 4 + INT((ROW()-4)/13)*13 + 8), IF(_xlpm.v=0,"",_xlpm.v))</f>
        <v/>
      </c>
      <c r="E693" s="6"/>
      <c r="F693" s="6">
        <f>54</f>
        <v>54</v>
      </c>
      <c r="G693" s="6" t="str">
        <f>_xlfn.XLOOKUP($F693,题库数据!$A$5:$A$104,题库数据!$J$5:$J$104,"")</f>
        <v>A,E</v>
      </c>
      <c r="H693" s="6" t="str">
        <f>_xlfn.LET(_xlpm.v,_xlfn.XLOOKUP(F693,题库数据!$A$5:$A$104,题库数据!$K$5:$K$104,""),IF(OR(_xlpm.v="",_xlpm.v=0),"",_xlpm.v))</f>
        <v>在您开始之前:决定您将为 EC2 实例使用哪两个可用区.在每个可用区中使用至少一个公共子网配置您的虚拟私有云(VPC).这些公共子网用于配置负载均衡器.您可以改为在这些可用区的其他子网中启动您的EC2 实例.</v>
      </c>
    </row>
    <row r="694" spans="1:8" ht="18.75" customHeight="1">
      <c r="A694" s="13"/>
      <c r="B694" s="58"/>
      <c r="C694" s="59"/>
      <c r="D694" s="6" t="str" cm="1">
        <f t="array" ref="D694">_xlfn.LET(_xlpm.v,INDEX($B:$B, 4 + INT((ROW()-4)/13)*13 + 8), IF(_xlpm.v=0,"",_xlpm.v))</f>
        <v/>
      </c>
      <c r="E694" s="6"/>
      <c r="F694" s="6">
        <f>54</f>
        <v>54</v>
      </c>
      <c r="G694" s="6" t="str">
        <f>_xlfn.XLOOKUP($F694,题库数据!$A$5:$A$104,题库数据!$J$5:$J$104,"")</f>
        <v>A,E</v>
      </c>
      <c r="H694" s="6" t="str">
        <f>_xlfn.LET(_xlpm.v,_xlfn.XLOOKUP(F694,题库数据!$A$5:$A$104,题库数据!$K$5:$K$104,""),IF(OR(_xlpm.v="",_xlpm.v=0),"",_xlpm.v))</f>
        <v>在您开始之前:决定您将为 EC2 实例使用哪两个可用区.在每个可用区中使用至少一个公共子网配置您的虚拟私有云(VPC).这些公共子网用于配置负载均衡器.您可以改为在这些可用区的其他子网中启动您的EC2 实例.</v>
      </c>
    </row>
    <row r="695" spans="1:8" ht="18.75" customHeight="1">
      <c r="A695" s="14" t="s">
        <v>107</v>
      </c>
      <c r="B695" s="60" t="str">
        <f>_xlfn.XLOOKUP($F695,题库[题号],题库[选项A])</f>
        <v>使用 Auto Scaling 组在私有子网中启动 EC2 实例.在私有子网中部署 RDS 多可用区数据库实例.</v>
      </c>
      <c r="C695" s="61"/>
      <c r="D695" s="6" t="str" cm="1">
        <f t="array" ref="D695">_xlfn.LET(_xlpm.v,INDEX($B:$B, 4 + INT((ROW()-4)/13)*13 + 8), IF(_xlpm.v=0,"",_xlpm.v))</f>
        <v/>
      </c>
      <c r="E695" s="6"/>
      <c r="F695" s="6">
        <f>54</f>
        <v>54</v>
      </c>
      <c r="G695" s="6" t="str">
        <f>_xlfn.XLOOKUP($F695,题库数据!$A$5:$A$104,题库数据!$J$5:$J$104,"")</f>
        <v>A,E</v>
      </c>
      <c r="H695" s="6" t="str">
        <f>_xlfn.LET(_xlpm.v,_xlfn.XLOOKUP(F695,题库数据!$A$5:$A$104,题库数据!$K$5:$K$104,""),IF(OR(_xlpm.v="",_xlpm.v=0),"",_xlpm.v))</f>
        <v>在您开始之前:决定您将为 EC2 实例使用哪两个可用区.在每个可用区中使用至少一个公共子网配置您的虚拟私有云(VPC).这些公共子网用于配置负载均衡器.您可以改为在这些可用区的其他子网中启动您的EC2 实例.</v>
      </c>
    </row>
    <row r="696" spans="1:8" ht="18.75" customHeight="1">
      <c r="A696" s="14" t="s">
        <v>108</v>
      </c>
      <c r="B696" s="60" t="str">
        <f>_xlfn.XLOOKUP($F696,题库[题号],题库[选项B])</f>
        <v>为 VPC 配置两个私有子网和两个跨两个可用区的 NAT 网关.在私有子网中部署应用程序负载均衡器.</v>
      </c>
      <c r="C696" s="61"/>
      <c r="D696" s="6" t="str" cm="1">
        <f t="array" ref="D696">_xlfn.LET(_xlpm.v,INDEX($B:$B, 4 + INT((ROW()-4)/13)*13 + 8), IF(_xlpm.v=0,"",_xlpm.v))</f>
        <v/>
      </c>
      <c r="E696" s="6"/>
      <c r="F696" s="6">
        <f>54</f>
        <v>54</v>
      </c>
      <c r="G696" s="6" t="str">
        <f>_xlfn.XLOOKUP($F696,题库数据!$A$5:$A$104,题库数据!$J$5:$J$104,"")</f>
        <v>A,E</v>
      </c>
      <c r="H696" s="6" t="str">
        <f>_xlfn.LET(_xlpm.v,_xlfn.XLOOKUP(F696,题库数据!$A$5:$A$104,题库数据!$K$5:$K$104,""),IF(OR(_xlpm.v="",_xlpm.v=0),"",_xlpm.v))</f>
        <v>在您开始之前:决定您将为 EC2 实例使用哪两个可用区.在每个可用区中使用至少一个公共子网配置您的虚拟私有云(VPC).这些公共子网用于配置负载均衡器.您可以改为在这些可用区的其他子网中启动您的EC2 实例.</v>
      </c>
    </row>
    <row r="697" spans="1:8" ht="18.75" customHeight="1">
      <c r="A697" s="14" t="s">
        <v>109</v>
      </c>
      <c r="B697" s="60" t="str">
        <f>_xlfn.XLOOKUP($F697,题库[题号],题库[选项C])</f>
        <v>使用 Auto Scaling 组跨两个可用区在公共子网中启动 EC2 实例.在私有子网中部署 RDS 多可用区数据库实例.</v>
      </c>
      <c r="C697" s="61"/>
      <c r="D697" s="6" t="str" cm="1">
        <f t="array" ref="D697">_xlfn.LET(_xlpm.v,INDEX($B:$B, 4 + INT((ROW()-4)/13)*13 + 8), IF(_xlpm.v=0,"",_xlpm.v))</f>
        <v/>
      </c>
      <c r="E697" s="6"/>
      <c r="F697" s="6">
        <f>54</f>
        <v>54</v>
      </c>
      <c r="G697" s="6" t="str">
        <f>_xlfn.XLOOKUP($F697,题库数据!$A$5:$A$104,题库数据!$J$5:$J$104,"")</f>
        <v>A,E</v>
      </c>
      <c r="H697" s="6" t="str">
        <f>_xlfn.LET(_xlpm.v,_xlfn.XLOOKUP(F697,题库数据!$A$5:$A$104,题库数据!$K$5:$K$104,""),IF(OR(_xlpm.v="",_xlpm.v=0),"",_xlpm.v))</f>
        <v>在您开始之前:决定您将为 EC2 实例使用哪两个可用区.在每个可用区中使用至少一个公共子网配置您的虚拟私有云(VPC).这些公共子网用于配置负载均衡器.您可以改为在这些可用区的其他子网中启动您的EC2 实例.</v>
      </c>
    </row>
    <row r="698" spans="1:8" ht="18.75" customHeight="1">
      <c r="A698" s="14" t="s">
        <v>110</v>
      </c>
      <c r="B698" s="60" t="str">
        <f>_xlfn.XLOOKUP($F698,题库[题号],题库[选项D])</f>
        <v>为 VPC 配置一个公有子网.一个私有子网和两个跨两个可用区的 NAT 网关.在公有子网中部署一个应用程序负载均衡器.</v>
      </c>
      <c r="C698" s="61"/>
      <c r="D698" s="6" t="str" cm="1">
        <f t="array" ref="D698">_xlfn.LET(_xlpm.v,INDEX($B:$B, 4 + INT((ROW()-4)/13)*13 + 8), IF(_xlpm.v=0,"",_xlpm.v))</f>
        <v/>
      </c>
      <c r="E698" s="6"/>
      <c r="F698" s="6">
        <f>54</f>
        <v>54</v>
      </c>
      <c r="G698" s="6" t="str">
        <f>_xlfn.XLOOKUP($F698,题库数据!$A$5:$A$104,题库数据!$J$5:$J$104,"")</f>
        <v>A,E</v>
      </c>
      <c r="H698" s="6" t="str">
        <f>_xlfn.LET(_xlpm.v,_xlfn.XLOOKUP(F698,题库数据!$A$5:$A$104,题库数据!$K$5:$K$104,""),IF(OR(_xlpm.v="",_xlpm.v=0),"",_xlpm.v))</f>
        <v>在您开始之前:决定您将为 EC2 实例使用哪两个可用区.在每个可用区中使用至少一个公共子网配置您的虚拟私有云(VPC).这些公共子网用于配置负载均衡器.您可以改为在这些可用区的其他子网中启动您的EC2 实例.</v>
      </c>
    </row>
    <row r="699" spans="1:8" ht="18.75" customHeight="1">
      <c r="A699" s="14" t="s">
        <v>128</v>
      </c>
      <c r="B699" s="60" t="str">
        <f>_xlfn.LET(_xlpm.v,_xlfn.XLOOKUP($F699,题库[题号],题库[选项E],""),IF(OR(_xlpm.v="",_xlpm.v=0),"",_xlpm.v))</f>
        <v>为 VPC 配置两个公有子网.两个私有子网和两个跨两个可用区的 NAT 网关.在公有子网中部署应用程序负载均衡器.</v>
      </c>
      <c r="C699" s="61"/>
      <c r="D699" s="6" t="str" cm="1">
        <f t="array" ref="D699">_xlfn.LET(_xlpm.v,INDEX($B:$B, 4 + INT((ROW()-4)/13)*13 + 8), IF(_xlpm.v=0,"",_xlpm.v))</f>
        <v/>
      </c>
      <c r="E699" s="6"/>
      <c r="F699" s="6">
        <f>54</f>
        <v>54</v>
      </c>
      <c r="G699" s="6" t="str">
        <f>_xlfn.XLOOKUP($F699,题库数据!$A$5:$A$104,题库数据!$J$5:$J$104,"")</f>
        <v>A,E</v>
      </c>
      <c r="H699" s="6" t="str">
        <f>_xlfn.LET(_xlpm.v,_xlfn.XLOOKUP(F699,题库数据!$A$5:$A$104,题库数据!$K$5:$K$104,""),IF(OR(_xlpm.v="",_xlpm.v=0),"",_xlpm.v))</f>
        <v>在您开始之前:决定您将为 EC2 实例使用哪两个可用区.在每个可用区中使用至少一个公共子网配置您的虚拟私有云(VPC).这些公共子网用于配置负载均衡器.您可以改为在这些可用区的其他子网中启动您的EC2 实例.</v>
      </c>
    </row>
    <row r="700" spans="1:8" ht="18.75" customHeight="1" thickBot="1">
      <c r="A700" s="14"/>
      <c r="B700" s="66" t="str">
        <f>_xlfn.LET(_xlpm.v,_xlfn.XLOOKUP($F700,题库[题号],题库[选项F],""),IF(OR(_xlpm.v="",_xlpm.v=0),"",_xlpm.v))</f>
        <v/>
      </c>
      <c r="C700" s="67"/>
      <c r="D700" s="6" t="str" cm="1">
        <f t="array" ref="D700">_xlfn.LET(_xlpm.v,INDEX($B:$B, 4 + INT((ROW()-4)/13)*13 + 8), IF(_xlpm.v=0,"",_xlpm.v))</f>
        <v/>
      </c>
      <c r="E700" s="6"/>
      <c r="F700" s="6">
        <f>54</f>
        <v>54</v>
      </c>
      <c r="G700" s="6" t="str">
        <f>_xlfn.XLOOKUP($F700,题库数据!$A$5:$A$104,题库数据!$J$5:$J$104,"")</f>
        <v>A,E</v>
      </c>
      <c r="H700" s="6" t="str">
        <f>_xlfn.LET(_xlpm.v,_xlfn.XLOOKUP(F700,题库数据!$A$5:$A$104,题库数据!$K$5:$K$104,""),IF(OR(_xlpm.v="",_xlpm.v=0),"",_xlpm.v))</f>
        <v>在您开始之前:决定您将为 EC2 实例使用哪两个可用区.在每个可用区中使用至少一个公共子网配置您的虚拟私有云(VPC).这些公共子网用于配置负载均衡器.您可以改为在这些可用区的其他子网中启动您的EC2 实例.</v>
      </c>
    </row>
    <row r="701" spans="1:8" ht="18.75" customHeight="1" thickBot="1">
      <c r="A701" s="11" t="s">
        <v>111</v>
      </c>
      <c r="B701" s="43"/>
      <c r="C701" s="7"/>
      <c r="D701" s="6" t="str" cm="1">
        <f t="array" ref="D701">_xlfn.LET(_xlpm.v,INDEX($B:$B, 4 + INT((ROW()-4)/13)*13 + 8), IF(_xlpm.v=0,"",_xlpm.v))</f>
        <v/>
      </c>
      <c r="E701" s="6"/>
      <c r="F701" s="6">
        <f>54</f>
        <v>54</v>
      </c>
      <c r="G701" s="6" t="str">
        <f>_xlfn.XLOOKUP($F701,题库数据!$A$5:$A$104,题库数据!$J$5:$J$104,"")</f>
        <v>A,E</v>
      </c>
      <c r="H701" s="6" t="str">
        <f>_xlfn.LET(_xlpm.v,_xlfn.XLOOKUP(F701,题库数据!$A$5:$A$104,题库数据!$K$5:$K$104,""),IF(OR(_xlpm.v="",_xlpm.v=0),"",_xlpm.v))</f>
        <v>在您开始之前:决定您将为 EC2 实例使用哪两个可用区.在每个可用区中使用至少一个公共子网配置您的虚拟私有云(VPC).这些公共子网用于配置负载均衡器.您可以改为在这些可用区的其他子网中启动您的EC2 实例.</v>
      </c>
    </row>
    <row r="702" spans="1:8" ht="18.75" customHeight="1">
      <c r="A702" s="14" t="s">
        <v>112</v>
      </c>
      <c r="B702" s="34" t="str">
        <f>_xlfn.LET(_xlpm.inp,$B$701,_xlpm.nInp,_xlfn.LET(_xlpm.raw,UPPER(TRIM($B$701)),_xlpm.clean,SUBSTITUTE(SUBSTITUTE(SUBSTITUTE(SUBSTITUTE(SUBSTITUTE(_xlpm.raw,"，",","),"、",","),"；",","),"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02" s="19"/>
      <c r="D702" s="6" t="str" cm="1">
        <f t="array" ref="D702">_xlfn.LET(_xlpm.v,INDEX($B:$B, 4 + INT((ROW()-4)/13)*13 + 8), IF(_xlpm.v=0,"",_xlpm.v))</f>
        <v/>
      </c>
      <c r="E702" s="6"/>
      <c r="F702" s="6">
        <f>54</f>
        <v>54</v>
      </c>
      <c r="G702" s="6" t="str">
        <f>_xlfn.XLOOKUP($F702,题库数据!$A$5:$A$104,题库数据!$J$5:$J$104,"")</f>
        <v>A,E</v>
      </c>
      <c r="H702" s="6" t="str">
        <f>_xlfn.LET(_xlpm.v,_xlfn.XLOOKUP(F702,题库数据!$A$5:$A$104,题库数据!$K$5:$K$104,""),IF(OR(_xlpm.v="",_xlpm.v=0),"",_xlpm.v))</f>
        <v>在您开始之前:决定您将为 EC2 实例使用哪两个可用区.在每个可用区中使用至少一个公共子网配置您的虚拟私有云(VPC).这些公共子网用于配置负载均衡器.您可以改为在这些可用区的其他子网中启动您的EC2 实例.</v>
      </c>
    </row>
    <row r="703" spans="1:8" ht="18.75" customHeight="1">
      <c r="A703" s="14" t="s">
        <v>113</v>
      </c>
      <c r="B703" s="35" t="str">
        <f>_xlfn.LET(_xlpm.inp,$B$701,_xlpm.nStd,_xlfn.LET(_xlpm.raw,UPPER(TRIM($G$693)),_xlpm.clean,SUBSTITUTE(SUBSTITUTE(SUBSTITUTE(SUBSTITUTE(SUBSTITUTE(_xlpm.raw,"，",","),"、",","),"；",","),"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03" s="18"/>
      <c r="D703" s="6" t="str" cm="1">
        <f t="array" ref="D703">_xlfn.LET(_xlpm.v,INDEX($B:$B, 4 + INT((ROW()-4)/13)*13 + 8), IF(_xlpm.v=0,"",_xlpm.v))</f>
        <v/>
      </c>
      <c r="E703" s="6"/>
      <c r="F703" s="6">
        <f>54</f>
        <v>54</v>
      </c>
      <c r="G703" s="6" t="str">
        <f>_xlfn.XLOOKUP($F703,题库数据!$A$5:$A$104,题库数据!$J$5:$J$104,"")</f>
        <v>A,E</v>
      </c>
      <c r="H703" s="6" t="str">
        <f>_xlfn.LET(_xlpm.v,_xlfn.XLOOKUP(F703,题库数据!$A$5:$A$104,题库数据!$K$5:$K$104,""),IF(OR(_xlpm.v="",_xlpm.v=0),"",_xlpm.v))</f>
        <v>在您开始之前:决定您将为 EC2 实例使用哪两个可用区.在每个可用区中使用至少一个公共子网配置您的虚拟私有云(VPC).这些公共子网用于配置负载均衡器.您可以改为在这些可用区的其他子网中启动您的EC2 实例.</v>
      </c>
    </row>
    <row r="704" spans="1:8" ht="18.75" customHeight="1">
      <c r="A704" s="37" t="s">
        <v>114</v>
      </c>
      <c r="B704" s="52" t="str">
        <f>_xlfn.LET(_xlpm.inp,$B$701,_xlpm.p,$H$693,IF(OR(LEN(TRIM(_xlpm.inp))=0,LEN(TRIM(_xlpm.p))=0,_xlpm.p=0),"",_xlpm.p))</f>
        <v/>
      </c>
      <c r="C704" s="63"/>
      <c r="D704" s="6" t="str" cm="1">
        <f t="array" ref="D704">_xlfn.LET(_xlpm.v,INDEX($B:$B, 4 + INT((ROW()-4)/13)*13 + 8), IF(_xlpm.v=0,"",_xlpm.v))</f>
        <v/>
      </c>
      <c r="E704" s="6"/>
      <c r="F704" s="6">
        <f>54</f>
        <v>54</v>
      </c>
      <c r="G704" s="6" t="str">
        <f>_xlfn.XLOOKUP($F704,题库数据!$A$5:$A$104,题库数据!$J$5:$J$104,"")</f>
        <v>A,E</v>
      </c>
      <c r="H704" s="6" t="str">
        <f>_xlfn.LET(_xlpm.v,_xlfn.XLOOKUP(F704,题库数据!$A$5:$A$104,题库数据!$K$5:$K$104,""),IF(OR(_xlpm.v="",_xlpm.v=0),"",_xlpm.v))</f>
        <v>在您开始之前:决定您将为 EC2 实例使用哪两个可用区.在每个可用区中使用至少一个公共子网配置您的虚拟私有云(VPC).这些公共子网用于配置负载均衡器.您可以改为在这些可用区的其他子网中启动您的EC2 实例.</v>
      </c>
    </row>
    <row r="705" spans="1:8" ht="18.75" customHeight="1" thickBot="1">
      <c r="A705" s="15"/>
      <c r="B705" s="54"/>
      <c r="C705" s="55"/>
      <c r="D705" s="6" t="str" cm="1">
        <f t="array" ref="D705">_xlfn.LET(_xlpm.v,INDEX($B:$B, 4 + INT((ROW()-4)/13)*13 + 8), IF(_xlpm.v=0,"",_xlpm.v))</f>
        <v/>
      </c>
      <c r="E705" s="6"/>
      <c r="F705" s="6">
        <f>54</f>
        <v>54</v>
      </c>
      <c r="G705" s="6" t="str">
        <f>_xlfn.XLOOKUP($F705,题库数据!$A$5:$A$104,题库数据!$J$5:$J$104,"")</f>
        <v>A,E</v>
      </c>
      <c r="H705" s="6" t="str">
        <f>_xlfn.LET(_xlpm.v,_xlfn.XLOOKUP(F705,题库数据!$A$5:$A$104,题库数据!$K$5:$K$104,""),IF(OR(_xlpm.v="",_xlpm.v=0),"",_xlpm.v))</f>
        <v>在您开始之前:决定您将为 EC2 实例使用哪两个可用区.在每个可用区中使用至少一个公共子网配置您的虚拟私有云(VPC).这些公共子网用于配置负载均衡器.您可以改为在这些可用区的其他子网中启动您的EC2 实例.</v>
      </c>
    </row>
    <row r="706" spans="1:8" ht="58.5" customHeight="1" thickTop="1" thickBot="1">
      <c r="A706" s="8" t="s">
        <v>169</v>
      </c>
      <c r="B706" s="56" t="s">
        <v>691</v>
      </c>
      <c r="C706" s="57"/>
      <c r="D706" s="6" t="str" cm="1">
        <f t="array" ref="D706">_xlfn.LET(_xlpm.v,INDEX($B:$B, 4 + INT((ROW()-4)/13)*13 + 8), IF(_xlpm.v=0,"",_xlpm.v))</f>
        <v/>
      </c>
      <c r="E706" s="6"/>
      <c r="F706" s="6">
        <f>55</f>
        <v>55</v>
      </c>
      <c r="G706" s="6" t="str">
        <f>_xlfn.XLOOKUP($F706,题库数据!$A$5:$A$104,题库数据!$J$5:$J$104,"")</f>
        <v>B</v>
      </c>
      <c r="H706" s="6" t="str">
        <f>_xlfn.LET(_xlpm.v,_xlfn.XLOOKUP(F706,题库数据!$A$5:$A$104,题库数据!$K$5:$K$104,""),IF(OR(_xlpm.v="",_xlpm.v=0),"",_xlpm.v))</f>
        <v>B is the only right answer. C does not indicate archiving after 2 years. If it did specify 2 years, then C would also be an option.</v>
      </c>
    </row>
    <row r="707" spans="1:8" ht="18.75" customHeight="1">
      <c r="A707" s="9"/>
      <c r="B707" s="74"/>
      <c r="C707" s="75"/>
      <c r="D707" s="6" t="str" cm="1">
        <f t="array" ref="D707">_xlfn.LET(_xlpm.v,INDEX($B:$B, 4 + INT((ROW()-4)/13)*13 + 8), IF(_xlpm.v=0,"",_xlpm.v))</f>
        <v/>
      </c>
      <c r="E707" s="6"/>
      <c r="F707" s="6">
        <f>55</f>
        <v>55</v>
      </c>
      <c r="G707" s="6" t="str">
        <f>_xlfn.XLOOKUP($F707,题库数据!$A$5:$A$104,题库数据!$J$5:$J$104,"")</f>
        <v>B</v>
      </c>
      <c r="H707" s="6" t="str">
        <f>_xlfn.LET(_xlpm.v,_xlfn.XLOOKUP(F707,题库数据!$A$5:$A$104,题库数据!$K$5:$K$104,""),IF(OR(_xlpm.v="",_xlpm.v=0),"",_xlpm.v))</f>
        <v>B is the only right answer. C does not indicate archiving after 2 years. If it did specify 2 years, then C would also be an option.</v>
      </c>
    </row>
    <row r="708" spans="1:8" ht="18.75" customHeight="1">
      <c r="A708" s="10" t="s">
        <v>107</v>
      </c>
      <c r="B708" s="64" t="str">
        <f>_xlfn.XLOOKUP($F708,题库[题号],题库[选项A])</f>
        <v>设置 S3 生命周期策略以立即将对象转换到 S3 Glacier Deep Archive.</v>
      </c>
      <c r="C708" s="65"/>
      <c r="D708" s="6" t="str" cm="1">
        <f t="array" ref="D708">_xlfn.LET(_xlpm.v,INDEX($B:$B, 4 + INT((ROW()-4)/13)*13 + 8), IF(_xlpm.v=0,"",_xlpm.v))</f>
        <v/>
      </c>
      <c r="E708" s="6"/>
      <c r="F708" s="6">
        <f>55</f>
        <v>55</v>
      </c>
      <c r="G708" s="6" t="str">
        <f>_xlfn.XLOOKUP($F708,题库数据!$A$5:$A$104,题库数据!$J$5:$J$104,"")</f>
        <v>B</v>
      </c>
      <c r="H708" s="6" t="str">
        <f>_xlfn.LET(_xlpm.v,_xlfn.XLOOKUP(F708,题库数据!$A$5:$A$104,题库数据!$K$5:$K$104,""),IF(OR(_xlpm.v="",_xlpm.v=0),"",_xlpm.v))</f>
        <v>B is the only right answer. C does not indicate archiving after 2 years. If it did specify 2 years, then C would also be an option.</v>
      </c>
    </row>
    <row r="709" spans="1:8" ht="18.75" customHeight="1">
      <c r="A709" s="10" t="s">
        <v>108</v>
      </c>
      <c r="B709" s="64" t="str">
        <f>_xlfn.XLOOKUP($F709,题库[题号],题库[选项B])</f>
        <v>设置 S3 生命周期策略以在 2 年后将对象转换到 S3 Glacier Deep Archive.</v>
      </c>
      <c r="C709" s="65"/>
      <c r="D709" s="6" t="str" cm="1">
        <f t="array" ref="D709">_xlfn.LET(_xlpm.v,INDEX($B:$B, 4 + INT((ROW()-4)/13)*13 + 8), IF(_xlpm.v=0,"",_xlpm.v))</f>
        <v/>
      </c>
      <c r="E709" s="6"/>
      <c r="F709" s="6">
        <f>55</f>
        <v>55</v>
      </c>
      <c r="G709" s="6" t="str">
        <f>_xlfn.XLOOKUP($F709,题库数据!$A$5:$A$104,题库数据!$J$5:$J$104,"")</f>
        <v>B</v>
      </c>
      <c r="H709" s="6" t="str">
        <f>_xlfn.LET(_xlpm.v,_xlfn.XLOOKUP(F709,题库数据!$A$5:$A$104,题库数据!$K$5:$K$104,""),IF(OR(_xlpm.v="",_xlpm.v=0),"",_xlpm.v))</f>
        <v>B is the only right answer. C does not indicate archiving after 2 years. If it did specify 2 years, then C would also be an option.</v>
      </c>
    </row>
    <row r="710" spans="1:8" ht="18.75" customHeight="1">
      <c r="A710" s="10" t="s">
        <v>109</v>
      </c>
      <c r="B710" s="64" t="str">
        <f>_xlfn.XLOOKUP($F710,题库[题号],题库[选项C])</f>
        <v>使用 S3 智能分层.激活存档选项以确保数据存档在 S3 Glacier Deep Archive 中.</v>
      </c>
      <c r="C710" s="65"/>
      <c r="D710" s="6" t="str" cm="1">
        <f t="array" ref="D710">_xlfn.LET(_xlpm.v,INDEX($B:$B, 4 + INT((ROW()-4)/13)*13 + 8), IF(_xlpm.v=0,"",_xlpm.v))</f>
        <v/>
      </c>
      <c r="E710" s="6"/>
      <c r="F710" s="6">
        <f>55</f>
        <v>55</v>
      </c>
      <c r="G710" s="6" t="str">
        <f>_xlfn.XLOOKUP($F710,题库数据!$A$5:$A$104,题库数据!$J$5:$J$104,"")</f>
        <v>B</v>
      </c>
      <c r="H710" s="6" t="str">
        <f>_xlfn.LET(_xlpm.v,_xlfn.XLOOKUP(F710,题库数据!$A$5:$A$104,题库数据!$K$5:$K$104,""),IF(OR(_xlpm.v="",_xlpm.v=0),"",_xlpm.v))</f>
        <v>B is the only right answer. C does not indicate archiving after 2 years. If it did specify 2 years, then C would also be an option.</v>
      </c>
    </row>
    <row r="711" spans="1:8" ht="18.75" customHeight="1">
      <c r="A711" s="10" t="s">
        <v>110</v>
      </c>
      <c r="B711" s="64" t="str">
        <f>_xlfn.XLOOKUP($F711,题库[题号],题库[选项D])</f>
        <v>设置 S3 生命周期策略以立即将对象转换到 S3 One Zone-Infrequent Access (S3 One Zone-IA)并在 2 年后转换到 S3 Glacier Deep Archive.</v>
      </c>
      <c r="C711" s="65"/>
      <c r="D711" s="6" t="str" cm="1">
        <f t="array" ref="D711">_xlfn.LET(_xlpm.v,INDEX($B:$B, 4 + INT((ROW()-4)/13)*13 + 8), IF(_xlpm.v=0,"",_xlpm.v))</f>
        <v/>
      </c>
      <c r="E711" s="6"/>
      <c r="F711" s="6">
        <f>55</f>
        <v>55</v>
      </c>
      <c r="G711" s="6" t="str">
        <f>_xlfn.XLOOKUP($F711,题库数据!$A$5:$A$104,题库数据!$J$5:$J$104,"")</f>
        <v>B</v>
      </c>
      <c r="H711" s="6" t="str">
        <f>_xlfn.LET(_xlpm.v,_xlfn.XLOOKUP(F711,题库数据!$A$5:$A$104,题库数据!$K$5:$K$104,""),IF(OR(_xlpm.v="",_xlpm.v=0),"",_xlpm.v))</f>
        <v>B is the only right answer. C does not indicate archiving after 2 years. If it did specify 2 years, then C would also be an option.</v>
      </c>
    </row>
    <row r="712" spans="1:8" ht="18.75" customHeight="1">
      <c r="A712" s="10"/>
      <c r="B712" s="62" t="str">
        <f>_xlfn.LET(_xlpm.v,_xlfn.XLOOKUP($F712,题库[题号],题库[选项E],""),IF(OR(_xlpm.v="",_xlpm.v=0),"",_xlpm.v))</f>
        <v/>
      </c>
      <c r="C712" s="63"/>
      <c r="D712" s="6" t="str" cm="1">
        <f t="array" ref="D712">_xlfn.LET(_xlpm.v,INDEX($B:$B, 4 + INT((ROW()-4)/13)*13 + 8), IF(_xlpm.v=0,"",_xlpm.v))</f>
        <v/>
      </c>
      <c r="E712" s="6"/>
      <c r="F712" s="6">
        <f>55</f>
        <v>55</v>
      </c>
      <c r="G712" s="6" t="str">
        <f>_xlfn.XLOOKUP($F712,题库数据!$A$5:$A$104,题库数据!$J$5:$J$104,"")</f>
        <v>B</v>
      </c>
      <c r="H712" s="6" t="str">
        <f>_xlfn.LET(_xlpm.v,_xlfn.XLOOKUP(F712,题库数据!$A$5:$A$104,题库数据!$K$5:$K$104,""),IF(OR(_xlpm.v="",_xlpm.v=0),"",_xlpm.v))</f>
        <v>B is the only right answer. C does not indicate archiving after 2 years. If it did specify 2 years, then C would also be an option.</v>
      </c>
    </row>
    <row r="713" spans="1:8" ht="18.75" customHeight="1" thickBot="1">
      <c r="A713" s="10"/>
      <c r="B713" s="66" t="str">
        <f>_xlfn.LET(_xlpm.v,_xlfn.XLOOKUP($F713,题库[题号],题库[选项F],""),IF(OR(_xlpm.v="",_xlpm.v=0),"",_xlpm.v))</f>
        <v/>
      </c>
      <c r="C713" s="67"/>
      <c r="D713" s="6" t="str" cm="1">
        <f t="array" ref="D713">_xlfn.LET(_xlpm.v,INDEX($B:$B, 4 + INT((ROW()-4)/13)*13 + 8), IF(_xlpm.v=0,"",_xlpm.v))</f>
        <v/>
      </c>
      <c r="E713" s="6"/>
      <c r="F713" s="6">
        <f>55</f>
        <v>55</v>
      </c>
      <c r="G713" s="6" t="str">
        <f>_xlfn.XLOOKUP($F713,题库数据!$A$5:$A$104,题库数据!$J$5:$J$104,"")</f>
        <v>B</v>
      </c>
      <c r="H713" s="6" t="str">
        <f>_xlfn.LET(_xlpm.v,_xlfn.XLOOKUP(F713,题库数据!$A$5:$A$104,题库数据!$K$5:$K$104,""),IF(OR(_xlpm.v="",_xlpm.v=0),"",_xlpm.v))</f>
        <v>B is the only right answer. C does not indicate archiving after 2 years. If it did specify 2 years, then C would also be an option.</v>
      </c>
    </row>
    <row r="714" spans="1:8" ht="18.75" customHeight="1" thickBot="1">
      <c r="A714" s="11" t="s">
        <v>111</v>
      </c>
      <c r="B714" s="25"/>
      <c r="C714" s="7"/>
      <c r="D714" s="6" t="str" cm="1">
        <f t="array" ref="D714">_xlfn.LET(_xlpm.v,INDEX($B:$B, 4 + INT((ROW()-4)/13)*13 + 8), IF(_xlpm.v=0,"",_xlpm.v))</f>
        <v/>
      </c>
      <c r="E714" s="6"/>
      <c r="F714" s="6">
        <f>55</f>
        <v>55</v>
      </c>
      <c r="G714" s="6" t="str">
        <f>_xlfn.XLOOKUP($F714,题库数据!$A$5:$A$104,题库数据!$J$5:$J$104,"")</f>
        <v>B</v>
      </c>
      <c r="H714" s="6" t="str">
        <f>_xlfn.LET(_xlpm.v,_xlfn.XLOOKUP(F714,题库数据!$A$5:$A$104,题库数据!$K$5:$K$104,""),IF(OR(_xlpm.v="",_xlpm.v=0),"",_xlpm.v))</f>
        <v>B is the only right answer. C does not indicate archiving after 2 years. If it did specify 2 years, then C would also be an option.</v>
      </c>
    </row>
    <row r="715" spans="1:8" ht="18.75" customHeight="1">
      <c r="A715" s="10" t="s">
        <v>112</v>
      </c>
      <c r="B715" s="34" t="str">
        <f>_xlfn.LET(_xlpm.inp,$B$714,_xlpm.nInp,_xlfn.LET(_xlpm.raw,UPPER(TRIM($B$714)),_xlpm.clean,SUBSTITUTE(SUBSTITUTE(SUBSTITUTE(SUBSTITUTE(SUBSTITUTE(_xlpm.raw,"，",","),"、",","),"；",","),"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15" s="19"/>
      <c r="D715" s="6" t="str" cm="1">
        <f t="array" ref="D715">_xlfn.LET(_xlpm.v,INDEX($B:$B, 4 + INT((ROW()-4)/13)*13 + 8), IF(_xlpm.v=0,"",_xlpm.v))</f>
        <v/>
      </c>
      <c r="E715" s="6"/>
      <c r="F715" s="6">
        <f>55</f>
        <v>55</v>
      </c>
      <c r="G715" s="6" t="str">
        <f>_xlfn.XLOOKUP($F715,题库数据!$A$5:$A$104,题库数据!$J$5:$J$104,"")</f>
        <v>B</v>
      </c>
      <c r="H715" s="6" t="str">
        <f>_xlfn.LET(_xlpm.v,_xlfn.XLOOKUP(F715,题库数据!$A$5:$A$104,题库数据!$K$5:$K$104,""),IF(OR(_xlpm.v="",_xlpm.v=0),"",_xlpm.v))</f>
        <v>B is the only right answer. C does not indicate archiving after 2 years. If it did specify 2 years, then C would also be an option.</v>
      </c>
    </row>
    <row r="716" spans="1:8" ht="18.75" customHeight="1">
      <c r="A716" s="10" t="s">
        <v>113</v>
      </c>
      <c r="B716" s="35" t="str">
        <f>_xlfn.LET(_xlpm.inp,$B$714,_xlpm.nStd,_xlfn.LET(_xlpm.raw,UPPER(TRIM($G$706)),_xlpm.clean,SUBSTITUTE(SUBSTITUTE(SUBSTITUTE(SUBSTITUTE(SUBSTITUTE(_xlpm.raw,"，",","),"、",","),"；",","),"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16" s="18"/>
      <c r="D716" s="6" t="str" cm="1">
        <f t="array" ref="D716">_xlfn.LET(_xlpm.v,INDEX($B:$B, 4 + INT((ROW()-4)/13)*13 + 8), IF(_xlpm.v=0,"",_xlpm.v))</f>
        <v/>
      </c>
      <c r="E716" s="6"/>
      <c r="F716" s="6">
        <f>55</f>
        <v>55</v>
      </c>
      <c r="G716" s="6" t="str">
        <f>_xlfn.XLOOKUP($F716,题库数据!$A$5:$A$104,题库数据!$J$5:$J$104,"")</f>
        <v>B</v>
      </c>
      <c r="H716" s="6" t="str">
        <f>_xlfn.LET(_xlpm.v,_xlfn.XLOOKUP(F716,题库数据!$A$5:$A$104,题库数据!$K$5:$K$104,""),IF(OR(_xlpm.v="",_xlpm.v=0),"",_xlpm.v))</f>
        <v>B is the only right answer. C does not indicate archiving after 2 years. If it did specify 2 years, then C would also be an option.</v>
      </c>
    </row>
    <row r="717" spans="1:8" ht="18.75" customHeight="1">
      <c r="A717" s="37" t="s">
        <v>114</v>
      </c>
      <c r="B717" s="52" t="str">
        <f>_xlfn.LET(_xlpm.inp,$B$714,_xlpm.p,$H$706,IF(OR(LEN(TRIM(_xlpm.inp))=0,LEN(TRIM(_xlpm.p))=0,_xlpm.p=0),"",_xlpm.p))</f>
        <v/>
      </c>
      <c r="C717" s="63"/>
      <c r="D717" s="6" t="str" cm="1">
        <f t="array" ref="D717">_xlfn.LET(_xlpm.v,INDEX($B:$B, 4 + INT((ROW()-4)/13)*13 + 8), IF(_xlpm.v=0,"",_xlpm.v))</f>
        <v/>
      </c>
      <c r="E717" s="6"/>
      <c r="F717" s="6">
        <f>55</f>
        <v>55</v>
      </c>
      <c r="G717" s="6" t="str">
        <f>_xlfn.XLOOKUP($F717,题库数据!$A$5:$A$104,题库数据!$J$5:$J$104,"")</f>
        <v>B</v>
      </c>
      <c r="H717" s="6" t="str">
        <f>_xlfn.LET(_xlpm.v,_xlfn.XLOOKUP(F717,题库数据!$A$5:$A$104,题库数据!$K$5:$K$104,""),IF(OR(_xlpm.v="",_xlpm.v=0),"",_xlpm.v))</f>
        <v>B is the only right answer. C does not indicate archiving after 2 years. If it did specify 2 years, then C would also be an option.</v>
      </c>
    </row>
    <row r="718" spans="1:8" ht="18.75" customHeight="1" thickBot="1">
      <c r="A718" s="12"/>
      <c r="B718" s="54"/>
      <c r="C718" s="55"/>
      <c r="D718" s="6" t="str" cm="1">
        <f t="array" ref="D718">_xlfn.LET(_xlpm.v,INDEX($B:$B, 4 + INT((ROW()-4)/13)*13 + 8), IF(_xlpm.v=0,"",_xlpm.v))</f>
        <v/>
      </c>
      <c r="E718" s="6"/>
      <c r="F718" s="6">
        <f>55</f>
        <v>55</v>
      </c>
      <c r="G718" s="6" t="str">
        <f>_xlfn.XLOOKUP($F718,题库数据!$A$5:$A$104,题库数据!$J$5:$J$104,"")</f>
        <v>B</v>
      </c>
      <c r="H718" s="6" t="str">
        <f>_xlfn.LET(_xlpm.v,_xlfn.XLOOKUP(F718,题库数据!$A$5:$A$104,题库数据!$K$5:$K$104,""),IF(OR(_xlpm.v="",_xlpm.v=0),"",_xlpm.v))</f>
        <v>B is the only right answer. C does not indicate archiving after 2 years. If it did specify 2 years, then C would also be an option.</v>
      </c>
    </row>
    <row r="719" spans="1:8" ht="58.5" customHeight="1" thickTop="1" thickBot="1">
      <c r="A719" s="8" t="s">
        <v>170</v>
      </c>
      <c r="B719" s="56" t="s">
        <v>693</v>
      </c>
      <c r="C719" s="57"/>
      <c r="D719" s="6" t="str" cm="1">
        <f t="array" ref="D719">_xlfn.LET(_xlpm.v,INDEX($B:$B, 4 + INT((ROW()-4)/13)*13 + 8), IF(_xlpm.v=0,"",_xlpm.v))</f>
        <v/>
      </c>
      <c r="E719" s="6"/>
      <c r="F719" s="6">
        <f>56</f>
        <v>56</v>
      </c>
      <c r="G719" s="6" t="str">
        <f>_xlfn.XLOOKUP($F719,题库数据!$A$5:$A$104,题库数据!$J$5:$J$104,"")</f>
        <v>B</v>
      </c>
      <c r="H719" s="6" t="str">
        <f>_xlfn.LET(_xlpm.v,_xlfn.XLOOKUP(F719,题库数据!$A$5:$A$104,题库数据!$K$5:$K$104,""),IF(OR(_xlpm.v="",_xlpm.v=0),"",_xlpm.v))</f>
        <v>迁移到 Amazon MQ 减少了队列管理的开销.C和 D 被解雇. 在 A和 B 之间做出决定意味着决定选择EC2 的 AutoScaling 组或 Postgress 的 RDS(都是多可用区). RDS 选项对运营的影响较小,因为它以服务的形式提供所需的工具和软件.例如,考虑向数据库添加额外节点(如只读副本)的努力. https://docs.aws.amazon.com/amazon-mq/latest/developer-guide/active-standby-brokerdeployment.html https://aws.amazon.com/rds/postgresql/</v>
      </c>
    </row>
    <row r="720" spans="1:8" ht="18.75" customHeight="1">
      <c r="A720" s="13"/>
      <c r="B720" s="58"/>
      <c r="C720" s="59"/>
      <c r="D720" s="6" t="str" cm="1">
        <f t="array" ref="D720">_xlfn.LET(_xlpm.v,INDEX($B:$B, 4 + INT((ROW()-4)/13)*13 + 8), IF(_xlpm.v=0,"",_xlpm.v))</f>
        <v/>
      </c>
      <c r="E720" s="6"/>
      <c r="F720" s="6">
        <f>56</f>
        <v>56</v>
      </c>
      <c r="G720" s="6" t="str">
        <f>_xlfn.XLOOKUP($F720,题库数据!$A$5:$A$104,题库数据!$J$5:$J$104,"")</f>
        <v>B</v>
      </c>
      <c r="H720" s="6" t="str">
        <f>_xlfn.LET(_xlpm.v,_xlfn.XLOOKUP(F720,题库数据!$A$5:$A$104,题库数据!$K$5:$K$104,""),IF(OR(_xlpm.v="",_xlpm.v=0),"",_xlpm.v))</f>
        <v>迁移到 Amazon MQ 减少了队列管理的开销.C和 D 被解雇. 在 A和 B 之间做出决定意味着决定选择EC2 的 AutoScaling 组或 Postgress 的 RDS(都是多可用区). RDS 选项对运营的影响较小,因为它以服务的形式提供所需的工具和软件.例如,考虑向数据库添加额外节点(如只读副本)的努力. https://docs.aws.amazon.com/amazon-mq/latest/developer-guide/active-standby-brokerdeployment.html https://aws.amazon.com/rds/postgresql/</v>
      </c>
    </row>
    <row r="721" spans="1:8" ht="18.75" customHeight="1">
      <c r="A721" s="14" t="s">
        <v>107</v>
      </c>
      <c r="B721" s="60" t="str">
        <f>_xlfn.XLOOKUP($F721,题库[题号],题库[选项A])</f>
        <v>将队列迁移到 Amazon MQ 上的 RabbitMQ 实例的冗余对(活动/备用).创建多可用区 Auto Scaling 组(或托管应用程序的 EC2 实例.为 EC2 实例创建另一个多可用区 Auto Scaling 组)托管 PostgreSQL 数据库.</v>
      </c>
      <c r="C721" s="61"/>
      <c r="D721" s="6" t="str" cm="1">
        <f t="array" ref="D721">_xlfn.LET(_xlpm.v,INDEX($B:$B, 4 + INT((ROW()-4)/13)*13 + 8), IF(_xlpm.v=0,"",_xlpm.v))</f>
        <v/>
      </c>
      <c r="E721" s="6"/>
      <c r="F721" s="6">
        <f>56</f>
        <v>56</v>
      </c>
      <c r="G721" s="6" t="str">
        <f>_xlfn.XLOOKUP($F721,题库数据!$A$5:$A$104,题库数据!$J$5:$J$104,"")</f>
        <v>B</v>
      </c>
      <c r="H721" s="6" t="str">
        <f>_xlfn.LET(_xlpm.v,_xlfn.XLOOKUP(F721,题库数据!$A$5:$A$104,题库数据!$K$5:$K$104,""),IF(OR(_xlpm.v="",_xlpm.v=0),"",_xlpm.v))</f>
        <v>迁移到 Amazon MQ 减少了队列管理的开销.C和 D 被解雇. 在 A和 B 之间做出决定意味着决定选择EC2 的 AutoScaling 组或 Postgress 的 RDS(都是多可用区). RDS 选项对运营的影响较小,因为它以服务的形式提供所需的工具和软件.例如,考虑向数据库添加额外节点(如只读副本)的努力. https://docs.aws.amazon.com/amazon-mq/latest/developer-guide/active-standby-brokerdeployment.html https://aws.amazon.com/rds/postgresql/</v>
      </c>
    </row>
    <row r="722" spans="1:8" ht="18.75" customHeight="1">
      <c r="A722" s="14" t="s">
        <v>108</v>
      </c>
      <c r="B722" s="60" t="str">
        <f>_xlfn.XLOOKUP($F722,题库[题号],题库[选项B])</f>
        <v>将队列迁移到 Amazon MQ 上的一对冗余 RabbitMQ 实例(活动/备用).为托管应用程序的 EC2 实例创建多可用区 Auto Scaling组.迁移数据库以在 Amazon 的多可用区部署上运行用于 PostgreSQL 的 RDS.</v>
      </c>
      <c r="C722" s="61"/>
      <c r="D722" s="6" t="str" cm="1">
        <f t="array" ref="D722">_xlfn.LET(_xlpm.v,INDEX($B:$B, 4 + INT((ROW()-4)/13)*13 + 8), IF(_xlpm.v=0,"",_xlpm.v))</f>
        <v/>
      </c>
      <c r="E722" s="6"/>
      <c r="F722" s="6">
        <f>56</f>
        <v>56</v>
      </c>
      <c r="G722" s="6" t="str">
        <f>_xlfn.XLOOKUP($F722,题库数据!$A$5:$A$104,题库数据!$J$5:$J$104,"")</f>
        <v>B</v>
      </c>
      <c r="H722" s="6" t="str">
        <f>_xlfn.LET(_xlpm.v,_xlfn.XLOOKUP(F722,题库数据!$A$5:$A$104,题库数据!$K$5:$K$104,""),IF(OR(_xlpm.v="",_xlpm.v=0),"",_xlpm.v))</f>
        <v>迁移到 Amazon MQ 减少了队列管理的开销.C和 D 被解雇. 在 A和 B 之间做出决定意味着决定选择EC2 的 AutoScaling 组或 Postgress 的 RDS(都是多可用区). RDS 选项对运营的影响较小,因为它以服务的形式提供所需的工具和软件.例如,考虑向数据库添加额外节点(如只读副本)的努力. https://docs.aws.amazon.com/amazon-mq/latest/developer-guide/active-standby-brokerdeployment.html https://aws.amazon.com/rds/postgresql/</v>
      </c>
    </row>
    <row r="723" spans="1:8" ht="18.75" customHeight="1">
      <c r="A723" s="14" t="s">
        <v>109</v>
      </c>
      <c r="B723" s="60" t="str">
        <f>_xlfn.XLOOKUP($F723,题库[题号],题库[选项C])</f>
        <v>为托管 RabbitMQ 队列的 EC2 实例创建一个多可用区 Auto Scaling 组为托管应用程序的 EC2 实例创建另一个多可用区 Auto Scaling 组.迁移数据库以在 Amazon RDS fqjPostgreSQL 的多可用区部署上运行.</v>
      </c>
      <c r="C723" s="61"/>
      <c r="D723" s="6" t="str" cm="1">
        <f t="array" ref="D723">_xlfn.LET(_xlpm.v,INDEX($B:$B, 4 + INT((ROW()-4)/13)*13 + 8), IF(_xlpm.v=0,"",_xlpm.v))</f>
        <v/>
      </c>
      <c r="E723" s="6"/>
      <c r="F723" s="6">
        <f>56</f>
        <v>56</v>
      </c>
      <c r="G723" s="6" t="str">
        <f>_xlfn.XLOOKUP($F723,题库数据!$A$5:$A$104,题库数据!$J$5:$J$104,"")</f>
        <v>B</v>
      </c>
      <c r="H723" s="6" t="str">
        <f>_xlfn.LET(_xlpm.v,_xlfn.XLOOKUP(F723,题库数据!$A$5:$A$104,题库数据!$K$5:$K$104,""),IF(OR(_xlpm.v="",_xlpm.v=0),"",_xlpm.v))</f>
        <v>迁移到 Amazon MQ 减少了队列管理的开销.C和 D 被解雇. 在 A和 B 之间做出决定意味着决定选择EC2 的 AutoScaling 组或 Postgress 的 RDS(都是多可用区). RDS 选项对运营的影响较小,因为它以服务的形式提供所需的工具和软件.例如,考虑向数据库添加额外节点(如只读副本)的努力. https://docs.aws.amazon.com/amazon-mq/latest/developer-guide/active-standby-brokerdeployment.html https://aws.amazon.com/rds/postgresql/</v>
      </c>
    </row>
    <row r="724" spans="1:8" ht="18.75" customHeight="1">
      <c r="A724" s="14" t="s">
        <v>110</v>
      </c>
      <c r="B724" s="60" t="str">
        <f>_xlfn.XLOOKUP($F724,题库[题号],题库[选项D])</f>
        <v>为托管 RabbitMQ 队列的 EC2 实例创建一个多可用区 Auto Scaling 组.为托管应用程序的 EC2 实例创建另一个多可用区 Auto Scaling 组.为托管应用程序的 EC2 实例创建第三个多可用区 Auto Scaling 组PostgreSQL 数据库.</v>
      </c>
      <c r="C724" s="61"/>
      <c r="D724" s="6" t="str" cm="1">
        <f t="array" ref="D724">_xlfn.LET(_xlpm.v,INDEX($B:$B, 4 + INT((ROW()-4)/13)*13 + 8), IF(_xlpm.v=0,"",_xlpm.v))</f>
        <v/>
      </c>
      <c r="E724" s="6"/>
      <c r="F724" s="6">
        <f>56</f>
        <v>56</v>
      </c>
      <c r="G724" s="6" t="str">
        <f>_xlfn.XLOOKUP($F724,题库数据!$A$5:$A$104,题库数据!$J$5:$J$104,"")</f>
        <v>B</v>
      </c>
      <c r="H724" s="6" t="str">
        <f>_xlfn.LET(_xlpm.v,_xlfn.XLOOKUP(F724,题库数据!$A$5:$A$104,题库数据!$K$5:$K$104,""),IF(OR(_xlpm.v="",_xlpm.v=0),"",_xlpm.v))</f>
        <v>迁移到 Amazon MQ 减少了队列管理的开销.C和 D 被解雇. 在 A和 B 之间做出决定意味着决定选择EC2 的 AutoScaling 组或 Postgress 的 RDS(都是多可用区). RDS 选项对运营的影响较小,因为它以服务的形式提供所需的工具和软件.例如,考虑向数据库添加额外节点(如只读副本)的努力. https://docs.aws.amazon.com/amazon-mq/latest/developer-guide/active-standby-brokerdeployment.html https://aws.amazon.com/rds/postgresql/</v>
      </c>
    </row>
    <row r="725" spans="1:8" ht="18.75" customHeight="1">
      <c r="A725" s="14"/>
      <c r="B725" s="62" t="str">
        <f>_xlfn.LET(_xlpm.v,_xlfn.XLOOKUP($F725,题库[题号],题库[选项E],""),IF(OR(_xlpm.v="",_xlpm.v=0),"",_xlpm.v))</f>
        <v/>
      </c>
      <c r="C725" s="63"/>
      <c r="D725" s="6" t="str" cm="1">
        <f t="array" ref="D725">_xlfn.LET(_xlpm.v,INDEX($B:$B, 4 + INT((ROW()-4)/13)*13 + 8), IF(_xlpm.v=0,"",_xlpm.v))</f>
        <v/>
      </c>
      <c r="E725" s="6"/>
      <c r="F725" s="6">
        <f>56</f>
        <v>56</v>
      </c>
      <c r="G725" s="6" t="str">
        <f>_xlfn.XLOOKUP($F725,题库数据!$A$5:$A$104,题库数据!$J$5:$J$104,"")</f>
        <v>B</v>
      </c>
      <c r="H725" s="6" t="str">
        <f>_xlfn.LET(_xlpm.v,_xlfn.XLOOKUP(F725,题库数据!$A$5:$A$104,题库数据!$K$5:$K$104,""),IF(OR(_xlpm.v="",_xlpm.v=0),"",_xlpm.v))</f>
        <v>迁移到 Amazon MQ 减少了队列管理的开销.C和 D 被解雇. 在 A和 B 之间做出决定意味着决定选择EC2 的 AutoScaling 组或 Postgress 的 RDS(都是多可用区). RDS 选项对运营的影响较小,因为它以服务的形式提供所需的工具和软件.例如,考虑向数据库添加额外节点(如只读副本)的努力. https://docs.aws.amazon.com/amazon-mq/latest/developer-guide/active-standby-brokerdeployment.html https://aws.amazon.com/rds/postgresql/</v>
      </c>
    </row>
    <row r="726" spans="1:8" ht="18.75" customHeight="1" thickBot="1">
      <c r="A726" s="14"/>
      <c r="B726" s="66" t="str">
        <f>_xlfn.LET(_xlpm.v,_xlfn.XLOOKUP($F726,题库[题号],题库[选项F],""),IF(OR(_xlpm.v="",_xlpm.v=0),"",_xlpm.v))</f>
        <v/>
      </c>
      <c r="C726" s="67"/>
      <c r="D726" s="6" t="str" cm="1">
        <f t="array" ref="D726">_xlfn.LET(_xlpm.v,INDEX($B:$B, 4 + INT((ROW()-4)/13)*13 + 8), IF(_xlpm.v=0,"",_xlpm.v))</f>
        <v/>
      </c>
      <c r="E726" s="6"/>
      <c r="F726" s="6">
        <f>56</f>
        <v>56</v>
      </c>
      <c r="G726" s="6" t="str">
        <f>_xlfn.XLOOKUP($F726,题库数据!$A$5:$A$104,题库数据!$J$5:$J$104,"")</f>
        <v>B</v>
      </c>
      <c r="H726" s="6" t="str">
        <f>_xlfn.LET(_xlpm.v,_xlfn.XLOOKUP(F726,题库数据!$A$5:$A$104,题库数据!$K$5:$K$104,""),IF(OR(_xlpm.v="",_xlpm.v=0),"",_xlpm.v))</f>
        <v>迁移到 Amazon MQ 减少了队列管理的开销.C和 D 被解雇. 在 A和 B 之间做出决定意味着决定选择EC2 的 AutoScaling 组或 Postgress 的 RDS(都是多可用区). RDS 选项对运营的影响较小,因为它以服务的形式提供所需的工具和软件.例如,考虑向数据库添加额外节点(如只读副本)的努力. https://docs.aws.amazon.com/amazon-mq/latest/developer-guide/active-standby-brokerdeployment.html https://aws.amazon.com/rds/postgresql/</v>
      </c>
    </row>
    <row r="727" spans="1:8" ht="18.75" customHeight="1" thickBot="1">
      <c r="A727" s="11" t="s">
        <v>111</v>
      </c>
      <c r="B727" s="25"/>
      <c r="C727" s="7"/>
      <c r="D727" s="6" t="str" cm="1">
        <f t="array" ref="D727">_xlfn.LET(_xlpm.v,INDEX($B:$B, 4 + INT((ROW()-4)/13)*13 + 8), IF(_xlpm.v=0,"",_xlpm.v))</f>
        <v/>
      </c>
      <c r="E727" s="6"/>
      <c r="F727" s="6">
        <f>56</f>
        <v>56</v>
      </c>
      <c r="G727" s="6" t="str">
        <f>_xlfn.XLOOKUP($F727,题库数据!$A$5:$A$104,题库数据!$J$5:$J$104,"")</f>
        <v>B</v>
      </c>
      <c r="H727" s="6" t="str">
        <f>_xlfn.LET(_xlpm.v,_xlfn.XLOOKUP(F727,题库数据!$A$5:$A$104,题库数据!$K$5:$K$104,""),IF(OR(_xlpm.v="",_xlpm.v=0),"",_xlpm.v))</f>
        <v>迁移到 Amazon MQ 减少了队列管理的开销.C和 D 被解雇. 在 A和 B 之间做出决定意味着决定选择EC2 的 AutoScaling 组或 Postgress 的 RDS(都是多可用区). RDS 选项对运营的影响较小,因为它以服务的形式提供所需的工具和软件.例如,考虑向数据库添加额外节点(如只读副本)的努力. https://docs.aws.amazon.com/amazon-mq/latest/developer-guide/active-standby-brokerdeployment.html https://aws.amazon.com/rds/postgresql/</v>
      </c>
    </row>
    <row r="728" spans="1:8" ht="18.75" customHeight="1">
      <c r="A728" s="14" t="s">
        <v>112</v>
      </c>
      <c r="B728" s="34" t="str">
        <f>_xlfn.LET(_xlpm.inp,$B$727,_xlpm.nInp,_xlfn.LET(_xlpm.raw,UPPER(TRIM($B$727)),_xlpm.clean,SUBSTITUTE(SUBSTITUTE(SUBSTITUTE(SUBSTITUTE(SUBSTITUTE(_xlpm.raw,"，",","),"、",","),"；",","),"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28" s="19"/>
      <c r="D728" s="6" t="str" cm="1">
        <f t="array" ref="D728">_xlfn.LET(_xlpm.v,INDEX($B:$B, 4 + INT((ROW()-4)/13)*13 + 8), IF(_xlpm.v=0,"",_xlpm.v))</f>
        <v/>
      </c>
      <c r="E728" s="6"/>
      <c r="F728" s="6">
        <f>56</f>
        <v>56</v>
      </c>
      <c r="G728" s="6" t="str">
        <f>_xlfn.XLOOKUP($F728,题库数据!$A$5:$A$104,题库数据!$J$5:$J$104,"")</f>
        <v>B</v>
      </c>
      <c r="H728" s="6" t="str">
        <f>_xlfn.LET(_xlpm.v,_xlfn.XLOOKUP(F728,题库数据!$A$5:$A$104,题库数据!$K$5:$K$104,""),IF(OR(_xlpm.v="",_xlpm.v=0),"",_xlpm.v))</f>
        <v>迁移到 Amazon MQ 减少了队列管理的开销.C和 D 被解雇. 在 A和 B 之间做出决定意味着决定选择EC2 的 AutoScaling 组或 Postgress 的 RDS(都是多可用区). RDS 选项对运营的影响较小,因为它以服务的形式提供所需的工具和软件.例如,考虑向数据库添加额外节点(如只读副本)的努力. https://docs.aws.amazon.com/amazon-mq/latest/developer-guide/active-standby-brokerdeployment.html https://aws.amazon.com/rds/postgresql/</v>
      </c>
    </row>
    <row r="729" spans="1:8" ht="18.75" customHeight="1">
      <c r="A729" s="14" t="s">
        <v>113</v>
      </c>
      <c r="B729" s="35" t="str">
        <f>_xlfn.LET(_xlpm.inp,$B$727,_xlpm.nStd,_xlfn.LET(_xlpm.raw,UPPER(TRIM($G$719)),_xlpm.clean,SUBSTITUTE(SUBSTITUTE(SUBSTITUTE(SUBSTITUTE(SUBSTITUTE(_xlpm.raw,"，",","),"、",","),"；",","),"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29" s="18"/>
      <c r="D729" s="6" t="str" cm="1">
        <f t="array" ref="D729">_xlfn.LET(_xlpm.v,INDEX($B:$B, 4 + INT((ROW()-4)/13)*13 + 8), IF(_xlpm.v=0,"",_xlpm.v))</f>
        <v/>
      </c>
      <c r="E729" s="6"/>
      <c r="F729" s="6">
        <f>56</f>
        <v>56</v>
      </c>
      <c r="G729" s="6" t="str">
        <f>_xlfn.XLOOKUP($F729,题库数据!$A$5:$A$104,题库数据!$J$5:$J$104,"")</f>
        <v>B</v>
      </c>
      <c r="H729" s="6" t="str">
        <f>_xlfn.LET(_xlpm.v,_xlfn.XLOOKUP(F729,题库数据!$A$5:$A$104,题库数据!$K$5:$K$104,""),IF(OR(_xlpm.v="",_xlpm.v=0),"",_xlpm.v))</f>
        <v>迁移到 Amazon MQ 减少了队列管理的开销.C和 D 被解雇. 在 A和 B 之间做出决定意味着决定选择EC2 的 AutoScaling 组或 Postgress 的 RDS(都是多可用区). RDS 选项对运营的影响较小,因为它以服务的形式提供所需的工具和软件.例如,考虑向数据库添加额外节点(如只读副本)的努力. https://docs.aws.amazon.com/amazon-mq/latest/developer-guide/active-standby-brokerdeployment.html https://aws.amazon.com/rds/postgresql/</v>
      </c>
    </row>
    <row r="730" spans="1:8" ht="18.75" customHeight="1">
      <c r="A730" s="37" t="s">
        <v>114</v>
      </c>
      <c r="B730" s="52" t="str">
        <f>_xlfn.LET(_xlpm.inp,$B$727,_xlpm.p,$H$719,IF(OR(LEN(TRIM(_xlpm.inp))=0,LEN(TRIM(_xlpm.p))=0,_xlpm.p=0),"",_xlpm.p))</f>
        <v/>
      </c>
      <c r="C730" s="63"/>
      <c r="D730" s="6" t="str" cm="1">
        <f t="array" ref="D730">_xlfn.LET(_xlpm.v,INDEX($B:$B, 4 + INT((ROW()-4)/13)*13 + 8), IF(_xlpm.v=0,"",_xlpm.v))</f>
        <v/>
      </c>
      <c r="E730" s="6"/>
      <c r="F730" s="6">
        <f>56</f>
        <v>56</v>
      </c>
      <c r="G730" s="6" t="str">
        <f>_xlfn.XLOOKUP($F730,题库数据!$A$5:$A$104,题库数据!$J$5:$J$104,"")</f>
        <v>B</v>
      </c>
      <c r="H730" s="6" t="str">
        <f>_xlfn.LET(_xlpm.v,_xlfn.XLOOKUP(F730,题库数据!$A$5:$A$104,题库数据!$K$5:$K$104,""),IF(OR(_xlpm.v="",_xlpm.v=0),"",_xlpm.v))</f>
        <v>迁移到 Amazon MQ 减少了队列管理的开销.C和 D 被解雇. 在 A和 B 之间做出决定意味着决定选择EC2 的 AutoScaling 组或 Postgress 的 RDS(都是多可用区). RDS 选项对运营的影响较小,因为它以服务的形式提供所需的工具和软件.例如,考虑向数据库添加额外节点(如只读副本)的努力. https://docs.aws.amazon.com/amazon-mq/latest/developer-guide/active-standby-brokerdeployment.html https://aws.amazon.com/rds/postgresql/</v>
      </c>
    </row>
    <row r="731" spans="1:8" ht="18.75" customHeight="1" thickBot="1">
      <c r="A731" s="15"/>
      <c r="B731" s="54"/>
      <c r="C731" s="55"/>
      <c r="D731" s="6" t="str" cm="1">
        <f t="array" ref="D731">_xlfn.LET(_xlpm.v,INDEX($B:$B, 4 + INT((ROW()-4)/13)*13 + 8), IF(_xlpm.v=0,"",_xlpm.v))</f>
        <v/>
      </c>
      <c r="E731" s="6"/>
      <c r="F731" s="6">
        <f>56</f>
        <v>56</v>
      </c>
      <c r="G731" s="6" t="str">
        <f>_xlfn.XLOOKUP($F731,题库数据!$A$5:$A$104,题库数据!$J$5:$J$104,"")</f>
        <v>B</v>
      </c>
      <c r="H731" s="6" t="str">
        <f>_xlfn.LET(_xlpm.v,_xlfn.XLOOKUP(F731,题库数据!$A$5:$A$104,题库数据!$K$5:$K$104,""),IF(OR(_xlpm.v="",_xlpm.v=0),"",_xlpm.v))</f>
        <v>迁移到 Amazon MQ 减少了队列管理的开销.C和 D 被解雇. 在 A和 B 之间做出决定意味着决定选择EC2 的 AutoScaling 组或 Postgress 的 RDS(都是多可用区). RDS 选项对运营的影响较小,因为它以服务的形式提供所需的工具和软件.例如,考虑向数据库添加额外节点(如只读副本)的努力. https://docs.aws.amazon.com/amazon-mq/latest/developer-guide/active-standby-brokerdeployment.html https://aws.amazon.com/rds/postgresql/</v>
      </c>
    </row>
    <row r="732" spans="1:8" ht="58.5" customHeight="1" thickTop="1" thickBot="1">
      <c r="A732" s="8" t="s">
        <v>171</v>
      </c>
      <c r="B732" s="56" t="s">
        <v>695</v>
      </c>
      <c r="C732" s="57"/>
      <c r="D732" s="6" t="str" cm="1">
        <f t="array" ref="D732">_xlfn.LET(_xlpm.v,INDEX($B:$B, 4 + INT((ROW()-4)/13)*13 + 8), IF(_xlpm.v=0,"",_xlpm.v))</f>
        <v/>
      </c>
      <c r="E732" s="6"/>
      <c r="F732" s="6">
        <f>57</f>
        <v>57</v>
      </c>
      <c r="G732" s="6" t="str">
        <f>_xlfn.XLOOKUP($F732,题库数据!$A$5:$A$104,题库数据!$J$5:$J$104,"")</f>
        <v>D</v>
      </c>
      <c r="H732" s="6" t="str">
        <f>_xlfn.LET(_xlpm.v,_xlfn.XLOOKUP(F732,题库数据!$A$5:$A$104,题库数据!$K$5:$K$104,""),IF(OR(_xlpm.v="",_xlpm.v=0),"",_xlpm.v))</f>
        <v>The files are getting large, less operational overhead - so will choose S3 replication. Event bridge is far more advanced than S3 event notification and they support multiple targets. S3 Event notification may not support Sagemaker. Also filtering and pattern matching available in Event bridge. So answer D.</v>
      </c>
    </row>
    <row r="733" spans="1:8" ht="18.75" customHeight="1">
      <c r="A733" s="9"/>
      <c r="B733" s="74"/>
      <c r="C733" s="75"/>
      <c r="D733" s="6" t="str" cm="1">
        <f t="array" ref="D733">_xlfn.LET(_xlpm.v,INDEX($B:$B, 4 + INT((ROW()-4)/13)*13 + 8), IF(_xlpm.v=0,"",_xlpm.v))</f>
        <v/>
      </c>
      <c r="E733" s="6"/>
      <c r="F733" s="6">
        <f>57</f>
        <v>57</v>
      </c>
      <c r="G733" s="6" t="str">
        <f>_xlfn.XLOOKUP($F733,题库数据!$A$5:$A$104,题库数据!$J$5:$J$104,"")</f>
        <v>D</v>
      </c>
      <c r="H733" s="6" t="str">
        <f>_xlfn.LET(_xlpm.v,_xlfn.XLOOKUP(F733,题库数据!$A$5:$A$104,题库数据!$K$5:$K$104,""),IF(OR(_xlpm.v="",_xlpm.v=0),"",_xlpm.v))</f>
        <v>The files are getting large, less operational overhead - so will choose S3 replication. Event bridge is far more advanced than S3 event notification and they support multiple targets. S3 Event notification may not support Sagemaker. Also filtering and pattern matching available in Event bridge. So answer D.</v>
      </c>
    </row>
    <row r="734" spans="1:8" ht="18.75" customHeight="1">
      <c r="A734" s="10" t="s">
        <v>107</v>
      </c>
      <c r="B734" s="64" t="str">
        <f>_xlfn.XLOOKUP($F734,题库[题号],题库[选项A])</f>
        <v>创建 Lambda 函数以将文件复制到分析 S3 存储桶.为分析 S3 存储桶创建 S3 事件通知.将 Lambda 和 SageMaker Pipelines 配置为事件通知的目标.将 s30bjectCreated:Put 配置为事件类型.</v>
      </c>
      <c r="C734" s="65"/>
      <c r="D734" s="6" t="str" cm="1">
        <f t="array" ref="D734">_xlfn.LET(_xlpm.v,INDEX($B:$B, 4 + INT((ROW()-4)/13)*13 + 8), IF(_xlpm.v=0,"",_xlpm.v))</f>
        <v/>
      </c>
      <c r="E734" s="6"/>
      <c r="F734" s="6">
        <f>57</f>
        <v>57</v>
      </c>
      <c r="G734" s="6" t="str">
        <f>_xlfn.XLOOKUP($F734,题库数据!$A$5:$A$104,题库数据!$J$5:$J$104,"")</f>
        <v>D</v>
      </c>
      <c r="H734" s="6" t="str">
        <f>_xlfn.LET(_xlpm.v,_xlfn.XLOOKUP(F734,题库数据!$A$5:$A$104,题库数据!$K$5:$K$104,""),IF(OR(_xlpm.v="",_xlpm.v=0),"",_xlpm.v))</f>
        <v>The files are getting large, less operational overhead - so will choose S3 replication. Event bridge is far more advanced than S3 event notification and they support multiple targets. S3 Event notification may not support Sagemaker. Also filtering and pattern matching available in Event bridge. So answer D.</v>
      </c>
    </row>
    <row r="735" spans="1:8" ht="18.75" customHeight="1">
      <c r="A735" s="10" t="s">
        <v>108</v>
      </c>
      <c r="B735" s="64" t="str">
        <f>_xlfn.XLOOKUP($F735,题库[题号],题库[选项B])</f>
        <v>创建 Lambda 函数以将文件复制到分析 S3 存储桶.配置分析 S3 存储桶以将事件通知发送到 Amazon EventBridge (Amazon CloudWatch Events).在 EventBridge (CloudWatch Events)中配置 ObjectCreated 规则.配置 Lambda 和 SageMaker 管道作为规则的目标.</v>
      </c>
      <c r="C735" s="65"/>
      <c r="D735" s="6" t="str" cm="1">
        <f t="array" ref="D735">_xlfn.LET(_xlpm.v,INDEX($B:$B, 4 + INT((ROW()-4)/13)*13 + 8), IF(_xlpm.v=0,"",_xlpm.v))</f>
        <v/>
      </c>
      <c r="E735" s="6"/>
      <c r="F735" s="6">
        <f>57</f>
        <v>57</v>
      </c>
      <c r="G735" s="6" t="str">
        <f>_xlfn.XLOOKUP($F735,题库数据!$A$5:$A$104,题库数据!$J$5:$J$104,"")</f>
        <v>D</v>
      </c>
      <c r="H735" s="6" t="str">
        <f>_xlfn.LET(_xlpm.v,_xlfn.XLOOKUP(F735,题库数据!$A$5:$A$104,题库数据!$K$5:$K$104,""),IF(OR(_xlpm.v="",_xlpm.v=0),"",_xlpm.v))</f>
        <v>The files are getting large, less operational overhead - so will choose S3 replication. Event bridge is far more advanced than S3 event notification and they support multiple targets. S3 Event notification may not support Sagemaker. Also filtering and pattern matching available in Event bridge. So answer D.</v>
      </c>
    </row>
    <row r="736" spans="1:8" ht="18.75" customHeight="1">
      <c r="A736" s="10" t="s">
        <v>109</v>
      </c>
      <c r="B736" s="64" t="str">
        <f>_xlfn.XLOOKUP($F736,题库[题号],题库[选项C])</f>
        <v>配置 S3 存储桶之间的S3 复制.为分析 S3 存储桶创建 S3 事件通知.将 Lambda 和 SageMaker Pipelines 配置为事件通知的目标将 s30bjectCreated:Put 配置为事件类型.</v>
      </c>
      <c r="C736" s="65"/>
      <c r="D736" s="6" t="str" cm="1">
        <f t="array" ref="D736">_xlfn.LET(_xlpm.v,INDEX($B:$B, 4 + INT((ROW()-4)/13)*13 + 8), IF(_xlpm.v=0,"",_xlpm.v))</f>
        <v/>
      </c>
      <c r="E736" s="6"/>
      <c r="F736" s="6">
        <f>57</f>
        <v>57</v>
      </c>
      <c r="G736" s="6" t="str">
        <f>_xlfn.XLOOKUP($F736,题库数据!$A$5:$A$104,题库数据!$J$5:$J$104,"")</f>
        <v>D</v>
      </c>
      <c r="H736" s="6" t="str">
        <f>_xlfn.LET(_xlpm.v,_xlfn.XLOOKUP(F736,题库数据!$A$5:$A$104,题库数据!$K$5:$K$104,""),IF(OR(_xlpm.v="",_xlpm.v=0),"",_xlpm.v))</f>
        <v>The files are getting large, less operational overhead - so will choose S3 replication. Event bridge is far more advanced than S3 event notification and they support multiple targets. S3 Event notification may not support Sagemaker. Also filtering and pattern matching available in Event bridge. So answer D.</v>
      </c>
    </row>
    <row r="737" spans="1:8" ht="18.75" customHeight="1">
      <c r="A737" s="10" t="s">
        <v>110</v>
      </c>
      <c r="B737" s="64" t="str">
        <f>_xlfn.XLOOKUP($F737,题库[题号],题库[选项D])</f>
        <v>配置 S3 存储桶之间的S3 复制.配置分析 S3 存储桶以将事件通知发送到 Amazon EventBridge (Amazon CloudWatch Events).在 EventBridge (CloudWatch Events)中配置 ObjectCreated 规则.将 Lambda 和 SageMaker Pipelines 配置为该规则的目标.</v>
      </c>
      <c r="C737" s="65"/>
      <c r="D737" s="6" t="str" cm="1">
        <f t="array" ref="D737">_xlfn.LET(_xlpm.v,INDEX($B:$B, 4 + INT((ROW()-4)/13)*13 + 8), IF(_xlpm.v=0,"",_xlpm.v))</f>
        <v/>
      </c>
      <c r="E737" s="6"/>
      <c r="F737" s="6">
        <f>57</f>
        <v>57</v>
      </c>
      <c r="G737" s="6" t="str">
        <f>_xlfn.XLOOKUP($F737,题库数据!$A$5:$A$104,题库数据!$J$5:$J$104,"")</f>
        <v>D</v>
      </c>
      <c r="H737" s="6" t="str">
        <f>_xlfn.LET(_xlpm.v,_xlfn.XLOOKUP(F737,题库数据!$A$5:$A$104,题库数据!$K$5:$K$104,""),IF(OR(_xlpm.v="",_xlpm.v=0),"",_xlpm.v))</f>
        <v>The files are getting large, less operational overhead - so will choose S3 replication. Event bridge is far more advanced than S3 event notification and they support multiple targets. S3 Event notification may not support Sagemaker. Also filtering and pattern matching available in Event bridge. So answer D.</v>
      </c>
    </row>
    <row r="738" spans="1:8" ht="18.75" customHeight="1">
      <c r="A738" s="10"/>
      <c r="B738" s="62" t="str">
        <f>_xlfn.LET(_xlpm.v,_xlfn.XLOOKUP($F738,题库[题号],题库[选项E],""),IF(OR(_xlpm.v="",_xlpm.v=0),"",_xlpm.v))</f>
        <v/>
      </c>
      <c r="C738" s="63"/>
      <c r="D738" s="6" t="str" cm="1">
        <f t="array" ref="D738">_xlfn.LET(_xlpm.v,INDEX($B:$B, 4 + INT((ROW()-4)/13)*13 + 8), IF(_xlpm.v=0,"",_xlpm.v))</f>
        <v/>
      </c>
      <c r="E738" s="6"/>
      <c r="F738" s="6">
        <f>57</f>
        <v>57</v>
      </c>
      <c r="G738" s="6" t="str">
        <f>_xlfn.XLOOKUP($F738,题库数据!$A$5:$A$104,题库数据!$J$5:$J$104,"")</f>
        <v>D</v>
      </c>
      <c r="H738" s="6" t="str">
        <f>_xlfn.LET(_xlpm.v,_xlfn.XLOOKUP(F738,题库数据!$A$5:$A$104,题库数据!$K$5:$K$104,""),IF(OR(_xlpm.v="",_xlpm.v=0),"",_xlpm.v))</f>
        <v>The files are getting large, less operational overhead - so will choose S3 replication. Event bridge is far more advanced than S3 event notification and they support multiple targets. S3 Event notification may not support Sagemaker. Also filtering and pattern matching available in Event bridge. So answer D.</v>
      </c>
    </row>
    <row r="739" spans="1:8" ht="18.75" customHeight="1" thickBot="1">
      <c r="A739" s="10"/>
      <c r="B739" s="66" t="str">
        <f>_xlfn.LET(_xlpm.v,_xlfn.XLOOKUP($F739,题库[题号],题库[选项F],""),IF(OR(_xlpm.v="",_xlpm.v=0),"",_xlpm.v))</f>
        <v/>
      </c>
      <c r="C739" s="67"/>
      <c r="D739" s="6" t="str" cm="1">
        <f t="array" ref="D739">_xlfn.LET(_xlpm.v,INDEX($B:$B, 4 + INT((ROW()-4)/13)*13 + 8), IF(_xlpm.v=0,"",_xlpm.v))</f>
        <v/>
      </c>
      <c r="E739" s="6"/>
      <c r="F739" s="6">
        <f>57</f>
        <v>57</v>
      </c>
      <c r="G739" s="6" t="str">
        <f>_xlfn.XLOOKUP($F739,题库数据!$A$5:$A$104,题库数据!$J$5:$J$104,"")</f>
        <v>D</v>
      </c>
      <c r="H739" s="6" t="str">
        <f>_xlfn.LET(_xlpm.v,_xlfn.XLOOKUP(F739,题库数据!$A$5:$A$104,题库数据!$K$5:$K$104,""),IF(OR(_xlpm.v="",_xlpm.v=0),"",_xlpm.v))</f>
        <v>The files are getting large, less operational overhead - so will choose S3 replication. Event bridge is far more advanced than S3 event notification and they support multiple targets. S3 Event notification may not support Sagemaker. Also filtering and pattern matching available in Event bridge. So answer D.</v>
      </c>
    </row>
    <row r="740" spans="1:8" ht="18.75" customHeight="1" thickBot="1">
      <c r="A740" s="11" t="s">
        <v>111</v>
      </c>
      <c r="B740" s="25"/>
      <c r="C740" s="7"/>
      <c r="D740" s="6" t="str" cm="1">
        <f t="array" ref="D740">_xlfn.LET(_xlpm.v,INDEX($B:$B, 4 + INT((ROW()-4)/13)*13 + 8), IF(_xlpm.v=0,"",_xlpm.v))</f>
        <v/>
      </c>
      <c r="E740" s="6"/>
      <c r="F740" s="6">
        <f>57</f>
        <v>57</v>
      </c>
      <c r="G740" s="6" t="str">
        <f>_xlfn.XLOOKUP($F740,题库数据!$A$5:$A$104,题库数据!$J$5:$J$104,"")</f>
        <v>D</v>
      </c>
      <c r="H740" s="6" t="str">
        <f>_xlfn.LET(_xlpm.v,_xlfn.XLOOKUP(F740,题库数据!$A$5:$A$104,题库数据!$K$5:$K$104,""),IF(OR(_xlpm.v="",_xlpm.v=0),"",_xlpm.v))</f>
        <v>The files are getting large, less operational overhead - so will choose S3 replication. Event bridge is far more advanced than S3 event notification and they support multiple targets. S3 Event notification may not support Sagemaker. Also filtering and pattern matching available in Event bridge. So answer D.</v>
      </c>
    </row>
    <row r="741" spans="1:8" ht="18.75" customHeight="1">
      <c r="A741" s="10" t="s">
        <v>112</v>
      </c>
      <c r="B741" s="34" t="str">
        <f>_xlfn.LET(_xlpm.inp,$B$740,_xlpm.nInp,_xlfn.LET(_xlpm.raw,UPPER(TRIM($B$740)),_xlpm.clean,SUBSTITUTE(SUBSTITUTE(SUBSTITUTE(SUBSTITUTE(SUBSTITUTE(_xlpm.raw,"，",","),"、",","),"；",","),"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41" s="19"/>
      <c r="D741" s="6" t="str" cm="1">
        <f t="array" ref="D741">_xlfn.LET(_xlpm.v,INDEX($B:$B, 4 + INT((ROW()-4)/13)*13 + 8), IF(_xlpm.v=0,"",_xlpm.v))</f>
        <v/>
      </c>
      <c r="E741" s="6"/>
      <c r="F741" s="6">
        <f>57</f>
        <v>57</v>
      </c>
      <c r="G741" s="6" t="str">
        <f>_xlfn.XLOOKUP($F741,题库数据!$A$5:$A$104,题库数据!$J$5:$J$104,"")</f>
        <v>D</v>
      </c>
      <c r="H741" s="6" t="str">
        <f>_xlfn.LET(_xlpm.v,_xlfn.XLOOKUP(F741,题库数据!$A$5:$A$104,题库数据!$K$5:$K$104,""),IF(OR(_xlpm.v="",_xlpm.v=0),"",_xlpm.v))</f>
        <v>The files are getting large, less operational overhead - so will choose S3 replication. Event bridge is far more advanced than S3 event notification and they support multiple targets. S3 Event notification may not support Sagemaker. Also filtering and pattern matching available in Event bridge. So answer D.</v>
      </c>
    </row>
    <row r="742" spans="1:8" ht="18.75" customHeight="1">
      <c r="A742" s="10" t="s">
        <v>113</v>
      </c>
      <c r="B742" s="35" t="str">
        <f>_xlfn.LET(_xlpm.inp,$B$740,_xlpm.nStd,_xlfn.LET(_xlpm.raw,UPPER(TRIM($G$732)),_xlpm.clean,SUBSTITUTE(SUBSTITUTE(SUBSTITUTE(SUBSTITUTE(SUBSTITUTE(_xlpm.raw,"，",","),"、",","),"；",","),"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42" s="18"/>
      <c r="D742" s="6" t="str" cm="1">
        <f t="array" ref="D742">_xlfn.LET(_xlpm.v,INDEX($B:$B, 4 + INT((ROW()-4)/13)*13 + 8), IF(_xlpm.v=0,"",_xlpm.v))</f>
        <v/>
      </c>
      <c r="E742" s="6"/>
      <c r="F742" s="6">
        <f>57</f>
        <v>57</v>
      </c>
      <c r="G742" s="6" t="str">
        <f>_xlfn.XLOOKUP($F742,题库数据!$A$5:$A$104,题库数据!$J$5:$J$104,"")</f>
        <v>D</v>
      </c>
      <c r="H742" s="6" t="str">
        <f>_xlfn.LET(_xlpm.v,_xlfn.XLOOKUP(F742,题库数据!$A$5:$A$104,题库数据!$K$5:$K$104,""),IF(OR(_xlpm.v="",_xlpm.v=0),"",_xlpm.v))</f>
        <v>The files are getting large, less operational overhead - so will choose S3 replication. Event bridge is far more advanced than S3 event notification and they support multiple targets. S3 Event notification may not support Sagemaker. Also filtering and pattern matching available in Event bridge. So answer D.</v>
      </c>
    </row>
    <row r="743" spans="1:8" ht="18.75" customHeight="1">
      <c r="A743" s="37" t="s">
        <v>114</v>
      </c>
      <c r="B743" s="52" t="str">
        <f>_xlfn.LET(_xlpm.inp,$B$740,_xlpm.p,$H$732,IF(OR(LEN(TRIM(_xlpm.inp))=0,LEN(TRIM(_xlpm.p))=0,_xlpm.p=0),"",_xlpm.p))</f>
        <v/>
      </c>
      <c r="C743" s="63"/>
      <c r="D743" s="6" t="str" cm="1">
        <f t="array" ref="D743">_xlfn.LET(_xlpm.v,INDEX($B:$B, 4 + INT((ROW()-4)/13)*13 + 8), IF(_xlpm.v=0,"",_xlpm.v))</f>
        <v/>
      </c>
      <c r="E743" s="6"/>
      <c r="F743" s="6">
        <f>57</f>
        <v>57</v>
      </c>
      <c r="G743" s="6" t="str">
        <f>_xlfn.XLOOKUP($F743,题库数据!$A$5:$A$104,题库数据!$J$5:$J$104,"")</f>
        <v>D</v>
      </c>
      <c r="H743" s="6" t="str">
        <f>_xlfn.LET(_xlpm.v,_xlfn.XLOOKUP(F743,题库数据!$A$5:$A$104,题库数据!$K$5:$K$104,""),IF(OR(_xlpm.v="",_xlpm.v=0),"",_xlpm.v))</f>
        <v>The files are getting large, less operational overhead - so will choose S3 replication. Event bridge is far more advanced than S3 event notification and they support multiple targets. S3 Event notification may not support Sagemaker. Also filtering and pattern matching available in Event bridge. So answer D.</v>
      </c>
    </row>
    <row r="744" spans="1:8" ht="18.75" customHeight="1" thickBot="1">
      <c r="A744" s="12"/>
      <c r="B744" s="54"/>
      <c r="C744" s="55"/>
      <c r="D744" s="6" t="str" cm="1">
        <f t="array" ref="D744">_xlfn.LET(_xlpm.v,INDEX($B:$B, 4 + INT((ROW()-4)/13)*13 + 8), IF(_xlpm.v=0,"",_xlpm.v))</f>
        <v/>
      </c>
      <c r="E744" s="6"/>
      <c r="F744" s="6">
        <f>57</f>
        <v>57</v>
      </c>
      <c r="G744" s="6" t="str">
        <f>_xlfn.XLOOKUP($F744,题库数据!$A$5:$A$104,题库数据!$J$5:$J$104,"")</f>
        <v>D</v>
      </c>
      <c r="H744" s="6" t="str">
        <f>_xlfn.LET(_xlpm.v,_xlfn.XLOOKUP(F744,题库数据!$A$5:$A$104,题库数据!$K$5:$K$104,""),IF(OR(_xlpm.v="",_xlpm.v=0),"",_xlpm.v))</f>
        <v>The files are getting large, less operational overhead - so will choose S3 replication. Event bridge is far more advanced than S3 event notification and they support multiple targets. S3 Event notification may not support Sagemaker. Also filtering and pattern matching available in Event bridge. So answer D.</v>
      </c>
    </row>
    <row r="745" spans="1:8" ht="58.5" customHeight="1" thickTop="1" thickBot="1">
      <c r="A745" s="8" t="s">
        <v>172</v>
      </c>
      <c r="B745" s="56" t="s">
        <v>697</v>
      </c>
      <c r="C745" s="57"/>
      <c r="D745" s="6" t="str" cm="1">
        <f t="array" ref="D745">_xlfn.LET(_xlpm.v,INDEX($B:$B, 4 + INT((ROW()-4)/13)*13 + 8), IF(_xlpm.v=0,"",_xlpm.v))</f>
        <v/>
      </c>
      <c r="E745" s="6"/>
      <c r="F745" s="6">
        <f>58</f>
        <v>58</v>
      </c>
      <c r="G745" s="6" t="str">
        <f>_xlfn.XLOOKUP($F745,题库数据!$A$5:$A$104,题库数据!$J$5:$J$104,"")</f>
        <v>A,C</v>
      </c>
      <c r="H745" s="6" t="str">
        <f>_xlfn.LET(_xlpm.v,_xlfn.XLOOKUP(F745,题库数据!$A$5:$A$104,题库数据!$K$5:$K$104,""),IF(OR(_xlpm.v="",_xlpm.v=0),"",_xlpm.v))</f>
        <v>EC2 instance Savings Plan saves 72% while Compute Savings Plans saves 66%. But according to link, it says 'Compute Savings Plans provide the most flexibility and help to reduce your costs by up to 66%. These plans automatically apply to EC2 instance usage regardless of instance family, size, AZ, region, OS or tenancy, and also apply to Fargate and Lambda usage.' EC2 instance Savings Plans are not applied to Fargate or Lambda. E makes more sense than C. See https://aws.amazon.com/savingsplans/faq/, EC2 instance Savings Plan (up to 72% saving) costs less than Compute Savings Plan (up to 66% saving).EC2实例节省计划节省72%,而计算节省计划节省66%。但据link称,“计算节省计划提供了最大的灵活性,有助于将成本降低66%。这些计划自动适用于EC2实例的使用,而不考虑实例家族、大小、AZ、地区、操作系统或租赁,也适用于Fargate和Lambda的使用。“EC2实例节省计划不适用于Fargate或Lambda。</v>
      </c>
    </row>
    <row r="746" spans="1:8" ht="18.75" customHeight="1">
      <c r="A746" s="13"/>
      <c r="B746" s="58"/>
      <c r="C746" s="59"/>
      <c r="D746" s="6" t="str" cm="1">
        <f t="array" ref="D746">_xlfn.LET(_xlpm.v,INDEX($B:$B, 4 + INT((ROW()-4)/13)*13 + 8), IF(_xlpm.v=0,"",_xlpm.v))</f>
        <v/>
      </c>
      <c r="E746" s="6"/>
      <c r="F746" s="6">
        <f>58</f>
        <v>58</v>
      </c>
      <c r="G746" s="6" t="str">
        <f>_xlfn.XLOOKUP($F746,题库数据!$A$5:$A$104,题库数据!$J$5:$J$104,"")</f>
        <v>A,C</v>
      </c>
      <c r="H746" s="6" t="str">
        <f>_xlfn.LET(_xlpm.v,_xlfn.XLOOKUP(F746,题库数据!$A$5:$A$104,题库数据!$K$5:$K$104,""),IF(OR(_xlpm.v="",_xlpm.v=0),"",_xlpm.v))</f>
        <v>EC2 instance Savings Plan saves 72% while Compute Savings Plans saves 66%. But according to link, it says 'Compute Savings Plans provide the most flexibility and help to reduce your costs by up to 66%. These plans automatically apply to EC2 instance usage regardless of instance family, size, AZ, region, OS or tenancy, and also apply to Fargate and Lambda usage.' EC2 instance Savings Plans are not applied to Fargate or Lambda. E makes more sense than C. See https://aws.amazon.com/savingsplans/faq/, EC2 instance Savings Plan (up to 72% saving) costs less than Compute Savings Plan (up to 66% saving).EC2实例节省计划节省72%,而计算节省计划节省66%。但据link称,“计算节省计划提供了最大的灵活性,有助于将成本降低66%。这些计划自动适用于EC2实例的使用,而不考虑实例家族、大小、AZ、地区、操作系统或租赁,也适用于Fargate和Lambda的使用。“EC2实例节省计划不适用于Fargate或Lambda。</v>
      </c>
    </row>
    <row r="747" spans="1:8" ht="18.75" customHeight="1">
      <c r="A747" s="14" t="s">
        <v>107</v>
      </c>
      <c r="B747" s="60" t="str">
        <f>_xlfn.XLOOKUP($F747,题库[题号],题库[选项A])</f>
        <v>将 Spot 实例用于数据摄取层</v>
      </c>
      <c r="C747" s="61"/>
      <c r="D747" s="6" t="str" cm="1">
        <f t="array" ref="D747">_xlfn.LET(_xlpm.v,INDEX($B:$B, 4 + INT((ROW()-4)/13)*13 + 8), IF(_xlpm.v=0,"",_xlpm.v))</f>
        <v/>
      </c>
      <c r="E747" s="6"/>
      <c r="F747" s="6">
        <f>58</f>
        <v>58</v>
      </c>
      <c r="G747" s="6" t="str">
        <f>_xlfn.XLOOKUP($F747,题库数据!$A$5:$A$104,题库数据!$J$5:$J$104,"")</f>
        <v>A,C</v>
      </c>
      <c r="H747" s="6" t="str">
        <f>_xlfn.LET(_xlpm.v,_xlfn.XLOOKUP(F747,题库数据!$A$5:$A$104,题库数据!$K$5:$K$104,""),IF(OR(_xlpm.v="",_xlpm.v=0),"",_xlpm.v))</f>
        <v>EC2 instance Savings Plan saves 72% while Compute Savings Plans saves 66%. But according to link, it says 'Compute Savings Plans provide the most flexibility and help to reduce your costs by up to 66%. These plans automatically apply to EC2 instance usage regardless of instance family, size, AZ, region, OS or tenancy, and also apply to Fargate and Lambda usage.' EC2 instance Savings Plans are not applied to Fargate or Lambda. E makes more sense than C. See https://aws.amazon.com/savingsplans/faq/, EC2 instance Savings Plan (up to 72% saving) costs less than Compute Savings Plan (up to 66% saving).EC2实例节省计划节省72%,而计算节省计划节省66%。但据link称,“计算节省计划提供了最大的灵活性,有助于将成本降低66%。这些计划自动适用于EC2实例的使用,而不考虑实例家族、大小、AZ、地区、操作系统或租赁,也适用于Fargate和Lambda的使用。“EC2实例节省计划不适用于Fargate或Lambda。</v>
      </c>
    </row>
    <row r="748" spans="1:8" ht="18.75" customHeight="1">
      <c r="A748" s="14" t="s">
        <v>108</v>
      </c>
      <c r="B748" s="60" t="str">
        <f>_xlfn.XLOOKUP($F748,题库[题号],题库[选项B])</f>
        <v>为数据摄取层使用按需实例</v>
      </c>
      <c r="C748" s="61"/>
      <c r="D748" s="6" t="str" cm="1">
        <f t="array" ref="D748">_xlfn.LET(_xlpm.v,INDEX($B:$B, 4 + INT((ROW()-4)/13)*13 + 8), IF(_xlpm.v=0,"",_xlpm.v))</f>
        <v/>
      </c>
      <c r="E748" s="6"/>
      <c r="F748" s="6">
        <f>58</f>
        <v>58</v>
      </c>
      <c r="G748" s="6" t="str">
        <f>_xlfn.XLOOKUP($F748,题库数据!$A$5:$A$104,题库数据!$J$5:$J$104,"")</f>
        <v>A,C</v>
      </c>
      <c r="H748" s="6" t="str">
        <f>_xlfn.LET(_xlpm.v,_xlfn.XLOOKUP(F748,题库数据!$A$5:$A$104,题库数据!$K$5:$K$104,""),IF(OR(_xlpm.v="",_xlpm.v=0),"",_xlpm.v))</f>
        <v>EC2 instance Savings Plan saves 72% while Compute Savings Plans saves 66%. But according to link, it says 'Compute Savings Plans provide the most flexibility and help to reduce your costs by up to 66%. These plans automatically apply to EC2 instance usage regardless of instance family, size, AZ, region, OS or tenancy, and also apply to Fargate and Lambda usage.' EC2 instance Savings Plans are not applied to Fargate or Lambda. E makes more sense than C. See https://aws.amazon.com/savingsplans/faq/, EC2 instance Savings Plan (up to 72% saving) costs less than Compute Savings Plan (up to 66% saving).EC2实例节省计划节省72%,而计算节省计划节省66%。但据link称,“计算节省计划提供了最大的灵活性,有助于将成本降低66%。这些计划自动适用于EC2实例的使用,而不考虑实例家族、大小、AZ、地区、操作系统或租赁,也适用于Fargate和Lambda的使用。“EC2实例节省计划不适用于Fargate或Lambda。</v>
      </c>
    </row>
    <row r="749" spans="1:8" ht="18.75" customHeight="1">
      <c r="A749" s="14" t="s">
        <v>109</v>
      </c>
      <c r="B749" s="60" t="str">
        <f>_xlfn.XLOOKUP($F749,题库[题号],题库[选项C])</f>
        <v>为前端和 API 层购买 1 年的 Compute Savings Plan.</v>
      </c>
      <c r="C749" s="61"/>
      <c r="D749" s="6" t="str" cm="1">
        <f t="array" ref="D749">_xlfn.LET(_xlpm.v,INDEX($B:$B, 4 + INT((ROW()-4)/13)*13 + 8), IF(_xlpm.v=0,"",_xlpm.v))</f>
        <v/>
      </c>
      <c r="E749" s="6"/>
      <c r="F749" s="6">
        <f>58</f>
        <v>58</v>
      </c>
      <c r="G749" s="6" t="str">
        <f>_xlfn.XLOOKUP($F749,题库数据!$A$5:$A$104,题库数据!$J$5:$J$104,"")</f>
        <v>A,C</v>
      </c>
      <c r="H749" s="6" t="str">
        <f>_xlfn.LET(_xlpm.v,_xlfn.XLOOKUP(F749,题库数据!$A$5:$A$104,题库数据!$K$5:$K$104,""),IF(OR(_xlpm.v="",_xlpm.v=0),"",_xlpm.v))</f>
        <v>EC2 instance Savings Plan saves 72% while Compute Savings Plans saves 66%. But according to link, it says 'Compute Savings Plans provide the most flexibility and help to reduce your costs by up to 66%. These plans automatically apply to EC2 instance usage regardless of instance family, size, AZ, region, OS or tenancy, and also apply to Fargate and Lambda usage.' EC2 instance Savings Plans are not applied to Fargate or Lambda. E makes more sense than C. See https://aws.amazon.com/savingsplans/faq/, EC2 instance Savings Plan (up to 72% saving) costs less than Compute Savings Plan (up to 66% saving).EC2实例节省计划节省72%,而计算节省计划节省66%。但据link称,“计算节省计划提供了最大的灵活性,有助于将成本降低66%。这些计划自动适用于EC2实例的使用,而不考虑实例家族、大小、AZ、地区、操作系统或租赁,也适用于Fargate和Lambda的使用。“EC2实例节省计划不适用于Fargate或Lambda。</v>
      </c>
    </row>
    <row r="750" spans="1:8" ht="18.75" customHeight="1">
      <c r="A750" s="14" t="s">
        <v>110</v>
      </c>
      <c r="B750" s="60" t="str">
        <f>_xlfn.XLOOKUP($F750,题库[题号],题库[选项D])</f>
        <v>为数据摄取层购买 1年的所有前期预留实例.</v>
      </c>
      <c r="C750" s="61"/>
      <c r="D750" s="6" t="str" cm="1">
        <f t="array" ref="D750">_xlfn.LET(_xlpm.v,INDEX($B:$B, 4 + INT((ROW()-4)/13)*13 + 8), IF(_xlpm.v=0,"",_xlpm.v))</f>
        <v/>
      </c>
      <c r="E750" s="6"/>
      <c r="F750" s="6">
        <f>58</f>
        <v>58</v>
      </c>
      <c r="G750" s="6" t="str">
        <f>_xlfn.XLOOKUP($F750,题库数据!$A$5:$A$104,题库数据!$J$5:$J$104,"")</f>
        <v>A,C</v>
      </c>
      <c r="H750" s="6" t="str">
        <f>_xlfn.LET(_xlpm.v,_xlfn.XLOOKUP(F750,题库数据!$A$5:$A$104,题库数据!$K$5:$K$104,""),IF(OR(_xlpm.v="",_xlpm.v=0),"",_xlpm.v))</f>
        <v>EC2 instance Savings Plan saves 72% while Compute Savings Plans saves 66%. But according to link, it says 'Compute Savings Plans provide the most flexibility and help to reduce your costs by up to 66%. These plans automatically apply to EC2 instance usage regardless of instance family, size, AZ, region, OS or tenancy, and also apply to Fargate and Lambda usage.' EC2 instance Savings Plans are not applied to Fargate or Lambda. E makes more sense than C. See https://aws.amazon.com/savingsplans/faq/, EC2 instance Savings Plan (up to 72% saving) costs less than Compute Savings Plan (up to 66% saving).EC2实例节省计划节省72%,而计算节省计划节省66%。但据link称,“计算节省计划提供了最大的灵活性,有助于将成本降低66%。这些计划自动适用于EC2实例的使用,而不考虑实例家族、大小、AZ、地区、操作系统或租赁,也适用于Fargate和Lambda的使用。“EC2实例节省计划不适用于Fargate或Lambda。</v>
      </c>
    </row>
    <row r="751" spans="1:8" ht="18.75" customHeight="1">
      <c r="A751" s="14" t="s">
        <v>128</v>
      </c>
      <c r="B751" s="60" t="str">
        <f>_xlfn.LET(_xlpm.v,_xlfn.XLOOKUP($F751,题库[题号],题库[选项E],""),IF(OR(_xlpm.v="",_xlpm.v=0),"",_xlpm.v))</f>
        <v>为前端和 API 层购买为期 1年的 EC2 实例 Savings Plan.</v>
      </c>
      <c r="C751" s="61"/>
      <c r="D751" s="6" t="str" cm="1">
        <f t="array" ref="D751">_xlfn.LET(_xlpm.v,INDEX($B:$B, 4 + INT((ROW()-4)/13)*13 + 8), IF(_xlpm.v=0,"",_xlpm.v))</f>
        <v/>
      </c>
      <c r="E751" s="6"/>
      <c r="F751" s="6">
        <f>58</f>
        <v>58</v>
      </c>
      <c r="G751" s="6" t="str">
        <f>_xlfn.XLOOKUP($F751,题库数据!$A$5:$A$104,题库数据!$J$5:$J$104,"")</f>
        <v>A,C</v>
      </c>
      <c r="H751" s="6" t="str">
        <f>_xlfn.LET(_xlpm.v,_xlfn.XLOOKUP(F751,题库数据!$A$5:$A$104,题库数据!$K$5:$K$104,""),IF(OR(_xlpm.v="",_xlpm.v=0),"",_xlpm.v))</f>
        <v>EC2 instance Savings Plan saves 72% while Compute Savings Plans saves 66%. But according to link, it says 'Compute Savings Plans provide the most flexibility and help to reduce your costs by up to 66%. These plans automatically apply to EC2 instance usage regardless of instance family, size, AZ, region, OS or tenancy, and also apply to Fargate and Lambda usage.' EC2 instance Savings Plans are not applied to Fargate or Lambda. E makes more sense than C. See https://aws.amazon.com/savingsplans/faq/, EC2 instance Savings Plan (up to 72% saving) costs less than Compute Savings Plan (up to 66% saving).EC2实例节省计划节省72%,而计算节省计划节省66%。但据link称,“计算节省计划提供了最大的灵活性,有助于将成本降低66%。这些计划自动适用于EC2实例的使用,而不考虑实例家族、大小、AZ、地区、操作系统或租赁,也适用于Fargate和Lambda的使用。“EC2实例节省计划不适用于Fargate或Lambda。</v>
      </c>
    </row>
    <row r="752" spans="1:8" ht="18.75" customHeight="1" thickBot="1">
      <c r="A752" s="14"/>
      <c r="B752" s="66" t="str">
        <f>_xlfn.LET(_xlpm.v,_xlfn.XLOOKUP($F752,题库[题号],题库[选项F],""),IF(OR(_xlpm.v="",_xlpm.v=0),"",_xlpm.v))</f>
        <v/>
      </c>
      <c r="C752" s="67"/>
      <c r="D752" s="6" t="str" cm="1">
        <f t="array" ref="D752">_xlfn.LET(_xlpm.v,INDEX($B:$B, 4 + INT((ROW()-4)/13)*13 + 8), IF(_xlpm.v=0,"",_xlpm.v))</f>
        <v/>
      </c>
      <c r="E752" s="6"/>
      <c r="F752" s="6">
        <f>58</f>
        <v>58</v>
      </c>
      <c r="G752" s="6" t="str">
        <f>_xlfn.XLOOKUP($F752,题库数据!$A$5:$A$104,题库数据!$J$5:$J$104,"")</f>
        <v>A,C</v>
      </c>
      <c r="H752" s="6" t="str">
        <f>_xlfn.LET(_xlpm.v,_xlfn.XLOOKUP(F752,题库数据!$A$5:$A$104,题库数据!$K$5:$K$104,""),IF(OR(_xlpm.v="",_xlpm.v=0),"",_xlpm.v))</f>
        <v>EC2 instance Savings Plan saves 72% while Compute Savings Plans saves 66%. But according to link, it says 'Compute Savings Plans provide the most flexibility and help to reduce your costs by up to 66%. These plans automatically apply to EC2 instance usage regardless of instance family, size, AZ, region, OS or tenancy, and also apply to Fargate and Lambda usage.' EC2 instance Savings Plans are not applied to Fargate or Lambda. E makes more sense than C. See https://aws.amazon.com/savingsplans/faq/, EC2 instance Savings Plan (up to 72% saving) costs less than Compute Savings Plan (up to 66% saving).EC2实例节省计划节省72%,而计算节省计划节省66%。但据link称,“计算节省计划提供了最大的灵活性,有助于将成本降低66%。这些计划自动适用于EC2实例的使用,而不考虑实例家族、大小、AZ、地区、操作系统或租赁,也适用于Fargate和Lambda的使用。“EC2实例节省计划不适用于Fargate或Lambda。</v>
      </c>
    </row>
    <row r="753" spans="1:8" ht="18.75" customHeight="1" thickBot="1">
      <c r="A753" s="11" t="s">
        <v>111</v>
      </c>
      <c r="B753" s="25"/>
      <c r="C753" s="7"/>
      <c r="D753" s="6" t="str" cm="1">
        <f t="array" ref="D753">_xlfn.LET(_xlpm.v,INDEX($B:$B, 4 + INT((ROW()-4)/13)*13 + 8), IF(_xlpm.v=0,"",_xlpm.v))</f>
        <v/>
      </c>
      <c r="E753" s="6"/>
      <c r="F753" s="6">
        <f>58</f>
        <v>58</v>
      </c>
      <c r="G753" s="6" t="str">
        <f>_xlfn.XLOOKUP($F753,题库数据!$A$5:$A$104,题库数据!$J$5:$J$104,"")</f>
        <v>A,C</v>
      </c>
      <c r="H753" s="6" t="str">
        <f>_xlfn.LET(_xlpm.v,_xlfn.XLOOKUP(F753,题库数据!$A$5:$A$104,题库数据!$K$5:$K$104,""),IF(OR(_xlpm.v="",_xlpm.v=0),"",_xlpm.v))</f>
        <v>EC2 instance Savings Plan saves 72% while Compute Savings Plans saves 66%. But according to link, it says 'Compute Savings Plans provide the most flexibility and help to reduce your costs by up to 66%. These plans automatically apply to EC2 instance usage regardless of instance family, size, AZ, region, OS or tenancy, and also apply to Fargate and Lambda usage.' EC2 instance Savings Plans are not applied to Fargate or Lambda. E makes more sense than C. See https://aws.amazon.com/savingsplans/faq/, EC2 instance Savings Plan (up to 72% saving) costs less than Compute Savings Plan (up to 66% saving).EC2实例节省计划节省72%,而计算节省计划节省66%。但据link称,“计算节省计划提供了最大的灵活性,有助于将成本降低66%。这些计划自动适用于EC2实例的使用,而不考虑实例家族、大小、AZ、地区、操作系统或租赁,也适用于Fargate和Lambda的使用。“EC2实例节省计划不适用于Fargate或Lambda。</v>
      </c>
    </row>
    <row r="754" spans="1:8" ht="18.75" customHeight="1">
      <c r="A754" s="14" t="s">
        <v>112</v>
      </c>
      <c r="B754" s="34" t="str">
        <f>_xlfn.LET(_xlpm.inp,$B$753,_xlpm.nInp,_xlfn.LET(_xlpm.raw,UPPER(TRIM($B$753)),_xlpm.clean,SUBSTITUTE(SUBSTITUTE(SUBSTITUTE(SUBSTITUTE(SUBSTITUTE(_xlpm.raw,"，",","),"、",","),"；",","),"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54" s="19"/>
      <c r="D754" s="6" t="str" cm="1">
        <f t="array" ref="D754">_xlfn.LET(_xlpm.v,INDEX($B:$B, 4 + INT((ROW()-4)/13)*13 + 8), IF(_xlpm.v=0,"",_xlpm.v))</f>
        <v/>
      </c>
      <c r="E754" s="6"/>
      <c r="F754" s="6">
        <f>58</f>
        <v>58</v>
      </c>
      <c r="G754" s="6" t="str">
        <f>_xlfn.XLOOKUP($F754,题库数据!$A$5:$A$104,题库数据!$J$5:$J$104,"")</f>
        <v>A,C</v>
      </c>
      <c r="H754" s="6" t="str">
        <f>_xlfn.LET(_xlpm.v,_xlfn.XLOOKUP(F754,题库数据!$A$5:$A$104,题库数据!$K$5:$K$104,""),IF(OR(_xlpm.v="",_xlpm.v=0),"",_xlpm.v))</f>
        <v>EC2 instance Savings Plan saves 72% while Compute Savings Plans saves 66%. But according to link, it says 'Compute Savings Plans provide the most flexibility and help to reduce your costs by up to 66%. These plans automatically apply to EC2 instance usage regardless of instance family, size, AZ, region, OS or tenancy, and also apply to Fargate and Lambda usage.' EC2 instance Savings Plans are not applied to Fargate or Lambda. E makes more sense than C. See https://aws.amazon.com/savingsplans/faq/, EC2 instance Savings Plan (up to 72% saving) costs less than Compute Savings Plan (up to 66% saving).EC2实例节省计划节省72%,而计算节省计划节省66%。但据link称,“计算节省计划提供了最大的灵活性,有助于将成本降低66%。这些计划自动适用于EC2实例的使用,而不考虑实例家族、大小、AZ、地区、操作系统或租赁,也适用于Fargate和Lambda的使用。“EC2实例节省计划不适用于Fargate或Lambda。</v>
      </c>
    </row>
    <row r="755" spans="1:8" ht="18.75" customHeight="1">
      <c r="A755" s="14" t="s">
        <v>113</v>
      </c>
      <c r="B755" s="35" t="str">
        <f>_xlfn.LET(_xlpm.inp,$B$753,_xlpm.nStd,_xlfn.LET(_xlpm.raw,UPPER(TRIM($G$745)),_xlpm.clean,SUBSTITUTE(SUBSTITUTE(SUBSTITUTE(SUBSTITUTE(SUBSTITUTE(_xlpm.raw,"，",","),"、",","),"；",","),"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55" s="18"/>
      <c r="D755" s="6" t="str" cm="1">
        <f t="array" ref="D755">_xlfn.LET(_xlpm.v,INDEX($B:$B, 4 + INT((ROW()-4)/13)*13 + 8), IF(_xlpm.v=0,"",_xlpm.v))</f>
        <v/>
      </c>
      <c r="E755" s="6"/>
      <c r="F755" s="6">
        <f>58</f>
        <v>58</v>
      </c>
      <c r="G755" s="6" t="str">
        <f>_xlfn.XLOOKUP($F755,题库数据!$A$5:$A$104,题库数据!$J$5:$J$104,"")</f>
        <v>A,C</v>
      </c>
      <c r="H755" s="6" t="str">
        <f>_xlfn.LET(_xlpm.v,_xlfn.XLOOKUP(F755,题库数据!$A$5:$A$104,题库数据!$K$5:$K$104,""),IF(OR(_xlpm.v="",_xlpm.v=0),"",_xlpm.v))</f>
        <v>EC2 instance Savings Plan saves 72% while Compute Savings Plans saves 66%. But according to link, it says 'Compute Savings Plans provide the most flexibility and help to reduce your costs by up to 66%. These plans automatically apply to EC2 instance usage regardless of instance family, size, AZ, region, OS or tenancy, and also apply to Fargate and Lambda usage.' EC2 instance Savings Plans are not applied to Fargate or Lambda. E makes more sense than C. See https://aws.amazon.com/savingsplans/faq/, EC2 instance Savings Plan (up to 72% saving) costs less than Compute Savings Plan (up to 66% saving).EC2实例节省计划节省72%,而计算节省计划节省66%。但据link称,“计算节省计划提供了最大的灵活性,有助于将成本降低66%。这些计划自动适用于EC2实例的使用,而不考虑实例家族、大小、AZ、地区、操作系统或租赁,也适用于Fargate和Lambda的使用。“EC2实例节省计划不适用于Fargate或Lambda。</v>
      </c>
    </row>
    <row r="756" spans="1:8" ht="18.75" customHeight="1">
      <c r="A756" s="37" t="s">
        <v>114</v>
      </c>
      <c r="B756" s="52" t="str">
        <f>_xlfn.LET(_xlpm.inp,$B$753,_xlpm.p,$H$745,IF(OR(LEN(TRIM(_xlpm.inp))=0,LEN(TRIM(_xlpm.p))=0,_xlpm.p=0),"",_xlpm.p))</f>
        <v/>
      </c>
      <c r="C756" s="63"/>
      <c r="D756" s="6" t="str" cm="1">
        <f t="array" ref="D756">_xlfn.LET(_xlpm.v,INDEX($B:$B, 4 + INT((ROW()-4)/13)*13 + 8), IF(_xlpm.v=0,"",_xlpm.v))</f>
        <v/>
      </c>
      <c r="E756" s="6"/>
      <c r="F756" s="6">
        <f>58</f>
        <v>58</v>
      </c>
      <c r="G756" s="6" t="str">
        <f>_xlfn.XLOOKUP($F756,题库数据!$A$5:$A$104,题库数据!$J$5:$J$104,"")</f>
        <v>A,C</v>
      </c>
      <c r="H756" s="6" t="str">
        <f>_xlfn.LET(_xlpm.v,_xlfn.XLOOKUP(F756,题库数据!$A$5:$A$104,题库数据!$K$5:$K$104,""),IF(OR(_xlpm.v="",_xlpm.v=0),"",_xlpm.v))</f>
        <v>EC2 instance Savings Plan saves 72% while Compute Savings Plans saves 66%. But according to link, it says 'Compute Savings Plans provide the most flexibility and help to reduce your costs by up to 66%. These plans automatically apply to EC2 instance usage regardless of instance family, size, AZ, region, OS or tenancy, and also apply to Fargate and Lambda usage.' EC2 instance Savings Plans are not applied to Fargate or Lambda. E makes more sense than C. See https://aws.amazon.com/savingsplans/faq/, EC2 instance Savings Plan (up to 72% saving) costs less than Compute Savings Plan (up to 66% saving).EC2实例节省计划节省72%,而计算节省计划节省66%。但据link称,“计算节省计划提供了最大的灵活性,有助于将成本降低66%。这些计划自动适用于EC2实例的使用,而不考虑实例家族、大小、AZ、地区、操作系统或租赁,也适用于Fargate和Lambda的使用。“EC2实例节省计划不适用于Fargate或Lambda。</v>
      </c>
    </row>
    <row r="757" spans="1:8" ht="18.75" customHeight="1" thickBot="1">
      <c r="A757" s="15"/>
      <c r="B757" s="54"/>
      <c r="C757" s="55"/>
      <c r="D757" s="6" t="str" cm="1">
        <f t="array" ref="D757">_xlfn.LET(_xlpm.v,INDEX($B:$B, 4 + INT((ROW()-4)/13)*13 + 8), IF(_xlpm.v=0,"",_xlpm.v))</f>
        <v/>
      </c>
      <c r="E757" s="6"/>
      <c r="F757" s="6">
        <f>58</f>
        <v>58</v>
      </c>
      <c r="G757" s="6" t="str">
        <f>_xlfn.XLOOKUP($F757,题库数据!$A$5:$A$104,题库数据!$J$5:$J$104,"")</f>
        <v>A,C</v>
      </c>
      <c r="H757" s="6" t="str">
        <f>_xlfn.LET(_xlpm.v,_xlfn.XLOOKUP(F757,题库数据!$A$5:$A$104,题库数据!$K$5:$K$104,""),IF(OR(_xlpm.v="",_xlpm.v=0),"",_xlpm.v))</f>
        <v>EC2 instance Savings Plan saves 72% while Compute Savings Plans saves 66%. But according to link, it says 'Compute Savings Plans provide the most flexibility and help to reduce your costs by up to 66%. These plans automatically apply to EC2 instance usage regardless of instance family, size, AZ, region, OS or tenancy, and also apply to Fargate and Lambda usage.' EC2 instance Savings Plans are not applied to Fargate or Lambda. E makes more sense than C. See https://aws.amazon.com/savingsplans/faq/, EC2 instance Savings Plan (up to 72% saving) costs less than Compute Savings Plan (up to 66% saving).EC2实例节省计划节省72%,而计算节省计划节省66%。但据link称,“计算节省计划提供了最大的灵活性,有助于将成本降低66%。这些计划自动适用于EC2实例的使用,而不考虑实例家族、大小、AZ、地区、操作系统或租赁,也适用于Fargate和Lambda的使用。“EC2实例节省计划不适用于Fargate或Lambda。</v>
      </c>
    </row>
    <row r="758" spans="1:8" ht="58.5" customHeight="1" thickTop="1" thickBot="1">
      <c r="A758" s="8" t="s">
        <v>173</v>
      </c>
      <c r="B758" s="56" t="s">
        <v>699</v>
      </c>
      <c r="C758" s="57"/>
      <c r="D758" s="6" t="str" cm="1">
        <f t="array" ref="D758">_xlfn.LET(_xlpm.v,INDEX($B:$B, 4 + INT((ROW()-4)/13)*13 + 8), IF(_xlpm.v=0,"",_xlpm.v))</f>
        <v/>
      </c>
      <c r="E758" s="6"/>
      <c r="F758" s="6">
        <f>59</f>
        <v>59</v>
      </c>
      <c r="G758" s="6" t="str">
        <f>_xlfn.XLOOKUP($F758,题库数据!$A$5:$A$104,题库数据!$J$5:$J$104,"")</f>
        <v>A</v>
      </c>
      <c r="H758" s="6" t="str">
        <f>_xlfn.LET(_xlpm.v,_xlfn.XLOOKUP(F758,题库数据!$A$5:$A$104,题库数据!$K$5:$K$104,""),IF(OR(_xlpm.v="",_xlpm.v=0),"",_xlpm.v))</f>
        <v>Amazon CloudFront 是一种 Web 服务,可以加快静态和动态 Web 内容的分发.https://aws.amazon.com/blogs/networking-and-content-delivery/deliver-your-apps-dynamic-content-使用-amazon-cloudfront-getting-started-template/</v>
      </c>
    </row>
    <row r="759" spans="1:8" ht="18.75" customHeight="1">
      <c r="A759" s="9"/>
      <c r="B759" s="74"/>
      <c r="C759" s="75"/>
      <c r="D759" s="6" t="str" cm="1">
        <f t="array" ref="D759">_xlfn.LET(_xlpm.v,INDEX($B:$B, 4 + INT((ROW()-4)/13)*13 + 8), IF(_xlpm.v=0,"",_xlpm.v))</f>
        <v/>
      </c>
      <c r="E759" s="6"/>
      <c r="F759" s="6">
        <f>59</f>
        <v>59</v>
      </c>
      <c r="G759" s="6" t="str">
        <f>_xlfn.XLOOKUP($F759,题库数据!$A$5:$A$104,题库数据!$J$5:$J$104,"")</f>
        <v>A</v>
      </c>
      <c r="H759" s="6" t="str">
        <f>_xlfn.LET(_xlpm.v,_xlfn.XLOOKUP(F759,题库数据!$A$5:$A$104,题库数据!$K$5:$K$104,""),IF(OR(_xlpm.v="",_xlpm.v=0),"",_xlpm.v))</f>
        <v>Amazon CloudFront 是一种 Web 服务,可以加快静态和动态 Web 内容的分发.https://aws.amazon.com/blogs/networking-and-content-delivery/deliver-your-apps-dynamic-content-使用-amazon-cloudfront-getting-started-template/</v>
      </c>
    </row>
    <row r="760" spans="1:8" ht="18.75" customHeight="1">
      <c r="A760" s="10" t="s">
        <v>107</v>
      </c>
      <c r="B760" s="64" t="str">
        <f>_xlfn.XLOOKUP($F760,题库[题号],题库[选项A])</f>
        <v>在单个 AWS 区域中部署应用程序堆栈.使用 Amazon CloudFront 通过将 ALB 指定为源来提供所有静态和动态内容.</v>
      </c>
      <c r="C760" s="65"/>
      <c r="D760" s="6" t="str" cm="1">
        <f t="array" ref="D760">_xlfn.LET(_xlpm.v,INDEX($B:$B, 4 + INT((ROW()-4)/13)*13 + 8), IF(_xlpm.v=0,"",_xlpm.v))</f>
        <v/>
      </c>
      <c r="E760" s="6"/>
      <c r="F760" s="6">
        <f>59</f>
        <v>59</v>
      </c>
      <c r="G760" s="6" t="str">
        <f>_xlfn.XLOOKUP($F760,题库数据!$A$5:$A$104,题库数据!$J$5:$J$104,"")</f>
        <v>A</v>
      </c>
      <c r="H760" s="6" t="str">
        <f>_xlfn.LET(_xlpm.v,_xlfn.XLOOKUP(F760,题库数据!$A$5:$A$104,题库数据!$K$5:$K$104,""),IF(OR(_xlpm.v="",_xlpm.v=0),"",_xlpm.v))</f>
        <v>Amazon CloudFront 是一种 Web 服务,可以加快静态和动态 Web 内容的分发.https://aws.amazon.com/blogs/networking-and-content-delivery/deliver-your-apps-dynamic-content-使用-amazon-cloudfront-getting-started-template/</v>
      </c>
    </row>
    <row r="761" spans="1:8" ht="18.75" customHeight="1">
      <c r="A761" s="10" t="s">
        <v>108</v>
      </c>
      <c r="B761" s="64" t="str">
        <f>_xlfn.XLOOKUP($F761,题库[题号],题库[选项B])</f>
        <v>在两个 AWS 区域中部署应用程序堆栈.使用 Amazon Route 53 延迟路由策略在最近的区域中提供来自 ALB 的所有内容.</v>
      </c>
      <c r="C761" s="65"/>
      <c r="D761" s="6" t="str" cm="1">
        <f t="array" ref="D761">_xlfn.LET(_xlpm.v,INDEX($B:$B, 4 + INT((ROW()-4)/13)*13 + 8), IF(_xlpm.v=0,"",_xlpm.v))</f>
        <v/>
      </c>
      <c r="E761" s="6"/>
      <c r="F761" s="6">
        <f>59</f>
        <v>59</v>
      </c>
      <c r="G761" s="6" t="str">
        <f>_xlfn.XLOOKUP($F761,题库数据!$A$5:$A$104,题库数据!$J$5:$J$104,"")</f>
        <v>A</v>
      </c>
      <c r="H761" s="6" t="str">
        <f>_xlfn.LET(_xlpm.v,_xlfn.XLOOKUP(F761,题库数据!$A$5:$A$104,题库数据!$K$5:$K$104,""),IF(OR(_xlpm.v="",_xlpm.v=0),"",_xlpm.v))</f>
        <v>Amazon CloudFront 是一种 Web 服务,可以加快静态和动态 Web 内容的分发.https://aws.amazon.com/blogs/networking-and-content-delivery/deliver-your-apps-dynamic-content-使用-amazon-cloudfront-getting-started-template/</v>
      </c>
    </row>
    <row r="762" spans="1:8" ht="18.75" customHeight="1">
      <c r="A762" s="10" t="s">
        <v>109</v>
      </c>
      <c r="B762" s="64" t="str">
        <f>_xlfn.XLOOKUP($F762,题库[题号],题库[选项C])</f>
        <v>在单个 AWS 区域中部署应用程序堆栈.使用 Amazon CloudFront 提供静态内容,直接从 ALB 提供动态内容.</v>
      </c>
      <c r="C762" s="65"/>
      <c r="D762" s="6" t="str" cm="1">
        <f t="array" ref="D762">_xlfn.LET(_xlpm.v,INDEX($B:$B, 4 + INT((ROW()-4)/13)*13 + 8), IF(_xlpm.v=0,"",_xlpm.v))</f>
        <v/>
      </c>
      <c r="E762" s="6"/>
      <c r="F762" s="6">
        <f>59</f>
        <v>59</v>
      </c>
      <c r="G762" s="6" t="str">
        <f>_xlfn.XLOOKUP($F762,题库数据!$A$5:$A$104,题库数据!$J$5:$J$104,"")</f>
        <v>A</v>
      </c>
      <c r="H762" s="6" t="str">
        <f>_xlfn.LET(_xlpm.v,_xlfn.XLOOKUP(F762,题库数据!$A$5:$A$104,题库数据!$K$5:$K$104,""),IF(OR(_xlpm.v="",_xlpm.v=0),"",_xlpm.v))</f>
        <v>Amazon CloudFront 是一种 Web 服务,可以加快静态和动态 Web 内容的分发.https://aws.amazon.com/blogs/networking-and-content-delivery/deliver-your-apps-dynamic-content-使用-amazon-cloudfront-getting-started-template/</v>
      </c>
    </row>
    <row r="763" spans="1:8" ht="18.75" customHeight="1">
      <c r="A763" s="10" t="s">
        <v>110</v>
      </c>
      <c r="B763" s="64" t="str">
        <f>_xlfn.XLOOKUP($F763,题库[题号],题库[选项D])</f>
        <v>在两个 AWS 区域中部署应用程序堆栈.使用 Amazon Route 53 地理定位路由策略为最近区域中的 ALB 提供所有内容.</v>
      </c>
      <c r="C763" s="65"/>
      <c r="D763" s="6" t="str" cm="1">
        <f t="array" ref="D763">_xlfn.LET(_xlpm.v,INDEX($B:$B, 4 + INT((ROW()-4)/13)*13 + 8), IF(_xlpm.v=0,"",_xlpm.v))</f>
        <v/>
      </c>
      <c r="E763" s="6"/>
      <c r="F763" s="6">
        <f>59</f>
        <v>59</v>
      </c>
      <c r="G763" s="6" t="str">
        <f>_xlfn.XLOOKUP($F763,题库数据!$A$5:$A$104,题库数据!$J$5:$J$104,"")</f>
        <v>A</v>
      </c>
      <c r="H763" s="6" t="str">
        <f>_xlfn.LET(_xlpm.v,_xlfn.XLOOKUP(F763,题库数据!$A$5:$A$104,题库数据!$K$5:$K$104,""),IF(OR(_xlpm.v="",_xlpm.v=0),"",_xlpm.v))</f>
        <v>Amazon CloudFront 是一种 Web 服务,可以加快静态和动态 Web 内容的分发.https://aws.amazon.com/blogs/networking-and-content-delivery/deliver-your-apps-dynamic-content-使用-amazon-cloudfront-getting-started-template/</v>
      </c>
    </row>
    <row r="764" spans="1:8" ht="18.75" customHeight="1">
      <c r="A764" s="10"/>
      <c r="B764" s="62" t="str">
        <f>_xlfn.LET(_xlpm.v,_xlfn.XLOOKUP($F764,题库[题号],题库[选项E],""),IF(OR(_xlpm.v="",_xlpm.v=0),"",_xlpm.v))</f>
        <v/>
      </c>
      <c r="C764" s="63"/>
      <c r="D764" s="6" t="str" cm="1">
        <f t="array" ref="D764">_xlfn.LET(_xlpm.v,INDEX($B:$B, 4 + INT((ROW()-4)/13)*13 + 8), IF(_xlpm.v=0,"",_xlpm.v))</f>
        <v/>
      </c>
      <c r="E764" s="6"/>
      <c r="F764" s="6">
        <f>59</f>
        <v>59</v>
      </c>
      <c r="G764" s="6" t="str">
        <f>_xlfn.XLOOKUP($F764,题库数据!$A$5:$A$104,题库数据!$J$5:$J$104,"")</f>
        <v>A</v>
      </c>
      <c r="H764" s="6" t="str">
        <f>_xlfn.LET(_xlpm.v,_xlfn.XLOOKUP(F764,题库数据!$A$5:$A$104,题库数据!$K$5:$K$104,""),IF(OR(_xlpm.v="",_xlpm.v=0),"",_xlpm.v))</f>
        <v>Amazon CloudFront 是一种 Web 服务,可以加快静态和动态 Web 内容的分发.https://aws.amazon.com/blogs/networking-and-content-delivery/deliver-your-apps-dynamic-content-使用-amazon-cloudfront-getting-started-template/</v>
      </c>
    </row>
    <row r="765" spans="1:8" ht="18.75" customHeight="1" thickBot="1">
      <c r="A765" s="10"/>
      <c r="B765" s="66" t="str">
        <f>_xlfn.LET(_xlpm.v,_xlfn.XLOOKUP($F765,题库[题号],题库[选项F],""),IF(OR(_xlpm.v="",_xlpm.v=0),"",_xlpm.v))</f>
        <v/>
      </c>
      <c r="C765" s="67"/>
      <c r="D765" s="6" t="str" cm="1">
        <f t="array" ref="D765">_xlfn.LET(_xlpm.v,INDEX($B:$B, 4 + INT((ROW()-4)/13)*13 + 8), IF(_xlpm.v=0,"",_xlpm.v))</f>
        <v/>
      </c>
      <c r="E765" s="6"/>
      <c r="F765" s="6">
        <f>59</f>
        <v>59</v>
      </c>
      <c r="G765" s="6" t="str">
        <f>_xlfn.XLOOKUP($F765,题库数据!$A$5:$A$104,题库数据!$J$5:$J$104,"")</f>
        <v>A</v>
      </c>
      <c r="H765" s="6" t="str">
        <f>_xlfn.LET(_xlpm.v,_xlfn.XLOOKUP(F765,题库数据!$A$5:$A$104,题库数据!$K$5:$K$104,""),IF(OR(_xlpm.v="",_xlpm.v=0),"",_xlpm.v))</f>
        <v>Amazon CloudFront 是一种 Web 服务,可以加快静态和动态 Web 内容的分发.https://aws.amazon.com/blogs/networking-and-content-delivery/deliver-your-apps-dynamic-content-使用-amazon-cloudfront-getting-started-template/</v>
      </c>
    </row>
    <row r="766" spans="1:8" ht="18.75" customHeight="1" thickBot="1">
      <c r="A766" s="11" t="s">
        <v>111</v>
      </c>
      <c r="B766" s="25"/>
      <c r="C766" s="7"/>
      <c r="D766" s="6" t="str" cm="1">
        <f t="array" ref="D766">_xlfn.LET(_xlpm.v,INDEX($B:$B, 4 + INT((ROW()-4)/13)*13 + 8), IF(_xlpm.v=0,"",_xlpm.v))</f>
        <v/>
      </c>
      <c r="E766" s="6"/>
      <c r="F766" s="6">
        <f>59</f>
        <v>59</v>
      </c>
      <c r="G766" s="6" t="str">
        <f>_xlfn.XLOOKUP($F766,题库数据!$A$5:$A$104,题库数据!$J$5:$J$104,"")</f>
        <v>A</v>
      </c>
      <c r="H766" s="6" t="str">
        <f>_xlfn.LET(_xlpm.v,_xlfn.XLOOKUP(F766,题库数据!$A$5:$A$104,题库数据!$K$5:$K$104,""),IF(OR(_xlpm.v="",_xlpm.v=0),"",_xlpm.v))</f>
        <v>Amazon CloudFront 是一种 Web 服务,可以加快静态和动态 Web 内容的分发.https://aws.amazon.com/blogs/networking-and-content-delivery/deliver-your-apps-dynamic-content-使用-amazon-cloudfront-getting-started-template/</v>
      </c>
    </row>
    <row r="767" spans="1:8" ht="18.75" customHeight="1">
      <c r="A767" s="10" t="s">
        <v>112</v>
      </c>
      <c r="B767" s="34" t="str">
        <f>_xlfn.LET(_xlpm.inp,$B$766,_xlpm.nInp,_xlfn.LET(_xlpm.raw,UPPER(TRIM($B$766)),_xlpm.clean,SUBSTITUTE(SUBSTITUTE(SUBSTITUTE(SUBSTITUTE(SUBSTITUTE(_xlpm.raw,"，",","),"、",","),"；",","),"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67" s="19"/>
      <c r="D767" s="6" t="str" cm="1">
        <f t="array" ref="D767">_xlfn.LET(_xlpm.v,INDEX($B:$B, 4 + INT((ROW()-4)/13)*13 + 8), IF(_xlpm.v=0,"",_xlpm.v))</f>
        <v/>
      </c>
      <c r="E767" s="6"/>
      <c r="F767" s="6">
        <f>59</f>
        <v>59</v>
      </c>
      <c r="G767" s="6" t="str">
        <f>_xlfn.XLOOKUP($F767,题库数据!$A$5:$A$104,题库数据!$J$5:$J$104,"")</f>
        <v>A</v>
      </c>
      <c r="H767" s="6" t="str">
        <f>_xlfn.LET(_xlpm.v,_xlfn.XLOOKUP(F767,题库数据!$A$5:$A$104,题库数据!$K$5:$K$104,""),IF(OR(_xlpm.v="",_xlpm.v=0),"",_xlpm.v))</f>
        <v>Amazon CloudFront 是一种 Web 服务,可以加快静态和动态 Web 内容的分发.https://aws.amazon.com/blogs/networking-and-content-delivery/deliver-your-apps-dynamic-content-使用-amazon-cloudfront-getting-started-template/</v>
      </c>
    </row>
    <row r="768" spans="1:8" ht="18.75" customHeight="1">
      <c r="A768" s="10" t="s">
        <v>113</v>
      </c>
      <c r="B768" s="35" t="str">
        <f>_xlfn.LET(_xlpm.inp,$B$766,_xlpm.nStd,_xlfn.LET(_xlpm.raw,UPPER(TRIM($G$758)),_xlpm.clean,SUBSTITUTE(SUBSTITUTE(SUBSTITUTE(SUBSTITUTE(SUBSTITUTE(_xlpm.raw,"，",","),"、",","),"；",","),"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68" s="18"/>
      <c r="D768" s="6" t="str" cm="1">
        <f t="array" ref="D768">_xlfn.LET(_xlpm.v,INDEX($B:$B, 4 + INT((ROW()-4)/13)*13 + 8), IF(_xlpm.v=0,"",_xlpm.v))</f>
        <v/>
      </c>
      <c r="E768" s="6"/>
      <c r="F768" s="6">
        <f>59</f>
        <v>59</v>
      </c>
      <c r="G768" s="6" t="str">
        <f>_xlfn.XLOOKUP($F768,题库数据!$A$5:$A$104,题库数据!$J$5:$J$104,"")</f>
        <v>A</v>
      </c>
      <c r="H768" s="6" t="str">
        <f>_xlfn.LET(_xlpm.v,_xlfn.XLOOKUP(F768,题库数据!$A$5:$A$104,题库数据!$K$5:$K$104,""),IF(OR(_xlpm.v="",_xlpm.v=0),"",_xlpm.v))</f>
        <v>Amazon CloudFront 是一种 Web 服务,可以加快静态和动态 Web 内容的分发.https://aws.amazon.com/blogs/networking-and-content-delivery/deliver-your-apps-dynamic-content-使用-amazon-cloudfront-getting-started-template/</v>
      </c>
    </row>
    <row r="769" spans="1:8" ht="18.75" customHeight="1">
      <c r="A769" s="37" t="s">
        <v>114</v>
      </c>
      <c r="B769" s="52" t="str">
        <f>_xlfn.LET(_xlpm.inp,$B$766,_xlpm.p,$H$758,IF(OR(LEN(TRIM(_xlpm.inp))=0,LEN(TRIM(_xlpm.p))=0,_xlpm.p=0),"",_xlpm.p))</f>
        <v/>
      </c>
      <c r="C769" s="63"/>
      <c r="D769" s="6" t="str" cm="1">
        <f t="array" ref="D769">_xlfn.LET(_xlpm.v,INDEX($B:$B, 4 + INT((ROW()-4)/13)*13 + 8), IF(_xlpm.v=0,"",_xlpm.v))</f>
        <v/>
      </c>
      <c r="E769" s="6"/>
      <c r="F769" s="6">
        <f>59</f>
        <v>59</v>
      </c>
      <c r="G769" s="6" t="str">
        <f>_xlfn.XLOOKUP($F769,题库数据!$A$5:$A$104,题库数据!$J$5:$J$104,"")</f>
        <v>A</v>
      </c>
      <c r="H769" s="6" t="str">
        <f>_xlfn.LET(_xlpm.v,_xlfn.XLOOKUP(F769,题库数据!$A$5:$A$104,题库数据!$K$5:$K$104,""),IF(OR(_xlpm.v="",_xlpm.v=0),"",_xlpm.v))</f>
        <v>Amazon CloudFront 是一种 Web 服务,可以加快静态和动态 Web 内容的分发.https://aws.amazon.com/blogs/networking-and-content-delivery/deliver-your-apps-dynamic-content-使用-amazon-cloudfront-getting-started-template/</v>
      </c>
    </row>
    <row r="770" spans="1:8" ht="18.75" customHeight="1" thickBot="1">
      <c r="A770" s="12"/>
      <c r="B770" s="54"/>
      <c r="C770" s="55"/>
      <c r="D770" s="6" t="str" cm="1">
        <f t="array" ref="D770">_xlfn.LET(_xlpm.v,INDEX($B:$B, 4 + INT((ROW()-4)/13)*13 + 8), IF(_xlpm.v=0,"",_xlpm.v))</f>
        <v/>
      </c>
      <c r="E770" s="6"/>
      <c r="F770" s="6">
        <f>59</f>
        <v>59</v>
      </c>
      <c r="G770" s="6" t="str">
        <f>_xlfn.XLOOKUP($F770,题库数据!$A$5:$A$104,题库数据!$J$5:$J$104,"")</f>
        <v>A</v>
      </c>
      <c r="H770" s="6" t="str">
        <f>_xlfn.LET(_xlpm.v,_xlfn.XLOOKUP(F770,题库数据!$A$5:$A$104,题库数据!$K$5:$K$104,""),IF(OR(_xlpm.v="",_xlpm.v=0),"",_xlpm.v))</f>
        <v>Amazon CloudFront 是一种 Web 服务,可以加快静态和动态 Web 内容的分发.https://aws.amazon.com/blogs/networking-and-content-delivery/deliver-your-apps-dynamic-content-使用-amazon-cloudfront-getting-started-template/</v>
      </c>
    </row>
    <row r="771" spans="1:8" ht="58.5" customHeight="1" thickTop="1" thickBot="1">
      <c r="A771" s="8" t="s">
        <v>174</v>
      </c>
      <c r="B771" s="56" t="s">
        <v>701</v>
      </c>
      <c r="C771" s="57"/>
      <c r="D771" s="6" t="str" cm="1">
        <f t="array" ref="D771">_xlfn.LET(_xlpm.v,INDEX($B:$B, 4 + INT((ROW()-4)/13)*13 + 8), IF(_xlpm.v=0,"",_xlpm.v))</f>
        <v/>
      </c>
      <c r="E771" s="6"/>
      <c r="F771" s="6">
        <f>60</f>
        <v>60</v>
      </c>
      <c r="G771" s="6" t="str">
        <f>_xlfn.XLOOKUP($F771,题库数据!$A$5:$A$104,题库数据!$J$5:$J$104,"")</f>
        <v>C</v>
      </c>
      <c r="H771" s="6" t="str">
        <f>_xlfn.LET(_xlpm.v,_xlfn.XLOOKUP(F771,题库数据!$A$5:$A$104,题库数据!$K$5:$K$104,""),IF(OR(_xlpm.v="",_xlpm.v=0),"",_xlpm.v))</f>
        <v>AWS Global Accelerator and Amazon CloudFront are separate services that use the AWS global network and its edge locations around the world. CloudFront improves performance for both cacheable content (such as images and videos) and dynamic content (such as API acceleration and dynamic site delivery). Global Accelerator improves performance for a wide range of applications over TCP or UDP by proxying packets at the edge to applications running in one or more AWS Regions. Global Accelerator is a good fit for non-HTTP use cases, such as gaming (UDP), loT (MQTT), or Voice over IP, as well as for HTTP use cases that specifically require static IP addresses or deterministic, fast regional failover. Both services integrate with AWS Shield for DDOS protection.AWS Global Accelerator和Amazon CloudFront是使用AWS全球网络及其在世界各地的边缘位置的独立服务。CloudFront提高了可缓存内容(如图像和视频)和动态内容(如API加速和动态站点交付)的性能。Global Accelerator通过将边缘的数据包代理到一个或多个AWS区域中运行的应用程序,提高了TCP或UDP上广泛应用程序的性能。Global Accelerator非常适合非HTTP用例,如游戏(UDP)、loT (MQTT) 或IP语音,以及特别需要静态IP地址或确定性快速区域故障切换的HTTP用例。这两种服务都与AWS Shield集成以提供DDoS保护。</v>
      </c>
    </row>
    <row r="772" spans="1:8" ht="18.75" customHeight="1">
      <c r="A772" s="13"/>
      <c r="B772" s="58"/>
      <c r="C772" s="59"/>
      <c r="D772" s="6" t="str" cm="1">
        <f t="array" ref="D772">_xlfn.LET(_xlpm.v,INDEX($B:$B, 4 + INT((ROW()-4)/13)*13 + 8), IF(_xlpm.v=0,"",_xlpm.v))</f>
        <v/>
      </c>
      <c r="E772" s="6"/>
      <c r="F772" s="6">
        <f>60</f>
        <v>60</v>
      </c>
      <c r="G772" s="6" t="str">
        <f>_xlfn.XLOOKUP($F772,题库数据!$A$5:$A$104,题库数据!$J$5:$J$104,"")</f>
        <v>C</v>
      </c>
      <c r="H772" s="6" t="str">
        <f>_xlfn.LET(_xlpm.v,_xlfn.XLOOKUP(F772,题库数据!$A$5:$A$104,题库数据!$K$5:$K$104,""),IF(OR(_xlpm.v="",_xlpm.v=0),"",_xlpm.v))</f>
        <v>AWS Global Accelerator and Amazon CloudFront are separate services that use the AWS global network and its edge locations around the world. CloudFront improves performance for both cacheable content (such as images and videos) and dynamic content (such as API acceleration and dynamic site delivery). Global Accelerator improves performance for a wide range of applications over TCP or UDP by proxying packets at the edge to applications running in one or more AWS Regions. Global Accelerator is a good fit for non-HTTP use cases, such as gaming (UDP), loT (MQTT), or Voice over IP, as well as for HTTP use cases that specifically require static IP addresses or deterministic, fast regional failover. Both services integrate with AWS Shield for DDOS protection.AWS Global Accelerator和Amazon CloudFront是使用AWS全球网络及其在世界各地的边缘位置的独立服务。CloudFront提高了可缓存内容(如图像和视频)和动态内容(如API加速和动态站点交付)的性能。Global Accelerator通过将边缘的数据包代理到一个或多个AWS区域中运行的应用程序,提高了TCP或UDP上广泛应用程序的性能。Global Accelerator非常适合非HTTP用例,如游戏(UDP)、loT (MQTT) 或IP语音,以及特别需要静态IP地址或确定性快速区域故障切换的HTTP用例。这两种服务都与AWS Shield集成以提供DDoS保护。</v>
      </c>
    </row>
    <row r="773" spans="1:8" ht="18.75" customHeight="1">
      <c r="A773" s="14" t="s">
        <v>107</v>
      </c>
      <c r="B773" s="60" t="str">
        <f>_xlfn.XLOOKUP($F773,题库[题号],题库[选项A])</f>
        <v>配置 Amazon Route 53 以将请求转发到 Application Load Balancer.在 AWS Application Auto Scaling 中为应用程序使用 AWS Lambda.</v>
      </c>
      <c r="C773" s="61"/>
      <c r="D773" s="6" t="str" cm="1">
        <f t="array" ref="D773">_xlfn.LET(_xlpm.v,INDEX($B:$B, 4 + INT((ROW()-4)/13)*13 + 8), IF(_xlpm.v=0,"",_xlpm.v))</f>
        <v/>
      </c>
      <c r="E773" s="6"/>
      <c r="F773" s="6">
        <f>60</f>
        <v>60</v>
      </c>
      <c r="G773" s="6" t="str">
        <f>_xlfn.XLOOKUP($F773,题库数据!$A$5:$A$104,题库数据!$J$5:$J$104,"")</f>
        <v>C</v>
      </c>
      <c r="H773" s="6" t="str">
        <f>_xlfn.LET(_xlpm.v,_xlfn.XLOOKUP(F773,题库数据!$A$5:$A$104,题库数据!$K$5:$K$104,""),IF(OR(_xlpm.v="",_xlpm.v=0),"",_xlpm.v))</f>
        <v>AWS Global Accelerator and Amazon CloudFront are separate services that use the AWS global network and its edge locations around the world. CloudFront improves performance for both cacheable content (such as images and videos) and dynamic content (such as API acceleration and dynamic site delivery). Global Accelerator improves performance for a wide range of applications over TCP or UDP by proxying packets at the edge to applications running in one or more AWS Regions. Global Accelerator is a good fit for non-HTTP use cases, such as gaming (UDP), loT (MQTT), or Voice over IP, as well as for HTTP use cases that specifically require static IP addresses or deterministic, fast regional failover. Both services integrate with AWS Shield for DDOS protection.AWS Global Accelerator和Amazon CloudFront是使用AWS全球网络及其在世界各地的边缘位置的独立服务。CloudFront提高了可缓存内容(如图像和视频)和动态内容(如API加速和动态站点交付)的性能。Global Accelerator通过将边缘的数据包代理到一个或多个AWS区域中运行的应用程序,提高了TCP或UDP上广泛应用程序的性能。Global Accelerator非常适合非HTTP用例,如游戏(UDP)、loT (MQTT) 或IP语音,以及特别需要静态IP地址或确定性快速区域故障切换的HTTP用例。这两种服务都与AWS Shield集成以提供DDoS保护。</v>
      </c>
    </row>
    <row r="774" spans="1:8" ht="18.75" customHeight="1">
      <c r="A774" s="14" t="s">
        <v>108</v>
      </c>
      <c r="B774" s="60" t="str">
        <f>_xlfn.XLOOKUP($F774,题库[题号],题库[选项B])</f>
        <v>配置 Amazon CloudFront 以将请求转发到网络负载均衡器.将 AWS Lambda 用于 AWS Application Auto Scaling 组中的应用程序.</v>
      </c>
      <c r="C774" s="61"/>
      <c r="D774" s="6" t="str" cm="1">
        <f t="array" ref="D774">_xlfn.LET(_xlpm.v,INDEX($B:$B, 4 + INT((ROW()-4)/13)*13 + 8), IF(_xlpm.v=0,"",_xlpm.v))</f>
        <v/>
      </c>
      <c r="E774" s="6"/>
      <c r="F774" s="6">
        <f>60</f>
        <v>60</v>
      </c>
      <c r="G774" s="6" t="str">
        <f>_xlfn.XLOOKUP($F774,题库数据!$A$5:$A$104,题库数据!$J$5:$J$104,"")</f>
        <v>C</v>
      </c>
      <c r="H774" s="6" t="str">
        <f>_xlfn.LET(_xlpm.v,_xlfn.XLOOKUP(F774,题库数据!$A$5:$A$104,题库数据!$K$5:$K$104,""),IF(OR(_xlpm.v="",_xlpm.v=0),"",_xlpm.v))</f>
        <v>AWS Global Accelerator and Amazon CloudFront are separate services that use the AWS global network and its edge locations around the world. CloudFront improves performance for both cacheable content (such as images and videos) and dynamic content (such as API acceleration and dynamic site delivery). Global Accelerator improves performance for a wide range of applications over TCP or UDP by proxying packets at the edge to applications running in one or more AWS Regions. Global Accelerator is a good fit for non-HTTP use cases, such as gaming (UDP), loT (MQTT), or Voice over IP, as well as for HTTP use cases that specifically require static IP addresses or deterministic, fast regional failover. Both services integrate with AWS Shield for DDOS protection.AWS Global Accelerator和Amazon CloudFront是使用AWS全球网络及其在世界各地的边缘位置的独立服务。CloudFront提高了可缓存内容(如图像和视频)和动态内容(如API加速和动态站点交付)的性能。Global Accelerator通过将边缘的数据包代理到一个或多个AWS区域中运行的应用程序,提高了TCP或UDP上广泛应用程序的性能。Global Accelerator非常适合非HTTP用例,如游戏(UDP)、loT (MQTT) 或IP语音,以及特别需要静态IP地址或确定性快速区域故障切换的HTTP用例。这两种服务都与AWS Shield集成以提供DDoS保护。</v>
      </c>
    </row>
    <row r="775" spans="1:8" ht="18.75" customHeight="1">
      <c r="A775" s="14" t="s">
        <v>109</v>
      </c>
      <c r="B775" s="60" t="str">
        <f>_xlfn.XLOOKUP($F775,题库[题号],题库[选项C])</f>
        <v>配置 AWS Global Accelerator 以将请求转发到网络负载均衡器.为 EC2 Auto Scaling 组中的应用程序使用 Amazon EC2 实例.</v>
      </c>
      <c r="C775" s="61"/>
      <c r="D775" s="6" t="str" cm="1">
        <f t="array" ref="D775">_xlfn.LET(_xlpm.v,INDEX($B:$B, 4 + INT((ROW()-4)/13)*13 + 8), IF(_xlpm.v=0,"",_xlpm.v))</f>
        <v/>
      </c>
      <c r="E775" s="6"/>
      <c r="F775" s="6">
        <f>60</f>
        <v>60</v>
      </c>
      <c r="G775" s="6" t="str">
        <f>_xlfn.XLOOKUP($F775,题库数据!$A$5:$A$104,题库数据!$J$5:$J$104,"")</f>
        <v>C</v>
      </c>
      <c r="H775" s="6" t="str">
        <f>_xlfn.LET(_xlpm.v,_xlfn.XLOOKUP(F775,题库数据!$A$5:$A$104,题库数据!$K$5:$K$104,""),IF(OR(_xlpm.v="",_xlpm.v=0),"",_xlpm.v))</f>
        <v>AWS Global Accelerator and Amazon CloudFront are separate services that use the AWS global network and its edge locations around the world. CloudFront improves performance for both cacheable content (such as images and videos) and dynamic content (such as API acceleration and dynamic site delivery). Global Accelerator improves performance for a wide range of applications over TCP or UDP by proxying packets at the edge to applications running in one or more AWS Regions. Global Accelerator is a good fit for non-HTTP use cases, such as gaming (UDP), loT (MQTT), or Voice over IP, as well as for HTTP use cases that specifically require static IP addresses or deterministic, fast regional failover. Both services integrate with AWS Shield for DDOS protection.AWS Global Accelerator和Amazon CloudFront是使用AWS全球网络及其在世界各地的边缘位置的独立服务。CloudFront提高了可缓存内容(如图像和视频)和动态内容(如API加速和动态站点交付)的性能。Global Accelerator通过将边缘的数据包代理到一个或多个AWS区域中运行的应用程序,提高了TCP或UDP上广泛应用程序的性能。Global Accelerator非常适合非HTTP用例,如游戏(UDP)、loT (MQTT) 或IP语音,以及特别需要静态IP地址或确定性快速区域故障切换的HTTP用例。这两种服务都与AWS Shield集成以提供DDoS保护。</v>
      </c>
    </row>
    <row r="776" spans="1:8" ht="18.75" customHeight="1">
      <c r="A776" s="14" t="s">
        <v>110</v>
      </c>
      <c r="B776" s="60" t="str">
        <f>_xlfn.XLOOKUP($F776,题库[题号],题库[选项D])</f>
        <v>配置 Amazon API Gateway 以将请求转发到应用程序负载均衡器.为 EC2 Auto Scaling 组中的应用程序使用 Amazon EC2 实例.</v>
      </c>
      <c r="C776" s="61"/>
      <c r="D776" s="6" t="str" cm="1">
        <f t="array" ref="D776">_xlfn.LET(_xlpm.v,INDEX($B:$B, 4 + INT((ROW()-4)/13)*13 + 8), IF(_xlpm.v=0,"",_xlpm.v))</f>
        <v/>
      </c>
      <c r="E776" s="6"/>
      <c r="F776" s="6">
        <f>60</f>
        <v>60</v>
      </c>
      <c r="G776" s="6" t="str">
        <f>_xlfn.XLOOKUP($F776,题库数据!$A$5:$A$104,题库数据!$J$5:$J$104,"")</f>
        <v>C</v>
      </c>
      <c r="H776" s="6" t="str">
        <f>_xlfn.LET(_xlpm.v,_xlfn.XLOOKUP(F776,题库数据!$A$5:$A$104,题库数据!$K$5:$K$104,""),IF(OR(_xlpm.v="",_xlpm.v=0),"",_xlpm.v))</f>
        <v>AWS Global Accelerator and Amazon CloudFront are separate services that use the AWS global network and its edge locations around the world. CloudFront improves performance for both cacheable content (such as images and videos) and dynamic content (such as API acceleration and dynamic site delivery). Global Accelerator improves performance for a wide range of applications over TCP or UDP by proxying packets at the edge to applications running in one or more AWS Regions. Global Accelerator is a good fit for non-HTTP use cases, such as gaming (UDP), loT (MQTT), or Voice over IP, as well as for HTTP use cases that specifically require static IP addresses or deterministic, fast regional failover. Both services integrate with AWS Shield for DDOS protection.AWS Global Accelerator和Amazon CloudFront是使用AWS全球网络及其在世界各地的边缘位置的独立服务。CloudFront提高了可缓存内容(如图像和视频)和动态内容(如API加速和动态站点交付)的性能。Global Accelerator通过将边缘的数据包代理到一个或多个AWS区域中运行的应用程序,提高了TCP或UDP上广泛应用程序的性能。Global Accelerator非常适合非HTTP用例,如游戏(UDP)、loT (MQTT) 或IP语音,以及特别需要静态IP地址或确定性快速区域故障切换的HTTP用例。这两种服务都与AWS Shield集成以提供DDoS保护。</v>
      </c>
    </row>
    <row r="777" spans="1:8" ht="18.75" customHeight="1">
      <c r="A777" s="14"/>
      <c r="B777" s="62" t="str">
        <f>_xlfn.LET(_xlpm.v,_xlfn.XLOOKUP($F777,题库[题号],题库[选项E],""),IF(OR(_xlpm.v="",_xlpm.v=0),"",_xlpm.v))</f>
        <v/>
      </c>
      <c r="C777" s="63"/>
      <c r="D777" s="6" t="str" cm="1">
        <f t="array" ref="D777">_xlfn.LET(_xlpm.v,INDEX($B:$B, 4 + INT((ROW()-4)/13)*13 + 8), IF(_xlpm.v=0,"",_xlpm.v))</f>
        <v/>
      </c>
      <c r="E777" s="6"/>
      <c r="F777" s="6">
        <f>60</f>
        <v>60</v>
      </c>
      <c r="G777" s="6" t="str">
        <f>_xlfn.XLOOKUP($F777,题库数据!$A$5:$A$104,题库数据!$J$5:$J$104,"")</f>
        <v>C</v>
      </c>
      <c r="H777" s="6" t="str">
        <f>_xlfn.LET(_xlpm.v,_xlfn.XLOOKUP(F777,题库数据!$A$5:$A$104,题库数据!$K$5:$K$104,""),IF(OR(_xlpm.v="",_xlpm.v=0),"",_xlpm.v))</f>
        <v>AWS Global Accelerator and Amazon CloudFront are separate services that use the AWS global network and its edge locations around the world. CloudFront improves performance for both cacheable content (such as images and videos) and dynamic content (such as API acceleration and dynamic site delivery). Global Accelerator improves performance for a wide range of applications over TCP or UDP by proxying packets at the edge to applications running in one or more AWS Regions. Global Accelerator is a good fit for non-HTTP use cases, such as gaming (UDP), loT (MQTT), or Voice over IP, as well as for HTTP use cases that specifically require static IP addresses or deterministic, fast regional failover. Both services integrate with AWS Shield for DDOS protection.AWS Global Accelerator和Amazon CloudFront是使用AWS全球网络及其在世界各地的边缘位置的独立服务。CloudFront提高了可缓存内容(如图像和视频)和动态内容(如API加速和动态站点交付)的性能。Global Accelerator通过将边缘的数据包代理到一个或多个AWS区域中运行的应用程序,提高了TCP或UDP上广泛应用程序的性能。Global Accelerator非常适合非HTTP用例,如游戏(UDP)、loT (MQTT) 或IP语音,以及特别需要静态IP地址或确定性快速区域故障切换的HTTP用例。这两种服务都与AWS Shield集成以提供DDoS保护。</v>
      </c>
    </row>
    <row r="778" spans="1:8" ht="18.75" customHeight="1" thickBot="1">
      <c r="A778" s="14"/>
      <c r="B778" s="66" t="str">
        <f>_xlfn.LET(_xlpm.v,_xlfn.XLOOKUP($F778,题库[题号],题库[选项F],""),IF(OR(_xlpm.v="",_xlpm.v=0),"",_xlpm.v))</f>
        <v/>
      </c>
      <c r="C778" s="67"/>
      <c r="D778" s="6" t="str" cm="1">
        <f t="array" ref="D778">_xlfn.LET(_xlpm.v,INDEX($B:$B, 4 + INT((ROW()-4)/13)*13 + 8), IF(_xlpm.v=0,"",_xlpm.v))</f>
        <v/>
      </c>
      <c r="E778" s="6"/>
      <c r="F778" s="6">
        <f>60</f>
        <v>60</v>
      </c>
      <c r="G778" s="6" t="str">
        <f>_xlfn.XLOOKUP($F778,题库数据!$A$5:$A$104,题库数据!$J$5:$J$104,"")</f>
        <v>C</v>
      </c>
      <c r="H778" s="6" t="str">
        <f>_xlfn.LET(_xlpm.v,_xlfn.XLOOKUP(F778,题库数据!$A$5:$A$104,题库数据!$K$5:$K$104,""),IF(OR(_xlpm.v="",_xlpm.v=0),"",_xlpm.v))</f>
        <v>AWS Global Accelerator and Amazon CloudFront are separate services that use the AWS global network and its edge locations around the world. CloudFront improves performance for both cacheable content (such as images and videos) and dynamic content (such as API acceleration and dynamic site delivery). Global Accelerator improves performance for a wide range of applications over TCP or UDP by proxying packets at the edge to applications running in one or more AWS Regions. Global Accelerator is a good fit for non-HTTP use cases, such as gaming (UDP), loT (MQTT), or Voice over IP, as well as for HTTP use cases that specifically require static IP addresses or deterministic, fast regional failover. Both services integrate with AWS Shield for DDOS protection.AWS Global Accelerator和Amazon CloudFront是使用AWS全球网络及其在世界各地的边缘位置的独立服务。CloudFront提高了可缓存内容(如图像和视频)和动态内容(如API加速和动态站点交付)的性能。Global Accelerator通过将边缘的数据包代理到一个或多个AWS区域中运行的应用程序,提高了TCP或UDP上广泛应用程序的性能。Global Accelerator非常适合非HTTP用例,如游戏(UDP)、loT (MQTT) 或IP语音,以及特别需要静态IP地址或确定性快速区域故障切换的HTTP用例。这两种服务都与AWS Shield集成以提供DDoS保护。</v>
      </c>
    </row>
    <row r="779" spans="1:8" ht="18.75" customHeight="1" thickBot="1">
      <c r="A779" s="11" t="s">
        <v>111</v>
      </c>
      <c r="B779" s="25"/>
      <c r="C779" s="7"/>
      <c r="D779" s="6" t="str" cm="1">
        <f t="array" ref="D779">_xlfn.LET(_xlpm.v,INDEX($B:$B, 4 + INT((ROW()-4)/13)*13 + 8), IF(_xlpm.v=0,"",_xlpm.v))</f>
        <v/>
      </c>
      <c r="E779" s="6"/>
      <c r="F779" s="6">
        <f>60</f>
        <v>60</v>
      </c>
      <c r="G779" s="6" t="str">
        <f>_xlfn.XLOOKUP($F779,题库数据!$A$5:$A$104,题库数据!$J$5:$J$104,"")</f>
        <v>C</v>
      </c>
      <c r="H779" s="6" t="str">
        <f>_xlfn.LET(_xlpm.v,_xlfn.XLOOKUP(F779,题库数据!$A$5:$A$104,题库数据!$K$5:$K$104,""),IF(OR(_xlpm.v="",_xlpm.v=0),"",_xlpm.v))</f>
        <v>AWS Global Accelerator and Amazon CloudFront are separate services that use the AWS global network and its edge locations around the world. CloudFront improves performance for both cacheable content (such as images and videos) and dynamic content (such as API acceleration and dynamic site delivery). Global Accelerator improves performance for a wide range of applications over TCP or UDP by proxying packets at the edge to applications running in one or more AWS Regions. Global Accelerator is a good fit for non-HTTP use cases, such as gaming (UDP), loT (MQTT), or Voice over IP, as well as for HTTP use cases that specifically require static IP addresses or deterministic, fast regional failover. Both services integrate with AWS Shield for DDOS protection.AWS Global Accelerator和Amazon CloudFront是使用AWS全球网络及其在世界各地的边缘位置的独立服务。CloudFront提高了可缓存内容(如图像和视频)和动态内容(如API加速和动态站点交付)的性能。Global Accelerator通过将边缘的数据包代理到一个或多个AWS区域中运行的应用程序,提高了TCP或UDP上广泛应用程序的性能。Global Accelerator非常适合非HTTP用例,如游戏(UDP)、loT (MQTT) 或IP语音,以及特别需要静态IP地址或确定性快速区域故障切换的HTTP用例。这两种服务都与AWS Shield集成以提供DDoS保护。</v>
      </c>
    </row>
    <row r="780" spans="1:8" ht="18.75" customHeight="1">
      <c r="A780" s="14" t="s">
        <v>112</v>
      </c>
      <c r="B780" s="34" t="str">
        <f>_xlfn.LET(_xlpm.inp,$B$779,_xlpm.nInp,_xlfn.LET(_xlpm.raw,UPPER(TRIM($B$779)),_xlpm.clean,SUBSTITUTE(SUBSTITUTE(SUBSTITUTE(SUBSTITUTE(SUBSTITUTE(_xlpm.raw,"，",","),"、",","),"；",","),"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0" s="19"/>
      <c r="D780" s="6" t="str" cm="1">
        <f t="array" ref="D780">_xlfn.LET(_xlpm.v,INDEX($B:$B, 4 + INT((ROW()-4)/13)*13 + 8), IF(_xlpm.v=0,"",_xlpm.v))</f>
        <v/>
      </c>
      <c r="E780" s="6"/>
      <c r="F780" s="6">
        <f>60</f>
        <v>60</v>
      </c>
      <c r="G780" s="6" t="str">
        <f>_xlfn.XLOOKUP($F780,题库数据!$A$5:$A$104,题库数据!$J$5:$J$104,"")</f>
        <v>C</v>
      </c>
      <c r="H780" s="6" t="str">
        <f>_xlfn.LET(_xlpm.v,_xlfn.XLOOKUP(F780,题库数据!$A$5:$A$104,题库数据!$K$5:$K$104,""),IF(OR(_xlpm.v="",_xlpm.v=0),"",_xlpm.v))</f>
        <v>AWS Global Accelerator and Amazon CloudFront are separate services that use the AWS global network and its edge locations around the world. CloudFront improves performance for both cacheable content (such as images and videos) and dynamic content (such as API acceleration and dynamic site delivery). Global Accelerator improves performance for a wide range of applications over TCP or UDP by proxying packets at the edge to applications running in one or more AWS Regions. Global Accelerator is a good fit for non-HTTP use cases, such as gaming (UDP), loT (MQTT), or Voice over IP, as well as for HTTP use cases that specifically require static IP addresses or deterministic, fast regional failover. Both services integrate with AWS Shield for DDOS protection.AWS Global Accelerator和Amazon CloudFront是使用AWS全球网络及其在世界各地的边缘位置的独立服务。CloudFront提高了可缓存内容(如图像和视频)和动态内容(如API加速和动态站点交付)的性能。Global Accelerator通过将边缘的数据包代理到一个或多个AWS区域中运行的应用程序,提高了TCP或UDP上广泛应用程序的性能。Global Accelerator非常适合非HTTP用例,如游戏(UDP)、loT (MQTT) 或IP语音,以及特别需要静态IP地址或确定性快速区域故障切换的HTTP用例。这两种服务都与AWS Shield集成以提供DDoS保护。</v>
      </c>
    </row>
    <row r="781" spans="1:8" ht="18.75" customHeight="1">
      <c r="A781" s="14" t="s">
        <v>113</v>
      </c>
      <c r="B781" s="35" t="str">
        <f>_xlfn.LET(_xlpm.inp,$B$779,_xlpm.nStd,_xlfn.LET(_xlpm.raw,UPPER(TRIM($G$771)),_xlpm.clean,SUBSTITUTE(SUBSTITUTE(SUBSTITUTE(SUBSTITUTE(SUBSTITUTE(_xlpm.raw,"，",","),"、",","),"；",","),"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81" s="18"/>
      <c r="D781" s="6" t="str" cm="1">
        <f t="array" ref="D781">_xlfn.LET(_xlpm.v,INDEX($B:$B, 4 + INT((ROW()-4)/13)*13 + 8), IF(_xlpm.v=0,"",_xlpm.v))</f>
        <v/>
      </c>
      <c r="E781" s="6"/>
      <c r="F781" s="6">
        <f>60</f>
        <v>60</v>
      </c>
      <c r="G781" s="6" t="str">
        <f>_xlfn.XLOOKUP($F781,题库数据!$A$5:$A$104,题库数据!$J$5:$J$104,"")</f>
        <v>C</v>
      </c>
      <c r="H781" s="6" t="str">
        <f>_xlfn.LET(_xlpm.v,_xlfn.XLOOKUP(F781,题库数据!$A$5:$A$104,题库数据!$K$5:$K$104,""),IF(OR(_xlpm.v="",_xlpm.v=0),"",_xlpm.v))</f>
        <v>AWS Global Accelerator and Amazon CloudFront are separate services that use the AWS global network and its edge locations around the world. CloudFront improves performance for both cacheable content (such as images and videos) and dynamic content (such as API acceleration and dynamic site delivery). Global Accelerator improves performance for a wide range of applications over TCP or UDP by proxying packets at the edge to applications running in one or more AWS Regions. Global Accelerator is a good fit for non-HTTP use cases, such as gaming (UDP), loT (MQTT), or Voice over IP, as well as for HTTP use cases that specifically require static IP addresses or deterministic, fast regional failover. Both services integrate with AWS Shield for DDOS protection.AWS Global Accelerator和Amazon CloudFront是使用AWS全球网络及其在世界各地的边缘位置的独立服务。CloudFront提高了可缓存内容(如图像和视频)和动态内容(如API加速和动态站点交付)的性能。Global Accelerator通过将边缘的数据包代理到一个或多个AWS区域中运行的应用程序,提高了TCP或UDP上广泛应用程序的性能。Global Accelerator非常适合非HTTP用例,如游戏(UDP)、loT (MQTT) 或IP语音,以及特别需要静态IP地址或确定性快速区域故障切换的HTTP用例。这两种服务都与AWS Shield集成以提供DDoS保护。</v>
      </c>
    </row>
    <row r="782" spans="1:8" ht="18.75" customHeight="1">
      <c r="A782" s="37" t="s">
        <v>114</v>
      </c>
      <c r="B782" s="52" t="str">
        <f>_xlfn.LET(_xlpm.inp,$B$779,_xlpm.p,$H$771,IF(OR(LEN(TRIM(_xlpm.inp))=0,LEN(TRIM(_xlpm.p))=0,_xlpm.p=0),"",_xlpm.p))</f>
        <v/>
      </c>
      <c r="C782" s="63"/>
      <c r="D782" s="6" t="str" cm="1">
        <f t="array" ref="D782">_xlfn.LET(_xlpm.v,INDEX($B:$B, 4 + INT((ROW()-4)/13)*13 + 8), IF(_xlpm.v=0,"",_xlpm.v))</f>
        <v/>
      </c>
      <c r="E782" s="6"/>
      <c r="F782" s="6">
        <f>60</f>
        <v>60</v>
      </c>
      <c r="G782" s="6" t="str">
        <f>_xlfn.XLOOKUP($F782,题库数据!$A$5:$A$104,题库数据!$J$5:$J$104,"")</f>
        <v>C</v>
      </c>
      <c r="H782" s="6" t="str">
        <f>_xlfn.LET(_xlpm.v,_xlfn.XLOOKUP(F782,题库数据!$A$5:$A$104,题库数据!$K$5:$K$104,""),IF(OR(_xlpm.v="",_xlpm.v=0),"",_xlpm.v))</f>
        <v>AWS Global Accelerator and Amazon CloudFront are separate services that use the AWS global network and its edge locations around the world. CloudFront improves performance for both cacheable content (such as images and videos) and dynamic content (such as API acceleration and dynamic site delivery). Global Accelerator improves performance for a wide range of applications over TCP or UDP by proxying packets at the edge to applications running in one or more AWS Regions. Global Accelerator is a good fit for non-HTTP use cases, such as gaming (UDP), loT (MQTT), or Voice over IP, as well as for HTTP use cases that specifically require static IP addresses or deterministic, fast regional failover. Both services integrate with AWS Shield for DDOS protection.AWS Global Accelerator和Amazon CloudFront是使用AWS全球网络及其在世界各地的边缘位置的独立服务。CloudFront提高了可缓存内容(如图像和视频)和动态内容(如API加速和动态站点交付)的性能。Global Accelerator通过将边缘的数据包代理到一个或多个AWS区域中运行的应用程序,提高了TCP或UDP上广泛应用程序的性能。Global Accelerator非常适合非HTTP用例,如游戏(UDP)、loT (MQTT) 或IP语音,以及特别需要静态IP地址或确定性快速区域故障切换的HTTP用例。这两种服务都与AWS Shield集成以提供DDoS保护。</v>
      </c>
    </row>
    <row r="783" spans="1:8" ht="18.75" customHeight="1" thickBot="1">
      <c r="A783" s="15"/>
      <c r="B783" s="54"/>
      <c r="C783" s="55"/>
      <c r="D783" s="6" t="str" cm="1">
        <f t="array" ref="D783">_xlfn.LET(_xlpm.v,INDEX($B:$B, 4 + INT((ROW()-4)/13)*13 + 8), IF(_xlpm.v=0,"",_xlpm.v))</f>
        <v/>
      </c>
      <c r="E783" s="6"/>
      <c r="F783" s="6">
        <f>60</f>
        <v>60</v>
      </c>
      <c r="G783" s="6" t="str">
        <f>_xlfn.XLOOKUP($F783,题库数据!$A$5:$A$104,题库数据!$J$5:$J$104,"")</f>
        <v>C</v>
      </c>
      <c r="H783" s="6" t="str">
        <f>_xlfn.LET(_xlpm.v,_xlfn.XLOOKUP(F783,题库数据!$A$5:$A$104,题库数据!$K$5:$K$104,""),IF(OR(_xlpm.v="",_xlpm.v=0),"",_xlpm.v))</f>
        <v>AWS Global Accelerator and Amazon CloudFront are separate services that use the AWS global network and its edge locations around the world. CloudFront improves performance for both cacheable content (such as images and videos) and dynamic content (such as API acceleration and dynamic site delivery). Global Accelerator improves performance for a wide range of applications over TCP or UDP by proxying packets at the edge to applications running in one or more AWS Regions. Global Accelerator is a good fit for non-HTTP use cases, such as gaming (UDP), loT (MQTT), or Voice over IP, as well as for HTTP use cases that specifically require static IP addresses or deterministic, fast regional failover. Both services integrate with AWS Shield for DDOS protection.AWS Global Accelerator和Amazon CloudFront是使用AWS全球网络及其在世界各地的边缘位置的独立服务。CloudFront提高了可缓存内容(如图像和视频)和动态内容(如API加速和动态站点交付)的性能。Global Accelerator通过将边缘的数据包代理到一个或多个AWS区域中运行的应用程序,提高了TCP或UDP上广泛应用程序的性能。Global Accelerator非常适合非HTTP用例,如游戏(UDP)、loT (MQTT) 或IP语音,以及特别需要静态IP地址或确定性快速区域故障切换的HTTP用例。这两种服务都与AWS Shield集成以提供DDoS保护。</v>
      </c>
    </row>
    <row r="784" spans="1:8" ht="58.5" customHeight="1" thickTop="1" thickBot="1">
      <c r="A784" s="8" t="s">
        <v>175</v>
      </c>
      <c r="B784" s="56" t="s">
        <v>703</v>
      </c>
      <c r="C784" s="57"/>
      <c r="D784" s="6" t="str" cm="1">
        <f t="array" ref="D784">_xlfn.LET(_xlpm.v,INDEX($B:$B, 4 + INT((ROW()-4)/13)*13 + 8), IF(_xlpm.v=0,"",_xlpm.v))</f>
        <v/>
      </c>
      <c r="E784" s="6"/>
      <c r="F784" s="6">
        <f>61</f>
        <v>61</v>
      </c>
      <c r="G784" s="6" t="str">
        <f>_xlfn.XLOOKUP($F784,题库数据!$A$5:$A$104,题库数据!$J$5:$J$104,"")</f>
        <v>D</v>
      </c>
      <c r="H784" s="6" t="str">
        <f>_xlfn.LET(_xlpm.v,_xlfn.XLOOKUP(F784,题库数据!$A$5:$A$104,题库数据!$K$5:$K$104,""),IF(OR(_xlpm.v="",_xlpm.v=0),"",_xlpm.v))</f>
        <v>https://aws.amazon.com/blogs/compute/microservice-delivery-with-amazon-ecs-and-application-load-balancers/</v>
      </c>
    </row>
    <row r="785" spans="1:8" ht="18.75" customHeight="1">
      <c r="A785" s="9"/>
      <c r="B785" s="74"/>
      <c r="C785" s="75"/>
      <c r="D785" s="6" t="str" cm="1">
        <f t="array" ref="D785">_xlfn.LET(_xlpm.v,INDEX($B:$B, 4 + INT((ROW()-4)/13)*13 + 8), IF(_xlpm.v=0,"",_xlpm.v))</f>
        <v/>
      </c>
      <c r="E785" s="6"/>
      <c r="F785" s="6">
        <f>61</f>
        <v>61</v>
      </c>
      <c r="G785" s="6" t="str">
        <f>_xlfn.XLOOKUP($F785,题库数据!$A$5:$A$104,题库数据!$J$5:$J$104,"")</f>
        <v>D</v>
      </c>
      <c r="H785" s="6" t="str">
        <f>_xlfn.LET(_xlpm.v,_xlfn.XLOOKUP(F785,题库数据!$A$5:$A$104,题库数据!$K$5:$K$104,""),IF(OR(_xlpm.v="",_xlpm.v=0),"",_xlpm.v))</f>
        <v>https://aws.amazon.com/blogs/compute/microservice-delivery-with-amazon-ecs-and-application-load-balancers/</v>
      </c>
    </row>
    <row r="786" spans="1:8" ht="18.75" customHeight="1">
      <c r="A786" s="10" t="s">
        <v>107</v>
      </c>
      <c r="B786" s="64" t="str">
        <f>_xlfn.XLOOKUP($F786,题库[题号],题库[选项A])</f>
        <v>在 AWS Lambda 上托管应用程序将应用程序与 Amazon API Gateway 集成.</v>
      </c>
      <c r="C786" s="65"/>
      <c r="D786" s="6" t="str" cm="1">
        <f t="array" ref="D786">_xlfn.LET(_xlpm.v,INDEX($B:$B, 4 + INT((ROW()-4)/13)*13 + 8), IF(_xlpm.v=0,"",_xlpm.v))</f>
        <v/>
      </c>
      <c r="E786" s="6"/>
      <c r="F786" s="6">
        <f>61</f>
        <v>61</v>
      </c>
      <c r="G786" s="6" t="str">
        <f>_xlfn.XLOOKUP($F786,题库数据!$A$5:$A$104,题库数据!$J$5:$J$104,"")</f>
        <v>D</v>
      </c>
      <c r="H786" s="6" t="str">
        <f>_xlfn.LET(_xlpm.v,_xlfn.XLOOKUP(F786,题库数据!$A$5:$A$104,题库数据!$K$5:$K$104,""),IF(OR(_xlpm.v="",_xlpm.v=0),"",_xlpm.v))</f>
        <v>https://aws.amazon.com/blogs/compute/microservice-delivery-with-amazon-ecs-and-application-load-balancers/</v>
      </c>
    </row>
    <row r="787" spans="1:8" ht="18.75" customHeight="1">
      <c r="A787" s="10" t="s">
        <v>108</v>
      </c>
      <c r="B787" s="64" t="str">
        <f>_xlfn.XLOOKUP($F787,题库[题号],题库[选项B])</f>
        <v>使用 AWS Amplify 托管应用程序.将应用程序连接到与 AWS Lambda 集成的 Amazon API Gateway API.</v>
      </c>
      <c r="C787" s="65"/>
      <c r="D787" s="6" t="str" cm="1">
        <f t="array" ref="D787">_xlfn.LET(_xlpm.v,INDEX($B:$B, 4 + INT((ROW()-4)/13)*13 + 8), IF(_xlpm.v=0,"",_xlpm.v))</f>
        <v/>
      </c>
      <c r="E787" s="6"/>
      <c r="F787" s="6">
        <f>61</f>
        <v>61</v>
      </c>
      <c r="G787" s="6" t="str">
        <f>_xlfn.XLOOKUP($F787,题库数据!$A$5:$A$104,题库数据!$J$5:$J$104,"")</f>
        <v>D</v>
      </c>
      <c r="H787" s="6" t="str">
        <f>_xlfn.LET(_xlpm.v,_xlfn.XLOOKUP(F787,题库数据!$A$5:$A$104,题库数据!$K$5:$K$104,""),IF(OR(_xlpm.v="",_xlpm.v=0),"",_xlpm.v))</f>
        <v>https://aws.amazon.com/blogs/compute/microservice-delivery-with-amazon-ecs-and-application-load-balancers/</v>
      </c>
    </row>
    <row r="788" spans="1:8" ht="18.75" customHeight="1">
      <c r="A788" s="10" t="s">
        <v>109</v>
      </c>
      <c r="B788" s="64" t="str">
        <f>_xlfn.XLOOKUP($F788,题库[题号],题库[选项C])</f>
        <v>在 Amazon EC2 实例上托管应用程序.使用 Auto Scaling 组中的 EC2 实例作为目标设置应用程序负载均衡器,</v>
      </c>
      <c r="C788" s="65"/>
      <c r="D788" s="6" t="str" cm="1">
        <f t="array" ref="D788">_xlfn.LET(_xlpm.v,INDEX($B:$B, 4 + INT((ROW()-4)/13)*13 + 8), IF(_xlpm.v=0,"",_xlpm.v))</f>
        <v/>
      </c>
      <c r="E788" s="6"/>
      <c r="F788" s="6">
        <f>61</f>
        <v>61</v>
      </c>
      <c r="G788" s="6" t="str">
        <f>_xlfn.XLOOKUP($F788,题库数据!$A$5:$A$104,题库数据!$J$5:$J$104,"")</f>
        <v>D</v>
      </c>
      <c r="H788" s="6" t="str">
        <f>_xlfn.LET(_xlpm.v,_xlfn.XLOOKUP(F788,题库数据!$A$5:$A$104,题库数据!$K$5:$K$104,""),IF(OR(_xlpm.v="",_xlpm.v=0),"",_xlpm.v))</f>
        <v>https://aws.amazon.com/blogs/compute/microservice-delivery-with-amazon-ecs-and-application-load-balancers/</v>
      </c>
    </row>
    <row r="789" spans="1:8" ht="18.75" customHeight="1">
      <c r="A789" s="10" t="s">
        <v>110</v>
      </c>
      <c r="B789" s="64" t="str">
        <f>_xlfn.XLOOKUP($F789,题库[题号],题库[选项D])</f>
        <v>在 Amazon Elastic Container Service (Amazon ECS)上托管应用程序设置以 Amazon ECS 为目标的应用程序负载均衡器.</v>
      </c>
      <c r="C789" s="65"/>
      <c r="D789" s="6" t="str" cm="1">
        <f t="array" ref="D789">_xlfn.LET(_xlpm.v,INDEX($B:$B, 4 + INT((ROW()-4)/13)*13 + 8), IF(_xlpm.v=0,"",_xlpm.v))</f>
        <v/>
      </c>
      <c r="E789" s="6"/>
      <c r="F789" s="6">
        <f>61</f>
        <v>61</v>
      </c>
      <c r="G789" s="6" t="str">
        <f>_xlfn.XLOOKUP($F789,题库数据!$A$5:$A$104,题库数据!$J$5:$J$104,"")</f>
        <v>D</v>
      </c>
      <c r="H789" s="6" t="str">
        <f>_xlfn.LET(_xlpm.v,_xlfn.XLOOKUP(F789,题库数据!$A$5:$A$104,题库数据!$K$5:$K$104,""),IF(OR(_xlpm.v="",_xlpm.v=0),"",_xlpm.v))</f>
        <v>https://aws.amazon.com/blogs/compute/microservice-delivery-with-amazon-ecs-and-application-load-balancers/</v>
      </c>
    </row>
    <row r="790" spans="1:8" ht="18.75" customHeight="1">
      <c r="A790" s="10"/>
      <c r="B790" s="62" t="str">
        <f>_xlfn.LET(_xlpm.v,_xlfn.XLOOKUP($F790,题库[题号],题库[选项E],""),IF(OR(_xlpm.v="",_xlpm.v=0),"",_xlpm.v))</f>
        <v/>
      </c>
      <c r="C790" s="63"/>
      <c r="D790" s="6" t="str" cm="1">
        <f t="array" ref="D790">_xlfn.LET(_xlpm.v,INDEX($B:$B, 4 + INT((ROW()-4)/13)*13 + 8), IF(_xlpm.v=0,"",_xlpm.v))</f>
        <v/>
      </c>
      <c r="E790" s="6"/>
      <c r="F790" s="6">
        <f>61</f>
        <v>61</v>
      </c>
      <c r="G790" s="6" t="str">
        <f>_xlfn.XLOOKUP($F790,题库数据!$A$5:$A$104,题库数据!$J$5:$J$104,"")</f>
        <v>D</v>
      </c>
      <c r="H790" s="6" t="str">
        <f>_xlfn.LET(_xlpm.v,_xlfn.XLOOKUP(F790,题库数据!$A$5:$A$104,题库数据!$K$5:$K$104,""),IF(OR(_xlpm.v="",_xlpm.v=0),"",_xlpm.v))</f>
        <v>https://aws.amazon.com/blogs/compute/microservice-delivery-with-amazon-ecs-and-application-load-balancers/</v>
      </c>
    </row>
    <row r="791" spans="1:8" ht="18.75" customHeight="1" thickBot="1">
      <c r="A791" s="10"/>
      <c r="B791" s="66" t="str">
        <f>_xlfn.LET(_xlpm.v,_xlfn.XLOOKUP($F791,题库[题号],题库[选项F],""),IF(OR(_xlpm.v="",_xlpm.v=0),"",_xlpm.v))</f>
        <v/>
      </c>
      <c r="C791" s="67"/>
      <c r="D791" s="6" t="str" cm="1">
        <f t="array" ref="D791">_xlfn.LET(_xlpm.v,INDEX($B:$B, 4 + INT((ROW()-4)/13)*13 + 8), IF(_xlpm.v=0,"",_xlpm.v))</f>
        <v/>
      </c>
      <c r="E791" s="6"/>
      <c r="F791" s="6">
        <f>61</f>
        <v>61</v>
      </c>
      <c r="G791" s="6" t="str">
        <f>_xlfn.XLOOKUP($F791,题库数据!$A$5:$A$104,题库数据!$J$5:$J$104,"")</f>
        <v>D</v>
      </c>
      <c r="H791" s="6" t="str">
        <f>_xlfn.LET(_xlpm.v,_xlfn.XLOOKUP(F791,题库数据!$A$5:$A$104,题库数据!$K$5:$K$104,""),IF(OR(_xlpm.v="",_xlpm.v=0),"",_xlpm.v))</f>
        <v>https://aws.amazon.com/blogs/compute/microservice-delivery-with-amazon-ecs-and-application-load-balancers/</v>
      </c>
    </row>
    <row r="792" spans="1:8" ht="18.75" customHeight="1" thickBot="1">
      <c r="A792" s="11" t="s">
        <v>111</v>
      </c>
      <c r="B792" s="25"/>
      <c r="C792" s="7"/>
      <c r="D792" s="6" t="str" cm="1">
        <f t="array" ref="D792">_xlfn.LET(_xlpm.v,INDEX($B:$B, 4 + INT((ROW()-4)/13)*13 + 8), IF(_xlpm.v=0,"",_xlpm.v))</f>
        <v/>
      </c>
      <c r="E792" s="6"/>
      <c r="F792" s="6">
        <f>61</f>
        <v>61</v>
      </c>
      <c r="G792" s="6" t="str">
        <f>_xlfn.XLOOKUP($F792,题库数据!$A$5:$A$104,题库数据!$J$5:$J$104,"")</f>
        <v>D</v>
      </c>
      <c r="H792" s="6" t="str">
        <f>_xlfn.LET(_xlpm.v,_xlfn.XLOOKUP(F792,题库数据!$A$5:$A$104,题库数据!$K$5:$K$104,""),IF(OR(_xlpm.v="",_xlpm.v=0),"",_xlpm.v))</f>
        <v>https://aws.amazon.com/blogs/compute/microservice-delivery-with-amazon-ecs-and-application-load-balancers/</v>
      </c>
    </row>
    <row r="793" spans="1:8" ht="18.75" customHeight="1">
      <c r="A793" s="10" t="s">
        <v>112</v>
      </c>
      <c r="B793" s="34" t="str">
        <f>_xlfn.LET(_xlpm.inp,$B$792,_xlpm.nInp,_xlfn.LET(_xlpm.raw,UPPER(TRIM($B$792)),_xlpm.clean,SUBSTITUTE(SUBSTITUTE(SUBSTITUTE(SUBSTITUTE(SUBSTITUTE(_xlpm.raw,"，",","),"、",","),"；",","),"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93" s="19"/>
      <c r="D793" s="6" t="str" cm="1">
        <f t="array" ref="D793">_xlfn.LET(_xlpm.v,INDEX($B:$B, 4 + INT((ROW()-4)/13)*13 + 8), IF(_xlpm.v=0,"",_xlpm.v))</f>
        <v/>
      </c>
      <c r="E793" s="6"/>
      <c r="F793" s="6">
        <f>61</f>
        <v>61</v>
      </c>
      <c r="G793" s="6" t="str">
        <f>_xlfn.XLOOKUP($F793,题库数据!$A$5:$A$104,题库数据!$J$5:$J$104,"")</f>
        <v>D</v>
      </c>
      <c r="H793" s="6" t="str">
        <f>_xlfn.LET(_xlpm.v,_xlfn.XLOOKUP(F793,题库数据!$A$5:$A$104,题库数据!$K$5:$K$104,""),IF(OR(_xlpm.v="",_xlpm.v=0),"",_xlpm.v))</f>
        <v>https://aws.amazon.com/blogs/compute/microservice-delivery-with-amazon-ecs-and-application-load-balancers/</v>
      </c>
    </row>
    <row r="794" spans="1:8" ht="18.75" customHeight="1">
      <c r="A794" s="10" t="s">
        <v>113</v>
      </c>
      <c r="B794" s="35" t="str">
        <f>_xlfn.LET(_xlpm.inp,$B$792,_xlpm.nStd,_xlfn.LET(_xlpm.raw,UPPER(TRIM($G$784)),_xlpm.clean,SUBSTITUTE(SUBSTITUTE(SUBSTITUTE(SUBSTITUTE(SUBSTITUTE(_xlpm.raw,"，",","),"、",","),"；",","),"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4" s="18"/>
      <c r="D794" s="6" t="str" cm="1">
        <f t="array" ref="D794">_xlfn.LET(_xlpm.v,INDEX($B:$B, 4 + INT((ROW()-4)/13)*13 + 8), IF(_xlpm.v=0,"",_xlpm.v))</f>
        <v/>
      </c>
      <c r="E794" s="6"/>
      <c r="F794" s="6">
        <f>61</f>
        <v>61</v>
      </c>
      <c r="G794" s="6" t="str">
        <f>_xlfn.XLOOKUP($F794,题库数据!$A$5:$A$104,题库数据!$J$5:$J$104,"")</f>
        <v>D</v>
      </c>
      <c r="H794" s="6" t="str">
        <f>_xlfn.LET(_xlpm.v,_xlfn.XLOOKUP(F794,题库数据!$A$5:$A$104,题库数据!$K$5:$K$104,""),IF(OR(_xlpm.v="",_xlpm.v=0),"",_xlpm.v))</f>
        <v>https://aws.amazon.com/blogs/compute/microservice-delivery-with-amazon-ecs-and-application-load-balancers/</v>
      </c>
    </row>
    <row r="795" spans="1:8" ht="18.75" customHeight="1">
      <c r="A795" s="37" t="s">
        <v>114</v>
      </c>
      <c r="B795" s="52" t="str">
        <f>_xlfn.LET(_xlpm.inp,$B$792,_xlpm.p,$H$784,IF(OR(LEN(TRIM(_xlpm.inp))=0,LEN(TRIM(_xlpm.p))=0,_xlpm.p=0),"",_xlpm.p))</f>
        <v/>
      </c>
      <c r="C795" s="63"/>
      <c r="D795" s="6" t="str" cm="1">
        <f t="array" ref="D795">_xlfn.LET(_xlpm.v,INDEX($B:$B, 4 + INT((ROW()-4)/13)*13 + 8), IF(_xlpm.v=0,"",_xlpm.v))</f>
        <v/>
      </c>
      <c r="E795" s="6"/>
      <c r="F795" s="6">
        <f>61</f>
        <v>61</v>
      </c>
      <c r="G795" s="6" t="str">
        <f>_xlfn.XLOOKUP($F795,题库数据!$A$5:$A$104,题库数据!$J$5:$J$104,"")</f>
        <v>D</v>
      </c>
      <c r="H795" s="6" t="str">
        <f>_xlfn.LET(_xlpm.v,_xlfn.XLOOKUP(F795,题库数据!$A$5:$A$104,题库数据!$K$5:$K$104,""),IF(OR(_xlpm.v="",_xlpm.v=0),"",_xlpm.v))</f>
        <v>https://aws.amazon.com/blogs/compute/microservice-delivery-with-amazon-ecs-and-application-load-balancers/</v>
      </c>
    </row>
    <row r="796" spans="1:8" ht="18.75" customHeight="1" thickBot="1">
      <c r="A796" s="12"/>
      <c r="B796" s="54"/>
      <c r="C796" s="55"/>
      <c r="D796" s="6" t="str" cm="1">
        <f t="array" ref="D796">_xlfn.LET(_xlpm.v,INDEX($B:$B, 4 + INT((ROW()-4)/13)*13 + 8), IF(_xlpm.v=0,"",_xlpm.v))</f>
        <v/>
      </c>
      <c r="E796" s="6"/>
      <c r="F796" s="6">
        <f>61</f>
        <v>61</v>
      </c>
      <c r="G796" s="6" t="str">
        <f>_xlfn.XLOOKUP($F796,题库数据!$A$5:$A$104,题库数据!$J$5:$J$104,"")</f>
        <v>D</v>
      </c>
      <c r="H796" s="6" t="str">
        <f>_xlfn.LET(_xlpm.v,_xlfn.XLOOKUP(F796,题库数据!$A$5:$A$104,题库数据!$K$5:$K$104,""),IF(OR(_xlpm.v="",_xlpm.v=0),"",_xlpm.v))</f>
        <v>https://aws.amazon.com/blogs/compute/microservice-delivery-with-amazon-ecs-and-application-load-balancers/</v>
      </c>
    </row>
    <row r="797" spans="1:8" ht="58.5" customHeight="1" thickTop="1" thickBot="1">
      <c r="A797" s="8" t="s">
        <v>176</v>
      </c>
      <c r="B797" s="56" t="s">
        <v>705</v>
      </c>
      <c r="C797" s="57"/>
      <c r="D797" s="6" t="str" cm="1">
        <f t="array" ref="D797">_xlfn.LET(_xlpm.v,INDEX($B:$B, 4 + INT((ROW()-4)/13)*13 + 8), IF(_xlpm.v=0,"",_xlpm.v))</f>
        <v/>
      </c>
      <c r="E797" s="6"/>
      <c r="F797" s="6">
        <f>62</f>
        <v>62</v>
      </c>
      <c r="G797" s="6" t="str">
        <f>_xlfn.XLOOKUP($F797,题库数据!$A$5:$A$104,题库数据!$J$5:$J$104,"")</f>
        <v>B</v>
      </c>
      <c r="H797" s="6" t="str">
        <f>_xlfn.LET(_xlpm.v,_xlfn.XLOOKUP(F797,题库数据!$A$5:$A$104,题库数据!$K$5:$K$104,""),IF(OR(_xlpm.v="",_xlpm.v=0),"",_xlpm.v))</f>
        <v>https://docs.aws.amazon.com/AmazonRDS/latest/AuroraUserGuide/Aurora.Replication.html#Aurora.Replication.Replicas Aurora 副本有两个主要用途.您可以向它们发出查询以扩展读取操作您的应用程序,您通常通过连接到集群的读取器终端节点来执行此操作.这样,Aurora 可以将只读连接的负载分散到集群中尽可能多的 Aurora 副本中.Aurora 副本还有助于提高可用性.如果集群中的写入器实例不可用,Aurora 会自动提升读取器实例之一以取代其作为新写入器的位置. https://docs.aws.amazon.com/AmazonRDS/latest/AuroraUserGuide/Aurora.Overview.html</v>
      </c>
    </row>
    <row r="798" spans="1:8" ht="18.75" customHeight="1">
      <c r="A798" s="13"/>
      <c r="B798" s="58"/>
      <c r="C798" s="59"/>
      <c r="D798" s="6" t="str" cm="1">
        <f t="array" ref="D798">_xlfn.LET(_xlpm.v,INDEX($B:$B, 4 + INT((ROW()-4)/13)*13 + 8), IF(_xlpm.v=0,"",_xlpm.v))</f>
        <v/>
      </c>
      <c r="E798" s="6"/>
      <c r="F798" s="6">
        <f>62</f>
        <v>62</v>
      </c>
      <c r="G798" s="6" t="str">
        <f>_xlfn.XLOOKUP($F798,题库数据!$A$5:$A$104,题库数据!$J$5:$J$104,"")</f>
        <v>B</v>
      </c>
      <c r="H798" s="6" t="str">
        <f>_xlfn.LET(_xlpm.v,_xlfn.XLOOKUP(F798,题库数据!$A$5:$A$104,题库数据!$K$5:$K$104,""),IF(OR(_xlpm.v="",_xlpm.v=0),"",_xlpm.v))</f>
        <v>https://docs.aws.amazon.com/AmazonRDS/latest/AuroraUserGuide/Aurora.Replication.html#Aurora.Replication.Replicas Aurora 副本有两个主要用途.您可以向它们发出查询以扩展读取操作您的应用程序,您通常通过连接到集群的读取器终端节点来执行此操作.这样,Aurora 可以将只读连接的负载分散到集群中尽可能多的 Aurora 副本中.Aurora 副本还有助于提高可用性.如果集群中的写入器实例不可用,Aurora 会自动提升读取器实例之一以取代其作为新写入器的位置. https://docs.aws.amazon.com/AmazonRDS/latest/AuroraUserGuide/Aurora.Overview.html</v>
      </c>
    </row>
    <row r="799" spans="1:8" ht="18.75" customHeight="1">
      <c r="A799" s="14" t="s">
        <v>107</v>
      </c>
      <c r="B799" s="60" t="str">
        <f>_xlfn.XLOOKUP($F799,题库[题号],题库[选项A])</f>
        <v>将月度报告迁移到 Amazon Redshift.</v>
      </c>
      <c r="C799" s="61"/>
      <c r="D799" s="6" t="str" cm="1">
        <f t="array" ref="D799">_xlfn.LET(_xlpm.v,INDEX($B:$B, 4 + INT((ROW()-4)/13)*13 + 8), IF(_xlpm.v=0,"",_xlpm.v))</f>
        <v/>
      </c>
      <c r="E799" s="6"/>
      <c r="F799" s="6">
        <f>62</f>
        <v>62</v>
      </c>
      <c r="G799" s="6" t="str">
        <f>_xlfn.XLOOKUP($F799,题库数据!$A$5:$A$104,题库数据!$J$5:$J$104,"")</f>
        <v>B</v>
      </c>
      <c r="H799" s="6" t="str">
        <f>_xlfn.LET(_xlpm.v,_xlfn.XLOOKUP(F799,题库数据!$A$5:$A$104,题库数据!$K$5:$K$104,""),IF(OR(_xlpm.v="",_xlpm.v=0),"",_xlpm.v))</f>
        <v>https://docs.aws.amazon.com/AmazonRDS/latest/AuroraUserGuide/Aurora.Replication.html#Aurora.Replication.Replicas Aurora 副本有两个主要用途.您可以向它们发出查询以扩展读取操作您的应用程序,您通常通过连接到集群的读取器终端节点来执行此操作.这样,Aurora 可以将只读连接的负载分散到集群中尽可能多的 Aurora 副本中.Aurora 副本还有助于提高可用性.如果集群中的写入器实例不可用,Aurora 会自动提升读取器实例之一以取代其作为新写入器的位置. https://docs.aws.amazon.com/AmazonRDS/latest/AuroraUserGuide/Aurora.Overview.html</v>
      </c>
    </row>
    <row r="800" spans="1:8" ht="18.75" customHeight="1">
      <c r="A800" s="14" t="s">
        <v>108</v>
      </c>
      <c r="B800" s="60" t="str">
        <f>_xlfn.XLOOKUP($F800,题库[题号],题库[选项B])</f>
        <v>将月度报告迁移到 Aurora 副本</v>
      </c>
      <c r="C800" s="61"/>
      <c r="D800" s="6" t="str" cm="1">
        <f t="array" ref="D800">_xlfn.LET(_xlpm.v,INDEX($B:$B, 4 + INT((ROW()-4)/13)*13 + 8), IF(_xlpm.v=0,"",_xlpm.v))</f>
        <v/>
      </c>
      <c r="E800" s="6"/>
      <c r="F800" s="6">
        <f>62</f>
        <v>62</v>
      </c>
      <c r="G800" s="6" t="str">
        <f>_xlfn.XLOOKUP($F800,题库数据!$A$5:$A$104,题库数据!$J$5:$J$104,"")</f>
        <v>B</v>
      </c>
      <c r="H800" s="6" t="str">
        <f>_xlfn.LET(_xlpm.v,_xlfn.XLOOKUP(F800,题库数据!$A$5:$A$104,题库数据!$K$5:$K$104,""),IF(OR(_xlpm.v="",_xlpm.v=0),"",_xlpm.v))</f>
        <v>https://docs.aws.amazon.com/AmazonRDS/latest/AuroraUserGuide/Aurora.Replication.html#Aurora.Replication.Replicas Aurora 副本有两个主要用途.您可以向它们发出查询以扩展读取操作您的应用程序,您通常通过连接到集群的读取器终端节点来执行此操作.这样,Aurora 可以将只读连接的负载分散到集群中尽可能多的 Aurora 副本中.Aurora 副本还有助于提高可用性.如果集群中的写入器实例不可用,Aurora 会自动提升读取器实例之一以取代其作为新写入器的位置. https://docs.aws.amazon.com/AmazonRDS/latest/AuroraUserGuide/Aurora.Overview.html</v>
      </c>
    </row>
    <row r="801" spans="1:8" ht="18.75" customHeight="1">
      <c r="A801" s="14" t="s">
        <v>109</v>
      </c>
      <c r="B801" s="60" t="str">
        <f>_xlfn.XLOOKUP($F801,题库[题号],题库[选项C])</f>
        <v>将 Aurora 数据库迁移到更大的实例类</v>
      </c>
      <c r="C801" s="61"/>
      <c r="D801" s="6" t="str" cm="1">
        <f t="array" ref="D801">_xlfn.LET(_xlpm.v,INDEX($B:$B, 4 + INT((ROW()-4)/13)*13 + 8), IF(_xlpm.v=0,"",_xlpm.v))</f>
        <v/>
      </c>
      <c r="E801" s="6"/>
      <c r="F801" s="6">
        <f>62</f>
        <v>62</v>
      </c>
      <c r="G801" s="6" t="str">
        <f>_xlfn.XLOOKUP($F801,题库数据!$A$5:$A$104,题库数据!$J$5:$J$104,"")</f>
        <v>B</v>
      </c>
      <c r="H801" s="6" t="str">
        <f>_xlfn.LET(_xlpm.v,_xlfn.XLOOKUP(F801,题库数据!$A$5:$A$104,题库数据!$K$5:$K$104,""),IF(OR(_xlpm.v="",_xlpm.v=0),"",_xlpm.v))</f>
        <v>https://docs.aws.amazon.com/AmazonRDS/latest/AuroraUserGuide/Aurora.Replication.html#Aurora.Replication.Replicas Aurora 副本有两个主要用途.您可以向它们发出查询以扩展读取操作您的应用程序,您通常通过连接到集群的读取器终端节点来执行此操作.这样,Aurora 可以将只读连接的负载分散到集群中尽可能多的 Aurora 副本中.Aurora 副本还有助于提高可用性.如果集群中的写入器实例不可用,Aurora 会自动提升读取器实例之一以取代其作为新写入器的位置. https://docs.aws.amazon.com/AmazonRDS/latest/AuroraUserGuide/Aurora.Overview.html</v>
      </c>
    </row>
    <row r="802" spans="1:8" ht="18.75" customHeight="1">
      <c r="A802" s="14" t="s">
        <v>110</v>
      </c>
      <c r="B802" s="60" t="str">
        <f>_xlfn.XLOOKUP($F802,题库[题号],题库[选项D])</f>
        <v>增加 Aurora 实例的预置 IOPS</v>
      </c>
      <c r="C802" s="61"/>
      <c r="D802" s="6" t="str" cm="1">
        <f t="array" ref="D802">_xlfn.LET(_xlpm.v,INDEX($B:$B, 4 + INT((ROW()-4)/13)*13 + 8), IF(_xlpm.v=0,"",_xlpm.v))</f>
        <v/>
      </c>
      <c r="E802" s="6"/>
      <c r="F802" s="6">
        <f>62</f>
        <v>62</v>
      </c>
      <c r="G802" s="6" t="str">
        <f>_xlfn.XLOOKUP($F802,题库数据!$A$5:$A$104,题库数据!$J$5:$J$104,"")</f>
        <v>B</v>
      </c>
      <c r="H802" s="6" t="str">
        <f>_xlfn.LET(_xlpm.v,_xlfn.XLOOKUP(F802,题库数据!$A$5:$A$104,题库数据!$K$5:$K$104,""),IF(OR(_xlpm.v="",_xlpm.v=0),"",_xlpm.v))</f>
        <v>https://docs.aws.amazon.com/AmazonRDS/latest/AuroraUserGuide/Aurora.Replication.html#Aurora.Replication.Replicas Aurora 副本有两个主要用途.您可以向它们发出查询以扩展读取操作您的应用程序,您通常通过连接到集群的读取器终端节点来执行此操作.这样,Aurora 可以将只读连接的负载分散到集群中尽可能多的 Aurora 副本中.Aurora 副本还有助于提高可用性.如果集群中的写入器实例不可用,Aurora 会自动提升读取器实例之一以取代其作为新写入器的位置. https://docs.aws.amazon.com/AmazonRDS/latest/AuroraUserGuide/Aurora.Overview.html</v>
      </c>
    </row>
    <row r="803" spans="1:8" ht="18.75" customHeight="1">
      <c r="A803" s="14"/>
      <c r="B803" s="62" t="str">
        <f>_xlfn.LET(_xlpm.v,_xlfn.XLOOKUP($F803,题库[题号],题库[选项E],""),IF(OR(_xlpm.v="",_xlpm.v=0),"",_xlpm.v))</f>
        <v/>
      </c>
      <c r="C803" s="63"/>
      <c r="D803" s="6" t="str" cm="1">
        <f t="array" ref="D803">_xlfn.LET(_xlpm.v,INDEX($B:$B, 4 + INT((ROW()-4)/13)*13 + 8), IF(_xlpm.v=0,"",_xlpm.v))</f>
        <v/>
      </c>
      <c r="E803" s="6"/>
      <c r="F803" s="6">
        <f>62</f>
        <v>62</v>
      </c>
      <c r="G803" s="6" t="str">
        <f>_xlfn.XLOOKUP($F803,题库数据!$A$5:$A$104,题库数据!$J$5:$J$104,"")</f>
        <v>B</v>
      </c>
      <c r="H803" s="6" t="str">
        <f>_xlfn.LET(_xlpm.v,_xlfn.XLOOKUP(F803,题库数据!$A$5:$A$104,题库数据!$K$5:$K$104,""),IF(OR(_xlpm.v="",_xlpm.v=0),"",_xlpm.v))</f>
        <v>https://docs.aws.amazon.com/AmazonRDS/latest/AuroraUserGuide/Aurora.Replication.html#Aurora.Replication.Replicas Aurora 副本有两个主要用途.您可以向它们发出查询以扩展读取操作您的应用程序,您通常通过连接到集群的读取器终端节点来执行此操作.这样,Aurora 可以将只读连接的负载分散到集群中尽可能多的 Aurora 副本中.Aurora 副本还有助于提高可用性.如果集群中的写入器实例不可用,Aurora 会自动提升读取器实例之一以取代其作为新写入器的位置. https://docs.aws.amazon.com/AmazonRDS/latest/AuroraUserGuide/Aurora.Overview.html</v>
      </c>
    </row>
    <row r="804" spans="1:8" ht="18.75" customHeight="1" thickBot="1">
      <c r="A804" s="14"/>
      <c r="B804" s="66" t="str">
        <f>_xlfn.LET(_xlpm.v,_xlfn.XLOOKUP($F804,题库[题号],题库[选项F],""),IF(OR(_xlpm.v="",_xlpm.v=0),"",_xlpm.v))</f>
        <v/>
      </c>
      <c r="C804" s="67"/>
      <c r="D804" s="6" t="str" cm="1">
        <f t="array" ref="D804">_xlfn.LET(_xlpm.v,INDEX($B:$B, 4 + INT((ROW()-4)/13)*13 + 8), IF(_xlpm.v=0,"",_xlpm.v))</f>
        <v/>
      </c>
      <c r="E804" s="6"/>
      <c r="F804" s="6">
        <f>62</f>
        <v>62</v>
      </c>
      <c r="G804" s="6" t="str">
        <f>_xlfn.XLOOKUP($F804,题库数据!$A$5:$A$104,题库数据!$J$5:$J$104,"")</f>
        <v>B</v>
      </c>
      <c r="H804" s="6" t="str">
        <f>_xlfn.LET(_xlpm.v,_xlfn.XLOOKUP(F804,题库数据!$A$5:$A$104,题库数据!$K$5:$K$104,""),IF(OR(_xlpm.v="",_xlpm.v=0),"",_xlpm.v))</f>
        <v>https://docs.aws.amazon.com/AmazonRDS/latest/AuroraUserGuide/Aurora.Replication.html#Aurora.Replication.Replicas Aurora 副本有两个主要用途.您可以向它们发出查询以扩展读取操作您的应用程序,您通常通过连接到集群的读取器终端节点来执行此操作.这样,Aurora 可以将只读连接的负载分散到集群中尽可能多的 Aurora 副本中.Aurora 副本还有助于提高可用性.如果集群中的写入器实例不可用,Aurora 会自动提升读取器实例之一以取代其作为新写入器的位置. https://docs.aws.amazon.com/AmazonRDS/latest/AuroraUserGuide/Aurora.Overview.html</v>
      </c>
    </row>
    <row r="805" spans="1:8" ht="18.75" customHeight="1" thickBot="1">
      <c r="A805" s="11" t="s">
        <v>111</v>
      </c>
      <c r="B805" s="25"/>
      <c r="C805" s="7"/>
      <c r="D805" s="6" t="str" cm="1">
        <f t="array" ref="D805">_xlfn.LET(_xlpm.v,INDEX($B:$B, 4 + INT((ROW()-4)/13)*13 + 8), IF(_xlpm.v=0,"",_xlpm.v))</f>
        <v/>
      </c>
      <c r="E805" s="6"/>
      <c r="F805" s="6">
        <f>62</f>
        <v>62</v>
      </c>
      <c r="G805" s="6" t="str">
        <f>_xlfn.XLOOKUP($F805,题库数据!$A$5:$A$104,题库数据!$J$5:$J$104,"")</f>
        <v>B</v>
      </c>
      <c r="H805" s="6" t="str">
        <f>_xlfn.LET(_xlpm.v,_xlfn.XLOOKUP(F805,题库数据!$A$5:$A$104,题库数据!$K$5:$K$104,""),IF(OR(_xlpm.v="",_xlpm.v=0),"",_xlpm.v))</f>
        <v>https://docs.aws.amazon.com/AmazonRDS/latest/AuroraUserGuide/Aurora.Replication.html#Aurora.Replication.Replicas Aurora 副本有两个主要用途.您可以向它们发出查询以扩展读取操作您的应用程序,您通常通过连接到集群的读取器终端节点来执行此操作.这样,Aurora 可以将只读连接的负载分散到集群中尽可能多的 Aurora 副本中.Aurora 副本还有助于提高可用性.如果集群中的写入器实例不可用,Aurora 会自动提升读取器实例之一以取代其作为新写入器的位置. https://docs.aws.amazon.com/AmazonRDS/latest/AuroraUserGuide/Aurora.Overview.html</v>
      </c>
    </row>
    <row r="806" spans="1:8" ht="18.75" customHeight="1">
      <c r="A806" s="14" t="s">
        <v>112</v>
      </c>
      <c r="B806" s="34" t="str">
        <f>_xlfn.LET(_xlpm.inp,$B$805,_xlpm.nInp,_xlfn.LET(_xlpm.raw,UPPER(TRIM($B$805)),_xlpm.clean,SUBSTITUTE(SUBSTITUTE(SUBSTITUTE(SUBSTITUTE(SUBSTITUTE(_xlpm.raw,"，",","),"、",","),"；",","),"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06" s="19"/>
      <c r="D806" s="6" t="str" cm="1">
        <f t="array" ref="D806">_xlfn.LET(_xlpm.v,INDEX($B:$B, 4 + INT((ROW()-4)/13)*13 + 8), IF(_xlpm.v=0,"",_xlpm.v))</f>
        <v/>
      </c>
      <c r="E806" s="6"/>
      <c r="F806" s="6">
        <f>62</f>
        <v>62</v>
      </c>
      <c r="G806" s="6" t="str">
        <f>_xlfn.XLOOKUP($F806,题库数据!$A$5:$A$104,题库数据!$J$5:$J$104,"")</f>
        <v>B</v>
      </c>
      <c r="H806" s="6" t="str">
        <f>_xlfn.LET(_xlpm.v,_xlfn.XLOOKUP(F806,题库数据!$A$5:$A$104,题库数据!$K$5:$K$104,""),IF(OR(_xlpm.v="",_xlpm.v=0),"",_xlpm.v))</f>
        <v>https://docs.aws.amazon.com/AmazonRDS/latest/AuroraUserGuide/Aurora.Replication.html#Aurora.Replication.Replicas Aurora 副本有两个主要用途.您可以向它们发出查询以扩展读取操作您的应用程序,您通常通过连接到集群的读取器终端节点来执行此操作.这样,Aurora 可以将只读连接的负载分散到集群中尽可能多的 Aurora 副本中.Aurora 副本还有助于提高可用性.如果集群中的写入器实例不可用,Aurora 会自动提升读取器实例之一以取代其作为新写入器的位置. https://docs.aws.amazon.com/AmazonRDS/latest/AuroraUserGuide/Aurora.Overview.html</v>
      </c>
    </row>
    <row r="807" spans="1:8" ht="18.75" customHeight="1">
      <c r="A807" s="14" t="s">
        <v>113</v>
      </c>
      <c r="B807" s="35" t="str">
        <f>_xlfn.LET(_xlpm.inp,$B$805,_xlpm.nStd,_xlfn.LET(_xlpm.raw,UPPER(TRIM($G$797)),_xlpm.clean,SUBSTITUTE(SUBSTITUTE(SUBSTITUTE(SUBSTITUTE(SUBSTITUTE(_xlpm.raw,"，",","),"、",","),"；",","),"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07" s="18"/>
      <c r="D807" s="6" t="str" cm="1">
        <f t="array" ref="D807">_xlfn.LET(_xlpm.v,INDEX($B:$B, 4 + INT((ROW()-4)/13)*13 + 8), IF(_xlpm.v=0,"",_xlpm.v))</f>
        <v/>
      </c>
      <c r="E807" s="6"/>
      <c r="F807" s="6">
        <f>62</f>
        <v>62</v>
      </c>
      <c r="G807" s="6" t="str">
        <f>_xlfn.XLOOKUP($F807,题库数据!$A$5:$A$104,题库数据!$J$5:$J$104,"")</f>
        <v>B</v>
      </c>
      <c r="H807" s="6" t="str">
        <f>_xlfn.LET(_xlpm.v,_xlfn.XLOOKUP(F807,题库数据!$A$5:$A$104,题库数据!$K$5:$K$104,""),IF(OR(_xlpm.v="",_xlpm.v=0),"",_xlpm.v))</f>
        <v>https://docs.aws.amazon.com/AmazonRDS/latest/AuroraUserGuide/Aurora.Replication.html#Aurora.Replication.Replicas Aurora 副本有两个主要用途.您可以向它们发出查询以扩展读取操作您的应用程序,您通常通过连接到集群的读取器终端节点来执行此操作.这样,Aurora 可以将只读连接的负载分散到集群中尽可能多的 Aurora 副本中.Aurora 副本还有助于提高可用性.如果集群中的写入器实例不可用,Aurora 会自动提升读取器实例之一以取代其作为新写入器的位置. https://docs.aws.amazon.com/AmazonRDS/latest/AuroraUserGuide/Aurora.Overview.html</v>
      </c>
    </row>
    <row r="808" spans="1:8" ht="18.75" customHeight="1">
      <c r="A808" s="37" t="s">
        <v>114</v>
      </c>
      <c r="B808" s="52" t="str">
        <f>_xlfn.LET(_xlpm.inp,$B$805,_xlpm.p,$H$797,IF(OR(LEN(TRIM(_xlpm.inp))=0,LEN(TRIM(_xlpm.p))=0,_xlpm.p=0),"",_xlpm.p))</f>
        <v/>
      </c>
      <c r="C808" s="63"/>
      <c r="D808" s="6" t="str" cm="1">
        <f t="array" ref="D808">_xlfn.LET(_xlpm.v,INDEX($B:$B, 4 + INT((ROW()-4)/13)*13 + 8), IF(_xlpm.v=0,"",_xlpm.v))</f>
        <v/>
      </c>
      <c r="E808" s="6"/>
      <c r="F808" s="6">
        <f>62</f>
        <v>62</v>
      </c>
      <c r="G808" s="6" t="str">
        <f>_xlfn.XLOOKUP($F808,题库数据!$A$5:$A$104,题库数据!$J$5:$J$104,"")</f>
        <v>B</v>
      </c>
      <c r="H808" s="6" t="str">
        <f>_xlfn.LET(_xlpm.v,_xlfn.XLOOKUP(F808,题库数据!$A$5:$A$104,题库数据!$K$5:$K$104,""),IF(OR(_xlpm.v="",_xlpm.v=0),"",_xlpm.v))</f>
        <v>https://docs.aws.amazon.com/AmazonRDS/latest/AuroraUserGuide/Aurora.Replication.html#Aurora.Replication.Replicas Aurora 副本有两个主要用途.您可以向它们发出查询以扩展读取操作您的应用程序,您通常通过连接到集群的读取器终端节点来执行此操作.这样,Aurora 可以将只读连接的负载分散到集群中尽可能多的 Aurora 副本中.Aurora 副本还有助于提高可用性.如果集群中的写入器实例不可用,Aurora 会自动提升读取器实例之一以取代其作为新写入器的位置. https://docs.aws.amazon.com/AmazonRDS/latest/AuroraUserGuide/Aurora.Overview.html</v>
      </c>
    </row>
    <row r="809" spans="1:8" ht="18.75" customHeight="1" thickBot="1">
      <c r="A809" s="15"/>
      <c r="B809" s="54"/>
      <c r="C809" s="55"/>
      <c r="D809" s="6" t="str" cm="1">
        <f t="array" ref="D809">_xlfn.LET(_xlpm.v,INDEX($B:$B, 4 + INT((ROW()-4)/13)*13 + 8), IF(_xlpm.v=0,"",_xlpm.v))</f>
        <v/>
      </c>
      <c r="E809" s="6"/>
      <c r="F809" s="6">
        <f>62</f>
        <v>62</v>
      </c>
      <c r="G809" s="6" t="str">
        <f>_xlfn.XLOOKUP($F809,题库数据!$A$5:$A$104,题库数据!$J$5:$J$104,"")</f>
        <v>B</v>
      </c>
      <c r="H809" s="6" t="str">
        <f>_xlfn.LET(_xlpm.v,_xlfn.XLOOKUP(F809,题库数据!$A$5:$A$104,题库数据!$K$5:$K$104,""),IF(OR(_xlpm.v="",_xlpm.v=0),"",_xlpm.v))</f>
        <v>https://docs.aws.amazon.com/AmazonRDS/latest/AuroraUserGuide/Aurora.Replication.html#Aurora.Replication.Replicas Aurora 副本有两个主要用途.您可以向它们发出查询以扩展读取操作您的应用程序,您通常通过连接到集群的读取器终端节点来执行此操作.这样,Aurora 可以将只读连接的负载分散到集群中尽可能多的 Aurora 副本中.Aurora 副本还有助于提高可用性.如果集群中的写入器实例不可用,Aurora 会自动提升读取器实例之一以取代其作为新写入器的位置. https://docs.aws.amazon.com/AmazonRDS/latest/AuroraUserGuide/Aurora.Overview.html</v>
      </c>
    </row>
    <row r="810" spans="1:8" ht="58.5" customHeight="1" thickTop="1" thickBot="1">
      <c r="A810" s="8" t="s">
        <v>177</v>
      </c>
      <c r="B810" s="56" t="s">
        <v>707</v>
      </c>
      <c r="C810" s="57"/>
      <c r="D810" s="6" t="str" cm="1">
        <f t="array" ref="D810">_xlfn.LET(_xlpm.v,INDEX($B:$B, 4 + INT((ROW()-4)/13)*13 + 8), IF(_xlpm.v=0,"",_xlpm.v))</f>
        <v/>
      </c>
      <c r="E810" s="6"/>
      <c r="F810" s="6">
        <f>63</f>
        <v>63</v>
      </c>
      <c r="G810" s="6" t="str">
        <f>_xlfn.XLOOKUP($F810,题库数据!$A$5:$A$104,题库数据!$J$5:$J$104,"")</f>
        <v>D</v>
      </c>
      <c r="H810" s="6" t="str">
        <f>_xlfn.LET(_xlpm.v,_xlfn.XLOOKUP(F810,题库数据!$A$5:$A$104,题库数据!$K$5:$K$104,""),IF(OR(_xlpm.v="",_xlpm.v=0),"",_xlpm.v))</f>
        <v>Agreed with D as Spot Fleet can leverage both spot+on-demand instances, it should be the most cost-effective.</v>
      </c>
    </row>
    <row r="811" spans="1:8" ht="18.75" customHeight="1">
      <c r="A811" s="9"/>
      <c r="B811" s="74"/>
      <c r="C811" s="75"/>
      <c r="D811" s="6" t="str" cm="1">
        <f t="array" ref="D811">_xlfn.LET(_xlpm.v,INDEX($B:$B, 4 + INT((ROW()-4)/13)*13 + 8), IF(_xlpm.v=0,"",_xlpm.v))</f>
        <v/>
      </c>
      <c r="E811" s="6"/>
      <c r="F811" s="6">
        <f>63</f>
        <v>63</v>
      </c>
      <c r="G811" s="6" t="str">
        <f>_xlfn.XLOOKUP($F811,题库数据!$A$5:$A$104,题库数据!$J$5:$J$104,"")</f>
        <v>D</v>
      </c>
      <c r="H811" s="6" t="str">
        <f>_xlfn.LET(_xlpm.v,_xlfn.XLOOKUP(F811,题库数据!$A$5:$A$104,题库数据!$K$5:$K$104,""),IF(OR(_xlpm.v="",_xlpm.v=0),"",_xlpm.v))</f>
        <v>Agreed with D as Spot Fleet can leverage both spot+on-demand instances, it should be the most cost-effective.</v>
      </c>
    </row>
    <row r="812" spans="1:8" ht="18.75" customHeight="1">
      <c r="A812" s="10" t="s">
        <v>107</v>
      </c>
      <c r="B812" s="64" t="str">
        <f>_xlfn.XLOOKUP($F812,题库[题号],题库[选项A])</f>
        <v>将数据库迁移到 Amazon RDS for MySQL 数据库实例.创建 Web 应用程序的 AMI.使用 AMI 启动第二个 EC2 按需实例.使用应用程序负载均衡器将负载分配到每个 EC2 实例.</v>
      </c>
      <c r="C812" s="65"/>
      <c r="D812" s="6" t="str" cm="1">
        <f t="array" ref="D812">_xlfn.LET(_xlpm.v,INDEX($B:$B, 4 + INT((ROW()-4)/13)*13 + 8), IF(_xlpm.v=0,"",_xlpm.v))</f>
        <v/>
      </c>
      <c r="E812" s="6"/>
      <c r="F812" s="6">
        <f>63</f>
        <v>63</v>
      </c>
      <c r="G812" s="6" t="str">
        <f>_xlfn.XLOOKUP($F812,题库数据!$A$5:$A$104,题库数据!$J$5:$J$104,"")</f>
        <v>D</v>
      </c>
      <c r="H812" s="6" t="str">
        <f>_xlfn.LET(_xlpm.v,_xlfn.XLOOKUP(F812,题库数据!$A$5:$A$104,题库数据!$K$5:$K$104,""),IF(OR(_xlpm.v="",_xlpm.v=0),"",_xlpm.v))</f>
        <v>Agreed with D as Spot Fleet can leverage both spot+on-demand instances, it should be the most cost-effective.</v>
      </c>
    </row>
    <row r="813" spans="1:8" ht="18.75" customHeight="1">
      <c r="A813" s="10" t="s">
        <v>108</v>
      </c>
      <c r="B813" s="64" t="str">
        <f>_xlfn.XLOOKUP($F813,题库[题号],题库[选项B])</f>
        <v>将数据库迁移到 Amazon RDS for MySQL 数据库实例.创建 Web 应用程序的 AMI.使用 AMI 启动第二个 EC2 按需实例.使用 Amazon Route 53 加权路由在两个 EC2 实例之间分配负载.</v>
      </c>
      <c r="C813" s="65"/>
      <c r="D813" s="6" t="str" cm="1">
        <f t="array" ref="D813">_xlfn.LET(_xlpm.v,INDEX($B:$B, 4 + INT((ROW()-4)/13)*13 + 8), IF(_xlpm.v=0,"",_xlpm.v))</f>
        <v/>
      </c>
      <c r="E813" s="6"/>
      <c r="F813" s="6">
        <f>63</f>
        <v>63</v>
      </c>
      <c r="G813" s="6" t="str">
        <f>_xlfn.XLOOKUP($F813,题库数据!$A$5:$A$104,题库数据!$J$5:$J$104,"")</f>
        <v>D</v>
      </c>
      <c r="H813" s="6" t="str">
        <f>_xlfn.LET(_xlpm.v,_xlfn.XLOOKUP(F813,题库数据!$A$5:$A$104,题库数据!$K$5:$K$104,""),IF(OR(_xlpm.v="",_xlpm.v=0),"",_xlpm.v))</f>
        <v>Agreed with D as Spot Fleet can leverage both spot+on-demand instances, it should be the most cost-effective.</v>
      </c>
    </row>
    <row r="814" spans="1:8" ht="18.75" customHeight="1">
      <c r="A814" s="10" t="s">
        <v>109</v>
      </c>
      <c r="B814" s="64" t="str">
        <f>_xlfn.XLOOKUP($F814,题库[题号],题库[选项C])</f>
        <v>将数据库迁移到 Amazon Aurora MySQL 数据库实例.创建 AWS Lambda 函数以停止 EC2 实例并更改实例类型.创建 Amazon CloudWatch 警报以在 CPU 利用率超过 75% 时调用 Lambda 函数.</v>
      </c>
      <c r="C814" s="65"/>
      <c r="D814" s="6" t="str" cm="1">
        <f t="array" ref="D814">_xlfn.LET(_xlpm.v,INDEX($B:$B, 4 + INT((ROW()-4)/13)*13 + 8), IF(_xlpm.v=0,"",_xlpm.v))</f>
        <v/>
      </c>
      <c r="E814" s="6"/>
      <c r="F814" s="6">
        <f>63</f>
        <v>63</v>
      </c>
      <c r="G814" s="6" t="str">
        <f>_xlfn.XLOOKUP($F814,题库数据!$A$5:$A$104,题库数据!$J$5:$J$104,"")</f>
        <v>D</v>
      </c>
      <c r="H814" s="6" t="str">
        <f>_xlfn.LET(_xlpm.v,_xlfn.XLOOKUP(F814,题库数据!$A$5:$A$104,题库数据!$K$5:$K$104,""),IF(OR(_xlpm.v="",_xlpm.v=0),"",_xlpm.v))</f>
        <v>Agreed with D as Spot Fleet can leverage both spot+on-demand instances, it should be the most cost-effective.</v>
      </c>
    </row>
    <row r="815" spans="1:8" ht="18.75" customHeight="1">
      <c r="A815" s="10" t="s">
        <v>110</v>
      </c>
      <c r="B815" s="64" t="str">
        <f>_xlfn.XLOOKUP($F815,题库[题号],题库[选项D])</f>
        <v>将数据库迁移到 Amazon Aurora MySQL 数据库实例.创建 Web 应用程序的 AMI.将 AMI 应用到启动模板.使用启动模板创建 Auto Scaling 组.配置启动模板以使用 Spot 队列.附加一个应用程序负载均衡器到 Auto Scaling 组.</v>
      </c>
      <c r="C815" s="65"/>
      <c r="D815" s="6" t="str" cm="1">
        <f t="array" ref="D815">_xlfn.LET(_xlpm.v,INDEX($B:$B, 4 + INT((ROW()-4)/13)*13 + 8), IF(_xlpm.v=0,"",_xlpm.v))</f>
        <v/>
      </c>
      <c r="E815" s="6"/>
      <c r="F815" s="6">
        <f>63</f>
        <v>63</v>
      </c>
      <c r="G815" s="6" t="str">
        <f>_xlfn.XLOOKUP($F815,题库数据!$A$5:$A$104,题库数据!$J$5:$J$104,"")</f>
        <v>D</v>
      </c>
      <c r="H815" s="6" t="str">
        <f>_xlfn.LET(_xlpm.v,_xlfn.XLOOKUP(F815,题库数据!$A$5:$A$104,题库数据!$K$5:$K$104,""),IF(OR(_xlpm.v="",_xlpm.v=0),"",_xlpm.v))</f>
        <v>Agreed with D as Spot Fleet can leverage both spot+on-demand instances, it should be the most cost-effective.</v>
      </c>
    </row>
    <row r="816" spans="1:8" ht="18.75" customHeight="1">
      <c r="A816" s="10"/>
      <c r="B816" s="62" t="str">
        <f>_xlfn.LET(_xlpm.v,_xlfn.XLOOKUP($F816,题库[题号],题库[选项E],""),IF(OR(_xlpm.v="",_xlpm.v=0),"",_xlpm.v))</f>
        <v/>
      </c>
      <c r="C816" s="63"/>
      <c r="D816" s="6" t="str" cm="1">
        <f t="array" ref="D816">_xlfn.LET(_xlpm.v,INDEX($B:$B, 4 + INT((ROW()-4)/13)*13 + 8), IF(_xlpm.v=0,"",_xlpm.v))</f>
        <v/>
      </c>
      <c r="E816" s="6"/>
      <c r="F816" s="6">
        <f>63</f>
        <v>63</v>
      </c>
      <c r="G816" s="6" t="str">
        <f>_xlfn.XLOOKUP($F816,题库数据!$A$5:$A$104,题库数据!$J$5:$J$104,"")</f>
        <v>D</v>
      </c>
      <c r="H816" s="6" t="str">
        <f>_xlfn.LET(_xlpm.v,_xlfn.XLOOKUP(F816,题库数据!$A$5:$A$104,题库数据!$K$5:$K$104,""),IF(OR(_xlpm.v="",_xlpm.v=0),"",_xlpm.v))</f>
        <v>Agreed with D as Spot Fleet can leverage both spot+on-demand instances, it should be the most cost-effective.</v>
      </c>
    </row>
    <row r="817" spans="1:8" ht="18.75" customHeight="1" thickBot="1">
      <c r="A817" s="10"/>
      <c r="B817" s="66" t="str">
        <f>_xlfn.LET(_xlpm.v,_xlfn.XLOOKUP($F817,题库[题号],题库[选项F],""),IF(OR(_xlpm.v="",_xlpm.v=0),"",_xlpm.v))</f>
        <v/>
      </c>
      <c r="C817" s="67"/>
      <c r="D817" s="6" t="str" cm="1">
        <f t="array" ref="D817">_xlfn.LET(_xlpm.v,INDEX($B:$B, 4 + INT((ROW()-4)/13)*13 + 8), IF(_xlpm.v=0,"",_xlpm.v))</f>
        <v/>
      </c>
      <c r="E817" s="6"/>
      <c r="F817" s="6">
        <f>63</f>
        <v>63</v>
      </c>
      <c r="G817" s="6" t="str">
        <f>_xlfn.XLOOKUP($F817,题库数据!$A$5:$A$104,题库数据!$J$5:$J$104,"")</f>
        <v>D</v>
      </c>
      <c r="H817" s="6" t="str">
        <f>_xlfn.LET(_xlpm.v,_xlfn.XLOOKUP(F817,题库数据!$A$5:$A$104,题库数据!$K$5:$K$104,""),IF(OR(_xlpm.v="",_xlpm.v=0),"",_xlpm.v))</f>
        <v>Agreed with D as Spot Fleet can leverage both spot+on-demand instances, it should be the most cost-effective.</v>
      </c>
    </row>
    <row r="818" spans="1:8" ht="18.75" customHeight="1" thickBot="1">
      <c r="A818" s="11" t="s">
        <v>111</v>
      </c>
      <c r="B818" s="25"/>
      <c r="C818" s="7"/>
      <c r="D818" s="6" t="str" cm="1">
        <f t="array" ref="D818">_xlfn.LET(_xlpm.v,INDEX($B:$B, 4 + INT((ROW()-4)/13)*13 + 8), IF(_xlpm.v=0,"",_xlpm.v))</f>
        <v/>
      </c>
      <c r="E818" s="6"/>
      <c r="F818" s="6">
        <f>63</f>
        <v>63</v>
      </c>
      <c r="G818" s="6" t="str">
        <f>_xlfn.XLOOKUP($F818,题库数据!$A$5:$A$104,题库数据!$J$5:$J$104,"")</f>
        <v>D</v>
      </c>
      <c r="H818" s="6" t="str">
        <f>_xlfn.LET(_xlpm.v,_xlfn.XLOOKUP(F818,题库数据!$A$5:$A$104,题库数据!$K$5:$K$104,""),IF(OR(_xlpm.v="",_xlpm.v=0),"",_xlpm.v))</f>
        <v>Agreed with D as Spot Fleet can leverage both spot+on-demand instances, it should be the most cost-effective.</v>
      </c>
    </row>
    <row r="819" spans="1:8" ht="18.75" customHeight="1">
      <c r="A819" s="10" t="s">
        <v>112</v>
      </c>
      <c r="B819" s="34" t="str">
        <f>_xlfn.LET(_xlpm.inp,$B$818,_xlpm.nInp,_xlfn.LET(_xlpm.raw,UPPER(TRIM($B$818)),_xlpm.clean,SUBSTITUTE(SUBSTITUTE(SUBSTITUTE(SUBSTITUTE(SUBSTITUTE(_xlpm.raw,"，",","),"、",","),"；",","),"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19" s="19"/>
      <c r="D819" s="6" t="str" cm="1">
        <f t="array" ref="D819">_xlfn.LET(_xlpm.v,INDEX($B:$B, 4 + INT((ROW()-4)/13)*13 + 8), IF(_xlpm.v=0,"",_xlpm.v))</f>
        <v/>
      </c>
      <c r="E819" s="6"/>
      <c r="F819" s="6">
        <f>63</f>
        <v>63</v>
      </c>
      <c r="G819" s="6" t="str">
        <f>_xlfn.XLOOKUP($F819,题库数据!$A$5:$A$104,题库数据!$J$5:$J$104,"")</f>
        <v>D</v>
      </c>
      <c r="H819" s="6" t="str">
        <f>_xlfn.LET(_xlpm.v,_xlfn.XLOOKUP(F819,题库数据!$A$5:$A$104,题库数据!$K$5:$K$104,""),IF(OR(_xlpm.v="",_xlpm.v=0),"",_xlpm.v))</f>
        <v>Agreed with D as Spot Fleet can leverage both spot+on-demand instances, it should be the most cost-effective.</v>
      </c>
    </row>
    <row r="820" spans="1:8" ht="18.75" customHeight="1">
      <c r="A820" s="10" t="s">
        <v>113</v>
      </c>
      <c r="B820" s="35" t="str">
        <f>_xlfn.LET(_xlpm.inp,$B$818,_xlpm.nStd,_xlfn.LET(_xlpm.raw,UPPER(TRIM($G$810)),_xlpm.clean,SUBSTITUTE(SUBSTITUTE(SUBSTITUTE(SUBSTITUTE(SUBSTITUTE(_xlpm.raw,"，",","),"、",","),"；",","),"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20" s="18"/>
      <c r="D820" s="6" t="str" cm="1">
        <f t="array" ref="D820">_xlfn.LET(_xlpm.v,INDEX($B:$B, 4 + INT((ROW()-4)/13)*13 + 8), IF(_xlpm.v=0,"",_xlpm.v))</f>
        <v/>
      </c>
      <c r="E820" s="6"/>
      <c r="F820" s="6">
        <f>63</f>
        <v>63</v>
      </c>
      <c r="G820" s="6" t="str">
        <f>_xlfn.XLOOKUP($F820,题库数据!$A$5:$A$104,题库数据!$J$5:$J$104,"")</f>
        <v>D</v>
      </c>
      <c r="H820" s="6" t="str">
        <f>_xlfn.LET(_xlpm.v,_xlfn.XLOOKUP(F820,题库数据!$A$5:$A$104,题库数据!$K$5:$K$104,""),IF(OR(_xlpm.v="",_xlpm.v=0),"",_xlpm.v))</f>
        <v>Agreed with D as Spot Fleet can leverage both spot+on-demand instances, it should be the most cost-effective.</v>
      </c>
    </row>
    <row r="821" spans="1:8" ht="18.75" customHeight="1">
      <c r="A821" s="37" t="s">
        <v>114</v>
      </c>
      <c r="B821" s="52" t="str">
        <f>_xlfn.LET(_xlpm.inp,$B$818,_xlpm.p,$H$810,IF(OR(LEN(TRIM(_xlpm.inp))=0,LEN(TRIM(_xlpm.p))=0,_xlpm.p=0),"",_xlpm.p))</f>
        <v/>
      </c>
      <c r="C821" s="63"/>
      <c r="D821" s="6" t="str" cm="1">
        <f t="array" ref="D821">_xlfn.LET(_xlpm.v,INDEX($B:$B, 4 + INT((ROW()-4)/13)*13 + 8), IF(_xlpm.v=0,"",_xlpm.v))</f>
        <v/>
      </c>
      <c r="E821" s="6"/>
      <c r="F821" s="6">
        <f>63</f>
        <v>63</v>
      </c>
      <c r="G821" s="6" t="str">
        <f>_xlfn.XLOOKUP($F821,题库数据!$A$5:$A$104,题库数据!$J$5:$J$104,"")</f>
        <v>D</v>
      </c>
      <c r="H821" s="6" t="str">
        <f>_xlfn.LET(_xlpm.v,_xlfn.XLOOKUP(F821,题库数据!$A$5:$A$104,题库数据!$K$5:$K$104,""),IF(OR(_xlpm.v="",_xlpm.v=0),"",_xlpm.v))</f>
        <v>Agreed with D as Spot Fleet can leverage both spot+on-demand instances, it should be the most cost-effective.</v>
      </c>
    </row>
    <row r="822" spans="1:8" ht="18.75" customHeight="1" thickBot="1">
      <c r="A822" s="12"/>
      <c r="B822" s="54"/>
      <c r="C822" s="55"/>
      <c r="D822" s="6" t="str" cm="1">
        <f t="array" ref="D822">_xlfn.LET(_xlpm.v,INDEX($B:$B, 4 + INT((ROW()-4)/13)*13 + 8), IF(_xlpm.v=0,"",_xlpm.v))</f>
        <v/>
      </c>
      <c r="E822" s="6"/>
      <c r="F822" s="6">
        <f>63</f>
        <v>63</v>
      </c>
      <c r="G822" s="6" t="str">
        <f>_xlfn.XLOOKUP($F822,题库数据!$A$5:$A$104,题库数据!$J$5:$J$104,"")</f>
        <v>D</v>
      </c>
      <c r="H822" s="6" t="str">
        <f>_xlfn.LET(_xlpm.v,_xlfn.XLOOKUP(F822,题库数据!$A$5:$A$104,题库数据!$K$5:$K$104,""),IF(OR(_xlpm.v="",_xlpm.v=0),"",_xlpm.v))</f>
        <v>Agreed with D as Spot Fleet can leverage both spot+on-demand instances, it should be the most cost-effective.</v>
      </c>
    </row>
    <row r="823" spans="1:8" ht="58.5" customHeight="1" thickTop="1" thickBot="1">
      <c r="A823" s="8" t="s">
        <v>178</v>
      </c>
      <c r="B823" s="56" t="s">
        <v>709</v>
      </c>
      <c r="C823" s="57"/>
      <c r="D823" s="6" t="str" cm="1">
        <f t="array" ref="D823">_xlfn.LET(_xlpm.v,INDEX($B:$B, 4 + INT((ROW()-4)/13)*13 + 8), IF(_xlpm.v=0,"",_xlpm.v))</f>
        <v/>
      </c>
      <c r="E823" s="6"/>
      <c r="F823" s="6">
        <f>64</f>
        <v>64</v>
      </c>
      <c r="G823" s="6" t="str">
        <f>_xlfn.XLOOKUP($F823,题库数据!$A$5:$A$104,题库数据!$J$5:$J$104,"")</f>
        <v>B</v>
      </c>
      <c r="H823" s="6" t="str">
        <f>_xlfn.LET(_xlpm.v,_xlfn.XLOOKUP(F823,题库数据!$A$5:$A$104,题库数据!$K$5:$K$104,""),IF(OR(_xlpm.v="",_xlpm.v=0),"",_xlpm.v))</f>
        <v>They are currently using On Demand instances, so option C is out. A uses Spot instances which is not recommended for PROD and D uses Dedicated instances which are expensive. So option B should be the one.</v>
      </c>
    </row>
    <row r="824" spans="1:8" ht="18.75" customHeight="1">
      <c r="A824" s="13"/>
      <c r="B824" s="58"/>
      <c r="C824" s="59"/>
      <c r="D824" s="6" t="str" cm="1">
        <f t="array" ref="D824">_xlfn.LET(_xlpm.v,INDEX($B:$B, 4 + INT((ROW()-4)/13)*13 + 8), IF(_xlpm.v=0,"",_xlpm.v))</f>
        <v/>
      </c>
      <c r="E824" s="6"/>
      <c r="F824" s="6">
        <f>64</f>
        <v>64</v>
      </c>
      <c r="G824" s="6" t="str">
        <f>_xlfn.XLOOKUP($F824,题库数据!$A$5:$A$104,题库数据!$J$5:$J$104,"")</f>
        <v>B</v>
      </c>
      <c r="H824" s="6" t="str">
        <f>_xlfn.LET(_xlpm.v,_xlfn.XLOOKUP(F824,题库数据!$A$5:$A$104,题库数据!$K$5:$K$104,""),IF(OR(_xlpm.v="",_xlpm.v=0),"",_xlpm.v))</f>
        <v>They are currently using On Demand instances, so option C is out. A uses Spot instances which is not recommended for PROD and D uses Dedicated instances which are expensive. So option B should be the one.</v>
      </c>
    </row>
    <row r="825" spans="1:8" ht="18.75" customHeight="1">
      <c r="A825" s="14" t="s">
        <v>107</v>
      </c>
      <c r="B825" s="60" t="str">
        <f>_xlfn.XLOOKUP($F825,题库[题号],题库[选项A])</f>
        <v>对整个工作负载使用 Spot 实例.</v>
      </c>
      <c r="C825" s="61"/>
      <c r="D825" s="6" t="str" cm="1">
        <f t="array" ref="D825">_xlfn.LET(_xlpm.v,INDEX($B:$B, 4 + INT((ROW()-4)/13)*13 + 8), IF(_xlpm.v=0,"",_xlpm.v))</f>
        <v/>
      </c>
      <c r="E825" s="6"/>
      <c r="F825" s="6">
        <f>64</f>
        <v>64</v>
      </c>
      <c r="G825" s="6" t="str">
        <f>_xlfn.XLOOKUP($F825,题库数据!$A$5:$A$104,题库数据!$J$5:$J$104,"")</f>
        <v>B</v>
      </c>
      <c r="H825" s="6" t="str">
        <f>_xlfn.LET(_xlpm.v,_xlfn.XLOOKUP(F825,题库数据!$A$5:$A$104,题库数据!$K$5:$K$104,""),IF(OR(_xlpm.v="",_xlpm.v=0),"",_xlpm.v))</f>
        <v>They are currently using On Demand instances, so option C is out. A uses Spot instances which is not recommended for PROD and D uses Dedicated instances which are expensive. So option B should be the one.</v>
      </c>
    </row>
    <row r="826" spans="1:8" ht="18.75" customHeight="1">
      <c r="A826" s="14" t="s">
        <v>108</v>
      </c>
      <c r="B826" s="60" t="str">
        <f>_xlfn.XLOOKUP($F826,题库[题号],题库[选项B])</f>
        <v>将预留实例用于基线使用水平.将 Spot 实例用于应用程序所需的任何额外容量,</v>
      </c>
      <c r="C826" s="61"/>
      <c r="D826" s="6" t="str" cm="1">
        <f t="array" ref="D826">_xlfn.LET(_xlpm.v,INDEX($B:$B, 4 + INT((ROW()-4)/13)*13 + 8), IF(_xlpm.v=0,"",_xlpm.v))</f>
        <v/>
      </c>
      <c r="E826" s="6"/>
      <c r="F826" s="6">
        <f>64</f>
        <v>64</v>
      </c>
      <c r="G826" s="6" t="str">
        <f>_xlfn.XLOOKUP($F826,题库数据!$A$5:$A$104,题库数据!$J$5:$J$104,"")</f>
        <v>B</v>
      </c>
      <c r="H826" s="6" t="str">
        <f>_xlfn.LET(_xlpm.v,_xlfn.XLOOKUP(F826,题库数据!$A$5:$A$104,题库数据!$K$5:$K$104,""),IF(OR(_xlpm.v="",_xlpm.v=0),"",_xlpm.v))</f>
        <v>They are currently using On Demand instances, so option C is out. A uses Spot instances which is not recommended for PROD and D uses Dedicated instances which are expensive. So option B should be the one.</v>
      </c>
    </row>
    <row r="827" spans="1:8" ht="18.75" customHeight="1">
      <c r="A827" s="14" t="s">
        <v>109</v>
      </c>
      <c r="B827" s="60" t="str">
        <f>_xlfn.XLOOKUP($F827,题库[题号],题库[选项C])</f>
        <v>将按需实例用于基线使用水平.将 Spot 实例用于应用程序需要的任何额外容量,</v>
      </c>
      <c r="C827" s="61"/>
      <c r="D827" s="6" t="str" cm="1">
        <f t="array" ref="D827">_xlfn.LET(_xlpm.v,INDEX($B:$B, 4 + INT((ROW()-4)/13)*13 + 8), IF(_xlpm.v=0,"",_xlpm.v))</f>
        <v/>
      </c>
      <c r="E827" s="6"/>
      <c r="F827" s="6">
        <f>64</f>
        <v>64</v>
      </c>
      <c r="G827" s="6" t="str">
        <f>_xlfn.XLOOKUP($F827,题库数据!$A$5:$A$104,题库数据!$J$5:$J$104,"")</f>
        <v>B</v>
      </c>
      <c r="H827" s="6" t="str">
        <f>_xlfn.LET(_xlpm.v,_xlfn.XLOOKUP(F827,题库数据!$A$5:$A$104,题库数据!$K$5:$K$104,""),IF(OR(_xlpm.v="",_xlpm.v=0),"",_xlpm.v))</f>
        <v>They are currently using On Demand instances, so option C is out. A uses Spot instances which is not recommended for PROD and D uses Dedicated instances which are expensive. So option B should be the one.</v>
      </c>
    </row>
    <row r="828" spans="1:8" ht="18.75" customHeight="1">
      <c r="A828" s="14" t="s">
        <v>110</v>
      </c>
      <c r="B828" s="60" t="str">
        <f>_xlfn.XLOOKUP($F828,题库[题号],题库[选项D])</f>
        <v>将专用实例用于基线使用水平.将按需实例用于应用程序所需的任何额外容量.</v>
      </c>
      <c r="C828" s="61"/>
      <c r="D828" s="6" t="str" cm="1">
        <f t="array" ref="D828">_xlfn.LET(_xlpm.v,INDEX($B:$B, 4 + INT((ROW()-4)/13)*13 + 8), IF(_xlpm.v=0,"",_xlpm.v))</f>
        <v/>
      </c>
      <c r="E828" s="6"/>
      <c r="F828" s="6">
        <f>64</f>
        <v>64</v>
      </c>
      <c r="G828" s="6" t="str">
        <f>_xlfn.XLOOKUP($F828,题库数据!$A$5:$A$104,题库数据!$J$5:$J$104,"")</f>
        <v>B</v>
      </c>
      <c r="H828" s="6" t="str">
        <f>_xlfn.LET(_xlpm.v,_xlfn.XLOOKUP(F828,题库数据!$A$5:$A$104,题库数据!$K$5:$K$104,""),IF(OR(_xlpm.v="",_xlpm.v=0),"",_xlpm.v))</f>
        <v>They are currently using On Demand instances, so option C is out. A uses Spot instances which is not recommended for PROD and D uses Dedicated instances which are expensive. So option B should be the one.</v>
      </c>
    </row>
    <row r="829" spans="1:8" ht="18.75" customHeight="1">
      <c r="A829" s="14"/>
      <c r="B829" s="62" t="str">
        <f>_xlfn.LET(_xlpm.v,_xlfn.XLOOKUP($F829,题库[题号],题库[选项E],""),IF(OR(_xlpm.v="",_xlpm.v=0),"",_xlpm.v))</f>
        <v/>
      </c>
      <c r="C829" s="63"/>
      <c r="D829" s="6" t="str" cm="1">
        <f t="array" ref="D829">_xlfn.LET(_xlpm.v,INDEX($B:$B, 4 + INT((ROW()-4)/13)*13 + 8), IF(_xlpm.v=0,"",_xlpm.v))</f>
        <v/>
      </c>
      <c r="E829" s="6"/>
      <c r="F829" s="6">
        <f>64</f>
        <v>64</v>
      </c>
      <c r="G829" s="6" t="str">
        <f>_xlfn.XLOOKUP($F829,题库数据!$A$5:$A$104,题库数据!$J$5:$J$104,"")</f>
        <v>B</v>
      </c>
      <c r="H829" s="6" t="str">
        <f>_xlfn.LET(_xlpm.v,_xlfn.XLOOKUP(F829,题库数据!$A$5:$A$104,题库数据!$K$5:$K$104,""),IF(OR(_xlpm.v="",_xlpm.v=0),"",_xlpm.v))</f>
        <v>They are currently using On Demand instances, so option C is out. A uses Spot instances which is not recommended for PROD and D uses Dedicated instances which are expensive. So option B should be the one.</v>
      </c>
    </row>
    <row r="830" spans="1:8" ht="18.75" customHeight="1" thickBot="1">
      <c r="A830" s="14"/>
      <c r="B830" s="66" t="str">
        <f>_xlfn.LET(_xlpm.v,_xlfn.XLOOKUP($F830,题库[题号],题库[选项F],""),IF(OR(_xlpm.v="",_xlpm.v=0),"",_xlpm.v))</f>
        <v/>
      </c>
      <c r="C830" s="67"/>
      <c r="D830" s="6" t="str" cm="1">
        <f t="array" ref="D830">_xlfn.LET(_xlpm.v,INDEX($B:$B, 4 + INT((ROW()-4)/13)*13 + 8), IF(_xlpm.v=0,"",_xlpm.v))</f>
        <v/>
      </c>
      <c r="E830" s="6"/>
      <c r="F830" s="6">
        <f>64</f>
        <v>64</v>
      </c>
      <c r="G830" s="6" t="str">
        <f>_xlfn.XLOOKUP($F830,题库数据!$A$5:$A$104,题库数据!$J$5:$J$104,"")</f>
        <v>B</v>
      </c>
      <c r="H830" s="6" t="str">
        <f>_xlfn.LET(_xlpm.v,_xlfn.XLOOKUP(F830,题库数据!$A$5:$A$104,题库数据!$K$5:$K$104,""),IF(OR(_xlpm.v="",_xlpm.v=0),"",_xlpm.v))</f>
        <v>They are currently using On Demand instances, so option C is out. A uses Spot instances which is not recommended for PROD and D uses Dedicated instances which are expensive. So option B should be the one.</v>
      </c>
    </row>
    <row r="831" spans="1:8" ht="18.75" customHeight="1" thickBot="1">
      <c r="A831" s="11" t="s">
        <v>111</v>
      </c>
      <c r="B831" s="25"/>
      <c r="C831" s="7"/>
      <c r="D831" s="6" t="str" cm="1">
        <f t="array" ref="D831">_xlfn.LET(_xlpm.v,INDEX($B:$B, 4 + INT((ROW()-4)/13)*13 + 8), IF(_xlpm.v=0,"",_xlpm.v))</f>
        <v/>
      </c>
      <c r="E831" s="6"/>
      <c r="F831" s="6">
        <f>64</f>
        <v>64</v>
      </c>
      <c r="G831" s="6" t="str">
        <f>_xlfn.XLOOKUP($F831,题库数据!$A$5:$A$104,题库数据!$J$5:$J$104,"")</f>
        <v>B</v>
      </c>
      <c r="H831" s="6" t="str">
        <f>_xlfn.LET(_xlpm.v,_xlfn.XLOOKUP(F831,题库数据!$A$5:$A$104,题库数据!$K$5:$K$104,""),IF(OR(_xlpm.v="",_xlpm.v=0),"",_xlpm.v))</f>
        <v>They are currently using On Demand instances, so option C is out. A uses Spot instances which is not recommended for PROD and D uses Dedicated instances which are expensive. So option B should be the one.</v>
      </c>
    </row>
    <row r="832" spans="1:8" ht="18.75" customHeight="1">
      <c r="A832" s="14" t="s">
        <v>112</v>
      </c>
      <c r="B832" s="34" t="str">
        <f>_xlfn.LET(_xlpm.inp,$B$831,_xlpm.nInp,_xlfn.LET(_xlpm.raw,UPPER(TRIM($B$831)),_xlpm.clean,SUBSTITUTE(SUBSTITUTE(SUBSTITUTE(SUBSTITUTE(SUBSTITUTE(_xlpm.raw,"，",","),"、",","),"；",","),"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32" s="19"/>
      <c r="D832" s="6" t="str" cm="1">
        <f t="array" ref="D832">_xlfn.LET(_xlpm.v,INDEX($B:$B, 4 + INT((ROW()-4)/13)*13 + 8), IF(_xlpm.v=0,"",_xlpm.v))</f>
        <v/>
      </c>
      <c r="E832" s="6"/>
      <c r="F832" s="6">
        <f>64</f>
        <v>64</v>
      </c>
      <c r="G832" s="6" t="str">
        <f>_xlfn.XLOOKUP($F832,题库数据!$A$5:$A$104,题库数据!$J$5:$J$104,"")</f>
        <v>B</v>
      </c>
      <c r="H832" s="6" t="str">
        <f>_xlfn.LET(_xlpm.v,_xlfn.XLOOKUP(F832,题库数据!$A$5:$A$104,题库数据!$K$5:$K$104,""),IF(OR(_xlpm.v="",_xlpm.v=0),"",_xlpm.v))</f>
        <v>They are currently using On Demand instances, so option C is out. A uses Spot instances which is not recommended for PROD and D uses Dedicated instances which are expensive. So option B should be the one.</v>
      </c>
    </row>
    <row r="833" spans="1:8" ht="18.75" customHeight="1">
      <c r="A833" s="14" t="s">
        <v>113</v>
      </c>
      <c r="B833" s="35" t="str">
        <f>_xlfn.LET(_xlpm.inp,$B$831,_xlpm.nStd,_xlfn.LET(_xlpm.raw,UPPER(TRIM($G$823)),_xlpm.clean,SUBSTITUTE(SUBSTITUTE(SUBSTITUTE(SUBSTITUTE(SUBSTITUTE(_xlpm.raw,"，",","),"、",","),"；",","),"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33" s="18"/>
      <c r="D833" s="6" t="str" cm="1">
        <f t="array" ref="D833">_xlfn.LET(_xlpm.v,INDEX($B:$B, 4 + INT((ROW()-4)/13)*13 + 8), IF(_xlpm.v=0,"",_xlpm.v))</f>
        <v/>
      </c>
      <c r="E833" s="6"/>
      <c r="F833" s="6">
        <f>64</f>
        <v>64</v>
      </c>
      <c r="G833" s="6" t="str">
        <f>_xlfn.XLOOKUP($F833,题库数据!$A$5:$A$104,题库数据!$J$5:$J$104,"")</f>
        <v>B</v>
      </c>
      <c r="H833" s="6" t="str">
        <f>_xlfn.LET(_xlpm.v,_xlfn.XLOOKUP(F833,题库数据!$A$5:$A$104,题库数据!$K$5:$K$104,""),IF(OR(_xlpm.v="",_xlpm.v=0),"",_xlpm.v))</f>
        <v>They are currently using On Demand instances, so option C is out. A uses Spot instances which is not recommended for PROD and D uses Dedicated instances which are expensive. So option B should be the one.</v>
      </c>
    </row>
    <row r="834" spans="1:8" ht="18.75" customHeight="1">
      <c r="A834" s="37" t="s">
        <v>114</v>
      </c>
      <c r="B834" s="52" t="str">
        <f>_xlfn.LET(_xlpm.inp,$B$831,_xlpm.p,$H$823,IF(OR(LEN(TRIM(_xlpm.inp))=0,LEN(TRIM(_xlpm.p))=0,_xlpm.p=0),"",_xlpm.p))</f>
        <v/>
      </c>
      <c r="C834" s="63"/>
      <c r="D834" s="6" t="str" cm="1">
        <f t="array" ref="D834">_xlfn.LET(_xlpm.v,INDEX($B:$B, 4 + INT((ROW()-4)/13)*13 + 8), IF(_xlpm.v=0,"",_xlpm.v))</f>
        <v/>
      </c>
      <c r="E834" s="6"/>
      <c r="F834" s="6">
        <f>64</f>
        <v>64</v>
      </c>
      <c r="G834" s="6" t="str">
        <f>_xlfn.XLOOKUP($F834,题库数据!$A$5:$A$104,题库数据!$J$5:$J$104,"")</f>
        <v>B</v>
      </c>
      <c r="H834" s="6" t="str">
        <f>_xlfn.LET(_xlpm.v,_xlfn.XLOOKUP(F834,题库数据!$A$5:$A$104,题库数据!$K$5:$K$104,""),IF(OR(_xlpm.v="",_xlpm.v=0),"",_xlpm.v))</f>
        <v>They are currently using On Demand instances, so option C is out. A uses Spot instances which is not recommended for PROD and D uses Dedicated instances which are expensive. So option B should be the one.</v>
      </c>
    </row>
    <row r="835" spans="1:8" ht="18.75" customHeight="1" thickBot="1">
      <c r="A835" s="15"/>
      <c r="B835" s="54"/>
      <c r="C835" s="55"/>
      <c r="D835" s="6" t="str" cm="1">
        <f t="array" ref="D835">_xlfn.LET(_xlpm.v,INDEX($B:$B, 4 + INT((ROW()-4)/13)*13 + 8), IF(_xlpm.v=0,"",_xlpm.v))</f>
        <v/>
      </c>
      <c r="E835" s="6"/>
      <c r="F835" s="6">
        <f>64</f>
        <v>64</v>
      </c>
      <c r="G835" s="6" t="str">
        <f>_xlfn.XLOOKUP($F835,题库数据!$A$5:$A$104,题库数据!$J$5:$J$104,"")</f>
        <v>B</v>
      </c>
      <c r="H835" s="6" t="str">
        <f>_xlfn.LET(_xlpm.v,_xlfn.XLOOKUP(F835,题库数据!$A$5:$A$104,题库数据!$K$5:$K$104,""),IF(OR(_xlpm.v="",_xlpm.v=0),"",_xlpm.v))</f>
        <v>They are currently using On Demand instances, so option C is out. A uses Spot instances which is not recommended for PROD and D uses Dedicated instances which are expensive. So option B should be the one.</v>
      </c>
    </row>
    <row r="836" spans="1:8" ht="58.5" customHeight="1" thickTop="1" thickBot="1">
      <c r="A836" s="8" t="s">
        <v>179</v>
      </c>
      <c r="B836" s="56" t="s">
        <v>711</v>
      </c>
      <c r="C836" s="57"/>
      <c r="D836" s="6" t="str" cm="1">
        <f t="array" ref="D836">_xlfn.LET(_xlpm.v,INDEX($B:$B, 4 + INT((ROW()-4)/13)*13 + 8), IF(_xlpm.v=0,"",_xlpm.v))</f>
        <v/>
      </c>
      <c r="E836" s="6"/>
      <c r="F836" s="6">
        <f>65</f>
        <v>65</v>
      </c>
      <c r="G836" s="6" t="str">
        <f>_xlfn.XLOOKUP($F836,题库数据!$A$5:$A$104,题库数据!$J$5:$J$104,"")</f>
        <v>B</v>
      </c>
      <c r="H836" s="6" t="str">
        <f>_xlfn.LET(_xlpm.v,_xlfn.XLOOKUP(F836,题库数据!$A$5:$A$104,题库数据!$K$5:$K$104,""),IF(OR(_xlpm.v="",_xlpm.v=0),"",_xlpm.v))</f>
        <v>您需要 S3 才能在一个月后存档日志.无法使用 CloudWatch Logs 来做到这一点.</v>
      </c>
    </row>
    <row r="837" spans="1:8" ht="18.75" customHeight="1">
      <c r="A837" s="9"/>
      <c r="B837" s="74"/>
      <c r="C837" s="75"/>
      <c r="D837" s="6" t="str" cm="1">
        <f t="array" ref="D837">_xlfn.LET(_xlpm.v,INDEX($B:$B, 4 + INT((ROW()-4)/13)*13 + 8), IF(_xlpm.v=0,"",_xlpm.v))</f>
        <v/>
      </c>
      <c r="E837" s="6"/>
      <c r="F837" s="6">
        <f>65</f>
        <v>65</v>
      </c>
      <c r="G837" s="6" t="str">
        <f>_xlfn.XLOOKUP($F837,题库数据!$A$5:$A$104,题库数据!$J$5:$J$104,"")</f>
        <v>B</v>
      </c>
      <c r="H837" s="6" t="str">
        <f>_xlfn.LET(_xlpm.v,_xlfn.XLOOKUP(F837,题库数据!$A$5:$A$104,题库数据!$K$5:$K$104,""),IF(OR(_xlpm.v="",_xlpm.v=0),"",_xlpm.v))</f>
        <v>您需要 S3 才能在一个月后存档日志.无法使用 CloudWatch Logs 来做到这一点.</v>
      </c>
    </row>
    <row r="838" spans="1:8" ht="18.75" customHeight="1">
      <c r="A838" s="10" t="s">
        <v>107</v>
      </c>
      <c r="B838" s="64" t="str">
        <f>_xlfn.XLOOKUP($F838,题库[题号],题库[选项A])</f>
        <v>将 log 存储在 Amazon S3 中.使用 AWS Backup 将超过 1个月的日志移动到 S3 Glacier Deep Archive.</v>
      </c>
      <c r="C838" s="65"/>
      <c r="D838" s="6" t="str" cm="1">
        <f t="array" ref="D838">_xlfn.LET(_xlpm.v,INDEX($B:$B, 4 + INT((ROW()-4)/13)*13 + 8), IF(_xlpm.v=0,"",_xlpm.v))</f>
        <v/>
      </c>
      <c r="E838" s="6"/>
      <c r="F838" s="6">
        <f>65</f>
        <v>65</v>
      </c>
      <c r="G838" s="6" t="str">
        <f>_xlfn.XLOOKUP($F838,题库数据!$A$5:$A$104,题库数据!$J$5:$J$104,"")</f>
        <v>B</v>
      </c>
      <c r="H838" s="6" t="str">
        <f>_xlfn.LET(_xlpm.v,_xlfn.XLOOKUP(F838,题库数据!$A$5:$A$104,题库数据!$K$5:$K$104,""),IF(OR(_xlpm.v="",_xlpm.v=0),"",_xlpm.v))</f>
        <v>您需要 S3 才能在一个月后存档日志.无法使用 CloudWatch Logs 来做到这一点.</v>
      </c>
    </row>
    <row r="839" spans="1:8" ht="18.75" customHeight="1">
      <c r="A839" s="10" t="s">
        <v>108</v>
      </c>
      <c r="B839" s="64" t="str">
        <f>_xlfn.XLOOKUP($F839,题库[题号],题库[选项B])</f>
        <v>将日志存储在 Amazon S3 中.使用 S3 生命周期策略将超过1个月的日志移动到 S3 Glacier Deep Archive.</v>
      </c>
      <c r="C839" s="65"/>
      <c r="D839" s="6" t="str" cm="1">
        <f t="array" ref="D839">_xlfn.LET(_xlpm.v,INDEX($B:$B, 4 + INT((ROW()-4)/13)*13 + 8), IF(_xlpm.v=0,"",_xlpm.v))</f>
        <v/>
      </c>
      <c r="E839" s="6"/>
      <c r="F839" s="6">
        <f>65</f>
        <v>65</v>
      </c>
      <c r="G839" s="6" t="str">
        <f>_xlfn.XLOOKUP($F839,题库数据!$A$5:$A$104,题库数据!$J$5:$J$104,"")</f>
        <v>B</v>
      </c>
      <c r="H839" s="6" t="str">
        <f>_xlfn.LET(_xlpm.v,_xlfn.XLOOKUP(F839,题库数据!$A$5:$A$104,题库数据!$K$5:$K$104,""),IF(OR(_xlpm.v="",_xlpm.v=0),"",_xlpm.v))</f>
        <v>您需要 S3 才能在一个月后存档日志.无法使用 CloudWatch Logs 来做到这一点.</v>
      </c>
    </row>
    <row r="840" spans="1:8" ht="18.75" customHeight="1">
      <c r="A840" s="10" t="s">
        <v>109</v>
      </c>
      <c r="B840" s="64" t="str">
        <f>_xlfn.XLOOKUP($F840,题库[题号],题库[选项C])</f>
        <v>将日志存储在 Amazon CloudWatch Logs 中.使用 AWS Backup 将超过1个月的日志移动到 S3 Glacier Deep Archive.</v>
      </c>
      <c r="C840" s="65"/>
      <c r="D840" s="6" t="str" cm="1">
        <f t="array" ref="D840">_xlfn.LET(_xlpm.v,INDEX($B:$B, 4 + INT((ROW()-4)/13)*13 + 8), IF(_xlpm.v=0,"",_xlpm.v))</f>
        <v/>
      </c>
      <c r="E840" s="6"/>
      <c r="F840" s="6">
        <f>65</f>
        <v>65</v>
      </c>
      <c r="G840" s="6" t="str">
        <f>_xlfn.XLOOKUP($F840,题库数据!$A$5:$A$104,题库数据!$J$5:$J$104,"")</f>
        <v>B</v>
      </c>
      <c r="H840" s="6" t="str">
        <f>_xlfn.LET(_xlpm.v,_xlfn.XLOOKUP(F840,题库数据!$A$5:$A$104,题库数据!$K$5:$K$104,""),IF(OR(_xlpm.v="",_xlpm.v=0),"",_xlpm.v))</f>
        <v>您需要 S3 才能在一个月后存档日志.无法使用 CloudWatch Logs 来做到这一点.</v>
      </c>
    </row>
    <row r="841" spans="1:8" ht="18.75" customHeight="1">
      <c r="A841" s="10" t="s">
        <v>110</v>
      </c>
      <c r="B841" s="64" t="str">
        <f>_xlfn.XLOOKUP($F841,题库[题号],题库[选项D])</f>
        <v>将日志存储在 Amazon CloudWatch Logs 中.使用 Amazon S3 生命周期策略将超过1个月的日志移动到 S3 Glacier Deep Archive.</v>
      </c>
      <c r="C841" s="65"/>
      <c r="D841" s="6" t="str" cm="1">
        <f t="array" ref="D841">_xlfn.LET(_xlpm.v,INDEX($B:$B, 4 + INT((ROW()-4)/13)*13 + 8), IF(_xlpm.v=0,"",_xlpm.v))</f>
        <v/>
      </c>
      <c r="E841" s="6"/>
      <c r="F841" s="6">
        <f>65</f>
        <v>65</v>
      </c>
      <c r="G841" s="6" t="str">
        <f>_xlfn.XLOOKUP($F841,题库数据!$A$5:$A$104,题库数据!$J$5:$J$104,"")</f>
        <v>B</v>
      </c>
      <c r="H841" s="6" t="str">
        <f>_xlfn.LET(_xlpm.v,_xlfn.XLOOKUP(F841,题库数据!$A$5:$A$104,题库数据!$K$5:$K$104,""),IF(OR(_xlpm.v="",_xlpm.v=0),"",_xlpm.v))</f>
        <v>您需要 S3 才能在一个月后存档日志.无法使用 CloudWatch Logs 来做到这一点.</v>
      </c>
    </row>
    <row r="842" spans="1:8" ht="18.75" customHeight="1">
      <c r="A842" s="10"/>
      <c r="B842" s="62" t="str">
        <f>_xlfn.LET(_xlpm.v,_xlfn.XLOOKUP($F842,题库[题号],题库[选项E],""),IF(OR(_xlpm.v="",_xlpm.v=0),"",_xlpm.v))</f>
        <v/>
      </c>
      <c r="C842" s="63"/>
      <c r="D842" s="6" t="str" cm="1">
        <f t="array" ref="D842">_xlfn.LET(_xlpm.v,INDEX($B:$B, 4 + INT((ROW()-4)/13)*13 + 8), IF(_xlpm.v=0,"",_xlpm.v))</f>
        <v/>
      </c>
      <c r="E842" s="6"/>
      <c r="F842" s="6">
        <f>65</f>
        <v>65</v>
      </c>
      <c r="G842" s="6" t="str">
        <f>_xlfn.XLOOKUP($F842,题库数据!$A$5:$A$104,题库数据!$J$5:$J$104,"")</f>
        <v>B</v>
      </c>
      <c r="H842" s="6" t="str">
        <f>_xlfn.LET(_xlpm.v,_xlfn.XLOOKUP(F842,题库数据!$A$5:$A$104,题库数据!$K$5:$K$104,""),IF(OR(_xlpm.v="",_xlpm.v=0),"",_xlpm.v))</f>
        <v>您需要 S3 才能在一个月后存档日志.无法使用 CloudWatch Logs 来做到这一点.</v>
      </c>
    </row>
    <row r="843" spans="1:8" ht="18.75" customHeight="1" thickBot="1">
      <c r="A843" s="10"/>
      <c r="B843" s="66" t="str">
        <f>_xlfn.LET(_xlpm.v,_xlfn.XLOOKUP($F843,题库[题号],题库[选项F],""),IF(OR(_xlpm.v="",_xlpm.v=0),"",_xlpm.v))</f>
        <v/>
      </c>
      <c r="C843" s="67"/>
      <c r="D843" s="6" t="str" cm="1">
        <f t="array" ref="D843">_xlfn.LET(_xlpm.v,INDEX($B:$B, 4 + INT((ROW()-4)/13)*13 + 8), IF(_xlpm.v=0,"",_xlpm.v))</f>
        <v/>
      </c>
      <c r="E843" s="6"/>
      <c r="F843" s="6">
        <f>65</f>
        <v>65</v>
      </c>
      <c r="G843" s="6" t="str">
        <f>_xlfn.XLOOKUP($F843,题库数据!$A$5:$A$104,题库数据!$J$5:$J$104,"")</f>
        <v>B</v>
      </c>
      <c r="H843" s="6" t="str">
        <f>_xlfn.LET(_xlpm.v,_xlfn.XLOOKUP(F843,题库数据!$A$5:$A$104,题库数据!$K$5:$K$104,""),IF(OR(_xlpm.v="",_xlpm.v=0),"",_xlpm.v))</f>
        <v>您需要 S3 才能在一个月后存档日志.无法使用 CloudWatch Logs 来做到这一点.</v>
      </c>
    </row>
    <row r="844" spans="1:8" ht="18.75" customHeight="1" thickBot="1">
      <c r="A844" s="11" t="s">
        <v>111</v>
      </c>
      <c r="B844" s="25"/>
      <c r="C844" s="7"/>
      <c r="D844" s="6" t="str" cm="1">
        <f t="array" ref="D844">_xlfn.LET(_xlpm.v,INDEX($B:$B, 4 + INT((ROW()-4)/13)*13 + 8), IF(_xlpm.v=0,"",_xlpm.v))</f>
        <v/>
      </c>
      <c r="E844" s="6"/>
      <c r="F844" s="6">
        <f>65</f>
        <v>65</v>
      </c>
      <c r="G844" s="6" t="str">
        <f>_xlfn.XLOOKUP($F844,题库数据!$A$5:$A$104,题库数据!$J$5:$J$104,"")</f>
        <v>B</v>
      </c>
      <c r="H844" s="6" t="str">
        <f>_xlfn.LET(_xlpm.v,_xlfn.XLOOKUP(F844,题库数据!$A$5:$A$104,题库数据!$K$5:$K$104,""),IF(OR(_xlpm.v="",_xlpm.v=0),"",_xlpm.v))</f>
        <v>您需要 S3 才能在一个月后存档日志.无法使用 CloudWatch Logs 来做到这一点.</v>
      </c>
    </row>
    <row r="845" spans="1:8" ht="18.75" customHeight="1">
      <c r="A845" s="10" t="s">
        <v>112</v>
      </c>
      <c r="B845" s="34" t="str">
        <f>_xlfn.LET(_xlpm.inp,$B$844,_xlpm.nInp,_xlfn.LET(_xlpm.raw,UPPER(TRIM($B$844)),_xlpm.clean,SUBSTITUTE(SUBSTITUTE(SUBSTITUTE(SUBSTITUTE(SUBSTITUTE(_xlpm.raw,"，",","),"、",","),"；",","),"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45" s="19"/>
      <c r="D845" s="6" t="str" cm="1">
        <f t="array" ref="D845">_xlfn.LET(_xlpm.v,INDEX($B:$B, 4 + INT((ROW()-4)/13)*13 + 8), IF(_xlpm.v=0,"",_xlpm.v))</f>
        <v/>
      </c>
      <c r="E845" s="6"/>
      <c r="F845" s="6">
        <f>65</f>
        <v>65</v>
      </c>
      <c r="G845" s="6" t="str">
        <f>_xlfn.XLOOKUP($F845,题库数据!$A$5:$A$104,题库数据!$J$5:$J$104,"")</f>
        <v>B</v>
      </c>
      <c r="H845" s="6" t="str">
        <f>_xlfn.LET(_xlpm.v,_xlfn.XLOOKUP(F845,题库数据!$A$5:$A$104,题库数据!$K$5:$K$104,""),IF(OR(_xlpm.v="",_xlpm.v=0),"",_xlpm.v))</f>
        <v>您需要 S3 才能在一个月后存档日志.无法使用 CloudWatch Logs 来做到这一点.</v>
      </c>
    </row>
    <row r="846" spans="1:8" ht="18.75" customHeight="1">
      <c r="A846" s="10" t="s">
        <v>113</v>
      </c>
      <c r="B846" s="35" t="str">
        <f>_xlfn.LET(_xlpm.inp,$B$844,_xlpm.nStd,_xlfn.LET(_xlpm.raw,UPPER(TRIM($G$836)),_xlpm.clean,SUBSTITUTE(SUBSTITUTE(SUBSTITUTE(SUBSTITUTE(SUBSTITUTE(_xlpm.raw,"，",","),"、",","),"；",","),"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46" s="18"/>
      <c r="D846" s="6" t="str" cm="1">
        <f t="array" ref="D846">_xlfn.LET(_xlpm.v,INDEX($B:$B, 4 + INT((ROW()-4)/13)*13 + 8), IF(_xlpm.v=0,"",_xlpm.v))</f>
        <v/>
      </c>
      <c r="E846" s="6"/>
      <c r="F846" s="6">
        <f>65</f>
        <v>65</v>
      </c>
      <c r="G846" s="6" t="str">
        <f>_xlfn.XLOOKUP($F846,题库数据!$A$5:$A$104,题库数据!$J$5:$J$104,"")</f>
        <v>B</v>
      </c>
      <c r="H846" s="6" t="str">
        <f>_xlfn.LET(_xlpm.v,_xlfn.XLOOKUP(F846,题库数据!$A$5:$A$104,题库数据!$K$5:$K$104,""),IF(OR(_xlpm.v="",_xlpm.v=0),"",_xlpm.v))</f>
        <v>您需要 S3 才能在一个月后存档日志.无法使用 CloudWatch Logs 来做到这一点.</v>
      </c>
    </row>
    <row r="847" spans="1:8" ht="18.75" customHeight="1">
      <c r="A847" s="37" t="s">
        <v>114</v>
      </c>
      <c r="B847" s="52" t="str">
        <f>_xlfn.LET(_xlpm.inp,$B$844,_xlpm.p,$H$836,IF(OR(LEN(TRIM(_xlpm.inp))=0,LEN(TRIM(_xlpm.p))=0,_xlpm.p=0),"",_xlpm.p))</f>
        <v/>
      </c>
      <c r="C847" s="63"/>
      <c r="D847" s="6" t="str" cm="1">
        <f t="array" ref="D847">_xlfn.LET(_xlpm.v,INDEX($B:$B, 4 + INT((ROW()-4)/13)*13 + 8), IF(_xlpm.v=0,"",_xlpm.v))</f>
        <v/>
      </c>
      <c r="E847" s="6"/>
      <c r="F847" s="6">
        <f>65</f>
        <v>65</v>
      </c>
      <c r="G847" s="6" t="str">
        <f>_xlfn.XLOOKUP($F847,题库数据!$A$5:$A$104,题库数据!$J$5:$J$104,"")</f>
        <v>B</v>
      </c>
      <c r="H847" s="6" t="str">
        <f>_xlfn.LET(_xlpm.v,_xlfn.XLOOKUP(F847,题库数据!$A$5:$A$104,题库数据!$K$5:$K$104,""),IF(OR(_xlpm.v="",_xlpm.v=0),"",_xlpm.v))</f>
        <v>您需要 S3 才能在一个月后存档日志.无法使用 CloudWatch Logs 来做到这一点.</v>
      </c>
    </row>
    <row r="848" spans="1:8" ht="18.75" customHeight="1" thickBot="1">
      <c r="A848" s="12"/>
      <c r="B848" s="54"/>
      <c r="C848" s="55"/>
      <c r="D848" s="6" t="str" cm="1">
        <f t="array" ref="D848">_xlfn.LET(_xlpm.v,INDEX($B:$B, 4 + INT((ROW()-4)/13)*13 + 8), IF(_xlpm.v=0,"",_xlpm.v))</f>
        <v/>
      </c>
      <c r="E848" s="6"/>
      <c r="F848" s="6">
        <f>65</f>
        <v>65</v>
      </c>
      <c r="G848" s="6" t="str">
        <f>_xlfn.XLOOKUP($F848,题库数据!$A$5:$A$104,题库数据!$J$5:$J$104,"")</f>
        <v>B</v>
      </c>
      <c r="H848" s="6" t="str">
        <f>_xlfn.LET(_xlpm.v,_xlfn.XLOOKUP(F848,题库数据!$A$5:$A$104,题库数据!$K$5:$K$104,""),IF(OR(_xlpm.v="",_xlpm.v=0),"",_xlpm.v))</f>
        <v>您需要 S3 才能在一个月后存档日志.无法使用 CloudWatch Logs 来做到这一点.</v>
      </c>
    </row>
    <row r="849" spans="1:8" ht="58.5" customHeight="1" thickTop="1" thickBot="1">
      <c r="A849" s="8" t="s">
        <v>180</v>
      </c>
      <c r="B849" s="56" t="s">
        <v>713</v>
      </c>
      <c r="C849" s="57"/>
      <c r="D849" s="6" t="str" cm="1">
        <f t="array" ref="D849">_xlfn.LET(_xlpm.v,INDEX($B:$B, 4 + INT((ROW()-4)/13)*13 + 8), IF(_xlpm.v=0,"",_xlpm.v))</f>
        <v/>
      </c>
      <c r="E849" s="6"/>
      <c r="F849" s="6">
        <f>66</f>
        <v>66</v>
      </c>
      <c r="G849" s="6" t="str">
        <f>_xlfn.XLOOKUP($F849,题库数据!$A$5:$A$104,题库数据!$J$5:$J$104,"")</f>
        <v>D</v>
      </c>
      <c r="H849" s="6" t="str">
        <f>_xlfn.LET(_xlpm.v,_xlfn.XLOOKUP(F849,题库数据!$A$5:$A$104,题库数据!$K$5:$K$104,""),IF(OR(_xlpm.v="",_xlpm.v=0),"",_xlpm.v))</f>
        <v>Option C could work but the max retries attempts is 23 days. After that messages are deleted. And you do not want that to happen! So, Option D.</v>
      </c>
    </row>
    <row r="850" spans="1:8" ht="18.75" customHeight="1">
      <c r="A850" s="13"/>
      <c r="B850" s="58"/>
      <c r="C850" s="59"/>
      <c r="D850" s="6" t="str" cm="1">
        <f t="array" ref="D850">_xlfn.LET(_xlpm.v,INDEX($B:$B, 4 + INT((ROW()-4)/13)*13 + 8), IF(_xlpm.v=0,"",_xlpm.v))</f>
        <v/>
      </c>
      <c r="E850" s="6"/>
      <c r="F850" s="6">
        <f>66</f>
        <v>66</v>
      </c>
      <c r="G850" s="6" t="str">
        <f>_xlfn.XLOOKUP($F850,题库数据!$A$5:$A$104,题库数据!$J$5:$J$104,"")</f>
        <v>D</v>
      </c>
      <c r="H850" s="6" t="str">
        <f>_xlfn.LET(_xlpm.v,_xlfn.XLOOKUP(F850,题库数据!$A$5:$A$104,题库数据!$K$5:$K$104,""),IF(OR(_xlpm.v="",_xlpm.v=0),"",_xlpm.v))</f>
        <v>Option C could work but the max retries attempts is 23 days. After that messages are deleted. And you do not want that to happen! So, Option D.</v>
      </c>
    </row>
    <row r="851" spans="1:8" ht="18.75" customHeight="1">
      <c r="A851" s="14" t="s">
        <v>107</v>
      </c>
      <c r="B851" s="60" t="str">
        <f>_xlfn.XLOOKUP($F851,题库[题号],题库[选项A])</f>
        <v>配置 Lambda 函数以跨多个可用区进行部署</v>
      </c>
      <c r="C851" s="61"/>
      <c r="D851" s="6" t="str" cm="1">
        <f t="array" ref="D851">_xlfn.LET(_xlpm.v,INDEX($B:$B, 4 + INT((ROW()-4)/13)*13 + 8), IF(_xlpm.v=0,"",_xlpm.v))</f>
        <v/>
      </c>
      <c r="E851" s="6"/>
      <c r="F851" s="6">
        <f>66</f>
        <v>66</v>
      </c>
      <c r="G851" s="6" t="str">
        <f>_xlfn.XLOOKUP($F851,题库数据!$A$5:$A$104,题库数据!$J$5:$J$104,"")</f>
        <v>D</v>
      </c>
      <c r="H851" s="6" t="str">
        <f>_xlfn.LET(_xlpm.v,_xlfn.XLOOKUP(F851,题库数据!$A$5:$A$104,题库数据!$K$5:$K$104,""),IF(OR(_xlpm.v="",_xlpm.v=0),"",_xlpm.v))</f>
        <v>Option C could work but the max retries attempts is 23 days. After that messages are deleted. And you do not want that to happen! So, Option D.</v>
      </c>
    </row>
    <row r="852" spans="1:8" ht="18.75" customHeight="1">
      <c r="A852" s="14" t="s">
        <v>108</v>
      </c>
      <c r="B852" s="60" t="str">
        <f>_xlfn.XLOOKUP($F852,题库[题号],题库[选项B])</f>
        <v>修改 Lambda 函数配置以增加函数的 CPU 和内存分配</v>
      </c>
      <c r="C852" s="61"/>
      <c r="D852" s="6" t="str" cm="1">
        <f t="array" ref="D852">_xlfn.LET(_xlpm.v,INDEX($B:$B, 4 + INT((ROW()-4)/13)*13 + 8), IF(_xlpm.v=0,"",_xlpm.v))</f>
        <v/>
      </c>
      <c r="E852" s="6"/>
      <c r="F852" s="6">
        <f>66</f>
        <v>66</v>
      </c>
      <c r="G852" s="6" t="str">
        <f>_xlfn.XLOOKUP($F852,题库数据!$A$5:$A$104,题库数据!$J$5:$J$104,"")</f>
        <v>D</v>
      </c>
      <c r="H852" s="6" t="str">
        <f>_xlfn.LET(_xlpm.v,_xlfn.XLOOKUP(F852,题库数据!$A$5:$A$104,题库数据!$K$5:$K$104,""),IF(OR(_xlpm.v="",_xlpm.v=0),"",_xlpm.v))</f>
        <v>Option C could work but the max retries attempts is 23 days. After that messages are deleted. And you do not want that to happen! So, Option D.</v>
      </c>
    </row>
    <row r="853" spans="1:8" ht="18.75" customHeight="1">
      <c r="A853" s="14" t="s">
        <v>109</v>
      </c>
      <c r="B853" s="60" t="str">
        <f>_xlfn.XLOOKUP($F853,题库[题号],题库[选项C])</f>
        <v>配置SNS主题的重试策略,增加重试次数和重试之间的等待时间</v>
      </c>
      <c r="C853" s="61"/>
      <c r="D853" s="6" t="str" cm="1">
        <f t="array" ref="D853">_xlfn.LET(_xlpm.v,INDEX($B:$B, 4 + INT((ROW()-4)/13)*13 + 8), IF(_xlpm.v=0,"",_xlpm.v))</f>
        <v/>
      </c>
      <c r="E853" s="6"/>
      <c r="F853" s="6">
        <f>66</f>
        <v>66</v>
      </c>
      <c r="G853" s="6" t="str">
        <f>_xlfn.XLOOKUP($F853,题库数据!$A$5:$A$104,题库数据!$J$5:$J$104,"")</f>
        <v>D</v>
      </c>
      <c r="H853" s="6" t="str">
        <f>_xlfn.LET(_xlpm.v,_xlfn.XLOOKUP(F853,题库数据!$A$5:$A$104,题库数据!$K$5:$K$104,""),IF(OR(_xlpm.v="",_xlpm.v=0),"",_xlpm.v))</f>
        <v>Option C could work but the max retries attempts is 23 days. After that messages are deleted. And you do not want that to happen! So, Option D.</v>
      </c>
    </row>
    <row r="854" spans="1:8" ht="18.75" customHeight="1">
      <c r="A854" s="14" t="s">
        <v>110</v>
      </c>
      <c r="B854" s="60" t="str">
        <f>_xlfn.XLOOKUP($F854,题库[题号],题库[选项D])</f>
        <v>将 Amazon Simple Queue Service (Amazon SQS) 队列配置为失败目标.修改 Lambda 函数以处理队列中的消息.</v>
      </c>
      <c r="C854" s="61"/>
      <c r="D854" s="6" t="str" cm="1">
        <f t="array" ref="D854">_xlfn.LET(_xlpm.v,INDEX($B:$B, 4 + INT((ROW()-4)/13)*13 + 8), IF(_xlpm.v=0,"",_xlpm.v))</f>
        <v/>
      </c>
      <c r="E854" s="6"/>
      <c r="F854" s="6">
        <f>66</f>
        <v>66</v>
      </c>
      <c r="G854" s="6" t="str">
        <f>_xlfn.XLOOKUP($F854,题库数据!$A$5:$A$104,题库数据!$J$5:$J$104,"")</f>
        <v>D</v>
      </c>
      <c r="H854" s="6" t="str">
        <f>_xlfn.LET(_xlpm.v,_xlfn.XLOOKUP(F854,题库数据!$A$5:$A$104,题库数据!$K$5:$K$104,""),IF(OR(_xlpm.v="",_xlpm.v=0),"",_xlpm.v))</f>
        <v>Option C could work but the max retries attempts is 23 days. After that messages are deleted. And you do not want that to happen! So, Option D.</v>
      </c>
    </row>
    <row r="855" spans="1:8" ht="18.75" customHeight="1">
      <c r="A855" s="14"/>
      <c r="B855" s="62" t="str">
        <f>_xlfn.LET(_xlpm.v,_xlfn.XLOOKUP($F855,题库[题号],题库[选项E],""),IF(OR(_xlpm.v="",_xlpm.v=0),"",_xlpm.v))</f>
        <v/>
      </c>
      <c r="C855" s="63"/>
      <c r="D855" s="6" t="str" cm="1">
        <f t="array" ref="D855">_xlfn.LET(_xlpm.v,INDEX($B:$B, 4 + INT((ROW()-4)/13)*13 + 8), IF(_xlpm.v=0,"",_xlpm.v))</f>
        <v/>
      </c>
      <c r="E855" s="6"/>
      <c r="F855" s="6">
        <f>66</f>
        <v>66</v>
      </c>
      <c r="G855" s="6" t="str">
        <f>_xlfn.XLOOKUP($F855,题库数据!$A$5:$A$104,题库数据!$J$5:$J$104,"")</f>
        <v>D</v>
      </c>
      <c r="H855" s="6" t="str">
        <f>_xlfn.LET(_xlpm.v,_xlfn.XLOOKUP(F855,题库数据!$A$5:$A$104,题库数据!$K$5:$K$104,""),IF(OR(_xlpm.v="",_xlpm.v=0),"",_xlpm.v))</f>
        <v>Option C could work but the max retries attempts is 23 days. After that messages are deleted. And you do not want that to happen! So, Option D.</v>
      </c>
    </row>
    <row r="856" spans="1:8" ht="18.75" customHeight="1" thickBot="1">
      <c r="A856" s="14"/>
      <c r="B856" s="66" t="str">
        <f>_xlfn.LET(_xlpm.v,_xlfn.XLOOKUP($F856,题库[题号],题库[选项F],""),IF(OR(_xlpm.v="",_xlpm.v=0),"",_xlpm.v))</f>
        <v/>
      </c>
      <c r="C856" s="67"/>
      <c r="D856" s="6" t="str" cm="1">
        <f t="array" ref="D856">_xlfn.LET(_xlpm.v,INDEX($B:$B, 4 + INT((ROW()-4)/13)*13 + 8), IF(_xlpm.v=0,"",_xlpm.v))</f>
        <v/>
      </c>
      <c r="E856" s="6"/>
      <c r="F856" s="6">
        <f>66</f>
        <v>66</v>
      </c>
      <c r="G856" s="6" t="str">
        <f>_xlfn.XLOOKUP($F856,题库数据!$A$5:$A$104,题库数据!$J$5:$J$104,"")</f>
        <v>D</v>
      </c>
      <c r="H856" s="6" t="str">
        <f>_xlfn.LET(_xlpm.v,_xlfn.XLOOKUP(F856,题库数据!$A$5:$A$104,题库数据!$K$5:$K$104,""),IF(OR(_xlpm.v="",_xlpm.v=0),"",_xlpm.v))</f>
        <v>Option C could work but the max retries attempts is 23 days. After that messages are deleted. And you do not want that to happen! So, Option D.</v>
      </c>
    </row>
    <row r="857" spans="1:8" ht="18.75" customHeight="1" thickBot="1">
      <c r="A857" s="11" t="s">
        <v>111</v>
      </c>
      <c r="B857" s="25"/>
      <c r="C857" s="7"/>
      <c r="D857" s="6" t="str" cm="1">
        <f t="array" ref="D857">_xlfn.LET(_xlpm.v,INDEX($B:$B, 4 + INT((ROW()-4)/13)*13 + 8), IF(_xlpm.v=0,"",_xlpm.v))</f>
        <v/>
      </c>
      <c r="E857" s="6"/>
      <c r="F857" s="6">
        <f>66</f>
        <v>66</v>
      </c>
      <c r="G857" s="6" t="str">
        <f>_xlfn.XLOOKUP($F857,题库数据!$A$5:$A$104,题库数据!$J$5:$J$104,"")</f>
        <v>D</v>
      </c>
      <c r="H857" s="6" t="str">
        <f>_xlfn.LET(_xlpm.v,_xlfn.XLOOKUP(F857,题库数据!$A$5:$A$104,题库数据!$K$5:$K$104,""),IF(OR(_xlpm.v="",_xlpm.v=0),"",_xlpm.v))</f>
        <v>Option C could work but the max retries attempts is 23 days. After that messages are deleted. And you do not want that to happen! So, Option D.</v>
      </c>
    </row>
    <row r="858" spans="1:8" ht="18.75" customHeight="1">
      <c r="A858" s="14" t="s">
        <v>112</v>
      </c>
      <c r="B858" s="34" t="str">
        <f>_xlfn.LET(_xlpm.inp,$B$857,_xlpm.nInp,_xlfn.LET(_xlpm.raw,UPPER(TRIM($B$857)),_xlpm.clean,SUBSTITUTE(SUBSTITUTE(SUBSTITUTE(SUBSTITUTE(SUBSTITUTE(_xlpm.raw,"，",","),"、",","),"；",","),"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58" s="19"/>
      <c r="D858" s="6" t="str" cm="1">
        <f t="array" ref="D858">_xlfn.LET(_xlpm.v,INDEX($B:$B, 4 + INT((ROW()-4)/13)*13 + 8), IF(_xlpm.v=0,"",_xlpm.v))</f>
        <v/>
      </c>
      <c r="E858" s="6"/>
      <c r="F858" s="6">
        <f>66</f>
        <v>66</v>
      </c>
      <c r="G858" s="6" t="str">
        <f>_xlfn.XLOOKUP($F858,题库数据!$A$5:$A$104,题库数据!$J$5:$J$104,"")</f>
        <v>D</v>
      </c>
      <c r="H858" s="6" t="str">
        <f>_xlfn.LET(_xlpm.v,_xlfn.XLOOKUP(F858,题库数据!$A$5:$A$104,题库数据!$K$5:$K$104,""),IF(OR(_xlpm.v="",_xlpm.v=0),"",_xlpm.v))</f>
        <v>Option C could work but the max retries attempts is 23 days. After that messages are deleted. And you do not want that to happen! So, Option D.</v>
      </c>
    </row>
    <row r="859" spans="1:8" ht="18.75" customHeight="1">
      <c r="A859" s="14" t="s">
        <v>113</v>
      </c>
      <c r="B859" s="35" t="str">
        <f>_xlfn.LET(_xlpm.inp,$B$857,_xlpm.nStd,_xlfn.LET(_xlpm.raw,UPPER(TRIM($G$849)),_xlpm.clean,SUBSTITUTE(SUBSTITUTE(SUBSTITUTE(SUBSTITUTE(SUBSTITUTE(_xlpm.raw,"，",","),"、",","),"；",","),"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59" s="18"/>
      <c r="D859" s="6" t="str" cm="1">
        <f t="array" ref="D859">_xlfn.LET(_xlpm.v,INDEX($B:$B, 4 + INT((ROW()-4)/13)*13 + 8), IF(_xlpm.v=0,"",_xlpm.v))</f>
        <v/>
      </c>
      <c r="E859" s="6"/>
      <c r="F859" s="6">
        <f>66</f>
        <v>66</v>
      </c>
      <c r="G859" s="6" t="str">
        <f>_xlfn.XLOOKUP($F859,题库数据!$A$5:$A$104,题库数据!$J$5:$J$104,"")</f>
        <v>D</v>
      </c>
      <c r="H859" s="6" t="str">
        <f>_xlfn.LET(_xlpm.v,_xlfn.XLOOKUP(F859,题库数据!$A$5:$A$104,题库数据!$K$5:$K$104,""),IF(OR(_xlpm.v="",_xlpm.v=0),"",_xlpm.v))</f>
        <v>Option C could work but the max retries attempts is 23 days. After that messages are deleted. And you do not want that to happen! So, Option D.</v>
      </c>
    </row>
    <row r="860" spans="1:8" ht="18.75" customHeight="1">
      <c r="A860" s="37" t="s">
        <v>114</v>
      </c>
      <c r="B860" s="52" t="str">
        <f>_xlfn.LET(_xlpm.inp,$B$857,_xlpm.p,$H$849,IF(OR(LEN(TRIM(_xlpm.inp))=0,LEN(TRIM(_xlpm.p))=0,_xlpm.p=0),"",_xlpm.p))</f>
        <v/>
      </c>
      <c r="C860" s="63"/>
      <c r="D860" s="6" t="str" cm="1">
        <f t="array" ref="D860">_xlfn.LET(_xlpm.v,INDEX($B:$B, 4 + INT((ROW()-4)/13)*13 + 8), IF(_xlpm.v=0,"",_xlpm.v))</f>
        <v/>
      </c>
      <c r="E860" s="6"/>
      <c r="F860" s="6">
        <f>66</f>
        <v>66</v>
      </c>
      <c r="G860" s="6" t="str">
        <f>_xlfn.XLOOKUP($F860,题库数据!$A$5:$A$104,题库数据!$J$5:$J$104,"")</f>
        <v>D</v>
      </c>
      <c r="H860" s="6" t="str">
        <f>_xlfn.LET(_xlpm.v,_xlfn.XLOOKUP(F860,题库数据!$A$5:$A$104,题库数据!$K$5:$K$104,""),IF(OR(_xlpm.v="",_xlpm.v=0),"",_xlpm.v))</f>
        <v>Option C could work but the max retries attempts is 23 days. After that messages are deleted. And you do not want that to happen! So, Option D.</v>
      </c>
    </row>
    <row r="861" spans="1:8" ht="18.75" customHeight="1" thickBot="1">
      <c r="A861" s="15"/>
      <c r="B861" s="54"/>
      <c r="C861" s="55"/>
      <c r="D861" s="6" t="str" cm="1">
        <f t="array" ref="D861">_xlfn.LET(_xlpm.v,INDEX($B:$B, 4 + INT((ROW()-4)/13)*13 + 8), IF(_xlpm.v=0,"",_xlpm.v))</f>
        <v/>
      </c>
      <c r="E861" s="6"/>
      <c r="F861" s="6">
        <f>66</f>
        <v>66</v>
      </c>
      <c r="G861" s="6" t="str">
        <f>_xlfn.XLOOKUP($F861,题库数据!$A$5:$A$104,题库数据!$J$5:$J$104,"")</f>
        <v>D</v>
      </c>
      <c r="H861" s="6" t="str">
        <f>_xlfn.LET(_xlpm.v,_xlfn.XLOOKUP(F861,题库数据!$A$5:$A$104,题库数据!$K$5:$K$104,""),IF(OR(_xlpm.v="",_xlpm.v=0),"",_xlpm.v))</f>
        <v>Option C could work but the max retries attempts is 23 days. After that messages are deleted. And you do not want that to happen! So, Option D.</v>
      </c>
    </row>
    <row r="862" spans="1:8" ht="58.5" customHeight="1" thickTop="1" thickBot="1">
      <c r="A862" s="8" t="s">
        <v>181</v>
      </c>
      <c r="B862" s="56" t="s">
        <v>715</v>
      </c>
      <c r="C862" s="57"/>
      <c r="D862" s="6" t="str" cm="1">
        <f t="array" ref="D862">_xlfn.LET(_xlpm.v,INDEX($B:$B, 4 + INT((ROW()-4)/13)*13 + 8), IF(_xlpm.v=0,"",_xlpm.v))</f>
        <v/>
      </c>
      <c r="E862" s="6"/>
      <c r="F862" s="6">
        <f>67</f>
        <v>67</v>
      </c>
      <c r="G862" s="6" t="str">
        <f>_xlfn.XLOOKUP($F862,题库数据!$A$5:$A$104,题库数据!$J$5:$J$104,"")</f>
        <v>A</v>
      </c>
      <c r="H862" s="6" t="str">
        <f>_xlfn.LET(_xlpm.v,_xlfn.XLOOKUP(F862,题库数据!$A$5:$A$104,题库数据!$K$5:$K$104,""),IF(OR(_xlpm.v="",_xlpm.v=0),"",_xlpm.v))</f>
        <v>详细信息显示在以下网址:https://docs.aws.amazon.com/AWSSimpleQueueService/latest/SQSDeveloperGuide/FIFOqueues.html FIFO (先进先出)队列旨在增强之间的消息传递当操作和事件的顺序至关重要或不能容忍重复时的应用程序,可能使用FIFO 队列的情况示例包括:确保用户输入的命令以正确的顺序运行,显示通过以正确的顺序发送价格修改来获得正确的产品价格.防止学生在注册帐户之前注册课程.</v>
      </c>
    </row>
    <row r="863" spans="1:8" ht="18.75" customHeight="1">
      <c r="A863" s="9"/>
      <c r="B863" s="74"/>
      <c r="C863" s="75"/>
      <c r="D863" s="6" t="str" cm="1">
        <f t="array" ref="D863">_xlfn.LET(_xlpm.v,INDEX($B:$B, 4 + INT((ROW()-4)/13)*13 + 8), IF(_xlpm.v=0,"",_xlpm.v))</f>
        <v/>
      </c>
      <c r="E863" s="6"/>
      <c r="F863" s="6">
        <f>67</f>
        <v>67</v>
      </c>
      <c r="G863" s="6" t="str">
        <f>_xlfn.XLOOKUP($F863,题库数据!$A$5:$A$104,题库数据!$J$5:$J$104,"")</f>
        <v>A</v>
      </c>
      <c r="H863" s="6" t="str">
        <f>_xlfn.LET(_xlpm.v,_xlfn.XLOOKUP(F863,题库数据!$A$5:$A$104,题库数据!$K$5:$K$104,""),IF(OR(_xlpm.v="",_xlpm.v=0),"",_xlpm.v))</f>
        <v>详细信息显示在以下网址:https://docs.aws.amazon.com/AWSSimpleQueueService/latest/SQSDeveloperGuide/FIFOqueues.html FIFO (先进先出)队列旨在增强之间的消息传递当操作和事件的顺序至关重要或不能容忍重复时的应用程序,可能使用FIFO 队列的情况示例包括:确保用户输入的命令以正确的顺序运行,显示通过以正确的顺序发送价格修改来获得正确的产品价格.防止学生在注册帐户之前注册课程.</v>
      </c>
    </row>
    <row r="864" spans="1:8" ht="18.75" customHeight="1">
      <c r="A864" s="10" t="s">
        <v>107</v>
      </c>
      <c r="B864" s="64" t="str">
        <f>_xlfn.XLOOKUP($F864,题库[题号],题库[选项A])</f>
        <v>创建一个 Amazon Simple Queue Service (Amazon SQS) FIFO 队列来保存消息.设置一个 AWS Lambda 函数来处理来自队列的消息.</v>
      </c>
      <c r="C864" s="65"/>
      <c r="D864" s="6" t="str" cm="1">
        <f t="array" ref="D864">_xlfn.LET(_xlpm.v,INDEX($B:$B, 4 + INT((ROW()-4)/13)*13 + 8), IF(_xlpm.v=0,"",_xlpm.v))</f>
        <v/>
      </c>
      <c r="E864" s="6"/>
      <c r="F864" s="6">
        <f>67</f>
        <v>67</v>
      </c>
      <c r="G864" s="6" t="str">
        <f>_xlfn.XLOOKUP($F864,题库数据!$A$5:$A$104,题库数据!$J$5:$J$104,"")</f>
        <v>A</v>
      </c>
      <c r="H864" s="6" t="str">
        <f>_xlfn.LET(_xlpm.v,_xlfn.XLOOKUP(F864,题库数据!$A$5:$A$104,题库数据!$K$5:$K$104,""),IF(OR(_xlpm.v="",_xlpm.v=0),"",_xlpm.v))</f>
        <v>详细信息显示在以下网址:https://docs.aws.amazon.com/AWSSimpleQueueService/latest/SQSDeveloperGuide/FIFOqueues.html FIFO (先进先出)队列旨在增强之间的消息传递当操作和事件的顺序至关重要或不能容忍重复时的应用程序,可能使用FIFO 队列的情况示例包括:确保用户输入的命令以正确的顺序运行,显示通过以正确的顺序发送价格修改来获得正确的产品价格.防止学生在注册帐户之前注册课程.</v>
      </c>
    </row>
    <row r="865" spans="1:8" ht="18.75" customHeight="1">
      <c r="A865" s="10" t="s">
        <v>108</v>
      </c>
      <c r="B865" s="64" t="str">
        <f>_xlfn.XLOOKUP($F865,题库[题号],题库[选项B])</f>
        <v>创建一个 Amazon Simple Notification Service (Amazon SNS)主题以传递包含要处理的有效负载的通知.将 AWS Lambda 函数配置为订阅者.</v>
      </c>
      <c r="C865" s="65"/>
      <c r="D865" s="6" t="str" cm="1">
        <f t="array" ref="D865">_xlfn.LET(_xlpm.v,INDEX($B:$B, 4 + INT((ROW()-4)/13)*13 + 8), IF(_xlpm.v=0,"",_xlpm.v))</f>
        <v/>
      </c>
      <c r="E865" s="6"/>
      <c r="F865" s="6">
        <f>67</f>
        <v>67</v>
      </c>
      <c r="G865" s="6" t="str">
        <f>_xlfn.XLOOKUP($F865,题库数据!$A$5:$A$104,题库数据!$J$5:$J$104,"")</f>
        <v>A</v>
      </c>
      <c r="H865" s="6" t="str">
        <f>_xlfn.LET(_xlpm.v,_xlfn.XLOOKUP(F865,题库数据!$A$5:$A$104,题库数据!$K$5:$K$104,""),IF(OR(_xlpm.v="",_xlpm.v=0),"",_xlpm.v))</f>
        <v>详细信息显示在以下网址:https://docs.aws.amazon.com/AWSSimpleQueueService/latest/SQSDeveloperGuide/FIFOqueues.html FIFO (先进先出)队列旨在增强之间的消息传递当操作和事件的顺序至关重要或不能容忍重复时的应用程序,可能使用FIFO 队列的情况示例包括:确保用户输入的命令以正确的顺序运行,显示通过以正确的顺序发送价格修改来获得正确的产品价格.防止学生在注册帐户之前注册课程.</v>
      </c>
    </row>
    <row r="866" spans="1:8" ht="18.75" customHeight="1">
      <c r="A866" s="10" t="s">
        <v>109</v>
      </c>
      <c r="B866" s="64" t="str">
        <f>_xlfn.XLOOKUP($F866,题库[题号],题库[选项C])</f>
        <v>创建一个 Amazon Simple Queue Service (Amazon SQS) 标准队列来保存消息.设置一个 AWS Lambda 函数来独立处理来自队列的消息.</v>
      </c>
      <c r="C866" s="65"/>
      <c r="D866" s="6" t="str" cm="1">
        <f t="array" ref="D866">_xlfn.LET(_xlpm.v,INDEX($B:$B, 4 + INT((ROW()-4)/13)*13 + 8), IF(_xlpm.v=0,"",_xlpm.v))</f>
        <v/>
      </c>
      <c r="E866" s="6"/>
      <c r="F866" s="6">
        <f>67</f>
        <v>67</v>
      </c>
      <c r="G866" s="6" t="str">
        <f>_xlfn.XLOOKUP($F866,题库数据!$A$5:$A$104,题库数据!$J$5:$J$104,"")</f>
        <v>A</v>
      </c>
      <c r="H866" s="6" t="str">
        <f>_xlfn.LET(_xlpm.v,_xlfn.XLOOKUP(F866,题库数据!$A$5:$A$104,题库数据!$K$5:$K$104,""),IF(OR(_xlpm.v="",_xlpm.v=0),"",_xlpm.v))</f>
        <v>详细信息显示在以下网址:https://docs.aws.amazon.com/AWSSimpleQueueService/latest/SQSDeveloperGuide/FIFOqueues.html FIFO (先进先出)队列旨在增强之间的消息传递当操作和事件的顺序至关重要或不能容忍重复时的应用程序,可能使用FIFO 队列的情况示例包括:确保用户输入的命令以正确的顺序运行,显示通过以正确的顺序发送价格修改来获得正确的产品价格.防止学生在注册帐户之前注册课程.</v>
      </c>
    </row>
    <row r="867" spans="1:8" ht="18.75" customHeight="1">
      <c r="A867" s="10" t="s">
        <v>110</v>
      </c>
      <c r="B867" s="64" t="str">
        <f>_xlfn.XLOOKUP($F867,题库[题号],题库[选项D])</f>
        <v>创建一个 Amazon Simple Notification Service (Amazon SNS)主题以传递包含要处理的负载的通知.将 Amazon Simple QueueService (Amazon SQS)队列配置为订阅者.</v>
      </c>
      <c r="C867" s="65"/>
      <c r="D867" s="6" t="str" cm="1">
        <f t="array" ref="D867">_xlfn.LET(_xlpm.v,INDEX($B:$B, 4 + INT((ROW()-4)/13)*13 + 8), IF(_xlpm.v=0,"",_xlpm.v))</f>
        <v/>
      </c>
      <c r="E867" s="6"/>
      <c r="F867" s="6">
        <f>67</f>
        <v>67</v>
      </c>
      <c r="G867" s="6" t="str">
        <f>_xlfn.XLOOKUP($F867,题库数据!$A$5:$A$104,题库数据!$J$5:$J$104,"")</f>
        <v>A</v>
      </c>
      <c r="H867" s="6" t="str">
        <f>_xlfn.LET(_xlpm.v,_xlfn.XLOOKUP(F867,题库数据!$A$5:$A$104,题库数据!$K$5:$K$104,""),IF(OR(_xlpm.v="",_xlpm.v=0),"",_xlpm.v))</f>
        <v>详细信息显示在以下网址:https://docs.aws.amazon.com/AWSSimpleQueueService/latest/SQSDeveloperGuide/FIFOqueues.html FIFO (先进先出)队列旨在增强之间的消息传递当操作和事件的顺序至关重要或不能容忍重复时的应用程序,可能使用FIFO 队列的情况示例包括:确保用户输入的命令以正确的顺序运行,显示通过以正确的顺序发送价格修改来获得正确的产品价格.防止学生在注册帐户之前注册课程.</v>
      </c>
    </row>
    <row r="868" spans="1:8" ht="18.75" customHeight="1">
      <c r="A868" s="10"/>
      <c r="B868" s="62" t="str">
        <f>_xlfn.LET(_xlpm.v,_xlfn.XLOOKUP($F868,题库[题号],题库[选项E],""),IF(OR(_xlpm.v="",_xlpm.v=0),"",_xlpm.v))</f>
        <v/>
      </c>
      <c r="C868" s="63"/>
      <c r="D868" s="6" t="str" cm="1">
        <f t="array" ref="D868">_xlfn.LET(_xlpm.v,INDEX($B:$B, 4 + INT((ROW()-4)/13)*13 + 8), IF(_xlpm.v=0,"",_xlpm.v))</f>
        <v/>
      </c>
      <c r="E868" s="6"/>
      <c r="F868" s="6">
        <f>67</f>
        <v>67</v>
      </c>
      <c r="G868" s="6" t="str">
        <f>_xlfn.XLOOKUP($F868,题库数据!$A$5:$A$104,题库数据!$J$5:$J$104,"")</f>
        <v>A</v>
      </c>
      <c r="H868" s="6" t="str">
        <f>_xlfn.LET(_xlpm.v,_xlfn.XLOOKUP(F868,题库数据!$A$5:$A$104,题库数据!$K$5:$K$104,""),IF(OR(_xlpm.v="",_xlpm.v=0),"",_xlpm.v))</f>
        <v>详细信息显示在以下网址:https://docs.aws.amazon.com/AWSSimpleQueueService/latest/SQSDeveloperGuide/FIFOqueues.html FIFO (先进先出)队列旨在增强之间的消息传递当操作和事件的顺序至关重要或不能容忍重复时的应用程序,可能使用FIFO 队列的情况示例包括:确保用户输入的命令以正确的顺序运行,显示通过以正确的顺序发送价格修改来获得正确的产品价格.防止学生在注册帐户之前注册课程.</v>
      </c>
    </row>
    <row r="869" spans="1:8" ht="18.75" customHeight="1" thickBot="1">
      <c r="A869" s="10"/>
      <c r="B869" s="66" t="str">
        <f>_xlfn.LET(_xlpm.v,_xlfn.XLOOKUP($F869,题库[题号],题库[选项F],""),IF(OR(_xlpm.v="",_xlpm.v=0),"",_xlpm.v))</f>
        <v/>
      </c>
      <c r="C869" s="67"/>
      <c r="D869" s="6" t="str" cm="1">
        <f t="array" ref="D869">_xlfn.LET(_xlpm.v,INDEX($B:$B, 4 + INT((ROW()-4)/13)*13 + 8), IF(_xlpm.v=0,"",_xlpm.v))</f>
        <v/>
      </c>
      <c r="E869" s="6"/>
      <c r="F869" s="6">
        <f>67</f>
        <v>67</v>
      </c>
      <c r="G869" s="6" t="str">
        <f>_xlfn.XLOOKUP($F869,题库数据!$A$5:$A$104,题库数据!$J$5:$J$104,"")</f>
        <v>A</v>
      </c>
      <c r="H869" s="6" t="str">
        <f>_xlfn.LET(_xlpm.v,_xlfn.XLOOKUP(F869,题库数据!$A$5:$A$104,题库数据!$K$5:$K$104,""),IF(OR(_xlpm.v="",_xlpm.v=0),"",_xlpm.v))</f>
        <v>详细信息显示在以下网址:https://docs.aws.amazon.com/AWSSimpleQueueService/latest/SQSDeveloperGuide/FIFOqueues.html FIFO (先进先出)队列旨在增强之间的消息传递当操作和事件的顺序至关重要或不能容忍重复时的应用程序,可能使用FIFO 队列的情况示例包括:确保用户输入的命令以正确的顺序运行,显示通过以正确的顺序发送价格修改来获得正确的产品价格.防止学生在注册帐户之前注册课程.</v>
      </c>
    </row>
    <row r="870" spans="1:8" ht="18.75" customHeight="1" thickBot="1">
      <c r="A870" s="11" t="s">
        <v>111</v>
      </c>
      <c r="B870" s="25"/>
      <c r="C870" s="7"/>
      <c r="D870" s="6" t="str" cm="1">
        <f t="array" ref="D870">_xlfn.LET(_xlpm.v,INDEX($B:$B, 4 + INT((ROW()-4)/13)*13 + 8), IF(_xlpm.v=0,"",_xlpm.v))</f>
        <v/>
      </c>
      <c r="E870" s="6"/>
      <c r="F870" s="6">
        <f>67</f>
        <v>67</v>
      </c>
      <c r="G870" s="6" t="str">
        <f>_xlfn.XLOOKUP($F870,题库数据!$A$5:$A$104,题库数据!$J$5:$J$104,"")</f>
        <v>A</v>
      </c>
      <c r="H870" s="6" t="str">
        <f>_xlfn.LET(_xlpm.v,_xlfn.XLOOKUP(F870,题库数据!$A$5:$A$104,题库数据!$K$5:$K$104,""),IF(OR(_xlpm.v="",_xlpm.v=0),"",_xlpm.v))</f>
        <v>详细信息显示在以下网址:https://docs.aws.amazon.com/AWSSimpleQueueService/latest/SQSDeveloperGuide/FIFOqueues.html FIFO (先进先出)队列旨在增强之间的消息传递当操作和事件的顺序至关重要或不能容忍重复时的应用程序,可能使用FIFO 队列的情况示例包括:确保用户输入的命令以正确的顺序运行,显示通过以正确的顺序发送价格修改来获得正确的产品价格.防止学生在注册帐户之前注册课程.</v>
      </c>
    </row>
    <row r="871" spans="1:8" ht="18.75" customHeight="1">
      <c r="A871" s="10" t="s">
        <v>112</v>
      </c>
      <c r="B871" s="34" t="str">
        <f>_xlfn.LET(_xlpm.inp,$B$870,_xlpm.nInp,_xlfn.LET(_xlpm.raw,UPPER(TRIM($B$870)),_xlpm.clean,SUBSTITUTE(SUBSTITUTE(SUBSTITUTE(SUBSTITUTE(SUBSTITUTE(_xlpm.raw,"，",","),"、",","),"；",","),"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71" s="19"/>
      <c r="D871" s="6" t="str" cm="1">
        <f t="array" ref="D871">_xlfn.LET(_xlpm.v,INDEX($B:$B, 4 + INT((ROW()-4)/13)*13 + 8), IF(_xlpm.v=0,"",_xlpm.v))</f>
        <v/>
      </c>
      <c r="E871" s="6"/>
      <c r="F871" s="6">
        <f>67</f>
        <v>67</v>
      </c>
      <c r="G871" s="6" t="str">
        <f>_xlfn.XLOOKUP($F871,题库数据!$A$5:$A$104,题库数据!$J$5:$J$104,"")</f>
        <v>A</v>
      </c>
      <c r="H871" s="6" t="str">
        <f>_xlfn.LET(_xlpm.v,_xlfn.XLOOKUP(F871,题库数据!$A$5:$A$104,题库数据!$K$5:$K$104,""),IF(OR(_xlpm.v="",_xlpm.v=0),"",_xlpm.v))</f>
        <v>详细信息显示在以下网址:https://docs.aws.amazon.com/AWSSimpleQueueService/latest/SQSDeveloperGuide/FIFOqueues.html FIFO (先进先出)队列旨在增强之间的消息传递当操作和事件的顺序至关重要或不能容忍重复时的应用程序,可能使用FIFO 队列的情况示例包括:确保用户输入的命令以正确的顺序运行,显示通过以正确的顺序发送价格修改来获得正确的产品价格.防止学生在注册帐户之前注册课程.</v>
      </c>
    </row>
    <row r="872" spans="1:8" ht="18.75" customHeight="1">
      <c r="A872" s="10" t="s">
        <v>113</v>
      </c>
      <c r="B872" s="35" t="str">
        <f>_xlfn.LET(_xlpm.inp,$B$870,_xlpm.nStd,_xlfn.LET(_xlpm.raw,UPPER(TRIM($G$862)),_xlpm.clean,SUBSTITUTE(SUBSTITUTE(SUBSTITUTE(SUBSTITUTE(SUBSTITUTE(_xlpm.raw,"，",","),"、",","),"；",","),"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72" s="18"/>
      <c r="D872" s="6" t="str" cm="1">
        <f t="array" ref="D872">_xlfn.LET(_xlpm.v,INDEX($B:$B, 4 + INT((ROW()-4)/13)*13 + 8), IF(_xlpm.v=0,"",_xlpm.v))</f>
        <v/>
      </c>
      <c r="E872" s="6"/>
      <c r="F872" s="6">
        <f>67</f>
        <v>67</v>
      </c>
      <c r="G872" s="6" t="str">
        <f>_xlfn.XLOOKUP($F872,题库数据!$A$5:$A$104,题库数据!$J$5:$J$104,"")</f>
        <v>A</v>
      </c>
      <c r="H872" s="6" t="str">
        <f>_xlfn.LET(_xlpm.v,_xlfn.XLOOKUP(F872,题库数据!$A$5:$A$104,题库数据!$K$5:$K$104,""),IF(OR(_xlpm.v="",_xlpm.v=0),"",_xlpm.v))</f>
        <v>详细信息显示在以下网址:https://docs.aws.amazon.com/AWSSimpleQueueService/latest/SQSDeveloperGuide/FIFOqueues.html FIFO (先进先出)队列旨在增强之间的消息传递当操作和事件的顺序至关重要或不能容忍重复时的应用程序,可能使用FIFO 队列的情况示例包括:确保用户输入的命令以正确的顺序运行,显示通过以正确的顺序发送价格修改来获得正确的产品价格.防止学生在注册帐户之前注册课程.</v>
      </c>
    </row>
    <row r="873" spans="1:8" ht="18.75" customHeight="1">
      <c r="A873" s="37" t="s">
        <v>114</v>
      </c>
      <c r="B873" s="52" t="str">
        <f>_xlfn.LET(_xlpm.inp,$B$870,_xlpm.p,$H$862,IF(OR(LEN(TRIM(_xlpm.inp))=0,LEN(TRIM(_xlpm.p))=0,_xlpm.p=0),"",_xlpm.p))</f>
        <v/>
      </c>
      <c r="C873" s="63"/>
      <c r="D873" s="6" t="str" cm="1">
        <f t="array" ref="D873">_xlfn.LET(_xlpm.v,INDEX($B:$B, 4 + INT((ROW()-4)/13)*13 + 8), IF(_xlpm.v=0,"",_xlpm.v))</f>
        <v/>
      </c>
      <c r="E873" s="6"/>
      <c r="F873" s="6">
        <f>67</f>
        <v>67</v>
      </c>
      <c r="G873" s="6" t="str">
        <f>_xlfn.XLOOKUP($F873,题库数据!$A$5:$A$104,题库数据!$J$5:$J$104,"")</f>
        <v>A</v>
      </c>
      <c r="H873" s="6" t="str">
        <f>_xlfn.LET(_xlpm.v,_xlfn.XLOOKUP(F873,题库数据!$A$5:$A$104,题库数据!$K$5:$K$104,""),IF(OR(_xlpm.v="",_xlpm.v=0),"",_xlpm.v))</f>
        <v>详细信息显示在以下网址:https://docs.aws.amazon.com/AWSSimpleQueueService/latest/SQSDeveloperGuide/FIFOqueues.html FIFO (先进先出)队列旨在增强之间的消息传递当操作和事件的顺序至关重要或不能容忍重复时的应用程序,可能使用FIFO 队列的情况示例包括:确保用户输入的命令以正确的顺序运行,显示通过以正确的顺序发送价格修改来获得正确的产品价格.防止学生在注册帐户之前注册课程.</v>
      </c>
    </row>
    <row r="874" spans="1:8" ht="18.75" customHeight="1" thickBot="1">
      <c r="A874" s="12"/>
      <c r="B874" s="54"/>
      <c r="C874" s="55"/>
      <c r="D874" s="6" t="str" cm="1">
        <f t="array" ref="D874">_xlfn.LET(_xlpm.v,INDEX($B:$B, 4 + INT((ROW()-4)/13)*13 + 8), IF(_xlpm.v=0,"",_xlpm.v))</f>
        <v/>
      </c>
      <c r="E874" s="6"/>
      <c r="F874" s="6">
        <f>67</f>
        <v>67</v>
      </c>
      <c r="G874" s="6" t="str">
        <f>_xlfn.XLOOKUP($F874,题库数据!$A$5:$A$104,题库数据!$J$5:$J$104,"")</f>
        <v>A</v>
      </c>
      <c r="H874" s="6" t="str">
        <f>_xlfn.LET(_xlpm.v,_xlfn.XLOOKUP(F874,题库数据!$A$5:$A$104,题库数据!$K$5:$K$104,""),IF(OR(_xlpm.v="",_xlpm.v=0),"",_xlpm.v))</f>
        <v>详细信息显示在以下网址:https://docs.aws.amazon.com/AWSSimpleQueueService/latest/SQSDeveloperGuide/FIFOqueues.html FIFO (先进先出)队列旨在增强之间的消息传递当操作和事件的顺序至关重要或不能容忍重复时的应用程序,可能使用FIFO 队列的情况示例包括:确保用户输入的命令以正确的顺序运行,显示通过以正确的顺序发送价格修改来获得正确的产品价格.防止学生在注册帐户之前注册课程.</v>
      </c>
    </row>
    <row r="875" spans="1:8" ht="58.5" customHeight="1" thickTop="1" thickBot="1">
      <c r="A875" s="8" t="s">
        <v>182</v>
      </c>
      <c r="B875" s="56" t="s">
        <v>717</v>
      </c>
      <c r="C875" s="57"/>
      <c r="D875" s="6" t="str" cm="1">
        <f t="array" ref="D875">_xlfn.LET(_xlpm.v,INDEX($B:$B, 4 + INT((ROW()-4)/13)*13 + 8), IF(_xlpm.v=0,"",_xlpm.v))</f>
        <v/>
      </c>
      <c r="E875" s="6"/>
      <c r="F875" s="6">
        <f>68</f>
        <v>68</v>
      </c>
      <c r="G875" s="6" t="str">
        <f>_xlfn.XLOOKUP($F875,题库数据!$A$5:$A$104,题库数据!$J$5:$J$104,"")</f>
        <v>A</v>
      </c>
      <c r="H875" s="6" t="str">
        <f>_xlfn.LET(_xlpm.v,_xlfn.XLOOKUP(F875,题库数据!$A$5:$A$104,题库数据!$K$5:$K$104,""),IF(OR(_xlpm.v="",_xlpm.v=0),"",_xlpm.v))</f>
        <v>复合告警通过监控其他告警的状态来确定其状态.您可以 ** 使用复合警报来减少警报噪音 ** 例如,您可以创建一个复合警报,其中基础指标警报在满足特定条件时进入 ALARM.然后,您可以将复合警报设置为进入 ALARM,并在基础指标警报进入 ALARM 时向您发送通知,方法是配置基础指标警报从不采取行动.目前,复合告警可以采取以下动作: https://docs.aws.amazon.com/AmazonCloudWatch/latest/monitoring/Create_Composite_Alarm.html</v>
      </c>
    </row>
    <row r="876" spans="1:8" ht="18.75" customHeight="1">
      <c r="A876" s="13"/>
      <c r="B876" s="58"/>
      <c r="C876" s="59"/>
      <c r="D876" s="6" t="str" cm="1">
        <f t="array" ref="D876">_xlfn.LET(_xlpm.v,INDEX($B:$B, 4 + INT((ROW()-4)/13)*13 + 8), IF(_xlpm.v=0,"",_xlpm.v))</f>
        <v/>
      </c>
      <c r="E876" s="6"/>
      <c r="F876" s="6">
        <f>68</f>
        <v>68</v>
      </c>
      <c r="G876" s="6" t="str">
        <f>_xlfn.XLOOKUP($F876,题库数据!$A$5:$A$104,题库数据!$J$5:$J$104,"")</f>
        <v>A</v>
      </c>
      <c r="H876" s="6" t="str">
        <f>_xlfn.LET(_xlpm.v,_xlfn.XLOOKUP(F876,题库数据!$A$5:$A$104,题库数据!$K$5:$K$104,""),IF(OR(_xlpm.v="",_xlpm.v=0),"",_xlpm.v))</f>
        <v>复合告警通过监控其他告警的状态来确定其状态.您可以 ** 使用复合警报来减少警报噪音 ** 例如,您可以创建一个复合警报,其中基础指标警报在满足特定条件时进入 ALARM.然后,您可以将复合警报设置为进入 ALARM,并在基础指标警报进入 ALARM 时向您发送通知,方法是配置基础指标警报从不采取行动.目前,复合告警可以采取以下动作: https://docs.aws.amazon.com/AmazonCloudWatch/latest/monitoring/Create_Composite_Alarm.html</v>
      </c>
    </row>
    <row r="877" spans="1:8" ht="18.75" customHeight="1">
      <c r="A877" s="14" t="s">
        <v>107</v>
      </c>
      <c r="B877" s="60" t="str">
        <f>_xlfn.XLOOKUP($F877,题库[题号],题库[选项A])</f>
        <v>尽可能创建 Amazon CloudWatch 复合警报.</v>
      </c>
      <c r="C877" s="61"/>
      <c r="D877" s="6" t="str" cm="1">
        <f t="array" ref="D877">_xlfn.LET(_xlpm.v,INDEX($B:$B, 4 + INT((ROW()-4)/13)*13 + 8), IF(_xlpm.v=0,"",_xlpm.v))</f>
        <v/>
      </c>
      <c r="E877" s="6"/>
      <c r="F877" s="6">
        <f>68</f>
        <v>68</v>
      </c>
      <c r="G877" s="6" t="str">
        <f>_xlfn.XLOOKUP($F877,题库数据!$A$5:$A$104,题库数据!$J$5:$J$104,"")</f>
        <v>A</v>
      </c>
      <c r="H877" s="6" t="str">
        <f>_xlfn.LET(_xlpm.v,_xlfn.XLOOKUP(F877,题库数据!$A$5:$A$104,题库数据!$K$5:$K$104,""),IF(OR(_xlpm.v="",_xlpm.v=0),"",_xlpm.v))</f>
        <v>复合告警通过监控其他告警的状态来确定其状态.您可以 ** 使用复合警报来减少警报噪音 ** 例如,您可以创建一个复合警报,其中基础指标警报在满足特定条件时进入 ALARM.然后,您可以将复合警报设置为进入 ALARM,并在基础指标警报进入 ALARM 时向您发送通知,方法是配置基础指标警报从不采取行动.目前,复合告警可以采取以下动作: https://docs.aws.amazon.com/AmazonCloudWatch/latest/monitoring/Create_Composite_Alarm.html</v>
      </c>
    </row>
    <row r="878" spans="1:8" ht="18.75" customHeight="1">
      <c r="A878" s="14" t="s">
        <v>108</v>
      </c>
      <c r="B878" s="60" t="str">
        <f>_xlfn.XLOOKUP($F878,题库[题号],题库[选项B])</f>
        <v>创建 Amazon CloudWatch 控制面板以可视化指标并对问题做出快速反应.</v>
      </c>
      <c r="C878" s="61"/>
      <c r="D878" s="6" t="str" cm="1">
        <f t="array" ref="D878">_xlfn.LET(_xlpm.v,INDEX($B:$B, 4 + INT((ROW()-4)/13)*13 + 8), IF(_xlpm.v=0,"",_xlpm.v))</f>
        <v/>
      </c>
      <c r="E878" s="6"/>
      <c r="F878" s="6">
        <f>68</f>
        <v>68</v>
      </c>
      <c r="G878" s="6" t="str">
        <f>_xlfn.XLOOKUP($F878,题库数据!$A$5:$A$104,题库数据!$J$5:$J$104,"")</f>
        <v>A</v>
      </c>
      <c r="H878" s="6" t="str">
        <f>_xlfn.LET(_xlpm.v,_xlfn.XLOOKUP(F878,题库数据!$A$5:$A$104,题库数据!$K$5:$K$104,""),IF(OR(_xlpm.v="",_xlpm.v=0),"",_xlpm.v))</f>
        <v>复合告警通过监控其他告警的状态来确定其状态.您可以 ** 使用复合警报来减少警报噪音 ** 例如,您可以创建一个复合警报,其中基础指标警报在满足特定条件时进入 ALARM.然后,您可以将复合警报设置为进入 ALARM,并在基础指标警报进入 ALARM 时向您发送通知,方法是配置基础指标警报从不采取行动.目前,复合告警可以采取以下动作: https://docs.aws.amazon.com/AmazonCloudWatch/latest/monitoring/Create_Composite_Alarm.html</v>
      </c>
    </row>
    <row r="879" spans="1:8" ht="18.75" customHeight="1">
      <c r="A879" s="14" t="s">
        <v>109</v>
      </c>
      <c r="B879" s="60" t="str">
        <f>_xlfn.XLOOKUP($F879,题库[题号],题库[选项C])</f>
        <v>创建 Amazon CloudWatch Synthetics 金丝雀以监控应用程序并发出警报.</v>
      </c>
      <c r="C879" s="61"/>
      <c r="D879" s="6" t="str" cm="1">
        <f t="array" ref="D879">_xlfn.LET(_xlpm.v,INDEX($B:$B, 4 + INT((ROW()-4)/13)*13 + 8), IF(_xlpm.v=0,"",_xlpm.v))</f>
        <v/>
      </c>
      <c r="E879" s="6"/>
      <c r="F879" s="6">
        <f>68</f>
        <v>68</v>
      </c>
      <c r="G879" s="6" t="str">
        <f>_xlfn.XLOOKUP($F879,题库数据!$A$5:$A$104,题库数据!$J$5:$J$104,"")</f>
        <v>A</v>
      </c>
      <c r="H879" s="6" t="str">
        <f>_xlfn.LET(_xlpm.v,_xlfn.XLOOKUP(F879,题库数据!$A$5:$A$104,题库数据!$K$5:$K$104,""),IF(OR(_xlpm.v="",_xlpm.v=0),"",_xlpm.v))</f>
        <v>复合告警通过监控其他告警的状态来确定其状态.您可以 ** 使用复合警报来减少警报噪音 ** 例如,您可以创建一个复合警报,其中基础指标警报在满足特定条件时进入 ALARM.然后,您可以将复合警报设置为进入 ALARM,并在基础指标警报进入 ALARM 时向您发送通知,方法是配置基础指标警报从不采取行动.目前,复合告警可以采取以下动作: https://docs.aws.amazon.com/AmazonCloudWatch/latest/monitoring/Create_Composite_Alarm.html</v>
      </c>
    </row>
    <row r="880" spans="1:8" ht="18.75" customHeight="1">
      <c r="A880" s="14" t="s">
        <v>110</v>
      </c>
      <c r="B880" s="60" t="str">
        <f>_xlfn.XLOOKUP($F880,题库[题号],题库[选项D])</f>
        <v>尽可能创建具有多个指标阈值的单个 Amazon CloudWatch 指标警报.</v>
      </c>
      <c r="C880" s="61"/>
      <c r="D880" s="6" t="str" cm="1">
        <f t="array" ref="D880">_xlfn.LET(_xlpm.v,INDEX($B:$B, 4 + INT((ROW()-4)/13)*13 + 8), IF(_xlpm.v=0,"",_xlpm.v))</f>
        <v/>
      </c>
      <c r="E880" s="6"/>
      <c r="F880" s="6">
        <f>68</f>
        <v>68</v>
      </c>
      <c r="G880" s="6" t="str">
        <f>_xlfn.XLOOKUP($F880,题库数据!$A$5:$A$104,题库数据!$J$5:$J$104,"")</f>
        <v>A</v>
      </c>
      <c r="H880" s="6" t="str">
        <f>_xlfn.LET(_xlpm.v,_xlfn.XLOOKUP(F880,题库数据!$A$5:$A$104,题库数据!$K$5:$K$104,""),IF(OR(_xlpm.v="",_xlpm.v=0),"",_xlpm.v))</f>
        <v>复合告警通过监控其他告警的状态来确定其状态.您可以 ** 使用复合警报来减少警报噪音 ** 例如,您可以创建一个复合警报,其中基础指标警报在满足特定条件时进入 ALARM.然后,您可以将复合警报设置为进入 ALARM,并在基础指标警报进入 ALARM 时向您发送通知,方法是配置基础指标警报从不采取行动.目前,复合告警可以采取以下动作: https://docs.aws.amazon.com/AmazonCloudWatch/latest/monitoring/Create_Composite_Alarm.html</v>
      </c>
    </row>
    <row r="881" spans="1:8" ht="18.75" customHeight="1">
      <c r="A881" s="14"/>
      <c r="B881" s="62" t="str">
        <f>_xlfn.LET(_xlpm.v,_xlfn.XLOOKUP($F881,题库[题号],题库[选项E],""),IF(OR(_xlpm.v="",_xlpm.v=0),"",_xlpm.v))</f>
        <v/>
      </c>
      <c r="C881" s="63"/>
      <c r="D881" s="6" t="str" cm="1">
        <f t="array" ref="D881">_xlfn.LET(_xlpm.v,INDEX($B:$B, 4 + INT((ROW()-4)/13)*13 + 8), IF(_xlpm.v=0,"",_xlpm.v))</f>
        <v/>
      </c>
      <c r="E881" s="6"/>
      <c r="F881" s="6">
        <f>68</f>
        <v>68</v>
      </c>
      <c r="G881" s="6" t="str">
        <f>_xlfn.XLOOKUP($F881,题库数据!$A$5:$A$104,题库数据!$J$5:$J$104,"")</f>
        <v>A</v>
      </c>
      <c r="H881" s="6" t="str">
        <f>_xlfn.LET(_xlpm.v,_xlfn.XLOOKUP(F881,题库数据!$A$5:$A$104,题库数据!$K$5:$K$104,""),IF(OR(_xlpm.v="",_xlpm.v=0),"",_xlpm.v))</f>
        <v>复合告警通过监控其他告警的状态来确定其状态.您可以 ** 使用复合警报来减少警报噪音 ** 例如,您可以创建一个复合警报,其中基础指标警报在满足特定条件时进入 ALARM.然后,您可以将复合警报设置为进入 ALARM,并在基础指标警报进入 ALARM 时向您发送通知,方法是配置基础指标警报从不采取行动.目前,复合告警可以采取以下动作: https://docs.aws.amazon.com/AmazonCloudWatch/latest/monitoring/Create_Composite_Alarm.html</v>
      </c>
    </row>
    <row r="882" spans="1:8" ht="18.75" customHeight="1" thickBot="1">
      <c r="A882" s="14"/>
      <c r="B882" s="66" t="str">
        <f>_xlfn.LET(_xlpm.v,_xlfn.XLOOKUP($F882,题库[题号],题库[选项F],""),IF(OR(_xlpm.v="",_xlpm.v=0),"",_xlpm.v))</f>
        <v/>
      </c>
      <c r="C882" s="67"/>
      <c r="D882" s="6" t="str" cm="1">
        <f t="array" ref="D882">_xlfn.LET(_xlpm.v,INDEX($B:$B, 4 + INT((ROW()-4)/13)*13 + 8), IF(_xlpm.v=0,"",_xlpm.v))</f>
        <v/>
      </c>
      <c r="E882" s="6"/>
      <c r="F882" s="6">
        <f>68</f>
        <v>68</v>
      </c>
      <c r="G882" s="6" t="str">
        <f>_xlfn.XLOOKUP($F882,题库数据!$A$5:$A$104,题库数据!$J$5:$J$104,"")</f>
        <v>A</v>
      </c>
      <c r="H882" s="6" t="str">
        <f>_xlfn.LET(_xlpm.v,_xlfn.XLOOKUP(F882,题库数据!$A$5:$A$104,题库数据!$K$5:$K$104,""),IF(OR(_xlpm.v="",_xlpm.v=0),"",_xlpm.v))</f>
        <v>复合告警通过监控其他告警的状态来确定其状态.您可以 ** 使用复合警报来减少警报噪音 ** 例如,您可以创建一个复合警报,其中基础指标警报在满足特定条件时进入 ALARM.然后,您可以将复合警报设置为进入 ALARM,并在基础指标警报进入 ALARM 时向您发送通知,方法是配置基础指标警报从不采取行动.目前,复合告警可以采取以下动作: https://docs.aws.amazon.com/AmazonCloudWatch/latest/monitoring/Create_Composite_Alarm.html</v>
      </c>
    </row>
    <row r="883" spans="1:8" ht="18.75" customHeight="1" thickBot="1">
      <c r="A883" s="11" t="s">
        <v>111</v>
      </c>
      <c r="B883" s="25"/>
      <c r="C883" s="7"/>
      <c r="D883" s="6" t="str" cm="1">
        <f t="array" ref="D883">_xlfn.LET(_xlpm.v,INDEX($B:$B, 4 + INT((ROW()-4)/13)*13 + 8), IF(_xlpm.v=0,"",_xlpm.v))</f>
        <v/>
      </c>
      <c r="E883" s="6"/>
      <c r="F883" s="6">
        <f>68</f>
        <v>68</v>
      </c>
      <c r="G883" s="6" t="str">
        <f>_xlfn.XLOOKUP($F883,题库数据!$A$5:$A$104,题库数据!$J$5:$J$104,"")</f>
        <v>A</v>
      </c>
      <c r="H883" s="6" t="str">
        <f>_xlfn.LET(_xlpm.v,_xlfn.XLOOKUP(F883,题库数据!$A$5:$A$104,题库数据!$K$5:$K$104,""),IF(OR(_xlpm.v="",_xlpm.v=0),"",_xlpm.v))</f>
        <v>复合告警通过监控其他告警的状态来确定其状态.您可以 ** 使用复合警报来减少警报噪音 ** 例如,您可以创建一个复合警报,其中基础指标警报在满足特定条件时进入 ALARM.然后,您可以将复合警报设置为进入 ALARM,并在基础指标警报进入 ALARM 时向您发送通知,方法是配置基础指标警报从不采取行动.目前,复合告警可以采取以下动作: https://docs.aws.amazon.com/AmazonCloudWatch/latest/monitoring/Create_Composite_Alarm.html</v>
      </c>
    </row>
    <row r="884" spans="1:8" ht="18.75" customHeight="1">
      <c r="A884" s="14" t="s">
        <v>112</v>
      </c>
      <c r="B884" s="34" t="str">
        <f>_xlfn.LET(_xlpm.inp,$B$883,_xlpm.nInp,_xlfn.LET(_xlpm.raw,UPPER(TRIM($B$883)),_xlpm.clean,SUBSTITUTE(SUBSTITUTE(SUBSTITUTE(SUBSTITUTE(SUBSTITUTE(_xlpm.raw,"，",","),"、",","),"；",","),"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84" s="19"/>
      <c r="D884" s="6" t="str" cm="1">
        <f t="array" ref="D884">_xlfn.LET(_xlpm.v,INDEX($B:$B, 4 + INT((ROW()-4)/13)*13 + 8), IF(_xlpm.v=0,"",_xlpm.v))</f>
        <v/>
      </c>
      <c r="E884" s="6"/>
      <c r="F884" s="6">
        <f>68</f>
        <v>68</v>
      </c>
      <c r="G884" s="6" t="str">
        <f>_xlfn.XLOOKUP($F884,题库数据!$A$5:$A$104,题库数据!$J$5:$J$104,"")</f>
        <v>A</v>
      </c>
      <c r="H884" s="6" t="str">
        <f>_xlfn.LET(_xlpm.v,_xlfn.XLOOKUP(F884,题库数据!$A$5:$A$104,题库数据!$K$5:$K$104,""),IF(OR(_xlpm.v="",_xlpm.v=0),"",_xlpm.v))</f>
        <v>复合告警通过监控其他告警的状态来确定其状态.您可以 ** 使用复合警报来减少警报噪音 ** 例如,您可以创建一个复合警报,其中基础指标警报在满足特定条件时进入 ALARM.然后,您可以将复合警报设置为进入 ALARM,并在基础指标警报进入 ALARM 时向您发送通知,方法是配置基础指标警报从不采取行动.目前,复合告警可以采取以下动作: https://docs.aws.amazon.com/AmazonCloudWatch/latest/monitoring/Create_Composite_Alarm.html</v>
      </c>
    </row>
    <row r="885" spans="1:8" ht="18.75" customHeight="1">
      <c r="A885" s="14" t="s">
        <v>113</v>
      </c>
      <c r="B885" s="35" t="str">
        <f>_xlfn.LET(_xlpm.inp,$B$883,_xlpm.nStd,_xlfn.LET(_xlpm.raw,UPPER(TRIM($G$875)),_xlpm.clean,SUBSTITUTE(SUBSTITUTE(SUBSTITUTE(SUBSTITUTE(SUBSTITUTE(_xlpm.raw,"，",","),"、",","),"；",","),"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85" s="18"/>
      <c r="D885" s="6" t="str" cm="1">
        <f t="array" ref="D885">_xlfn.LET(_xlpm.v,INDEX($B:$B, 4 + INT((ROW()-4)/13)*13 + 8), IF(_xlpm.v=0,"",_xlpm.v))</f>
        <v/>
      </c>
      <c r="E885" s="6"/>
      <c r="F885" s="6">
        <f>68</f>
        <v>68</v>
      </c>
      <c r="G885" s="6" t="str">
        <f>_xlfn.XLOOKUP($F885,题库数据!$A$5:$A$104,题库数据!$J$5:$J$104,"")</f>
        <v>A</v>
      </c>
      <c r="H885" s="6" t="str">
        <f>_xlfn.LET(_xlpm.v,_xlfn.XLOOKUP(F885,题库数据!$A$5:$A$104,题库数据!$K$5:$K$104,""),IF(OR(_xlpm.v="",_xlpm.v=0),"",_xlpm.v))</f>
        <v>复合告警通过监控其他告警的状态来确定其状态.您可以 ** 使用复合警报来减少警报噪音 ** 例如,您可以创建一个复合警报,其中基础指标警报在满足特定条件时进入 ALARM.然后,您可以将复合警报设置为进入 ALARM,并在基础指标警报进入 ALARM 时向您发送通知,方法是配置基础指标警报从不采取行动.目前,复合告警可以采取以下动作: https://docs.aws.amazon.com/AmazonCloudWatch/latest/monitoring/Create_Composite_Alarm.html</v>
      </c>
    </row>
    <row r="886" spans="1:8" ht="18.75" customHeight="1">
      <c r="A886" s="37" t="s">
        <v>114</v>
      </c>
      <c r="B886" s="52" t="str">
        <f>_xlfn.LET(_xlpm.inp,$B$883,_xlpm.p,$H$875,IF(OR(LEN(TRIM(_xlpm.inp))=0,LEN(TRIM(_xlpm.p))=0,_xlpm.p=0),"",_xlpm.p))</f>
        <v/>
      </c>
      <c r="C886" s="63"/>
      <c r="D886" s="6" t="str" cm="1">
        <f t="array" ref="D886">_xlfn.LET(_xlpm.v,INDEX($B:$B, 4 + INT((ROW()-4)/13)*13 + 8), IF(_xlpm.v=0,"",_xlpm.v))</f>
        <v/>
      </c>
      <c r="E886" s="6"/>
      <c r="F886" s="6">
        <f>68</f>
        <v>68</v>
      </c>
      <c r="G886" s="6" t="str">
        <f>_xlfn.XLOOKUP($F886,题库数据!$A$5:$A$104,题库数据!$J$5:$J$104,"")</f>
        <v>A</v>
      </c>
      <c r="H886" s="6" t="str">
        <f>_xlfn.LET(_xlpm.v,_xlfn.XLOOKUP(F886,题库数据!$A$5:$A$104,题库数据!$K$5:$K$104,""),IF(OR(_xlpm.v="",_xlpm.v=0),"",_xlpm.v))</f>
        <v>复合告警通过监控其他告警的状态来确定其状态.您可以 ** 使用复合警报来减少警报噪音 ** 例如,您可以创建一个复合警报,其中基础指标警报在满足特定条件时进入 ALARM.然后,您可以将复合警报设置为进入 ALARM,并在基础指标警报进入 ALARM 时向您发送通知,方法是配置基础指标警报从不采取行动.目前,复合告警可以采取以下动作: https://docs.aws.amazon.com/AmazonCloudWatch/latest/monitoring/Create_Composite_Alarm.html</v>
      </c>
    </row>
    <row r="887" spans="1:8" ht="18.75" customHeight="1" thickBot="1">
      <c r="A887" s="15"/>
      <c r="B887" s="54"/>
      <c r="C887" s="55"/>
      <c r="D887" s="6" t="str" cm="1">
        <f t="array" ref="D887">_xlfn.LET(_xlpm.v,INDEX($B:$B, 4 + INT((ROW()-4)/13)*13 + 8), IF(_xlpm.v=0,"",_xlpm.v))</f>
        <v/>
      </c>
      <c r="E887" s="6"/>
      <c r="F887" s="6">
        <f>68</f>
        <v>68</v>
      </c>
      <c r="G887" s="6" t="str">
        <f>_xlfn.XLOOKUP($F887,题库数据!$A$5:$A$104,题库数据!$J$5:$J$104,"")</f>
        <v>A</v>
      </c>
      <c r="H887" s="6" t="str">
        <f>_xlfn.LET(_xlpm.v,_xlfn.XLOOKUP(F887,题库数据!$A$5:$A$104,题库数据!$K$5:$K$104,""),IF(OR(_xlpm.v="",_xlpm.v=0),"",_xlpm.v))</f>
        <v>复合告警通过监控其他告警的状态来确定其状态.您可以 ** 使用复合警报来减少警报噪音 ** 例如,您可以创建一个复合警报,其中基础指标警报在满足特定条件时进入 ALARM.然后,您可以将复合警报设置为进入 ALARM,并在基础指标警报进入 ALARM 时向您发送通知,方法是配置基础指标警报从不采取行动.目前,复合告警可以采取以下动作: https://docs.aws.amazon.com/AmazonCloudWatch/latest/monitoring/Create_Composite_Alarm.html</v>
      </c>
    </row>
    <row r="888" spans="1:8" ht="58.5" customHeight="1" thickTop="1" thickBot="1">
      <c r="A888" s="8" t="s">
        <v>183</v>
      </c>
      <c r="B888" s="56" t="s">
        <v>719</v>
      </c>
      <c r="C888" s="57"/>
      <c r="D888" s="6" t="str" cm="1">
        <f t="array" ref="D888">_xlfn.LET(_xlpm.v,INDEX($B:$B, 4 + INT((ROW()-4)/13)*13 + 8), IF(_xlpm.v=0,"",_xlpm.v))</f>
        <v/>
      </c>
      <c r="E888" s="6"/>
      <c r="F888" s="6">
        <f>69</f>
        <v>69</v>
      </c>
      <c r="G888" s="6" t="str">
        <f>_xlfn.XLOOKUP($F888,题库数据!$A$5:$A$104,题库数据!$J$5:$J$104,"")</f>
        <v>A,C</v>
      </c>
      <c r="H888" s="6" t="str">
        <f>_xlfn.LET(_xlpm.v,_xlfn.XLOOKUP(F888,题库数据!$A$5:$A$104,题库数据!$K$5:$K$104,""),IF(OR(_xlpm.v="",_xlpm.v=0),"",_xlpm.v))</f>
        <v>https://docs.aws.amazon.com/organizations/latest/userguide/orgs_manage_policies_scps_examples_vpc.html#example_vpc_2</v>
      </c>
    </row>
    <row r="889" spans="1:8" ht="18.75" customHeight="1">
      <c r="A889" s="9"/>
      <c r="B889" s="74"/>
      <c r="C889" s="75"/>
      <c r="D889" s="6" t="str" cm="1">
        <f t="array" ref="D889">_xlfn.LET(_xlpm.v,INDEX($B:$B, 4 + INT((ROW()-4)/13)*13 + 8), IF(_xlpm.v=0,"",_xlpm.v))</f>
        <v/>
      </c>
      <c r="E889" s="6"/>
      <c r="F889" s="6">
        <f>69</f>
        <v>69</v>
      </c>
      <c r="G889" s="6" t="str">
        <f>_xlfn.XLOOKUP($F889,题库数据!$A$5:$A$104,题库数据!$J$5:$J$104,"")</f>
        <v>A,C</v>
      </c>
      <c r="H889" s="6" t="str">
        <f>_xlfn.LET(_xlpm.v,_xlfn.XLOOKUP(F889,题库数据!$A$5:$A$104,题库数据!$K$5:$K$104,""),IF(OR(_xlpm.v="",_xlpm.v=0),"",_xlpm.v))</f>
        <v>https://docs.aws.amazon.com/organizations/latest/userguide/orgs_manage_policies_scps_examples_vpc.html#example_vpc_2</v>
      </c>
    </row>
    <row r="890" spans="1:8" ht="18.75" customHeight="1">
      <c r="A890" s="10" t="s">
        <v>107</v>
      </c>
      <c r="B890" s="64" t="str">
        <f>_xlfn.XLOOKUP($F890,题库[题号],题库[选项A])</f>
        <v>使用 AWS Control Tower 实施数据驻留护栏以拒绝互联网访问并拒绝对除 ap-northeast-3 之外的所有 AWS 区域的访问.</v>
      </c>
      <c r="C890" s="65"/>
      <c r="D890" s="6" t="str" cm="1">
        <f t="array" ref="D890">_xlfn.LET(_xlpm.v,INDEX($B:$B, 4 + INT((ROW()-4)/13)*13 + 8), IF(_xlpm.v=0,"",_xlpm.v))</f>
        <v/>
      </c>
      <c r="E890" s="6"/>
      <c r="F890" s="6">
        <f>69</f>
        <v>69</v>
      </c>
      <c r="G890" s="6" t="str">
        <f>_xlfn.XLOOKUP($F890,题库数据!$A$5:$A$104,题库数据!$J$5:$J$104,"")</f>
        <v>A,C</v>
      </c>
      <c r="H890" s="6" t="str">
        <f>_xlfn.LET(_xlpm.v,_xlfn.XLOOKUP(F890,题库数据!$A$5:$A$104,题库数据!$K$5:$K$104,""),IF(OR(_xlpm.v="",_xlpm.v=0),"",_xlpm.v))</f>
        <v>https://docs.aws.amazon.com/organizations/latest/userguide/orgs_manage_policies_scps_examples_vpc.html#example_vpc_2</v>
      </c>
    </row>
    <row r="891" spans="1:8" ht="18.75" customHeight="1">
      <c r="A891" s="10" t="s">
        <v>108</v>
      </c>
      <c r="B891" s="64" t="str">
        <f>_xlfn.XLOOKUP($F891,题库[题号],题库[选项B])</f>
        <v>使用 AWS WAF 中的规则来阻止互联网访问.在 AWS 账户设置中拒绝访问除 ap-northeast-3 之外的所有 AWS 区域.</v>
      </c>
      <c r="C891" s="65"/>
      <c r="D891" s="6" t="str" cm="1">
        <f t="array" ref="D891">_xlfn.LET(_xlpm.v,INDEX($B:$B, 4 + INT((ROW()-4)/13)*13 + 8), IF(_xlpm.v=0,"",_xlpm.v))</f>
        <v/>
      </c>
      <c r="E891" s="6"/>
      <c r="F891" s="6">
        <f>69</f>
        <v>69</v>
      </c>
      <c r="G891" s="6" t="str">
        <f>_xlfn.XLOOKUP($F891,题库数据!$A$5:$A$104,题库数据!$J$5:$J$104,"")</f>
        <v>A,C</v>
      </c>
      <c r="H891" s="6" t="str">
        <f>_xlfn.LET(_xlpm.v,_xlfn.XLOOKUP(F891,题库数据!$A$5:$A$104,题库数据!$K$5:$K$104,""),IF(OR(_xlpm.v="",_xlpm.v=0),"",_xlpm.v))</f>
        <v>https://docs.aws.amazon.com/organizations/latest/userguide/orgs_manage_policies_scps_examples_vpc.html#example_vpc_2</v>
      </c>
    </row>
    <row r="892" spans="1:8" ht="18.75" customHeight="1">
      <c r="A892" s="10" t="s">
        <v>109</v>
      </c>
      <c r="B892" s="64" t="str">
        <f>_xlfn.XLOOKUP($F892,题库[题号],题库[选项C])</f>
        <v>使用 AWS Organizations 配置服务控制策略(SCPS),以防止 VPC 获得 Internet 访问权限.拒绝访问除 ap-northeast-3 之外的所有 AWS 区域.</v>
      </c>
      <c r="C892" s="65"/>
      <c r="D892" s="6" t="str" cm="1">
        <f t="array" ref="D892">_xlfn.LET(_xlpm.v,INDEX($B:$B, 4 + INT((ROW()-4)/13)*13 + 8), IF(_xlpm.v=0,"",_xlpm.v))</f>
        <v/>
      </c>
      <c r="E892" s="6"/>
      <c r="F892" s="6">
        <f>69</f>
        <v>69</v>
      </c>
      <c r="G892" s="6" t="str">
        <f>_xlfn.XLOOKUP($F892,题库数据!$A$5:$A$104,题库数据!$J$5:$J$104,"")</f>
        <v>A,C</v>
      </c>
      <c r="H892" s="6" t="str">
        <f>_xlfn.LET(_xlpm.v,_xlfn.XLOOKUP(F892,题库数据!$A$5:$A$104,题库数据!$K$5:$K$104,""),IF(OR(_xlpm.v="",_xlpm.v=0),"",_xlpm.v))</f>
        <v>https://docs.aws.amazon.com/organizations/latest/userguide/orgs_manage_policies_scps_examples_vpc.html#example_vpc_2</v>
      </c>
    </row>
    <row r="893" spans="1:8" ht="18.75" customHeight="1">
      <c r="A893" s="10" t="s">
        <v>110</v>
      </c>
      <c r="B893" s="64" t="str">
        <f>_xlfn.XLOOKUP($F893,题库[题号],题库[选项D])</f>
        <v>为每个 VPC 中的网络 ACL 创建出站规则以拒绝来自 0.0.0.0/0 的所有流量.为每个用户创建 IAM 策略以防止使用除 ap-northeast3 之外的任何 AWS 区域.</v>
      </c>
      <c r="C893" s="65"/>
      <c r="D893" s="6" t="str" cm="1">
        <f t="array" ref="D893">_xlfn.LET(_xlpm.v,INDEX($B:$B, 4 + INT((ROW()-4)/13)*13 + 8), IF(_xlpm.v=0,"",_xlpm.v))</f>
        <v/>
      </c>
      <c r="E893" s="6"/>
      <c r="F893" s="6">
        <f>69</f>
        <v>69</v>
      </c>
      <c r="G893" s="6" t="str">
        <f>_xlfn.XLOOKUP($F893,题库数据!$A$5:$A$104,题库数据!$J$5:$J$104,"")</f>
        <v>A,C</v>
      </c>
      <c r="H893" s="6" t="str">
        <f>_xlfn.LET(_xlpm.v,_xlfn.XLOOKUP(F893,题库数据!$A$5:$A$104,题库数据!$K$5:$K$104,""),IF(OR(_xlpm.v="",_xlpm.v=0),"",_xlpm.v))</f>
        <v>https://docs.aws.amazon.com/organizations/latest/userguide/orgs_manage_policies_scps_examples_vpc.html#example_vpc_2</v>
      </c>
    </row>
    <row r="894" spans="1:8" ht="18.75" customHeight="1">
      <c r="A894" s="10" t="s">
        <v>128</v>
      </c>
      <c r="B894" s="64" t="str">
        <f>_xlfn.LET(_xlpm.v,_xlfn.XLOOKUP($F894,题库[题号],题库[选项E],""),IF(OR(_xlpm.v="",_xlpm.v=0),"",_xlpm.v))</f>
        <v>使用 AWS Config 激活托管规则以检测和提醒互联网网关,并检测和提醒部署在 ap-northeast-3 之外的新资源.</v>
      </c>
      <c r="C894" s="65"/>
      <c r="D894" s="6" t="str" cm="1">
        <f t="array" ref="D894">_xlfn.LET(_xlpm.v,INDEX($B:$B, 4 + INT((ROW()-4)/13)*13 + 8), IF(_xlpm.v=0,"",_xlpm.v))</f>
        <v/>
      </c>
      <c r="E894" s="6"/>
      <c r="F894" s="6">
        <f>69</f>
        <v>69</v>
      </c>
      <c r="G894" s="6" t="str">
        <f>_xlfn.XLOOKUP($F894,题库数据!$A$5:$A$104,题库数据!$J$5:$J$104,"")</f>
        <v>A,C</v>
      </c>
      <c r="H894" s="6" t="str">
        <f>_xlfn.LET(_xlpm.v,_xlfn.XLOOKUP(F894,题库数据!$A$5:$A$104,题库数据!$K$5:$K$104,""),IF(OR(_xlpm.v="",_xlpm.v=0),"",_xlpm.v))</f>
        <v>https://docs.aws.amazon.com/organizations/latest/userguide/orgs_manage_policies_scps_examples_vpc.html#example_vpc_2</v>
      </c>
    </row>
    <row r="895" spans="1:8" ht="18.75" customHeight="1" thickBot="1">
      <c r="A895" s="10"/>
      <c r="B895" s="66" t="str">
        <f>_xlfn.LET(_xlpm.v,_xlfn.XLOOKUP($F895,题库[题号],题库[选项F],""),IF(OR(_xlpm.v="",_xlpm.v=0),"",_xlpm.v))</f>
        <v/>
      </c>
      <c r="C895" s="67"/>
      <c r="D895" s="6" t="str" cm="1">
        <f t="array" ref="D895">_xlfn.LET(_xlpm.v,INDEX($B:$B, 4 + INT((ROW()-4)/13)*13 + 8), IF(_xlpm.v=0,"",_xlpm.v))</f>
        <v/>
      </c>
      <c r="E895" s="6"/>
      <c r="F895" s="6">
        <f>69</f>
        <v>69</v>
      </c>
      <c r="G895" s="6" t="str">
        <f>_xlfn.XLOOKUP($F895,题库数据!$A$5:$A$104,题库数据!$J$5:$J$104,"")</f>
        <v>A,C</v>
      </c>
      <c r="H895" s="6" t="str">
        <f>_xlfn.LET(_xlpm.v,_xlfn.XLOOKUP(F895,题库数据!$A$5:$A$104,题库数据!$K$5:$K$104,""),IF(OR(_xlpm.v="",_xlpm.v=0),"",_xlpm.v))</f>
        <v>https://docs.aws.amazon.com/organizations/latest/userguide/orgs_manage_policies_scps_examples_vpc.html#example_vpc_2</v>
      </c>
    </row>
    <row r="896" spans="1:8" ht="18.75" customHeight="1" thickBot="1">
      <c r="A896" s="11" t="s">
        <v>111</v>
      </c>
      <c r="B896" s="25"/>
      <c r="C896" s="7"/>
      <c r="D896" s="6" t="str" cm="1">
        <f t="array" ref="D896">_xlfn.LET(_xlpm.v,INDEX($B:$B, 4 + INT((ROW()-4)/13)*13 + 8), IF(_xlpm.v=0,"",_xlpm.v))</f>
        <v/>
      </c>
      <c r="E896" s="6"/>
      <c r="F896" s="6">
        <f>69</f>
        <v>69</v>
      </c>
      <c r="G896" s="6" t="str">
        <f>_xlfn.XLOOKUP($F896,题库数据!$A$5:$A$104,题库数据!$J$5:$J$104,"")</f>
        <v>A,C</v>
      </c>
      <c r="H896" s="6" t="str">
        <f>_xlfn.LET(_xlpm.v,_xlfn.XLOOKUP(F896,题库数据!$A$5:$A$104,题库数据!$K$5:$K$104,""),IF(OR(_xlpm.v="",_xlpm.v=0),"",_xlpm.v))</f>
        <v>https://docs.aws.amazon.com/organizations/latest/userguide/orgs_manage_policies_scps_examples_vpc.html#example_vpc_2</v>
      </c>
    </row>
    <row r="897" spans="1:8" ht="18.75" customHeight="1">
      <c r="A897" s="10" t="s">
        <v>112</v>
      </c>
      <c r="B897" s="34" t="str">
        <f>_xlfn.LET(_xlpm.inp,$B$896,_xlpm.nInp,_xlfn.LET(_xlpm.raw,UPPER(TRIM($B$896)),_xlpm.clean,SUBSTITUTE(SUBSTITUTE(SUBSTITUTE(SUBSTITUTE(SUBSTITUTE(_xlpm.raw,"，",","),"、",","),"；",","),"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97" s="19"/>
      <c r="D897" s="6" t="str" cm="1">
        <f t="array" ref="D897">_xlfn.LET(_xlpm.v,INDEX($B:$B, 4 + INT((ROW()-4)/13)*13 + 8), IF(_xlpm.v=0,"",_xlpm.v))</f>
        <v/>
      </c>
      <c r="E897" s="6"/>
      <c r="F897" s="6">
        <f>69</f>
        <v>69</v>
      </c>
      <c r="G897" s="6" t="str">
        <f>_xlfn.XLOOKUP($F897,题库数据!$A$5:$A$104,题库数据!$J$5:$J$104,"")</f>
        <v>A,C</v>
      </c>
      <c r="H897" s="6" t="str">
        <f>_xlfn.LET(_xlpm.v,_xlfn.XLOOKUP(F897,题库数据!$A$5:$A$104,题库数据!$K$5:$K$104,""),IF(OR(_xlpm.v="",_xlpm.v=0),"",_xlpm.v))</f>
        <v>https://docs.aws.amazon.com/organizations/latest/userguide/orgs_manage_policies_scps_examples_vpc.html#example_vpc_2</v>
      </c>
    </row>
    <row r="898" spans="1:8" ht="18.75" customHeight="1">
      <c r="A898" s="10" t="s">
        <v>113</v>
      </c>
      <c r="B898" s="35" t="str">
        <f>_xlfn.LET(_xlpm.inp,$B$896,_xlpm.nStd,_xlfn.LET(_xlpm.raw,UPPER(TRIM($G$888)),_xlpm.clean,SUBSTITUTE(SUBSTITUTE(SUBSTITUTE(SUBSTITUTE(SUBSTITUTE(_xlpm.raw,"，",","),"、",","),"；",","),"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98" s="18"/>
      <c r="D898" s="6" t="str" cm="1">
        <f t="array" ref="D898">_xlfn.LET(_xlpm.v,INDEX($B:$B, 4 + INT((ROW()-4)/13)*13 + 8), IF(_xlpm.v=0,"",_xlpm.v))</f>
        <v/>
      </c>
      <c r="E898" s="6"/>
      <c r="F898" s="6">
        <f>69</f>
        <v>69</v>
      </c>
      <c r="G898" s="6" t="str">
        <f>_xlfn.XLOOKUP($F898,题库数据!$A$5:$A$104,题库数据!$J$5:$J$104,"")</f>
        <v>A,C</v>
      </c>
      <c r="H898" s="6" t="str">
        <f>_xlfn.LET(_xlpm.v,_xlfn.XLOOKUP(F898,题库数据!$A$5:$A$104,题库数据!$K$5:$K$104,""),IF(OR(_xlpm.v="",_xlpm.v=0),"",_xlpm.v))</f>
        <v>https://docs.aws.amazon.com/organizations/latest/userguide/orgs_manage_policies_scps_examples_vpc.html#example_vpc_2</v>
      </c>
    </row>
    <row r="899" spans="1:8" ht="18.75" customHeight="1">
      <c r="A899" s="37" t="s">
        <v>114</v>
      </c>
      <c r="B899" s="52" t="str">
        <f>_xlfn.LET(_xlpm.inp,$B$896,_xlpm.p,$H$888,IF(OR(LEN(TRIM(_xlpm.inp))=0,LEN(TRIM(_xlpm.p))=0,_xlpm.p=0),"",_xlpm.p))</f>
        <v/>
      </c>
      <c r="C899" s="63"/>
      <c r="D899" s="6" t="str" cm="1">
        <f t="array" ref="D899">_xlfn.LET(_xlpm.v,INDEX($B:$B, 4 + INT((ROW()-4)/13)*13 + 8), IF(_xlpm.v=0,"",_xlpm.v))</f>
        <v/>
      </c>
      <c r="E899" s="6"/>
      <c r="F899" s="6">
        <f>69</f>
        <v>69</v>
      </c>
      <c r="G899" s="6" t="str">
        <f>_xlfn.XLOOKUP($F899,题库数据!$A$5:$A$104,题库数据!$J$5:$J$104,"")</f>
        <v>A,C</v>
      </c>
      <c r="H899" s="6" t="str">
        <f>_xlfn.LET(_xlpm.v,_xlfn.XLOOKUP(F899,题库数据!$A$5:$A$104,题库数据!$K$5:$K$104,""),IF(OR(_xlpm.v="",_xlpm.v=0),"",_xlpm.v))</f>
        <v>https://docs.aws.amazon.com/organizations/latest/userguide/orgs_manage_policies_scps_examples_vpc.html#example_vpc_2</v>
      </c>
    </row>
    <row r="900" spans="1:8" ht="18.75" customHeight="1" thickBot="1">
      <c r="A900" s="12"/>
      <c r="B900" s="54"/>
      <c r="C900" s="55"/>
      <c r="D900" s="6" t="str" cm="1">
        <f t="array" ref="D900">_xlfn.LET(_xlpm.v,INDEX($B:$B, 4 + INT((ROW()-4)/13)*13 + 8), IF(_xlpm.v=0,"",_xlpm.v))</f>
        <v/>
      </c>
      <c r="E900" s="6"/>
      <c r="F900" s="6">
        <f>69</f>
        <v>69</v>
      </c>
      <c r="G900" s="6" t="str">
        <f>_xlfn.XLOOKUP($F900,题库数据!$A$5:$A$104,题库数据!$J$5:$J$104,"")</f>
        <v>A,C</v>
      </c>
      <c r="H900" s="6" t="str">
        <f>_xlfn.LET(_xlpm.v,_xlfn.XLOOKUP(F900,题库数据!$A$5:$A$104,题库数据!$K$5:$K$104,""),IF(OR(_xlpm.v="",_xlpm.v=0),"",_xlpm.v))</f>
        <v>https://docs.aws.amazon.com/organizations/latest/userguide/orgs_manage_policies_scps_examples_vpc.html#example_vpc_2</v>
      </c>
    </row>
    <row r="901" spans="1:8" ht="58.5" customHeight="1" thickTop="1" thickBot="1">
      <c r="A901" s="8" t="s">
        <v>184</v>
      </c>
      <c r="B901" s="56" t="s">
        <v>721</v>
      </c>
      <c r="C901" s="57"/>
      <c r="D901" s="6" t="str" cm="1">
        <f t="array" ref="D901">_xlfn.LET(_xlpm.v,INDEX($B:$B, 4 + INT((ROW()-4)/13)*13 + 8), IF(_xlpm.v=0,"",_xlpm.v))</f>
        <v/>
      </c>
      <c r="E901" s="6"/>
      <c r="F901" s="6">
        <f>70</f>
        <v>70</v>
      </c>
      <c r="G901" s="6" t="str">
        <f>_xlfn.XLOOKUP($F901,题库数据!$A$5:$A$104,题库数据!$J$5:$J$104,"")</f>
        <v>D</v>
      </c>
      <c r="H901" s="6" t="str">
        <f>_xlfn.LET(_xlpm.v,_xlfn.XLOOKUP(F901,题库数据!$A$5:$A$104,题库数据!$K$5:$K$104,""),IF(OR(_xlpm.v="",_xlpm.v=0),"",_xlpm.v))</f>
        <v>https://aws.amazon.com/blogs/database/schedule-amazon-rds-stop-and-start-using-aws-lambda/.It is option D. Option A could have been applicable had it been AWS Systems Manager State Manager &amp; not AWS Systems Manager Session Manager</v>
      </c>
    </row>
    <row r="902" spans="1:8" ht="18.75" customHeight="1">
      <c r="A902" s="13"/>
      <c r="B902" s="58"/>
      <c r="C902" s="59"/>
      <c r="D902" s="6" t="str" cm="1">
        <f t="array" ref="D902">_xlfn.LET(_xlpm.v,INDEX($B:$B, 4 + INT((ROW()-4)/13)*13 + 8), IF(_xlpm.v=0,"",_xlpm.v))</f>
        <v/>
      </c>
      <c r="E902" s="6"/>
      <c r="F902" s="6">
        <f>70</f>
        <v>70</v>
      </c>
      <c r="G902" s="6" t="str">
        <f>_xlfn.XLOOKUP($F902,题库数据!$A$5:$A$104,题库数据!$J$5:$J$104,"")</f>
        <v>D</v>
      </c>
      <c r="H902" s="6" t="str">
        <f>_xlfn.LET(_xlpm.v,_xlfn.XLOOKUP(F902,题库数据!$A$5:$A$104,题库数据!$K$5:$K$104,""),IF(OR(_xlpm.v="",_xlpm.v=0),"",_xlpm.v))</f>
        <v>https://aws.amazon.com/blogs/database/schedule-amazon-rds-stop-and-start-using-aws-lambda/.It is option D. Option A could have been applicable had it been AWS Systems Manager State Manager &amp; not AWS Systems Manager Session Manager</v>
      </c>
    </row>
    <row r="903" spans="1:8" ht="18.75" customHeight="1">
      <c r="A903" s="14" t="s">
        <v>107</v>
      </c>
      <c r="B903" s="60" t="str">
        <f>_xlfn.XLOOKUP($F903,题库[题号],题库[选项A])</f>
        <v>为 AWS Systems Manager Session Manager 配置 IAM 策略.为策略创建 IAM 角色.更新角色的信任关系.为数据库实例设置自动后动和停止.</v>
      </c>
      <c r="C903" s="61"/>
      <c r="D903" s="6" t="str" cm="1">
        <f t="array" ref="D903">_xlfn.LET(_xlpm.v,INDEX($B:$B, 4 + INT((ROW()-4)/13)*13 + 8), IF(_xlpm.v=0,"",_xlpm.v))</f>
        <v/>
      </c>
      <c r="E903" s="6"/>
      <c r="F903" s="6">
        <f>70</f>
        <v>70</v>
      </c>
      <c r="G903" s="6" t="str">
        <f>_xlfn.XLOOKUP($F903,题库数据!$A$5:$A$104,题库数据!$J$5:$J$104,"")</f>
        <v>D</v>
      </c>
      <c r="H903" s="6" t="str">
        <f>_xlfn.LET(_xlpm.v,_xlfn.XLOOKUP(F903,题库数据!$A$5:$A$104,题库数据!$K$5:$K$104,""),IF(OR(_xlpm.v="",_xlpm.v=0),"",_xlpm.v))</f>
        <v>https://aws.amazon.com/blogs/database/schedule-amazon-rds-stop-and-start-using-aws-lambda/.It is option D. Option A could have been applicable had it been AWS Systems Manager State Manager &amp; not AWS Systems Manager Session Manager</v>
      </c>
    </row>
    <row r="904" spans="1:8" ht="18.75" customHeight="1">
      <c r="A904" s="14" t="s">
        <v>108</v>
      </c>
      <c r="B904" s="60" t="str">
        <f>_xlfn.XLOOKUP($F904,题库[题号],题库[选项B])</f>
        <v>创建一个 Amazon Elasticache for Redis 缓存集群,使用户能够在数据库实例停止时访问缓存中的数据.在数据库实例启动后使缓存失效.</v>
      </c>
      <c r="C904" s="61"/>
      <c r="D904" s="6" t="str" cm="1">
        <f t="array" ref="D904">_xlfn.LET(_xlpm.v,INDEX($B:$B, 4 + INT((ROW()-4)/13)*13 + 8), IF(_xlpm.v=0,"",_xlpm.v))</f>
        <v/>
      </c>
      <c r="E904" s="6"/>
      <c r="F904" s="6">
        <f>70</f>
        <v>70</v>
      </c>
      <c r="G904" s="6" t="str">
        <f>_xlfn.XLOOKUP($F904,题库数据!$A$5:$A$104,题库数据!$J$5:$J$104,"")</f>
        <v>D</v>
      </c>
      <c r="H904" s="6" t="str">
        <f>_xlfn.LET(_xlpm.v,_xlfn.XLOOKUP(F904,题库数据!$A$5:$A$104,题库数据!$K$5:$K$104,""),IF(OR(_xlpm.v="",_xlpm.v=0),"",_xlpm.v))</f>
        <v>https://aws.amazon.com/blogs/database/schedule-amazon-rds-stop-and-start-using-aws-lambda/.It is option D. Option A could have been applicable had it been AWS Systems Manager State Manager &amp; not AWS Systems Manager Session Manager</v>
      </c>
    </row>
    <row r="905" spans="1:8" ht="18.75" customHeight="1">
      <c r="A905" s="14" t="s">
        <v>109</v>
      </c>
      <c r="B905" s="60" t="str">
        <f>_xlfn.XLOOKUP($F905,题库[题号],题库[选项C])</f>
        <v>启动一个 Amazon EC2 实例.创建一个授予对 Amazon RDS 访问权限的IAM 角色.将该角色附加到 EC2 实例.配置一个 cron 作业以按所需的计划启动和停止 EC2 实例.</v>
      </c>
      <c r="C905" s="61"/>
      <c r="D905" s="6" t="str" cm="1">
        <f t="array" ref="D905">_xlfn.LET(_xlpm.v,INDEX($B:$B, 4 + INT((ROW()-4)/13)*13 + 8), IF(_xlpm.v=0,"",_xlpm.v))</f>
        <v/>
      </c>
      <c r="E905" s="6"/>
      <c r="F905" s="6">
        <f>70</f>
        <v>70</v>
      </c>
      <c r="G905" s="6" t="str">
        <f>_xlfn.XLOOKUP($F905,题库数据!$A$5:$A$104,题库数据!$J$5:$J$104,"")</f>
        <v>D</v>
      </c>
      <c r="H905" s="6" t="str">
        <f>_xlfn.LET(_xlpm.v,_xlfn.XLOOKUP(F905,题库数据!$A$5:$A$104,题库数据!$K$5:$K$104,""),IF(OR(_xlpm.v="",_xlpm.v=0),"",_xlpm.v))</f>
        <v>https://aws.amazon.com/blogs/database/schedule-amazon-rds-stop-and-start-using-aws-lambda/.It is option D. Option A could have been applicable had it been AWS Systems Manager State Manager &amp; not AWS Systems Manager Session Manager</v>
      </c>
    </row>
    <row r="906" spans="1:8" ht="18.75" customHeight="1">
      <c r="A906" s="14" t="s">
        <v>110</v>
      </c>
      <c r="B906" s="60" t="str">
        <f>_xlfn.XLOOKUP($F906,题库[题号],题库[选项D])</f>
        <v>创建 AWS Lambda 函数以启动和停止数据库实例.创建 Amazon EventBridge (Amazon CloudWatch Events)计划规则以调用Lambda 函数.将 Lambda 函数配置为规则的事件目标</v>
      </c>
      <c r="C906" s="61"/>
      <c r="D906" s="6" t="str" cm="1">
        <f t="array" ref="D906">_xlfn.LET(_xlpm.v,INDEX($B:$B, 4 + INT((ROW()-4)/13)*13 + 8), IF(_xlpm.v=0,"",_xlpm.v))</f>
        <v/>
      </c>
      <c r="E906" s="6"/>
      <c r="F906" s="6">
        <f>70</f>
        <v>70</v>
      </c>
      <c r="G906" s="6" t="str">
        <f>_xlfn.XLOOKUP($F906,题库数据!$A$5:$A$104,题库数据!$J$5:$J$104,"")</f>
        <v>D</v>
      </c>
      <c r="H906" s="6" t="str">
        <f>_xlfn.LET(_xlpm.v,_xlfn.XLOOKUP(F906,题库数据!$A$5:$A$104,题库数据!$K$5:$K$104,""),IF(OR(_xlpm.v="",_xlpm.v=0),"",_xlpm.v))</f>
        <v>https://aws.amazon.com/blogs/database/schedule-amazon-rds-stop-and-start-using-aws-lambda/.It is option D. Option A could have been applicable had it been AWS Systems Manager State Manager &amp; not AWS Systems Manager Session Manager</v>
      </c>
    </row>
    <row r="907" spans="1:8" ht="18.75" customHeight="1">
      <c r="A907" s="14"/>
      <c r="B907" s="62" t="str">
        <f>_xlfn.LET(_xlpm.v,_xlfn.XLOOKUP($F907,题库[题号],题库[选项E],""),IF(OR(_xlpm.v="",_xlpm.v=0),"",_xlpm.v))</f>
        <v/>
      </c>
      <c r="C907" s="63"/>
      <c r="D907" s="6" t="str" cm="1">
        <f t="array" ref="D907">_xlfn.LET(_xlpm.v,INDEX($B:$B, 4 + INT((ROW()-4)/13)*13 + 8), IF(_xlpm.v=0,"",_xlpm.v))</f>
        <v/>
      </c>
      <c r="E907" s="6"/>
      <c r="F907" s="6">
        <f>70</f>
        <v>70</v>
      </c>
      <c r="G907" s="6" t="str">
        <f>_xlfn.XLOOKUP($F907,题库数据!$A$5:$A$104,题库数据!$J$5:$J$104,"")</f>
        <v>D</v>
      </c>
      <c r="H907" s="6" t="str">
        <f>_xlfn.LET(_xlpm.v,_xlfn.XLOOKUP(F907,题库数据!$A$5:$A$104,题库数据!$K$5:$K$104,""),IF(OR(_xlpm.v="",_xlpm.v=0),"",_xlpm.v))</f>
        <v>https://aws.amazon.com/blogs/database/schedule-amazon-rds-stop-and-start-using-aws-lambda/.It is option D. Option A could have been applicable had it been AWS Systems Manager State Manager &amp; not AWS Systems Manager Session Manager</v>
      </c>
    </row>
    <row r="908" spans="1:8" ht="18.75" customHeight="1" thickBot="1">
      <c r="A908" s="14"/>
      <c r="B908" s="66" t="str">
        <f>_xlfn.LET(_xlpm.v,_xlfn.XLOOKUP($F908,题库[题号],题库[选项F],""),IF(OR(_xlpm.v="",_xlpm.v=0),"",_xlpm.v))</f>
        <v/>
      </c>
      <c r="C908" s="67"/>
      <c r="D908" s="6" t="str" cm="1">
        <f t="array" ref="D908">_xlfn.LET(_xlpm.v,INDEX($B:$B, 4 + INT((ROW()-4)/13)*13 + 8), IF(_xlpm.v=0,"",_xlpm.v))</f>
        <v/>
      </c>
      <c r="E908" s="6"/>
      <c r="F908" s="6">
        <f>70</f>
        <v>70</v>
      </c>
      <c r="G908" s="6" t="str">
        <f>_xlfn.XLOOKUP($F908,题库数据!$A$5:$A$104,题库数据!$J$5:$J$104,"")</f>
        <v>D</v>
      </c>
      <c r="H908" s="6" t="str">
        <f>_xlfn.LET(_xlpm.v,_xlfn.XLOOKUP(F908,题库数据!$A$5:$A$104,题库数据!$K$5:$K$104,""),IF(OR(_xlpm.v="",_xlpm.v=0),"",_xlpm.v))</f>
        <v>https://aws.amazon.com/blogs/database/schedule-amazon-rds-stop-and-start-using-aws-lambda/.It is option D. Option A could have been applicable had it been AWS Systems Manager State Manager &amp; not AWS Systems Manager Session Manager</v>
      </c>
    </row>
    <row r="909" spans="1:8" ht="18.75" customHeight="1" thickBot="1">
      <c r="A909" s="11" t="s">
        <v>111</v>
      </c>
      <c r="B909" s="25"/>
      <c r="C909" s="7"/>
      <c r="D909" s="6" t="str" cm="1">
        <f t="array" ref="D909">_xlfn.LET(_xlpm.v,INDEX($B:$B, 4 + INT((ROW()-4)/13)*13 + 8), IF(_xlpm.v=0,"",_xlpm.v))</f>
        <v/>
      </c>
      <c r="E909" s="6"/>
      <c r="F909" s="6">
        <f>70</f>
        <v>70</v>
      </c>
      <c r="G909" s="6" t="str">
        <f>_xlfn.XLOOKUP($F909,题库数据!$A$5:$A$104,题库数据!$J$5:$J$104,"")</f>
        <v>D</v>
      </c>
      <c r="H909" s="6" t="str">
        <f>_xlfn.LET(_xlpm.v,_xlfn.XLOOKUP(F909,题库数据!$A$5:$A$104,题库数据!$K$5:$K$104,""),IF(OR(_xlpm.v="",_xlpm.v=0),"",_xlpm.v))</f>
        <v>https://aws.amazon.com/blogs/database/schedule-amazon-rds-stop-and-start-using-aws-lambda/.It is option D. Option A could have been applicable had it been AWS Systems Manager State Manager &amp; not AWS Systems Manager Session Manager</v>
      </c>
    </row>
    <row r="910" spans="1:8" ht="18.75" customHeight="1">
      <c r="A910" s="14" t="s">
        <v>112</v>
      </c>
      <c r="B910" s="34" t="str">
        <f>_xlfn.LET(_xlpm.inp,$B$909,_xlpm.nInp,_xlfn.LET(_xlpm.raw,UPPER(TRIM($B$909)),_xlpm.clean,SUBSTITUTE(SUBSTITUTE(SUBSTITUTE(SUBSTITUTE(SUBSTITUTE(_xlpm.raw,"，",","),"、",","),"；",","),"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0" s="19"/>
      <c r="D910" s="6" t="str" cm="1">
        <f t="array" ref="D910">_xlfn.LET(_xlpm.v,INDEX($B:$B, 4 + INT((ROW()-4)/13)*13 + 8), IF(_xlpm.v=0,"",_xlpm.v))</f>
        <v/>
      </c>
      <c r="E910" s="6"/>
      <c r="F910" s="6">
        <f>70</f>
        <v>70</v>
      </c>
      <c r="G910" s="6" t="str">
        <f>_xlfn.XLOOKUP($F910,题库数据!$A$5:$A$104,题库数据!$J$5:$J$104,"")</f>
        <v>D</v>
      </c>
      <c r="H910" s="6" t="str">
        <f>_xlfn.LET(_xlpm.v,_xlfn.XLOOKUP(F910,题库数据!$A$5:$A$104,题库数据!$K$5:$K$104,""),IF(OR(_xlpm.v="",_xlpm.v=0),"",_xlpm.v))</f>
        <v>https://aws.amazon.com/blogs/database/schedule-amazon-rds-stop-and-start-using-aws-lambda/.It is option D. Option A could have been applicable had it been AWS Systems Manager State Manager &amp; not AWS Systems Manager Session Manager</v>
      </c>
    </row>
    <row r="911" spans="1:8" ht="18.75" customHeight="1">
      <c r="A911" s="14" t="s">
        <v>113</v>
      </c>
      <c r="B911" s="35" t="str">
        <f>_xlfn.LET(_xlpm.inp,$B$909,_xlpm.nStd,_xlfn.LET(_xlpm.raw,UPPER(TRIM($G$901)),_xlpm.clean,SUBSTITUTE(SUBSTITUTE(SUBSTITUTE(SUBSTITUTE(SUBSTITUTE(_xlpm.raw,"，",","),"、",","),"；",","),"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11" s="18"/>
      <c r="D911" s="6" t="str" cm="1">
        <f t="array" ref="D911">_xlfn.LET(_xlpm.v,INDEX($B:$B, 4 + INT((ROW()-4)/13)*13 + 8), IF(_xlpm.v=0,"",_xlpm.v))</f>
        <v/>
      </c>
      <c r="E911" s="6"/>
      <c r="F911" s="6">
        <f>70</f>
        <v>70</v>
      </c>
      <c r="G911" s="6" t="str">
        <f>_xlfn.XLOOKUP($F911,题库数据!$A$5:$A$104,题库数据!$J$5:$J$104,"")</f>
        <v>D</v>
      </c>
      <c r="H911" s="6" t="str">
        <f>_xlfn.LET(_xlpm.v,_xlfn.XLOOKUP(F911,题库数据!$A$5:$A$104,题库数据!$K$5:$K$104,""),IF(OR(_xlpm.v="",_xlpm.v=0),"",_xlpm.v))</f>
        <v>https://aws.amazon.com/blogs/database/schedule-amazon-rds-stop-and-start-using-aws-lambda/.It is option D. Option A could have been applicable had it been AWS Systems Manager State Manager &amp; not AWS Systems Manager Session Manager</v>
      </c>
    </row>
    <row r="912" spans="1:8" ht="18.75" customHeight="1">
      <c r="A912" s="37" t="s">
        <v>114</v>
      </c>
      <c r="B912" s="52" t="str">
        <f>_xlfn.LET(_xlpm.inp,$B$909,_xlpm.p,$H$901,IF(OR(LEN(TRIM(_xlpm.inp))=0,LEN(TRIM(_xlpm.p))=0,_xlpm.p=0),"",_xlpm.p))</f>
        <v/>
      </c>
      <c r="C912" s="63"/>
      <c r="D912" s="6" t="str" cm="1">
        <f t="array" ref="D912">_xlfn.LET(_xlpm.v,INDEX($B:$B, 4 + INT((ROW()-4)/13)*13 + 8), IF(_xlpm.v=0,"",_xlpm.v))</f>
        <v/>
      </c>
      <c r="E912" s="6"/>
      <c r="F912" s="6">
        <f>70</f>
        <v>70</v>
      </c>
      <c r="G912" s="6" t="str">
        <f>_xlfn.XLOOKUP($F912,题库数据!$A$5:$A$104,题库数据!$J$5:$J$104,"")</f>
        <v>D</v>
      </c>
      <c r="H912" s="6" t="str">
        <f>_xlfn.LET(_xlpm.v,_xlfn.XLOOKUP(F912,题库数据!$A$5:$A$104,题库数据!$K$5:$K$104,""),IF(OR(_xlpm.v="",_xlpm.v=0),"",_xlpm.v))</f>
        <v>https://aws.amazon.com/blogs/database/schedule-amazon-rds-stop-and-start-using-aws-lambda/.It is option D. Option A could have been applicable had it been AWS Systems Manager State Manager &amp; not AWS Systems Manager Session Manager</v>
      </c>
    </row>
    <row r="913" spans="1:8" ht="18.75" customHeight="1" thickBot="1">
      <c r="A913" s="15"/>
      <c r="B913" s="54"/>
      <c r="C913" s="55"/>
      <c r="D913" s="6" t="str" cm="1">
        <f t="array" ref="D913">_xlfn.LET(_xlpm.v,INDEX($B:$B, 4 + INT((ROW()-4)/13)*13 + 8), IF(_xlpm.v=0,"",_xlpm.v))</f>
        <v/>
      </c>
      <c r="E913" s="6"/>
      <c r="F913" s="6">
        <f>70</f>
        <v>70</v>
      </c>
      <c r="G913" s="6" t="str">
        <f>_xlfn.XLOOKUP($F913,题库数据!$A$5:$A$104,题库数据!$J$5:$J$104,"")</f>
        <v>D</v>
      </c>
      <c r="H913" s="6" t="str">
        <f>_xlfn.LET(_xlpm.v,_xlfn.XLOOKUP(F913,题库数据!$A$5:$A$104,题库数据!$K$5:$K$104,""),IF(OR(_xlpm.v="",_xlpm.v=0),"",_xlpm.v))</f>
        <v>https://aws.amazon.com/blogs/database/schedule-amazon-rds-stop-and-start-using-aws-lambda/.It is option D. Option A could have been applicable had it been AWS Systems Manager State Manager &amp; not AWS Systems Manager Session Manager</v>
      </c>
    </row>
    <row r="914" spans="1:8" ht="58.5" customHeight="1" thickTop="1" thickBot="1">
      <c r="A914" s="8" t="s">
        <v>185</v>
      </c>
      <c r="B914" s="56" t="s">
        <v>723</v>
      </c>
      <c r="C914" s="57"/>
      <c r="D914" s="6" t="str" cm="1">
        <f t="array" ref="D914">_xlfn.LET(_xlpm.v,INDEX($B:$B, 4 + INT((ROW()-4)/13)*13 + 8), IF(_xlpm.v=0,"",_xlpm.v))</f>
        <v/>
      </c>
      <c r="E914" s="6"/>
      <c r="F914" s="6">
        <f>71</f>
        <v>71</v>
      </c>
      <c r="G914" s="6" t="str">
        <f>_xlfn.XLOOKUP($F914,题库数据!$A$5:$A$104,题库数据!$J$5:$J$104,"")</f>
        <v>B</v>
      </c>
      <c r="H914" s="6" t="str">
        <f>_xlfn.LET(_xlpm.v,_xlfn.XLOOKUP(F914,题库数据!$A$5:$A$104,题库数据!$K$5:$K$104,""),IF(OR(_xlpm.v="",_xlpm.v=0),"",_xlpm.v))</f>
        <v>B/D seems possible answer. But, I'll go with "B". In the following table, S3 Intelligent-Tiering seems not so expansive than S3 Standard. https://aws.amazon.com/s3/pricing/?nc1=h_ls And, in the question "128KB" size is talking about S3 Intelligent-Tiering stuff.</v>
      </c>
    </row>
    <row r="915" spans="1:8" ht="18.75" customHeight="1">
      <c r="A915" s="9"/>
      <c r="B915" s="74"/>
      <c r="C915" s="75"/>
      <c r="D915" s="6" t="str" cm="1">
        <f t="array" ref="D915">_xlfn.LET(_xlpm.v,INDEX($B:$B, 4 + INT((ROW()-4)/13)*13 + 8), IF(_xlpm.v=0,"",_xlpm.v))</f>
        <v/>
      </c>
      <c r="E915" s="6"/>
      <c r="F915" s="6">
        <f>71</f>
        <v>71</v>
      </c>
      <c r="G915" s="6" t="str">
        <f>_xlfn.XLOOKUP($F915,题库数据!$A$5:$A$104,题库数据!$J$5:$J$104,"")</f>
        <v>B</v>
      </c>
      <c r="H915" s="6" t="str">
        <f>_xlfn.LET(_xlpm.v,_xlfn.XLOOKUP(F915,题库数据!$A$5:$A$104,题库数据!$K$5:$K$104,""),IF(OR(_xlpm.v="",_xlpm.v=0),"",_xlpm.v))</f>
        <v>B/D seems possible answer. But, I'll go with "B". In the following table, S3 Intelligent-Tiering seems not so expansive than S3 Standard. https://aws.amazon.com/s3/pricing/?nc1=h_ls And, in the question "128KB" size is talking about S3 Intelligent-Tiering stuff.</v>
      </c>
    </row>
    <row r="916" spans="1:8" ht="18.75" customHeight="1">
      <c r="A916" s="10" t="s">
        <v>107</v>
      </c>
      <c r="B916" s="64" t="str">
        <f>_xlfn.XLOOKUP($F916,题库[题号],题库[选项A])</f>
        <v>为对象的初始存储层配置 S3 标准-不频繁访问 (S3 标准-IA) 存储。</v>
      </c>
      <c r="C916" s="65"/>
      <c r="D916" s="6" t="str" cm="1">
        <f t="array" ref="D916">_xlfn.LET(_xlpm.v,INDEX($B:$B, 4 + INT((ROW()-4)/13)*13 + 8), IF(_xlpm.v=0,"",_xlpm.v))</f>
        <v/>
      </c>
      <c r="E916" s="6"/>
      <c r="F916" s="6">
        <f>71</f>
        <v>71</v>
      </c>
      <c r="G916" s="6" t="str">
        <f>_xlfn.XLOOKUP($F916,题库数据!$A$5:$A$104,题库数据!$J$5:$J$104,"")</f>
        <v>B</v>
      </c>
      <c r="H916" s="6" t="str">
        <f>_xlfn.LET(_xlpm.v,_xlfn.XLOOKUP(F916,题库数据!$A$5:$A$104,题库数据!$K$5:$K$104,""),IF(OR(_xlpm.v="",_xlpm.v=0),"",_xlpm.v))</f>
        <v>B/D seems possible answer. But, I'll go with "B". In the following table, S3 Intelligent-Tiering seems not so expansive than S3 Standard. https://aws.amazon.com/s3/pricing/?nc1=h_ls And, in the question "128KB" size is talking about S3 Intelligent-Tiering stuff.</v>
      </c>
    </row>
    <row r="917" spans="1:8" ht="18.75" customHeight="1">
      <c r="A917" s="10" t="s">
        <v>108</v>
      </c>
      <c r="B917" s="64" t="str">
        <f>_xlfn.XLOOKUP($F917,题库[题号],题库[选项B])</f>
        <v>将文件移动到 S3 智能分层并配置它以在 90 天后将对象移动到较低的存储层。</v>
      </c>
      <c r="C917" s="65"/>
      <c r="D917" s="6" t="str" cm="1">
        <f t="array" ref="D917">_xlfn.LET(_xlpm.v,INDEX($B:$B, 4 + INT((ROW()-4)/13)*13 + 8), IF(_xlpm.v=0,"",_xlpm.v))</f>
        <v/>
      </c>
      <c r="E917" s="6"/>
      <c r="F917" s="6">
        <f>71</f>
        <v>71</v>
      </c>
      <c r="G917" s="6" t="str">
        <f>_xlfn.XLOOKUP($F917,题库数据!$A$5:$A$104,题库数据!$J$5:$J$104,"")</f>
        <v>B</v>
      </c>
      <c r="H917" s="6" t="str">
        <f>_xlfn.LET(_xlpm.v,_xlfn.XLOOKUP(F917,题库数据!$A$5:$A$104,题库数据!$K$5:$K$104,""),IF(OR(_xlpm.v="",_xlpm.v=0),"",_xlpm.v))</f>
        <v>B/D seems possible answer. But, I'll go with "B". In the following table, S3 Intelligent-Tiering seems not so expansive than S3 Standard. https://aws.amazon.com/s3/pricing/?nc1=h_ls And, in the question "128KB" size is talking about S3 Intelligent-Tiering stuff.</v>
      </c>
    </row>
    <row r="918" spans="1:8" ht="18.75" customHeight="1">
      <c r="A918" s="10" t="s">
        <v>109</v>
      </c>
      <c r="B918" s="64" t="str">
        <f>_xlfn.XLOOKUP($F918,题库[题号],题库[选项C])</f>
        <v>配置 S3 清单以管理对象并在 90 天后将它们移至 S3 标准-不频繁访问 (S3 Standard-IA)。</v>
      </c>
      <c r="C918" s="65"/>
      <c r="D918" s="6" t="str" cm="1">
        <f t="array" ref="D918">_xlfn.LET(_xlpm.v,INDEX($B:$B, 4 + INT((ROW()-4)/13)*13 + 8), IF(_xlpm.v=0,"",_xlpm.v))</f>
        <v/>
      </c>
      <c r="E918" s="6"/>
      <c r="F918" s="6">
        <f>71</f>
        <v>71</v>
      </c>
      <c r="G918" s="6" t="str">
        <f>_xlfn.XLOOKUP($F918,题库数据!$A$5:$A$104,题库数据!$J$5:$J$104,"")</f>
        <v>B</v>
      </c>
      <c r="H918" s="6" t="str">
        <f>_xlfn.LET(_xlpm.v,_xlfn.XLOOKUP(F918,题库数据!$A$5:$A$104,题库数据!$K$5:$K$104,""),IF(OR(_xlpm.v="",_xlpm.v=0),"",_xlpm.v))</f>
        <v>B/D seems possible answer. But, I'll go with "B". In the following table, S3 Intelligent-Tiering seems not so expansive than S3 Standard. https://aws.amazon.com/s3/pricing/?nc1=h_ls And, in the question "128KB" size is talking about S3 Intelligent-Tiering stuff.</v>
      </c>
    </row>
    <row r="919" spans="1:8" ht="18.75" customHeight="1">
      <c r="A919" s="10" t="s">
        <v>110</v>
      </c>
      <c r="B919" s="64" t="str">
        <f>_xlfn.XLOOKUP($F919,题库[题号],题库[选项D])</f>
        <v>实施2 生命周期答案在90 天后将对象从 2 标准移动到3 标准,不断敏访问(2 Standard-14)</v>
      </c>
      <c r="C919" s="65"/>
      <c r="D919" s="6" t="str" cm="1">
        <f t="array" ref="D919">_xlfn.LET(_xlpm.v,INDEX($B:$B, 4 + INT((ROW()-4)/13)*13 + 8), IF(_xlpm.v=0,"",_xlpm.v))</f>
        <v/>
      </c>
      <c r="E919" s="6"/>
      <c r="F919" s="6">
        <f>71</f>
        <v>71</v>
      </c>
      <c r="G919" s="6" t="str">
        <f>_xlfn.XLOOKUP($F919,题库数据!$A$5:$A$104,题库数据!$J$5:$J$104,"")</f>
        <v>B</v>
      </c>
      <c r="H919" s="6" t="str">
        <f>_xlfn.LET(_xlpm.v,_xlfn.XLOOKUP(F919,题库数据!$A$5:$A$104,题库数据!$K$5:$K$104,""),IF(OR(_xlpm.v="",_xlpm.v=0),"",_xlpm.v))</f>
        <v>B/D seems possible answer. But, I'll go with "B". In the following table, S3 Intelligent-Tiering seems not so expansive than S3 Standard. https://aws.amazon.com/s3/pricing/?nc1=h_ls And, in the question "128KB" size is talking about S3 Intelligent-Tiering stuff.</v>
      </c>
    </row>
    <row r="920" spans="1:8" ht="18.75" customHeight="1">
      <c r="A920" s="10"/>
      <c r="B920" s="62" t="str">
        <f>_xlfn.LET(_xlpm.v,_xlfn.XLOOKUP($F920,题库[题号],题库[选项E],""),IF(OR(_xlpm.v="",_xlpm.v=0),"",_xlpm.v))</f>
        <v/>
      </c>
      <c r="C920" s="63"/>
      <c r="D920" s="6" t="str" cm="1">
        <f t="array" ref="D920">_xlfn.LET(_xlpm.v,INDEX($B:$B, 4 + INT((ROW()-4)/13)*13 + 8), IF(_xlpm.v=0,"",_xlpm.v))</f>
        <v/>
      </c>
      <c r="E920" s="6"/>
      <c r="F920" s="6">
        <f>71</f>
        <v>71</v>
      </c>
      <c r="G920" s="6" t="str">
        <f>_xlfn.XLOOKUP($F920,题库数据!$A$5:$A$104,题库数据!$J$5:$J$104,"")</f>
        <v>B</v>
      </c>
      <c r="H920" s="6" t="str">
        <f>_xlfn.LET(_xlpm.v,_xlfn.XLOOKUP(F920,题库数据!$A$5:$A$104,题库数据!$K$5:$K$104,""),IF(OR(_xlpm.v="",_xlpm.v=0),"",_xlpm.v))</f>
        <v>B/D seems possible answer. But, I'll go with "B". In the following table, S3 Intelligent-Tiering seems not so expansive than S3 Standard. https://aws.amazon.com/s3/pricing/?nc1=h_ls And, in the question "128KB" size is talking about S3 Intelligent-Tiering stuff.</v>
      </c>
    </row>
    <row r="921" spans="1:8" ht="18.75" customHeight="1" thickBot="1">
      <c r="A921" s="10"/>
      <c r="B921" s="66" t="str">
        <f>_xlfn.LET(_xlpm.v,_xlfn.XLOOKUP($F921,题库[题号],题库[选项F],""),IF(OR(_xlpm.v="",_xlpm.v=0),"",_xlpm.v))</f>
        <v/>
      </c>
      <c r="C921" s="67"/>
      <c r="D921" s="6" t="str" cm="1">
        <f t="array" ref="D921">_xlfn.LET(_xlpm.v,INDEX($B:$B, 4 + INT((ROW()-4)/13)*13 + 8), IF(_xlpm.v=0,"",_xlpm.v))</f>
        <v/>
      </c>
      <c r="E921" s="6"/>
      <c r="F921" s="6">
        <f>71</f>
        <v>71</v>
      </c>
      <c r="G921" s="6" t="str">
        <f>_xlfn.XLOOKUP($F921,题库数据!$A$5:$A$104,题库数据!$J$5:$J$104,"")</f>
        <v>B</v>
      </c>
      <c r="H921" s="6" t="str">
        <f>_xlfn.LET(_xlpm.v,_xlfn.XLOOKUP(F921,题库数据!$A$5:$A$104,题库数据!$K$5:$K$104,""),IF(OR(_xlpm.v="",_xlpm.v=0),"",_xlpm.v))</f>
        <v>B/D seems possible answer. But, I'll go with "B". In the following table, S3 Intelligent-Tiering seems not so expansive than S3 Standard. https://aws.amazon.com/s3/pricing/?nc1=h_ls And, in the question "128KB" size is talking about S3 Intelligent-Tiering stuff.</v>
      </c>
    </row>
    <row r="922" spans="1:8" ht="18.75" customHeight="1" thickBot="1">
      <c r="A922" s="11" t="s">
        <v>111</v>
      </c>
      <c r="B922" s="25"/>
      <c r="C922" s="7"/>
      <c r="D922" s="6" t="str" cm="1">
        <f t="array" ref="D922">_xlfn.LET(_xlpm.v,INDEX($B:$B, 4 + INT((ROW()-4)/13)*13 + 8), IF(_xlpm.v=0,"",_xlpm.v))</f>
        <v/>
      </c>
      <c r="E922" s="6"/>
      <c r="F922" s="6">
        <f>71</f>
        <v>71</v>
      </c>
      <c r="G922" s="6" t="str">
        <f>_xlfn.XLOOKUP($F922,题库数据!$A$5:$A$104,题库数据!$J$5:$J$104,"")</f>
        <v>B</v>
      </c>
      <c r="H922" s="6" t="str">
        <f>_xlfn.LET(_xlpm.v,_xlfn.XLOOKUP(F922,题库数据!$A$5:$A$104,题库数据!$K$5:$K$104,""),IF(OR(_xlpm.v="",_xlpm.v=0),"",_xlpm.v))</f>
        <v>B/D seems possible answer. But, I'll go with "B". In the following table, S3 Intelligent-Tiering seems not so expansive than S3 Standard. https://aws.amazon.com/s3/pricing/?nc1=h_ls And, in the question "128KB" size is talking about S3 Intelligent-Tiering stuff.</v>
      </c>
    </row>
    <row r="923" spans="1:8" ht="18.75" customHeight="1">
      <c r="A923" s="10" t="s">
        <v>112</v>
      </c>
      <c r="B923" s="34" t="str">
        <f>_xlfn.LET(_xlpm.inp,$B$922,_xlpm.nInp,_xlfn.LET(_xlpm.raw,UPPER(TRIM($B$922)),_xlpm.clean,SUBSTITUTE(SUBSTITUTE(SUBSTITUTE(SUBSTITUTE(SUBSTITUTE(_xlpm.raw,"，",","),"、",","),"；",","),"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23" s="19"/>
      <c r="D923" s="6" t="str" cm="1">
        <f t="array" ref="D923">_xlfn.LET(_xlpm.v,INDEX($B:$B, 4 + INT((ROW()-4)/13)*13 + 8), IF(_xlpm.v=0,"",_xlpm.v))</f>
        <v/>
      </c>
      <c r="E923" s="6"/>
      <c r="F923" s="6">
        <f>71</f>
        <v>71</v>
      </c>
      <c r="G923" s="6" t="str">
        <f>_xlfn.XLOOKUP($F923,题库数据!$A$5:$A$104,题库数据!$J$5:$J$104,"")</f>
        <v>B</v>
      </c>
      <c r="H923" s="6" t="str">
        <f>_xlfn.LET(_xlpm.v,_xlfn.XLOOKUP(F923,题库数据!$A$5:$A$104,题库数据!$K$5:$K$104,""),IF(OR(_xlpm.v="",_xlpm.v=0),"",_xlpm.v))</f>
        <v>B/D seems possible answer. But, I'll go with "B". In the following table, S3 Intelligent-Tiering seems not so expansive than S3 Standard. https://aws.amazon.com/s3/pricing/?nc1=h_ls And, in the question "128KB" size is talking about S3 Intelligent-Tiering stuff.</v>
      </c>
    </row>
    <row r="924" spans="1:8" ht="18.75" customHeight="1">
      <c r="A924" s="10" t="s">
        <v>113</v>
      </c>
      <c r="B924" s="35" t="str">
        <f>_xlfn.LET(_xlpm.inp,$B$922,_xlpm.nStd,_xlfn.LET(_xlpm.raw,UPPER(TRIM($G$914)),_xlpm.clean,SUBSTITUTE(SUBSTITUTE(SUBSTITUTE(SUBSTITUTE(SUBSTITUTE(_xlpm.raw,"，",","),"、",","),"；",","),"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4" s="18"/>
      <c r="D924" s="6" t="str" cm="1">
        <f t="array" ref="D924">_xlfn.LET(_xlpm.v,INDEX($B:$B, 4 + INT((ROW()-4)/13)*13 + 8), IF(_xlpm.v=0,"",_xlpm.v))</f>
        <v/>
      </c>
      <c r="E924" s="6"/>
      <c r="F924" s="6">
        <f>71</f>
        <v>71</v>
      </c>
      <c r="G924" s="6" t="str">
        <f>_xlfn.XLOOKUP($F924,题库数据!$A$5:$A$104,题库数据!$J$5:$J$104,"")</f>
        <v>B</v>
      </c>
      <c r="H924" s="6" t="str">
        <f>_xlfn.LET(_xlpm.v,_xlfn.XLOOKUP(F924,题库数据!$A$5:$A$104,题库数据!$K$5:$K$104,""),IF(OR(_xlpm.v="",_xlpm.v=0),"",_xlpm.v))</f>
        <v>B/D seems possible answer. But, I'll go with "B". In the following table, S3 Intelligent-Tiering seems not so expansive than S3 Standard. https://aws.amazon.com/s3/pricing/?nc1=h_ls And, in the question "128KB" size is talking about S3 Intelligent-Tiering stuff.</v>
      </c>
    </row>
    <row r="925" spans="1:8" ht="18.75" customHeight="1">
      <c r="A925" s="37" t="s">
        <v>114</v>
      </c>
      <c r="B925" s="52" t="str">
        <f>_xlfn.LET(_xlpm.inp,$B$922,_xlpm.p,$H$914,IF(OR(LEN(TRIM(_xlpm.inp))=0,LEN(TRIM(_xlpm.p))=0,_xlpm.p=0),"",_xlpm.p))</f>
        <v/>
      </c>
      <c r="C925" s="63"/>
      <c r="D925" s="6" t="str" cm="1">
        <f t="array" ref="D925">_xlfn.LET(_xlpm.v,INDEX($B:$B, 4 + INT((ROW()-4)/13)*13 + 8), IF(_xlpm.v=0,"",_xlpm.v))</f>
        <v/>
      </c>
      <c r="E925" s="6"/>
      <c r="F925" s="6">
        <f>71</f>
        <v>71</v>
      </c>
      <c r="G925" s="6" t="str">
        <f>_xlfn.XLOOKUP($F925,题库数据!$A$5:$A$104,题库数据!$J$5:$J$104,"")</f>
        <v>B</v>
      </c>
      <c r="H925" s="6" t="str">
        <f>_xlfn.LET(_xlpm.v,_xlfn.XLOOKUP(F925,题库数据!$A$5:$A$104,题库数据!$K$5:$K$104,""),IF(OR(_xlpm.v="",_xlpm.v=0),"",_xlpm.v))</f>
        <v>B/D seems possible answer. But, I'll go with "B". In the following table, S3 Intelligent-Tiering seems not so expansive than S3 Standard. https://aws.amazon.com/s3/pricing/?nc1=h_ls And, in the question "128KB" size is talking about S3 Intelligent-Tiering stuff.</v>
      </c>
    </row>
    <row r="926" spans="1:8" ht="18.75" customHeight="1" thickBot="1">
      <c r="A926" s="12"/>
      <c r="B926" s="54"/>
      <c r="C926" s="55"/>
      <c r="D926" s="6" t="str" cm="1">
        <f t="array" ref="D926">_xlfn.LET(_xlpm.v,INDEX($B:$B, 4 + INT((ROW()-4)/13)*13 + 8), IF(_xlpm.v=0,"",_xlpm.v))</f>
        <v/>
      </c>
      <c r="E926" s="6"/>
      <c r="F926" s="6">
        <f>71</f>
        <v>71</v>
      </c>
      <c r="G926" s="6" t="str">
        <f>_xlfn.XLOOKUP($F926,题库数据!$A$5:$A$104,题库数据!$J$5:$J$104,"")</f>
        <v>B</v>
      </c>
      <c r="H926" s="6" t="str">
        <f>_xlfn.LET(_xlpm.v,_xlfn.XLOOKUP(F926,题库数据!$A$5:$A$104,题库数据!$K$5:$K$104,""),IF(OR(_xlpm.v="",_xlpm.v=0),"",_xlpm.v))</f>
        <v>B/D seems possible answer. But, I'll go with "B". In the following table, S3 Intelligent-Tiering seems not so expansive than S3 Standard. https://aws.amazon.com/s3/pricing/?nc1=h_ls And, in the question "128KB" size is talking about S3 Intelligent-Tiering stuff.</v>
      </c>
    </row>
    <row r="927" spans="1:8" ht="58.5" customHeight="1" thickTop="1" thickBot="1">
      <c r="A927" s="8" t="s">
        <v>186</v>
      </c>
      <c r="B927" s="56" t="s">
        <v>725</v>
      </c>
      <c r="C927" s="57"/>
      <c r="D927" s="6" t="str" cm="1">
        <f t="array" ref="D927">_xlfn.LET(_xlpm.v,INDEX($B:$B, 4 + INT((ROW()-4)/13)*13 + 8), IF(_xlpm.v=0,"",_xlpm.v))</f>
        <v/>
      </c>
      <c r="E927" s="6"/>
      <c r="F927" s="6">
        <f>72</f>
        <v>72</v>
      </c>
      <c r="G927" s="6" t="str">
        <f>_xlfn.XLOOKUP($F927,题库数据!$A$5:$A$104,题库数据!$J$5:$J$104,"")</f>
        <v>B</v>
      </c>
      <c r="H927" s="6" t="str">
        <f>_xlfn.LET(_xlpm.v,_xlfn.XLOOKUP(F927,题库数据!$A$5:$A$104,题库数据!$K$5:$K$104,""),IF(OR(_xlpm.v="",_xlpm.v=0),"",_xlpm.v))</f>
        <v>Reason: Compliance Mode. The key difference between Compliance Mode and Governance Mode is that there are NO users that can override the retention periods set or delete an object, and that also includes your AWS root account which has the highest privileges.</v>
      </c>
    </row>
    <row r="928" spans="1:8" ht="18.75" customHeight="1">
      <c r="A928" s="13"/>
      <c r="B928" s="58"/>
      <c r="C928" s="59"/>
      <c r="D928" s="6" t="str" cm="1">
        <f t="array" ref="D928">_xlfn.LET(_xlpm.v,INDEX($B:$B, 4 + INT((ROW()-4)/13)*13 + 8), IF(_xlpm.v=0,"",_xlpm.v))</f>
        <v/>
      </c>
      <c r="E928" s="6"/>
      <c r="F928" s="6">
        <f>72</f>
        <v>72</v>
      </c>
      <c r="G928" s="6" t="str">
        <f>_xlfn.XLOOKUP($F928,题库数据!$A$5:$A$104,题库数据!$J$5:$J$104,"")</f>
        <v>B</v>
      </c>
      <c r="H928" s="6" t="str">
        <f>_xlfn.LET(_xlpm.v,_xlfn.XLOOKUP(F928,题库数据!$A$5:$A$104,题库数据!$K$5:$K$104,""),IF(OR(_xlpm.v="",_xlpm.v=0),"",_xlpm.v))</f>
        <v>Reason: Compliance Mode. The key difference between Compliance Mode and Governance Mode is that there are NO users that can override the retention periods set or delete an object, and that also includes your AWS root account which has the highest privileges.</v>
      </c>
    </row>
    <row r="929" spans="1:8" ht="18.75" customHeight="1">
      <c r="A929" s="14" t="s">
        <v>107</v>
      </c>
      <c r="B929" s="60" t="str">
        <f>_xlfn.XLOOKUP($F929,题库[题号],题库[选项A])</f>
        <v>在治理模式下使用S3 Object Lock,合法持有1年</v>
      </c>
      <c r="C929" s="61"/>
      <c r="D929" s="6" t="str" cm="1">
        <f t="array" ref="D929">_xlfn.LET(_xlpm.v,INDEX($B:$B, 4 + INT((ROW()-4)/13)*13 + 8), IF(_xlpm.v=0,"",_xlpm.v))</f>
        <v/>
      </c>
      <c r="E929" s="6"/>
      <c r="F929" s="6">
        <f>72</f>
        <v>72</v>
      </c>
      <c r="G929" s="6" t="str">
        <f>_xlfn.XLOOKUP($F929,题库数据!$A$5:$A$104,题库数据!$J$5:$J$104,"")</f>
        <v>B</v>
      </c>
      <c r="H929" s="6" t="str">
        <f>_xlfn.LET(_xlpm.v,_xlfn.XLOOKUP(F929,题库数据!$A$5:$A$104,题库数据!$K$5:$K$104,""),IF(OR(_xlpm.v="",_xlpm.v=0),"",_xlpm.v))</f>
        <v>Reason: Compliance Mode. The key difference between Compliance Mode and Governance Mode is that there are NO users that can override the retention periods set or delete an object, and that also includes your AWS root account which has the highest privileges.</v>
      </c>
    </row>
    <row r="930" spans="1:8" ht="18.75" customHeight="1">
      <c r="A930" s="14" t="s">
        <v>108</v>
      </c>
      <c r="B930" s="60" t="str">
        <f>_xlfn.XLOOKUP($F930,题库[题号],题库[选项B])</f>
        <v>在合规模式下使用 S3 对象锁定,保留期为365天.</v>
      </c>
      <c r="C930" s="61"/>
      <c r="D930" s="6" t="str" cm="1">
        <f t="array" ref="D930">_xlfn.LET(_xlpm.v,INDEX($B:$B, 4 + INT((ROW()-4)/13)*13 + 8), IF(_xlpm.v=0,"",_xlpm.v))</f>
        <v/>
      </c>
      <c r="E930" s="6"/>
      <c r="F930" s="6">
        <f>72</f>
        <v>72</v>
      </c>
      <c r="G930" s="6" t="str">
        <f>_xlfn.XLOOKUP($F930,题库数据!$A$5:$A$104,题库数据!$J$5:$J$104,"")</f>
        <v>B</v>
      </c>
      <c r="H930" s="6" t="str">
        <f>_xlfn.LET(_xlpm.v,_xlfn.XLOOKUP(F930,题库数据!$A$5:$A$104,题库数据!$K$5:$K$104,""),IF(OR(_xlpm.v="",_xlpm.v=0),"",_xlpm.v))</f>
        <v>Reason: Compliance Mode. The key difference between Compliance Mode and Governance Mode is that there are NO users that can override the retention periods set or delete an object, and that also includes your AWS root account which has the highest privileges.</v>
      </c>
    </row>
    <row r="931" spans="1:8" ht="18.75" customHeight="1">
      <c r="A931" s="14" t="s">
        <v>109</v>
      </c>
      <c r="B931" s="60" t="str">
        <f>_xlfn.XLOOKUP($F931,题库[题号],题库[选项C])</f>
        <v>使用 IAM 角色限制所有用户删除或更改 S3 存储桶中的对象使用 S3 存储桶策略仅允许 IAM 角色</v>
      </c>
      <c r="C931" s="61"/>
      <c r="D931" s="6" t="str" cm="1">
        <f t="array" ref="D931">_xlfn.LET(_xlpm.v,INDEX($B:$B, 4 + INT((ROW()-4)/13)*13 + 8), IF(_xlpm.v=0,"",_xlpm.v))</f>
        <v/>
      </c>
      <c r="E931" s="6"/>
      <c r="F931" s="6">
        <f>72</f>
        <v>72</v>
      </c>
      <c r="G931" s="6" t="str">
        <f>_xlfn.XLOOKUP($F931,题库数据!$A$5:$A$104,题库数据!$J$5:$J$104,"")</f>
        <v>B</v>
      </c>
      <c r="H931" s="6" t="str">
        <f>_xlfn.LET(_xlpm.v,_xlfn.XLOOKUP(F931,题库数据!$A$5:$A$104,题库数据!$K$5:$K$104,""),IF(OR(_xlpm.v="",_xlpm.v=0),"",_xlpm.v))</f>
        <v>Reason: Compliance Mode. The key difference between Compliance Mode and Governance Mode is that there are NO users that can override the retention periods set or delete an object, and that also includes your AWS root account which has the highest privileges.</v>
      </c>
    </row>
    <row r="932" spans="1:8" ht="18.75" customHeight="1">
      <c r="A932" s="14" t="s">
        <v>110</v>
      </c>
      <c r="B932" s="60" t="str">
        <f>_xlfn.XLOOKUP($F932,题库[题号],题库[选项D])</f>
        <v>配置 S3 存储桶以在每次添加对象时调用 AWS Lambda 函数</v>
      </c>
      <c r="C932" s="61"/>
      <c r="D932" s="6" t="str" cm="1">
        <f t="array" ref="D932">_xlfn.LET(_xlpm.v,INDEX($B:$B, 4 + INT((ROW()-4)/13)*13 + 8), IF(_xlpm.v=0,"",_xlpm.v))</f>
        <v/>
      </c>
      <c r="E932" s="6"/>
      <c r="F932" s="6">
        <f>72</f>
        <v>72</v>
      </c>
      <c r="G932" s="6" t="str">
        <f>_xlfn.XLOOKUP($F932,题库数据!$A$5:$A$104,题库数据!$J$5:$J$104,"")</f>
        <v>B</v>
      </c>
      <c r="H932" s="6" t="str">
        <f>_xlfn.LET(_xlpm.v,_xlfn.XLOOKUP(F932,题库数据!$A$5:$A$104,题库数据!$K$5:$K$104,""),IF(OR(_xlpm.v="",_xlpm.v=0),"",_xlpm.v))</f>
        <v>Reason: Compliance Mode. The key difference between Compliance Mode and Governance Mode is that there are NO users that can override the retention periods set or delete an object, and that also includes your AWS root account which has the highest privileges.</v>
      </c>
    </row>
    <row r="933" spans="1:8" ht="18.75" customHeight="1">
      <c r="A933" s="14"/>
      <c r="B933" s="62" t="str">
        <f>_xlfn.LET(_xlpm.v,_xlfn.XLOOKUP($F933,题库[题号],题库[选项E],""),IF(OR(_xlpm.v="",_xlpm.v=0),"",_xlpm.v))</f>
        <v/>
      </c>
      <c r="C933" s="63"/>
      <c r="D933" s="6" t="str" cm="1">
        <f t="array" ref="D933">_xlfn.LET(_xlpm.v,INDEX($B:$B, 4 + INT((ROW()-4)/13)*13 + 8), IF(_xlpm.v=0,"",_xlpm.v))</f>
        <v/>
      </c>
      <c r="E933" s="6"/>
      <c r="F933" s="6">
        <f>72</f>
        <v>72</v>
      </c>
      <c r="G933" s="6" t="str">
        <f>_xlfn.XLOOKUP($F933,题库数据!$A$5:$A$104,题库数据!$J$5:$J$104,"")</f>
        <v>B</v>
      </c>
      <c r="H933" s="6" t="str">
        <f>_xlfn.LET(_xlpm.v,_xlfn.XLOOKUP(F933,题库数据!$A$5:$A$104,题库数据!$K$5:$K$104,""),IF(OR(_xlpm.v="",_xlpm.v=0),"",_xlpm.v))</f>
        <v>Reason: Compliance Mode. The key difference between Compliance Mode and Governance Mode is that there are NO users that can override the retention periods set or delete an object, and that also includes your AWS root account which has the highest privileges.</v>
      </c>
    </row>
    <row r="934" spans="1:8" ht="18.75" customHeight="1" thickBot="1">
      <c r="A934" s="14"/>
      <c r="B934" s="66" t="str">
        <f>_xlfn.LET(_xlpm.v,_xlfn.XLOOKUP($F934,题库[题号],题库[选项F],""),IF(OR(_xlpm.v="",_xlpm.v=0),"",_xlpm.v))</f>
        <v/>
      </c>
      <c r="C934" s="67"/>
      <c r="D934" s="6" t="str" cm="1">
        <f t="array" ref="D934">_xlfn.LET(_xlpm.v,INDEX($B:$B, 4 + INT((ROW()-4)/13)*13 + 8), IF(_xlpm.v=0,"",_xlpm.v))</f>
        <v/>
      </c>
      <c r="E934" s="6"/>
      <c r="F934" s="6">
        <f>72</f>
        <v>72</v>
      </c>
      <c r="G934" s="6" t="str">
        <f>_xlfn.XLOOKUP($F934,题库数据!$A$5:$A$104,题库数据!$J$5:$J$104,"")</f>
        <v>B</v>
      </c>
      <c r="H934" s="6" t="str">
        <f>_xlfn.LET(_xlpm.v,_xlfn.XLOOKUP(F934,题库数据!$A$5:$A$104,题库数据!$K$5:$K$104,""),IF(OR(_xlpm.v="",_xlpm.v=0),"",_xlpm.v))</f>
        <v>Reason: Compliance Mode. The key difference between Compliance Mode and Governance Mode is that there are NO users that can override the retention periods set or delete an object, and that also includes your AWS root account which has the highest privileges.</v>
      </c>
    </row>
    <row r="935" spans="1:8" ht="18.75" customHeight="1" thickBot="1">
      <c r="A935" s="11" t="s">
        <v>111</v>
      </c>
      <c r="B935" s="25"/>
      <c r="C935" s="7"/>
      <c r="D935" s="6" t="str" cm="1">
        <f t="array" ref="D935">_xlfn.LET(_xlpm.v,INDEX($B:$B, 4 + INT((ROW()-4)/13)*13 + 8), IF(_xlpm.v=0,"",_xlpm.v))</f>
        <v/>
      </c>
      <c r="E935" s="6"/>
      <c r="F935" s="6">
        <f>72</f>
        <v>72</v>
      </c>
      <c r="G935" s="6" t="str">
        <f>_xlfn.XLOOKUP($F935,题库数据!$A$5:$A$104,题库数据!$J$5:$J$104,"")</f>
        <v>B</v>
      </c>
      <c r="H935" s="6" t="str">
        <f>_xlfn.LET(_xlpm.v,_xlfn.XLOOKUP(F935,题库数据!$A$5:$A$104,题库数据!$K$5:$K$104,""),IF(OR(_xlpm.v="",_xlpm.v=0),"",_xlpm.v))</f>
        <v>Reason: Compliance Mode. The key difference between Compliance Mode and Governance Mode is that there are NO users that can override the retention periods set or delete an object, and that also includes your AWS root account which has the highest privileges.</v>
      </c>
    </row>
    <row r="936" spans="1:8" ht="18.75" customHeight="1">
      <c r="A936" s="14" t="s">
        <v>112</v>
      </c>
      <c r="B936" s="34" t="str">
        <f>_xlfn.LET(_xlpm.inp,$B$935,_xlpm.nInp,_xlfn.LET(_xlpm.raw,UPPER(TRIM($B$935)),_xlpm.clean,SUBSTITUTE(SUBSTITUTE(SUBSTITUTE(SUBSTITUTE(SUBSTITUTE(_xlpm.raw,"，",","),"、",","),"；",","),"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36" s="19"/>
      <c r="D936" s="6" t="str" cm="1">
        <f t="array" ref="D936">_xlfn.LET(_xlpm.v,INDEX($B:$B, 4 + INT((ROW()-4)/13)*13 + 8), IF(_xlpm.v=0,"",_xlpm.v))</f>
        <v/>
      </c>
      <c r="E936" s="6"/>
      <c r="F936" s="6">
        <f>72</f>
        <v>72</v>
      </c>
      <c r="G936" s="6" t="str">
        <f>_xlfn.XLOOKUP($F936,题库数据!$A$5:$A$104,题库数据!$J$5:$J$104,"")</f>
        <v>B</v>
      </c>
      <c r="H936" s="6" t="str">
        <f>_xlfn.LET(_xlpm.v,_xlfn.XLOOKUP(F936,题库数据!$A$5:$A$104,题库数据!$K$5:$K$104,""),IF(OR(_xlpm.v="",_xlpm.v=0),"",_xlpm.v))</f>
        <v>Reason: Compliance Mode. The key difference between Compliance Mode and Governance Mode is that there are NO users that can override the retention periods set or delete an object, and that also includes your AWS root account which has the highest privileges.</v>
      </c>
    </row>
    <row r="937" spans="1:8" ht="18.75" customHeight="1">
      <c r="A937" s="14" t="s">
        <v>113</v>
      </c>
      <c r="B937" s="35" t="str">
        <f>_xlfn.LET(_xlpm.inp,$B$935,_xlpm.nStd,_xlfn.LET(_xlpm.raw,UPPER(TRIM($G$927)),_xlpm.clean,SUBSTITUTE(SUBSTITUTE(SUBSTITUTE(SUBSTITUTE(SUBSTITUTE(_xlpm.raw,"，",","),"、",","),"；",","),"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37" s="18"/>
      <c r="D937" s="6" t="str" cm="1">
        <f t="array" ref="D937">_xlfn.LET(_xlpm.v,INDEX($B:$B, 4 + INT((ROW()-4)/13)*13 + 8), IF(_xlpm.v=0,"",_xlpm.v))</f>
        <v/>
      </c>
      <c r="E937" s="6"/>
      <c r="F937" s="6">
        <f>72</f>
        <v>72</v>
      </c>
      <c r="G937" s="6" t="str">
        <f>_xlfn.XLOOKUP($F937,题库数据!$A$5:$A$104,题库数据!$J$5:$J$104,"")</f>
        <v>B</v>
      </c>
      <c r="H937" s="6" t="str">
        <f>_xlfn.LET(_xlpm.v,_xlfn.XLOOKUP(F937,题库数据!$A$5:$A$104,题库数据!$K$5:$K$104,""),IF(OR(_xlpm.v="",_xlpm.v=0),"",_xlpm.v))</f>
        <v>Reason: Compliance Mode. The key difference between Compliance Mode and Governance Mode is that there are NO users that can override the retention periods set or delete an object, and that also includes your AWS root account which has the highest privileges.</v>
      </c>
    </row>
    <row r="938" spans="1:8" ht="18.75" customHeight="1">
      <c r="A938" s="37" t="s">
        <v>114</v>
      </c>
      <c r="B938" s="52" t="str">
        <f>_xlfn.LET(_xlpm.inp,$B$935,_xlpm.p,$H$927,IF(OR(LEN(TRIM(_xlpm.inp))=0,LEN(TRIM(_xlpm.p))=0,_xlpm.p=0),"",_xlpm.p))</f>
        <v/>
      </c>
      <c r="C938" s="63"/>
      <c r="D938" s="6" t="str" cm="1">
        <f t="array" ref="D938">_xlfn.LET(_xlpm.v,INDEX($B:$B, 4 + INT((ROW()-4)/13)*13 + 8), IF(_xlpm.v=0,"",_xlpm.v))</f>
        <v/>
      </c>
      <c r="E938" s="6"/>
      <c r="F938" s="6">
        <f>72</f>
        <v>72</v>
      </c>
      <c r="G938" s="6" t="str">
        <f>_xlfn.XLOOKUP($F938,题库数据!$A$5:$A$104,题库数据!$J$5:$J$104,"")</f>
        <v>B</v>
      </c>
      <c r="H938" s="6" t="str">
        <f>_xlfn.LET(_xlpm.v,_xlfn.XLOOKUP(F938,题库数据!$A$5:$A$104,题库数据!$K$5:$K$104,""),IF(OR(_xlpm.v="",_xlpm.v=0),"",_xlpm.v))</f>
        <v>Reason: Compliance Mode. The key difference between Compliance Mode and Governance Mode is that there are NO users that can override the retention periods set or delete an object, and that also includes your AWS root account which has the highest privileges.</v>
      </c>
    </row>
    <row r="939" spans="1:8" ht="18.75" customHeight="1" thickBot="1">
      <c r="A939" s="15"/>
      <c r="B939" s="54"/>
      <c r="C939" s="55"/>
      <c r="D939" s="6" t="str" cm="1">
        <f t="array" ref="D939">_xlfn.LET(_xlpm.v,INDEX($B:$B, 4 + INT((ROW()-4)/13)*13 + 8), IF(_xlpm.v=0,"",_xlpm.v))</f>
        <v/>
      </c>
      <c r="E939" s="6"/>
      <c r="F939" s="6">
        <f>72</f>
        <v>72</v>
      </c>
      <c r="G939" s="6" t="str">
        <f>_xlfn.XLOOKUP($F939,题库数据!$A$5:$A$104,题库数据!$J$5:$J$104,"")</f>
        <v>B</v>
      </c>
      <c r="H939" s="6" t="str">
        <f>_xlfn.LET(_xlpm.v,_xlfn.XLOOKUP(F939,题库数据!$A$5:$A$104,题库数据!$K$5:$K$104,""),IF(OR(_xlpm.v="",_xlpm.v=0),"",_xlpm.v))</f>
        <v>Reason: Compliance Mode. The key difference between Compliance Mode and Governance Mode is that there are NO users that can override the retention periods set or delete an object, and that also includes your AWS root account which has the highest privileges.</v>
      </c>
    </row>
    <row r="940" spans="1:8" ht="58.5" customHeight="1" thickTop="1" thickBot="1">
      <c r="A940" s="8" t="s">
        <v>187</v>
      </c>
      <c r="B940" s="56" t="s">
        <v>727</v>
      </c>
      <c r="C940" s="57"/>
      <c r="D940" s="6" t="str" cm="1">
        <f t="array" ref="D940">_xlfn.LET(_xlpm.v,INDEX($B:$B, 4 + INT((ROW()-4)/13)*13 + 8), IF(_xlpm.v=0,"",_xlpm.v))</f>
        <v/>
      </c>
      <c r="E940" s="6"/>
      <c r="F940" s="6">
        <f>73</f>
        <v>73</v>
      </c>
      <c r="G940" s="6" t="str">
        <f>_xlfn.XLOOKUP($F940,题库数据!$A$5:$A$104,题库数据!$J$5:$J$104,"")</f>
        <v>C</v>
      </c>
      <c r="H940" s="6" t="str">
        <f>_xlfn.LET(_xlpm.v,_xlfn.XLOOKUP(F940,题库数据!$A$5:$A$104,题库数据!$K$5:$K$104,""),IF(OR(_xlpm.v="",_xlpm.v=0),"",_xlpm.v))</f>
        <v>CloudFront 使用本地缓存提供响应,AWS 全球加速器代理请求并一直连接到应用程序以获得响应.https://docs.aws.amazon.com/AmazonCloudFront/latest/DeveloperGuide/private-content-restricting-access-to-s3.html#privatecontent-granting-permissions-to-oai</v>
      </c>
    </row>
    <row r="941" spans="1:8" ht="18.75" customHeight="1">
      <c r="A941" s="9"/>
      <c r="B941" s="74"/>
      <c r="C941" s="75"/>
      <c r="D941" s="6" t="str" cm="1">
        <f t="array" ref="D941">_xlfn.LET(_xlpm.v,INDEX($B:$B, 4 + INT((ROW()-4)/13)*13 + 8), IF(_xlpm.v=0,"",_xlpm.v))</f>
        <v/>
      </c>
      <c r="E941" s="6"/>
      <c r="F941" s="6">
        <f>73</f>
        <v>73</v>
      </c>
      <c r="G941" s="6" t="str">
        <f>_xlfn.XLOOKUP($F941,题库数据!$A$5:$A$104,题库数据!$J$5:$J$104,"")</f>
        <v>C</v>
      </c>
      <c r="H941" s="6" t="str">
        <f>_xlfn.LET(_xlpm.v,_xlfn.XLOOKUP(F941,题库数据!$A$5:$A$104,题库数据!$K$5:$K$104,""),IF(OR(_xlpm.v="",_xlpm.v=0),"",_xlpm.v))</f>
        <v>CloudFront 使用本地缓存提供响应,AWS 全球加速器代理请求并一直连接到应用程序以获得响应.https://docs.aws.amazon.com/AmazonCloudFront/latest/DeveloperGuide/private-content-restricting-access-to-s3.html#privatecontent-granting-permissions-to-oai</v>
      </c>
    </row>
    <row r="942" spans="1:8" ht="18.75" customHeight="1">
      <c r="A942" s="10" t="s">
        <v>107</v>
      </c>
      <c r="B942" s="64" t="str">
        <f>_xlfn.XLOOKUP($F942,题库[题号],题库[选项A])</f>
        <v>使用 AWS DataSync 将 53 仔储连接到 Web 应用程序.</v>
      </c>
      <c r="C942" s="65"/>
      <c r="D942" s="6" t="str" cm="1">
        <f t="array" ref="D942">_xlfn.LET(_xlpm.v,INDEX($B:$B, 4 + INT((ROW()-4)/13)*13 + 8), IF(_xlpm.v=0,"",_xlpm.v))</f>
        <v/>
      </c>
      <c r="E942" s="6"/>
      <c r="F942" s="6">
        <f>73</f>
        <v>73</v>
      </c>
      <c r="G942" s="6" t="str">
        <f>_xlfn.XLOOKUP($F942,题库数据!$A$5:$A$104,题库数据!$J$5:$J$104,"")</f>
        <v>C</v>
      </c>
      <c r="H942" s="6" t="str">
        <f>_xlfn.LET(_xlpm.v,_xlfn.XLOOKUP(F942,题库数据!$A$5:$A$104,题库数据!$K$5:$K$104,""),IF(OR(_xlpm.v="",_xlpm.v=0),"",_xlpm.v))</f>
        <v>CloudFront 使用本地缓存提供响应,AWS 全球加速器代理请求并一直连接到应用程序以获得响应.https://docs.aws.amazon.com/AmazonCloudFront/latest/DeveloperGuide/private-content-restricting-access-to-s3.html#privatecontent-granting-permissions-to-oai</v>
      </c>
    </row>
    <row r="943" spans="1:8" ht="18.75" customHeight="1">
      <c r="A943" s="10" t="s">
        <v>108</v>
      </c>
      <c r="B943" s="64" t="str">
        <f>_xlfn.XLOOKUP($F943,题库[题号],题库[选项B])</f>
        <v>部署 AWS Global Accelerator 以将 S3 存储桶连接到 Web 应用程序.</v>
      </c>
      <c r="C943" s="65"/>
      <c r="D943" s="6" t="str" cm="1">
        <f t="array" ref="D943">_xlfn.LET(_xlpm.v,INDEX($B:$B, 4 + INT((ROW()-4)/13)*13 + 8), IF(_xlpm.v=0,"",_xlpm.v))</f>
        <v/>
      </c>
      <c r="E943" s="6"/>
      <c r="F943" s="6">
        <f>73</f>
        <v>73</v>
      </c>
      <c r="G943" s="6" t="str">
        <f>_xlfn.XLOOKUP($F943,题库数据!$A$5:$A$104,题库数据!$J$5:$J$104,"")</f>
        <v>C</v>
      </c>
      <c r="H943" s="6" t="str">
        <f>_xlfn.LET(_xlpm.v,_xlfn.XLOOKUP(F943,题库数据!$A$5:$A$104,题库数据!$K$5:$K$104,""),IF(OR(_xlpm.v="",_xlpm.v=0),"",_xlpm.v))</f>
        <v>CloudFront 使用本地缓存提供响应,AWS 全球加速器代理请求并一直连接到应用程序以获得响应.https://docs.aws.amazon.com/AmazonCloudFront/latest/DeveloperGuide/private-content-restricting-access-to-s3.html#privatecontent-granting-permissions-to-oai</v>
      </c>
    </row>
    <row r="944" spans="1:8" ht="18.75" customHeight="1">
      <c r="A944" s="10" t="s">
        <v>109</v>
      </c>
      <c r="B944" s="64" t="str">
        <f>_xlfn.XLOOKUP($F944,题库[题号],题库[选项C])</f>
        <v>部署 Amazon CloudFront 以将 S3 存储桶连接到 CloudFront 边缘服务器.</v>
      </c>
      <c r="C944" s="65"/>
      <c r="D944" s="6" t="str" cm="1">
        <f t="array" ref="D944">_xlfn.LET(_xlpm.v,INDEX($B:$B, 4 + INT((ROW()-4)/13)*13 + 8), IF(_xlpm.v=0,"",_xlpm.v))</f>
        <v/>
      </c>
      <c r="E944" s="6"/>
      <c r="F944" s="6">
        <f>73</f>
        <v>73</v>
      </c>
      <c r="G944" s="6" t="str">
        <f>_xlfn.XLOOKUP($F944,题库数据!$A$5:$A$104,题库数据!$J$5:$J$104,"")</f>
        <v>C</v>
      </c>
      <c r="H944" s="6" t="str">
        <f>_xlfn.LET(_xlpm.v,_xlfn.XLOOKUP(F944,题库数据!$A$5:$A$104,题库数据!$K$5:$K$104,""),IF(OR(_xlpm.v="",_xlpm.v=0),"",_xlpm.v))</f>
        <v>CloudFront 使用本地缓存提供响应,AWS 全球加速器代理请求并一直连接到应用程序以获得响应.https://docs.aws.amazon.com/AmazonCloudFront/latest/DeveloperGuide/private-content-restricting-access-to-s3.html#privatecontent-granting-permissions-to-oai</v>
      </c>
    </row>
    <row r="945" spans="1:8" ht="18.75" customHeight="1">
      <c r="A945" s="10" t="s">
        <v>110</v>
      </c>
      <c r="B945" s="64" t="str">
        <f>_xlfn.XLOOKUP($F945,题库[题号],题库[选项D])</f>
        <v>使用 Amazon Simple Queue Service (Amazon SQS) 将 S3 存储桶连接到 Web 应用程序.</v>
      </c>
      <c r="C945" s="65"/>
      <c r="D945" s="6" t="str" cm="1">
        <f t="array" ref="D945">_xlfn.LET(_xlpm.v,INDEX($B:$B, 4 + INT((ROW()-4)/13)*13 + 8), IF(_xlpm.v=0,"",_xlpm.v))</f>
        <v/>
      </c>
      <c r="E945" s="6"/>
      <c r="F945" s="6">
        <f>73</f>
        <v>73</v>
      </c>
      <c r="G945" s="6" t="str">
        <f>_xlfn.XLOOKUP($F945,题库数据!$A$5:$A$104,题库数据!$J$5:$J$104,"")</f>
        <v>C</v>
      </c>
      <c r="H945" s="6" t="str">
        <f>_xlfn.LET(_xlpm.v,_xlfn.XLOOKUP(F945,题库数据!$A$5:$A$104,题库数据!$K$5:$K$104,""),IF(OR(_xlpm.v="",_xlpm.v=0),"",_xlpm.v))</f>
        <v>CloudFront 使用本地缓存提供响应,AWS 全球加速器代理请求并一直连接到应用程序以获得响应.https://docs.aws.amazon.com/AmazonCloudFront/latest/DeveloperGuide/private-content-restricting-access-to-s3.html#privatecontent-granting-permissions-to-oai</v>
      </c>
    </row>
    <row r="946" spans="1:8" ht="18.75" customHeight="1">
      <c r="A946" s="10"/>
      <c r="B946" s="62" t="str">
        <f>_xlfn.LET(_xlpm.v,_xlfn.XLOOKUP($F946,题库[题号],题库[选项E],""),IF(OR(_xlpm.v="",_xlpm.v=0),"",_xlpm.v))</f>
        <v/>
      </c>
      <c r="C946" s="63"/>
      <c r="D946" s="6" t="str" cm="1">
        <f t="array" ref="D946">_xlfn.LET(_xlpm.v,INDEX($B:$B, 4 + INT((ROW()-4)/13)*13 + 8), IF(_xlpm.v=0,"",_xlpm.v))</f>
        <v/>
      </c>
      <c r="E946" s="6"/>
      <c r="F946" s="6">
        <f>73</f>
        <v>73</v>
      </c>
      <c r="G946" s="6" t="str">
        <f>_xlfn.XLOOKUP($F946,题库数据!$A$5:$A$104,题库数据!$J$5:$J$104,"")</f>
        <v>C</v>
      </c>
      <c r="H946" s="6" t="str">
        <f>_xlfn.LET(_xlpm.v,_xlfn.XLOOKUP(F946,题库数据!$A$5:$A$104,题库数据!$K$5:$K$104,""),IF(OR(_xlpm.v="",_xlpm.v=0),"",_xlpm.v))</f>
        <v>CloudFront 使用本地缓存提供响应,AWS 全球加速器代理请求并一直连接到应用程序以获得响应.https://docs.aws.amazon.com/AmazonCloudFront/latest/DeveloperGuide/private-content-restricting-access-to-s3.html#privatecontent-granting-permissions-to-oai</v>
      </c>
    </row>
    <row r="947" spans="1:8" ht="18.75" customHeight="1" thickBot="1">
      <c r="A947" s="10"/>
      <c r="B947" s="66" t="str">
        <f>_xlfn.LET(_xlpm.v,_xlfn.XLOOKUP($F947,题库[题号],题库[选项F],""),IF(OR(_xlpm.v="",_xlpm.v=0),"",_xlpm.v))</f>
        <v/>
      </c>
      <c r="C947" s="67"/>
      <c r="D947" s="6" t="str" cm="1">
        <f t="array" ref="D947">_xlfn.LET(_xlpm.v,INDEX($B:$B, 4 + INT((ROW()-4)/13)*13 + 8), IF(_xlpm.v=0,"",_xlpm.v))</f>
        <v/>
      </c>
      <c r="E947" s="6"/>
      <c r="F947" s="6">
        <f>73</f>
        <v>73</v>
      </c>
      <c r="G947" s="6" t="str">
        <f>_xlfn.XLOOKUP($F947,题库数据!$A$5:$A$104,题库数据!$J$5:$J$104,"")</f>
        <v>C</v>
      </c>
      <c r="H947" s="6" t="str">
        <f>_xlfn.LET(_xlpm.v,_xlfn.XLOOKUP(F947,题库数据!$A$5:$A$104,题库数据!$K$5:$K$104,""),IF(OR(_xlpm.v="",_xlpm.v=0),"",_xlpm.v))</f>
        <v>CloudFront 使用本地缓存提供响应,AWS 全球加速器代理请求并一直连接到应用程序以获得响应.https://docs.aws.amazon.com/AmazonCloudFront/latest/DeveloperGuide/private-content-restricting-access-to-s3.html#privatecontent-granting-permissions-to-oai</v>
      </c>
    </row>
    <row r="948" spans="1:8" ht="18.75" customHeight="1" thickBot="1">
      <c r="A948" s="11" t="s">
        <v>111</v>
      </c>
      <c r="B948" s="25"/>
      <c r="C948" s="7"/>
      <c r="D948" s="6" t="str" cm="1">
        <f t="array" ref="D948">_xlfn.LET(_xlpm.v,INDEX($B:$B, 4 + INT((ROW()-4)/13)*13 + 8), IF(_xlpm.v=0,"",_xlpm.v))</f>
        <v/>
      </c>
      <c r="E948" s="6"/>
      <c r="F948" s="6">
        <f>73</f>
        <v>73</v>
      </c>
      <c r="G948" s="6" t="str">
        <f>_xlfn.XLOOKUP($F948,题库数据!$A$5:$A$104,题库数据!$J$5:$J$104,"")</f>
        <v>C</v>
      </c>
      <c r="H948" s="6" t="str">
        <f>_xlfn.LET(_xlpm.v,_xlfn.XLOOKUP(F948,题库数据!$A$5:$A$104,题库数据!$K$5:$K$104,""),IF(OR(_xlpm.v="",_xlpm.v=0),"",_xlpm.v))</f>
        <v>CloudFront 使用本地缓存提供响应,AWS 全球加速器代理请求并一直连接到应用程序以获得响应.https://docs.aws.amazon.com/AmazonCloudFront/latest/DeveloperGuide/private-content-restricting-access-to-s3.html#privatecontent-granting-permissions-to-oai</v>
      </c>
    </row>
    <row r="949" spans="1:8" ht="18.75" customHeight="1">
      <c r="A949" s="10" t="s">
        <v>112</v>
      </c>
      <c r="B949" s="34" t="str">
        <f>_xlfn.LET(_xlpm.inp,$B$948,_xlpm.nInp,_xlfn.LET(_xlpm.raw,UPPER(TRIM($B$948)),_xlpm.clean,SUBSTITUTE(SUBSTITUTE(SUBSTITUTE(SUBSTITUTE(SUBSTITUTE(_xlpm.raw,"，",","),"、",","),"；",","),"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49" s="19"/>
      <c r="D949" s="6" t="str" cm="1">
        <f t="array" ref="D949">_xlfn.LET(_xlpm.v,INDEX($B:$B, 4 + INT((ROW()-4)/13)*13 + 8), IF(_xlpm.v=0,"",_xlpm.v))</f>
        <v/>
      </c>
      <c r="E949" s="6"/>
      <c r="F949" s="6">
        <f>73</f>
        <v>73</v>
      </c>
      <c r="G949" s="6" t="str">
        <f>_xlfn.XLOOKUP($F949,题库数据!$A$5:$A$104,题库数据!$J$5:$J$104,"")</f>
        <v>C</v>
      </c>
      <c r="H949" s="6" t="str">
        <f>_xlfn.LET(_xlpm.v,_xlfn.XLOOKUP(F949,题库数据!$A$5:$A$104,题库数据!$K$5:$K$104,""),IF(OR(_xlpm.v="",_xlpm.v=0),"",_xlpm.v))</f>
        <v>CloudFront 使用本地缓存提供响应,AWS 全球加速器代理请求并一直连接到应用程序以获得响应.https://docs.aws.amazon.com/AmazonCloudFront/latest/DeveloperGuide/private-content-restricting-access-to-s3.html#privatecontent-granting-permissions-to-oai</v>
      </c>
    </row>
    <row r="950" spans="1:8" ht="18.75" customHeight="1">
      <c r="A950" s="10" t="s">
        <v>113</v>
      </c>
      <c r="B950" s="35" t="str">
        <f>_xlfn.LET(_xlpm.inp,$B$948,_xlpm.nStd,_xlfn.LET(_xlpm.raw,UPPER(TRIM($G$940)),_xlpm.clean,SUBSTITUTE(SUBSTITUTE(SUBSTITUTE(SUBSTITUTE(SUBSTITUTE(_xlpm.raw,"，",","),"、",","),"；",","),"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50" s="18"/>
      <c r="D950" s="6" t="str" cm="1">
        <f t="array" ref="D950">_xlfn.LET(_xlpm.v,INDEX($B:$B, 4 + INT((ROW()-4)/13)*13 + 8), IF(_xlpm.v=0,"",_xlpm.v))</f>
        <v/>
      </c>
      <c r="E950" s="6"/>
      <c r="F950" s="6">
        <f>73</f>
        <v>73</v>
      </c>
      <c r="G950" s="6" t="str">
        <f>_xlfn.XLOOKUP($F950,题库数据!$A$5:$A$104,题库数据!$J$5:$J$104,"")</f>
        <v>C</v>
      </c>
      <c r="H950" s="6" t="str">
        <f>_xlfn.LET(_xlpm.v,_xlfn.XLOOKUP(F950,题库数据!$A$5:$A$104,题库数据!$K$5:$K$104,""),IF(OR(_xlpm.v="",_xlpm.v=0),"",_xlpm.v))</f>
        <v>CloudFront 使用本地缓存提供响应,AWS 全球加速器代理请求并一直连接到应用程序以获得响应.https://docs.aws.amazon.com/AmazonCloudFront/latest/DeveloperGuide/private-content-restricting-access-to-s3.html#privatecontent-granting-permissions-to-oai</v>
      </c>
    </row>
    <row r="951" spans="1:8" ht="18.75" customHeight="1">
      <c r="A951" s="37" t="s">
        <v>114</v>
      </c>
      <c r="B951" s="52" t="str">
        <f>_xlfn.LET(_xlpm.inp,$B$948,_xlpm.p,$H$940,IF(OR(LEN(TRIM(_xlpm.inp))=0,LEN(TRIM(_xlpm.p))=0,_xlpm.p=0),"",_xlpm.p))</f>
        <v/>
      </c>
      <c r="C951" s="63"/>
      <c r="D951" s="6" t="str" cm="1">
        <f t="array" ref="D951">_xlfn.LET(_xlpm.v,INDEX($B:$B, 4 + INT((ROW()-4)/13)*13 + 8), IF(_xlpm.v=0,"",_xlpm.v))</f>
        <v/>
      </c>
      <c r="E951" s="6"/>
      <c r="F951" s="6">
        <f>73</f>
        <v>73</v>
      </c>
      <c r="G951" s="6" t="str">
        <f>_xlfn.XLOOKUP($F951,题库数据!$A$5:$A$104,题库数据!$J$5:$J$104,"")</f>
        <v>C</v>
      </c>
      <c r="H951" s="6" t="str">
        <f>_xlfn.LET(_xlpm.v,_xlfn.XLOOKUP(F951,题库数据!$A$5:$A$104,题库数据!$K$5:$K$104,""),IF(OR(_xlpm.v="",_xlpm.v=0),"",_xlpm.v))</f>
        <v>CloudFront 使用本地缓存提供响应,AWS 全球加速器代理请求并一直连接到应用程序以获得响应.https://docs.aws.amazon.com/AmazonCloudFront/latest/DeveloperGuide/private-content-restricting-access-to-s3.html#privatecontent-granting-permissions-to-oai</v>
      </c>
    </row>
    <row r="952" spans="1:8" ht="18.75" customHeight="1" thickBot="1">
      <c r="A952" s="12"/>
      <c r="B952" s="54"/>
      <c r="C952" s="55"/>
      <c r="D952" s="6" t="str" cm="1">
        <f t="array" ref="D952">_xlfn.LET(_xlpm.v,INDEX($B:$B, 4 + INT((ROW()-4)/13)*13 + 8), IF(_xlpm.v=0,"",_xlpm.v))</f>
        <v/>
      </c>
      <c r="E952" s="6"/>
      <c r="F952" s="6">
        <f>73</f>
        <v>73</v>
      </c>
      <c r="G952" s="6" t="str">
        <f>_xlfn.XLOOKUP($F952,题库数据!$A$5:$A$104,题库数据!$J$5:$J$104,"")</f>
        <v>C</v>
      </c>
      <c r="H952" s="6" t="str">
        <f>_xlfn.LET(_xlpm.v,_xlfn.XLOOKUP(F952,题库数据!$A$5:$A$104,题库数据!$K$5:$K$104,""),IF(OR(_xlpm.v="",_xlpm.v=0),"",_xlpm.v))</f>
        <v>CloudFront 使用本地缓存提供响应,AWS 全球加速器代理请求并一直连接到应用程序以获得响应.https://docs.aws.amazon.com/AmazonCloudFront/latest/DeveloperGuide/private-content-restricting-access-to-s3.html#privatecontent-granting-permissions-to-oai</v>
      </c>
    </row>
    <row r="953" spans="1:8" ht="58.5" customHeight="1" thickTop="1" thickBot="1">
      <c r="A953" s="8" t="s">
        <v>188</v>
      </c>
      <c r="B953" s="56" t="s">
        <v>729</v>
      </c>
      <c r="C953" s="57"/>
      <c r="D953" s="6" t="str" cm="1">
        <f t="array" ref="D953">_xlfn.LET(_xlpm.v,INDEX($B:$B, 4 + INT((ROW()-4)/13)*13 + 8), IF(_xlpm.v=0,"",_xlpm.v))</f>
        <v/>
      </c>
      <c r="E953" s="6"/>
      <c r="F953" s="6">
        <f>74</f>
        <v>74</v>
      </c>
      <c r="G953" s="6" t="str">
        <f>_xlfn.XLOOKUP($F953,题库数据!$A$5:$A$104,题库数据!$J$5:$J$104,"")</f>
        <v>A,E</v>
      </c>
      <c r="H953" s="6" t="str">
        <f>_xlfn.LET(_xlpm.v,_xlfn.XLOOKUP(F953,题库数据!$A$5:$A$104,题库数据!$K$5:$K$104,""),IF(OR(_xlpm.v="",_xlpm.v=0),"",_xlpm.v))</f>
        <v>yeah AE makes sense, only E is working with S3 here and questions wants them to be in S3</v>
      </c>
    </row>
    <row r="954" spans="1:8" ht="18.75" customHeight="1">
      <c r="A954" s="13"/>
      <c r="B954" s="58"/>
      <c r="C954" s="59"/>
      <c r="D954" s="6" t="str" cm="1">
        <f t="array" ref="D954">_xlfn.LET(_xlpm.v,INDEX($B:$B, 4 + INT((ROW()-4)/13)*13 + 8), IF(_xlpm.v=0,"",_xlpm.v))</f>
        <v/>
      </c>
      <c r="E954" s="6"/>
      <c r="F954" s="6">
        <f>74</f>
        <v>74</v>
      </c>
      <c r="G954" s="6" t="str">
        <f>_xlfn.XLOOKUP($F954,题库数据!$A$5:$A$104,题库数据!$J$5:$J$104,"")</f>
        <v>A,E</v>
      </c>
      <c r="H954" s="6" t="str">
        <f>_xlfn.LET(_xlpm.v,_xlfn.XLOOKUP(F954,题库数据!$A$5:$A$104,题库数据!$K$5:$K$104,""),IF(OR(_xlpm.v="",_xlpm.v=0),"",_xlpm.v))</f>
        <v>yeah AE makes sense, only E is working with S3 here and questions wants them to be in S3</v>
      </c>
    </row>
    <row r="955" spans="1:8" ht="18.75" customHeight="1">
      <c r="A955" s="14" t="s">
        <v>107</v>
      </c>
      <c r="B955" s="60" t="str">
        <f>_xlfn.XLOOKUP($F955,题库[题号],题库[选项A])</f>
        <v>使用 Amazon Athena 敌人一次性查询.使用 Amazon QuickSight 为 KPI 创建控制面板.</v>
      </c>
      <c r="C955" s="61"/>
      <c r="D955" s="6" t="str" cm="1">
        <f t="array" ref="D955">_xlfn.LET(_xlpm.v,INDEX($B:$B, 4 + INT((ROW()-4)/13)*13 + 8), IF(_xlpm.v=0,"",_xlpm.v))</f>
        <v/>
      </c>
      <c r="E955" s="6"/>
      <c r="F955" s="6">
        <f>74</f>
        <v>74</v>
      </c>
      <c r="G955" s="6" t="str">
        <f>_xlfn.XLOOKUP($F955,题库数据!$A$5:$A$104,题库数据!$J$5:$J$104,"")</f>
        <v>A,E</v>
      </c>
      <c r="H955" s="6" t="str">
        <f>_xlfn.LET(_xlpm.v,_xlfn.XLOOKUP(F955,题库数据!$A$5:$A$104,题库数据!$K$5:$K$104,""),IF(OR(_xlpm.v="",_xlpm.v=0),"",_xlpm.v))</f>
        <v>yeah AE makes sense, only E is working with S3 here and questions wants them to be in S3</v>
      </c>
    </row>
    <row r="956" spans="1:8" ht="18.75" customHeight="1">
      <c r="A956" s="14" t="s">
        <v>108</v>
      </c>
      <c r="B956" s="60" t="str">
        <f>_xlfn.XLOOKUP($F956,题库[题号],题库[选项B])</f>
        <v>使用 Amazon Kinesis Data Analytics 进行一次性查询.使用 Amazon QuickSight 为 KPI 创建控制面板.</v>
      </c>
      <c r="C956" s="61"/>
      <c r="D956" s="6" t="str" cm="1">
        <f t="array" ref="D956">_xlfn.LET(_xlpm.v,INDEX($B:$B, 4 + INT((ROW()-4)/13)*13 + 8), IF(_xlpm.v=0,"",_xlpm.v))</f>
        <v/>
      </c>
      <c r="E956" s="6"/>
      <c r="F956" s="6">
        <f>74</f>
        <v>74</v>
      </c>
      <c r="G956" s="6" t="str">
        <f>_xlfn.XLOOKUP($F956,题库数据!$A$5:$A$104,题库数据!$J$5:$J$104,"")</f>
        <v>A,E</v>
      </c>
      <c r="H956" s="6" t="str">
        <f>_xlfn.LET(_xlpm.v,_xlfn.XLOOKUP(F956,题库数据!$A$5:$A$104,题库数据!$K$5:$K$104,""),IF(OR(_xlpm.v="",_xlpm.v=0),"",_xlpm.v))</f>
        <v>yeah AE makes sense, only E is working with S3 here and questions wants them to be in S3</v>
      </c>
    </row>
    <row r="957" spans="1:8" ht="18.75" customHeight="1">
      <c r="A957" s="14" t="s">
        <v>109</v>
      </c>
      <c r="B957" s="60" t="str">
        <f>_xlfn.XLOOKUP($F957,题库[题号],题库[选项C])</f>
        <v>创建自定义 AWS Lambda 函数以将单个记录从 me 数据库移动到 Amazon Redshift 集群.</v>
      </c>
      <c r="C957" s="61"/>
      <c r="D957" s="6" t="str" cm="1">
        <f t="array" ref="D957">_xlfn.LET(_xlpm.v,INDEX($B:$B, 4 + INT((ROW()-4)/13)*13 + 8), IF(_xlpm.v=0,"",_xlpm.v))</f>
        <v/>
      </c>
      <c r="E957" s="6"/>
      <c r="F957" s="6">
        <f>74</f>
        <v>74</v>
      </c>
      <c r="G957" s="6" t="str">
        <f>_xlfn.XLOOKUP($F957,题库数据!$A$5:$A$104,题库数据!$J$5:$J$104,"")</f>
        <v>A,E</v>
      </c>
      <c r="H957" s="6" t="str">
        <f>_xlfn.LET(_xlpm.v,_xlfn.XLOOKUP(F957,题库数据!$A$5:$A$104,题库数据!$K$5:$K$104,""),IF(OR(_xlpm.v="",_xlpm.v=0),"",_xlpm.v))</f>
        <v>yeah AE makes sense, only E is working with S3 here and questions wants them to be in S3</v>
      </c>
    </row>
    <row r="958" spans="1:8" ht="18.75" customHeight="1">
      <c r="A958" s="14" t="s">
        <v>110</v>
      </c>
      <c r="B958" s="60" t="str">
        <f>_xlfn.XLOOKUP($F958,题库[题号],题库[选项D])</f>
        <v>使用 AWS Glue 提取转换和 toad (ETL)作业将数据转换为 JSON 格式.将数据加载到多个 Amazon OpenSearch Service (Amazon Elasticsearch Service) 集群中.</v>
      </c>
      <c r="C958" s="61"/>
      <c r="D958" s="6" t="str" cm="1">
        <f t="array" ref="D958">_xlfn.LET(_xlpm.v,INDEX($B:$B, 4 + INT((ROW()-4)/13)*13 + 8), IF(_xlpm.v=0,"",_xlpm.v))</f>
        <v/>
      </c>
      <c r="E958" s="6"/>
      <c r="F958" s="6">
        <f>74</f>
        <v>74</v>
      </c>
      <c r="G958" s="6" t="str">
        <f>_xlfn.XLOOKUP($F958,题库数据!$A$5:$A$104,题库数据!$J$5:$J$104,"")</f>
        <v>A,E</v>
      </c>
      <c r="H958" s="6" t="str">
        <f>_xlfn.LET(_xlpm.v,_xlfn.XLOOKUP(F958,题库数据!$A$5:$A$104,题库数据!$K$5:$K$104,""),IF(OR(_xlpm.v="",_xlpm.v=0),"",_xlpm.v))</f>
        <v>yeah AE makes sense, only E is working with S3 here and questions wants them to be in S3</v>
      </c>
    </row>
    <row r="959" spans="1:8" ht="18.75" customHeight="1">
      <c r="A959" s="14" t="s">
        <v>128</v>
      </c>
      <c r="B959" s="60" t="str">
        <f>_xlfn.LET(_xlpm.v,_xlfn.XLOOKUP($F959,题库[题号],题库[选项E],""),IF(OR(_xlpm.v="",_xlpm.v=0),"",_xlpm.v))</f>
        <v>使用 AWS Lake Formation 中的蓝图来识别可以摄取到数据湖中的数据.使用 AWS Glue 抓取源提取数据并将数据以 Apache Parquet 格式加载到 Amazon S3.</v>
      </c>
      <c r="C959" s="61"/>
      <c r="D959" s="6" t="str" cm="1">
        <f t="array" ref="D959">_xlfn.LET(_xlpm.v,INDEX($B:$B, 4 + INT((ROW()-4)/13)*13 + 8), IF(_xlpm.v=0,"",_xlpm.v))</f>
        <v/>
      </c>
      <c r="E959" s="6"/>
      <c r="F959" s="6">
        <f>74</f>
        <v>74</v>
      </c>
      <c r="G959" s="6" t="str">
        <f>_xlfn.XLOOKUP($F959,题库数据!$A$5:$A$104,题库数据!$J$5:$J$104,"")</f>
        <v>A,E</v>
      </c>
      <c r="H959" s="6" t="str">
        <f>_xlfn.LET(_xlpm.v,_xlfn.XLOOKUP(F959,题库数据!$A$5:$A$104,题库数据!$K$5:$K$104,""),IF(OR(_xlpm.v="",_xlpm.v=0),"",_xlpm.v))</f>
        <v>yeah AE makes sense, only E is working with S3 here and questions wants them to be in S3</v>
      </c>
    </row>
    <row r="960" spans="1:8" ht="18.75" customHeight="1" thickBot="1">
      <c r="A960" s="14"/>
      <c r="B960" s="66" t="str">
        <f>_xlfn.LET(_xlpm.v,_xlfn.XLOOKUP($F960,题库[题号],题库[选项F],""),IF(OR(_xlpm.v="",_xlpm.v=0),"",_xlpm.v))</f>
        <v/>
      </c>
      <c r="C960" s="67"/>
      <c r="D960" s="6" t="str" cm="1">
        <f t="array" ref="D960">_xlfn.LET(_xlpm.v,INDEX($B:$B, 4 + INT((ROW()-4)/13)*13 + 8), IF(_xlpm.v=0,"",_xlpm.v))</f>
        <v/>
      </c>
      <c r="E960" s="6"/>
      <c r="F960" s="6">
        <f>74</f>
        <v>74</v>
      </c>
      <c r="G960" s="6" t="str">
        <f>_xlfn.XLOOKUP($F960,题库数据!$A$5:$A$104,题库数据!$J$5:$J$104,"")</f>
        <v>A,E</v>
      </c>
      <c r="H960" s="6" t="str">
        <f>_xlfn.LET(_xlpm.v,_xlfn.XLOOKUP(F960,题库数据!$A$5:$A$104,题库数据!$K$5:$K$104,""),IF(OR(_xlpm.v="",_xlpm.v=0),"",_xlpm.v))</f>
        <v>yeah AE makes sense, only E is working with S3 here and questions wants them to be in S3</v>
      </c>
    </row>
    <row r="961" spans="1:8" ht="18.75" customHeight="1" thickBot="1">
      <c r="A961" s="11" t="s">
        <v>111</v>
      </c>
      <c r="B961" s="25"/>
      <c r="C961" s="7"/>
      <c r="D961" s="6" t="str" cm="1">
        <f t="array" ref="D961">_xlfn.LET(_xlpm.v,INDEX($B:$B, 4 + INT((ROW()-4)/13)*13 + 8), IF(_xlpm.v=0,"",_xlpm.v))</f>
        <v/>
      </c>
      <c r="E961" s="6"/>
      <c r="F961" s="6">
        <f>74</f>
        <v>74</v>
      </c>
      <c r="G961" s="6" t="str">
        <f>_xlfn.XLOOKUP($F961,题库数据!$A$5:$A$104,题库数据!$J$5:$J$104,"")</f>
        <v>A,E</v>
      </c>
      <c r="H961" s="6" t="str">
        <f>_xlfn.LET(_xlpm.v,_xlfn.XLOOKUP(F961,题库数据!$A$5:$A$104,题库数据!$K$5:$K$104,""),IF(OR(_xlpm.v="",_xlpm.v=0),"",_xlpm.v))</f>
        <v>yeah AE makes sense, only E is working with S3 here and questions wants them to be in S3</v>
      </c>
    </row>
    <row r="962" spans="1:8" ht="18.75" customHeight="1">
      <c r="A962" s="14" t="s">
        <v>112</v>
      </c>
      <c r="B962" s="34" t="str">
        <f>_xlfn.LET(_xlpm.inp,$B$961,_xlpm.nInp,_xlfn.LET(_xlpm.raw,UPPER(TRIM($B$961)),_xlpm.clean,SUBSTITUTE(SUBSTITUTE(SUBSTITUTE(SUBSTITUTE(SUBSTITUTE(_xlpm.raw,"，",","),"、",","),"；",","),"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62" s="19"/>
      <c r="D962" s="6" t="str" cm="1">
        <f t="array" ref="D962">_xlfn.LET(_xlpm.v,INDEX($B:$B, 4 + INT((ROW()-4)/13)*13 + 8), IF(_xlpm.v=0,"",_xlpm.v))</f>
        <v/>
      </c>
      <c r="E962" s="6"/>
      <c r="F962" s="6">
        <f>74</f>
        <v>74</v>
      </c>
      <c r="G962" s="6" t="str">
        <f>_xlfn.XLOOKUP($F962,题库数据!$A$5:$A$104,题库数据!$J$5:$J$104,"")</f>
        <v>A,E</v>
      </c>
      <c r="H962" s="6" t="str">
        <f>_xlfn.LET(_xlpm.v,_xlfn.XLOOKUP(F962,题库数据!$A$5:$A$104,题库数据!$K$5:$K$104,""),IF(OR(_xlpm.v="",_xlpm.v=0),"",_xlpm.v))</f>
        <v>yeah AE makes sense, only E is working with S3 here and questions wants them to be in S3</v>
      </c>
    </row>
    <row r="963" spans="1:8" ht="18.75" customHeight="1">
      <c r="A963" s="14" t="s">
        <v>113</v>
      </c>
      <c r="B963" s="35" t="str">
        <f>_xlfn.LET(_xlpm.inp,$B$961,_xlpm.nStd,_xlfn.LET(_xlpm.raw,UPPER(TRIM($G$953)),_xlpm.clean,SUBSTITUTE(SUBSTITUTE(SUBSTITUTE(SUBSTITUTE(SUBSTITUTE(_xlpm.raw,"，",","),"、",","),"；",","),"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63" s="18"/>
      <c r="D963" s="6" t="str" cm="1">
        <f t="array" ref="D963">_xlfn.LET(_xlpm.v,INDEX($B:$B, 4 + INT((ROW()-4)/13)*13 + 8), IF(_xlpm.v=0,"",_xlpm.v))</f>
        <v/>
      </c>
      <c r="E963" s="6"/>
      <c r="F963" s="6">
        <f>74</f>
        <v>74</v>
      </c>
      <c r="G963" s="6" t="str">
        <f>_xlfn.XLOOKUP($F963,题库数据!$A$5:$A$104,题库数据!$J$5:$J$104,"")</f>
        <v>A,E</v>
      </c>
      <c r="H963" s="6" t="str">
        <f>_xlfn.LET(_xlpm.v,_xlfn.XLOOKUP(F963,题库数据!$A$5:$A$104,题库数据!$K$5:$K$104,""),IF(OR(_xlpm.v="",_xlpm.v=0),"",_xlpm.v))</f>
        <v>yeah AE makes sense, only E is working with S3 here and questions wants them to be in S3</v>
      </c>
    </row>
    <row r="964" spans="1:8" ht="18.75" customHeight="1">
      <c r="A964" s="37" t="s">
        <v>114</v>
      </c>
      <c r="B964" s="52" t="str">
        <f>_xlfn.LET(_xlpm.inp,$B$961,_xlpm.p,$H$953,IF(OR(LEN(TRIM(_xlpm.inp))=0,LEN(TRIM(_xlpm.p))=0,_xlpm.p=0),"",_xlpm.p))</f>
        <v/>
      </c>
      <c r="C964" s="63"/>
      <c r="D964" s="6" t="str" cm="1">
        <f t="array" ref="D964">_xlfn.LET(_xlpm.v,INDEX($B:$B, 4 + INT((ROW()-4)/13)*13 + 8), IF(_xlpm.v=0,"",_xlpm.v))</f>
        <v/>
      </c>
      <c r="E964" s="6"/>
      <c r="F964" s="6">
        <f>74</f>
        <v>74</v>
      </c>
      <c r="G964" s="6" t="str">
        <f>_xlfn.XLOOKUP($F964,题库数据!$A$5:$A$104,题库数据!$J$5:$J$104,"")</f>
        <v>A,E</v>
      </c>
      <c r="H964" s="6" t="str">
        <f>_xlfn.LET(_xlpm.v,_xlfn.XLOOKUP(F964,题库数据!$A$5:$A$104,题库数据!$K$5:$K$104,""),IF(OR(_xlpm.v="",_xlpm.v=0),"",_xlpm.v))</f>
        <v>yeah AE makes sense, only E is working with S3 here and questions wants them to be in S3</v>
      </c>
    </row>
    <row r="965" spans="1:8" ht="18.75" customHeight="1" thickBot="1">
      <c r="A965" s="15"/>
      <c r="B965" s="54"/>
      <c r="C965" s="55"/>
      <c r="D965" s="6" t="str" cm="1">
        <f t="array" ref="D965">_xlfn.LET(_xlpm.v,INDEX($B:$B, 4 + INT((ROW()-4)/13)*13 + 8), IF(_xlpm.v=0,"",_xlpm.v))</f>
        <v/>
      </c>
      <c r="E965" s="6"/>
      <c r="F965" s="6">
        <f>74</f>
        <v>74</v>
      </c>
      <c r="G965" s="6" t="str">
        <f>_xlfn.XLOOKUP($F965,题库数据!$A$5:$A$104,题库数据!$J$5:$J$104,"")</f>
        <v>A,E</v>
      </c>
      <c r="H965" s="6" t="str">
        <f>_xlfn.LET(_xlpm.v,_xlfn.XLOOKUP(F965,题库数据!$A$5:$A$104,题库数据!$K$5:$K$104,""),IF(OR(_xlpm.v="",_xlpm.v=0),"",_xlpm.v))</f>
        <v>yeah AE makes sense, only E is working with S3 here and questions wants them to be in S3</v>
      </c>
    </row>
    <row r="966" spans="1:8" ht="58.5" customHeight="1" thickTop="1" thickBot="1">
      <c r="A966" s="8" t="s">
        <v>189</v>
      </c>
      <c r="B966" s="56" t="s">
        <v>731</v>
      </c>
      <c r="C966" s="57"/>
      <c r="D966" s="6" t="str" cm="1">
        <f t="array" ref="D966">_xlfn.LET(_xlpm.v,INDEX($B:$B, 4 + INT((ROW()-4)/13)*13 + 8), IF(_xlpm.v=0,"",_xlpm.v))</f>
        <v/>
      </c>
      <c r="E966" s="6"/>
      <c r="F966" s="6">
        <f>75</f>
        <v>75</v>
      </c>
      <c r="G966" s="6" t="str">
        <f>_xlfn.XLOOKUP($F966,题库数据!$A$5:$A$104,题库数据!$J$5:$J$104,"")</f>
        <v>A</v>
      </c>
      <c r="H966" s="6" t="str">
        <f>_xlfn.LET(_xlpm.v,_xlfn.XLOOKUP(F966,题库数据!$A$5:$A$104,题库数据!$K$5:$K$104,""),IF(OR(_xlpm.v="",_xlpm.v=0),"",_xlpm.v))</f>
        <v/>
      </c>
    </row>
    <row r="967" spans="1:8" ht="18.75" customHeight="1">
      <c r="A967" s="9"/>
      <c r="B967" s="74"/>
      <c r="C967" s="75"/>
      <c r="D967" s="6" t="str" cm="1">
        <f t="array" ref="D967">_xlfn.LET(_xlpm.v,INDEX($B:$B, 4 + INT((ROW()-4)/13)*13 + 8), IF(_xlpm.v=0,"",_xlpm.v))</f>
        <v/>
      </c>
      <c r="E967" s="6"/>
      <c r="F967" s="6">
        <f>75</f>
        <v>75</v>
      </c>
      <c r="G967" s="6" t="str">
        <f>_xlfn.XLOOKUP($F967,题库数据!$A$5:$A$104,题库数据!$J$5:$J$104,"")</f>
        <v>A</v>
      </c>
      <c r="H967" s="6" t="str">
        <f>_xlfn.LET(_xlpm.v,_xlfn.XLOOKUP(F967,题库数据!$A$5:$A$104,题库数据!$K$5:$K$104,""),IF(OR(_xlpm.v="",_xlpm.v=0),"",_xlpm.v))</f>
        <v/>
      </c>
    </row>
    <row r="968" spans="1:8" ht="18.75" customHeight="1">
      <c r="A968" s="10" t="s">
        <v>107</v>
      </c>
      <c r="B968" s="64" t="str">
        <f>_xlfn.XLOOKUP($F968,题库[题号],题库[选项A])</f>
        <v>在数据库前使用 Amazon ElastiCache.</v>
      </c>
      <c r="C968" s="65"/>
      <c r="D968" s="6" t="str" cm="1">
        <f t="array" ref="D968">_xlfn.LET(_xlpm.v,INDEX($B:$B, 4 + INT((ROW()-4)/13)*13 + 8), IF(_xlpm.v=0,"",_xlpm.v))</f>
        <v/>
      </c>
      <c r="E968" s="6"/>
      <c r="F968" s="6">
        <f>75</f>
        <v>75</v>
      </c>
      <c r="G968" s="6" t="str">
        <f>_xlfn.XLOOKUP($F968,题库数据!$A$5:$A$104,题库数据!$J$5:$J$104,"")</f>
        <v>A</v>
      </c>
      <c r="H968" s="6" t="str">
        <f>_xlfn.LET(_xlpm.v,_xlfn.XLOOKUP(F968,题库数据!$A$5:$A$104,题库数据!$K$5:$K$104,""),IF(OR(_xlpm.v="",_xlpm.v=0),"",_xlpm.v))</f>
        <v/>
      </c>
    </row>
    <row r="969" spans="1:8" ht="18.75" customHeight="1">
      <c r="A969" s="10" t="s">
        <v>108</v>
      </c>
      <c r="B969" s="64" t="str">
        <f>_xlfn.XLOOKUP($F969,题库[题号],题库[选项B])</f>
        <v>在应用程序和数据库之间使用 RDS Proxy.</v>
      </c>
      <c r="C969" s="65"/>
      <c r="D969" s="6" t="str" cm="1">
        <f t="array" ref="D969">_xlfn.LET(_xlpm.v,INDEX($B:$B, 4 + INT((ROW()-4)/13)*13 + 8), IF(_xlpm.v=0,"",_xlpm.v))</f>
        <v/>
      </c>
      <c r="E969" s="6"/>
      <c r="F969" s="6">
        <f>75</f>
        <v>75</v>
      </c>
      <c r="G969" s="6" t="str">
        <f>_xlfn.XLOOKUP($F969,题库数据!$A$5:$A$104,题库数据!$J$5:$J$104,"")</f>
        <v>A</v>
      </c>
      <c r="H969" s="6" t="str">
        <f>_xlfn.LET(_xlpm.v,_xlfn.XLOOKUP(F969,题库数据!$A$5:$A$104,题库数据!$K$5:$K$104,""),IF(OR(_xlpm.v="",_xlpm.v=0),"",_xlpm.v))</f>
        <v/>
      </c>
    </row>
    <row r="970" spans="1:8" ht="18.75" customHeight="1">
      <c r="A970" s="10" t="s">
        <v>109</v>
      </c>
      <c r="B970" s="64" t="str">
        <f>_xlfn.XLOOKUP($F970,题库[题号],题库[选项C])</f>
        <v>将应用程序从 EC2 实例迁移到 AWS Lambda.</v>
      </c>
      <c r="C970" s="65"/>
      <c r="D970" s="6" t="str" cm="1">
        <f t="array" ref="D970">_xlfn.LET(_xlpm.v,INDEX($B:$B, 4 + INT((ROW()-4)/13)*13 + 8), IF(_xlpm.v=0,"",_xlpm.v))</f>
        <v/>
      </c>
      <c r="E970" s="6"/>
      <c r="F970" s="6">
        <f>75</f>
        <v>75</v>
      </c>
      <c r="G970" s="6" t="str">
        <f>_xlfn.XLOOKUP($F970,题库数据!$A$5:$A$104,题库数据!$J$5:$J$104,"")</f>
        <v>A</v>
      </c>
      <c r="H970" s="6" t="str">
        <f>_xlfn.LET(_xlpm.v,_xlfn.XLOOKUP(F970,题库数据!$A$5:$A$104,题库数据!$K$5:$K$104,""),IF(OR(_xlpm.v="",_xlpm.v=0),"",_xlpm.v))</f>
        <v/>
      </c>
    </row>
    <row r="971" spans="1:8" ht="18.75" customHeight="1">
      <c r="A971" s="10" t="s">
        <v>110</v>
      </c>
      <c r="B971" s="64" t="str">
        <f>_xlfn.XLOOKUP($F971,题库[题号],题库[选项D])</f>
        <v>将数据库从 Amazon RDS for MySQL 迁移到 Amazon DynamoDB ssone</v>
      </c>
      <c r="C971" s="65"/>
      <c r="D971" s="6" t="str" cm="1">
        <f t="array" ref="D971">_xlfn.LET(_xlpm.v,INDEX($B:$B, 4 + INT((ROW()-4)/13)*13 + 8), IF(_xlpm.v=0,"",_xlpm.v))</f>
        <v/>
      </c>
      <c r="E971" s="6"/>
      <c r="F971" s="6">
        <f>75</f>
        <v>75</v>
      </c>
      <c r="G971" s="6" t="str">
        <f>_xlfn.XLOOKUP($F971,题库数据!$A$5:$A$104,题库数据!$J$5:$J$104,"")</f>
        <v>A</v>
      </c>
      <c r="H971" s="6" t="str">
        <f>_xlfn.LET(_xlpm.v,_xlfn.XLOOKUP(F971,题库数据!$A$5:$A$104,题库数据!$K$5:$K$104,""),IF(OR(_xlpm.v="",_xlpm.v=0),"",_xlpm.v))</f>
        <v/>
      </c>
    </row>
    <row r="972" spans="1:8" ht="18.75" customHeight="1">
      <c r="A972" s="10"/>
      <c r="B972" s="62" t="str">
        <f>_xlfn.LET(_xlpm.v,_xlfn.XLOOKUP($F972,题库[题号],题库[选项E],""),IF(OR(_xlpm.v="",_xlpm.v=0),"",_xlpm.v))</f>
        <v/>
      </c>
      <c r="C972" s="63"/>
      <c r="D972" s="6" t="str" cm="1">
        <f t="array" ref="D972">_xlfn.LET(_xlpm.v,INDEX($B:$B, 4 + INT((ROW()-4)/13)*13 + 8), IF(_xlpm.v=0,"",_xlpm.v))</f>
        <v/>
      </c>
      <c r="E972" s="6"/>
      <c r="F972" s="6">
        <f>75</f>
        <v>75</v>
      </c>
      <c r="G972" s="6" t="str">
        <f>_xlfn.XLOOKUP($F972,题库数据!$A$5:$A$104,题库数据!$J$5:$J$104,"")</f>
        <v>A</v>
      </c>
      <c r="H972" s="6" t="str">
        <f>_xlfn.LET(_xlpm.v,_xlfn.XLOOKUP(F972,题库数据!$A$5:$A$104,题库数据!$K$5:$K$104,""),IF(OR(_xlpm.v="",_xlpm.v=0),"",_xlpm.v))</f>
        <v/>
      </c>
    </row>
    <row r="973" spans="1:8" ht="18.75" customHeight="1" thickBot="1">
      <c r="A973" s="10"/>
      <c r="B973" s="66" t="str">
        <f>_xlfn.LET(_xlpm.v,_xlfn.XLOOKUP($F973,题库[题号],题库[选项F],""),IF(OR(_xlpm.v="",_xlpm.v=0),"",_xlpm.v))</f>
        <v/>
      </c>
      <c r="C973" s="67"/>
      <c r="D973" s="6" t="str" cm="1">
        <f t="array" ref="D973">_xlfn.LET(_xlpm.v,INDEX($B:$B, 4 + INT((ROW()-4)/13)*13 + 8), IF(_xlpm.v=0,"",_xlpm.v))</f>
        <v/>
      </c>
      <c r="E973" s="6"/>
      <c r="F973" s="6">
        <f>75</f>
        <v>75</v>
      </c>
      <c r="G973" s="6" t="str">
        <f>_xlfn.XLOOKUP($F973,题库数据!$A$5:$A$104,题库数据!$J$5:$J$104,"")</f>
        <v>A</v>
      </c>
      <c r="H973" s="6" t="str">
        <f>_xlfn.LET(_xlpm.v,_xlfn.XLOOKUP(F973,题库数据!$A$5:$A$104,题库数据!$K$5:$K$104,""),IF(OR(_xlpm.v="",_xlpm.v=0),"",_xlpm.v))</f>
        <v/>
      </c>
    </row>
    <row r="974" spans="1:8" ht="18.75" customHeight="1" thickBot="1">
      <c r="A974" s="11" t="s">
        <v>111</v>
      </c>
      <c r="B974" s="25"/>
      <c r="C974" s="7"/>
      <c r="D974" s="6" t="str" cm="1">
        <f t="array" ref="D974">_xlfn.LET(_xlpm.v,INDEX($B:$B, 4 + INT((ROW()-4)/13)*13 + 8), IF(_xlpm.v=0,"",_xlpm.v))</f>
        <v/>
      </c>
      <c r="E974" s="6"/>
      <c r="F974" s="6">
        <f>75</f>
        <v>75</v>
      </c>
      <c r="G974" s="6" t="str">
        <f>_xlfn.XLOOKUP($F974,题库数据!$A$5:$A$104,题库数据!$J$5:$J$104,"")</f>
        <v>A</v>
      </c>
      <c r="H974" s="6" t="str">
        <f>_xlfn.LET(_xlpm.v,_xlfn.XLOOKUP(F974,题库数据!$A$5:$A$104,题库数据!$K$5:$K$104,""),IF(OR(_xlpm.v="",_xlpm.v=0),"",_xlpm.v))</f>
        <v/>
      </c>
    </row>
    <row r="975" spans="1:8" ht="18.75" customHeight="1">
      <c r="A975" s="10" t="s">
        <v>112</v>
      </c>
      <c r="B975" s="34" t="str">
        <f>_xlfn.LET(_xlpm.inp,$B$974,_xlpm.nInp,_xlfn.LET(_xlpm.raw,UPPER(TRIM($B$974)),_xlpm.clean,SUBSTITUTE(SUBSTITUTE(SUBSTITUTE(SUBSTITUTE(SUBSTITUTE(_xlpm.raw,"，",","),"、",","),"；",","),"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75" s="19"/>
      <c r="D975" s="6" t="str" cm="1">
        <f t="array" ref="D975">_xlfn.LET(_xlpm.v,INDEX($B:$B, 4 + INT((ROW()-4)/13)*13 + 8), IF(_xlpm.v=0,"",_xlpm.v))</f>
        <v/>
      </c>
      <c r="E975" s="6"/>
      <c r="F975" s="6">
        <f>75</f>
        <v>75</v>
      </c>
      <c r="G975" s="6" t="str">
        <f>_xlfn.XLOOKUP($F975,题库数据!$A$5:$A$104,题库数据!$J$5:$J$104,"")</f>
        <v>A</v>
      </c>
      <c r="H975" s="6" t="str">
        <f>_xlfn.LET(_xlpm.v,_xlfn.XLOOKUP(F975,题库数据!$A$5:$A$104,题库数据!$K$5:$K$104,""),IF(OR(_xlpm.v="",_xlpm.v=0),"",_xlpm.v))</f>
        <v/>
      </c>
    </row>
    <row r="976" spans="1:8" ht="18.75" customHeight="1">
      <c r="A976" s="10" t="s">
        <v>113</v>
      </c>
      <c r="B976" s="35" t="str">
        <f>_xlfn.LET(_xlpm.inp,$B$974,_xlpm.nStd,_xlfn.LET(_xlpm.raw,UPPER(TRIM($G$966)),_xlpm.clean,SUBSTITUTE(SUBSTITUTE(SUBSTITUTE(SUBSTITUTE(SUBSTITUTE(_xlpm.raw,"，",","),"、",","),"；",","),"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76" s="18"/>
      <c r="D976" s="6" t="str" cm="1">
        <f t="array" ref="D976">_xlfn.LET(_xlpm.v,INDEX($B:$B, 4 + INT((ROW()-4)/13)*13 + 8), IF(_xlpm.v=0,"",_xlpm.v))</f>
        <v/>
      </c>
      <c r="E976" s="6"/>
      <c r="F976" s="6">
        <f>75</f>
        <v>75</v>
      </c>
      <c r="G976" s="6" t="str">
        <f>_xlfn.XLOOKUP($F976,题库数据!$A$5:$A$104,题库数据!$J$5:$J$104,"")</f>
        <v>A</v>
      </c>
      <c r="H976" s="6" t="str">
        <f>_xlfn.LET(_xlpm.v,_xlfn.XLOOKUP(F976,题库数据!$A$5:$A$104,题库数据!$K$5:$K$104,""),IF(OR(_xlpm.v="",_xlpm.v=0),"",_xlpm.v))</f>
        <v/>
      </c>
    </row>
    <row r="977" spans="1:8" ht="18.75" customHeight="1">
      <c r="A977" s="37" t="s">
        <v>114</v>
      </c>
      <c r="B977" s="52" t="str">
        <f>_xlfn.LET(_xlpm.inp,$B$974,_xlpm.p,$H$966,IF(OR(LEN(TRIM(_xlpm.inp))=0,LEN(TRIM(_xlpm.p))=0,_xlpm.p=0),"",_xlpm.p))</f>
        <v/>
      </c>
      <c r="C977" s="63"/>
      <c r="D977" s="6" t="str" cm="1">
        <f t="array" ref="D977">_xlfn.LET(_xlpm.v,INDEX($B:$B, 4 + INT((ROW()-4)/13)*13 + 8), IF(_xlpm.v=0,"",_xlpm.v))</f>
        <v/>
      </c>
      <c r="E977" s="6"/>
      <c r="F977" s="6">
        <f>75</f>
        <v>75</v>
      </c>
      <c r="G977" s="6" t="str">
        <f>_xlfn.XLOOKUP($F977,题库数据!$A$5:$A$104,题库数据!$J$5:$J$104,"")</f>
        <v>A</v>
      </c>
      <c r="H977" s="6" t="str">
        <f>_xlfn.LET(_xlpm.v,_xlfn.XLOOKUP(F977,题库数据!$A$5:$A$104,题库数据!$K$5:$K$104,""),IF(OR(_xlpm.v="",_xlpm.v=0),"",_xlpm.v))</f>
        <v/>
      </c>
    </row>
    <row r="978" spans="1:8" ht="18.75" customHeight="1" thickBot="1">
      <c r="A978" s="12"/>
      <c r="B978" s="54"/>
      <c r="C978" s="55"/>
      <c r="D978" s="6" t="str" cm="1">
        <f t="array" ref="D978">_xlfn.LET(_xlpm.v,INDEX($B:$B, 4 + INT((ROW()-4)/13)*13 + 8), IF(_xlpm.v=0,"",_xlpm.v))</f>
        <v/>
      </c>
      <c r="E978" s="6"/>
      <c r="F978" s="6">
        <f>75</f>
        <v>75</v>
      </c>
      <c r="G978" s="6" t="str">
        <f>_xlfn.XLOOKUP($F978,题库数据!$A$5:$A$104,题库数据!$J$5:$J$104,"")</f>
        <v>A</v>
      </c>
      <c r="H978" s="6" t="str">
        <f>_xlfn.LET(_xlpm.v,_xlfn.XLOOKUP(F978,题库数据!$A$5:$A$104,题库数据!$K$5:$K$104,""),IF(OR(_xlpm.v="",_xlpm.v=0),"",_xlpm.v))</f>
        <v/>
      </c>
    </row>
    <row r="979" spans="1:8" ht="58.5" customHeight="1" thickTop="1" thickBot="1">
      <c r="A979" s="8" t="s">
        <v>190</v>
      </c>
      <c r="B979" s="56" t="s">
        <v>733</v>
      </c>
      <c r="C979" s="57"/>
      <c r="D979" s="6" t="str" cm="1">
        <f t="array" ref="D979">_xlfn.LET(_xlpm.v,INDEX($B:$B, 4 + INT((ROW()-4)/13)*13 + 8), IF(_xlpm.v=0,"",_xlpm.v))</f>
        <v/>
      </c>
      <c r="E979" s="6"/>
      <c r="F979" s="6">
        <f>76</f>
        <v>76</v>
      </c>
      <c r="G979" s="6" t="str">
        <f>_xlfn.XLOOKUP($F979,题库数据!$A$5:$A$104,题库数据!$J$5:$J$104,"")</f>
        <v>A</v>
      </c>
      <c r="H979" s="6" t="str">
        <f>_xlfn.LET(_xlpm.v,_xlfn.XLOOKUP(F979,题库数据!$A$5:$A$104,题库数据!$K$5:$K$104,""),IF(OR(_xlpm.v="",_xlpm.v=0),"",_xlpm.v))</f>
        <v/>
      </c>
    </row>
    <row r="980" spans="1:8" ht="18.75" customHeight="1">
      <c r="A980" s="13"/>
      <c r="B980" s="58"/>
      <c r="C980" s="59"/>
      <c r="D980" s="6" t="str" cm="1">
        <f t="array" ref="D980">_xlfn.LET(_xlpm.v,INDEX($B:$B, 4 + INT((ROW()-4)/13)*13 + 8), IF(_xlpm.v=0,"",_xlpm.v))</f>
        <v/>
      </c>
      <c r="E980" s="6"/>
      <c r="F980" s="6">
        <f>76</f>
        <v>76</v>
      </c>
      <c r="G980" s="6" t="str">
        <f>_xlfn.XLOOKUP($F980,题库数据!$A$5:$A$104,题库数据!$J$5:$J$104,"")</f>
        <v>A</v>
      </c>
      <c r="H980" s="6" t="str">
        <f>_xlfn.LET(_xlpm.v,_xlfn.XLOOKUP(F980,题库数据!$A$5:$A$104,题库数据!$K$5:$K$104,""),IF(OR(_xlpm.v="",_xlpm.v=0),"",_xlpm.v))</f>
        <v/>
      </c>
    </row>
    <row r="981" spans="1:8" ht="18.75" customHeight="1">
      <c r="A981" s="14" t="s">
        <v>107</v>
      </c>
      <c r="B981" s="60" t="str">
        <f>_xlfn.XLOOKUP($F981,题库[题号],题库[选项A])</f>
        <v>订购 AWS Snowball 设备以传输数据.使用生命周期策略将文件转换到 Amazon S3 Glacier Deep Archive.</v>
      </c>
      <c r="C981" s="61"/>
      <c r="D981" s="6" t="str" cm="1">
        <f t="array" ref="D981">_xlfn.LET(_xlpm.v,INDEX($B:$B, 4 + INT((ROW()-4)/13)*13 + 8), IF(_xlpm.v=0,"",_xlpm.v))</f>
        <v/>
      </c>
      <c r="E981" s="6"/>
      <c r="F981" s="6">
        <f>76</f>
        <v>76</v>
      </c>
      <c r="G981" s="6" t="str">
        <f>_xlfn.XLOOKUP($F981,题库数据!$A$5:$A$104,题库数据!$J$5:$J$104,"")</f>
        <v>A</v>
      </c>
      <c r="H981" s="6" t="str">
        <f>_xlfn.LET(_xlpm.v,_xlfn.XLOOKUP(F981,题库数据!$A$5:$A$104,题库数据!$K$5:$K$104,""),IF(OR(_xlpm.v="",_xlpm.v=0),"",_xlpm.v))</f>
        <v/>
      </c>
    </row>
    <row r="982" spans="1:8" ht="18.75" customHeight="1">
      <c r="A982" s="14" t="s">
        <v>108</v>
      </c>
      <c r="B982" s="60" t="str">
        <f>_xlfn.XLOOKUP($F982,题库[题号],题库[选项B])</f>
        <v>在数据中心和 Amazon VPC 之间部署 VPN 连接.使用 AWS CLI 将数据从本地复制到 Amazon S3 Glacier.</v>
      </c>
      <c r="C982" s="61"/>
      <c r="D982" s="6" t="str" cm="1">
        <f t="array" ref="D982">_xlfn.LET(_xlpm.v,INDEX($B:$B, 4 + INT((ROW()-4)/13)*13 + 8), IF(_xlpm.v=0,"",_xlpm.v))</f>
        <v/>
      </c>
      <c r="E982" s="6"/>
      <c r="F982" s="6">
        <f>76</f>
        <v>76</v>
      </c>
      <c r="G982" s="6" t="str">
        <f>_xlfn.XLOOKUP($F982,题库数据!$A$5:$A$104,题库数据!$J$5:$J$104,"")</f>
        <v>A</v>
      </c>
      <c r="H982" s="6" t="str">
        <f>_xlfn.LET(_xlpm.v,_xlfn.XLOOKUP(F982,题库数据!$A$5:$A$104,题库数据!$K$5:$K$104,""),IF(OR(_xlpm.v="",_xlpm.v=0),"",_xlpm.v))</f>
        <v/>
      </c>
    </row>
    <row r="983" spans="1:8" ht="18.75" customHeight="1">
      <c r="A983" s="14" t="s">
        <v>109</v>
      </c>
      <c r="B983" s="60" t="str">
        <f>_xlfn.XLOOKUP($F983,题库[题号],题库[选项C])</f>
        <v>提供 500 Mbps AWS Direct Connect 连接并将数据传输到 Amazon S3.使用生命周期策略将文件转换到 Amazon S3 Glacier Deep Archive.</v>
      </c>
      <c r="C983" s="61"/>
      <c r="D983" s="6" t="str" cm="1">
        <f t="array" ref="D983">_xlfn.LET(_xlpm.v,INDEX($B:$B, 4 + INT((ROW()-4)/13)*13 + 8), IF(_xlpm.v=0,"",_xlpm.v))</f>
        <v/>
      </c>
      <c r="E983" s="6"/>
      <c r="F983" s="6">
        <f>76</f>
        <v>76</v>
      </c>
      <c r="G983" s="6" t="str">
        <f>_xlfn.XLOOKUP($F983,题库数据!$A$5:$A$104,题库数据!$J$5:$J$104,"")</f>
        <v>A</v>
      </c>
      <c r="H983" s="6" t="str">
        <f>_xlfn.LET(_xlpm.v,_xlfn.XLOOKUP(F983,题库数据!$A$5:$A$104,题库数据!$K$5:$K$104,""),IF(OR(_xlpm.v="",_xlpm.v=0),"",_xlpm.v))</f>
        <v/>
      </c>
    </row>
    <row r="984" spans="1:8" ht="18.75" customHeight="1">
      <c r="A984" s="14" t="s">
        <v>110</v>
      </c>
      <c r="B984" s="60" t="str">
        <f>_xlfn.XLOOKUP($F984,题库[题号],题库[选项D])</f>
        <v>使用 AWS DataSync 传输数据并在本地部署 DataSync 代理.使用 DataSync 任务将文件从本地 NAS 存储复制到 Amazon S3 Glacier.</v>
      </c>
      <c r="C984" s="61"/>
      <c r="D984" s="6" t="str" cm="1">
        <f t="array" ref="D984">_xlfn.LET(_xlpm.v,INDEX($B:$B, 4 + INT((ROW()-4)/13)*13 + 8), IF(_xlpm.v=0,"",_xlpm.v))</f>
        <v/>
      </c>
      <c r="E984" s="6"/>
      <c r="F984" s="6">
        <f>76</f>
        <v>76</v>
      </c>
      <c r="G984" s="6" t="str">
        <f>_xlfn.XLOOKUP($F984,题库数据!$A$5:$A$104,题库数据!$J$5:$J$104,"")</f>
        <v>A</v>
      </c>
      <c r="H984" s="6" t="str">
        <f>_xlfn.LET(_xlpm.v,_xlfn.XLOOKUP(F984,题库数据!$A$5:$A$104,题库数据!$K$5:$K$104,""),IF(OR(_xlpm.v="",_xlpm.v=0),"",_xlpm.v))</f>
        <v/>
      </c>
    </row>
    <row r="985" spans="1:8" ht="18.75" customHeight="1">
      <c r="A985" s="14"/>
      <c r="B985" s="62" t="str">
        <f>_xlfn.LET(_xlpm.v,_xlfn.XLOOKUP($F985,题库[题号],题库[选项E],""),IF(OR(_xlpm.v="",_xlpm.v=0),"",_xlpm.v))</f>
        <v/>
      </c>
      <c r="C985" s="63"/>
      <c r="D985" s="6" t="str" cm="1">
        <f t="array" ref="D985">_xlfn.LET(_xlpm.v,INDEX($B:$B, 4 + INT((ROW()-4)/13)*13 + 8), IF(_xlpm.v=0,"",_xlpm.v))</f>
        <v/>
      </c>
      <c r="E985" s="6"/>
      <c r="F985" s="6">
        <f>76</f>
        <v>76</v>
      </c>
      <c r="G985" s="6" t="str">
        <f>_xlfn.XLOOKUP($F985,题库数据!$A$5:$A$104,题库数据!$J$5:$J$104,"")</f>
        <v>A</v>
      </c>
      <c r="H985" s="6" t="str">
        <f>_xlfn.LET(_xlpm.v,_xlfn.XLOOKUP(F985,题库数据!$A$5:$A$104,题库数据!$K$5:$K$104,""),IF(OR(_xlpm.v="",_xlpm.v=0),"",_xlpm.v))</f>
        <v/>
      </c>
    </row>
    <row r="986" spans="1:8" ht="18.75" customHeight="1" thickBot="1">
      <c r="A986" s="14"/>
      <c r="B986" s="66" t="str">
        <f>_xlfn.LET(_xlpm.v,_xlfn.XLOOKUP($F986,题库[题号],题库[选项F],""),IF(OR(_xlpm.v="",_xlpm.v=0),"",_xlpm.v))</f>
        <v/>
      </c>
      <c r="C986" s="67"/>
      <c r="D986" s="6" t="str" cm="1">
        <f t="array" ref="D986">_xlfn.LET(_xlpm.v,INDEX($B:$B, 4 + INT((ROW()-4)/13)*13 + 8), IF(_xlpm.v=0,"",_xlpm.v))</f>
        <v/>
      </c>
      <c r="E986" s="6"/>
      <c r="F986" s="6">
        <f>76</f>
        <v>76</v>
      </c>
      <c r="G986" s="6" t="str">
        <f>_xlfn.XLOOKUP($F986,题库数据!$A$5:$A$104,题库数据!$J$5:$J$104,"")</f>
        <v>A</v>
      </c>
      <c r="H986" s="6" t="str">
        <f>_xlfn.LET(_xlpm.v,_xlfn.XLOOKUP(F986,题库数据!$A$5:$A$104,题库数据!$K$5:$K$104,""),IF(OR(_xlpm.v="",_xlpm.v=0),"",_xlpm.v))</f>
        <v/>
      </c>
    </row>
    <row r="987" spans="1:8" ht="18.75" customHeight="1" thickBot="1">
      <c r="A987" s="11" t="s">
        <v>111</v>
      </c>
      <c r="B987" s="25"/>
      <c r="C987" s="7"/>
      <c r="D987" s="6" t="str" cm="1">
        <f t="array" ref="D987">_xlfn.LET(_xlpm.v,INDEX($B:$B, 4 + INT((ROW()-4)/13)*13 + 8), IF(_xlpm.v=0,"",_xlpm.v))</f>
        <v/>
      </c>
      <c r="E987" s="6"/>
      <c r="F987" s="6">
        <f>76</f>
        <v>76</v>
      </c>
      <c r="G987" s="6" t="str">
        <f>_xlfn.XLOOKUP($F987,题库数据!$A$5:$A$104,题库数据!$J$5:$J$104,"")</f>
        <v>A</v>
      </c>
      <c r="H987" s="6" t="str">
        <f>_xlfn.LET(_xlpm.v,_xlfn.XLOOKUP(F987,题库数据!$A$5:$A$104,题库数据!$K$5:$K$104,""),IF(OR(_xlpm.v="",_xlpm.v=0),"",_xlpm.v))</f>
        <v/>
      </c>
    </row>
    <row r="988" spans="1:8" ht="18.75" customHeight="1">
      <c r="A988" s="14" t="s">
        <v>112</v>
      </c>
      <c r="B988" s="34" t="str">
        <f>_xlfn.LET(_xlpm.inp,$B$987,_xlpm.nInp,_xlfn.LET(_xlpm.raw,UPPER(TRIM($B$987)),_xlpm.clean,SUBSTITUTE(SUBSTITUTE(SUBSTITUTE(SUBSTITUTE(SUBSTITUTE(_xlpm.raw,"，",","),"、",","),"；",","),"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88" s="19"/>
      <c r="D988" s="6" t="str" cm="1">
        <f t="array" ref="D988">_xlfn.LET(_xlpm.v,INDEX($B:$B, 4 + INT((ROW()-4)/13)*13 + 8), IF(_xlpm.v=0,"",_xlpm.v))</f>
        <v/>
      </c>
      <c r="E988" s="6"/>
      <c r="F988" s="6">
        <f>76</f>
        <v>76</v>
      </c>
      <c r="G988" s="6" t="str">
        <f>_xlfn.XLOOKUP($F988,题库数据!$A$5:$A$104,题库数据!$J$5:$J$104,"")</f>
        <v>A</v>
      </c>
      <c r="H988" s="6" t="str">
        <f>_xlfn.LET(_xlpm.v,_xlfn.XLOOKUP(F988,题库数据!$A$5:$A$104,题库数据!$K$5:$K$104,""),IF(OR(_xlpm.v="",_xlpm.v=0),"",_xlpm.v))</f>
        <v/>
      </c>
    </row>
    <row r="989" spans="1:8" ht="18.75" customHeight="1">
      <c r="A989" s="14" t="s">
        <v>113</v>
      </c>
      <c r="B989" s="35" t="str">
        <f>_xlfn.LET(_xlpm.inp,$B$987,_xlpm.nStd,_xlfn.LET(_xlpm.raw,UPPER(TRIM($G$979)),_xlpm.clean,SUBSTITUTE(SUBSTITUTE(SUBSTITUTE(SUBSTITUTE(SUBSTITUTE(_xlpm.raw,"，",","),"、",","),"；",","),"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89" s="18"/>
      <c r="D989" s="6" t="str" cm="1">
        <f t="array" ref="D989">_xlfn.LET(_xlpm.v,INDEX($B:$B, 4 + INT((ROW()-4)/13)*13 + 8), IF(_xlpm.v=0,"",_xlpm.v))</f>
        <v/>
      </c>
      <c r="E989" s="6"/>
      <c r="F989" s="6">
        <f>76</f>
        <v>76</v>
      </c>
      <c r="G989" s="6" t="str">
        <f>_xlfn.XLOOKUP($F989,题库数据!$A$5:$A$104,题库数据!$J$5:$J$104,"")</f>
        <v>A</v>
      </c>
      <c r="H989" s="6" t="str">
        <f>_xlfn.LET(_xlpm.v,_xlfn.XLOOKUP(F989,题库数据!$A$5:$A$104,题库数据!$K$5:$K$104,""),IF(OR(_xlpm.v="",_xlpm.v=0),"",_xlpm.v))</f>
        <v/>
      </c>
    </row>
    <row r="990" spans="1:8" ht="18.75" customHeight="1">
      <c r="A990" s="37" t="s">
        <v>114</v>
      </c>
      <c r="B990" s="52" t="str">
        <f>_xlfn.LET(_xlpm.inp,$B$987,_xlpm.p,$H$979,IF(OR(LEN(TRIM(_xlpm.inp))=0,LEN(TRIM(_xlpm.p))=0,_xlpm.p=0),"",_xlpm.p))</f>
        <v/>
      </c>
      <c r="C990" s="63"/>
      <c r="D990" s="6" t="str" cm="1">
        <f t="array" ref="D990">_xlfn.LET(_xlpm.v,INDEX($B:$B, 4 + INT((ROW()-4)/13)*13 + 8), IF(_xlpm.v=0,"",_xlpm.v))</f>
        <v/>
      </c>
      <c r="E990" s="6"/>
      <c r="F990" s="6">
        <f>76</f>
        <v>76</v>
      </c>
      <c r="G990" s="6" t="str">
        <f>_xlfn.XLOOKUP($F990,题库数据!$A$5:$A$104,题库数据!$J$5:$J$104,"")</f>
        <v>A</v>
      </c>
      <c r="H990" s="6" t="str">
        <f>_xlfn.LET(_xlpm.v,_xlfn.XLOOKUP(F990,题库数据!$A$5:$A$104,题库数据!$K$5:$K$104,""),IF(OR(_xlpm.v="",_xlpm.v=0),"",_xlpm.v))</f>
        <v/>
      </c>
    </row>
    <row r="991" spans="1:8" ht="18.75" customHeight="1" thickBot="1">
      <c r="A991" s="15"/>
      <c r="B991" s="54"/>
      <c r="C991" s="55"/>
      <c r="D991" s="6" t="str" cm="1">
        <f t="array" ref="D991">_xlfn.LET(_xlpm.v,INDEX($B:$B, 4 + INT((ROW()-4)/13)*13 + 8), IF(_xlpm.v=0,"",_xlpm.v))</f>
        <v/>
      </c>
      <c r="E991" s="6"/>
      <c r="F991" s="6">
        <f>76</f>
        <v>76</v>
      </c>
      <c r="G991" s="6" t="str">
        <f>_xlfn.XLOOKUP($F991,题库数据!$A$5:$A$104,题库数据!$J$5:$J$104,"")</f>
        <v>A</v>
      </c>
      <c r="H991" s="6" t="str">
        <f>_xlfn.LET(_xlpm.v,_xlfn.XLOOKUP(F991,题库数据!$A$5:$A$104,题库数据!$K$5:$K$104,""),IF(OR(_xlpm.v="",_xlpm.v=0),"",_xlpm.v))</f>
        <v/>
      </c>
    </row>
    <row r="992" spans="1:8" ht="58.5" customHeight="1" thickTop="1" thickBot="1">
      <c r="A992" s="8" t="s">
        <v>191</v>
      </c>
      <c r="B992" s="56" t="s">
        <v>735</v>
      </c>
      <c r="C992" s="57"/>
      <c r="D992" s="6" t="str" cm="1">
        <f t="array" ref="D992">_xlfn.LET(_xlpm.v,INDEX($B:$B, 4 + INT((ROW()-4)/13)*13 + 8), IF(_xlpm.v=0,"",_xlpm.v))</f>
        <v/>
      </c>
      <c r="E992" s="6"/>
      <c r="F992" s="6">
        <f>77</f>
        <v>77</v>
      </c>
      <c r="G992" s="6" t="str">
        <f>_xlfn.XLOOKUP($F992,题库数据!$A$5:$A$104,题库数据!$J$5:$J$104,"")</f>
        <v>B</v>
      </c>
      <c r="H992" s="6" t="str">
        <f>_xlfn.LET(_xlpm.v,_xlfn.XLOOKUP(F992,题库数据!$A$5:$A$104,题库数据!$K$5:$K$104,""),IF(OR(_xlpm.v="",_xlpm.v=0),"",_xlpm.v))</f>
        <v/>
      </c>
    </row>
    <row r="993" spans="1:8" ht="18.75" customHeight="1">
      <c r="A993" s="9"/>
      <c r="B993" s="74"/>
      <c r="C993" s="75"/>
      <c r="D993" s="6" t="str" cm="1">
        <f t="array" ref="D993">_xlfn.LET(_xlpm.v,INDEX($B:$B, 4 + INT((ROW()-4)/13)*13 + 8), IF(_xlpm.v=0,"",_xlpm.v))</f>
        <v/>
      </c>
      <c r="E993" s="6"/>
      <c r="F993" s="6">
        <f>77</f>
        <v>77</v>
      </c>
      <c r="G993" s="6" t="str">
        <f>_xlfn.XLOOKUP($F993,题库数据!$A$5:$A$104,题库数据!$J$5:$J$104,"")</f>
        <v>B</v>
      </c>
      <c r="H993" s="6" t="str">
        <f>_xlfn.LET(_xlpm.v,_xlfn.XLOOKUP(F993,题库数据!$A$5:$A$104,题库数据!$K$5:$K$104,""),IF(OR(_xlpm.v="",_xlpm.v=0),"",_xlpm.v))</f>
        <v/>
      </c>
    </row>
    <row r="994" spans="1:8" ht="18.75" customHeight="1">
      <c r="A994" s="10" t="s">
        <v>107</v>
      </c>
      <c r="B994" s="64" t="str">
        <f>_xlfn.XLOOKUP($F994,题库[题号],题库[选项A])</f>
        <v>更新 Route 53 记录以使用延迟路由策略.将托管在 Amazon S3 存储桶中的静态错误页面添加到记录中,以便将流量发送到响应速度最快的终端节点.</v>
      </c>
      <c r="C994" s="65"/>
      <c r="D994" s="6" t="str" cm="1">
        <f t="array" ref="D994">_xlfn.LET(_xlpm.v,INDEX($B:$B, 4 + INT((ROW()-4)/13)*13 + 8), IF(_xlpm.v=0,"",_xlpm.v))</f>
        <v/>
      </c>
      <c r="E994" s="6"/>
      <c r="F994" s="6">
        <f>77</f>
        <v>77</v>
      </c>
      <c r="G994" s="6" t="str">
        <f>_xlfn.XLOOKUP($F994,题库数据!$A$5:$A$104,题库数据!$J$5:$J$104,"")</f>
        <v>B</v>
      </c>
      <c r="H994" s="6" t="str">
        <f>_xlfn.LET(_xlpm.v,_xlfn.XLOOKUP(F994,题库数据!$A$5:$A$104,题库数据!$K$5:$K$104,""),IF(OR(_xlpm.v="",_xlpm.v=0),"",_xlpm.v))</f>
        <v/>
      </c>
    </row>
    <row r="995" spans="1:8" ht="18.75" customHeight="1">
      <c r="A995" s="10" t="s">
        <v>108</v>
      </c>
      <c r="B995" s="64" t="str">
        <f>_xlfn.XLOOKUP($F995,题库[题号],题库[选项B])</f>
        <v>设置 Route 53 主动-被动故障转移配置.当 Route 53 运行状况检查确定 ALB 终端节点运行状况不佳时,将流量定向到托管在 Amazon S3 存储桶中的静态错误页面,</v>
      </c>
      <c r="C995" s="65"/>
      <c r="D995" s="6" t="str" cm="1">
        <f t="array" ref="D995">_xlfn.LET(_xlpm.v,INDEX($B:$B, 4 + INT((ROW()-4)/13)*13 + 8), IF(_xlpm.v=0,"",_xlpm.v))</f>
        <v/>
      </c>
      <c r="E995" s="6"/>
      <c r="F995" s="6">
        <f>77</f>
        <v>77</v>
      </c>
      <c r="G995" s="6" t="str">
        <f>_xlfn.XLOOKUP($F995,题库数据!$A$5:$A$104,题库数据!$J$5:$J$104,"")</f>
        <v>B</v>
      </c>
      <c r="H995" s="6" t="str">
        <f>_xlfn.LET(_xlpm.v,_xlfn.XLOOKUP(F995,题库数据!$A$5:$A$104,题库数据!$K$5:$K$104,""),IF(OR(_xlpm.v="",_xlpm.v=0),"",_xlpm.v))</f>
        <v/>
      </c>
    </row>
    <row r="996" spans="1:8" ht="18.75" customHeight="1">
      <c r="A996" s="10" t="s">
        <v>109</v>
      </c>
      <c r="B996" s="64" t="str">
        <f>_xlfn.XLOOKUP($F996,题库[题号],题库[选项C])</f>
        <v>使用 ALB 和托管静态错误页面作为终端节点的 Amazon EC2 实例设置 Route 53 主动-主动配置.配置 Route 53 以仅在 ALB 的运行状况检查失败时向实例发送请求.</v>
      </c>
      <c r="C996" s="65"/>
      <c r="D996" s="6" t="str" cm="1">
        <f t="array" ref="D996">_xlfn.LET(_xlpm.v,INDEX($B:$B, 4 + INT((ROW()-4)/13)*13 + 8), IF(_xlpm.v=0,"",_xlpm.v))</f>
        <v/>
      </c>
      <c r="E996" s="6"/>
      <c r="F996" s="6">
        <f>77</f>
        <v>77</v>
      </c>
      <c r="G996" s="6" t="str">
        <f>_xlfn.XLOOKUP($F996,题库数据!$A$5:$A$104,题库数据!$J$5:$J$104,"")</f>
        <v>B</v>
      </c>
      <c r="H996" s="6" t="str">
        <f>_xlfn.LET(_xlpm.v,_xlfn.XLOOKUP(F996,题库数据!$A$5:$A$104,题库数据!$K$5:$K$104,""),IF(OR(_xlpm.v="",_xlpm.v=0),"",_xlpm.v))</f>
        <v/>
      </c>
    </row>
    <row r="997" spans="1:8" ht="18.75" customHeight="1">
      <c r="A997" s="10" t="s">
        <v>110</v>
      </c>
      <c r="B997" s="64" t="str">
        <f>_xlfn.XLOOKUP($F997,题库[题号],题库[选项D])</f>
        <v>更新 Route 53 记录以使用多值应答路由策略.创建运行状况检查.如果运行状况检查通过,则将流量引导至网站.如果运行状况检查未通过,则将流量引导至托管在 Amazon S3 中的静态错误页面经过.</v>
      </c>
      <c r="C997" s="65"/>
      <c r="D997" s="6" t="str" cm="1">
        <f t="array" ref="D997">_xlfn.LET(_xlpm.v,INDEX($B:$B, 4 + INT((ROW()-4)/13)*13 + 8), IF(_xlpm.v=0,"",_xlpm.v))</f>
        <v/>
      </c>
      <c r="E997" s="6"/>
      <c r="F997" s="6">
        <f>77</f>
        <v>77</v>
      </c>
      <c r="G997" s="6" t="str">
        <f>_xlfn.XLOOKUP($F997,题库数据!$A$5:$A$104,题库数据!$J$5:$J$104,"")</f>
        <v>B</v>
      </c>
      <c r="H997" s="6" t="str">
        <f>_xlfn.LET(_xlpm.v,_xlfn.XLOOKUP(F997,题库数据!$A$5:$A$104,题库数据!$K$5:$K$104,""),IF(OR(_xlpm.v="",_xlpm.v=0),"",_xlpm.v))</f>
        <v/>
      </c>
    </row>
    <row r="998" spans="1:8" ht="18.75" customHeight="1">
      <c r="A998" s="10"/>
      <c r="B998" s="62" t="str">
        <f>_xlfn.LET(_xlpm.v,_xlfn.XLOOKUP($F998,题库[题号],题库[选项E],""),IF(OR(_xlpm.v="",_xlpm.v=0),"",_xlpm.v))</f>
        <v/>
      </c>
      <c r="C998" s="63"/>
      <c r="D998" s="6" t="str" cm="1">
        <f t="array" ref="D998">_xlfn.LET(_xlpm.v,INDEX($B:$B, 4 + INT((ROW()-4)/13)*13 + 8), IF(_xlpm.v=0,"",_xlpm.v))</f>
        <v/>
      </c>
      <c r="E998" s="6"/>
      <c r="F998" s="6">
        <f>77</f>
        <v>77</v>
      </c>
      <c r="G998" s="6" t="str">
        <f>_xlfn.XLOOKUP($F998,题库数据!$A$5:$A$104,题库数据!$J$5:$J$104,"")</f>
        <v>B</v>
      </c>
      <c r="H998" s="6" t="str">
        <f>_xlfn.LET(_xlpm.v,_xlfn.XLOOKUP(F998,题库数据!$A$5:$A$104,题库数据!$K$5:$K$104,""),IF(OR(_xlpm.v="",_xlpm.v=0),"",_xlpm.v))</f>
        <v/>
      </c>
    </row>
    <row r="999" spans="1:8" ht="18.75" customHeight="1" thickBot="1">
      <c r="A999" s="10"/>
      <c r="B999" s="66" t="str">
        <f>_xlfn.LET(_xlpm.v,_xlfn.XLOOKUP($F999,题库[题号],题库[选项F],""),IF(OR(_xlpm.v="",_xlpm.v=0),"",_xlpm.v))</f>
        <v/>
      </c>
      <c r="C999" s="67"/>
      <c r="D999" s="6" t="str" cm="1">
        <f t="array" ref="D999">_xlfn.LET(_xlpm.v,INDEX($B:$B, 4 + INT((ROW()-4)/13)*13 + 8), IF(_xlpm.v=0,"",_xlpm.v))</f>
        <v/>
      </c>
      <c r="E999" s="6"/>
      <c r="F999" s="6">
        <f>77</f>
        <v>77</v>
      </c>
      <c r="G999" s="6" t="str">
        <f>_xlfn.XLOOKUP($F999,题库数据!$A$5:$A$104,题库数据!$J$5:$J$104,"")</f>
        <v>B</v>
      </c>
      <c r="H999" s="6" t="str">
        <f>_xlfn.LET(_xlpm.v,_xlfn.XLOOKUP(F999,题库数据!$A$5:$A$104,题库数据!$K$5:$K$104,""),IF(OR(_xlpm.v="",_xlpm.v=0),"",_xlpm.v))</f>
        <v/>
      </c>
    </row>
    <row r="1000" spans="1:8" ht="18.75" customHeight="1" thickBot="1">
      <c r="A1000" s="11" t="s">
        <v>111</v>
      </c>
      <c r="B1000" s="25"/>
      <c r="C1000" s="7"/>
      <c r="D1000" s="6" t="str" cm="1">
        <f t="array" ref="D1000">_xlfn.LET(_xlpm.v,INDEX($B:$B, 4 + INT((ROW()-4)/13)*13 + 8), IF(_xlpm.v=0,"",_xlpm.v))</f>
        <v/>
      </c>
      <c r="E1000" s="6"/>
      <c r="F1000" s="6">
        <f>77</f>
        <v>77</v>
      </c>
      <c r="G1000" s="6" t="str">
        <f>_xlfn.XLOOKUP($F1000,题库数据!$A$5:$A$104,题库数据!$J$5:$J$104,"")</f>
        <v>B</v>
      </c>
      <c r="H1000" s="6" t="str">
        <f>_xlfn.LET(_xlpm.v,_xlfn.XLOOKUP(F1000,题库数据!$A$5:$A$104,题库数据!$K$5:$K$104,""),IF(OR(_xlpm.v="",_xlpm.v=0),"",_xlpm.v))</f>
        <v/>
      </c>
    </row>
    <row r="1001" spans="1:8" ht="18.75" customHeight="1">
      <c r="A1001" s="10" t="s">
        <v>112</v>
      </c>
      <c r="B1001" s="34" t="str">
        <f>_xlfn.LET(_xlpm.inp,$B$1000,_xlpm.nInp,_xlfn.LET(_xlpm.raw,UPPER(TRIM($B$1000)),_xlpm.clean,SUBSTITUTE(SUBSTITUTE(SUBSTITUTE(SUBSTITUTE(SUBSTITUTE(_xlpm.raw,"，",","),"、",","),"；",","),"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01" s="19"/>
      <c r="D1001" s="6" t="str" cm="1">
        <f t="array" ref="D1001">_xlfn.LET(_xlpm.v,INDEX($B:$B, 4 + INT((ROW()-4)/13)*13 + 8), IF(_xlpm.v=0,"",_xlpm.v))</f>
        <v/>
      </c>
      <c r="E1001" s="6"/>
      <c r="F1001" s="6">
        <f>77</f>
        <v>77</v>
      </c>
      <c r="G1001" s="6" t="str">
        <f>_xlfn.XLOOKUP($F1001,题库数据!$A$5:$A$104,题库数据!$J$5:$J$104,"")</f>
        <v>B</v>
      </c>
      <c r="H1001" s="6" t="str">
        <f>_xlfn.LET(_xlpm.v,_xlfn.XLOOKUP(F1001,题库数据!$A$5:$A$104,题库数据!$K$5:$K$104,""),IF(OR(_xlpm.v="",_xlpm.v=0),"",_xlpm.v))</f>
        <v/>
      </c>
    </row>
    <row r="1002" spans="1:8" ht="18.75" customHeight="1">
      <c r="A1002" s="10" t="s">
        <v>113</v>
      </c>
      <c r="B1002" s="35" t="str">
        <f>_xlfn.LET(_xlpm.inp,$B$1000,_xlpm.nStd,_xlfn.LET(_xlpm.raw,UPPER(TRIM($G$992)),_xlpm.clean,SUBSTITUTE(SUBSTITUTE(SUBSTITUTE(SUBSTITUTE(SUBSTITUTE(_xlpm.raw,"，",","),"、",","),"；",","),"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02" s="18"/>
      <c r="D1002" s="6" t="str" cm="1">
        <f t="array" ref="D1002">_xlfn.LET(_xlpm.v,INDEX($B:$B, 4 + INT((ROW()-4)/13)*13 + 8), IF(_xlpm.v=0,"",_xlpm.v))</f>
        <v/>
      </c>
      <c r="E1002" s="6"/>
      <c r="F1002" s="6">
        <f>77</f>
        <v>77</v>
      </c>
      <c r="G1002" s="6" t="str">
        <f>_xlfn.XLOOKUP($F1002,题库数据!$A$5:$A$104,题库数据!$J$5:$J$104,"")</f>
        <v>B</v>
      </c>
      <c r="H1002" s="6" t="str">
        <f>_xlfn.LET(_xlpm.v,_xlfn.XLOOKUP(F1002,题库数据!$A$5:$A$104,题库数据!$K$5:$K$104,""),IF(OR(_xlpm.v="",_xlpm.v=0),"",_xlpm.v))</f>
        <v/>
      </c>
    </row>
    <row r="1003" spans="1:8" ht="18.75" customHeight="1">
      <c r="A1003" s="37" t="s">
        <v>114</v>
      </c>
      <c r="B1003" s="52" t="str">
        <f>_xlfn.LET(_xlpm.inp,$B$1000,_xlpm.p,$H$992,IF(OR(LEN(TRIM(_xlpm.inp))=0,LEN(TRIM(_xlpm.p))=0,_xlpm.p=0),"",_xlpm.p))</f>
        <v/>
      </c>
      <c r="C1003" s="63"/>
      <c r="D1003" s="6" t="str" cm="1">
        <f t="array" ref="D1003">_xlfn.LET(_xlpm.v,INDEX($B:$B, 4 + INT((ROW()-4)/13)*13 + 8), IF(_xlpm.v=0,"",_xlpm.v))</f>
        <v/>
      </c>
      <c r="E1003" s="6"/>
      <c r="F1003" s="6">
        <f>77</f>
        <v>77</v>
      </c>
      <c r="G1003" s="6" t="str">
        <f>_xlfn.XLOOKUP($F1003,题库数据!$A$5:$A$104,题库数据!$J$5:$J$104,"")</f>
        <v>B</v>
      </c>
      <c r="H1003" s="6" t="str">
        <f>_xlfn.LET(_xlpm.v,_xlfn.XLOOKUP(F1003,题库数据!$A$5:$A$104,题库数据!$K$5:$K$104,""),IF(OR(_xlpm.v="",_xlpm.v=0),"",_xlpm.v))</f>
        <v/>
      </c>
    </row>
    <row r="1004" spans="1:8" ht="18.75" customHeight="1" thickBot="1">
      <c r="A1004" s="12"/>
      <c r="B1004" s="54"/>
      <c r="C1004" s="55"/>
      <c r="D1004" s="6" t="str" cm="1">
        <f t="array" ref="D1004">_xlfn.LET(_xlpm.v,INDEX($B:$B, 4 + INT((ROW()-4)/13)*13 + 8), IF(_xlpm.v=0,"",_xlpm.v))</f>
        <v/>
      </c>
      <c r="E1004" s="6"/>
      <c r="F1004" s="6">
        <f>77</f>
        <v>77</v>
      </c>
      <c r="G1004" s="6" t="str">
        <f>_xlfn.XLOOKUP($F1004,题库数据!$A$5:$A$104,题库数据!$J$5:$J$104,"")</f>
        <v>B</v>
      </c>
      <c r="H1004" s="6" t="str">
        <f>_xlfn.LET(_xlpm.v,_xlfn.XLOOKUP(F1004,题库数据!$A$5:$A$104,题库数据!$K$5:$K$104,""),IF(OR(_xlpm.v="",_xlpm.v=0),"",_xlpm.v))</f>
        <v/>
      </c>
    </row>
    <row r="1005" spans="1:8" ht="58.5" customHeight="1" thickTop="1" thickBot="1">
      <c r="A1005" s="8" t="s">
        <v>192</v>
      </c>
      <c r="B1005" s="56" t="s">
        <v>737</v>
      </c>
      <c r="C1005" s="57"/>
      <c r="D1005" s="6" t="str" cm="1">
        <f t="array" ref="D1005">_xlfn.LET(_xlpm.v,INDEX($B:$B, 4 + INT((ROW()-4)/13)*13 + 8), IF(_xlpm.v=0,"",_xlpm.v))</f>
        <v/>
      </c>
      <c r="E1005" s="6"/>
      <c r="F1005" s="6">
        <f>78</f>
        <v>78</v>
      </c>
      <c r="G1005" s="6" t="str">
        <f>_xlfn.XLOOKUP($F1005,题库数据!$A$5:$A$104,题库数据!$J$5:$J$104,"")</f>
        <v>SKIP</v>
      </c>
      <c r="H1005" s="6" t="str">
        <f>_xlfn.LET(_xlpm.v,_xlfn.XLOOKUP(F1005,题库数据!$A$5:$A$104,题库数据!$K$5:$K$104,""),IF(OR(_xlpm.v="",_xlpm.v=0),"",_xlpm.v))</f>
        <v>https://docs.amazonaws.cn/en_us/IAM/latest/UserGuide/reference_policies_examples_s3_rw-bucket.html</v>
      </c>
    </row>
    <row r="1006" spans="1:8" ht="18.75" customHeight="1">
      <c r="A1006" s="13"/>
      <c r="B1006" s="58"/>
      <c r="C1006" s="59"/>
      <c r="D1006" s="6" t="str" cm="1">
        <f t="array" ref="D1006">_xlfn.LET(_xlpm.v,INDEX($B:$B, 4 + INT((ROW()-4)/13)*13 + 8), IF(_xlpm.v=0,"",_xlpm.v))</f>
        <v/>
      </c>
      <c r="E1006" s="6"/>
      <c r="F1006" s="6">
        <f>78</f>
        <v>78</v>
      </c>
      <c r="G1006" s="6" t="str">
        <f>_xlfn.XLOOKUP($F1006,题库数据!$A$5:$A$104,题库数据!$J$5:$J$104,"")</f>
        <v>SKIP</v>
      </c>
      <c r="H1006" s="6" t="str">
        <f>_xlfn.LET(_xlpm.v,_xlfn.XLOOKUP(F1006,题库数据!$A$5:$A$104,题库数据!$K$5:$K$104,""),IF(OR(_xlpm.v="",_xlpm.v=0),"",_xlpm.v))</f>
        <v>https://docs.amazonaws.cn/en_us/IAM/latest/UserGuide/reference_policies_examples_s3_rw-bucket.html</v>
      </c>
    </row>
    <row r="1007" spans="1:8" ht="18.75" customHeight="1">
      <c r="A1007" s="14" t="s">
        <v>107</v>
      </c>
      <c r="B1007" s="62">
        <f>_xlfn.XLOOKUP($F1007,题库[题号],题库[选项A])</f>
        <v>0</v>
      </c>
      <c r="C1007" s="63"/>
      <c r="D1007" s="6" t="str" cm="1">
        <f t="array" ref="D1007">_xlfn.LET(_xlpm.v,INDEX($B:$B, 4 + INT((ROW()-4)/13)*13 + 8), IF(_xlpm.v=0,"",_xlpm.v))</f>
        <v/>
      </c>
      <c r="E1007" s="6"/>
      <c r="F1007" s="6">
        <f>78</f>
        <v>78</v>
      </c>
      <c r="G1007" s="6" t="str">
        <f>_xlfn.XLOOKUP($F1007,题库数据!$A$5:$A$104,题库数据!$J$5:$J$104,"")</f>
        <v>SKIP</v>
      </c>
      <c r="H1007" s="6" t="str">
        <f>_xlfn.LET(_xlpm.v,_xlfn.XLOOKUP(F1007,题库数据!$A$5:$A$104,题库数据!$K$5:$K$104,""),IF(OR(_xlpm.v="",_xlpm.v=0),"",_xlpm.v))</f>
        <v>https://docs.amazonaws.cn/en_us/IAM/latest/UserGuide/reference_policies_examples_s3_rw-bucket.html</v>
      </c>
    </row>
    <row r="1008" spans="1:8" ht="18.75" customHeight="1">
      <c r="A1008" s="14" t="s">
        <v>108</v>
      </c>
      <c r="B1008" s="62">
        <f>_xlfn.XLOOKUP($F1008,题库[题号],题库[选项B])</f>
        <v>0</v>
      </c>
      <c r="C1008" s="63"/>
      <c r="D1008" s="6" t="str" cm="1">
        <f t="array" ref="D1008">_xlfn.LET(_xlpm.v,INDEX($B:$B, 4 + INT((ROW()-4)/13)*13 + 8), IF(_xlpm.v=0,"",_xlpm.v))</f>
        <v/>
      </c>
      <c r="E1008" s="6"/>
      <c r="F1008" s="6">
        <f>78</f>
        <v>78</v>
      </c>
      <c r="G1008" s="6" t="str">
        <f>_xlfn.XLOOKUP($F1008,题库数据!$A$5:$A$104,题库数据!$J$5:$J$104,"")</f>
        <v>SKIP</v>
      </c>
      <c r="H1008" s="6" t="str">
        <f>_xlfn.LET(_xlpm.v,_xlfn.XLOOKUP(F1008,题库数据!$A$5:$A$104,题库数据!$K$5:$K$104,""),IF(OR(_xlpm.v="",_xlpm.v=0),"",_xlpm.v))</f>
        <v>https://docs.amazonaws.cn/en_us/IAM/latest/UserGuide/reference_policies_examples_s3_rw-bucket.html</v>
      </c>
    </row>
    <row r="1009" spans="1:8" ht="18.75" customHeight="1">
      <c r="A1009" s="14" t="s">
        <v>109</v>
      </c>
      <c r="B1009" s="62">
        <f>_xlfn.XLOOKUP($F1009,题库[题号],题库[选项C])</f>
        <v>0</v>
      </c>
      <c r="C1009" s="63"/>
      <c r="D1009" s="6" t="str" cm="1">
        <f t="array" ref="D1009">_xlfn.LET(_xlpm.v,INDEX($B:$B, 4 + INT((ROW()-4)/13)*13 + 8), IF(_xlpm.v=0,"",_xlpm.v))</f>
        <v/>
      </c>
      <c r="E1009" s="6"/>
      <c r="F1009" s="6">
        <f>78</f>
        <v>78</v>
      </c>
      <c r="G1009" s="6" t="str">
        <f>_xlfn.XLOOKUP($F1009,题库数据!$A$5:$A$104,题库数据!$J$5:$J$104,"")</f>
        <v>SKIP</v>
      </c>
      <c r="H1009" s="6" t="str">
        <f>_xlfn.LET(_xlpm.v,_xlfn.XLOOKUP(F1009,题库数据!$A$5:$A$104,题库数据!$K$5:$K$104,""),IF(OR(_xlpm.v="",_xlpm.v=0),"",_xlpm.v))</f>
        <v>https://docs.amazonaws.cn/en_us/IAM/latest/UserGuide/reference_policies_examples_s3_rw-bucket.html</v>
      </c>
    </row>
    <row r="1010" spans="1:8" ht="18.75" customHeight="1">
      <c r="A1010" s="14" t="s">
        <v>110</v>
      </c>
      <c r="B1010" s="62">
        <f>_xlfn.XLOOKUP($F1010,题库[题号],题库[选项D])</f>
        <v>0</v>
      </c>
      <c r="C1010" s="63"/>
      <c r="D1010" s="6" t="str" cm="1">
        <f t="array" ref="D1010">_xlfn.LET(_xlpm.v,INDEX($B:$B, 4 + INT((ROW()-4)/13)*13 + 8), IF(_xlpm.v=0,"",_xlpm.v))</f>
        <v/>
      </c>
      <c r="E1010" s="6"/>
      <c r="F1010" s="6">
        <f>78</f>
        <v>78</v>
      </c>
      <c r="G1010" s="6" t="str">
        <f>_xlfn.XLOOKUP($F1010,题库数据!$A$5:$A$104,题库数据!$J$5:$J$104,"")</f>
        <v>SKIP</v>
      </c>
      <c r="H1010" s="6" t="str">
        <f>_xlfn.LET(_xlpm.v,_xlfn.XLOOKUP(F1010,题库数据!$A$5:$A$104,题库数据!$K$5:$K$104,""),IF(OR(_xlpm.v="",_xlpm.v=0),"",_xlpm.v))</f>
        <v>https://docs.amazonaws.cn/en_us/IAM/latest/UserGuide/reference_policies_examples_s3_rw-bucket.html</v>
      </c>
    </row>
    <row r="1011" spans="1:8" ht="18.75" customHeight="1">
      <c r="A1011" s="14"/>
      <c r="B1011" s="62" t="str">
        <f>_xlfn.LET(_xlpm.v,_xlfn.XLOOKUP($F1011,题库[题号],题库[选项E],""),IF(OR(_xlpm.v="",_xlpm.v=0),"",_xlpm.v))</f>
        <v/>
      </c>
      <c r="C1011" s="63"/>
      <c r="D1011" s="6" t="str" cm="1">
        <f t="array" ref="D1011">_xlfn.LET(_xlpm.v,INDEX($B:$B, 4 + INT((ROW()-4)/13)*13 + 8), IF(_xlpm.v=0,"",_xlpm.v))</f>
        <v/>
      </c>
      <c r="E1011" s="6"/>
      <c r="F1011" s="6">
        <f>78</f>
        <v>78</v>
      </c>
      <c r="G1011" s="6" t="str">
        <f>_xlfn.XLOOKUP($F1011,题库数据!$A$5:$A$104,题库数据!$J$5:$J$104,"")</f>
        <v>SKIP</v>
      </c>
      <c r="H1011" s="6" t="str">
        <f>_xlfn.LET(_xlpm.v,_xlfn.XLOOKUP(F1011,题库数据!$A$5:$A$104,题库数据!$K$5:$K$104,""),IF(OR(_xlpm.v="",_xlpm.v=0),"",_xlpm.v))</f>
        <v>https://docs.amazonaws.cn/en_us/IAM/latest/UserGuide/reference_policies_examples_s3_rw-bucket.html</v>
      </c>
    </row>
    <row r="1012" spans="1:8" ht="18.75" customHeight="1" thickBot="1">
      <c r="A1012" s="14"/>
      <c r="B1012" s="66" t="str">
        <f>_xlfn.LET(_xlpm.v,_xlfn.XLOOKUP($F1012,题库[题号],题库[选项F],""),IF(OR(_xlpm.v="",_xlpm.v=0),"",_xlpm.v))</f>
        <v/>
      </c>
      <c r="C1012" s="67"/>
      <c r="D1012" s="6" t="str" cm="1">
        <f t="array" ref="D1012">_xlfn.LET(_xlpm.v,INDEX($B:$B, 4 + INT((ROW()-4)/13)*13 + 8), IF(_xlpm.v=0,"",_xlpm.v))</f>
        <v/>
      </c>
      <c r="E1012" s="6"/>
      <c r="F1012" s="6">
        <f>78</f>
        <v>78</v>
      </c>
      <c r="G1012" s="6" t="str">
        <f>_xlfn.XLOOKUP($F1012,题库数据!$A$5:$A$104,题库数据!$J$5:$J$104,"")</f>
        <v>SKIP</v>
      </c>
      <c r="H1012" s="6" t="str">
        <f>_xlfn.LET(_xlpm.v,_xlfn.XLOOKUP(F1012,题库数据!$A$5:$A$104,题库数据!$K$5:$K$104,""),IF(OR(_xlpm.v="",_xlpm.v=0),"",_xlpm.v))</f>
        <v>https://docs.amazonaws.cn/en_us/IAM/latest/UserGuide/reference_policies_examples_s3_rw-bucket.html</v>
      </c>
    </row>
    <row r="1013" spans="1:8" ht="18.75" customHeight="1" thickBot="1">
      <c r="A1013" s="11" t="s">
        <v>111</v>
      </c>
      <c r="B1013" s="25"/>
      <c r="C1013" s="7"/>
      <c r="D1013" s="6" t="str" cm="1">
        <f t="array" ref="D1013">_xlfn.LET(_xlpm.v,INDEX($B:$B, 4 + INT((ROW()-4)/13)*13 + 8), IF(_xlpm.v=0,"",_xlpm.v))</f>
        <v/>
      </c>
      <c r="E1013" s="6"/>
      <c r="F1013" s="6">
        <f>78</f>
        <v>78</v>
      </c>
      <c r="G1013" s="6" t="str">
        <f>_xlfn.XLOOKUP($F1013,题库数据!$A$5:$A$104,题库数据!$J$5:$J$104,"")</f>
        <v>SKIP</v>
      </c>
      <c r="H1013" s="6" t="str">
        <f>_xlfn.LET(_xlpm.v,_xlfn.XLOOKUP(F1013,题库数据!$A$5:$A$104,题库数据!$K$5:$K$104,""),IF(OR(_xlpm.v="",_xlpm.v=0),"",_xlpm.v))</f>
        <v>https://docs.amazonaws.cn/en_us/IAM/latest/UserGuide/reference_policies_examples_s3_rw-bucket.html</v>
      </c>
    </row>
    <row r="1014" spans="1:8" ht="18.75" customHeight="1">
      <c r="A1014" s="14" t="s">
        <v>112</v>
      </c>
      <c r="B1014" s="34" t="str">
        <f>_xlfn.LET(_xlpm.inp,$B$1013,_xlpm.nInp,_xlfn.LET(_xlpm.raw,UPPER(TRIM($B$1013)),_xlpm.clean,SUBSTITUTE(SUBSTITUTE(SUBSTITUTE(SUBSTITUTE(SUBSTITUTE(_xlpm.raw,"，",","),"、",","),"；",","),"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14" s="19"/>
      <c r="D1014" s="6" t="str" cm="1">
        <f t="array" ref="D1014">_xlfn.LET(_xlpm.v,INDEX($B:$B, 4 + INT((ROW()-4)/13)*13 + 8), IF(_xlpm.v=0,"",_xlpm.v))</f>
        <v/>
      </c>
      <c r="E1014" s="6"/>
      <c r="F1014" s="6">
        <f>78</f>
        <v>78</v>
      </c>
      <c r="G1014" s="6" t="str">
        <f>_xlfn.XLOOKUP($F1014,题库数据!$A$5:$A$104,题库数据!$J$5:$J$104,"")</f>
        <v>SKIP</v>
      </c>
      <c r="H1014" s="6" t="str">
        <f>_xlfn.LET(_xlpm.v,_xlfn.XLOOKUP(F1014,题库数据!$A$5:$A$104,题库数据!$K$5:$K$104,""),IF(OR(_xlpm.v="",_xlpm.v=0),"",_xlpm.v))</f>
        <v>https://docs.amazonaws.cn/en_us/IAM/latest/UserGuide/reference_policies_examples_s3_rw-bucket.html</v>
      </c>
    </row>
    <row r="1015" spans="1:8" ht="18.75" customHeight="1">
      <c r="A1015" s="14" t="s">
        <v>113</v>
      </c>
      <c r="B1015" s="35" t="str">
        <f>_xlfn.LET(_xlpm.inp,$B$1013,_xlpm.nStd,_xlfn.LET(_xlpm.raw,UPPER(TRIM($G$1005)),_xlpm.clean,SUBSTITUTE(SUBSTITUTE(SUBSTITUTE(SUBSTITUTE(SUBSTITUTE(_xlpm.raw,"，",","),"、",","),"；",","),"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15" s="18"/>
      <c r="D1015" s="6" t="str" cm="1">
        <f t="array" ref="D1015">_xlfn.LET(_xlpm.v,INDEX($B:$B, 4 + INT((ROW()-4)/13)*13 + 8), IF(_xlpm.v=0,"",_xlpm.v))</f>
        <v/>
      </c>
      <c r="E1015" s="6"/>
      <c r="F1015" s="6">
        <f>78</f>
        <v>78</v>
      </c>
      <c r="G1015" s="6" t="str">
        <f>_xlfn.XLOOKUP($F1015,题库数据!$A$5:$A$104,题库数据!$J$5:$J$104,"")</f>
        <v>SKIP</v>
      </c>
      <c r="H1015" s="6" t="str">
        <f>_xlfn.LET(_xlpm.v,_xlfn.XLOOKUP(F1015,题库数据!$A$5:$A$104,题库数据!$K$5:$K$104,""),IF(OR(_xlpm.v="",_xlpm.v=0),"",_xlpm.v))</f>
        <v>https://docs.amazonaws.cn/en_us/IAM/latest/UserGuide/reference_policies_examples_s3_rw-bucket.html</v>
      </c>
    </row>
    <row r="1016" spans="1:8" ht="18.75" customHeight="1">
      <c r="A1016" s="37" t="s">
        <v>114</v>
      </c>
      <c r="B1016" s="52" t="str">
        <f>_xlfn.LET(_xlpm.inp,$B$1013,_xlpm.p,$H$1005,IF(OR(LEN(TRIM(_xlpm.inp))=0,LEN(TRIM(_xlpm.p))=0,_xlpm.p=0),"",_xlpm.p))</f>
        <v/>
      </c>
      <c r="C1016" s="63"/>
      <c r="D1016" s="6" t="str" cm="1">
        <f t="array" ref="D1016">_xlfn.LET(_xlpm.v,INDEX($B:$B, 4 + INT((ROW()-4)/13)*13 + 8), IF(_xlpm.v=0,"",_xlpm.v))</f>
        <v/>
      </c>
      <c r="E1016" s="6"/>
      <c r="F1016" s="6">
        <f>78</f>
        <v>78</v>
      </c>
      <c r="G1016" s="6" t="str">
        <f>_xlfn.XLOOKUP($F1016,题库数据!$A$5:$A$104,题库数据!$J$5:$J$104,"")</f>
        <v>SKIP</v>
      </c>
      <c r="H1016" s="6" t="str">
        <f>_xlfn.LET(_xlpm.v,_xlfn.XLOOKUP(F1016,题库数据!$A$5:$A$104,题库数据!$K$5:$K$104,""),IF(OR(_xlpm.v="",_xlpm.v=0),"",_xlpm.v))</f>
        <v>https://docs.amazonaws.cn/en_us/IAM/latest/UserGuide/reference_policies_examples_s3_rw-bucket.html</v>
      </c>
    </row>
    <row r="1017" spans="1:8" ht="18.75" customHeight="1" thickBot="1">
      <c r="A1017" s="15"/>
      <c r="B1017" s="54"/>
      <c r="C1017" s="55"/>
      <c r="D1017" s="6" t="str" cm="1">
        <f t="array" ref="D1017">_xlfn.LET(_xlpm.v,INDEX($B:$B, 4 + INT((ROW()-4)/13)*13 + 8), IF(_xlpm.v=0,"",_xlpm.v))</f>
        <v/>
      </c>
      <c r="E1017" s="6"/>
      <c r="F1017" s="6">
        <f>78</f>
        <v>78</v>
      </c>
      <c r="G1017" s="6" t="str">
        <f>_xlfn.XLOOKUP($F1017,题库数据!$A$5:$A$104,题库数据!$J$5:$J$104,"")</f>
        <v>SKIP</v>
      </c>
      <c r="H1017" s="6" t="str">
        <f>_xlfn.LET(_xlpm.v,_xlfn.XLOOKUP(F1017,题库数据!$A$5:$A$104,题库数据!$K$5:$K$104,""),IF(OR(_xlpm.v="",_xlpm.v=0),"",_xlpm.v))</f>
        <v>https://docs.amazonaws.cn/en_us/IAM/latest/UserGuide/reference_policies_examples_s3_rw-bucket.html</v>
      </c>
    </row>
    <row r="1018" spans="1:8" ht="58.5" customHeight="1" thickTop="1" thickBot="1">
      <c r="A1018" s="8" t="s">
        <v>193</v>
      </c>
      <c r="B1018" s="56" t="s">
        <v>739</v>
      </c>
      <c r="C1018" s="57"/>
      <c r="D1018" s="6" t="str" cm="1">
        <f t="array" ref="D1018">_xlfn.LET(_xlpm.v,INDEX($B:$B, 4 + INT((ROW()-4)/13)*13 + 8), IF(_xlpm.v=0,"",_xlpm.v))</f>
        <v/>
      </c>
      <c r="E1018" s="6"/>
      <c r="F1018" s="6">
        <f>79</f>
        <v>79</v>
      </c>
      <c r="G1018" s="6" t="str">
        <f>_xlfn.XLOOKUP($F1018,题库数据!$A$5:$A$104,题库数据!$J$5:$J$104,"")</f>
        <v>D,E</v>
      </c>
      <c r="H1018" s="6" t="str">
        <f>_xlfn.LET(_xlpm.v,_xlfn.XLOOKUP(F1018,题库数据!$A$5:$A$104,题库数据!$K$5:$K$104,""),IF(OR(_xlpm.v="",_xlpm.v=0),"",_xlpm.v))</f>
        <v>Option A talks about using root user credentials which don't make any sense.Question states about least privileges' which is not the case in B and C.https://docs.aws.amazon.com/IAM/latest/UserGuide/id_roles.html https://docs.aws.amazon.com/IAM/latest/UserGuide/id_users.html</v>
      </c>
    </row>
    <row r="1019" spans="1:8" ht="18.75" customHeight="1">
      <c r="A1019" s="9"/>
      <c r="B1019" s="74"/>
      <c r="C1019" s="75"/>
      <c r="D1019" s="6" t="str" cm="1">
        <f t="array" ref="D1019">_xlfn.LET(_xlpm.v,INDEX($B:$B, 4 + INT((ROW()-4)/13)*13 + 8), IF(_xlpm.v=0,"",_xlpm.v))</f>
        <v/>
      </c>
      <c r="E1019" s="6"/>
      <c r="F1019" s="6">
        <f>79</f>
        <v>79</v>
      </c>
      <c r="G1019" s="6" t="str">
        <f>_xlfn.XLOOKUP($F1019,题库数据!$A$5:$A$104,题库数据!$J$5:$J$104,"")</f>
        <v>D,E</v>
      </c>
      <c r="H1019" s="6" t="str">
        <f>_xlfn.LET(_xlpm.v,_xlfn.XLOOKUP(F1019,题库数据!$A$5:$A$104,题库数据!$K$5:$K$104,""),IF(OR(_xlpm.v="",_xlpm.v=0),"",_xlpm.v))</f>
        <v>Option A talks about using root user credentials which don't make any sense.Question states about least privileges' which is not the case in B and C.https://docs.aws.amazon.com/IAM/latest/UserGuide/id_roles.html https://docs.aws.amazon.com/IAM/latest/UserGuide/id_users.html</v>
      </c>
    </row>
    <row r="1020" spans="1:8" ht="18.75" customHeight="1">
      <c r="A1020" s="10" t="s">
        <v>107</v>
      </c>
      <c r="B1020" s="64" t="str">
        <f>_xlfn.XLOOKUP($F1020,题库[题号],题库[选项A])</f>
        <v>让部署工程师使用 AWS 账户屋顶用户凭证来执行 AWS CloudFormation 堆栈操作.</v>
      </c>
      <c r="C1020" s="65"/>
      <c r="D1020" s="6" t="str" cm="1">
        <f t="array" ref="D1020">_xlfn.LET(_xlpm.v,INDEX($B:$B, 4 + INT((ROW()-4)/13)*13 + 8), IF(_xlpm.v=0,"",_xlpm.v))</f>
        <v/>
      </c>
      <c r="E1020" s="6"/>
      <c r="F1020" s="6">
        <f>79</f>
        <v>79</v>
      </c>
      <c r="G1020" s="6" t="str">
        <f>_xlfn.XLOOKUP($F1020,题库数据!$A$5:$A$104,题库数据!$J$5:$J$104,"")</f>
        <v>D,E</v>
      </c>
      <c r="H1020" s="6" t="str">
        <f>_xlfn.LET(_xlpm.v,_xlfn.XLOOKUP(F1020,题库数据!$A$5:$A$104,题库数据!$K$5:$K$104,""),IF(OR(_xlpm.v="",_xlpm.v=0),"",_xlpm.v))</f>
        <v>Option A talks about using root user credentials which don't make any sense.Question states about least privileges' which is not the case in B and C.https://docs.aws.amazon.com/IAM/latest/UserGuide/id_roles.html https://docs.aws.amazon.com/IAM/latest/UserGuide/id_users.html</v>
      </c>
    </row>
    <row r="1021" spans="1:8" ht="18.75" customHeight="1">
      <c r="A1021" s="10" t="s">
        <v>108</v>
      </c>
      <c r="B1021" s="64" t="str">
        <f>_xlfn.XLOOKUP($F1021,题库[题号],题库[选项B])</f>
        <v>为部署工程师创建一个新的IAM 用户并将IAM 用户添加到附加了 PowerUsers IAM 策略的组中.</v>
      </c>
      <c r="C1021" s="65"/>
      <c r="D1021" s="6" t="str" cm="1">
        <f t="array" ref="D1021">_xlfn.LET(_xlpm.v,INDEX($B:$B, 4 + INT((ROW()-4)/13)*13 + 8), IF(_xlpm.v=0,"",_xlpm.v))</f>
        <v/>
      </c>
      <c r="E1021" s="6"/>
      <c r="F1021" s="6">
        <f>79</f>
        <v>79</v>
      </c>
      <c r="G1021" s="6" t="str">
        <f>_xlfn.XLOOKUP($F1021,题库数据!$A$5:$A$104,题库数据!$J$5:$J$104,"")</f>
        <v>D,E</v>
      </c>
      <c r="H1021" s="6" t="str">
        <f>_xlfn.LET(_xlpm.v,_xlfn.XLOOKUP(F1021,题库数据!$A$5:$A$104,题库数据!$K$5:$K$104,""),IF(OR(_xlpm.v="",_xlpm.v=0),"",_xlpm.v))</f>
        <v>Option A talks about using root user credentials which don't make any sense.Question states about least privileges' which is not the case in B and C.https://docs.aws.amazon.com/IAM/latest/UserGuide/id_roles.html https://docs.aws.amazon.com/IAM/latest/UserGuide/id_users.html</v>
      </c>
    </row>
    <row r="1022" spans="1:8" ht="18.75" customHeight="1">
      <c r="A1022" s="10" t="s">
        <v>109</v>
      </c>
      <c r="B1022" s="64" t="str">
        <f>_xlfn.XLOOKUP($F1022,题库[题号],题库[选项C])</f>
        <v>为部署工程师创建一个新的 IAM 用户并将 IAM用户添加到附加了管理/访问 IAM 策略的组.</v>
      </c>
      <c r="C1022" s="65"/>
      <c r="D1022" s="6" t="str" cm="1">
        <f t="array" ref="D1022">_xlfn.LET(_xlpm.v,INDEX($B:$B, 4 + INT((ROW()-4)/13)*13 + 8), IF(_xlpm.v=0,"",_xlpm.v))</f>
        <v/>
      </c>
      <c r="E1022" s="6"/>
      <c r="F1022" s="6">
        <f>79</f>
        <v>79</v>
      </c>
      <c r="G1022" s="6" t="str">
        <f>_xlfn.XLOOKUP($F1022,题库数据!$A$5:$A$104,题库数据!$J$5:$J$104,"")</f>
        <v>D,E</v>
      </c>
      <c r="H1022" s="6" t="str">
        <f>_xlfn.LET(_xlpm.v,_xlfn.XLOOKUP(F1022,题库数据!$A$5:$A$104,题库数据!$K$5:$K$104,""),IF(OR(_xlpm.v="",_xlpm.v=0),"",_xlpm.v))</f>
        <v>Option A talks about using root user credentials which don't make any sense.Question states about least privileges' which is not the case in B and C.https://docs.aws.amazon.com/IAM/latest/UserGuide/id_roles.html https://docs.aws.amazon.com/IAM/latest/UserGuide/id_users.html</v>
      </c>
    </row>
    <row r="1023" spans="1:8" ht="18.75" customHeight="1">
      <c r="A1023" s="10" t="s">
        <v>110</v>
      </c>
      <c r="B1023" s="64" t="str">
        <f>_xlfn.XLOOKUP($F1023,题库[题号],题库[选项D])</f>
        <v>为部署工程师创建一个新的 IAM 用户,并将IAM用户添加到具有仅允许 AWS CloudFormation 操作的 IAM 策略的组.</v>
      </c>
      <c r="C1023" s="65"/>
      <c r="D1023" s="6" t="str" cm="1">
        <f t="array" ref="D1023">_xlfn.LET(_xlpm.v,INDEX($B:$B, 4 + INT((ROW()-4)/13)*13 + 8), IF(_xlpm.v=0,"",_xlpm.v))</f>
        <v/>
      </c>
      <c r="E1023" s="6"/>
      <c r="F1023" s="6">
        <f>79</f>
        <v>79</v>
      </c>
      <c r="G1023" s="6" t="str">
        <f>_xlfn.XLOOKUP($F1023,题库数据!$A$5:$A$104,题库数据!$J$5:$J$104,"")</f>
        <v>D,E</v>
      </c>
      <c r="H1023" s="6" t="str">
        <f>_xlfn.LET(_xlpm.v,_xlfn.XLOOKUP(F1023,题库数据!$A$5:$A$104,题库数据!$K$5:$K$104,""),IF(OR(_xlpm.v="",_xlpm.v=0),"",_xlpm.v))</f>
        <v>Option A talks about using root user credentials which don't make any sense.Question states about least privileges' which is not the case in B and C.https://docs.aws.amazon.com/IAM/latest/UserGuide/id_roles.html https://docs.aws.amazon.com/IAM/latest/UserGuide/id_users.html</v>
      </c>
    </row>
    <row r="1024" spans="1:8" ht="18.75" customHeight="1">
      <c r="A1024" s="10" t="s">
        <v>128</v>
      </c>
      <c r="B1024" s="64" t="str">
        <f>_xlfn.LET(_xlpm.v,_xlfn.XLOOKUP($F1024,题库[题号],题库[选项E],""),IF(OR(_xlpm.v="",_xlpm.v=0),"",_xlpm.v))</f>
        <v>为部署工程师创建一个 IAM角色,以使用 Dial IAM 角色明确定义特定于 AWS CloudFormation 堆栈和启动堆栈的权限.</v>
      </c>
      <c r="C1024" s="65"/>
      <c r="D1024" s="6" t="str" cm="1">
        <f t="array" ref="D1024">_xlfn.LET(_xlpm.v,INDEX($B:$B, 4 + INT((ROW()-4)/13)*13 + 8), IF(_xlpm.v=0,"",_xlpm.v))</f>
        <v/>
      </c>
      <c r="E1024" s="6"/>
      <c r="F1024" s="6">
        <f>79</f>
        <v>79</v>
      </c>
      <c r="G1024" s="6" t="str">
        <f>_xlfn.XLOOKUP($F1024,题库数据!$A$5:$A$104,题库数据!$J$5:$J$104,"")</f>
        <v>D,E</v>
      </c>
      <c r="H1024" s="6" t="str">
        <f>_xlfn.LET(_xlpm.v,_xlfn.XLOOKUP(F1024,题库数据!$A$5:$A$104,题库数据!$K$5:$K$104,""),IF(OR(_xlpm.v="",_xlpm.v=0),"",_xlpm.v))</f>
        <v>Option A talks about using root user credentials which don't make any sense.Question states about least privileges' which is not the case in B and C.https://docs.aws.amazon.com/IAM/latest/UserGuide/id_roles.html https://docs.aws.amazon.com/IAM/latest/UserGuide/id_users.html</v>
      </c>
    </row>
    <row r="1025" spans="1:8" ht="18.75" customHeight="1" thickBot="1">
      <c r="A1025" s="10"/>
      <c r="B1025" s="66" t="str">
        <f>_xlfn.LET(_xlpm.v,_xlfn.XLOOKUP($F1025,题库[题号],题库[选项F],""),IF(OR(_xlpm.v="",_xlpm.v=0),"",_xlpm.v))</f>
        <v/>
      </c>
      <c r="C1025" s="67"/>
      <c r="D1025" s="6" t="str" cm="1">
        <f t="array" ref="D1025">_xlfn.LET(_xlpm.v,INDEX($B:$B, 4 + INT((ROW()-4)/13)*13 + 8), IF(_xlpm.v=0,"",_xlpm.v))</f>
        <v/>
      </c>
      <c r="E1025" s="6"/>
      <c r="F1025" s="6">
        <f>79</f>
        <v>79</v>
      </c>
      <c r="G1025" s="6" t="str">
        <f>_xlfn.XLOOKUP($F1025,题库数据!$A$5:$A$104,题库数据!$J$5:$J$104,"")</f>
        <v>D,E</v>
      </c>
      <c r="H1025" s="6" t="str">
        <f>_xlfn.LET(_xlpm.v,_xlfn.XLOOKUP(F1025,题库数据!$A$5:$A$104,题库数据!$K$5:$K$104,""),IF(OR(_xlpm.v="",_xlpm.v=0),"",_xlpm.v))</f>
        <v>Option A talks about using root user credentials which don't make any sense.Question states about least privileges' which is not the case in B and C.https://docs.aws.amazon.com/IAM/latest/UserGuide/id_roles.html https://docs.aws.amazon.com/IAM/latest/UserGuide/id_users.html</v>
      </c>
    </row>
    <row r="1026" spans="1:8" ht="18.75" customHeight="1" thickBot="1">
      <c r="A1026" s="11" t="s">
        <v>111</v>
      </c>
      <c r="B1026" s="25"/>
      <c r="C1026" s="7"/>
      <c r="D1026" s="6" t="str" cm="1">
        <f t="array" ref="D1026">_xlfn.LET(_xlpm.v,INDEX($B:$B, 4 + INT((ROW()-4)/13)*13 + 8), IF(_xlpm.v=0,"",_xlpm.v))</f>
        <v/>
      </c>
      <c r="E1026" s="6"/>
      <c r="F1026" s="6">
        <f>79</f>
        <v>79</v>
      </c>
      <c r="G1026" s="6" t="str">
        <f>_xlfn.XLOOKUP($F1026,题库数据!$A$5:$A$104,题库数据!$J$5:$J$104,"")</f>
        <v>D,E</v>
      </c>
      <c r="H1026" s="6" t="str">
        <f>_xlfn.LET(_xlpm.v,_xlfn.XLOOKUP(F1026,题库数据!$A$5:$A$104,题库数据!$K$5:$K$104,""),IF(OR(_xlpm.v="",_xlpm.v=0),"",_xlpm.v))</f>
        <v>Option A talks about using root user credentials which don't make any sense.Question states about least privileges' which is not the case in B and C.https://docs.aws.amazon.com/IAM/latest/UserGuide/id_roles.html https://docs.aws.amazon.com/IAM/latest/UserGuide/id_users.html</v>
      </c>
    </row>
    <row r="1027" spans="1:8" ht="18.75" customHeight="1">
      <c r="A1027" s="10" t="s">
        <v>112</v>
      </c>
      <c r="B1027" s="34" t="str">
        <f>_xlfn.LET(_xlpm.inp,$B$1026,_xlpm.nInp,_xlfn.LET(_xlpm.raw,UPPER(TRIM($B$1026)),_xlpm.clean,SUBSTITUTE(SUBSTITUTE(SUBSTITUTE(SUBSTITUTE(SUBSTITUTE(_xlpm.raw,"，",","),"、",","),"；",","),"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27" s="19"/>
      <c r="D1027" s="6" t="str" cm="1">
        <f t="array" ref="D1027">_xlfn.LET(_xlpm.v,INDEX($B:$B, 4 + INT((ROW()-4)/13)*13 + 8), IF(_xlpm.v=0,"",_xlpm.v))</f>
        <v/>
      </c>
      <c r="E1027" s="6"/>
      <c r="F1027" s="6">
        <f>79</f>
        <v>79</v>
      </c>
      <c r="G1027" s="6" t="str">
        <f>_xlfn.XLOOKUP($F1027,题库数据!$A$5:$A$104,题库数据!$J$5:$J$104,"")</f>
        <v>D,E</v>
      </c>
      <c r="H1027" s="6" t="str">
        <f>_xlfn.LET(_xlpm.v,_xlfn.XLOOKUP(F1027,题库数据!$A$5:$A$104,题库数据!$K$5:$K$104,""),IF(OR(_xlpm.v="",_xlpm.v=0),"",_xlpm.v))</f>
        <v>Option A talks about using root user credentials which don't make any sense.Question states about least privileges' which is not the case in B and C.https://docs.aws.amazon.com/IAM/latest/UserGuide/id_roles.html https://docs.aws.amazon.com/IAM/latest/UserGuide/id_users.html</v>
      </c>
    </row>
    <row r="1028" spans="1:8" ht="18.75" customHeight="1">
      <c r="A1028" s="10" t="s">
        <v>113</v>
      </c>
      <c r="B1028" s="35" t="str">
        <f>_xlfn.LET(_xlpm.inp,$B$1026,_xlpm.nStd,_xlfn.LET(_xlpm.raw,UPPER(TRIM($G$1018)),_xlpm.clean,SUBSTITUTE(SUBSTITUTE(SUBSTITUTE(SUBSTITUTE(SUBSTITUTE(_xlpm.raw,"，",","),"、",","),"；",","),"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28" s="18"/>
      <c r="D1028" s="6" t="str" cm="1">
        <f t="array" ref="D1028">_xlfn.LET(_xlpm.v,INDEX($B:$B, 4 + INT((ROW()-4)/13)*13 + 8), IF(_xlpm.v=0,"",_xlpm.v))</f>
        <v/>
      </c>
      <c r="E1028" s="6"/>
      <c r="F1028" s="6">
        <f>79</f>
        <v>79</v>
      </c>
      <c r="G1028" s="6" t="str">
        <f>_xlfn.XLOOKUP($F1028,题库数据!$A$5:$A$104,题库数据!$J$5:$J$104,"")</f>
        <v>D,E</v>
      </c>
      <c r="H1028" s="6" t="str">
        <f>_xlfn.LET(_xlpm.v,_xlfn.XLOOKUP(F1028,题库数据!$A$5:$A$104,题库数据!$K$5:$K$104,""),IF(OR(_xlpm.v="",_xlpm.v=0),"",_xlpm.v))</f>
        <v>Option A talks about using root user credentials which don't make any sense.Question states about least privileges' which is not the case in B and C.https://docs.aws.amazon.com/IAM/latest/UserGuide/id_roles.html https://docs.aws.amazon.com/IAM/latest/UserGuide/id_users.html</v>
      </c>
    </row>
    <row r="1029" spans="1:8" ht="18.75" customHeight="1">
      <c r="A1029" s="37" t="s">
        <v>114</v>
      </c>
      <c r="B1029" s="52" t="str">
        <f>_xlfn.LET(_xlpm.inp,$B$1026,_xlpm.p,$H$1018,IF(OR(LEN(TRIM(_xlpm.inp))=0,LEN(TRIM(_xlpm.p))=0,_xlpm.p=0),"",_xlpm.p))</f>
        <v/>
      </c>
      <c r="C1029" s="63"/>
      <c r="D1029" s="6" t="str" cm="1">
        <f t="array" ref="D1029">_xlfn.LET(_xlpm.v,INDEX($B:$B, 4 + INT((ROW()-4)/13)*13 + 8), IF(_xlpm.v=0,"",_xlpm.v))</f>
        <v/>
      </c>
      <c r="E1029" s="6"/>
      <c r="F1029" s="6">
        <f>79</f>
        <v>79</v>
      </c>
      <c r="G1029" s="6" t="str">
        <f>_xlfn.XLOOKUP($F1029,题库数据!$A$5:$A$104,题库数据!$J$5:$J$104,"")</f>
        <v>D,E</v>
      </c>
      <c r="H1029" s="6" t="str">
        <f>_xlfn.LET(_xlpm.v,_xlfn.XLOOKUP(F1029,题库数据!$A$5:$A$104,题库数据!$K$5:$K$104,""),IF(OR(_xlpm.v="",_xlpm.v=0),"",_xlpm.v))</f>
        <v>Option A talks about using root user credentials which don't make any sense.Question states about least privileges' which is not the case in B and C.https://docs.aws.amazon.com/IAM/latest/UserGuide/id_roles.html https://docs.aws.amazon.com/IAM/latest/UserGuide/id_users.html</v>
      </c>
    </row>
    <row r="1030" spans="1:8" ht="18.75" customHeight="1" thickBot="1">
      <c r="A1030" s="12"/>
      <c r="B1030" s="54"/>
      <c r="C1030" s="55"/>
      <c r="D1030" s="6" t="str" cm="1">
        <f t="array" ref="D1030">_xlfn.LET(_xlpm.v,INDEX($B:$B, 4 + INT((ROW()-4)/13)*13 + 8), IF(_xlpm.v=0,"",_xlpm.v))</f>
        <v/>
      </c>
      <c r="E1030" s="6"/>
      <c r="F1030" s="6">
        <f>79</f>
        <v>79</v>
      </c>
      <c r="G1030" s="6" t="str">
        <f>_xlfn.XLOOKUP($F1030,题库数据!$A$5:$A$104,题库数据!$J$5:$J$104,"")</f>
        <v>D,E</v>
      </c>
      <c r="H1030" s="6" t="str">
        <f>_xlfn.LET(_xlpm.v,_xlfn.XLOOKUP(F1030,题库数据!$A$5:$A$104,题库数据!$K$5:$K$104,""),IF(OR(_xlpm.v="",_xlpm.v=0),"",_xlpm.v))</f>
        <v>Option A talks about using root user credentials which don't make any sense.Question states about least privileges' which is not the case in B and C.https://docs.aws.amazon.com/IAM/latest/UserGuide/id_roles.html https://docs.aws.amazon.com/IAM/latest/UserGuide/id_users.html</v>
      </c>
    </row>
    <row r="1031" spans="1:8" ht="58.5" customHeight="1" thickTop="1" thickBot="1">
      <c r="A1031" s="8" t="s">
        <v>194</v>
      </c>
      <c r="B1031" s="56" t="s">
        <v>741</v>
      </c>
      <c r="C1031" s="57"/>
      <c r="D1031" s="6" t="str" cm="1">
        <f t="array" ref="D1031">_xlfn.LET(_xlpm.v,INDEX($B:$B, 4 + INT((ROW()-4)/13)*13 + 8), IF(_xlpm.v=0,"",_xlpm.v))</f>
        <v/>
      </c>
      <c r="E1031" s="6"/>
      <c r="F1031" s="6">
        <f>80</f>
        <v>80</v>
      </c>
      <c r="G1031" s="6" t="str">
        <f>_xlfn.XLOOKUP($F1031,题库数据!$A$5:$A$104,题库数据!$J$5:$J$104,"")</f>
        <v>A</v>
      </c>
      <c r="H1031" s="6" t="str">
        <f>_xlfn.LET(_xlpm.v,_xlfn.XLOOKUP(F1031,题库数据!$A$5:$A$104,题库数据!$K$5:$K$104,""),IF(OR(_xlpm.v="",_xlpm.v=0),"",_xlpm.v))</f>
        <v>https://docs.aws.amazon.com/AWSCloudFormation/latest/UserGuide/aws-resource-ec2-placementgroup.html 集群置放群组是单个可用区内的实例的逻辑分组,受益于低网络延迟,高网络吞吐量.</v>
      </c>
    </row>
    <row r="1032" spans="1:8" ht="18.75" customHeight="1">
      <c r="A1032" s="13"/>
      <c r="B1032" s="58"/>
      <c r="C1032" s="59"/>
      <c r="D1032" s="6" t="str" cm="1">
        <f t="array" ref="D1032">_xlfn.LET(_xlpm.v,INDEX($B:$B, 4 + INT((ROW()-4)/13)*13 + 8), IF(_xlpm.v=0,"",_xlpm.v))</f>
        <v/>
      </c>
      <c r="E1032" s="6"/>
      <c r="F1032" s="6">
        <f>80</f>
        <v>80</v>
      </c>
      <c r="G1032" s="6" t="str">
        <f>_xlfn.XLOOKUP($F1032,题库数据!$A$5:$A$104,题库数据!$J$5:$J$104,"")</f>
        <v>A</v>
      </c>
      <c r="H1032" s="6" t="str">
        <f>_xlfn.LET(_xlpm.v,_xlfn.XLOOKUP(F1032,题库数据!$A$5:$A$104,题库数据!$K$5:$K$104,""),IF(OR(_xlpm.v="",_xlpm.v=0),"",_xlpm.v))</f>
        <v>https://docs.aws.amazon.com/AWSCloudFormation/latest/UserGuide/aws-resource-ec2-placementgroup.html 集群置放群组是单个可用区内的实例的逻辑分组,受益于低网络延迟,高网络吞吐量.</v>
      </c>
    </row>
    <row r="1033" spans="1:8" ht="18.75" customHeight="1">
      <c r="A1033" s="14" t="s">
        <v>107</v>
      </c>
      <c r="B1033" s="60" t="str">
        <f>_xlfn.XLOOKUP($F1033,题库[题号],题库[选项A])</f>
        <v>在启动 Amazon EC2 实例时选择一个集群置放群组.</v>
      </c>
      <c r="C1033" s="61"/>
      <c r="D1033" s="6" t="str" cm="1">
        <f t="array" ref="D1033">_xlfn.LET(_xlpm.v,INDEX($B:$B, 4 + INT((ROW()-4)/13)*13 + 8), IF(_xlpm.v=0,"",_xlpm.v))</f>
        <v/>
      </c>
      <c r="E1033" s="6"/>
      <c r="F1033" s="6">
        <f>80</f>
        <v>80</v>
      </c>
      <c r="G1033" s="6" t="str">
        <f>_xlfn.XLOOKUP($F1033,题库数据!$A$5:$A$104,题库数据!$J$5:$J$104,"")</f>
        <v>A</v>
      </c>
      <c r="H1033" s="6" t="str">
        <f>_xlfn.LET(_xlpm.v,_xlfn.XLOOKUP(F1033,题库数据!$A$5:$A$104,题库数据!$K$5:$K$104,""),IF(OR(_xlpm.v="",_xlpm.v=0),"",_xlpm.v))</f>
        <v>https://docs.aws.amazon.com/AWSCloudFormation/latest/UserGuide/aws-resource-ec2-placementgroup.html 集群置放群组是单个可用区内的实例的逻辑分组,受益于低网络延迟,高网络吞吐量.</v>
      </c>
    </row>
    <row r="1034" spans="1:8" ht="18.75" customHeight="1">
      <c r="A1034" s="14" t="s">
        <v>108</v>
      </c>
      <c r="B1034" s="60" t="str">
        <f>_xlfn.XLOOKUP($F1034,题库[题号],题库[选项B])</f>
        <v>在启动 Amazon EC2 实例时选择专用实例租赁.</v>
      </c>
      <c r="C1034" s="61"/>
      <c r="D1034" s="6" t="str" cm="1">
        <f t="array" ref="D1034">_xlfn.LET(_xlpm.v,INDEX($B:$B, 4 + INT((ROW()-4)/13)*13 + 8), IF(_xlpm.v=0,"",_xlpm.v))</f>
        <v/>
      </c>
      <c r="E1034" s="6"/>
      <c r="F1034" s="6">
        <f>80</f>
        <v>80</v>
      </c>
      <c r="G1034" s="6" t="str">
        <f>_xlfn.XLOOKUP($F1034,题库数据!$A$5:$A$104,题库数据!$J$5:$J$104,"")</f>
        <v>A</v>
      </c>
      <c r="H1034" s="6" t="str">
        <f>_xlfn.LET(_xlpm.v,_xlfn.XLOOKUP(F1034,题库数据!$A$5:$A$104,题库数据!$K$5:$K$104,""),IF(OR(_xlpm.v="",_xlpm.v=0),"",_xlpm.v))</f>
        <v>https://docs.aws.amazon.com/AWSCloudFormation/latest/UserGuide/aws-resource-ec2-placementgroup.html 集群置放群组是单个可用区内的实例的逻辑分组,受益于低网络延迟,高网络吞吐量.</v>
      </c>
    </row>
    <row r="1035" spans="1:8" ht="18.75" customHeight="1">
      <c r="A1035" s="14" t="s">
        <v>109</v>
      </c>
      <c r="B1035" s="60" t="str">
        <f>_xlfn.XLOOKUP($F1035,题库[题号],题库[选项C])</f>
        <v>在启动 Amazon EC2 实例时选择 Elastic Inference 加速器.</v>
      </c>
      <c r="C1035" s="61"/>
      <c r="D1035" s="6" t="str" cm="1">
        <f t="array" ref="D1035">_xlfn.LET(_xlpm.v,INDEX($B:$B, 4 + INT((ROW()-4)/13)*13 + 8), IF(_xlpm.v=0,"",_xlpm.v))</f>
        <v/>
      </c>
      <c r="E1035" s="6"/>
      <c r="F1035" s="6">
        <f>80</f>
        <v>80</v>
      </c>
      <c r="G1035" s="6" t="str">
        <f>_xlfn.XLOOKUP($F1035,题库数据!$A$5:$A$104,题库数据!$J$5:$J$104,"")</f>
        <v>A</v>
      </c>
      <c r="H1035" s="6" t="str">
        <f>_xlfn.LET(_xlpm.v,_xlfn.XLOOKUP(F1035,题库数据!$A$5:$A$104,题库数据!$K$5:$K$104,""),IF(OR(_xlpm.v="",_xlpm.v=0),"",_xlpm.v))</f>
        <v>https://docs.aws.amazon.com/AWSCloudFormation/latest/UserGuide/aws-resource-ec2-placementgroup.html 集群置放群组是单个可用区内的实例的逻辑分组,受益于低网络延迟,高网络吞吐量.</v>
      </c>
    </row>
    <row r="1036" spans="1:8" ht="18.75" customHeight="1">
      <c r="A1036" s="14" t="s">
        <v>110</v>
      </c>
      <c r="B1036" s="60" t="str">
        <f>_xlfn.XLOOKUP($F1036,题库[题号],题库[选项D])</f>
        <v>在启动 Amazon EC2 实例时选择所需的容量预留.</v>
      </c>
      <c r="C1036" s="61"/>
      <c r="D1036" s="6" t="str" cm="1">
        <f t="array" ref="D1036">_xlfn.LET(_xlpm.v,INDEX($B:$B, 4 + INT((ROW()-4)/13)*13 + 8), IF(_xlpm.v=0,"",_xlpm.v))</f>
        <v/>
      </c>
      <c r="E1036" s="6"/>
      <c r="F1036" s="6">
        <f>80</f>
        <v>80</v>
      </c>
      <c r="G1036" s="6" t="str">
        <f>_xlfn.XLOOKUP($F1036,题库数据!$A$5:$A$104,题库数据!$J$5:$J$104,"")</f>
        <v>A</v>
      </c>
      <c r="H1036" s="6" t="str">
        <f>_xlfn.LET(_xlpm.v,_xlfn.XLOOKUP(F1036,题库数据!$A$5:$A$104,题库数据!$K$5:$K$104,""),IF(OR(_xlpm.v="",_xlpm.v=0),"",_xlpm.v))</f>
        <v>https://docs.aws.amazon.com/AWSCloudFormation/latest/UserGuide/aws-resource-ec2-placementgroup.html 集群置放群组是单个可用区内的实例的逻辑分组,受益于低网络延迟,高网络吞吐量.</v>
      </c>
    </row>
    <row r="1037" spans="1:8" ht="18.75" customHeight="1">
      <c r="A1037" s="14"/>
      <c r="B1037" s="62" t="str">
        <f>_xlfn.LET(_xlpm.v,_xlfn.XLOOKUP($F1037,题库[题号],题库[选项E],""),IF(OR(_xlpm.v="",_xlpm.v=0),"",_xlpm.v))</f>
        <v/>
      </c>
      <c r="C1037" s="63"/>
      <c r="D1037" s="6" t="str" cm="1">
        <f t="array" ref="D1037">_xlfn.LET(_xlpm.v,INDEX($B:$B, 4 + INT((ROW()-4)/13)*13 + 8), IF(_xlpm.v=0,"",_xlpm.v))</f>
        <v/>
      </c>
      <c r="E1037" s="6"/>
      <c r="F1037" s="6">
        <f>80</f>
        <v>80</v>
      </c>
      <c r="G1037" s="6" t="str">
        <f>_xlfn.XLOOKUP($F1037,题库数据!$A$5:$A$104,题库数据!$J$5:$J$104,"")</f>
        <v>A</v>
      </c>
      <c r="H1037" s="6" t="str">
        <f>_xlfn.LET(_xlpm.v,_xlfn.XLOOKUP(F1037,题库数据!$A$5:$A$104,题库数据!$K$5:$K$104,""),IF(OR(_xlpm.v="",_xlpm.v=0),"",_xlpm.v))</f>
        <v>https://docs.aws.amazon.com/AWSCloudFormation/latest/UserGuide/aws-resource-ec2-placementgroup.html 集群置放群组是单个可用区内的实例的逻辑分组,受益于低网络延迟,高网络吞吐量.</v>
      </c>
    </row>
    <row r="1038" spans="1:8" ht="18.75" customHeight="1" thickBot="1">
      <c r="A1038" s="14"/>
      <c r="B1038" s="66" t="str">
        <f>_xlfn.LET(_xlpm.v,_xlfn.XLOOKUP($F1038,题库[题号],题库[选项F],""),IF(OR(_xlpm.v="",_xlpm.v=0),"",_xlpm.v))</f>
        <v/>
      </c>
      <c r="C1038" s="67"/>
      <c r="D1038" s="6" t="str" cm="1">
        <f t="array" ref="D1038">_xlfn.LET(_xlpm.v,INDEX($B:$B, 4 + INT((ROW()-4)/13)*13 + 8), IF(_xlpm.v=0,"",_xlpm.v))</f>
        <v/>
      </c>
      <c r="E1038" s="6"/>
      <c r="F1038" s="6">
        <f>80</f>
        <v>80</v>
      </c>
      <c r="G1038" s="6" t="str">
        <f>_xlfn.XLOOKUP($F1038,题库数据!$A$5:$A$104,题库数据!$J$5:$J$104,"")</f>
        <v>A</v>
      </c>
      <c r="H1038" s="6" t="str">
        <f>_xlfn.LET(_xlpm.v,_xlfn.XLOOKUP(F1038,题库数据!$A$5:$A$104,题库数据!$K$5:$K$104,""),IF(OR(_xlpm.v="",_xlpm.v=0),"",_xlpm.v))</f>
        <v>https://docs.aws.amazon.com/AWSCloudFormation/latest/UserGuide/aws-resource-ec2-placementgroup.html 集群置放群组是单个可用区内的实例的逻辑分组,受益于低网络延迟,高网络吞吐量.</v>
      </c>
    </row>
    <row r="1039" spans="1:8" ht="18.75" customHeight="1" thickBot="1">
      <c r="A1039" s="11" t="s">
        <v>111</v>
      </c>
      <c r="B1039" s="25"/>
      <c r="C1039" s="7"/>
      <c r="D1039" s="6" t="str" cm="1">
        <f t="array" ref="D1039">_xlfn.LET(_xlpm.v,INDEX($B:$B, 4 + INT((ROW()-4)/13)*13 + 8), IF(_xlpm.v=0,"",_xlpm.v))</f>
        <v/>
      </c>
      <c r="E1039" s="6"/>
      <c r="F1039" s="6">
        <f>80</f>
        <v>80</v>
      </c>
      <c r="G1039" s="6" t="str">
        <f>_xlfn.XLOOKUP($F1039,题库数据!$A$5:$A$104,题库数据!$J$5:$J$104,"")</f>
        <v>A</v>
      </c>
      <c r="H1039" s="6" t="str">
        <f>_xlfn.LET(_xlpm.v,_xlfn.XLOOKUP(F1039,题库数据!$A$5:$A$104,题库数据!$K$5:$K$104,""),IF(OR(_xlpm.v="",_xlpm.v=0),"",_xlpm.v))</f>
        <v>https://docs.aws.amazon.com/AWSCloudFormation/latest/UserGuide/aws-resource-ec2-placementgroup.html 集群置放群组是单个可用区内的实例的逻辑分组,受益于低网络延迟,高网络吞吐量.</v>
      </c>
    </row>
    <row r="1040" spans="1:8" ht="18.75" customHeight="1">
      <c r="A1040" s="14" t="s">
        <v>112</v>
      </c>
      <c r="B1040" s="34" t="str">
        <f>_xlfn.LET(_xlpm.inp,$B$1039,_xlpm.nInp,_xlfn.LET(_xlpm.raw,UPPER(TRIM($B$1039)),_xlpm.clean,SUBSTITUTE(SUBSTITUTE(SUBSTITUTE(SUBSTITUTE(SUBSTITUTE(_xlpm.raw,"，",","),"、",","),"；",","),"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0" s="19"/>
      <c r="D1040" s="6" t="str" cm="1">
        <f t="array" ref="D1040">_xlfn.LET(_xlpm.v,INDEX($B:$B, 4 + INT((ROW()-4)/13)*13 + 8), IF(_xlpm.v=0,"",_xlpm.v))</f>
        <v/>
      </c>
      <c r="E1040" s="6"/>
      <c r="F1040" s="6">
        <f>80</f>
        <v>80</v>
      </c>
      <c r="G1040" s="6" t="str">
        <f>_xlfn.XLOOKUP($F1040,题库数据!$A$5:$A$104,题库数据!$J$5:$J$104,"")</f>
        <v>A</v>
      </c>
      <c r="H1040" s="6" t="str">
        <f>_xlfn.LET(_xlpm.v,_xlfn.XLOOKUP(F1040,题库数据!$A$5:$A$104,题库数据!$K$5:$K$104,""),IF(OR(_xlpm.v="",_xlpm.v=0),"",_xlpm.v))</f>
        <v>https://docs.aws.amazon.com/AWSCloudFormation/latest/UserGuide/aws-resource-ec2-placementgroup.html 集群置放群组是单个可用区内的实例的逻辑分组,受益于低网络延迟,高网络吞吐量.</v>
      </c>
    </row>
    <row r="1041" spans="1:8" ht="18.75" customHeight="1">
      <c r="A1041" s="14" t="s">
        <v>113</v>
      </c>
      <c r="B1041" s="35" t="str">
        <f>_xlfn.LET(_xlpm.inp,$B$1039,_xlpm.nStd,_xlfn.LET(_xlpm.raw,UPPER(TRIM($G$1031)),_xlpm.clean,SUBSTITUTE(SUBSTITUTE(SUBSTITUTE(SUBSTITUTE(SUBSTITUTE(_xlpm.raw,"，",","),"、",","),"；",","),"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41" s="18"/>
      <c r="D1041" s="6" t="str" cm="1">
        <f t="array" ref="D1041">_xlfn.LET(_xlpm.v,INDEX($B:$B, 4 + INT((ROW()-4)/13)*13 + 8), IF(_xlpm.v=0,"",_xlpm.v))</f>
        <v/>
      </c>
      <c r="E1041" s="6"/>
      <c r="F1041" s="6">
        <f>80</f>
        <v>80</v>
      </c>
      <c r="G1041" s="6" t="str">
        <f>_xlfn.XLOOKUP($F1041,题库数据!$A$5:$A$104,题库数据!$J$5:$J$104,"")</f>
        <v>A</v>
      </c>
      <c r="H1041" s="6" t="str">
        <f>_xlfn.LET(_xlpm.v,_xlfn.XLOOKUP(F1041,题库数据!$A$5:$A$104,题库数据!$K$5:$K$104,""),IF(OR(_xlpm.v="",_xlpm.v=0),"",_xlpm.v))</f>
        <v>https://docs.aws.amazon.com/AWSCloudFormation/latest/UserGuide/aws-resource-ec2-placementgroup.html 集群置放群组是单个可用区内的实例的逻辑分组,受益于低网络延迟,高网络吞吐量.</v>
      </c>
    </row>
    <row r="1042" spans="1:8" ht="18.75" customHeight="1">
      <c r="A1042" s="37" t="s">
        <v>114</v>
      </c>
      <c r="B1042" s="52" t="str">
        <f>_xlfn.LET(_xlpm.inp,$B$1039,_xlpm.p,$H$1031,IF(OR(LEN(TRIM(_xlpm.inp))=0,LEN(TRIM(_xlpm.p))=0,_xlpm.p=0),"",_xlpm.p))</f>
        <v/>
      </c>
      <c r="C1042" s="63"/>
      <c r="D1042" s="6" t="str" cm="1">
        <f t="array" ref="D1042">_xlfn.LET(_xlpm.v,INDEX($B:$B, 4 + INT((ROW()-4)/13)*13 + 8), IF(_xlpm.v=0,"",_xlpm.v))</f>
        <v/>
      </c>
      <c r="E1042" s="6"/>
      <c r="F1042" s="6">
        <f>80</f>
        <v>80</v>
      </c>
      <c r="G1042" s="6" t="str">
        <f>_xlfn.XLOOKUP($F1042,题库数据!$A$5:$A$104,题库数据!$J$5:$J$104,"")</f>
        <v>A</v>
      </c>
      <c r="H1042" s="6" t="str">
        <f>_xlfn.LET(_xlpm.v,_xlfn.XLOOKUP(F1042,题库数据!$A$5:$A$104,题库数据!$K$5:$K$104,""),IF(OR(_xlpm.v="",_xlpm.v=0),"",_xlpm.v))</f>
        <v>https://docs.aws.amazon.com/AWSCloudFormation/latest/UserGuide/aws-resource-ec2-placementgroup.html 集群置放群组是单个可用区内的实例的逻辑分组,受益于低网络延迟,高网络吞吐量.</v>
      </c>
    </row>
    <row r="1043" spans="1:8" ht="18.75" customHeight="1" thickBot="1">
      <c r="A1043" s="15"/>
      <c r="B1043" s="54"/>
      <c r="C1043" s="55"/>
      <c r="D1043" s="6" t="str" cm="1">
        <f t="array" ref="D1043">_xlfn.LET(_xlpm.v,INDEX($B:$B, 4 + INT((ROW()-4)/13)*13 + 8), IF(_xlpm.v=0,"",_xlpm.v))</f>
        <v/>
      </c>
      <c r="E1043" s="6"/>
      <c r="F1043" s="6">
        <f>80</f>
        <v>80</v>
      </c>
      <c r="G1043" s="6" t="str">
        <f>_xlfn.XLOOKUP($F1043,题库数据!$A$5:$A$104,题库数据!$J$5:$J$104,"")</f>
        <v>A</v>
      </c>
      <c r="H1043" s="6" t="str">
        <f>_xlfn.LET(_xlpm.v,_xlfn.XLOOKUP(F1043,题库数据!$A$5:$A$104,题库数据!$K$5:$K$104,""),IF(OR(_xlpm.v="",_xlpm.v=0),"",_xlpm.v))</f>
        <v>https://docs.aws.amazon.com/AWSCloudFormation/latest/UserGuide/aws-resource-ec2-placementgroup.html 集群置放群组是单个可用区内的实例的逻辑分组,受益于低网络延迟,高网络吞吐量.</v>
      </c>
    </row>
    <row r="1044" spans="1:8" ht="58.5" customHeight="1" thickTop="1" thickBot="1">
      <c r="A1044" s="8" t="s">
        <v>195</v>
      </c>
      <c r="B1044" s="56" t="s">
        <v>743</v>
      </c>
      <c r="C1044" s="57"/>
      <c r="D1044" s="6" t="str" cm="1">
        <f t="array" ref="D1044">_xlfn.LET(_xlpm.v,INDEX($B:$B, 4 + INT((ROW()-4)/13)*13 + 8), IF(_xlpm.v=0,"",_xlpm.v))</f>
        <v/>
      </c>
      <c r="E1044" s="6"/>
      <c r="F1044" s="6">
        <f>81</f>
        <v>81</v>
      </c>
      <c r="G1044" s="6" t="str">
        <f>_xlfn.XLOOKUP($F1044,题库数据!$A$5:$A$104,题库数据!$J$5:$J$104,"")</f>
        <v>A</v>
      </c>
      <c r="H1044" s="6" t="str">
        <f>_xlfn.LET(_xlpm.v,_xlfn.XLOOKUP(F1044,题库数据!$A$5:$A$104,题库数据!$K$5:$K$104,""),IF(OR(_xlpm.v="",_xlpm.v=0),"",_xlpm.v))</f>
        <v>正确答案是A.通过在多个可用性区域的“自动缩放”组中使用Amazon EC2实例来部署应用程序服务器。在Multi-AZ配置中使用Amazon RDS DB实例。为了使现有应用程序具有高可用性和弹性,同时避免任何单点故障,并使应用程序能够扩展以满足用户需求,最佳解决方案是在多个可用区的自动扩展组中使用Amazon EC2实例部署应用程序服务器,并在多AZ配置中使用Amazon RDS DB实例。通过在Multi-AZ配置中使用Amazon RDS DB实例,可以在多个可用区之间自动复制数据库,确保数据库具有高可用性,并能够承受单个可用区的故障。这提供了容错性并避免了任何单点故障。</v>
      </c>
    </row>
    <row r="1045" spans="1:8" ht="18.75" customHeight="1">
      <c r="A1045" s="9"/>
      <c r="B1045" s="74"/>
      <c r="C1045" s="75"/>
      <c r="D1045" s="6" t="str" cm="1">
        <f t="array" ref="D1045">_xlfn.LET(_xlpm.v,INDEX($B:$B, 4 + INT((ROW()-4)/13)*13 + 8), IF(_xlpm.v=0,"",_xlpm.v))</f>
        <v/>
      </c>
      <c r="E1045" s="6"/>
      <c r="F1045" s="6">
        <f>81</f>
        <v>81</v>
      </c>
      <c r="G1045" s="6" t="str">
        <f>_xlfn.XLOOKUP($F1045,题库数据!$A$5:$A$104,题库数据!$J$5:$J$104,"")</f>
        <v>A</v>
      </c>
      <c r="H1045" s="6" t="str">
        <f>_xlfn.LET(_xlpm.v,_xlfn.XLOOKUP(F1045,题库数据!$A$5:$A$104,题库数据!$K$5:$K$104,""),IF(OR(_xlpm.v="",_xlpm.v=0),"",_xlpm.v))</f>
        <v>正确答案是A.通过在多个可用性区域的“自动缩放”组中使用Amazon EC2实例来部署应用程序服务器。在Multi-AZ配置中使用Amazon RDS DB实例。为了使现有应用程序具有高可用性和弹性,同时避免任何单点故障,并使应用程序能够扩展以满足用户需求,最佳解决方案是在多个可用区的自动扩展组中使用Amazon EC2实例部署应用程序服务器,并在多AZ配置中使用Amazon RDS DB实例。通过在Multi-AZ配置中使用Amazon RDS DB实例,可以在多个可用区之间自动复制数据库,确保数据库具有高可用性,并能够承受单个可用区的故障。这提供了容错性并避免了任何单点故障。</v>
      </c>
    </row>
    <row r="1046" spans="1:8" ht="18.75" customHeight="1">
      <c r="A1046" s="10" t="s">
        <v>107</v>
      </c>
      <c r="B1046" s="64" t="str">
        <f>_xlfn.XLOOKUP($F1046,题库[题号],题库[选项A])</f>
        <v>使用跨多个可用区的 Auto Scaling 组中的 Amazon EC2 实例部署应用程序服务器.在多可用区配置中使用 Amazon RDS 数据库实例.</v>
      </c>
      <c r="C1046" s="65"/>
      <c r="D1046" s="6" t="str" cm="1">
        <f t="array" ref="D1046">_xlfn.LET(_xlpm.v,INDEX($B:$B, 4 + INT((ROW()-4)/13)*13 + 8), IF(_xlpm.v=0,"",_xlpm.v))</f>
        <v/>
      </c>
      <c r="E1046" s="6"/>
      <c r="F1046" s="6">
        <f>81</f>
        <v>81</v>
      </c>
      <c r="G1046" s="6" t="str">
        <f>_xlfn.XLOOKUP($F1046,题库数据!$A$5:$A$104,题库数据!$J$5:$J$104,"")</f>
        <v>A</v>
      </c>
      <c r="H1046" s="6" t="str">
        <f>_xlfn.LET(_xlpm.v,_xlfn.XLOOKUP(F1046,题库数据!$A$5:$A$104,题库数据!$K$5:$K$104,""),IF(OR(_xlpm.v="",_xlpm.v=0),"",_xlpm.v))</f>
        <v>正确答案是A.通过在多个可用性区域的“自动缩放”组中使用Amazon EC2实例来部署应用程序服务器。在Multi-AZ配置中使用Amazon RDS DB实例。为了使现有应用程序具有高可用性和弹性,同时避免任何单点故障,并使应用程序能够扩展以满足用户需求,最佳解决方案是在多个可用区的自动扩展组中使用Amazon EC2实例部署应用程序服务器,并在多AZ配置中使用Amazon RDS DB实例。通过在Multi-AZ配置中使用Amazon RDS DB实例,可以在多个可用区之间自动复制数据库,确保数据库具有高可用性,并能够承受单个可用区的故障。这提供了容错性并避免了任何单点故障。</v>
      </c>
    </row>
    <row r="1047" spans="1:8" ht="18.75" customHeight="1">
      <c r="A1047" s="10" t="s">
        <v>108</v>
      </c>
      <c r="B1047" s="64" t="str">
        <f>_xlfn.XLOOKUP($F1047,题库[题号],题库[选项B])</f>
        <v>在单个可用区的 Auto Scaling 组中使用 Amazon EC2 实例部署应用程序服务器.在 EC2 实例上部署数据库.启用 EC2 Auto Recovery.</v>
      </c>
      <c r="C1047" s="65"/>
      <c r="D1047" s="6" t="str" cm="1">
        <f t="array" ref="D1047">_xlfn.LET(_xlpm.v,INDEX($B:$B, 4 + INT((ROW()-4)/13)*13 + 8), IF(_xlpm.v=0,"",_xlpm.v))</f>
        <v/>
      </c>
      <c r="E1047" s="6"/>
      <c r="F1047" s="6">
        <f>81</f>
        <v>81</v>
      </c>
      <c r="G1047" s="6" t="str">
        <f>_xlfn.XLOOKUP($F1047,题库数据!$A$5:$A$104,题库数据!$J$5:$J$104,"")</f>
        <v>A</v>
      </c>
      <c r="H1047" s="6" t="str">
        <f>_xlfn.LET(_xlpm.v,_xlfn.XLOOKUP(F1047,题库数据!$A$5:$A$104,题库数据!$K$5:$K$104,""),IF(OR(_xlpm.v="",_xlpm.v=0),"",_xlpm.v))</f>
        <v>正确答案是A.通过在多个可用性区域的“自动缩放”组中使用Amazon EC2实例来部署应用程序服务器。在Multi-AZ配置中使用Amazon RDS DB实例。为了使现有应用程序具有高可用性和弹性,同时避免任何单点故障,并使应用程序能够扩展以满足用户需求,最佳解决方案是在多个可用区的自动扩展组中使用Amazon EC2实例部署应用程序服务器,并在多AZ配置中使用Amazon RDS DB实例。通过在Multi-AZ配置中使用Amazon RDS DB实例,可以在多个可用区之间自动复制数据库,确保数据库具有高可用性,并能够承受单个可用区的故障。这提供了容错性并避免了任何单点故障。</v>
      </c>
    </row>
    <row r="1048" spans="1:8" ht="18.75" customHeight="1">
      <c r="A1048" s="10" t="s">
        <v>109</v>
      </c>
      <c r="B1048" s="64" t="str">
        <f>_xlfn.XLOOKUP($F1048,题库[题号],题库[选项C])</f>
        <v>使用跨多个可用区的 Auto Scaling 组中的 Amazon EC2 实例部署应用程序服务器.在单个可用区中使用具有只读副本的 Amazon RDS 数据库实例.如果主数据库实例是主数据库实例,则提升只读副本以替换主数据库实例数据库实例失败.</v>
      </c>
      <c r="C1048" s="65"/>
      <c r="D1048" s="6" t="str" cm="1">
        <f t="array" ref="D1048">_xlfn.LET(_xlpm.v,INDEX($B:$B, 4 + INT((ROW()-4)/13)*13 + 8), IF(_xlpm.v=0,"",_xlpm.v))</f>
        <v/>
      </c>
      <c r="E1048" s="6"/>
      <c r="F1048" s="6">
        <f>81</f>
        <v>81</v>
      </c>
      <c r="G1048" s="6" t="str">
        <f>_xlfn.XLOOKUP($F1048,题库数据!$A$5:$A$104,题库数据!$J$5:$J$104,"")</f>
        <v>A</v>
      </c>
      <c r="H1048" s="6" t="str">
        <f>_xlfn.LET(_xlpm.v,_xlfn.XLOOKUP(F1048,题库数据!$A$5:$A$104,题库数据!$K$5:$K$104,""),IF(OR(_xlpm.v="",_xlpm.v=0),"",_xlpm.v))</f>
        <v>正确答案是A.通过在多个可用性区域的“自动缩放”组中使用Amazon EC2实例来部署应用程序服务器。在Multi-AZ配置中使用Amazon RDS DB实例。为了使现有应用程序具有高可用性和弹性,同时避免任何单点故障,并使应用程序能够扩展以满足用户需求,最佳解决方案是在多个可用区的自动扩展组中使用Amazon EC2实例部署应用程序服务器,并在多AZ配置中使用Amazon RDS DB实例。通过在Multi-AZ配置中使用Amazon RDS DB实例,可以在多个可用区之间自动复制数据库,确保数据库具有高可用性,并能够承受单个可用区的故障。这提供了容错性并避免了任何单点故障。</v>
      </c>
    </row>
    <row r="1049" spans="1:8" ht="18.75" customHeight="1">
      <c r="A1049" s="10" t="s">
        <v>110</v>
      </c>
      <c r="B1049" s="64" t="str">
        <f>_xlfn.XLOOKUP($F1049,题库[题号],题库[选项D])</f>
        <v>使用 Auto Scaling 组中的 Amazon EC2 实例跨多个可用区部署应用程序服务器.在 EC2 实例上跨多个可用区部署主数据库服务器和辅助数据库服务器.使用 Amazon Elastic Block Store (Amazon EBS) Multi-Attach 创建实例之间的共享存储.</v>
      </c>
      <c r="C1049" s="65"/>
      <c r="D1049" s="6" t="str" cm="1">
        <f t="array" ref="D1049">_xlfn.LET(_xlpm.v,INDEX($B:$B, 4 + INT((ROW()-4)/13)*13 + 8), IF(_xlpm.v=0,"",_xlpm.v))</f>
        <v/>
      </c>
      <c r="E1049" s="6"/>
      <c r="F1049" s="6">
        <f>81</f>
        <v>81</v>
      </c>
      <c r="G1049" s="6" t="str">
        <f>_xlfn.XLOOKUP($F1049,题库数据!$A$5:$A$104,题库数据!$J$5:$J$104,"")</f>
        <v>A</v>
      </c>
      <c r="H1049" s="6" t="str">
        <f>_xlfn.LET(_xlpm.v,_xlfn.XLOOKUP(F1049,题库数据!$A$5:$A$104,题库数据!$K$5:$K$104,""),IF(OR(_xlpm.v="",_xlpm.v=0),"",_xlpm.v))</f>
        <v>正确答案是A.通过在多个可用性区域的“自动缩放”组中使用Amazon EC2实例来部署应用程序服务器。在Multi-AZ配置中使用Amazon RDS DB实例。为了使现有应用程序具有高可用性和弹性,同时避免任何单点故障,并使应用程序能够扩展以满足用户需求,最佳解决方案是在多个可用区的自动扩展组中使用Amazon EC2实例部署应用程序服务器,并在多AZ配置中使用Amazon RDS DB实例。通过在Multi-AZ配置中使用Amazon RDS DB实例,可以在多个可用区之间自动复制数据库,确保数据库具有高可用性,并能够承受单个可用区的故障。这提供了容错性并避免了任何单点故障。</v>
      </c>
    </row>
    <row r="1050" spans="1:8" ht="18.75" customHeight="1">
      <c r="A1050" s="10"/>
      <c r="B1050" s="62" t="str">
        <f>_xlfn.LET(_xlpm.v,_xlfn.XLOOKUP($F1050,题库[题号],题库[选项E],""),IF(OR(_xlpm.v="",_xlpm.v=0),"",_xlpm.v))</f>
        <v/>
      </c>
      <c r="C1050" s="63"/>
      <c r="D1050" s="6" t="str" cm="1">
        <f t="array" ref="D1050">_xlfn.LET(_xlpm.v,INDEX($B:$B, 4 + INT((ROW()-4)/13)*13 + 8), IF(_xlpm.v=0,"",_xlpm.v))</f>
        <v/>
      </c>
      <c r="E1050" s="6"/>
      <c r="F1050" s="6">
        <f>81</f>
        <v>81</v>
      </c>
      <c r="G1050" s="6" t="str">
        <f>_xlfn.XLOOKUP($F1050,题库数据!$A$5:$A$104,题库数据!$J$5:$J$104,"")</f>
        <v>A</v>
      </c>
      <c r="H1050" s="6" t="str">
        <f>_xlfn.LET(_xlpm.v,_xlfn.XLOOKUP(F1050,题库数据!$A$5:$A$104,题库数据!$K$5:$K$104,""),IF(OR(_xlpm.v="",_xlpm.v=0),"",_xlpm.v))</f>
        <v>正确答案是A.通过在多个可用性区域的“自动缩放”组中使用Amazon EC2实例来部署应用程序服务器。在Multi-AZ配置中使用Amazon RDS DB实例。为了使现有应用程序具有高可用性和弹性,同时避免任何单点故障,并使应用程序能够扩展以满足用户需求,最佳解决方案是在多个可用区的自动扩展组中使用Amazon EC2实例部署应用程序服务器,并在多AZ配置中使用Amazon RDS DB实例。通过在Multi-AZ配置中使用Amazon RDS DB实例,可以在多个可用区之间自动复制数据库,确保数据库具有高可用性,并能够承受单个可用区的故障。这提供了容错性并避免了任何单点故障。</v>
      </c>
    </row>
    <row r="1051" spans="1:8" ht="18.75" customHeight="1" thickBot="1">
      <c r="A1051" s="10"/>
      <c r="B1051" s="66" t="str">
        <f>_xlfn.LET(_xlpm.v,_xlfn.XLOOKUP($F1051,题库[题号],题库[选项F],""),IF(OR(_xlpm.v="",_xlpm.v=0),"",_xlpm.v))</f>
        <v/>
      </c>
      <c r="C1051" s="67"/>
      <c r="D1051" s="6" t="str" cm="1">
        <f t="array" ref="D1051">_xlfn.LET(_xlpm.v,INDEX($B:$B, 4 + INT((ROW()-4)/13)*13 + 8), IF(_xlpm.v=0,"",_xlpm.v))</f>
        <v/>
      </c>
      <c r="E1051" s="6"/>
      <c r="F1051" s="6">
        <f>81</f>
        <v>81</v>
      </c>
      <c r="G1051" s="6" t="str">
        <f>_xlfn.XLOOKUP($F1051,题库数据!$A$5:$A$104,题库数据!$J$5:$J$104,"")</f>
        <v>A</v>
      </c>
      <c r="H1051" s="6" t="str">
        <f>_xlfn.LET(_xlpm.v,_xlfn.XLOOKUP(F1051,题库数据!$A$5:$A$104,题库数据!$K$5:$K$104,""),IF(OR(_xlpm.v="",_xlpm.v=0),"",_xlpm.v))</f>
        <v>正确答案是A.通过在多个可用性区域的“自动缩放”组中使用Amazon EC2实例来部署应用程序服务器。在Multi-AZ配置中使用Amazon RDS DB实例。为了使现有应用程序具有高可用性和弹性,同时避免任何单点故障,并使应用程序能够扩展以满足用户需求,最佳解决方案是在多个可用区的自动扩展组中使用Amazon EC2实例部署应用程序服务器,并在多AZ配置中使用Amazon RDS DB实例。通过在Multi-AZ配置中使用Amazon RDS DB实例,可以在多个可用区之间自动复制数据库,确保数据库具有高可用性,并能够承受单个可用区的故障。这提供了容错性并避免了任何单点故障。</v>
      </c>
    </row>
    <row r="1052" spans="1:8" ht="18.75" customHeight="1" thickBot="1">
      <c r="A1052" s="11" t="s">
        <v>111</v>
      </c>
      <c r="B1052" s="25"/>
      <c r="C1052" s="7"/>
      <c r="D1052" s="6" t="str" cm="1">
        <f t="array" ref="D1052">_xlfn.LET(_xlpm.v,INDEX($B:$B, 4 + INT((ROW()-4)/13)*13 + 8), IF(_xlpm.v=0,"",_xlpm.v))</f>
        <v/>
      </c>
      <c r="E1052" s="6"/>
      <c r="F1052" s="6">
        <f>81</f>
        <v>81</v>
      </c>
      <c r="G1052" s="6" t="str">
        <f>_xlfn.XLOOKUP($F1052,题库数据!$A$5:$A$104,题库数据!$J$5:$J$104,"")</f>
        <v>A</v>
      </c>
      <c r="H1052" s="6" t="str">
        <f>_xlfn.LET(_xlpm.v,_xlfn.XLOOKUP(F1052,题库数据!$A$5:$A$104,题库数据!$K$5:$K$104,""),IF(OR(_xlpm.v="",_xlpm.v=0),"",_xlpm.v))</f>
        <v>正确答案是A.通过在多个可用性区域的“自动缩放”组中使用Amazon EC2实例来部署应用程序服务器。在Multi-AZ配置中使用Amazon RDS DB实例。为了使现有应用程序具有高可用性和弹性,同时避免任何单点故障,并使应用程序能够扩展以满足用户需求,最佳解决方案是在多个可用区的自动扩展组中使用Amazon EC2实例部署应用程序服务器,并在多AZ配置中使用Amazon RDS DB实例。通过在Multi-AZ配置中使用Amazon RDS DB实例,可以在多个可用区之间自动复制数据库,确保数据库具有高可用性,并能够承受单个可用区的故障。这提供了容错性并避免了任何单点故障。</v>
      </c>
    </row>
    <row r="1053" spans="1:8" ht="18.75" customHeight="1">
      <c r="A1053" s="10" t="s">
        <v>112</v>
      </c>
      <c r="B1053" s="34" t="str">
        <f>_xlfn.LET(_xlpm.inp,$B$1052,_xlpm.nInp,_xlfn.LET(_xlpm.raw,UPPER(TRIM($B$1052)),_xlpm.clean,SUBSTITUTE(SUBSTITUTE(SUBSTITUTE(SUBSTITUTE(SUBSTITUTE(_xlpm.raw,"，",","),"、",","),"；",","),"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53" s="19"/>
      <c r="D1053" s="6" t="str" cm="1">
        <f t="array" ref="D1053">_xlfn.LET(_xlpm.v,INDEX($B:$B, 4 + INT((ROW()-4)/13)*13 + 8), IF(_xlpm.v=0,"",_xlpm.v))</f>
        <v/>
      </c>
      <c r="E1053" s="6"/>
      <c r="F1053" s="6">
        <f>81</f>
        <v>81</v>
      </c>
      <c r="G1053" s="6" t="str">
        <f>_xlfn.XLOOKUP($F1053,题库数据!$A$5:$A$104,题库数据!$J$5:$J$104,"")</f>
        <v>A</v>
      </c>
      <c r="H1053" s="6" t="str">
        <f>_xlfn.LET(_xlpm.v,_xlfn.XLOOKUP(F1053,题库数据!$A$5:$A$104,题库数据!$K$5:$K$104,""),IF(OR(_xlpm.v="",_xlpm.v=0),"",_xlpm.v))</f>
        <v>正确答案是A.通过在多个可用性区域的“自动缩放”组中使用Amazon EC2实例来部署应用程序服务器。在Multi-AZ配置中使用Amazon RDS DB实例。为了使现有应用程序具有高可用性和弹性,同时避免任何单点故障,并使应用程序能够扩展以满足用户需求,最佳解决方案是在多个可用区的自动扩展组中使用Amazon EC2实例部署应用程序服务器,并在多AZ配置中使用Amazon RDS DB实例。通过在Multi-AZ配置中使用Amazon RDS DB实例,可以在多个可用区之间自动复制数据库,确保数据库具有高可用性,并能够承受单个可用区的故障。这提供了容错性并避免了任何单点故障。</v>
      </c>
    </row>
    <row r="1054" spans="1:8" ht="18.75" customHeight="1">
      <c r="A1054" s="10" t="s">
        <v>113</v>
      </c>
      <c r="B1054" s="35" t="str">
        <f>_xlfn.LET(_xlpm.inp,$B$1052,_xlpm.nStd,_xlfn.LET(_xlpm.raw,UPPER(TRIM($G$1044)),_xlpm.clean,SUBSTITUTE(SUBSTITUTE(SUBSTITUTE(SUBSTITUTE(SUBSTITUTE(_xlpm.raw,"，",","),"、",","),"；",","),"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4" s="18"/>
      <c r="D1054" s="6" t="str" cm="1">
        <f t="array" ref="D1054">_xlfn.LET(_xlpm.v,INDEX($B:$B, 4 + INT((ROW()-4)/13)*13 + 8), IF(_xlpm.v=0,"",_xlpm.v))</f>
        <v/>
      </c>
      <c r="E1054" s="6"/>
      <c r="F1054" s="6">
        <f>81</f>
        <v>81</v>
      </c>
      <c r="G1054" s="6" t="str">
        <f>_xlfn.XLOOKUP($F1054,题库数据!$A$5:$A$104,题库数据!$J$5:$J$104,"")</f>
        <v>A</v>
      </c>
      <c r="H1054" s="6" t="str">
        <f>_xlfn.LET(_xlpm.v,_xlfn.XLOOKUP(F1054,题库数据!$A$5:$A$104,题库数据!$K$5:$K$104,""),IF(OR(_xlpm.v="",_xlpm.v=0),"",_xlpm.v))</f>
        <v>正确答案是A.通过在多个可用性区域的“自动缩放”组中使用Amazon EC2实例来部署应用程序服务器。在Multi-AZ配置中使用Amazon RDS DB实例。为了使现有应用程序具有高可用性和弹性,同时避免任何单点故障,并使应用程序能够扩展以满足用户需求,最佳解决方案是在多个可用区的自动扩展组中使用Amazon EC2实例部署应用程序服务器,并在多AZ配置中使用Amazon RDS DB实例。通过在Multi-AZ配置中使用Amazon RDS DB实例,可以在多个可用区之间自动复制数据库,确保数据库具有高可用性,并能够承受单个可用区的故障。这提供了容错性并避免了任何单点故障。</v>
      </c>
    </row>
    <row r="1055" spans="1:8" ht="18.75" customHeight="1">
      <c r="A1055" s="37" t="s">
        <v>114</v>
      </c>
      <c r="B1055" s="52" t="str">
        <f>_xlfn.LET(_xlpm.inp,$B$1052,_xlpm.p,$H$1044,IF(OR(LEN(TRIM(_xlpm.inp))=0,LEN(TRIM(_xlpm.p))=0,_xlpm.p=0),"",_xlpm.p))</f>
        <v/>
      </c>
      <c r="C1055" s="63"/>
      <c r="D1055" s="6" t="str" cm="1">
        <f t="array" ref="D1055">_xlfn.LET(_xlpm.v,INDEX($B:$B, 4 + INT((ROW()-4)/13)*13 + 8), IF(_xlpm.v=0,"",_xlpm.v))</f>
        <v/>
      </c>
      <c r="E1055" s="6"/>
      <c r="F1055" s="6">
        <f>81</f>
        <v>81</v>
      </c>
      <c r="G1055" s="6" t="str">
        <f>_xlfn.XLOOKUP($F1055,题库数据!$A$5:$A$104,题库数据!$J$5:$J$104,"")</f>
        <v>A</v>
      </c>
      <c r="H1055" s="6" t="str">
        <f>_xlfn.LET(_xlpm.v,_xlfn.XLOOKUP(F1055,题库数据!$A$5:$A$104,题库数据!$K$5:$K$104,""),IF(OR(_xlpm.v="",_xlpm.v=0),"",_xlpm.v))</f>
        <v>正确答案是A.通过在多个可用性区域的“自动缩放”组中使用Amazon EC2实例来部署应用程序服务器。在Multi-AZ配置中使用Amazon RDS DB实例。为了使现有应用程序具有高可用性和弹性,同时避免任何单点故障,并使应用程序能够扩展以满足用户需求,最佳解决方案是在多个可用区的自动扩展组中使用Amazon EC2实例部署应用程序服务器,并在多AZ配置中使用Amazon RDS DB实例。通过在Multi-AZ配置中使用Amazon RDS DB实例,可以在多个可用区之间自动复制数据库,确保数据库具有高可用性,并能够承受单个可用区的故障。这提供了容错性并避免了任何单点故障。</v>
      </c>
    </row>
    <row r="1056" spans="1:8" ht="18.75" customHeight="1" thickBot="1">
      <c r="A1056" s="12"/>
      <c r="B1056" s="54"/>
      <c r="C1056" s="55"/>
      <c r="D1056" s="6" t="str" cm="1">
        <f t="array" ref="D1056">_xlfn.LET(_xlpm.v,INDEX($B:$B, 4 + INT((ROW()-4)/13)*13 + 8), IF(_xlpm.v=0,"",_xlpm.v))</f>
        <v/>
      </c>
      <c r="E1056" s="6"/>
      <c r="F1056" s="6">
        <f>81</f>
        <v>81</v>
      </c>
      <c r="G1056" s="6" t="str">
        <f>_xlfn.XLOOKUP($F1056,题库数据!$A$5:$A$104,题库数据!$J$5:$J$104,"")</f>
        <v>A</v>
      </c>
      <c r="H1056" s="6" t="str">
        <f>_xlfn.LET(_xlpm.v,_xlfn.XLOOKUP(F1056,题库数据!$A$5:$A$104,题库数据!$K$5:$K$104,""),IF(OR(_xlpm.v="",_xlpm.v=0),"",_xlpm.v))</f>
        <v>正确答案是A.通过在多个可用性区域的“自动缩放”组中使用Amazon EC2实例来部署应用程序服务器。在Multi-AZ配置中使用Amazon RDS DB实例。为了使现有应用程序具有高可用性和弹性,同时避免任何单点故障,并使应用程序能够扩展以满足用户需求,最佳解决方案是在多个可用区的自动扩展组中使用Amazon EC2实例部署应用程序服务器,并在多AZ配置中使用Amazon RDS DB实例。通过在Multi-AZ配置中使用Amazon RDS DB实例,可以在多个可用区之间自动复制数据库,确保数据库具有高可用性,并能够承受单个可用区的故障。这提供了容错性并避免了任何单点故障。</v>
      </c>
    </row>
    <row r="1057" spans="1:8" ht="58.5" customHeight="1" thickTop="1" thickBot="1">
      <c r="A1057" s="8" t="s">
        <v>196</v>
      </c>
      <c r="B1057" s="56" t="s">
        <v>745</v>
      </c>
      <c r="C1057" s="57"/>
      <c r="D1057" s="6" t="str" cm="1">
        <f t="array" ref="D1057">_xlfn.LET(_xlpm.v,INDEX($B:$B, 4 + INT((ROW()-4)/13)*13 + 8), IF(_xlpm.v=0,"",_xlpm.v))</f>
        <v/>
      </c>
      <c r="E1057" s="6"/>
      <c r="F1057" s="6">
        <f>82</f>
        <v>82</v>
      </c>
      <c r="G1057" s="6" t="str">
        <f>_xlfn.XLOOKUP($F1057,题库数据!$A$5:$A$104,题库数据!$J$5:$J$104,"")</f>
        <v>A</v>
      </c>
      <c r="H1057" s="6" t="str">
        <f>_xlfn.LET(_xlpm.v,_xlfn.XLOOKUP(F1057,题库数据!$A$5:$A$104,题库数据!$K$5:$K$104,""),IF(OR(_xlpm.v="",_xlpm.v=0),"",_xlpm.v))</f>
        <v/>
      </c>
    </row>
    <row r="1058" spans="1:8" ht="18.75" customHeight="1">
      <c r="A1058" s="13"/>
      <c r="B1058" s="58"/>
      <c r="C1058" s="59"/>
      <c r="D1058" s="6" t="str" cm="1">
        <f t="array" ref="D1058">_xlfn.LET(_xlpm.v,INDEX($B:$B, 4 + INT((ROW()-4)/13)*13 + 8), IF(_xlpm.v=0,"",_xlpm.v))</f>
        <v/>
      </c>
      <c r="E1058" s="6"/>
      <c r="F1058" s="6">
        <f>82</f>
        <v>82</v>
      </c>
      <c r="G1058" s="6" t="str">
        <f>_xlfn.XLOOKUP($F1058,题库数据!$A$5:$A$104,题库数据!$J$5:$J$104,"")</f>
        <v>A</v>
      </c>
      <c r="H1058" s="6" t="str">
        <f>_xlfn.LET(_xlpm.v,_xlfn.XLOOKUP(F1058,题库数据!$A$5:$A$104,题库数据!$K$5:$K$104,""),IF(OR(_xlpm.v="",_xlpm.v=0),"",_xlpm.v))</f>
        <v/>
      </c>
    </row>
    <row r="1059" spans="1:8" ht="18.75" customHeight="1">
      <c r="A1059" s="14" t="s">
        <v>107</v>
      </c>
      <c r="B1059" s="60" t="str">
        <f>_xlfn.XLOOKUP($F1059,题库[题号],题库[选项A])</f>
        <v>将网络负载均衡器附加到 Auto Scaling 组</v>
      </c>
      <c r="C1059" s="61"/>
      <c r="D1059" s="6" t="str" cm="1">
        <f t="array" ref="D1059">_xlfn.LET(_xlpm.v,INDEX($B:$B, 4 + INT((ROW()-4)/13)*13 + 8), IF(_xlpm.v=0,"",_xlpm.v))</f>
        <v/>
      </c>
      <c r="E1059" s="6"/>
      <c r="F1059" s="6">
        <f>82</f>
        <v>82</v>
      </c>
      <c r="G1059" s="6" t="str">
        <f>_xlfn.XLOOKUP($F1059,题库数据!$A$5:$A$104,题库数据!$J$5:$J$104,"")</f>
        <v>A</v>
      </c>
      <c r="H1059" s="6" t="str">
        <f>_xlfn.LET(_xlpm.v,_xlfn.XLOOKUP(F1059,题库数据!$A$5:$A$104,题库数据!$K$5:$K$104,""),IF(OR(_xlpm.v="",_xlpm.v=0),"",_xlpm.v))</f>
        <v/>
      </c>
    </row>
    <row r="1060" spans="1:8" ht="18.75" customHeight="1">
      <c r="A1060" s="14" t="s">
        <v>108</v>
      </c>
      <c r="B1060" s="60" t="str">
        <f>_xlfn.XLOOKUP($F1060,题库[题号],题库[选项B])</f>
        <v>将 Application Load Balancer 附加到 Auto Scaling 组.</v>
      </c>
      <c r="C1060" s="61"/>
      <c r="D1060" s="6" t="str" cm="1">
        <f t="array" ref="D1060">_xlfn.LET(_xlpm.v,INDEX($B:$B, 4 + INT((ROW()-4)/13)*13 + 8), IF(_xlpm.v=0,"",_xlpm.v))</f>
        <v/>
      </c>
      <c r="E1060" s="6"/>
      <c r="F1060" s="6">
        <f>82</f>
        <v>82</v>
      </c>
      <c r="G1060" s="6" t="str">
        <f>_xlfn.XLOOKUP($F1060,题库数据!$A$5:$A$104,题库数据!$J$5:$J$104,"")</f>
        <v>A</v>
      </c>
      <c r="H1060" s="6" t="str">
        <f>_xlfn.LET(_xlpm.v,_xlfn.XLOOKUP(F1060,题库数据!$A$5:$A$104,题库数据!$K$5:$K$104,""),IF(OR(_xlpm.v="",_xlpm.v=0),"",_xlpm.v))</f>
        <v/>
      </c>
    </row>
    <row r="1061" spans="1:8" ht="18.75" customHeight="1">
      <c r="A1061" s="14" t="s">
        <v>109</v>
      </c>
      <c r="B1061" s="60" t="str">
        <f>_xlfn.XLOOKUP($F1061,题库[题号],题库[选项C])</f>
        <v>使用加权策略部署 Amazon Route 53 记录集以适当地路由流量</v>
      </c>
      <c r="C1061" s="61"/>
      <c r="D1061" s="6" t="str" cm="1">
        <f t="array" ref="D1061">_xlfn.LET(_xlpm.v,INDEX($B:$B, 4 + INT((ROW()-4)/13)*13 + 8), IF(_xlpm.v=0,"",_xlpm.v))</f>
        <v/>
      </c>
      <c r="E1061" s="6"/>
      <c r="F1061" s="6">
        <f>82</f>
        <v>82</v>
      </c>
      <c r="G1061" s="6" t="str">
        <f>_xlfn.XLOOKUP($F1061,题库数据!$A$5:$A$104,题库数据!$J$5:$J$104,"")</f>
        <v>A</v>
      </c>
      <c r="H1061" s="6" t="str">
        <f>_xlfn.LET(_xlpm.v,_xlfn.XLOOKUP(F1061,题库数据!$A$5:$A$104,题库数据!$K$5:$K$104,""),IF(OR(_xlpm.v="",_xlpm.v=0),"",_xlpm.v))</f>
        <v/>
      </c>
    </row>
    <row r="1062" spans="1:8" ht="18.75" customHeight="1">
      <c r="A1062" s="14" t="s">
        <v>110</v>
      </c>
      <c r="B1062" s="60" t="str">
        <f>_xlfn.XLOOKUP($F1062,题库[题号],题库[选项D])</f>
        <v>部署一个配置了端口转发的 NAT 实例到 Auto Scaling 组中的 EC2 实例.</v>
      </c>
      <c r="C1062" s="61"/>
      <c r="D1062" s="6" t="str" cm="1">
        <f t="array" ref="D1062">_xlfn.LET(_xlpm.v,INDEX($B:$B, 4 + INT((ROW()-4)/13)*13 + 8), IF(_xlpm.v=0,"",_xlpm.v))</f>
        <v/>
      </c>
      <c r="E1062" s="6"/>
      <c r="F1062" s="6">
        <f>82</f>
        <v>82</v>
      </c>
      <c r="G1062" s="6" t="str">
        <f>_xlfn.XLOOKUP($F1062,题库数据!$A$5:$A$104,题库数据!$J$5:$J$104,"")</f>
        <v>A</v>
      </c>
      <c r="H1062" s="6" t="str">
        <f>_xlfn.LET(_xlpm.v,_xlfn.XLOOKUP(F1062,题库数据!$A$5:$A$104,题库数据!$K$5:$K$104,""),IF(OR(_xlpm.v="",_xlpm.v=0),"",_xlpm.v))</f>
        <v/>
      </c>
    </row>
    <row r="1063" spans="1:8" ht="18.75" customHeight="1">
      <c r="A1063" s="14"/>
      <c r="B1063" s="62" t="str">
        <f>_xlfn.LET(_xlpm.v,_xlfn.XLOOKUP($F1063,题库[题号],题库[选项E],""),IF(OR(_xlpm.v="",_xlpm.v=0),"",_xlpm.v))</f>
        <v/>
      </c>
      <c r="C1063" s="63"/>
      <c r="D1063" s="6" t="str" cm="1">
        <f t="array" ref="D1063">_xlfn.LET(_xlpm.v,INDEX($B:$B, 4 + INT((ROW()-4)/13)*13 + 8), IF(_xlpm.v=0,"",_xlpm.v))</f>
        <v/>
      </c>
      <c r="E1063" s="6"/>
      <c r="F1063" s="6">
        <f>82</f>
        <v>82</v>
      </c>
      <c r="G1063" s="6" t="str">
        <f>_xlfn.XLOOKUP($F1063,题库数据!$A$5:$A$104,题库数据!$J$5:$J$104,"")</f>
        <v>A</v>
      </c>
      <c r="H1063" s="6" t="str">
        <f>_xlfn.LET(_xlpm.v,_xlfn.XLOOKUP(F1063,题库数据!$A$5:$A$104,题库数据!$K$5:$K$104,""),IF(OR(_xlpm.v="",_xlpm.v=0),"",_xlpm.v))</f>
        <v/>
      </c>
    </row>
    <row r="1064" spans="1:8" ht="18.75" customHeight="1" thickBot="1">
      <c r="A1064" s="14"/>
      <c r="B1064" s="66" t="str">
        <f>_xlfn.LET(_xlpm.v,_xlfn.XLOOKUP($F1064,题库[题号],题库[选项F],""),IF(OR(_xlpm.v="",_xlpm.v=0),"",_xlpm.v))</f>
        <v/>
      </c>
      <c r="C1064" s="67"/>
      <c r="D1064" s="6" t="str" cm="1">
        <f t="array" ref="D1064">_xlfn.LET(_xlpm.v,INDEX($B:$B, 4 + INT((ROW()-4)/13)*13 + 8), IF(_xlpm.v=0,"",_xlpm.v))</f>
        <v/>
      </c>
      <c r="E1064" s="6"/>
      <c r="F1064" s="6">
        <f>82</f>
        <v>82</v>
      </c>
      <c r="G1064" s="6" t="str">
        <f>_xlfn.XLOOKUP($F1064,题库数据!$A$5:$A$104,题库数据!$J$5:$J$104,"")</f>
        <v>A</v>
      </c>
      <c r="H1064" s="6" t="str">
        <f>_xlfn.LET(_xlpm.v,_xlfn.XLOOKUP(F1064,题库数据!$A$5:$A$104,题库数据!$K$5:$K$104,""),IF(OR(_xlpm.v="",_xlpm.v=0),"",_xlpm.v))</f>
        <v/>
      </c>
    </row>
    <row r="1065" spans="1:8" ht="18.75" customHeight="1" thickBot="1">
      <c r="A1065" s="11" t="s">
        <v>111</v>
      </c>
      <c r="B1065" s="25"/>
      <c r="C1065" s="7"/>
      <c r="D1065" s="6" t="str" cm="1">
        <f t="array" ref="D1065">_xlfn.LET(_xlpm.v,INDEX($B:$B, 4 + INT((ROW()-4)/13)*13 + 8), IF(_xlpm.v=0,"",_xlpm.v))</f>
        <v/>
      </c>
      <c r="E1065" s="6"/>
      <c r="F1065" s="6">
        <f>82</f>
        <v>82</v>
      </c>
      <c r="G1065" s="6" t="str">
        <f>_xlfn.XLOOKUP($F1065,题库数据!$A$5:$A$104,题库数据!$J$5:$J$104,"")</f>
        <v>A</v>
      </c>
      <c r="H1065" s="6" t="str">
        <f>_xlfn.LET(_xlpm.v,_xlfn.XLOOKUP(F1065,题库数据!$A$5:$A$104,题库数据!$K$5:$K$104,""),IF(OR(_xlpm.v="",_xlpm.v=0),"",_xlpm.v))</f>
        <v/>
      </c>
    </row>
    <row r="1066" spans="1:8" ht="18.75" customHeight="1">
      <c r="A1066" s="14" t="s">
        <v>112</v>
      </c>
      <c r="B1066" s="34" t="str">
        <f>_xlfn.LET(_xlpm.inp,$B$1065,_xlpm.nInp,_xlfn.LET(_xlpm.raw,UPPER(TRIM($B$1065)),_xlpm.clean,SUBSTITUTE(SUBSTITUTE(SUBSTITUTE(SUBSTITUTE(SUBSTITUTE(_xlpm.raw,"，",","),"、",","),"；",","),"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66" s="19"/>
      <c r="D1066" s="6" t="str" cm="1">
        <f t="array" ref="D1066">_xlfn.LET(_xlpm.v,INDEX($B:$B, 4 + INT((ROW()-4)/13)*13 + 8), IF(_xlpm.v=0,"",_xlpm.v))</f>
        <v/>
      </c>
      <c r="E1066" s="6"/>
      <c r="F1066" s="6">
        <f>82</f>
        <v>82</v>
      </c>
      <c r="G1066" s="6" t="str">
        <f>_xlfn.XLOOKUP($F1066,题库数据!$A$5:$A$104,题库数据!$J$5:$J$104,"")</f>
        <v>A</v>
      </c>
      <c r="H1066" s="6" t="str">
        <f>_xlfn.LET(_xlpm.v,_xlfn.XLOOKUP(F1066,题库数据!$A$5:$A$104,题库数据!$K$5:$K$104,""),IF(OR(_xlpm.v="",_xlpm.v=0),"",_xlpm.v))</f>
        <v/>
      </c>
    </row>
    <row r="1067" spans="1:8" ht="18.75" customHeight="1">
      <c r="A1067" s="14" t="s">
        <v>113</v>
      </c>
      <c r="B1067" s="35" t="str">
        <f>_xlfn.LET(_xlpm.inp,$B$1065,_xlpm.nStd,_xlfn.LET(_xlpm.raw,UPPER(TRIM($G$1057)),_xlpm.clean,SUBSTITUTE(SUBSTITUTE(SUBSTITUTE(SUBSTITUTE(SUBSTITUTE(_xlpm.raw,"，",","),"、",","),"；",","),"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67" s="18"/>
      <c r="D1067" s="6" t="str" cm="1">
        <f t="array" ref="D1067">_xlfn.LET(_xlpm.v,INDEX($B:$B, 4 + INT((ROW()-4)/13)*13 + 8), IF(_xlpm.v=0,"",_xlpm.v))</f>
        <v/>
      </c>
      <c r="E1067" s="6"/>
      <c r="F1067" s="6">
        <f>82</f>
        <v>82</v>
      </c>
      <c r="G1067" s="6" t="str">
        <f>_xlfn.XLOOKUP($F1067,题库数据!$A$5:$A$104,题库数据!$J$5:$J$104,"")</f>
        <v>A</v>
      </c>
      <c r="H1067" s="6" t="str">
        <f>_xlfn.LET(_xlpm.v,_xlfn.XLOOKUP(F1067,题库数据!$A$5:$A$104,题库数据!$K$5:$K$104,""),IF(OR(_xlpm.v="",_xlpm.v=0),"",_xlpm.v))</f>
        <v/>
      </c>
    </row>
    <row r="1068" spans="1:8" ht="18.75" customHeight="1">
      <c r="A1068" s="37" t="s">
        <v>114</v>
      </c>
      <c r="B1068" s="52" t="str">
        <f>_xlfn.LET(_xlpm.inp,$B$1065,_xlpm.p,$H$1057,IF(OR(LEN(TRIM(_xlpm.inp))=0,LEN(TRIM(_xlpm.p))=0,_xlpm.p=0),"",_xlpm.p))</f>
        <v/>
      </c>
      <c r="C1068" s="63"/>
      <c r="D1068" s="6" t="str" cm="1">
        <f t="array" ref="D1068">_xlfn.LET(_xlpm.v,INDEX($B:$B, 4 + INT((ROW()-4)/13)*13 + 8), IF(_xlpm.v=0,"",_xlpm.v))</f>
        <v/>
      </c>
      <c r="E1068" s="6"/>
      <c r="F1068" s="6">
        <f>82</f>
        <v>82</v>
      </c>
      <c r="G1068" s="6" t="str">
        <f>_xlfn.XLOOKUP($F1068,题库数据!$A$5:$A$104,题库数据!$J$5:$J$104,"")</f>
        <v>A</v>
      </c>
      <c r="H1068" s="6" t="str">
        <f>_xlfn.LET(_xlpm.v,_xlfn.XLOOKUP(F1068,题库数据!$A$5:$A$104,题库数据!$K$5:$K$104,""),IF(OR(_xlpm.v="",_xlpm.v=0),"",_xlpm.v))</f>
        <v/>
      </c>
    </row>
    <row r="1069" spans="1:8" ht="18.75" customHeight="1" thickBot="1">
      <c r="A1069" s="15"/>
      <c r="B1069" s="54"/>
      <c r="C1069" s="55"/>
      <c r="D1069" s="6" t="str" cm="1">
        <f t="array" ref="D1069">_xlfn.LET(_xlpm.v,INDEX($B:$B, 4 + INT((ROW()-4)/13)*13 + 8), IF(_xlpm.v=0,"",_xlpm.v))</f>
        <v/>
      </c>
      <c r="E1069" s="6"/>
      <c r="F1069" s="6">
        <f>82</f>
        <v>82</v>
      </c>
      <c r="G1069" s="6" t="str">
        <f>_xlfn.XLOOKUP($F1069,题库数据!$A$5:$A$104,题库数据!$J$5:$J$104,"")</f>
        <v>A</v>
      </c>
      <c r="H1069" s="6" t="str">
        <f>_xlfn.LET(_xlpm.v,_xlfn.XLOOKUP(F1069,题库数据!$A$5:$A$104,题库数据!$K$5:$K$104,""),IF(OR(_xlpm.v="",_xlpm.v=0),"",_xlpm.v))</f>
        <v/>
      </c>
    </row>
    <row r="1070" spans="1:8" ht="58.5" customHeight="1" thickTop="1" thickBot="1">
      <c r="A1070" s="8" t="s">
        <v>197</v>
      </c>
      <c r="B1070" s="56" t="s">
        <v>747</v>
      </c>
      <c r="C1070" s="57"/>
      <c r="D1070" s="6" t="str" cm="1">
        <f t="array" ref="D1070">_xlfn.LET(_xlpm.v,INDEX($B:$B, 4 + INT((ROW()-4)/13)*13 + 8), IF(_xlpm.v=0,"",_xlpm.v))</f>
        <v/>
      </c>
      <c r="E1070" s="6"/>
      <c r="F1070" s="6">
        <f>83</f>
        <v>83</v>
      </c>
      <c r="G1070" s="6" t="str">
        <f>_xlfn.XLOOKUP($F1070,题库数据!$A$5:$A$104,题库数据!$J$5:$J$104,"")</f>
        <v>C</v>
      </c>
      <c r="H1070" s="6" t="str">
        <f>_xlfn.LET(_xlpm.v,_xlfn.XLOOKUP(F1070,题库数据!$A$5:$A$104,题库数据!$K$5:$K$104,""),IF(OR(_xlpm.v="",_xlpm.v=0),"",_xlpm.v))</f>
        <v>Amazon FSx for Windows File Server提供了一个完全管理的本机Windows文件系统,可以使用行业标准SMB协议进行访问。这允许像游戏应用程序这样的Windows客户端直接访问文件数据?FSx for Windows File Server可处理耗时的文件系统管理任务,如资源调配、设置、维护、文件共享管理、备份、安全和软件修补,从而减少操作开销?FSx for Windows File Server支持对性能敏感的工作负载所需的高文件系统吞吐量、IOPS和一致的低延迟。这使其适用于游戏应用程序?文件系统可以直接连接到EC2实例,为游戏服务器提供高性能的共享存储解决方案。选项a-DataSync用于数据传输,而不是提供共享文件系统。它无法安装或直接访问。选项B-自我管理的EC2文件共享需要手动安装、配置和维护Windows文件系统和共享。这需要大量的运营开销。选项D-AmazonS3是对象存储,而不是本机文件系统。S3中的数据需要转换/格式化以提供文件共享访问,这增加了复杂性。S3不能直接安装或提供FSx的性能。</v>
      </c>
    </row>
    <row r="1071" spans="1:8" ht="18.75" customHeight="1">
      <c r="A1071" s="9"/>
      <c r="B1071" s="74"/>
      <c r="C1071" s="75"/>
      <c r="D1071" s="6" t="str" cm="1">
        <f t="array" ref="D1071">_xlfn.LET(_xlpm.v,INDEX($B:$B, 4 + INT((ROW()-4)/13)*13 + 8), IF(_xlpm.v=0,"",_xlpm.v))</f>
        <v/>
      </c>
      <c r="E1071" s="6"/>
      <c r="F1071" s="6">
        <f>83</f>
        <v>83</v>
      </c>
      <c r="G1071" s="6" t="str">
        <f>_xlfn.XLOOKUP($F1071,题库数据!$A$5:$A$104,题库数据!$J$5:$J$104,"")</f>
        <v>C</v>
      </c>
      <c r="H1071" s="6" t="str">
        <f>_xlfn.LET(_xlpm.v,_xlfn.XLOOKUP(F1071,题库数据!$A$5:$A$104,题库数据!$K$5:$K$104,""),IF(OR(_xlpm.v="",_xlpm.v=0),"",_xlpm.v))</f>
        <v>Amazon FSx for Windows File Server提供了一个完全管理的本机Windows文件系统,可以使用行业标准SMB协议进行访问。这允许像游戏应用程序这样的Windows客户端直接访问文件数据?FSx for Windows File Server可处理耗时的文件系统管理任务,如资源调配、设置、维护、文件共享管理、备份、安全和软件修补,从而减少操作开销?FSx for Windows File Server支持对性能敏感的工作负载所需的高文件系统吞吐量、IOPS和一致的低延迟。这使其适用于游戏应用程序?文件系统可以直接连接到EC2实例,为游戏服务器提供高性能的共享存储解决方案。选项a-DataSync用于数据传输,而不是提供共享文件系统。它无法安装或直接访问。选项B-自我管理的EC2文件共享需要手动安装、配置和维护Windows文件系统和共享。这需要大量的运营开销。选项D-AmazonS3是对象存储,而不是本机文件系统。S3中的数据需要转换/格式化以提供文件共享访问,这增加了复杂性。S3不能直接安装或提供FSx的性能。</v>
      </c>
    </row>
    <row r="1072" spans="1:8" ht="18.75" customHeight="1">
      <c r="A1072" s="10" t="s">
        <v>107</v>
      </c>
      <c r="B1072" s="64" t="str">
        <f>_xlfn.XLOOKUP($F1072,题库[题号],题库[选项A])</f>
        <v>创建一个AWS数据同步任务,该任务将数据共享为可挂载的文件系统。将文件系统装载到应用程序服务器。</v>
      </c>
      <c r="C1072" s="65"/>
      <c r="D1072" s="6" t="str" cm="1">
        <f t="array" ref="D1072">_xlfn.LET(_xlpm.v,INDEX($B:$B, 4 + INT((ROW()-4)/13)*13 + 8), IF(_xlpm.v=0,"",_xlpm.v))</f>
        <v/>
      </c>
      <c r="E1072" s="6"/>
      <c r="F1072" s="6">
        <f>83</f>
        <v>83</v>
      </c>
      <c r="G1072" s="6" t="str">
        <f>_xlfn.XLOOKUP($F1072,题库数据!$A$5:$A$104,题库数据!$J$5:$J$104,"")</f>
        <v>C</v>
      </c>
      <c r="H1072" s="6" t="str">
        <f>_xlfn.LET(_xlpm.v,_xlfn.XLOOKUP(F1072,题库数据!$A$5:$A$104,题库数据!$K$5:$K$104,""),IF(OR(_xlpm.v="",_xlpm.v=0),"",_xlpm.v))</f>
        <v>Amazon FSx for Windows File Server提供了一个完全管理的本机Windows文件系统,可以使用行业标准SMB协议进行访问。这允许像游戏应用程序这样的Windows客户端直接访问文件数据?FSx for Windows File Server可处理耗时的文件系统管理任务,如资源调配、设置、维护、文件共享管理、备份、安全和软件修补,从而减少操作开销?FSx for Windows File Server支持对性能敏感的工作负载所需的高文件系统吞吐量、IOPS和一致的低延迟。这使其适用于游戏应用程序?文件系统可以直接连接到EC2实例,为游戏服务器提供高性能的共享存储解决方案。选项a-DataSync用于数据传输,而不是提供共享文件系统。它无法安装或直接访问。选项B-自我管理的EC2文件共享需要手动安装、配置和维护Windows文件系统和共享。这需要大量的运营开销。选项D-AmazonS3是对象存储,而不是本机文件系统。S3中的数据需要转换/格式化以提供文件共享访问,这增加了复杂性。S3不能直接安装或提供FSx的性能。</v>
      </c>
    </row>
    <row r="1073" spans="1:8" ht="18.75" customHeight="1">
      <c r="A1073" s="10" t="s">
        <v>108</v>
      </c>
      <c r="B1073" s="64" t="str">
        <f>_xlfn.XLOOKUP($F1073,题库[题号],题库[选项B])</f>
        <v>创建一个AmazonEC2 Windows实例。在实例上安装并配置Windows文件共享角色。将应用程序服务器连接到文件共享。</v>
      </c>
      <c r="C1073" s="65"/>
      <c r="D1073" s="6" t="str" cm="1">
        <f t="array" ref="D1073">_xlfn.LET(_xlpm.v,INDEX($B:$B, 4 + INT((ROW()-4)/13)*13 + 8), IF(_xlpm.v=0,"",_xlpm.v))</f>
        <v/>
      </c>
      <c r="E1073" s="6"/>
      <c r="F1073" s="6">
        <f>83</f>
        <v>83</v>
      </c>
      <c r="G1073" s="6" t="str">
        <f>_xlfn.XLOOKUP($F1073,题库数据!$A$5:$A$104,题库数据!$J$5:$J$104,"")</f>
        <v>C</v>
      </c>
      <c r="H1073" s="6" t="str">
        <f>_xlfn.LET(_xlpm.v,_xlfn.XLOOKUP(F1073,题库数据!$A$5:$A$104,题库数据!$K$5:$K$104,""),IF(OR(_xlpm.v="",_xlpm.v=0),"",_xlpm.v))</f>
        <v>Amazon FSx for Windows File Server提供了一个完全管理的本机Windows文件系统,可以使用行业标准SMB协议进行访问。这允许像游戏应用程序这样的Windows客户端直接访问文件数据?FSx for Windows File Server可处理耗时的文件系统管理任务,如资源调配、设置、维护、文件共享管理、备份、安全和软件修补,从而减少操作开销?FSx for Windows File Server支持对性能敏感的工作负载所需的高文件系统吞吐量、IOPS和一致的低延迟。这使其适用于游戏应用程序?文件系统可以直接连接到EC2实例,为游戏服务器提供高性能的共享存储解决方案。选项a-DataSync用于数据传输,而不是提供共享文件系统。它无法安装或直接访问。选项B-自我管理的EC2文件共享需要手动安装、配置和维护Windows文件系统和共享。这需要大量的运营开销。选项D-AmazonS3是对象存储,而不是本机文件系统。S3中的数据需要转换/格式化以提供文件共享访问,这增加了复杂性。S3不能直接安装或提供FSx的性能。</v>
      </c>
    </row>
    <row r="1074" spans="1:8" ht="18.75" customHeight="1">
      <c r="A1074" s="10" t="s">
        <v>109</v>
      </c>
      <c r="B1074" s="64" t="str">
        <f>_xlfn.XLOOKUP($F1074,题库[题号],题库[选项C])</f>
        <v>为Windows文件服务器创建一个Amazon FSx文件系统。将文件系统连接到原始服务器。将应用程序服务器连接到文件系统。</v>
      </c>
      <c r="C1074" s="65"/>
      <c r="D1074" s="6" t="str" cm="1">
        <f t="array" ref="D1074">_xlfn.LET(_xlpm.v,INDEX($B:$B, 4 + INT((ROW()-4)/13)*13 + 8), IF(_xlpm.v=0,"",_xlpm.v))</f>
        <v/>
      </c>
      <c r="E1074" s="6"/>
      <c r="F1074" s="6">
        <f>83</f>
        <v>83</v>
      </c>
      <c r="G1074" s="6" t="str">
        <f>_xlfn.XLOOKUP($F1074,题库数据!$A$5:$A$104,题库数据!$J$5:$J$104,"")</f>
        <v>C</v>
      </c>
      <c r="H1074" s="6" t="str">
        <f>_xlfn.LET(_xlpm.v,_xlfn.XLOOKUP(F1074,题库数据!$A$5:$A$104,题库数据!$K$5:$K$104,""),IF(OR(_xlpm.v="",_xlpm.v=0),"",_xlpm.v))</f>
        <v>Amazon FSx for Windows File Server提供了一个完全管理的本机Windows文件系统,可以使用行业标准SMB协议进行访问。这允许像游戏应用程序这样的Windows客户端直接访问文件数据?FSx for Windows File Server可处理耗时的文件系统管理任务,如资源调配、设置、维护、文件共享管理、备份、安全和软件修补,从而减少操作开销?FSx for Windows File Server支持对性能敏感的工作负载所需的高文件系统吞吐量、IOPS和一致的低延迟。这使其适用于游戏应用程序?文件系统可以直接连接到EC2实例,为游戏服务器提供高性能的共享存储解决方案。选项a-DataSync用于数据传输,而不是提供共享文件系统。它无法安装或直接访问。选项B-自我管理的EC2文件共享需要手动安装、配置和维护Windows文件系统和共享。这需要大量的运营开销。选项D-AmazonS3是对象存储,而不是本机文件系统。S3中的数据需要转换/格式化以提供文件共享访问,这增加了复杂性。S3不能直接安装或提供FSx的性能。</v>
      </c>
    </row>
    <row r="1075" spans="1:8" ht="18.75" customHeight="1">
      <c r="A1075" s="10" t="s">
        <v>110</v>
      </c>
      <c r="B1075" s="64" t="str">
        <f>_xlfn.XLOOKUP($F1075,题库[题号],题库[选项D])</f>
        <v>创建一个AmazonS3存储桶。为应用程序分配IAM角色以授予对S3存储桶的访问权限。将S3存储桶安装到应用程序服务器。</v>
      </c>
      <c r="C1075" s="65"/>
      <c r="D1075" s="6" t="str" cm="1">
        <f t="array" ref="D1075">_xlfn.LET(_xlpm.v,INDEX($B:$B, 4 + INT((ROW()-4)/13)*13 + 8), IF(_xlpm.v=0,"",_xlpm.v))</f>
        <v/>
      </c>
      <c r="E1075" s="6"/>
      <c r="F1075" s="6">
        <f>83</f>
        <v>83</v>
      </c>
      <c r="G1075" s="6" t="str">
        <f>_xlfn.XLOOKUP($F1075,题库数据!$A$5:$A$104,题库数据!$J$5:$J$104,"")</f>
        <v>C</v>
      </c>
      <c r="H1075" s="6" t="str">
        <f>_xlfn.LET(_xlpm.v,_xlfn.XLOOKUP(F1075,题库数据!$A$5:$A$104,题库数据!$K$5:$K$104,""),IF(OR(_xlpm.v="",_xlpm.v=0),"",_xlpm.v))</f>
        <v>Amazon FSx for Windows File Server提供了一个完全管理的本机Windows文件系统,可以使用行业标准SMB协议进行访问。这允许像游戏应用程序这样的Windows客户端直接访问文件数据?FSx for Windows File Server可处理耗时的文件系统管理任务,如资源调配、设置、维护、文件共享管理、备份、安全和软件修补,从而减少操作开销?FSx for Windows File Server支持对性能敏感的工作负载所需的高文件系统吞吐量、IOPS和一致的低延迟。这使其适用于游戏应用程序?文件系统可以直接连接到EC2实例,为游戏服务器提供高性能的共享存储解决方案。选项a-DataSync用于数据传输,而不是提供共享文件系统。它无法安装或直接访问。选项B-自我管理的EC2文件共享需要手动安装、配置和维护Windows文件系统和共享。这需要大量的运营开销。选项D-AmazonS3是对象存储,而不是本机文件系统。S3中的数据需要转换/格式化以提供文件共享访问,这增加了复杂性。S3不能直接安装或提供FSx的性能。</v>
      </c>
    </row>
    <row r="1076" spans="1:8" ht="18.75" customHeight="1">
      <c r="A1076" s="10"/>
      <c r="B1076" s="62" t="str">
        <f>_xlfn.LET(_xlpm.v,_xlfn.XLOOKUP($F1076,题库[题号],题库[选项E],""),IF(OR(_xlpm.v="",_xlpm.v=0),"",_xlpm.v))</f>
        <v/>
      </c>
      <c r="C1076" s="63"/>
      <c r="D1076" s="6" t="str" cm="1">
        <f t="array" ref="D1076">_xlfn.LET(_xlpm.v,INDEX($B:$B, 4 + INT((ROW()-4)/13)*13 + 8), IF(_xlpm.v=0,"",_xlpm.v))</f>
        <v/>
      </c>
      <c r="E1076" s="6"/>
      <c r="F1076" s="6">
        <f>83</f>
        <v>83</v>
      </c>
      <c r="G1076" s="6" t="str">
        <f>_xlfn.XLOOKUP($F1076,题库数据!$A$5:$A$104,题库数据!$J$5:$J$104,"")</f>
        <v>C</v>
      </c>
      <c r="H1076" s="6" t="str">
        <f>_xlfn.LET(_xlpm.v,_xlfn.XLOOKUP(F1076,题库数据!$A$5:$A$104,题库数据!$K$5:$K$104,""),IF(OR(_xlpm.v="",_xlpm.v=0),"",_xlpm.v))</f>
        <v>Amazon FSx for Windows File Server提供了一个完全管理的本机Windows文件系统,可以使用行业标准SMB协议进行访问。这允许像游戏应用程序这样的Windows客户端直接访问文件数据?FSx for Windows File Server可处理耗时的文件系统管理任务,如资源调配、设置、维护、文件共享管理、备份、安全和软件修补,从而减少操作开销?FSx for Windows File Server支持对性能敏感的工作负载所需的高文件系统吞吐量、IOPS和一致的低延迟。这使其适用于游戏应用程序?文件系统可以直接连接到EC2实例,为游戏服务器提供高性能的共享存储解决方案。选项a-DataSync用于数据传输,而不是提供共享文件系统。它无法安装或直接访问。选项B-自我管理的EC2文件共享需要手动安装、配置和维护Windows文件系统和共享。这需要大量的运营开销。选项D-AmazonS3是对象存储,而不是本机文件系统。S3中的数据需要转换/格式化以提供文件共享访问,这增加了复杂性。S3不能直接安装或提供FSx的性能。</v>
      </c>
    </row>
    <row r="1077" spans="1:8" ht="18.75" customHeight="1" thickBot="1">
      <c r="A1077" s="10"/>
      <c r="B1077" s="66" t="str">
        <f>_xlfn.LET(_xlpm.v,_xlfn.XLOOKUP($F1077,题库[题号],题库[选项F],""),IF(OR(_xlpm.v="",_xlpm.v=0),"",_xlpm.v))</f>
        <v/>
      </c>
      <c r="C1077" s="67"/>
      <c r="D1077" s="6" t="str" cm="1">
        <f t="array" ref="D1077">_xlfn.LET(_xlpm.v,INDEX($B:$B, 4 + INT((ROW()-4)/13)*13 + 8), IF(_xlpm.v=0,"",_xlpm.v))</f>
        <v/>
      </c>
      <c r="E1077" s="6"/>
      <c r="F1077" s="6">
        <f>83</f>
        <v>83</v>
      </c>
      <c r="G1077" s="6" t="str">
        <f>_xlfn.XLOOKUP($F1077,题库数据!$A$5:$A$104,题库数据!$J$5:$J$104,"")</f>
        <v>C</v>
      </c>
      <c r="H1077" s="6" t="str">
        <f>_xlfn.LET(_xlpm.v,_xlfn.XLOOKUP(F1077,题库数据!$A$5:$A$104,题库数据!$K$5:$K$104,""),IF(OR(_xlpm.v="",_xlpm.v=0),"",_xlpm.v))</f>
        <v>Amazon FSx for Windows File Server提供了一个完全管理的本机Windows文件系统,可以使用行业标准SMB协议进行访问。这允许像游戏应用程序这样的Windows客户端直接访问文件数据?FSx for Windows File Server可处理耗时的文件系统管理任务,如资源调配、设置、维护、文件共享管理、备份、安全和软件修补,从而减少操作开销?FSx for Windows File Server支持对性能敏感的工作负载所需的高文件系统吞吐量、IOPS和一致的低延迟。这使其适用于游戏应用程序?文件系统可以直接连接到EC2实例,为游戏服务器提供高性能的共享存储解决方案。选项a-DataSync用于数据传输,而不是提供共享文件系统。它无法安装或直接访问。选项B-自我管理的EC2文件共享需要手动安装、配置和维护Windows文件系统和共享。这需要大量的运营开销。选项D-AmazonS3是对象存储,而不是本机文件系统。S3中的数据需要转换/格式化以提供文件共享访问,这增加了复杂性。S3不能直接安装或提供FSx的性能。</v>
      </c>
    </row>
    <row r="1078" spans="1:8" ht="18.75" customHeight="1" thickBot="1">
      <c r="A1078" s="11" t="s">
        <v>111</v>
      </c>
      <c r="B1078" s="25"/>
      <c r="C1078" s="7"/>
      <c r="D1078" s="6" t="str" cm="1">
        <f t="array" ref="D1078">_xlfn.LET(_xlpm.v,INDEX($B:$B, 4 + INT((ROW()-4)/13)*13 + 8), IF(_xlpm.v=0,"",_xlpm.v))</f>
        <v/>
      </c>
      <c r="E1078" s="6"/>
      <c r="F1078" s="6">
        <f>83</f>
        <v>83</v>
      </c>
      <c r="G1078" s="6" t="str">
        <f>_xlfn.XLOOKUP($F1078,题库数据!$A$5:$A$104,题库数据!$J$5:$J$104,"")</f>
        <v>C</v>
      </c>
      <c r="H1078" s="6" t="str">
        <f>_xlfn.LET(_xlpm.v,_xlfn.XLOOKUP(F1078,题库数据!$A$5:$A$104,题库数据!$K$5:$K$104,""),IF(OR(_xlpm.v="",_xlpm.v=0),"",_xlpm.v))</f>
        <v>Amazon FSx for Windows File Server提供了一个完全管理的本机Windows文件系统,可以使用行业标准SMB协议进行访问。这允许像游戏应用程序这样的Windows客户端直接访问文件数据?FSx for Windows File Server可处理耗时的文件系统管理任务,如资源调配、设置、维护、文件共享管理、备份、安全和软件修补,从而减少操作开销?FSx for Windows File Server支持对性能敏感的工作负载所需的高文件系统吞吐量、IOPS和一致的低延迟。这使其适用于游戏应用程序?文件系统可以直接连接到EC2实例,为游戏服务器提供高性能的共享存储解决方案。选项a-DataSync用于数据传输,而不是提供共享文件系统。它无法安装或直接访问。选项B-自我管理的EC2文件共享需要手动安装、配置和维护Windows文件系统和共享。这需要大量的运营开销。选项D-AmazonS3是对象存储,而不是本机文件系统。S3中的数据需要转换/格式化以提供文件共享访问,这增加了复杂性。S3不能直接安装或提供FSx的性能。</v>
      </c>
    </row>
    <row r="1079" spans="1:8" ht="18.75" customHeight="1">
      <c r="A1079" s="10" t="s">
        <v>112</v>
      </c>
      <c r="B1079" s="34" t="str">
        <f>_xlfn.LET(_xlpm.inp,$B$1078,_xlpm.nInp,_xlfn.LET(_xlpm.raw,UPPER(TRIM($B$1078)),_xlpm.clean,SUBSTITUTE(SUBSTITUTE(SUBSTITUTE(SUBSTITUTE(SUBSTITUTE(_xlpm.raw,"，",","),"、",","),"；",","),"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79" s="19"/>
      <c r="D1079" s="6" t="str" cm="1">
        <f t="array" ref="D1079">_xlfn.LET(_xlpm.v,INDEX($B:$B, 4 + INT((ROW()-4)/13)*13 + 8), IF(_xlpm.v=0,"",_xlpm.v))</f>
        <v/>
      </c>
      <c r="E1079" s="6"/>
      <c r="F1079" s="6">
        <f>83</f>
        <v>83</v>
      </c>
      <c r="G1079" s="6" t="str">
        <f>_xlfn.XLOOKUP($F1079,题库数据!$A$5:$A$104,题库数据!$J$5:$J$104,"")</f>
        <v>C</v>
      </c>
      <c r="H1079" s="6" t="str">
        <f>_xlfn.LET(_xlpm.v,_xlfn.XLOOKUP(F1079,题库数据!$A$5:$A$104,题库数据!$K$5:$K$104,""),IF(OR(_xlpm.v="",_xlpm.v=0),"",_xlpm.v))</f>
        <v>Amazon FSx for Windows File Server提供了一个完全管理的本机Windows文件系统,可以使用行业标准SMB协议进行访问。这允许像游戏应用程序这样的Windows客户端直接访问文件数据?FSx for Windows File Server可处理耗时的文件系统管理任务,如资源调配、设置、维护、文件共享管理、备份、安全和软件修补,从而减少操作开销?FSx for Windows File Server支持对性能敏感的工作负载所需的高文件系统吞吐量、IOPS和一致的低延迟。这使其适用于游戏应用程序?文件系统可以直接连接到EC2实例,为游戏服务器提供高性能的共享存储解决方案。选项a-DataSync用于数据传输,而不是提供共享文件系统。它无法安装或直接访问。选项B-自我管理的EC2文件共享需要手动安装、配置和维护Windows文件系统和共享。这需要大量的运营开销。选项D-AmazonS3是对象存储,而不是本机文件系统。S3中的数据需要转换/格式化以提供文件共享访问,这增加了复杂性。S3不能直接安装或提供FSx的性能。</v>
      </c>
    </row>
    <row r="1080" spans="1:8" ht="18.75" customHeight="1">
      <c r="A1080" s="10" t="s">
        <v>113</v>
      </c>
      <c r="B1080" s="35" t="str">
        <f>_xlfn.LET(_xlpm.inp,$B$1078,_xlpm.nStd,_xlfn.LET(_xlpm.raw,UPPER(TRIM($G$1070)),_xlpm.clean,SUBSTITUTE(SUBSTITUTE(SUBSTITUTE(SUBSTITUTE(SUBSTITUTE(_xlpm.raw,"，",","),"、",","),"；",","),"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80" s="18"/>
      <c r="D1080" s="6" t="str" cm="1">
        <f t="array" ref="D1080">_xlfn.LET(_xlpm.v,INDEX($B:$B, 4 + INT((ROW()-4)/13)*13 + 8), IF(_xlpm.v=0,"",_xlpm.v))</f>
        <v/>
      </c>
      <c r="E1080" s="6"/>
      <c r="F1080" s="6">
        <f>83</f>
        <v>83</v>
      </c>
      <c r="G1080" s="6" t="str">
        <f>_xlfn.XLOOKUP($F1080,题库数据!$A$5:$A$104,题库数据!$J$5:$J$104,"")</f>
        <v>C</v>
      </c>
      <c r="H1080" s="6" t="str">
        <f>_xlfn.LET(_xlpm.v,_xlfn.XLOOKUP(F1080,题库数据!$A$5:$A$104,题库数据!$K$5:$K$104,""),IF(OR(_xlpm.v="",_xlpm.v=0),"",_xlpm.v))</f>
        <v>Amazon FSx for Windows File Server提供了一个完全管理的本机Windows文件系统,可以使用行业标准SMB协议进行访问。这允许像游戏应用程序这样的Windows客户端直接访问文件数据?FSx for Windows File Server可处理耗时的文件系统管理任务,如资源调配、设置、维护、文件共享管理、备份、安全和软件修补,从而减少操作开销?FSx for Windows File Server支持对性能敏感的工作负载所需的高文件系统吞吐量、IOPS和一致的低延迟。这使其适用于游戏应用程序?文件系统可以直接连接到EC2实例,为游戏服务器提供高性能的共享存储解决方案。选项a-DataSync用于数据传输,而不是提供共享文件系统。它无法安装或直接访问。选项B-自我管理的EC2文件共享需要手动安装、配置和维护Windows文件系统和共享。这需要大量的运营开销。选项D-AmazonS3是对象存储,而不是本机文件系统。S3中的数据需要转换/格式化以提供文件共享访问,这增加了复杂性。S3不能直接安装或提供FSx的性能。</v>
      </c>
    </row>
    <row r="1081" spans="1:8" ht="18.75" customHeight="1">
      <c r="A1081" s="37" t="s">
        <v>114</v>
      </c>
      <c r="B1081" s="52" t="str">
        <f>_xlfn.LET(_xlpm.inp,$B$1078,_xlpm.p,$H$1070,IF(OR(LEN(TRIM(_xlpm.inp))=0,LEN(TRIM(_xlpm.p))=0,_xlpm.p=0),"",_xlpm.p))</f>
        <v/>
      </c>
      <c r="C1081" s="63"/>
      <c r="D1081" s="6" t="str" cm="1">
        <f t="array" ref="D1081">_xlfn.LET(_xlpm.v,INDEX($B:$B, 4 + INT((ROW()-4)/13)*13 + 8), IF(_xlpm.v=0,"",_xlpm.v))</f>
        <v/>
      </c>
      <c r="E1081" s="6"/>
      <c r="F1081" s="6">
        <f>83</f>
        <v>83</v>
      </c>
      <c r="G1081" s="6" t="str">
        <f>_xlfn.XLOOKUP($F1081,题库数据!$A$5:$A$104,题库数据!$J$5:$J$104,"")</f>
        <v>C</v>
      </c>
      <c r="H1081" s="6" t="str">
        <f>_xlfn.LET(_xlpm.v,_xlfn.XLOOKUP(F1081,题库数据!$A$5:$A$104,题库数据!$K$5:$K$104,""),IF(OR(_xlpm.v="",_xlpm.v=0),"",_xlpm.v))</f>
        <v>Amazon FSx for Windows File Server提供了一个完全管理的本机Windows文件系统,可以使用行业标准SMB协议进行访问。这允许像游戏应用程序这样的Windows客户端直接访问文件数据?FSx for Windows File Server可处理耗时的文件系统管理任务,如资源调配、设置、维护、文件共享管理、备份、安全和软件修补,从而减少操作开销?FSx for Windows File Server支持对性能敏感的工作负载所需的高文件系统吞吐量、IOPS和一致的低延迟。这使其适用于游戏应用程序?文件系统可以直接连接到EC2实例,为游戏服务器提供高性能的共享存储解决方案。选项a-DataSync用于数据传输,而不是提供共享文件系统。它无法安装或直接访问。选项B-自我管理的EC2文件共享需要手动安装、配置和维护Windows文件系统和共享。这需要大量的运营开销。选项D-AmazonS3是对象存储,而不是本机文件系统。S3中的数据需要转换/格式化以提供文件共享访问,这增加了复杂性。S3不能直接安装或提供FSx的性能。</v>
      </c>
    </row>
    <row r="1082" spans="1:8" ht="18.75" customHeight="1" thickBot="1">
      <c r="A1082" s="12"/>
      <c r="B1082" s="54"/>
      <c r="C1082" s="55"/>
      <c r="D1082" s="6" t="str" cm="1">
        <f t="array" ref="D1082">_xlfn.LET(_xlpm.v,INDEX($B:$B, 4 + INT((ROW()-4)/13)*13 + 8), IF(_xlpm.v=0,"",_xlpm.v))</f>
        <v/>
      </c>
      <c r="E1082" s="6"/>
      <c r="F1082" s="6">
        <f>83</f>
        <v>83</v>
      </c>
      <c r="G1082" s="6" t="str">
        <f>_xlfn.XLOOKUP($F1082,题库数据!$A$5:$A$104,题库数据!$J$5:$J$104,"")</f>
        <v>C</v>
      </c>
      <c r="H1082" s="6" t="str">
        <f>_xlfn.LET(_xlpm.v,_xlfn.XLOOKUP(F1082,题库数据!$A$5:$A$104,题库数据!$K$5:$K$104,""),IF(OR(_xlpm.v="",_xlpm.v=0),"",_xlpm.v))</f>
        <v>Amazon FSx for Windows File Server提供了一个完全管理的本机Windows文件系统,可以使用行业标准SMB协议进行访问。这允许像游戏应用程序这样的Windows客户端直接访问文件数据?FSx for Windows File Server可处理耗时的文件系统管理任务,如资源调配、设置、维护、文件共享管理、备份、安全和软件修补,从而减少操作开销?FSx for Windows File Server支持对性能敏感的工作负载所需的高文件系统吞吐量、IOPS和一致的低延迟。这使其适用于游戏应用程序?文件系统可以直接连接到EC2实例,为游戏服务器提供高性能的共享存储解决方案。选项a-DataSync用于数据传输,而不是提供共享文件系统。它无法安装或直接访问。选项B-自我管理的EC2文件共享需要手动安装、配置和维护Windows文件系统和共享。这需要大量的运营开销。选项D-AmazonS3是对象存储,而不是本机文件系统。S3中的数据需要转换/格式化以提供文件共享访问,这增加了复杂性。S3不能直接安装或提供FSx的性能。</v>
      </c>
    </row>
    <row r="1083" spans="1:8" ht="58.5" customHeight="1" thickTop="1" thickBot="1">
      <c r="A1083" s="8" t="s">
        <v>198</v>
      </c>
      <c r="B1083" s="56" t="s">
        <v>749</v>
      </c>
      <c r="C1083" s="57"/>
      <c r="D1083" s="6" t="str" cm="1">
        <f t="array" ref="D1083">_xlfn.LET(_xlpm.v,INDEX($B:$B, 4 + INT((ROW()-4)/13)*13 + 8), IF(_xlpm.v=0,"",_xlpm.v))</f>
        <v/>
      </c>
      <c r="E1083" s="6"/>
      <c r="F1083" s="6">
        <f>84</f>
        <v>84</v>
      </c>
      <c r="G1083" s="6" t="str">
        <f>_xlfn.XLOOKUP($F1083,题库数据!$A$5:$A$104,题库数据!$J$5:$J$104,"")</f>
        <v>D</v>
      </c>
      <c r="H1083" s="6" t="str">
        <f>_xlfn.LET(_xlpm.v,_xlfn.XLOOKUP(F1083,题库数据!$A$5:$A$104,题库数据!$K$5:$K$104,""),IF(OR(_xlpm.v="",_xlpm.v=0),"",_xlpm.v))</f>
        <v/>
      </c>
    </row>
    <row r="1084" spans="1:8" ht="18.75" customHeight="1">
      <c r="A1084" s="13"/>
      <c r="B1084" s="58"/>
      <c r="C1084" s="59"/>
      <c r="D1084" s="6" t="str" cm="1">
        <f t="array" ref="D1084">_xlfn.LET(_xlpm.v,INDEX($B:$B, 4 + INT((ROW()-4)/13)*13 + 8), IF(_xlpm.v=0,"",_xlpm.v))</f>
        <v/>
      </c>
      <c r="E1084" s="6"/>
      <c r="F1084" s="6">
        <f>84</f>
        <v>84</v>
      </c>
      <c r="G1084" s="6" t="str">
        <f>_xlfn.XLOOKUP($F1084,题库数据!$A$5:$A$104,题库数据!$J$5:$J$104,"")</f>
        <v>D</v>
      </c>
      <c r="H1084" s="6" t="str">
        <f>_xlfn.LET(_xlpm.v,_xlfn.XLOOKUP(F1084,题库数据!$A$5:$A$104,题库数据!$K$5:$K$104,""),IF(OR(_xlpm.v="",_xlpm.v=0),"",_xlpm.v))</f>
        <v/>
      </c>
    </row>
    <row r="1085" spans="1:8" ht="18.75" customHeight="1">
      <c r="A1085" s="14" t="s">
        <v>107</v>
      </c>
      <c r="B1085" s="60" t="str">
        <f>_xlfn.XLOOKUP($F1085,题库[题号],题库[选项A])</f>
        <v>使用所有 EC2 Spot 实例.在不使用时停止 RDS 数据库.</v>
      </c>
      <c r="C1085" s="61"/>
      <c r="D1085" s="6" t="str" cm="1">
        <f t="array" ref="D1085">_xlfn.LET(_xlpm.v,INDEX($B:$B, 4 + INT((ROW()-4)/13)*13 + 8), IF(_xlpm.v=0,"",_xlpm.v))</f>
        <v/>
      </c>
      <c r="E1085" s="6"/>
      <c r="F1085" s="6">
        <f>84</f>
        <v>84</v>
      </c>
      <c r="G1085" s="6" t="str">
        <f>_xlfn.XLOOKUP($F1085,题库数据!$A$5:$A$104,题库数据!$J$5:$J$104,"")</f>
        <v>D</v>
      </c>
      <c r="H1085" s="6" t="str">
        <f>_xlfn.LET(_xlpm.v,_xlfn.XLOOKUP(F1085,题库数据!$A$5:$A$104,题库数据!$K$5:$K$104,""),IF(OR(_xlpm.v="",_xlpm.v=0),"",_xlpm.v))</f>
        <v/>
      </c>
    </row>
    <row r="1086" spans="1:8" ht="18.75" customHeight="1">
      <c r="A1086" s="14" t="s">
        <v>108</v>
      </c>
      <c r="B1086" s="60" t="str">
        <f>_xlfn.XLOOKUP($F1086,题库[题号],题库[选项B])</f>
        <v>购买 EC2 实例节省计划以涵盖五个 EC2 实例.购买 RDS 预留数据库实例</v>
      </c>
      <c r="C1086" s="61"/>
      <c r="D1086" s="6" t="str" cm="1">
        <f t="array" ref="D1086">_xlfn.LET(_xlpm.v,INDEX($B:$B, 4 + INT((ROW()-4)/13)*13 + 8), IF(_xlpm.v=0,"",_xlpm.v))</f>
        <v/>
      </c>
      <c r="E1086" s="6"/>
      <c r="F1086" s="6">
        <f>84</f>
        <v>84</v>
      </c>
      <c r="G1086" s="6" t="str">
        <f>_xlfn.XLOOKUP($F1086,题库数据!$A$5:$A$104,题库数据!$J$5:$J$104,"")</f>
        <v>D</v>
      </c>
      <c r="H1086" s="6" t="str">
        <f>_xlfn.LET(_xlpm.v,_xlfn.XLOOKUP(F1086,题库数据!$A$5:$A$104,题库数据!$K$5:$K$104,""),IF(OR(_xlpm.v="",_xlpm.v=0),"",_xlpm.v))</f>
        <v/>
      </c>
    </row>
    <row r="1087" spans="1:8" ht="18.75" customHeight="1">
      <c r="A1087" s="14" t="s">
        <v>109</v>
      </c>
      <c r="B1087" s="60" t="str">
        <f>_xlfn.XLOOKUP($F1087,题库[题号],题库[选项C])</f>
        <v>购买两个 EC2 预留实例.根据需要使用最多三个额外的 EC2 Spot 实例.在不使用时停止 RDS 数据库.</v>
      </c>
      <c r="C1087" s="61"/>
      <c r="D1087" s="6" t="str" cm="1">
        <f t="array" ref="D1087">_xlfn.LET(_xlpm.v,INDEX($B:$B, 4 + INT((ROW()-4)/13)*13 + 8), IF(_xlpm.v=0,"",_xlpm.v))</f>
        <v/>
      </c>
      <c r="E1087" s="6"/>
      <c r="F1087" s="6">
        <f>84</f>
        <v>84</v>
      </c>
      <c r="G1087" s="6" t="str">
        <f>_xlfn.XLOOKUP($F1087,题库数据!$A$5:$A$104,题库数据!$J$5:$J$104,"")</f>
        <v>D</v>
      </c>
      <c r="H1087" s="6" t="str">
        <f>_xlfn.LET(_xlpm.v,_xlfn.XLOOKUP(F1087,题库数据!$A$5:$A$104,题库数据!$K$5:$K$104,""),IF(OR(_xlpm.v="",_xlpm.v=0),"",_xlpm.v))</f>
        <v/>
      </c>
    </row>
    <row r="1088" spans="1:8" ht="18.75" customHeight="1">
      <c r="A1088" s="14" t="s">
        <v>110</v>
      </c>
      <c r="B1088" s="60" t="str">
        <f>_xlfn.XLOOKUP($F1088,题库[题号],题库[选项D])</f>
        <v>购买 EC2 实例节省计划以涵盖两个 EC2 实例.根据需要使用最多三个额外的 EC2 按需实例.购买 RDS 预留数据库实例.</v>
      </c>
      <c r="C1088" s="61"/>
      <c r="D1088" s="6" t="str" cm="1">
        <f t="array" ref="D1088">_xlfn.LET(_xlpm.v,INDEX($B:$B, 4 + INT((ROW()-4)/13)*13 + 8), IF(_xlpm.v=0,"",_xlpm.v))</f>
        <v/>
      </c>
      <c r="E1088" s="6"/>
      <c r="F1088" s="6">
        <f>84</f>
        <v>84</v>
      </c>
      <c r="G1088" s="6" t="str">
        <f>_xlfn.XLOOKUP($F1088,题库数据!$A$5:$A$104,题库数据!$J$5:$J$104,"")</f>
        <v>D</v>
      </c>
      <c r="H1088" s="6" t="str">
        <f>_xlfn.LET(_xlpm.v,_xlfn.XLOOKUP(F1088,题库数据!$A$5:$A$104,题库数据!$K$5:$K$104,""),IF(OR(_xlpm.v="",_xlpm.v=0),"",_xlpm.v))</f>
        <v/>
      </c>
    </row>
    <row r="1089" spans="1:8" ht="18.75" customHeight="1">
      <c r="A1089" s="14"/>
      <c r="B1089" s="62" t="str">
        <f>_xlfn.LET(_xlpm.v,_xlfn.XLOOKUP($F1089,题库[题号],题库[选项E],""),IF(OR(_xlpm.v="",_xlpm.v=0),"",_xlpm.v))</f>
        <v/>
      </c>
      <c r="C1089" s="63"/>
      <c r="D1089" s="6" t="str" cm="1">
        <f t="array" ref="D1089">_xlfn.LET(_xlpm.v,INDEX($B:$B, 4 + INT((ROW()-4)/13)*13 + 8), IF(_xlpm.v=0,"",_xlpm.v))</f>
        <v/>
      </c>
      <c r="E1089" s="6"/>
      <c r="F1089" s="6">
        <f>84</f>
        <v>84</v>
      </c>
      <c r="G1089" s="6" t="str">
        <f>_xlfn.XLOOKUP($F1089,题库数据!$A$5:$A$104,题库数据!$J$5:$J$104,"")</f>
        <v>D</v>
      </c>
      <c r="H1089" s="6" t="str">
        <f>_xlfn.LET(_xlpm.v,_xlfn.XLOOKUP(F1089,题库数据!$A$5:$A$104,题库数据!$K$5:$K$104,""),IF(OR(_xlpm.v="",_xlpm.v=0),"",_xlpm.v))</f>
        <v/>
      </c>
    </row>
    <row r="1090" spans="1:8" ht="18.75" customHeight="1" thickBot="1">
      <c r="A1090" s="14"/>
      <c r="B1090" s="66" t="str">
        <f>_xlfn.LET(_xlpm.v,_xlfn.XLOOKUP($F1090,题库[题号],题库[选项F],""),IF(OR(_xlpm.v="",_xlpm.v=0),"",_xlpm.v))</f>
        <v/>
      </c>
      <c r="C1090" s="67"/>
      <c r="D1090" s="6" t="str" cm="1">
        <f t="array" ref="D1090">_xlfn.LET(_xlpm.v,INDEX($B:$B, 4 + INT((ROW()-4)/13)*13 + 8), IF(_xlpm.v=0,"",_xlpm.v))</f>
        <v/>
      </c>
      <c r="E1090" s="6"/>
      <c r="F1090" s="6">
        <f>84</f>
        <v>84</v>
      </c>
      <c r="G1090" s="6" t="str">
        <f>_xlfn.XLOOKUP($F1090,题库数据!$A$5:$A$104,题库数据!$J$5:$J$104,"")</f>
        <v>D</v>
      </c>
      <c r="H1090" s="6" t="str">
        <f>_xlfn.LET(_xlpm.v,_xlfn.XLOOKUP(F1090,题库数据!$A$5:$A$104,题库数据!$K$5:$K$104,""),IF(OR(_xlpm.v="",_xlpm.v=0),"",_xlpm.v))</f>
        <v/>
      </c>
    </row>
    <row r="1091" spans="1:8" ht="18.75" customHeight="1" thickBot="1">
      <c r="A1091" s="11" t="s">
        <v>111</v>
      </c>
      <c r="B1091" s="25"/>
      <c r="C1091" s="7"/>
      <c r="D1091" s="6" t="str" cm="1">
        <f t="array" ref="D1091">_xlfn.LET(_xlpm.v,INDEX($B:$B, 4 + INT((ROW()-4)/13)*13 + 8), IF(_xlpm.v=0,"",_xlpm.v))</f>
        <v/>
      </c>
      <c r="E1091" s="6"/>
      <c r="F1091" s="6">
        <f>84</f>
        <v>84</v>
      </c>
      <c r="G1091" s="6" t="str">
        <f>_xlfn.XLOOKUP($F1091,题库数据!$A$5:$A$104,题库数据!$J$5:$J$104,"")</f>
        <v>D</v>
      </c>
      <c r="H1091" s="6" t="str">
        <f>_xlfn.LET(_xlpm.v,_xlfn.XLOOKUP(F1091,题库数据!$A$5:$A$104,题库数据!$K$5:$K$104,""),IF(OR(_xlpm.v="",_xlpm.v=0),"",_xlpm.v))</f>
        <v/>
      </c>
    </row>
    <row r="1092" spans="1:8" ht="18.75" customHeight="1">
      <c r="A1092" s="14" t="s">
        <v>112</v>
      </c>
      <c r="B1092" s="34" t="str">
        <f>_xlfn.LET(_xlpm.inp,$B$1091,_xlpm.nInp,_xlfn.LET(_xlpm.raw,UPPER(TRIM($B$1091)),_xlpm.clean,SUBSTITUTE(SUBSTITUTE(SUBSTITUTE(SUBSTITUTE(SUBSTITUTE(_xlpm.raw,"，",","),"、",","),"；",","),"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92" s="19"/>
      <c r="D1092" s="6" t="str" cm="1">
        <f t="array" ref="D1092">_xlfn.LET(_xlpm.v,INDEX($B:$B, 4 + INT((ROW()-4)/13)*13 + 8), IF(_xlpm.v=0,"",_xlpm.v))</f>
        <v/>
      </c>
      <c r="E1092" s="6"/>
      <c r="F1092" s="6">
        <f>84</f>
        <v>84</v>
      </c>
      <c r="G1092" s="6" t="str">
        <f>_xlfn.XLOOKUP($F1092,题库数据!$A$5:$A$104,题库数据!$J$5:$J$104,"")</f>
        <v>D</v>
      </c>
      <c r="H1092" s="6" t="str">
        <f>_xlfn.LET(_xlpm.v,_xlfn.XLOOKUP(F1092,题库数据!$A$5:$A$104,题库数据!$K$5:$K$104,""),IF(OR(_xlpm.v="",_xlpm.v=0),"",_xlpm.v))</f>
        <v/>
      </c>
    </row>
    <row r="1093" spans="1:8" ht="18.75" customHeight="1">
      <c r="A1093" s="14" t="s">
        <v>113</v>
      </c>
      <c r="B1093" s="35" t="str">
        <f>_xlfn.LET(_xlpm.inp,$B$1091,_xlpm.nStd,_xlfn.LET(_xlpm.raw,UPPER(TRIM($G$1083)),_xlpm.clean,SUBSTITUTE(SUBSTITUTE(SUBSTITUTE(SUBSTITUTE(SUBSTITUTE(_xlpm.raw,"，",","),"、",","),"；",","),"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93" s="18"/>
      <c r="D1093" s="6" t="str" cm="1">
        <f t="array" ref="D1093">_xlfn.LET(_xlpm.v,INDEX($B:$B, 4 + INT((ROW()-4)/13)*13 + 8), IF(_xlpm.v=0,"",_xlpm.v))</f>
        <v/>
      </c>
      <c r="E1093" s="6"/>
      <c r="F1093" s="6">
        <f>84</f>
        <v>84</v>
      </c>
      <c r="G1093" s="6" t="str">
        <f>_xlfn.XLOOKUP($F1093,题库数据!$A$5:$A$104,题库数据!$J$5:$J$104,"")</f>
        <v>D</v>
      </c>
      <c r="H1093" s="6" t="str">
        <f>_xlfn.LET(_xlpm.v,_xlfn.XLOOKUP(F1093,题库数据!$A$5:$A$104,题库数据!$K$5:$K$104,""),IF(OR(_xlpm.v="",_xlpm.v=0),"",_xlpm.v))</f>
        <v/>
      </c>
    </row>
    <row r="1094" spans="1:8" ht="18.75" customHeight="1">
      <c r="A1094" s="37" t="s">
        <v>114</v>
      </c>
      <c r="B1094" s="52" t="str">
        <f>_xlfn.LET(_xlpm.inp,$B$1091,_xlpm.p,$H$1083,IF(OR(LEN(TRIM(_xlpm.inp))=0,LEN(TRIM(_xlpm.p))=0,_xlpm.p=0),"",_xlpm.p))</f>
        <v/>
      </c>
      <c r="C1094" s="63"/>
      <c r="D1094" s="6" t="str" cm="1">
        <f t="array" ref="D1094">_xlfn.LET(_xlpm.v,INDEX($B:$B, 4 + INT((ROW()-4)/13)*13 + 8), IF(_xlpm.v=0,"",_xlpm.v))</f>
        <v/>
      </c>
      <c r="E1094" s="6"/>
      <c r="F1094" s="6">
        <f>84</f>
        <v>84</v>
      </c>
      <c r="G1094" s="6" t="str">
        <f>_xlfn.XLOOKUP($F1094,题库数据!$A$5:$A$104,题库数据!$J$5:$J$104,"")</f>
        <v>D</v>
      </c>
      <c r="H1094" s="6" t="str">
        <f>_xlfn.LET(_xlpm.v,_xlfn.XLOOKUP(F1094,题库数据!$A$5:$A$104,题库数据!$K$5:$K$104,""),IF(OR(_xlpm.v="",_xlpm.v=0),"",_xlpm.v))</f>
        <v/>
      </c>
    </row>
    <row r="1095" spans="1:8" ht="18.75" customHeight="1" thickBot="1">
      <c r="A1095" s="15"/>
      <c r="B1095" s="54"/>
      <c r="C1095" s="55"/>
      <c r="D1095" s="6" t="str" cm="1">
        <f t="array" ref="D1095">_xlfn.LET(_xlpm.v,INDEX($B:$B, 4 + INT((ROW()-4)/13)*13 + 8), IF(_xlpm.v=0,"",_xlpm.v))</f>
        <v/>
      </c>
      <c r="E1095" s="6"/>
      <c r="F1095" s="6">
        <f>84</f>
        <v>84</v>
      </c>
      <c r="G1095" s="6" t="str">
        <f>_xlfn.XLOOKUP($F1095,题库数据!$A$5:$A$104,题库数据!$J$5:$J$104,"")</f>
        <v>D</v>
      </c>
      <c r="H1095" s="6" t="str">
        <f>_xlfn.LET(_xlpm.v,_xlfn.XLOOKUP(F1095,题库数据!$A$5:$A$104,题库数据!$K$5:$K$104,""),IF(OR(_xlpm.v="",_xlpm.v=0),"",_xlpm.v))</f>
        <v/>
      </c>
    </row>
    <row r="1096" spans="1:8" ht="58.5" customHeight="1" thickTop="1" thickBot="1">
      <c r="A1096" s="8" t="s">
        <v>199</v>
      </c>
      <c r="B1096" s="56" t="s">
        <v>751</v>
      </c>
      <c r="C1096" s="57"/>
      <c r="D1096" s="6" t="str" cm="1">
        <f t="array" ref="D1096">_xlfn.LET(_xlpm.v,INDEX($B:$B, 4 + INT((ROW()-4)/13)*13 + 8), IF(_xlpm.v=0,"",_xlpm.v))</f>
        <v/>
      </c>
      <c r="E1096" s="6"/>
      <c r="F1096" s="6">
        <f>85</f>
        <v>85</v>
      </c>
      <c r="G1096" s="6" t="str">
        <f>_xlfn.XLOOKUP($F1096,题库数据!$A$5:$A$104,题库数据!$J$5:$J$104,"")</f>
        <v>D</v>
      </c>
      <c r="H1096" s="6" t="str">
        <f>_xlfn.LET(_xlpm.v,_xlfn.XLOOKUP(F1096,题库数据!$A$5:$A$104,题库数据!$K$5:$K$104,""),IF(OR(_xlpm.v="",_xlpm.v=0),"",_xlpm.v))</f>
        <v>This approach ensures that the order creation and payment processing steps are separate and atomic. By sending the order information to an SQS FIFO queue, the payment service can process the order one at a time and in the order they were received. If the payment service is unable to process an order, it can be retried later, preventing the creation of multiple orders. The deletion of the message from the queue after it is processed will prevent the same message from being processed multiple times. It's worth noting that FIFO queues guarantee that messages are processed in the order they are received, and prevent duplicates.这种方法确保了订单创建和支付处理步骤是独立的和原子的。通过将订单信息发送到SQS FIFO队列,支付服务可以按照收到订单的顺序一次处理一个订单。如果支付服务无法处理订单,可以稍后重试,以防止创建多个订单。处理完消息后从队列中删除消息将防止同一消息被多次处理。值得注意的是,FIFO队列保证消息按照接收顺序进行处理,并防止重复。</v>
      </c>
    </row>
    <row r="1097" spans="1:8" ht="18.75" customHeight="1">
      <c r="A1097" s="9"/>
      <c r="B1097" s="74"/>
      <c r="C1097" s="75"/>
      <c r="D1097" s="6" t="str" cm="1">
        <f t="array" ref="D1097">_xlfn.LET(_xlpm.v,INDEX($B:$B, 4 + INT((ROW()-4)/13)*13 + 8), IF(_xlpm.v=0,"",_xlpm.v))</f>
        <v/>
      </c>
      <c r="E1097" s="6"/>
      <c r="F1097" s="6">
        <f>85</f>
        <v>85</v>
      </c>
      <c r="G1097" s="6" t="str">
        <f>_xlfn.XLOOKUP($F1097,题库数据!$A$5:$A$104,题库数据!$J$5:$J$104,"")</f>
        <v>D</v>
      </c>
      <c r="H1097" s="6" t="str">
        <f>_xlfn.LET(_xlpm.v,_xlfn.XLOOKUP(F1097,题库数据!$A$5:$A$104,题库数据!$K$5:$K$104,""),IF(OR(_xlpm.v="",_xlpm.v=0),"",_xlpm.v))</f>
        <v>This approach ensures that the order creation and payment processing steps are separate and atomic. By sending the order information to an SQS FIFO queue, the payment service can process the order one at a time and in the order they were received. If the payment service is unable to process an order, it can be retried later, preventing the creation of multiple orders. The deletion of the message from the queue after it is processed will prevent the same message from being processed multiple times. It's worth noting that FIFO queues guarantee that messages are processed in the order they are received, and prevent duplicates.这种方法确保了订单创建和支付处理步骤是独立的和原子的。通过将订单信息发送到SQS FIFO队列,支付服务可以按照收到订单的顺序一次处理一个订单。如果支付服务无法处理订单,可以稍后重试,以防止创建多个订单。处理完消息后从队列中删除消息将防止同一消息被多次处理。值得注意的是,FIFO队列保证消息按照接收顺序进行处理,并防止重复。</v>
      </c>
    </row>
    <row r="1098" spans="1:8" ht="18.75" customHeight="1">
      <c r="A1098" s="10" t="s">
        <v>107</v>
      </c>
      <c r="B1098" s="64" t="str">
        <f>_xlfn.XLOOKUP($F1098,题库[题号],题库[选项A])</f>
        <v>配置 Web 应用程序以向 Amazon Kinesis Data Firehose 发送订单消息.设置支付服务以从 Kinesis Data Firehose 检索消息并处理订单.</v>
      </c>
      <c r="C1098" s="65"/>
      <c r="D1098" s="6" t="str" cm="1">
        <f t="array" ref="D1098">_xlfn.LET(_xlpm.v,INDEX($B:$B, 4 + INT((ROW()-4)/13)*13 + 8), IF(_xlpm.v=0,"",_xlpm.v))</f>
        <v/>
      </c>
      <c r="E1098" s="6"/>
      <c r="F1098" s="6">
        <f>85</f>
        <v>85</v>
      </c>
      <c r="G1098" s="6" t="str">
        <f>_xlfn.XLOOKUP($F1098,题库数据!$A$5:$A$104,题库数据!$J$5:$J$104,"")</f>
        <v>D</v>
      </c>
      <c r="H1098" s="6" t="str">
        <f>_xlfn.LET(_xlpm.v,_xlfn.XLOOKUP(F1098,题库数据!$A$5:$A$104,题库数据!$K$5:$K$104,""),IF(OR(_xlpm.v="",_xlpm.v=0),"",_xlpm.v))</f>
        <v>This approach ensures that the order creation and payment processing steps are separate and atomic. By sending the order information to an SQS FIFO queue, the payment service can process the order one at a time and in the order they were received. If the payment service is unable to process an order, it can be retried later, preventing the creation of multiple orders. The deletion of the message from the queue after it is processed will prevent the same message from being processed multiple times. It's worth noting that FIFO queues guarantee that messages are processed in the order they are received, and prevent duplicates.这种方法确保了订单创建和支付处理步骤是独立的和原子的。通过将订单信息发送到SQS FIFO队列,支付服务可以按照收到订单的顺序一次处理一个订单。如果支付服务无法处理订单,可以稍后重试,以防止创建多个订单。处理完消息后从队列中删除消息将防止同一消息被多次处理。值得注意的是,FIFO队列保证消息按照接收顺序进行处理,并防止重复。</v>
      </c>
    </row>
    <row r="1099" spans="1:8" ht="18.75" customHeight="1">
      <c r="A1099" s="10" t="s">
        <v>108</v>
      </c>
      <c r="B1099" s="64" t="str">
        <f>_xlfn.XLOOKUP($F1099,题库[题号],题库[选项B])</f>
        <v>在 AWS CloudTrail 中创建规则,根据记录的应用程序路径请求调用 AWS Lambda 函数.使用 Lambda 查询数据库,调用支付服务,并传入订单信息.</v>
      </c>
      <c r="C1099" s="65"/>
      <c r="D1099" s="6" t="str" cm="1">
        <f t="array" ref="D1099">_xlfn.LET(_xlpm.v,INDEX($B:$B, 4 + INT((ROW()-4)/13)*13 + 8), IF(_xlpm.v=0,"",_xlpm.v))</f>
        <v/>
      </c>
      <c r="E1099" s="6"/>
      <c r="F1099" s="6">
        <f>85</f>
        <v>85</v>
      </c>
      <c r="G1099" s="6" t="str">
        <f>_xlfn.XLOOKUP($F1099,题库数据!$A$5:$A$104,题库数据!$J$5:$J$104,"")</f>
        <v>D</v>
      </c>
      <c r="H1099" s="6" t="str">
        <f>_xlfn.LET(_xlpm.v,_xlfn.XLOOKUP(F1099,题库数据!$A$5:$A$104,题库数据!$K$5:$K$104,""),IF(OR(_xlpm.v="",_xlpm.v=0),"",_xlpm.v))</f>
        <v>This approach ensures that the order creation and payment processing steps are separate and atomic. By sending the order information to an SQS FIFO queue, the payment service can process the order one at a time and in the order they were received. If the payment service is unable to process an order, it can be retried later, preventing the creation of multiple orders. The deletion of the message from the queue after it is processed will prevent the same message from being processed multiple times. It's worth noting that FIFO queues guarantee that messages are processed in the order they are received, and prevent duplicates.这种方法确保了订单创建和支付处理步骤是独立的和原子的。通过将订单信息发送到SQS FIFO队列,支付服务可以按照收到订单的顺序一次处理一个订单。如果支付服务无法处理订单,可以稍后重试,以防止创建多个订单。处理完消息后从队列中删除消息将防止同一消息被多次处理。值得注意的是,FIFO队列保证消息按照接收顺序进行处理,并防止重复。</v>
      </c>
    </row>
    <row r="1100" spans="1:8" ht="18.75" customHeight="1">
      <c r="A1100" s="10" t="s">
        <v>109</v>
      </c>
      <c r="B1100" s="64" t="str">
        <f>_xlfn.XLOOKUP($F1100,题库[题号],题库[选项C])</f>
        <v>将订单存储在数据库中.向 Amazon Simple Notification Service (Amazon SNS)发送包含订单号的消息.将支付服务设置为轮询Amazon SNS.检索消息并处理订单.</v>
      </c>
      <c r="C1100" s="65"/>
      <c r="D1100" s="6" t="str" cm="1">
        <f t="array" ref="D1100">_xlfn.LET(_xlpm.v,INDEX($B:$B, 4 + INT((ROW()-4)/13)*13 + 8), IF(_xlpm.v=0,"",_xlpm.v))</f>
        <v/>
      </c>
      <c r="E1100" s="6"/>
      <c r="F1100" s="6">
        <f>85</f>
        <v>85</v>
      </c>
      <c r="G1100" s="6" t="str">
        <f>_xlfn.XLOOKUP($F1100,题库数据!$A$5:$A$104,题库数据!$J$5:$J$104,"")</f>
        <v>D</v>
      </c>
      <c r="H1100" s="6" t="str">
        <f>_xlfn.LET(_xlpm.v,_xlfn.XLOOKUP(F1100,题库数据!$A$5:$A$104,题库数据!$K$5:$K$104,""),IF(OR(_xlpm.v="",_xlpm.v=0),"",_xlpm.v))</f>
        <v>This approach ensures that the order creation and payment processing steps are separate and atomic. By sending the order information to an SQS FIFO queue, the payment service can process the order one at a time and in the order they were received. If the payment service is unable to process an order, it can be retried later, preventing the creation of multiple orders. The deletion of the message from the queue after it is processed will prevent the same message from being processed multiple times. It's worth noting that FIFO queues guarantee that messages are processed in the order they are received, and prevent duplicates.这种方法确保了订单创建和支付处理步骤是独立的和原子的。通过将订单信息发送到SQS FIFO队列,支付服务可以按照收到订单的顺序一次处理一个订单。如果支付服务无法处理订单,可以稍后重试,以防止创建多个订单。处理完消息后从队列中删除消息将防止同一消息被多次处理。值得注意的是,FIFO队列保证消息按照接收顺序进行处理,并防止重复。</v>
      </c>
    </row>
    <row r="1101" spans="1:8" ht="18.75" customHeight="1">
      <c r="A1101" s="10" t="s">
        <v>110</v>
      </c>
      <c r="B1101" s="64" t="str">
        <f>_xlfn.XLOOKUP($F1101,题库[题号],题库[选项D])</f>
        <v>将订单存储在数据库中,将包含订单号的消息发送到 Amazon Simple Queue Service (Amazon SQS) FIFO 队列.设置支付服务以检索消息并处理订单.从队列中删除消息.</v>
      </c>
      <c r="C1101" s="65"/>
      <c r="D1101" s="6" t="str" cm="1">
        <f t="array" ref="D1101">_xlfn.LET(_xlpm.v,INDEX($B:$B, 4 + INT((ROW()-4)/13)*13 + 8), IF(_xlpm.v=0,"",_xlpm.v))</f>
        <v/>
      </c>
      <c r="E1101" s="6"/>
      <c r="F1101" s="6">
        <f>85</f>
        <v>85</v>
      </c>
      <c r="G1101" s="6" t="str">
        <f>_xlfn.XLOOKUP($F1101,题库数据!$A$5:$A$104,题库数据!$J$5:$J$104,"")</f>
        <v>D</v>
      </c>
      <c r="H1101" s="6" t="str">
        <f>_xlfn.LET(_xlpm.v,_xlfn.XLOOKUP(F1101,题库数据!$A$5:$A$104,题库数据!$K$5:$K$104,""),IF(OR(_xlpm.v="",_xlpm.v=0),"",_xlpm.v))</f>
        <v>This approach ensures that the order creation and payment processing steps are separate and atomic. By sending the order information to an SQS FIFO queue, the payment service can process the order one at a time and in the order they were received. If the payment service is unable to process an order, it can be retried later, preventing the creation of multiple orders. The deletion of the message from the queue after it is processed will prevent the same message from being processed multiple times. It's worth noting that FIFO queues guarantee that messages are processed in the order they are received, and prevent duplicates.这种方法确保了订单创建和支付处理步骤是独立的和原子的。通过将订单信息发送到SQS FIFO队列,支付服务可以按照收到订单的顺序一次处理一个订单。如果支付服务无法处理订单,可以稍后重试,以防止创建多个订单。处理完消息后从队列中删除消息将防止同一消息被多次处理。值得注意的是,FIFO队列保证消息按照接收顺序进行处理,并防止重复。</v>
      </c>
    </row>
    <row r="1102" spans="1:8" ht="18.75" customHeight="1">
      <c r="A1102" s="10"/>
      <c r="B1102" s="62" t="str">
        <f>_xlfn.LET(_xlpm.v,_xlfn.XLOOKUP($F1102,题库[题号],题库[选项E],""),IF(OR(_xlpm.v="",_xlpm.v=0),"",_xlpm.v))</f>
        <v/>
      </c>
      <c r="C1102" s="63"/>
      <c r="D1102" s="6" t="str" cm="1">
        <f t="array" ref="D1102">_xlfn.LET(_xlpm.v,INDEX($B:$B, 4 + INT((ROW()-4)/13)*13 + 8), IF(_xlpm.v=0,"",_xlpm.v))</f>
        <v/>
      </c>
      <c r="E1102" s="6"/>
      <c r="F1102" s="6">
        <f>85</f>
        <v>85</v>
      </c>
      <c r="G1102" s="6" t="str">
        <f>_xlfn.XLOOKUP($F1102,题库数据!$A$5:$A$104,题库数据!$J$5:$J$104,"")</f>
        <v>D</v>
      </c>
      <c r="H1102" s="6" t="str">
        <f>_xlfn.LET(_xlpm.v,_xlfn.XLOOKUP(F1102,题库数据!$A$5:$A$104,题库数据!$K$5:$K$104,""),IF(OR(_xlpm.v="",_xlpm.v=0),"",_xlpm.v))</f>
        <v>This approach ensures that the order creation and payment processing steps are separate and atomic. By sending the order information to an SQS FIFO queue, the payment service can process the order one at a time and in the order they were received. If the payment service is unable to process an order, it can be retried later, preventing the creation of multiple orders. The deletion of the message from the queue after it is processed will prevent the same message from being processed multiple times. It's worth noting that FIFO queues guarantee that messages are processed in the order they are received, and prevent duplicates.这种方法确保了订单创建和支付处理步骤是独立的和原子的。通过将订单信息发送到SQS FIFO队列,支付服务可以按照收到订单的顺序一次处理一个订单。如果支付服务无法处理订单,可以稍后重试,以防止创建多个订单。处理完消息后从队列中删除消息将防止同一消息被多次处理。值得注意的是,FIFO队列保证消息按照接收顺序进行处理,并防止重复。</v>
      </c>
    </row>
    <row r="1103" spans="1:8" ht="18.75" customHeight="1" thickBot="1">
      <c r="A1103" s="10"/>
      <c r="B1103" s="66" t="str">
        <f>_xlfn.LET(_xlpm.v,_xlfn.XLOOKUP($F1103,题库[题号],题库[选项F],""),IF(OR(_xlpm.v="",_xlpm.v=0),"",_xlpm.v))</f>
        <v/>
      </c>
      <c r="C1103" s="67"/>
      <c r="D1103" s="6" t="str" cm="1">
        <f t="array" ref="D1103">_xlfn.LET(_xlpm.v,INDEX($B:$B, 4 + INT((ROW()-4)/13)*13 + 8), IF(_xlpm.v=0,"",_xlpm.v))</f>
        <v/>
      </c>
      <c r="E1103" s="6"/>
      <c r="F1103" s="6">
        <f>85</f>
        <v>85</v>
      </c>
      <c r="G1103" s="6" t="str">
        <f>_xlfn.XLOOKUP($F1103,题库数据!$A$5:$A$104,题库数据!$J$5:$J$104,"")</f>
        <v>D</v>
      </c>
      <c r="H1103" s="6" t="str">
        <f>_xlfn.LET(_xlpm.v,_xlfn.XLOOKUP(F1103,题库数据!$A$5:$A$104,题库数据!$K$5:$K$104,""),IF(OR(_xlpm.v="",_xlpm.v=0),"",_xlpm.v))</f>
        <v>This approach ensures that the order creation and payment processing steps are separate and atomic. By sending the order information to an SQS FIFO queue, the payment service can process the order one at a time and in the order they were received. If the payment service is unable to process an order, it can be retried later, preventing the creation of multiple orders. The deletion of the message from the queue after it is processed will prevent the same message from being processed multiple times. It's worth noting that FIFO queues guarantee that messages are processed in the order they are received, and prevent duplicates.这种方法确保了订单创建和支付处理步骤是独立的和原子的。通过将订单信息发送到SQS FIFO队列,支付服务可以按照收到订单的顺序一次处理一个订单。如果支付服务无法处理订单,可以稍后重试,以防止创建多个订单。处理完消息后从队列中删除消息将防止同一消息被多次处理。值得注意的是,FIFO队列保证消息按照接收顺序进行处理,并防止重复。</v>
      </c>
    </row>
    <row r="1104" spans="1:8" ht="18.75" customHeight="1" thickBot="1">
      <c r="A1104" s="11" t="s">
        <v>111</v>
      </c>
      <c r="B1104" s="25"/>
      <c r="C1104" s="7"/>
      <c r="D1104" s="6" t="str" cm="1">
        <f t="array" ref="D1104">_xlfn.LET(_xlpm.v,INDEX($B:$B, 4 + INT((ROW()-4)/13)*13 + 8), IF(_xlpm.v=0,"",_xlpm.v))</f>
        <v/>
      </c>
      <c r="E1104" s="6"/>
      <c r="F1104" s="6">
        <f>85</f>
        <v>85</v>
      </c>
      <c r="G1104" s="6" t="str">
        <f>_xlfn.XLOOKUP($F1104,题库数据!$A$5:$A$104,题库数据!$J$5:$J$104,"")</f>
        <v>D</v>
      </c>
      <c r="H1104" s="6" t="str">
        <f>_xlfn.LET(_xlpm.v,_xlfn.XLOOKUP(F1104,题库数据!$A$5:$A$104,题库数据!$K$5:$K$104,""),IF(OR(_xlpm.v="",_xlpm.v=0),"",_xlpm.v))</f>
        <v>This approach ensures that the order creation and payment processing steps are separate and atomic. By sending the order information to an SQS FIFO queue, the payment service can process the order one at a time and in the order they were received. If the payment service is unable to process an order, it can be retried later, preventing the creation of multiple orders. The deletion of the message from the queue after it is processed will prevent the same message from being processed multiple times. It's worth noting that FIFO queues guarantee that messages are processed in the order they are received, and prevent duplicates.这种方法确保了订单创建和支付处理步骤是独立的和原子的。通过将订单信息发送到SQS FIFO队列,支付服务可以按照收到订单的顺序一次处理一个订单。如果支付服务无法处理订单,可以稍后重试,以防止创建多个订单。处理完消息后从队列中删除消息将防止同一消息被多次处理。值得注意的是,FIFO队列保证消息按照接收顺序进行处理,并防止重复。</v>
      </c>
    </row>
    <row r="1105" spans="1:8" ht="18.75" customHeight="1">
      <c r="A1105" s="10" t="s">
        <v>112</v>
      </c>
      <c r="B1105" s="34" t="str">
        <f>_xlfn.LET(_xlpm.inp,$B$1104,_xlpm.nInp,_xlfn.LET(_xlpm.raw,UPPER(TRIM($B$1104)),_xlpm.clean,SUBSTITUTE(SUBSTITUTE(SUBSTITUTE(SUBSTITUTE(SUBSTITUTE(_xlpm.raw,"，",","),"、",","),"；",","),"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05" s="19"/>
      <c r="D1105" s="6" t="str" cm="1">
        <f t="array" ref="D1105">_xlfn.LET(_xlpm.v,INDEX($B:$B, 4 + INT((ROW()-4)/13)*13 + 8), IF(_xlpm.v=0,"",_xlpm.v))</f>
        <v/>
      </c>
      <c r="E1105" s="6"/>
      <c r="F1105" s="6">
        <f>85</f>
        <v>85</v>
      </c>
      <c r="G1105" s="6" t="str">
        <f>_xlfn.XLOOKUP($F1105,题库数据!$A$5:$A$104,题库数据!$J$5:$J$104,"")</f>
        <v>D</v>
      </c>
      <c r="H1105" s="6" t="str">
        <f>_xlfn.LET(_xlpm.v,_xlfn.XLOOKUP(F1105,题库数据!$A$5:$A$104,题库数据!$K$5:$K$104,""),IF(OR(_xlpm.v="",_xlpm.v=0),"",_xlpm.v))</f>
        <v>This approach ensures that the order creation and payment processing steps are separate and atomic. By sending the order information to an SQS FIFO queue, the payment service can process the order one at a time and in the order they were received. If the payment service is unable to process an order, it can be retried later, preventing the creation of multiple orders. The deletion of the message from the queue after it is processed will prevent the same message from being processed multiple times. It's worth noting that FIFO queues guarantee that messages are processed in the order they are received, and prevent duplicates.这种方法确保了订单创建和支付处理步骤是独立的和原子的。通过将订单信息发送到SQS FIFO队列,支付服务可以按照收到订单的顺序一次处理一个订单。如果支付服务无法处理订单,可以稍后重试,以防止创建多个订单。处理完消息后从队列中删除消息将防止同一消息被多次处理。值得注意的是,FIFO队列保证消息按照接收顺序进行处理,并防止重复。</v>
      </c>
    </row>
    <row r="1106" spans="1:8" ht="18.75" customHeight="1">
      <c r="A1106" s="10" t="s">
        <v>113</v>
      </c>
      <c r="B1106" s="35" t="str">
        <f>_xlfn.LET(_xlpm.inp,$B$1104,_xlpm.nStd,_xlfn.LET(_xlpm.raw,UPPER(TRIM($G$1096)),_xlpm.clean,SUBSTITUTE(SUBSTITUTE(SUBSTITUTE(SUBSTITUTE(SUBSTITUTE(_xlpm.raw,"，",","),"、",","),"；",","),"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06" s="18"/>
      <c r="D1106" s="6" t="str" cm="1">
        <f t="array" ref="D1106">_xlfn.LET(_xlpm.v,INDEX($B:$B, 4 + INT((ROW()-4)/13)*13 + 8), IF(_xlpm.v=0,"",_xlpm.v))</f>
        <v/>
      </c>
      <c r="E1106" s="6"/>
      <c r="F1106" s="6">
        <f>85</f>
        <v>85</v>
      </c>
      <c r="G1106" s="6" t="str">
        <f>_xlfn.XLOOKUP($F1106,题库数据!$A$5:$A$104,题库数据!$J$5:$J$104,"")</f>
        <v>D</v>
      </c>
      <c r="H1106" s="6" t="str">
        <f>_xlfn.LET(_xlpm.v,_xlfn.XLOOKUP(F1106,题库数据!$A$5:$A$104,题库数据!$K$5:$K$104,""),IF(OR(_xlpm.v="",_xlpm.v=0),"",_xlpm.v))</f>
        <v>This approach ensures that the order creation and payment processing steps are separate and atomic. By sending the order information to an SQS FIFO queue, the payment service can process the order one at a time and in the order they were received. If the payment service is unable to process an order, it can be retried later, preventing the creation of multiple orders. The deletion of the message from the queue after it is processed will prevent the same message from being processed multiple times. It's worth noting that FIFO queues guarantee that messages are processed in the order they are received, and prevent duplicates.这种方法确保了订单创建和支付处理步骤是独立的和原子的。通过将订单信息发送到SQS FIFO队列,支付服务可以按照收到订单的顺序一次处理一个订单。如果支付服务无法处理订单,可以稍后重试,以防止创建多个订单。处理完消息后从队列中删除消息将防止同一消息被多次处理。值得注意的是,FIFO队列保证消息按照接收顺序进行处理,并防止重复。</v>
      </c>
    </row>
    <row r="1107" spans="1:8" ht="18.75" customHeight="1">
      <c r="A1107" s="37" t="s">
        <v>114</v>
      </c>
      <c r="B1107" s="52" t="str">
        <f>_xlfn.LET(_xlpm.inp,$B$1104,_xlpm.p,$H$1096,IF(OR(LEN(TRIM(_xlpm.inp))=0,LEN(TRIM(_xlpm.p))=0,_xlpm.p=0),"",_xlpm.p))</f>
        <v/>
      </c>
      <c r="C1107" s="63"/>
      <c r="D1107" s="6" t="str" cm="1">
        <f t="array" ref="D1107">_xlfn.LET(_xlpm.v,INDEX($B:$B, 4 + INT((ROW()-4)/13)*13 + 8), IF(_xlpm.v=0,"",_xlpm.v))</f>
        <v/>
      </c>
      <c r="E1107" s="6"/>
      <c r="F1107" s="6">
        <f>85</f>
        <v>85</v>
      </c>
      <c r="G1107" s="6" t="str">
        <f>_xlfn.XLOOKUP($F1107,题库数据!$A$5:$A$104,题库数据!$J$5:$J$104,"")</f>
        <v>D</v>
      </c>
      <c r="H1107" s="6" t="str">
        <f>_xlfn.LET(_xlpm.v,_xlfn.XLOOKUP(F1107,题库数据!$A$5:$A$104,题库数据!$K$5:$K$104,""),IF(OR(_xlpm.v="",_xlpm.v=0),"",_xlpm.v))</f>
        <v>This approach ensures that the order creation and payment processing steps are separate and atomic. By sending the order information to an SQS FIFO queue, the payment service can process the order one at a time and in the order they were received. If the payment service is unable to process an order, it can be retried later, preventing the creation of multiple orders. The deletion of the message from the queue after it is processed will prevent the same message from being processed multiple times. It's worth noting that FIFO queues guarantee that messages are processed in the order they are received, and prevent duplicates.这种方法确保了订单创建和支付处理步骤是独立的和原子的。通过将订单信息发送到SQS FIFO队列,支付服务可以按照收到订单的顺序一次处理一个订单。如果支付服务无法处理订单,可以稍后重试,以防止创建多个订单。处理完消息后从队列中删除消息将防止同一消息被多次处理。值得注意的是,FIFO队列保证消息按照接收顺序进行处理,并防止重复。</v>
      </c>
    </row>
    <row r="1108" spans="1:8" ht="18.75" customHeight="1" thickBot="1">
      <c r="A1108" s="12"/>
      <c r="B1108" s="54"/>
      <c r="C1108" s="55"/>
      <c r="D1108" s="6" t="str" cm="1">
        <f t="array" ref="D1108">_xlfn.LET(_xlpm.v,INDEX($B:$B, 4 + INT((ROW()-4)/13)*13 + 8), IF(_xlpm.v=0,"",_xlpm.v))</f>
        <v/>
      </c>
      <c r="E1108" s="6"/>
      <c r="F1108" s="6">
        <f>85</f>
        <v>85</v>
      </c>
      <c r="G1108" s="6" t="str">
        <f>_xlfn.XLOOKUP($F1108,题库数据!$A$5:$A$104,题库数据!$J$5:$J$104,"")</f>
        <v>D</v>
      </c>
      <c r="H1108" s="6" t="str">
        <f>_xlfn.LET(_xlpm.v,_xlfn.XLOOKUP(F1108,题库数据!$A$5:$A$104,题库数据!$K$5:$K$104,""),IF(OR(_xlpm.v="",_xlpm.v=0),"",_xlpm.v))</f>
        <v>This approach ensures that the order creation and payment processing steps are separate and atomic. By sending the order information to an SQS FIFO queue, the payment service can process the order one at a time and in the order they were received. If the payment service is unable to process an order, it can be retried later, preventing the creation of multiple orders. The deletion of the message from the queue after it is processed will prevent the same message from being processed multiple times. It's worth noting that FIFO queues guarantee that messages are processed in the order they are received, and prevent duplicates.这种方法确保了订单创建和支付处理步骤是独立的和原子的。通过将订单信息发送到SQS FIFO队列,支付服务可以按照收到订单的顺序一次处理一个订单。如果支付服务无法处理订单,可以稍后重试,以防止创建多个订单。处理完消息后从队列中删除消息将防止同一消息被多次处理。值得注意的是,FIFO队列保证消息按照接收顺序进行处理,并防止重复。</v>
      </c>
    </row>
    <row r="1109" spans="1:8" ht="58.5" customHeight="1" thickTop="1" thickBot="1">
      <c r="A1109" s="8" t="s">
        <v>200</v>
      </c>
      <c r="B1109" s="56" t="s">
        <v>753</v>
      </c>
      <c r="C1109" s="57"/>
      <c r="D1109" s="6" t="str" cm="1">
        <f t="array" ref="D1109">_xlfn.LET(_xlpm.v,INDEX($B:$B, 4 + INT((ROW()-4)/13)*13 + 8), IF(_xlpm.v=0,"",_xlpm.v))</f>
        <v/>
      </c>
      <c r="E1109" s="6"/>
      <c r="F1109" s="6">
        <f>86</f>
        <v>86</v>
      </c>
      <c r="G1109" s="6" t="str">
        <f>_xlfn.XLOOKUP($F1109,题库数据!$A$5:$A$104,题库数据!$J$5:$J$104,"")</f>
        <v>A</v>
      </c>
      <c r="H1109" s="6" t="str">
        <f>_xlfn.LET(_xlpm.v,_xlfn.XLOOKUP(F1109,题库数据!$A$5:$A$104,题库数据!$K$5:$K$104,""),IF(OR(_xlpm.v="",_xlpm.v=0),"",_xlpm.v))</f>
        <v>https://docs.aws.amazon.com/AWSEC2/latest/UserGuide/ebs-volumes-multi.html</v>
      </c>
    </row>
    <row r="1110" spans="1:8" ht="18.75" customHeight="1">
      <c r="A1110" s="13"/>
      <c r="B1110" s="58"/>
      <c r="C1110" s="59"/>
      <c r="D1110" s="6" t="str" cm="1">
        <f t="array" ref="D1110">_xlfn.LET(_xlpm.v,INDEX($B:$B, 4 + INT((ROW()-4)/13)*13 + 8), IF(_xlpm.v=0,"",_xlpm.v))</f>
        <v/>
      </c>
      <c r="E1110" s="6"/>
      <c r="F1110" s="6">
        <f>86</f>
        <v>86</v>
      </c>
      <c r="G1110" s="6" t="str">
        <f>_xlfn.XLOOKUP($F1110,题库数据!$A$5:$A$104,题库数据!$J$5:$J$104,"")</f>
        <v>A</v>
      </c>
      <c r="H1110" s="6" t="str">
        <f>_xlfn.LET(_xlpm.v,_xlfn.XLOOKUP(F1110,题库数据!$A$5:$A$104,题库数据!$K$5:$K$104,""),IF(OR(_xlpm.v="",_xlpm.v=0),"",_xlpm.v))</f>
        <v>https://docs.aws.amazon.com/AWSEC2/latest/UserGuide/ebs-volumes-multi.html</v>
      </c>
    </row>
    <row r="1111" spans="1:8" ht="18.75" customHeight="1">
      <c r="A1111" s="14" t="s">
        <v>107</v>
      </c>
      <c r="B1111" s="60" t="str">
        <f>_xlfn.XLOOKUP($F1111,题库[题号],题库[选项A])</f>
        <v>使用集群置放群组.使用 Amazon EBS Multi-Attach 将单个预置 IOPS SSD Amazon Elastic Block Store (Amazon EBS) 卷附加到所有实例.</v>
      </c>
      <c r="C1111" s="61"/>
      <c r="D1111" s="6" t="str" cm="1">
        <f t="array" ref="D1111">_xlfn.LET(_xlpm.v,INDEX($B:$B, 4 + INT((ROW()-4)/13)*13 + 8), IF(_xlpm.v=0,"",_xlpm.v))</f>
        <v/>
      </c>
      <c r="E1111" s="6"/>
      <c r="F1111" s="6">
        <f>86</f>
        <v>86</v>
      </c>
      <c r="G1111" s="6" t="str">
        <f>_xlfn.XLOOKUP($F1111,题库数据!$A$5:$A$104,题库数据!$J$5:$J$104,"")</f>
        <v>A</v>
      </c>
      <c r="H1111" s="6" t="str">
        <f>_xlfn.LET(_xlpm.v,_xlfn.XLOOKUP(F1111,题库数据!$A$5:$A$104,题库数据!$K$5:$K$104,""),IF(OR(_xlpm.v="",_xlpm.v=0),"",_xlpm.v))</f>
        <v>https://docs.aws.amazon.com/AWSEC2/latest/UserGuide/ebs-volumes-multi.html</v>
      </c>
    </row>
    <row r="1112" spans="1:8" ht="18.75" customHeight="1">
      <c r="A1112" s="14" t="s">
        <v>108</v>
      </c>
      <c r="B1112" s="60" t="str">
        <f>_xlfn.XLOOKUP($F1112,题库[题号],题库[选项B])</f>
        <v>使用集群放置组。通过使用Amazon Elastic file System (Amazon EFS) 创建跨实例的共享文件系统。</v>
      </c>
      <c r="C1112" s="61"/>
      <c r="D1112" s="6" t="str" cm="1">
        <f t="array" ref="D1112">_xlfn.LET(_xlpm.v,INDEX($B:$B, 4 + INT((ROW()-4)/13)*13 + 8), IF(_xlpm.v=0,"",_xlpm.v))</f>
        <v/>
      </c>
      <c r="E1112" s="6"/>
      <c r="F1112" s="6">
        <f>86</f>
        <v>86</v>
      </c>
      <c r="G1112" s="6" t="str">
        <f>_xlfn.XLOOKUP($F1112,题库数据!$A$5:$A$104,题库数据!$J$5:$J$104,"")</f>
        <v>A</v>
      </c>
      <c r="H1112" s="6" t="str">
        <f>_xlfn.LET(_xlpm.v,_xlfn.XLOOKUP(F1112,题库数据!$A$5:$A$104,题库数据!$K$5:$K$104,""),IF(OR(_xlpm.v="",_xlpm.v=0),"",_xlpm.v))</f>
        <v>https://docs.aws.amazon.com/AWSEC2/latest/UserGuide/ebs-volumes-multi.html</v>
      </c>
    </row>
    <row r="1113" spans="1:8" ht="18.75" customHeight="1">
      <c r="A1113" s="14" t="s">
        <v>109</v>
      </c>
      <c r="B1113" s="60" t="str">
        <f>_xlfn.XLOOKUP($F1113,题库[题号],题库[选项C])</f>
        <v>使用分区放置组。通过使用Amazon Elastic file System (Amazon EFS) 创建跨实例的共享文件系统。</v>
      </c>
      <c r="C1113" s="61"/>
      <c r="D1113" s="6" t="str" cm="1">
        <f t="array" ref="D1113">_xlfn.LET(_xlpm.v,INDEX($B:$B, 4 + INT((ROW()-4)/13)*13 + 8), IF(_xlpm.v=0,"",_xlpm.v))</f>
        <v/>
      </c>
      <c r="E1113" s="6"/>
      <c r="F1113" s="6">
        <f>86</f>
        <v>86</v>
      </c>
      <c r="G1113" s="6" t="str">
        <f>_xlfn.XLOOKUP($F1113,题库数据!$A$5:$A$104,题库数据!$J$5:$J$104,"")</f>
        <v>A</v>
      </c>
      <c r="H1113" s="6" t="str">
        <f>_xlfn.LET(_xlpm.v,_xlfn.XLOOKUP(F1113,题库数据!$A$5:$A$104,题库数据!$K$5:$K$104,""),IF(OR(_xlpm.v="",_xlpm.v=0),"",_xlpm.v))</f>
        <v>https://docs.aws.amazon.com/AWSEC2/latest/UserGuide/ebs-volumes-multi.html</v>
      </c>
    </row>
    <row r="1114" spans="1:8" ht="18.75" customHeight="1">
      <c r="A1114" s="14" t="s">
        <v>110</v>
      </c>
      <c r="B1114" s="60" t="str">
        <f>_xlfn.XLOOKUP($F1114,题库[题号],题库[选项D])</f>
        <v>使用分散的置放群组.使用 Amazon EBS 多重连接将单个预置 IOPS SSD Amazon Elastic Block Store (Amazon EBS)卷附加到所有实例.</v>
      </c>
      <c r="C1114" s="61"/>
      <c r="D1114" s="6" t="str" cm="1">
        <f t="array" ref="D1114">_xlfn.LET(_xlpm.v,INDEX($B:$B, 4 + INT((ROW()-4)/13)*13 + 8), IF(_xlpm.v=0,"",_xlpm.v))</f>
        <v/>
      </c>
      <c r="E1114" s="6"/>
      <c r="F1114" s="6">
        <f>86</f>
        <v>86</v>
      </c>
      <c r="G1114" s="6" t="str">
        <f>_xlfn.XLOOKUP($F1114,题库数据!$A$5:$A$104,题库数据!$J$5:$J$104,"")</f>
        <v>A</v>
      </c>
      <c r="H1114" s="6" t="str">
        <f>_xlfn.LET(_xlpm.v,_xlfn.XLOOKUP(F1114,题库数据!$A$5:$A$104,题库数据!$K$5:$K$104,""),IF(OR(_xlpm.v="",_xlpm.v=0),"",_xlpm.v))</f>
        <v>https://docs.aws.amazon.com/AWSEC2/latest/UserGuide/ebs-volumes-multi.html</v>
      </c>
    </row>
    <row r="1115" spans="1:8" ht="18.75" customHeight="1">
      <c r="A1115" s="14"/>
      <c r="B1115" s="62" t="str">
        <f>_xlfn.LET(_xlpm.v,_xlfn.XLOOKUP($F1115,题库[题号],题库[选项E],""),IF(OR(_xlpm.v="",_xlpm.v=0),"",_xlpm.v))</f>
        <v/>
      </c>
      <c r="C1115" s="63"/>
      <c r="D1115" s="6" t="str" cm="1">
        <f t="array" ref="D1115">_xlfn.LET(_xlpm.v,INDEX($B:$B, 4 + INT((ROW()-4)/13)*13 + 8), IF(_xlpm.v=0,"",_xlpm.v))</f>
        <v/>
      </c>
      <c r="E1115" s="6"/>
      <c r="F1115" s="6">
        <f>86</f>
        <v>86</v>
      </c>
      <c r="G1115" s="6" t="str">
        <f>_xlfn.XLOOKUP($F1115,题库数据!$A$5:$A$104,题库数据!$J$5:$J$104,"")</f>
        <v>A</v>
      </c>
      <c r="H1115" s="6" t="str">
        <f>_xlfn.LET(_xlpm.v,_xlfn.XLOOKUP(F1115,题库数据!$A$5:$A$104,题库数据!$K$5:$K$104,""),IF(OR(_xlpm.v="",_xlpm.v=0),"",_xlpm.v))</f>
        <v>https://docs.aws.amazon.com/AWSEC2/latest/UserGuide/ebs-volumes-multi.html</v>
      </c>
    </row>
    <row r="1116" spans="1:8" ht="18.75" customHeight="1" thickBot="1">
      <c r="A1116" s="14"/>
      <c r="B1116" s="66" t="str">
        <f>_xlfn.LET(_xlpm.v,_xlfn.XLOOKUP($F1116,题库[题号],题库[选项F],""),IF(OR(_xlpm.v="",_xlpm.v=0),"",_xlpm.v))</f>
        <v/>
      </c>
      <c r="C1116" s="67"/>
      <c r="D1116" s="6" t="str" cm="1">
        <f t="array" ref="D1116">_xlfn.LET(_xlpm.v,INDEX($B:$B, 4 + INT((ROW()-4)/13)*13 + 8), IF(_xlpm.v=0,"",_xlpm.v))</f>
        <v/>
      </c>
      <c r="E1116" s="6"/>
      <c r="F1116" s="6">
        <f>86</f>
        <v>86</v>
      </c>
      <c r="G1116" s="6" t="str">
        <f>_xlfn.XLOOKUP($F1116,题库数据!$A$5:$A$104,题库数据!$J$5:$J$104,"")</f>
        <v>A</v>
      </c>
      <c r="H1116" s="6" t="str">
        <f>_xlfn.LET(_xlpm.v,_xlfn.XLOOKUP(F1116,题库数据!$A$5:$A$104,题库数据!$K$5:$K$104,""),IF(OR(_xlpm.v="",_xlpm.v=0),"",_xlpm.v))</f>
        <v>https://docs.aws.amazon.com/AWSEC2/latest/UserGuide/ebs-volumes-multi.html</v>
      </c>
    </row>
    <row r="1117" spans="1:8" ht="18.75" customHeight="1" thickBot="1">
      <c r="A1117" s="11" t="s">
        <v>111</v>
      </c>
      <c r="B1117" s="25"/>
      <c r="C1117" s="7"/>
      <c r="D1117" s="6" t="str" cm="1">
        <f t="array" ref="D1117">_xlfn.LET(_xlpm.v,INDEX($B:$B, 4 + INT((ROW()-4)/13)*13 + 8), IF(_xlpm.v=0,"",_xlpm.v))</f>
        <v/>
      </c>
      <c r="E1117" s="6"/>
      <c r="F1117" s="6">
        <f>86</f>
        <v>86</v>
      </c>
      <c r="G1117" s="6" t="str">
        <f>_xlfn.XLOOKUP($F1117,题库数据!$A$5:$A$104,题库数据!$J$5:$J$104,"")</f>
        <v>A</v>
      </c>
      <c r="H1117" s="6" t="str">
        <f>_xlfn.LET(_xlpm.v,_xlfn.XLOOKUP(F1117,题库数据!$A$5:$A$104,题库数据!$K$5:$K$104,""),IF(OR(_xlpm.v="",_xlpm.v=0),"",_xlpm.v))</f>
        <v>https://docs.aws.amazon.com/AWSEC2/latest/UserGuide/ebs-volumes-multi.html</v>
      </c>
    </row>
    <row r="1118" spans="1:8" ht="18.75" customHeight="1">
      <c r="A1118" s="14" t="s">
        <v>112</v>
      </c>
      <c r="B1118" s="34" t="str">
        <f>_xlfn.LET(_xlpm.inp,$B$1117,_xlpm.nInp,_xlfn.LET(_xlpm.raw,UPPER(TRIM($B$1117)),_xlpm.clean,SUBSTITUTE(SUBSTITUTE(SUBSTITUTE(SUBSTITUTE(SUBSTITUTE(_xlpm.raw,"，",","),"、",","),"；",","),"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18" s="19"/>
      <c r="D1118" s="6" t="str" cm="1">
        <f t="array" ref="D1118">_xlfn.LET(_xlpm.v,INDEX($B:$B, 4 + INT((ROW()-4)/13)*13 + 8), IF(_xlpm.v=0,"",_xlpm.v))</f>
        <v/>
      </c>
      <c r="E1118" s="6"/>
      <c r="F1118" s="6">
        <f>86</f>
        <v>86</v>
      </c>
      <c r="G1118" s="6" t="str">
        <f>_xlfn.XLOOKUP($F1118,题库数据!$A$5:$A$104,题库数据!$J$5:$J$104,"")</f>
        <v>A</v>
      </c>
      <c r="H1118" s="6" t="str">
        <f>_xlfn.LET(_xlpm.v,_xlfn.XLOOKUP(F1118,题库数据!$A$5:$A$104,题库数据!$K$5:$K$104,""),IF(OR(_xlpm.v="",_xlpm.v=0),"",_xlpm.v))</f>
        <v>https://docs.aws.amazon.com/AWSEC2/latest/UserGuide/ebs-volumes-multi.html</v>
      </c>
    </row>
    <row r="1119" spans="1:8" ht="18.75" customHeight="1">
      <c r="A1119" s="14" t="s">
        <v>113</v>
      </c>
      <c r="B1119" s="35" t="str">
        <f>_xlfn.LET(_xlpm.inp,$B$1117,_xlpm.nStd,_xlfn.LET(_xlpm.raw,UPPER(TRIM($G$1109)),_xlpm.clean,SUBSTITUTE(SUBSTITUTE(SUBSTITUTE(SUBSTITUTE(SUBSTITUTE(_xlpm.raw,"，",","),"、",","),"；",","),"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19" s="18"/>
      <c r="D1119" s="6" t="str" cm="1">
        <f t="array" ref="D1119">_xlfn.LET(_xlpm.v,INDEX($B:$B, 4 + INT((ROW()-4)/13)*13 + 8), IF(_xlpm.v=0,"",_xlpm.v))</f>
        <v/>
      </c>
      <c r="E1119" s="6"/>
      <c r="F1119" s="6">
        <f>86</f>
        <v>86</v>
      </c>
      <c r="G1119" s="6" t="str">
        <f>_xlfn.XLOOKUP($F1119,题库数据!$A$5:$A$104,题库数据!$J$5:$J$104,"")</f>
        <v>A</v>
      </c>
      <c r="H1119" s="6" t="str">
        <f>_xlfn.LET(_xlpm.v,_xlfn.XLOOKUP(F1119,题库数据!$A$5:$A$104,题库数据!$K$5:$K$104,""),IF(OR(_xlpm.v="",_xlpm.v=0),"",_xlpm.v))</f>
        <v>https://docs.aws.amazon.com/AWSEC2/latest/UserGuide/ebs-volumes-multi.html</v>
      </c>
    </row>
    <row r="1120" spans="1:8" ht="18.75" customHeight="1">
      <c r="A1120" s="37" t="s">
        <v>114</v>
      </c>
      <c r="B1120" s="52" t="str">
        <f>_xlfn.LET(_xlpm.inp,$B$1117,_xlpm.p,$H$1109,IF(OR(LEN(TRIM(_xlpm.inp))=0,LEN(TRIM(_xlpm.p))=0,_xlpm.p=0),"",_xlpm.p))</f>
        <v/>
      </c>
      <c r="C1120" s="63"/>
      <c r="D1120" s="6" t="str" cm="1">
        <f t="array" ref="D1120">_xlfn.LET(_xlpm.v,INDEX($B:$B, 4 + INT((ROW()-4)/13)*13 + 8), IF(_xlpm.v=0,"",_xlpm.v))</f>
        <v/>
      </c>
      <c r="E1120" s="6"/>
      <c r="F1120" s="6">
        <f>86</f>
        <v>86</v>
      </c>
      <c r="G1120" s="6" t="str">
        <f>_xlfn.XLOOKUP($F1120,题库数据!$A$5:$A$104,题库数据!$J$5:$J$104,"")</f>
        <v>A</v>
      </c>
      <c r="H1120" s="6" t="str">
        <f>_xlfn.LET(_xlpm.v,_xlfn.XLOOKUP(F1120,题库数据!$A$5:$A$104,题库数据!$K$5:$K$104,""),IF(OR(_xlpm.v="",_xlpm.v=0),"",_xlpm.v))</f>
        <v>https://docs.aws.amazon.com/AWSEC2/latest/UserGuide/ebs-volumes-multi.html</v>
      </c>
    </row>
    <row r="1121" spans="1:8" ht="18.75" customHeight="1" thickBot="1">
      <c r="A1121" s="15"/>
      <c r="B1121" s="54"/>
      <c r="C1121" s="55"/>
      <c r="D1121" s="6" t="str" cm="1">
        <f t="array" ref="D1121">_xlfn.LET(_xlpm.v,INDEX($B:$B, 4 + INT((ROW()-4)/13)*13 + 8), IF(_xlpm.v=0,"",_xlpm.v))</f>
        <v/>
      </c>
      <c r="E1121" s="6"/>
      <c r="F1121" s="6">
        <f>86</f>
        <v>86</v>
      </c>
      <c r="G1121" s="6" t="str">
        <f>_xlfn.XLOOKUP($F1121,题库数据!$A$5:$A$104,题库数据!$J$5:$J$104,"")</f>
        <v>A</v>
      </c>
      <c r="H1121" s="6" t="str">
        <f>_xlfn.LET(_xlpm.v,_xlfn.XLOOKUP(F1121,题库数据!$A$5:$A$104,题库数据!$K$5:$K$104,""),IF(OR(_xlpm.v="",_xlpm.v=0),"",_xlpm.v))</f>
        <v>https://docs.aws.amazon.com/AWSEC2/latest/UserGuide/ebs-volumes-multi.html</v>
      </c>
    </row>
    <row r="1122" spans="1:8" ht="58.5" customHeight="1" thickTop="1" thickBot="1">
      <c r="A1122" s="8" t="s">
        <v>201</v>
      </c>
      <c r="B1122" s="56" t="s">
        <v>755</v>
      </c>
      <c r="C1122" s="57"/>
      <c r="D1122" s="6" t="str" cm="1">
        <f t="array" ref="D1122">_xlfn.LET(_xlpm.v,INDEX($B:$B, 4 + INT((ROW()-4)/13)*13 + 8), IF(_xlpm.v=0,"",_xlpm.v))</f>
        <v/>
      </c>
      <c r="E1122" s="6"/>
      <c r="F1122" s="6">
        <f>87</f>
        <v>87</v>
      </c>
      <c r="G1122" s="6" t="str">
        <f>_xlfn.XLOOKUP($F1122,题库数据!$A$5:$A$104,题库数据!$J$5:$J$104,"")</f>
        <v>D</v>
      </c>
      <c r="H1122" s="6" t="str">
        <f>_xlfn.LET(_xlpm.v,_xlfn.XLOOKUP(F1122,题库数据!$A$5:$A$104,题库数据!$K$5:$K$104,""),IF(OR(_xlpm.v="",_xlpm.v=0),"",_xlpm.v))</f>
        <v/>
      </c>
    </row>
    <row r="1123" spans="1:8" ht="18.75" customHeight="1">
      <c r="A1123" s="9"/>
      <c r="B1123" s="74"/>
      <c r="C1123" s="75"/>
      <c r="D1123" s="6" t="str" cm="1">
        <f t="array" ref="D1123">_xlfn.LET(_xlpm.v,INDEX($B:$B, 4 + INT((ROW()-4)/13)*13 + 8), IF(_xlpm.v=0,"",_xlpm.v))</f>
        <v/>
      </c>
      <c r="E1123" s="6"/>
      <c r="F1123" s="6">
        <f>87</f>
        <v>87</v>
      </c>
      <c r="G1123" s="6" t="str">
        <f>_xlfn.XLOOKUP($F1123,题库数据!$A$5:$A$104,题库数据!$J$5:$J$104,"")</f>
        <v>D</v>
      </c>
      <c r="H1123" s="6" t="str">
        <f>_xlfn.LET(_xlpm.v,_xlfn.XLOOKUP(F1123,题库数据!$A$5:$A$104,题库数据!$K$5:$K$104,""),IF(OR(_xlpm.v="",_xlpm.v=0),"",_xlpm.v))</f>
        <v/>
      </c>
    </row>
    <row r="1124" spans="1:8" ht="18.75" customHeight="1">
      <c r="A1124" s="10" t="s">
        <v>107</v>
      </c>
      <c r="B1124" s="64" t="str">
        <f>_xlfn.XLOOKUP($F1124,题库[题号],题库[选项A])</f>
        <v>调整 Aurora MySQL 节点的大小以处理更多连接.在 Lambda 函数中配置重试逻辑以尝试连接到数据库.</v>
      </c>
      <c r="C1124" s="65"/>
      <c r="D1124" s="6" t="str" cm="1">
        <f t="array" ref="D1124">_xlfn.LET(_xlpm.v,INDEX($B:$B, 4 + INT((ROW()-4)/13)*13 + 8), IF(_xlpm.v=0,"",_xlpm.v))</f>
        <v/>
      </c>
      <c r="E1124" s="6"/>
      <c r="F1124" s="6">
        <f>87</f>
        <v>87</v>
      </c>
      <c r="G1124" s="6" t="str">
        <f>_xlfn.XLOOKUP($F1124,题库数据!$A$5:$A$104,题库数据!$J$5:$J$104,"")</f>
        <v>D</v>
      </c>
      <c r="H1124" s="6" t="str">
        <f>_xlfn.LET(_xlpm.v,_xlfn.XLOOKUP(F1124,题库数据!$A$5:$A$104,题库数据!$K$5:$K$104,""),IF(OR(_xlpm.v="",_xlpm.v=0),"",_xlpm.v))</f>
        <v/>
      </c>
    </row>
    <row r="1125" spans="1:8" ht="18.75" customHeight="1">
      <c r="A1125" s="10" t="s">
        <v>108</v>
      </c>
      <c r="B1125" s="64" t="str">
        <f>_xlfn.XLOOKUP($F1125,题库[题号],题库[选项B])</f>
        <v>设置 Amazon Elasticache to Redls 以缓存来自数据库的常用读取项目.配置 Lambda 函数以连接到 Elasticache 进行读取.</v>
      </c>
      <c r="C1125" s="65"/>
      <c r="D1125" s="6" t="str" cm="1">
        <f t="array" ref="D1125">_xlfn.LET(_xlpm.v,INDEX($B:$B, 4 + INT((ROW()-4)/13)*13 + 8), IF(_xlpm.v=0,"",_xlpm.v))</f>
        <v/>
      </c>
      <c r="E1125" s="6"/>
      <c r="F1125" s="6">
        <f>87</f>
        <v>87</v>
      </c>
      <c r="G1125" s="6" t="str">
        <f>_xlfn.XLOOKUP($F1125,题库数据!$A$5:$A$104,题库数据!$J$5:$J$104,"")</f>
        <v>D</v>
      </c>
      <c r="H1125" s="6" t="str">
        <f>_xlfn.LET(_xlpm.v,_xlfn.XLOOKUP(F1125,题库数据!$A$5:$A$104,题库数据!$K$5:$K$104,""),IF(OR(_xlpm.v="",_xlpm.v=0),"",_xlpm.v))</f>
        <v/>
      </c>
    </row>
    <row r="1126" spans="1:8" ht="18.75" customHeight="1">
      <c r="A1126" s="10" t="s">
        <v>109</v>
      </c>
      <c r="B1126" s="64" t="str">
        <f>_xlfn.XLOOKUP($F1126,题库[题号],题库[选项C])</f>
        <v>添加一个 Aurora 副本作为读取器节点.配置 Lambda 函数以连接到 OB集群的读取器端点,而不是连接到写入器端点.</v>
      </c>
      <c r="C1126" s="65"/>
      <c r="D1126" s="6" t="str" cm="1">
        <f t="array" ref="D1126">_xlfn.LET(_xlpm.v,INDEX($B:$B, 4 + INT((ROW()-4)/13)*13 + 8), IF(_xlpm.v=0,"",_xlpm.v))</f>
        <v/>
      </c>
      <c r="E1126" s="6"/>
      <c r="F1126" s="6">
        <f>87</f>
        <v>87</v>
      </c>
      <c r="G1126" s="6" t="str">
        <f>_xlfn.XLOOKUP($F1126,题库数据!$A$5:$A$104,题库数据!$J$5:$J$104,"")</f>
        <v>D</v>
      </c>
      <c r="H1126" s="6" t="str">
        <f>_xlfn.LET(_xlpm.v,_xlfn.XLOOKUP(F1126,题库数据!$A$5:$A$104,题库数据!$K$5:$K$104,""),IF(OR(_xlpm.v="",_xlpm.v=0),"",_xlpm.v))</f>
        <v/>
      </c>
    </row>
    <row r="1127" spans="1:8" ht="18.75" customHeight="1">
      <c r="A1127" s="10" t="s">
        <v>110</v>
      </c>
      <c r="B1127" s="64" t="str">
        <f>_xlfn.XLOOKUP($F1127,题库[题号],题库[选项D])</f>
        <v>使用 Amazon ROS 代理创建代理.将数据库集群设置为目标数据库.配置 Lambda 函数以连接到代理而不是数据库集群.</v>
      </c>
      <c r="C1127" s="65"/>
      <c r="D1127" s="6" t="str" cm="1">
        <f t="array" ref="D1127">_xlfn.LET(_xlpm.v,INDEX($B:$B, 4 + INT((ROW()-4)/13)*13 + 8), IF(_xlpm.v=0,"",_xlpm.v))</f>
        <v/>
      </c>
      <c r="E1127" s="6"/>
      <c r="F1127" s="6">
        <f>87</f>
        <v>87</v>
      </c>
      <c r="G1127" s="6" t="str">
        <f>_xlfn.XLOOKUP($F1127,题库数据!$A$5:$A$104,题库数据!$J$5:$J$104,"")</f>
        <v>D</v>
      </c>
      <c r="H1127" s="6" t="str">
        <f>_xlfn.LET(_xlpm.v,_xlfn.XLOOKUP(F1127,题库数据!$A$5:$A$104,题库数据!$K$5:$K$104,""),IF(OR(_xlpm.v="",_xlpm.v=0),"",_xlpm.v))</f>
        <v/>
      </c>
    </row>
    <row r="1128" spans="1:8" ht="18.75" customHeight="1">
      <c r="A1128" s="10"/>
      <c r="B1128" s="62" t="str">
        <f>_xlfn.LET(_xlpm.v,_xlfn.XLOOKUP($F1128,题库[题号],题库[选项E],""),IF(OR(_xlpm.v="",_xlpm.v=0),"",_xlpm.v))</f>
        <v/>
      </c>
      <c r="C1128" s="63"/>
      <c r="D1128" s="6" t="str" cm="1">
        <f t="array" ref="D1128">_xlfn.LET(_xlpm.v,INDEX($B:$B, 4 + INT((ROW()-4)/13)*13 + 8), IF(_xlpm.v=0,"",_xlpm.v))</f>
        <v/>
      </c>
      <c r="E1128" s="6"/>
      <c r="F1128" s="6">
        <f>87</f>
        <v>87</v>
      </c>
      <c r="G1128" s="6" t="str">
        <f>_xlfn.XLOOKUP($F1128,题库数据!$A$5:$A$104,题库数据!$J$5:$J$104,"")</f>
        <v>D</v>
      </c>
      <c r="H1128" s="6" t="str">
        <f>_xlfn.LET(_xlpm.v,_xlfn.XLOOKUP(F1128,题库数据!$A$5:$A$104,题库数据!$K$5:$K$104,""),IF(OR(_xlpm.v="",_xlpm.v=0),"",_xlpm.v))</f>
        <v/>
      </c>
    </row>
    <row r="1129" spans="1:8" ht="18.75" customHeight="1" thickBot="1">
      <c r="A1129" s="10"/>
      <c r="B1129" s="66" t="str">
        <f>_xlfn.LET(_xlpm.v,_xlfn.XLOOKUP($F1129,题库[题号],题库[选项F],""),IF(OR(_xlpm.v="",_xlpm.v=0),"",_xlpm.v))</f>
        <v/>
      </c>
      <c r="C1129" s="67"/>
      <c r="D1129" s="6" t="str" cm="1">
        <f t="array" ref="D1129">_xlfn.LET(_xlpm.v,INDEX($B:$B, 4 + INT((ROW()-4)/13)*13 + 8), IF(_xlpm.v=0,"",_xlpm.v))</f>
        <v/>
      </c>
      <c r="E1129" s="6"/>
      <c r="F1129" s="6">
        <f>87</f>
        <v>87</v>
      </c>
      <c r="G1129" s="6" t="str">
        <f>_xlfn.XLOOKUP($F1129,题库数据!$A$5:$A$104,题库数据!$J$5:$J$104,"")</f>
        <v>D</v>
      </c>
      <c r="H1129" s="6" t="str">
        <f>_xlfn.LET(_xlpm.v,_xlfn.XLOOKUP(F1129,题库数据!$A$5:$A$104,题库数据!$K$5:$K$104,""),IF(OR(_xlpm.v="",_xlpm.v=0),"",_xlpm.v))</f>
        <v/>
      </c>
    </row>
    <row r="1130" spans="1:8" ht="18.75" customHeight="1" thickBot="1">
      <c r="A1130" s="11" t="s">
        <v>111</v>
      </c>
      <c r="B1130" s="25"/>
      <c r="C1130" s="7"/>
      <c r="D1130" s="6" t="str" cm="1">
        <f t="array" ref="D1130">_xlfn.LET(_xlpm.v,INDEX($B:$B, 4 + INT((ROW()-4)/13)*13 + 8), IF(_xlpm.v=0,"",_xlpm.v))</f>
        <v/>
      </c>
      <c r="E1130" s="6"/>
      <c r="F1130" s="6">
        <f>87</f>
        <v>87</v>
      </c>
      <c r="G1130" s="6" t="str">
        <f>_xlfn.XLOOKUP($F1130,题库数据!$A$5:$A$104,题库数据!$J$5:$J$104,"")</f>
        <v>D</v>
      </c>
      <c r="H1130" s="6" t="str">
        <f>_xlfn.LET(_xlpm.v,_xlfn.XLOOKUP(F1130,题库数据!$A$5:$A$104,题库数据!$K$5:$K$104,""),IF(OR(_xlpm.v="",_xlpm.v=0),"",_xlpm.v))</f>
        <v/>
      </c>
    </row>
    <row r="1131" spans="1:8" ht="18.75" customHeight="1">
      <c r="A1131" s="10" t="s">
        <v>112</v>
      </c>
      <c r="B1131" s="34" t="str">
        <f>_xlfn.LET(_xlpm.inp,$B$1130,_xlpm.nInp,_xlfn.LET(_xlpm.raw,UPPER(TRIM($B$1130)),_xlpm.clean,SUBSTITUTE(SUBSTITUTE(SUBSTITUTE(SUBSTITUTE(SUBSTITUTE(_xlpm.raw,"，",","),"、",","),"；",","),"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31" s="19"/>
      <c r="D1131" s="6" t="str" cm="1">
        <f t="array" ref="D1131">_xlfn.LET(_xlpm.v,INDEX($B:$B, 4 + INT((ROW()-4)/13)*13 + 8), IF(_xlpm.v=0,"",_xlpm.v))</f>
        <v/>
      </c>
      <c r="E1131" s="6"/>
      <c r="F1131" s="6">
        <f>87</f>
        <v>87</v>
      </c>
      <c r="G1131" s="6" t="str">
        <f>_xlfn.XLOOKUP($F1131,题库数据!$A$5:$A$104,题库数据!$J$5:$J$104,"")</f>
        <v>D</v>
      </c>
      <c r="H1131" s="6" t="str">
        <f>_xlfn.LET(_xlpm.v,_xlfn.XLOOKUP(F1131,题库数据!$A$5:$A$104,题库数据!$K$5:$K$104,""),IF(OR(_xlpm.v="",_xlpm.v=0),"",_xlpm.v))</f>
        <v/>
      </c>
    </row>
    <row r="1132" spans="1:8" ht="18.75" customHeight="1">
      <c r="A1132" s="10" t="s">
        <v>113</v>
      </c>
      <c r="B1132" s="35" t="str">
        <f>_xlfn.LET(_xlpm.inp,$B$1130,_xlpm.nStd,_xlfn.LET(_xlpm.raw,UPPER(TRIM($G$1122)),_xlpm.clean,SUBSTITUTE(SUBSTITUTE(SUBSTITUTE(SUBSTITUTE(SUBSTITUTE(_xlpm.raw,"，",","),"、",","),"；",","),"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32" s="18"/>
      <c r="D1132" s="6" t="str" cm="1">
        <f t="array" ref="D1132">_xlfn.LET(_xlpm.v,INDEX($B:$B, 4 + INT((ROW()-4)/13)*13 + 8), IF(_xlpm.v=0,"",_xlpm.v))</f>
        <v/>
      </c>
      <c r="E1132" s="6"/>
      <c r="F1132" s="6">
        <f>87</f>
        <v>87</v>
      </c>
      <c r="G1132" s="6" t="str">
        <f>_xlfn.XLOOKUP($F1132,题库数据!$A$5:$A$104,题库数据!$J$5:$J$104,"")</f>
        <v>D</v>
      </c>
      <c r="H1132" s="6" t="str">
        <f>_xlfn.LET(_xlpm.v,_xlfn.XLOOKUP(F1132,题库数据!$A$5:$A$104,题库数据!$K$5:$K$104,""),IF(OR(_xlpm.v="",_xlpm.v=0),"",_xlpm.v))</f>
        <v/>
      </c>
    </row>
    <row r="1133" spans="1:8" ht="18.75" customHeight="1">
      <c r="A1133" s="37" t="s">
        <v>114</v>
      </c>
      <c r="B1133" s="52" t="str">
        <f>_xlfn.LET(_xlpm.inp,$B$1130,_xlpm.p,$H$1122,IF(OR(LEN(TRIM(_xlpm.inp))=0,LEN(TRIM(_xlpm.p))=0,_xlpm.p=0),"",_xlpm.p))</f>
        <v/>
      </c>
      <c r="C1133" s="63"/>
      <c r="D1133" s="6" t="str" cm="1">
        <f t="array" ref="D1133">_xlfn.LET(_xlpm.v,INDEX($B:$B, 4 + INT((ROW()-4)/13)*13 + 8), IF(_xlpm.v=0,"",_xlpm.v))</f>
        <v/>
      </c>
      <c r="E1133" s="6"/>
      <c r="F1133" s="6">
        <f>87</f>
        <v>87</v>
      </c>
      <c r="G1133" s="6" t="str">
        <f>_xlfn.XLOOKUP($F1133,题库数据!$A$5:$A$104,题库数据!$J$5:$J$104,"")</f>
        <v>D</v>
      </c>
      <c r="H1133" s="6" t="str">
        <f>_xlfn.LET(_xlpm.v,_xlfn.XLOOKUP(F1133,题库数据!$A$5:$A$104,题库数据!$K$5:$K$104,""),IF(OR(_xlpm.v="",_xlpm.v=0),"",_xlpm.v))</f>
        <v/>
      </c>
    </row>
    <row r="1134" spans="1:8" ht="18.75" customHeight="1" thickBot="1">
      <c r="A1134" s="12"/>
      <c r="B1134" s="54"/>
      <c r="C1134" s="55"/>
      <c r="D1134" s="6" t="str" cm="1">
        <f t="array" ref="D1134">_xlfn.LET(_xlpm.v,INDEX($B:$B, 4 + INT((ROW()-4)/13)*13 + 8), IF(_xlpm.v=0,"",_xlpm.v))</f>
        <v/>
      </c>
      <c r="E1134" s="6"/>
      <c r="F1134" s="6">
        <f>87</f>
        <v>87</v>
      </c>
      <c r="G1134" s="6" t="str">
        <f>_xlfn.XLOOKUP($F1134,题库数据!$A$5:$A$104,题库数据!$J$5:$J$104,"")</f>
        <v>D</v>
      </c>
      <c r="H1134" s="6" t="str">
        <f>_xlfn.LET(_xlpm.v,_xlfn.XLOOKUP(F1134,题库数据!$A$5:$A$104,题库数据!$K$5:$K$104,""),IF(OR(_xlpm.v="",_xlpm.v=0),"",_xlpm.v))</f>
        <v/>
      </c>
    </row>
    <row r="1135" spans="1:8" ht="58.5" customHeight="1" thickTop="1" thickBot="1">
      <c r="A1135" s="8" t="s">
        <v>202</v>
      </c>
      <c r="B1135" s="56" t="s">
        <v>757</v>
      </c>
      <c r="C1135" s="57"/>
      <c r="D1135" s="6" t="str" cm="1">
        <f t="array" ref="D1135">_xlfn.LET(_xlpm.v,INDEX($B:$B, 4 + INT((ROW()-4)/13)*13 + 8), IF(_xlpm.v=0,"",_xlpm.v))</f>
        <v/>
      </c>
      <c r="E1135" s="6"/>
      <c r="F1135" s="6">
        <f>88</f>
        <v>88</v>
      </c>
      <c r="G1135" s="6" t="str">
        <f>_xlfn.XLOOKUP($F1135,题库数据!$A$5:$A$104,题库数据!$J$5:$J$104,"")</f>
        <v>A</v>
      </c>
      <c r="H1135" s="6" t="str">
        <f>_xlfn.LET(_xlpm.v,_xlfn.XLOOKUP(F1135,题库数据!$A$5:$A$104,题库数据!$K$5:$K$104,""),IF(OR(_xlpm.v="",_xlpm.v=0),"",_xlpm.v))</f>
        <v/>
      </c>
    </row>
    <row r="1136" spans="1:8" ht="18.75" customHeight="1">
      <c r="A1136" s="13"/>
      <c r="B1136" s="58"/>
      <c r="C1136" s="59"/>
      <c r="D1136" s="6" t="str" cm="1">
        <f t="array" ref="D1136">_xlfn.LET(_xlpm.v,INDEX($B:$B, 4 + INT((ROW()-4)/13)*13 + 8), IF(_xlpm.v=0,"",_xlpm.v))</f>
        <v/>
      </c>
      <c r="E1136" s="6"/>
      <c r="F1136" s="6">
        <f>88</f>
        <v>88</v>
      </c>
      <c r="G1136" s="6" t="str">
        <f>_xlfn.XLOOKUP($F1136,题库数据!$A$5:$A$104,题库数据!$J$5:$J$104,"")</f>
        <v>A</v>
      </c>
      <c r="H1136" s="6" t="str">
        <f>_xlfn.LET(_xlpm.v,_xlfn.XLOOKUP(F1136,题库数据!$A$5:$A$104,题库数据!$K$5:$K$104,""),IF(OR(_xlpm.v="",_xlpm.v=0),"",_xlpm.v))</f>
        <v/>
      </c>
    </row>
    <row r="1137" spans="1:8" ht="18.75" customHeight="1">
      <c r="A1137" s="14" t="s">
        <v>107</v>
      </c>
      <c r="B1137" s="60" t="str">
        <f>_xlfn.XLOOKUP($F1137,题库[题号],题库[选项A])</f>
        <v>将容器映像存储在 Amazon Elastic Container Registry (Amazon ECR) 存储库中.使用具有 AWS Fargate 启动类型的 Amazon Elastic Container Service (Amazon ECS) 集群来运行容器.使用目标跟踪根据需求自动扩展.</v>
      </c>
      <c r="C1137" s="61"/>
      <c r="D1137" s="6" t="str" cm="1">
        <f t="array" ref="D1137">_xlfn.LET(_xlpm.v,INDEX($B:$B, 4 + INT((ROW()-4)/13)*13 + 8), IF(_xlpm.v=0,"",_xlpm.v))</f>
        <v/>
      </c>
      <c r="E1137" s="6"/>
      <c r="F1137" s="6">
        <f>88</f>
        <v>88</v>
      </c>
      <c r="G1137" s="6" t="str">
        <f>_xlfn.XLOOKUP($F1137,题库数据!$A$5:$A$104,题库数据!$J$5:$J$104,"")</f>
        <v>A</v>
      </c>
      <c r="H1137" s="6" t="str">
        <f>_xlfn.LET(_xlpm.v,_xlfn.XLOOKUP(F1137,题库数据!$A$5:$A$104,题库数据!$K$5:$K$104,""),IF(OR(_xlpm.v="",_xlpm.v=0),"",_xlpm.v))</f>
        <v/>
      </c>
    </row>
    <row r="1138" spans="1:8" ht="18.75" customHeight="1">
      <c r="A1138" s="14" t="s">
        <v>108</v>
      </c>
      <c r="B1138" s="60" t="str">
        <f>_xlfn.XLOOKUP($F1138,题库[题号],题库[选项B])</f>
        <v>将容器映像存储在 Amazon Elastic Container Registry (Amazon ECR) 存储库中.使用具有 Amazon EC2 启动类型的 Amazon Elastic Container Service (Amazon ECS)集群来运行容器.使用目标跟踪根据需求自动扩展.</v>
      </c>
      <c r="C1138" s="61"/>
      <c r="D1138" s="6" t="str" cm="1">
        <f t="array" ref="D1138">_xlfn.LET(_xlpm.v,INDEX($B:$B, 4 + INT((ROW()-4)/13)*13 + 8), IF(_xlpm.v=0,"",_xlpm.v))</f>
        <v/>
      </c>
      <c r="E1138" s="6"/>
      <c r="F1138" s="6">
        <f>88</f>
        <v>88</v>
      </c>
      <c r="G1138" s="6" t="str">
        <f>_xlfn.XLOOKUP($F1138,题库数据!$A$5:$A$104,题库数据!$J$5:$J$104,"")</f>
        <v>A</v>
      </c>
      <c r="H1138" s="6" t="str">
        <f>_xlfn.LET(_xlpm.v,_xlfn.XLOOKUP(F1138,题库数据!$A$5:$A$104,题库数据!$K$5:$K$104,""),IF(OR(_xlpm.v="",_xlpm.v=0),"",_xlpm.v))</f>
        <v/>
      </c>
    </row>
    <row r="1139" spans="1:8" ht="18.75" customHeight="1">
      <c r="A1139" s="14" t="s">
        <v>109</v>
      </c>
      <c r="B1139" s="60" t="str">
        <f>_xlfn.XLOOKUP($F1139,题库[题号],题库[选项C])</f>
        <v>将容器映像存储在在 Amazon EC2 实例上运行的存储库中.在跨多个可用区的 EC2 实例上运行容器.监控 Amazon CloudWatch 中的平均 CPU 利用率.根据需要启动新的 EC2 实例.</v>
      </c>
      <c r="C1139" s="61"/>
      <c r="D1139" s="6" t="str" cm="1">
        <f t="array" ref="D1139">_xlfn.LET(_xlpm.v,INDEX($B:$B, 4 + INT((ROW()-4)/13)*13 + 8), IF(_xlpm.v=0,"",_xlpm.v))</f>
        <v/>
      </c>
      <c r="E1139" s="6"/>
      <c r="F1139" s="6">
        <f>88</f>
        <v>88</v>
      </c>
      <c r="G1139" s="6" t="str">
        <f>_xlfn.XLOOKUP($F1139,题库数据!$A$5:$A$104,题库数据!$J$5:$J$104,"")</f>
        <v>A</v>
      </c>
      <c r="H1139" s="6" t="str">
        <f>_xlfn.LET(_xlpm.v,_xlfn.XLOOKUP(F1139,题库数据!$A$5:$A$104,题库数据!$K$5:$K$104,""),IF(OR(_xlpm.v="",_xlpm.v=0),"",_xlpm.v))</f>
        <v/>
      </c>
    </row>
    <row r="1140" spans="1:8" ht="18.75" customHeight="1">
      <c r="A1140" s="14" t="s">
        <v>110</v>
      </c>
      <c r="B1140" s="60" t="str">
        <f>_xlfn.XLOOKUP($F1140,题库[题号],题库[选项D])</f>
        <v>创建包含容器映像的 Amazon EC2 Amazon 系统映像(AMI).在 Auto Scaling 组中跨多个可用区启动 EC2 实例.使用 Amazon CloudWatch 警报在超出平均 CPU 利用率阈值时横向扩展 EC2 实例.</v>
      </c>
      <c r="C1140" s="61"/>
      <c r="D1140" s="6" t="str" cm="1">
        <f t="array" ref="D1140">_xlfn.LET(_xlpm.v,INDEX($B:$B, 4 + INT((ROW()-4)/13)*13 + 8), IF(_xlpm.v=0,"",_xlpm.v))</f>
        <v/>
      </c>
      <c r="E1140" s="6"/>
      <c r="F1140" s="6">
        <f>88</f>
        <v>88</v>
      </c>
      <c r="G1140" s="6" t="str">
        <f>_xlfn.XLOOKUP($F1140,题库数据!$A$5:$A$104,题库数据!$J$5:$J$104,"")</f>
        <v>A</v>
      </c>
      <c r="H1140" s="6" t="str">
        <f>_xlfn.LET(_xlpm.v,_xlfn.XLOOKUP(F1140,题库数据!$A$5:$A$104,题库数据!$K$5:$K$104,""),IF(OR(_xlpm.v="",_xlpm.v=0),"",_xlpm.v))</f>
        <v/>
      </c>
    </row>
    <row r="1141" spans="1:8" ht="18.75" customHeight="1">
      <c r="A1141" s="14"/>
      <c r="B1141" s="62" t="str">
        <f>_xlfn.LET(_xlpm.v,_xlfn.XLOOKUP($F1141,题库[题号],题库[选项E],""),IF(OR(_xlpm.v="",_xlpm.v=0),"",_xlpm.v))</f>
        <v/>
      </c>
      <c r="C1141" s="63"/>
      <c r="D1141" s="6" t="str" cm="1">
        <f t="array" ref="D1141">_xlfn.LET(_xlpm.v,INDEX($B:$B, 4 + INT((ROW()-4)/13)*13 + 8), IF(_xlpm.v=0,"",_xlpm.v))</f>
        <v/>
      </c>
      <c r="E1141" s="6"/>
      <c r="F1141" s="6">
        <f>88</f>
        <v>88</v>
      </c>
      <c r="G1141" s="6" t="str">
        <f>_xlfn.XLOOKUP($F1141,题库数据!$A$5:$A$104,题库数据!$J$5:$J$104,"")</f>
        <v>A</v>
      </c>
      <c r="H1141" s="6" t="str">
        <f>_xlfn.LET(_xlpm.v,_xlfn.XLOOKUP(F1141,题库数据!$A$5:$A$104,题库数据!$K$5:$K$104,""),IF(OR(_xlpm.v="",_xlpm.v=0),"",_xlpm.v))</f>
        <v/>
      </c>
    </row>
    <row r="1142" spans="1:8" ht="18.75" customHeight="1" thickBot="1">
      <c r="A1142" s="14"/>
      <c r="B1142" s="66" t="str">
        <f>_xlfn.LET(_xlpm.v,_xlfn.XLOOKUP($F1142,题库[题号],题库[选项F],""),IF(OR(_xlpm.v="",_xlpm.v=0),"",_xlpm.v))</f>
        <v/>
      </c>
      <c r="C1142" s="67"/>
      <c r="D1142" s="6" t="str" cm="1">
        <f t="array" ref="D1142">_xlfn.LET(_xlpm.v,INDEX($B:$B, 4 + INT((ROW()-4)/13)*13 + 8), IF(_xlpm.v=0,"",_xlpm.v))</f>
        <v/>
      </c>
      <c r="E1142" s="6"/>
      <c r="F1142" s="6">
        <f>88</f>
        <v>88</v>
      </c>
      <c r="G1142" s="6" t="str">
        <f>_xlfn.XLOOKUP($F1142,题库数据!$A$5:$A$104,题库数据!$J$5:$J$104,"")</f>
        <v>A</v>
      </c>
      <c r="H1142" s="6" t="str">
        <f>_xlfn.LET(_xlpm.v,_xlfn.XLOOKUP(F1142,题库数据!$A$5:$A$104,题库数据!$K$5:$K$104,""),IF(OR(_xlpm.v="",_xlpm.v=0),"",_xlpm.v))</f>
        <v/>
      </c>
    </row>
    <row r="1143" spans="1:8" ht="18.75" customHeight="1" thickBot="1">
      <c r="A1143" s="11" t="s">
        <v>111</v>
      </c>
      <c r="B1143" s="25"/>
      <c r="C1143" s="7"/>
      <c r="D1143" s="6" t="str" cm="1">
        <f t="array" ref="D1143">_xlfn.LET(_xlpm.v,INDEX($B:$B, 4 + INT((ROW()-4)/13)*13 + 8), IF(_xlpm.v=0,"",_xlpm.v))</f>
        <v/>
      </c>
      <c r="E1143" s="6"/>
      <c r="F1143" s="6">
        <f>88</f>
        <v>88</v>
      </c>
      <c r="G1143" s="6" t="str">
        <f>_xlfn.XLOOKUP($F1143,题库数据!$A$5:$A$104,题库数据!$J$5:$J$104,"")</f>
        <v>A</v>
      </c>
      <c r="H1143" s="6" t="str">
        <f>_xlfn.LET(_xlpm.v,_xlfn.XLOOKUP(F1143,题库数据!$A$5:$A$104,题库数据!$K$5:$K$104,""),IF(OR(_xlpm.v="",_xlpm.v=0),"",_xlpm.v))</f>
        <v/>
      </c>
    </row>
    <row r="1144" spans="1:8" ht="18.75" customHeight="1">
      <c r="A1144" s="14" t="s">
        <v>112</v>
      </c>
      <c r="B1144" s="34" t="str">
        <f>_xlfn.LET(_xlpm.inp,$B$1143,_xlpm.nInp,_xlfn.LET(_xlpm.raw,UPPER(TRIM($B$1143)),_xlpm.clean,SUBSTITUTE(SUBSTITUTE(SUBSTITUTE(SUBSTITUTE(SUBSTITUTE(_xlpm.raw,"，",","),"、",","),"；",","),"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44" s="19"/>
      <c r="D1144" s="6" t="str" cm="1">
        <f t="array" ref="D1144">_xlfn.LET(_xlpm.v,INDEX($B:$B, 4 + INT((ROW()-4)/13)*13 + 8), IF(_xlpm.v=0,"",_xlpm.v))</f>
        <v/>
      </c>
      <c r="E1144" s="6"/>
      <c r="F1144" s="6">
        <f>88</f>
        <v>88</v>
      </c>
      <c r="G1144" s="6" t="str">
        <f>_xlfn.XLOOKUP($F1144,题库数据!$A$5:$A$104,题库数据!$J$5:$J$104,"")</f>
        <v>A</v>
      </c>
      <c r="H1144" s="6" t="str">
        <f>_xlfn.LET(_xlpm.v,_xlfn.XLOOKUP(F1144,题库数据!$A$5:$A$104,题库数据!$K$5:$K$104,""),IF(OR(_xlpm.v="",_xlpm.v=0),"",_xlpm.v))</f>
        <v/>
      </c>
    </row>
    <row r="1145" spans="1:8" ht="18.75" customHeight="1">
      <c r="A1145" s="14" t="s">
        <v>113</v>
      </c>
      <c r="B1145" s="35" t="str">
        <f>_xlfn.LET(_xlpm.inp,$B$1143,_xlpm.nStd,_xlfn.LET(_xlpm.raw,UPPER(TRIM($G$1135)),_xlpm.clean,SUBSTITUTE(SUBSTITUTE(SUBSTITUTE(SUBSTITUTE(SUBSTITUTE(_xlpm.raw,"，",","),"、",","),"；",","),"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45" s="18"/>
      <c r="D1145" s="6" t="str" cm="1">
        <f t="array" ref="D1145">_xlfn.LET(_xlpm.v,INDEX($B:$B, 4 + INT((ROW()-4)/13)*13 + 8), IF(_xlpm.v=0,"",_xlpm.v))</f>
        <v/>
      </c>
      <c r="E1145" s="6"/>
      <c r="F1145" s="6">
        <f>88</f>
        <v>88</v>
      </c>
      <c r="G1145" s="6" t="str">
        <f>_xlfn.XLOOKUP($F1145,题库数据!$A$5:$A$104,题库数据!$J$5:$J$104,"")</f>
        <v>A</v>
      </c>
      <c r="H1145" s="6" t="str">
        <f>_xlfn.LET(_xlpm.v,_xlfn.XLOOKUP(F1145,题库数据!$A$5:$A$104,题库数据!$K$5:$K$104,""),IF(OR(_xlpm.v="",_xlpm.v=0),"",_xlpm.v))</f>
        <v/>
      </c>
    </row>
    <row r="1146" spans="1:8" ht="18.75" customHeight="1">
      <c r="A1146" s="37" t="s">
        <v>114</v>
      </c>
      <c r="B1146" s="52" t="str">
        <f>_xlfn.LET(_xlpm.inp,$B$1143,_xlpm.p,$H$1135,IF(OR(LEN(TRIM(_xlpm.inp))=0,LEN(TRIM(_xlpm.p))=0,_xlpm.p=0),"",_xlpm.p))</f>
        <v/>
      </c>
      <c r="C1146" s="63"/>
      <c r="D1146" s="6" t="str" cm="1">
        <f t="array" ref="D1146">_xlfn.LET(_xlpm.v,INDEX($B:$B, 4 + INT((ROW()-4)/13)*13 + 8), IF(_xlpm.v=0,"",_xlpm.v))</f>
        <v/>
      </c>
      <c r="E1146" s="6"/>
      <c r="F1146" s="6">
        <f>88</f>
        <v>88</v>
      </c>
      <c r="G1146" s="6" t="str">
        <f>_xlfn.XLOOKUP($F1146,题库数据!$A$5:$A$104,题库数据!$J$5:$J$104,"")</f>
        <v>A</v>
      </c>
      <c r="H1146" s="6" t="str">
        <f>_xlfn.LET(_xlpm.v,_xlfn.XLOOKUP(F1146,题库数据!$A$5:$A$104,题库数据!$K$5:$K$104,""),IF(OR(_xlpm.v="",_xlpm.v=0),"",_xlpm.v))</f>
        <v/>
      </c>
    </row>
    <row r="1147" spans="1:8" ht="18.75" customHeight="1" thickBot="1">
      <c r="A1147" s="15"/>
      <c r="B1147" s="54"/>
      <c r="C1147" s="55"/>
      <c r="D1147" s="6" t="str" cm="1">
        <f t="array" ref="D1147">_xlfn.LET(_xlpm.v,INDEX($B:$B, 4 + INT((ROW()-4)/13)*13 + 8), IF(_xlpm.v=0,"",_xlpm.v))</f>
        <v/>
      </c>
      <c r="E1147" s="6"/>
      <c r="F1147" s="6">
        <f>88</f>
        <v>88</v>
      </c>
      <c r="G1147" s="6" t="str">
        <f>_xlfn.XLOOKUP($F1147,题库数据!$A$5:$A$104,题库数据!$J$5:$J$104,"")</f>
        <v>A</v>
      </c>
      <c r="H1147" s="6" t="str">
        <f>_xlfn.LET(_xlpm.v,_xlfn.XLOOKUP(F1147,题库数据!$A$5:$A$104,题库数据!$K$5:$K$104,""),IF(OR(_xlpm.v="",_xlpm.v=0),"",_xlpm.v))</f>
        <v/>
      </c>
    </row>
    <row r="1148" spans="1:8" ht="58.5" customHeight="1" thickTop="1" thickBot="1">
      <c r="A1148" s="8" t="s">
        <v>203</v>
      </c>
      <c r="B1148" s="56" t="s">
        <v>759</v>
      </c>
      <c r="C1148" s="57"/>
      <c r="D1148" s="6" t="str" cm="1">
        <f t="array" ref="D1148">_xlfn.LET(_xlpm.v,INDEX($B:$B, 4 + INT((ROW()-4)/13)*13 + 8), IF(_xlpm.v=0,"",_xlpm.v))</f>
        <v/>
      </c>
      <c r="E1148" s="6"/>
      <c r="F1148" s="6">
        <f>89</f>
        <v>89</v>
      </c>
      <c r="G1148" s="6" t="str">
        <f>_xlfn.XLOOKUP($F1148,题库数据!$A$5:$A$104,题库数据!$J$5:$J$104,"")</f>
        <v>D</v>
      </c>
      <c r="H1148" s="6" t="str">
        <f>_xlfn.LET(_xlpm.v,_xlfn.XLOOKUP(F1148,题库数据!$A$5:$A$104,题库数据!$K$5:$K$104,""),IF(OR(_xlpm.v="",_xlpm.v=0),"",_xlpm.v))</f>
        <v>EC2 do not provide by default memory metrics to CloudWatch and require the CloudWatch Agent to be installed on the monitored instances : https://aws.amazon.com/premiumsupport/knowledge-center/cloudwatch-memory-metrics-ec2/</v>
      </c>
    </row>
    <row r="1149" spans="1:8" ht="18.75" customHeight="1">
      <c r="A1149" s="9"/>
      <c r="B1149" s="74"/>
      <c r="C1149" s="75"/>
      <c r="D1149" s="6" t="str" cm="1">
        <f t="array" ref="D1149">_xlfn.LET(_xlpm.v,INDEX($B:$B, 4 + INT((ROW()-4)/13)*13 + 8), IF(_xlpm.v=0,"",_xlpm.v))</f>
        <v/>
      </c>
      <c r="E1149" s="6"/>
      <c r="F1149" s="6">
        <f>89</f>
        <v>89</v>
      </c>
      <c r="G1149" s="6" t="str">
        <f>_xlfn.XLOOKUP($F1149,题库数据!$A$5:$A$104,题库数据!$J$5:$J$104,"")</f>
        <v>D</v>
      </c>
      <c r="H1149" s="6" t="str">
        <f>_xlfn.LET(_xlpm.v,_xlfn.XLOOKUP(F1149,题库数据!$A$5:$A$104,题库数据!$K$5:$K$104,""),IF(OR(_xlpm.v="",_xlpm.v=0),"",_xlpm.v))</f>
        <v>EC2 do not provide by default memory metrics to CloudWatch and require the CloudWatch Agent to be installed on the monitored instances : https://aws.amazon.com/premiumsupport/knowledge-center/cloudwatch-memory-metrics-ec2/</v>
      </c>
    </row>
    <row r="1150" spans="1:8" ht="18.75" customHeight="1">
      <c r="A1150" s="10" t="s">
        <v>107</v>
      </c>
      <c r="B1150" s="64" t="str">
        <f>_xlfn.XLOOKUP($F1150,题库[题号],题库[选项A])</f>
        <v>将 EC2 实例替换为在 Auto Scaling 组中运行的 T3 EC2 实例.使用 AWS 管理控制台进行更改.</v>
      </c>
      <c r="C1150" s="65"/>
      <c r="D1150" s="6" t="str" cm="1">
        <f t="array" ref="D1150">_xlfn.LET(_xlpm.v,INDEX($B:$B, 4 + INT((ROW()-4)/13)*13 + 8), IF(_xlpm.v=0,"",_xlpm.v))</f>
        <v/>
      </c>
      <c r="E1150" s="6"/>
      <c r="F1150" s="6">
        <f>89</f>
        <v>89</v>
      </c>
      <c r="G1150" s="6" t="str">
        <f>_xlfn.XLOOKUP($F1150,题库数据!$A$5:$A$104,题库数据!$J$5:$J$104,"")</f>
        <v>D</v>
      </c>
      <c r="H1150" s="6" t="str">
        <f>_xlfn.LET(_xlpm.v,_xlfn.XLOOKUP(F1150,题库数据!$A$5:$A$104,题库数据!$K$5:$K$104,""),IF(OR(_xlpm.v="",_xlpm.v=0),"",_xlpm.v))</f>
        <v>EC2 do not provide by default memory metrics to CloudWatch and require the CloudWatch Agent to be installed on the monitored instances : https://aws.amazon.com/premiumsupport/knowledge-center/cloudwatch-memory-metrics-ec2/</v>
      </c>
    </row>
    <row r="1151" spans="1:8" ht="18.75" customHeight="1">
      <c r="A1151" s="10" t="s">
        <v>108</v>
      </c>
      <c r="B1151" s="64" t="str">
        <f>_xlfn.XLOOKUP($F1151,题库[题号],题库[选项B])</f>
        <v>修改 CloudFormation 模板以在 Auto Scaling 组中运行 EC2 实例.在需要增加时手动增加 Auto Scaling 组的所需容量和最大容量.</v>
      </c>
      <c r="C1151" s="65"/>
      <c r="D1151" s="6" t="str" cm="1">
        <f t="array" ref="D1151">_xlfn.LET(_xlpm.v,INDEX($B:$B, 4 + INT((ROW()-4)/13)*13 + 8), IF(_xlpm.v=0,"",_xlpm.v))</f>
        <v/>
      </c>
      <c r="E1151" s="6"/>
      <c r="F1151" s="6">
        <f>89</f>
        <v>89</v>
      </c>
      <c r="G1151" s="6" t="str">
        <f>_xlfn.XLOOKUP($F1151,题库数据!$A$5:$A$104,题库数据!$J$5:$J$104,"")</f>
        <v>D</v>
      </c>
      <c r="H1151" s="6" t="str">
        <f>_xlfn.LET(_xlpm.v,_xlfn.XLOOKUP(F1151,题库数据!$A$5:$A$104,题库数据!$K$5:$K$104,""),IF(OR(_xlpm.v="",_xlpm.v=0),"",_xlpm.v))</f>
        <v>EC2 do not provide by default memory metrics to CloudWatch and require the CloudWatch Agent to be installed on the monitored instances : https://aws.amazon.com/premiumsupport/knowledge-center/cloudwatch-memory-metrics-ec2/</v>
      </c>
    </row>
    <row r="1152" spans="1:8" ht="18.75" customHeight="1">
      <c r="A1152" s="10" t="s">
        <v>109</v>
      </c>
      <c r="B1152" s="64" t="str">
        <f>_xlfn.XLOOKUP($F1152,题库[题号],题库[选项C])</f>
        <v>修改 CloudFormation 模板.将 EC2 实例替换为 R5 EC2 实例.使用 Amazon CloudWatch 内置 EC2 内存指标来跟踪应用程序性能以进行未来容量规划.</v>
      </c>
      <c r="C1152" s="65"/>
      <c r="D1152" s="6" t="str" cm="1">
        <f t="array" ref="D1152">_xlfn.LET(_xlpm.v,INDEX($B:$B, 4 + INT((ROW()-4)/13)*13 + 8), IF(_xlpm.v=0,"",_xlpm.v))</f>
        <v/>
      </c>
      <c r="E1152" s="6"/>
      <c r="F1152" s="6">
        <f>89</f>
        <v>89</v>
      </c>
      <c r="G1152" s="6" t="str">
        <f>_xlfn.XLOOKUP($F1152,题库数据!$A$5:$A$104,题库数据!$J$5:$J$104,"")</f>
        <v>D</v>
      </c>
      <c r="H1152" s="6" t="str">
        <f>_xlfn.LET(_xlpm.v,_xlfn.XLOOKUP(F1152,题库数据!$A$5:$A$104,题库数据!$K$5:$K$104,""),IF(OR(_xlpm.v="",_xlpm.v=0),"",_xlpm.v))</f>
        <v>EC2 do not provide by default memory metrics to CloudWatch and require the CloudWatch Agent to be installed on the monitored instances : https://aws.amazon.com/premiumsupport/knowledge-center/cloudwatch-memory-metrics-ec2/</v>
      </c>
    </row>
    <row r="1153" spans="1:8" ht="18.75" customHeight="1">
      <c r="A1153" s="10" t="s">
        <v>110</v>
      </c>
      <c r="B1153" s="64" t="str">
        <f>_xlfn.XLOOKUP($F1153,题库[题号],题库[选项D])</f>
        <v>修改 CloudFormation 模板.将 EC2 实例替换为 R5 EC2 实例.在 EC2 实例上部署 Amazon CloudWatch 代理,以生成自定义应用程序延迟指标以用于未来的容量规划.</v>
      </c>
      <c r="C1153" s="65"/>
      <c r="D1153" s="6" t="str" cm="1">
        <f t="array" ref="D1153">_xlfn.LET(_xlpm.v,INDEX($B:$B, 4 + INT((ROW()-4)/13)*13 + 8), IF(_xlpm.v=0,"",_xlpm.v))</f>
        <v/>
      </c>
      <c r="E1153" s="6"/>
      <c r="F1153" s="6">
        <f>89</f>
        <v>89</v>
      </c>
      <c r="G1153" s="6" t="str">
        <f>_xlfn.XLOOKUP($F1153,题库数据!$A$5:$A$104,题库数据!$J$5:$J$104,"")</f>
        <v>D</v>
      </c>
      <c r="H1153" s="6" t="str">
        <f>_xlfn.LET(_xlpm.v,_xlfn.XLOOKUP(F1153,题库数据!$A$5:$A$104,题库数据!$K$5:$K$104,""),IF(OR(_xlpm.v="",_xlpm.v=0),"",_xlpm.v))</f>
        <v>EC2 do not provide by default memory metrics to CloudWatch and require the CloudWatch Agent to be installed on the monitored instances : https://aws.amazon.com/premiumsupport/knowledge-center/cloudwatch-memory-metrics-ec2/</v>
      </c>
    </row>
    <row r="1154" spans="1:8" ht="18.75" customHeight="1">
      <c r="A1154" s="10"/>
      <c r="B1154" s="62" t="str">
        <f>_xlfn.LET(_xlpm.v,_xlfn.XLOOKUP($F1154,题库[题号],题库[选项E],""),IF(OR(_xlpm.v="",_xlpm.v=0),"",_xlpm.v))</f>
        <v/>
      </c>
      <c r="C1154" s="63"/>
      <c r="D1154" s="6" t="str" cm="1">
        <f t="array" ref="D1154">_xlfn.LET(_xlpm.v,INDEX($B:$B, 4 + INT((ROW()-4)/13)*13 + 8), IF(_xlpm.v=0,"",_xlpm.v))</f>
        <v/>
      </c>
      <c r="E1154" s="6"/>
      <c r="F1154" s="6">
        <f>89</f>
        <v>89</v>
      </c>
      <c r="G1154" s="6" t="str">
        <f>_xlfn.XLOOKUP($F1154,题库数据!$A$5:$A$104,题库数据!$J$5:$J$104,"")</f>
        <v>D</v>
      </c>
      <c r="H1154" s="6" t="str">
        <f>_xlfn.LET(_xlpm.v,_xlfn.XLOOKUP(F1154,题库数据!$A$5:$A$104,题库数据!$K$5:$K$104,""),IF(OR(_xlpm.v="",_xlpm.v=0),"",_xlpm.v))</f>
        <v>EC2 do not provide by default memory metrics to CloudWatch and require the CloudWatch Agent to be installed on the monitored instances : https://aws.amazon.com/premiumsupport/knowledge-center/cloudwatch-memory-metrics-ec2/</v>
      </c>
    </row>
    <row r="1155" spans="1:8" ht="18.75" customHeight="1" thickBot="1">
      <c r="A1155" s="10"/>
      <c r="B1155" s="66" t="str">
        <f>_xlfn.LET(_xlpm.v,_xlfn.XLOOKUP($F1155,题库[题号],题库[选项F],""),IF(OR(_xlpm.v="",_xlpm.v=0),"",_xlpm.v))</f>
        <v/>
      </c>
      <c r="C1155" s="67"/>
      <c r="D1155" s="6" t="str" cm="1">
        <f t="array" ref="D1155">_xlfn.LET(_xlpm.v,INDEX($B:$B, 4 + INT((ROW()-4)/13)*13 + 8), IF(_xlpm.v=0,"",_xlpm.v))</f>
        <v/>
      </c>
      <c r="E1155" s="6"/>
      <c r="F1155" s="6">
        <f>89</f>
        <v>89</v>
      </c>
      <c r="G1155" s="6" t="str">
        <f>_xlfn.XLOOKUP($F1155,题库数据!$A$5:$A$104,题库数据!$J$5:$J$104,"")</f>
        <v>D</v>
      </c>
      <c r="H1155" s="6" t="str">
        <f>_xlfn.LET(_xlpm.v,_xlfn.XLOOKUP(F1155,题库数据!$A$5:$A$104,题库数据!$K$5:$K$104,""),IF(OR(_xlpm.v="",_xlpm.v=0),"",_xlpm.v))</f>
        <v>EC2 do not provide by default memory metrics to CloudWatch and require the CloudWatch Agent to be installed on the monitored instances : https://aws.amazon.com/premiumsupport/knowledge-center/cloudwatch-memory-metrics-ec2/</v>
      </c>
    </row>
    <row r="1156" spans="1:8" ht="18.75" customHeight="1" thickBot="1">
      <c r="A1156" s="11" t="s">
        <v>111</v>
      </c>
      <c r="B1156" s="25"/>
      <c r="C1156" s="7"/>
      <c r="D1156" s="6" t="str" cm="1">
        <f t="array" ref="D1156">_xlfn.LET(_xlpm.v,INDEX($B:$B, 4 + INT((ROW()-4)/13)*13 + 8), IF(_xlpm.v=0,"",_xlpm.v))</f>
        <v/>
      </c>
      <c r="E1156" s="6"/>
      <c r="F1156" s="6">
        <f>89</f>
        <v>89</v>
      </c>
      <c r="G1156" s="6" t="str">
        <f>_xlfn.XLOOKUP($F1156,题库数据!$A$5:$A$104,题库数据!$J$5:$J$104,"")</f>
        <v>D</v>
      </c>
      <c r="H1156" s="6" t="str">
        <f>_xlfn.LET(_xlpm.v,_xlfn.XLOOKUP(F1156,题库数据!$A$5:$A$104,题库数据!$K$5:$K$104,""),IF(OR(_xlpm.v="",_xlpm.v=0),"",_xlpm.v))</f>
        <v>EC2 do not provide by default memory metrics to CloudWatch and require the CloudWatch Agent to be installed on the monitored instances : https://aws.amazon.com/premiumsupport/knowledge-center/cloudwatch-memory-metrics-ec2/</v>
      </c>
    </row>
    <row r="1157" spans="1:8" ht="18.75" customHeight="1">
      <c r="A1157" s="10" t="s">
        <v>112</v>
      </c>
      <c r="B1157" s="34" t="str">
        <f>_xlfn.LET(_xlpm.inp,$B$1156,_xlpm.nInp,_xlfn.LET(_xlpm.raw,UPPER(TRIM($B$1156)),_xlpm.clean,SUBSTITUTE(SUBSTITUTE(SUBSTITUTE(SUBSTITUTE(SUBSTITUTE(_xlpm.raw,"，",","),"、",","),"；",","),"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57" s="19"/>
      <c r="D1157" s="6" t="str" cm="1">
        <f t="array" ref="D1157">_xlfn.LET(_xlpm.v,INDEX($B:$B, 4 + INT((ROW()-4)/13)*13 + 8), IF(_xlpm.v=0,"",_xlpm.v))</f>
        <v/>
      </c>
      <c r="E1157" s="6"/>
      <c r="F1157" s="6">
        <f>89</f>
        <v>89</v>
      </c>
      <c r="G1157" s="6" t="str">
        <f>_xlfn.XLOOKUP($F1157,题库数据!$A$5:$A$104,题库数据!$J$5:$J$104,"")</f>
        <v>D</v>
      </c>
      <c r="H1157" s="6" t="str">
        <f>_xlfn.LET(_xlpm.v,_xlfn.XLOOKUP(F1157,题库数据!$A$5:$A$104,题库数据!$K$5:$K$104,""),IF(OR(_xlpm.v="",_xlpm.v=0),"",_xlpm.v))</f>
        <v>EC2 do not provide by default memory metrics to CloudWatch and require the CloudWatch Agent to be installed on the monitored instances : https://aws.amazon.com/premiumsupport/knowledge-center/cloudwatch-memory-metrics-ec2/</v>
      </c>
    </row>
    <row r="1158" spans="1:8" ht="18.75" customHeight="1">
      <c r="A1158" s="10" t="s">
        <v>113</v>
      </c>
      <c r="B1158" s="35" t="str">
        <f>_xlfn.LET(_xlpm.inp,$B$1156,_xlpm.nStd,_xlfn.LET(_xlpm.raw,UPPER(TRIM($G$1148)),_xlpm.clean,SUBSTITUTE(SUBSTITUTE(SUBSTITUTE(SUBSTITUTE(SUBSTITUTE(_xlpm.raw,"，",","),"、",","),"；",","),"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58" s="18"/>
      <c r="D1158" s="6" t="str" cm="1">
        <f t="array" ref="D1158">_xlfn.LET(_xlpm.v,INDEX($B:$B, 4 + INT((ROW()-4)/13)*13 + 8), IF(_xlpm.v=0,"",_xlpm.v))</f>
        <v/>
      </c>
      <c r="E1158" s="6"/>
      <c r="F1158" s="6">
        <f>89</f>
        <v>89</v>
      </c>
      <c r="G1158" s="6" t="str">
        <f>_xlfn.XLOOKUP($F1158,题库数据!$A$5:$A$104,题库数据!$J$5:$J$104,"")</f>
        <v>D</v>
      </c>
      <c r="H1158" s="6" t="str">
        <f>_xlfn.LET(_xlpm.v,_xlfn.XLOOKUP(F1158,题库数据!$A$5:$A$104,题库数据!$K$5:$K$104,""),IF(OR(_xlpm.v="",_xlpm.v=0),"",_xlpm.v))</f>
        <v>EC2 do not provide by default memory metrics to CloudWatch and require the CloudWatch Agent to be installed on the monitored instances : https://aws.amazon.com/premiumsupport/knowledge-center/cloudwatch-memory-metrics-ec2/</v>
      </c>
    </row>
    <row r="1159" spans="1:8" ht="18.75" customHeight="1">
      <c r="A1159" s="37" t="s">
        <v>114</v>
      </c>
      <c r="B1159" s="52" t="str">
        <f>_xlfn.LET(_xlpm.inp,$B$1156,_xlpm.p,$H$1148,IF(OR(LEN(TRIM(_xlpm.inp))=0,LEN(TRIM(_xlpm.p))=0,_xlpm.p=0),"",_xlpm.p))</f>
        <v/>
      </c>
      <c r="C1159" s="63"/>
      <c r="D1159" s="6" t="str" cm="1">
        <f t="array" ref="D1159">_xlfn.LET(_xlpm.v,INDEX($B:$B, 4 + INT((ROW()-4)/13)*13 + 8), IF(_xlpm.v=0,"",_xlpm.v))</f>
        <v/>
      </c>
      <c r="E1159" s="6"/>
      <c r="F1159" s="6">
        <f>89</f>
        <v>89</v>
      </c>
      <c r="G1159" s="6" t="str">
        <f>_xlfn.XLOOKUP($F1159,题库数据!$A$5:$A$104,题库数据!$J$5:$J$104,"")</f>
        <v>D</v>
      </c>
      <c r="H1159" s="6" t="str">
        <f>_xlfn.LET(_xlpm.v,_xlfn.XLOOKUP(F1159,题库数据!$A$5:$A$104,题库数据!$K$5:$K$104,""),IF(OR(_xlpm.v="",_xlpm.v=0),"",_xlpm.v))</f>
        <v>EC2 do not provide by default memory metrics to CloudWatch and require the CloudWatch Agent to be installed on the monitored instances : https://aws.amazon.com/premiumsupport/knowledge-center/cloudwatch-memory-metrics-ec2/</v>
      </c>
    </row>
    <row r="1160" spans="1:8" ht="18.75" customHeight="1" thickBot="1">
      <c r="A1160" s="12"/>
      <c r="B1160" s="54"/>
      <c r="C1160" s="55"/>
      <c r="D1160" s="6" t="str" cm="1">
        <f t="array" ref="D1160">_xlfn.LET(_xlpm.v,INDEX($B:$B, 4 + INT((ROW()-4)/13)*13 + 8), IF(_xlpm.v=0,"",_xlpm.v))</f>
        <v/>
      </c>
      <c r="E1160" s="6"/>
      <c r="F1160" s="6">
        <f>89</f>
        <v>89</v>
      </c>
      <c r="G1160" s="6" t="str">
        <f>_xlfn.XLOOKUP($F1160,题库数据!$A$5:$A$104,题库数据!$J$5:$J$104,"")</f>
        <v>D</v>
      </c>
      <c r="H1160" s="6" t="str">
        <f>_xlfn.LET(_xlpm.v,_xlfn.XLOOKUP(F1160,题库数据!$A$5:$A$104,题库数据!$K$5:$K$104,""),IF(OR(_xlpm.v="",_xlpm.v=0),"",_xlpm.v))</f>
        <v>EC2 do not provide by default memory metrics to CloudWatch and require the CloudWatch Agent to be installed on the monitored instances : https://aws.amazon.com/premiumsupport/knowledge-center/cloudwatch-memory-metrics-ec2/</v>
      </c>
    </row>
    <row r="1161" spans="1:8" ht="58.5" customHeight="1" thickTop="1" thickBot="1">
      <c r="A1161" s="8" t="s">
        <v>204</v>
      </c>
      <c r="B1161" s="56" t="s">
        <v>761</v>
      </c>
      <c r="C1161" s="57"/>
      <c r="D1161" s="6" t="str" cm="1">
        <f t="array" ref="D1161">_xlfn.LET(_xlpm.v,INDEX($B:$B, 4 + INT((ROW()-4)/13)*13 + 8), IF(_xlpm.v=0,"",_xlpm.v))</f>
        <v/>
      </c>
      <c r="E1161" s="6"/>
      <c r="F1161" s="6">
        <f>90</f>
        <v>90</v>
      </c>
      <c r="G1161" s="6" t="str">
        <f>_xlfn.XLOOKUP($F1161,题库数据!$A$5:$A$104,题库数据!$J$5:$J$104,"")</f>
        <v>B</v>
      </c>
      <c r="H1161" s="6" t="str">
        <f>_xlfn.LET(_xlpm.v,_xlfn.XLOOKUP(F1161,题库数据!$A$5:$A$104,题库数据!$K$5:$K$104,""),IF(OR(_xlpm.v="",_xlpm.v=0),"",_xlpm.v))</f>
        <v>When there is surge in traffic, no of concurrent lambda functions increased which results in more read and write connections on Aurora.当流量激增时,并发lambda函数的数量不会增加,这会导致Aurora上有更多的读写连接。</v>
      </c>
    </row>
    <row r="1162" spans="1:8" ht="18.75" customHeight="1">
      <c r="A1162" s="13"/>
      <c r="B1162" s="58"/>
      <c r="C1162" s="59"/>
      <c r="D1162" s="6" t="str" cm="1">
        <f t="array" ref="D1162">_xlfn.LET(_xlpm.v,INDEX($B:$B, 4 + INT((ROW()-4)/13)*13 + 8), IF(_xlpm.v=0,"",_xlpm.v))</f>
        <v/>
      </c>
      <c r="E1162" s="6"/>
      <c r="F1162" s="6">
        <f>90</f>
        <v>90</v>
      </c>
      <c r="G1162" s="6" t="str">
        <f>_xlfn.XLOOKUP($F1162,题库数据!$A$5:$A$104,题库数据!$J$5:$J$104,"")</f>
        <v>B</v>
      </c>
      <c r="H1162" s="6" t="str">
        <f>_xlfn.LET(_xlpm.v,_xlfn.XLOOKUP(F1162,题库数据!$A$5:$A$104,题库数据!$K$5:$K$104,""),IF(OR(_xlpm.v="",_xlpm.v=0),"",_xlpm.v))</f>
        <v>When there is surge in traffic, no of concurrent lambda functions increased which results in more read and write connections on Aurora.当流量激增时,并发lambda函数的数量不会增加,这会导致Aurora上有更多的读写连接。</v>
      </c>
    </row>
    <row r="1163" spans="1:8" ht="18.75" customHeight="1">
      <c r="A1163" s="14" t="s">
        <v>107</v>
      </c>
      <c r="B1163" s="60" t="str">
        <f>_xlfn.XLOOKUP($F1163,题库[题号],题库[选项A])</f>
        <v>为 Lambda 函数配置预置并发.将数据库修改为多个 AWS 区域中的全局数据库.</v>
      </c>
      <c r="C1163" s="61"/>
      <c r="D1163" s="6" t="str" cm="1">
        <f t="array" ref="D1163">_xlfn.LET(_xlpm.v,INDEX($B:$B, 4 + INT((ROW()-4)/13)*13 + 8), IF(_xlpm.v=0,"",_xlpm.v))</f>
        <v/>
      </c>
      <c r="E1163" s="6"/>
      <c r="F1163" s="6">
        <f>90</f>
        <v>90</v>
      </c>
      <c r="G1163" s="6" t="str">
        <f>_xlfn.XLOOKUP($F1163,题库数据!$A$5:$A$104,题库数据!$J$5:$J$104,"")</f>
        <v>B</v>
      </c>
      <c r="H1163" s="6" t="str">
        <f>_xlfn.LET(_xlpm.v,_xlfn.XLOOKUP(F1163,题库数据!$A$5:$A$104,题库数据!$K$5:$K$104,""),IF(OR(_xlpm.v="",_xlpm.v=0),"",_xlpm.v))</f>
        <v>When there is surge in traffic, no of concurrent lambda functions increased which results in more read and write connections on Aurora.当流量激增时,并发lambda函数的数量不会增加,这会导致Aurora上有更多的读写连接。</v>
      </c>
    </row>
    <row r="1164" spans="1:8" ht="18.75" customHeight="1">
      <c r="A1164" s="14" t="s">
        <v>108</v>
      </c>
      <c r="B1164" s="60" t="str">
        <f>_xlfn.XLOOKUP($F1164,题库[题号],题库[选项B])</f>
        <v>使用 Amazon RDS Proxy 为数据库创建代理.修改 Lambda 函数以使用 RDS Proxy 端点而不是数据库端点.</v>
      </c>
      <c r="C1164" s="61"/>
      <c r="D1164" s="6" t="str" cm="1">
        <f t="array" ref="D1164">_xlfn.LET(_xlpm.v,INDEX($B:$B, 4 + INT((ROW()-4)/13)*13 + 8), IF(_xlpm.v=0,"",_xlpm.v))</f>
        <v/>
      </c>
      <c r="E1164" s="6"/>
      <c r="F1164" s="6">
        <f>90</f>
        <v>90</v>
      </c>
      <c r="G1164" s="6" t="str">
        <f>_xlfn.XLOOKUP($F1164,题库数据!$A$5:$A$104,题库数据!$J$5:$J$104,"")</f>
        <v>B</v>
      </c>
      <c r="H1164" s="6" t="str">
        <f>_xlfn.LET(_xlpm.v,_xlfn.XLOOKUP(F1164,题库数据!$A$5:$A$104,题库数据!$K$5:$K$104,""),IF(OR(_xlpm.v="",_xlpm.v=0),"",_xlpm.v))</f>
        <v>When there is surge in traffic, no of concurrent lambda functions increased which results in more read and write connections on Aurora.当流量激增时,并发lambda函数的数量不会增加,这会导致Aurora上有更多的读写连接。</v>
      </c>
    </row>
    <row r="1165" spans="1:8" ht="18.75" customHeight="1">
      <c r="A1165" s="14" t="s">
        <v>109</v>
      </c>
      <c r="B1165" s="60" t="str">
        <f>_xlfn.XLOOKUP($F1165,题库[题号],题库[选项C])</f>
        <v>为不同 AWS 区域中的数据库创建只读副本.使用 API Gateway 中的查询字符串参数将流量路由到只读副本.</v>
      </c>
      <c r="C1165" s="61"/>
      <c r="D1165" s="6" t="str" cm="1">
        <f t="array" ref="D1165">_xlfn.LET(_xlpm.v,INDEX($B:$B, 4 + INT((ROW()-4)/13)*13 + 8), IF(_xlpm.v=0,"",_xlpm.v))</f>
        <v/>
      </c>
      <c r="E1165" s="6"/>
      <c r="F1165" s="6">
        <f>90</f>
        <v>90</v>
      </c>
      <c r="G1165" s="6" t="str">
        <f>_xlfn.XLOOKUP($F1165,题库数据!$A$5:$A$104,题库数据!$J$5:$J$104,"")</f>
        <v>B</v>
      </c>
      <c r="H1165" s="6" t="str">
        <f>_xlfn.LET(_xlpm.v,_xlfn.XLOOKUP(F1165,题库数据!$A$5:$A$104,题库数据!$K$5:$K$104,""),IF(OR(_xlpm.v="",_xlpm.v=0),"",_xlpm.v))</f>
        <v>When there is surge in traffic, no of concurrent lambda functions increased which results in more read and write connections on Aurora.当流量激增时,并发lambda函数的数量不会增加,这会导致Aurora上有更多的读写连接。</v>
      </c>
    </row>
    <row r="1166" spans="1:8" ht="18.75" customHeight="1">
      <c r="A1166" s="14" t="s">
        <v>110</v>
      </c>
      <c r="B1166" s="60" t="str">
        <f>_xlfn.XLOOKUP($F1166,题库[题号],题库[选项D])</f>
        <v>使用 AWS Database.Migration Service (AWS DMS)将数据从 Aurora PostgreSQL 迁移到 Amazon DynamoDB.修改 Lambda 函数以使用 OynamoDB 表.</v>
      </c>
      <c r="C1166" s="61"/>
      <c r="D1166" s="6" t="str" cm="1">
        <f t="array" ref="D1166">_xlfn.LET(_xlpm.v,INDEX($B:$B, 4 + INT((ROW()-4)/13)*13 + 8), IF(_xlpm.v=0,"",_xlpm.v))</f>
        <v/>
      </c>
      <c r="E1166" s="6"/>
      <c r="F1166" s="6">
        <f>90</f>
        <v>90</v>
      </c>
      <c r="G1166" s="6" t="str">
        <f>_xlfn.XLOOKUP($F1166,题库数据!$A$5:$A$104,题库数据!$J$5:$J$104,"")</f>
        <v>B</v>
      </c>
      <c r="H1166" s="6" t="str">
        <f>_xlfn.LET(_xlpm.v,_xlfn.XLOOKUP(F1166,题库数据!$A$5:$A$104,题库数据!$K$5:$K$104,""),IF(OR(_xlpm.v="",_xlpm.v=0),"",_xlpm.v))</f>
        <v>When there is surge in traffic, no of concurrent lambda functions increased which results in more read and write connections on Aurora.当流量激增时,并发lambda函数的数量不会增加,这会导致Aurora上有更多的读写连接。</v>
      </c>
    </row>
    <row r="1167" spans="1:8" ht="18.75" customHeight="1">
      <c r="A1167" s="14"/>
      <c r="B1167" s="62" t="str">
        <f>_xlfn.LET(_xlpm.v,_xlfn.XLOOKUP($F1167,题库[题号],题库[选项E],""),IF(OR(_xlpm.v="",_xlpm.v=0),"",_xlpm.v))</f>
        <v/>
      </c>
      <c r="C1167" s="63"/>
      <c r="D1167" s="6" t="str" cm="1">
        <f t="array" ref="D1167">_xlfn.LET(_xlpm.v,INDEX($B:$B, 4 + INT((ROW()-4)/13)*13 + 8), IF(_xlpm.v=0,"",_xlpm.v))</f>
        <v/>
      </c>
      <c r="E1167" s="6"/>
      <c r="F1167" s="6">
        <f>90</f>
        <v>90</v>
      </c>
      <c r="G1167" s="6" t="str">
        <f>_xlfn.XLOOKUP($F1167,题库数据!$A$5:$A$104,题库数据!$J$5:$J$104,"")</f>
        <v>B</v>
      </c>
      <c r="H1167" s="6" t="str">
        <f>_xlfn.LET(_xlpm.v,_xlfn.XLOOKUP(F1167,题库数据!$A$5:$A$104,题库数据!$K$5:$K$104,""),IF(OR(_xlpm.v="",_xlpm.v=0),"",_xlpm.v))</f>
        <v>When there is surge in traffic, no of concurrent lambda functions increased which results in more read and write connections on Aurora.当流量激增时,并发lambda函数的数量不会增加,这会导致Aurora上有更多的读写连接。</v>
      </c>
    </row>
    <row r="1168" spans="1:8" ht="18.75" customHeight="1" thickBot="1">
      <c r="A1168" s="14"/>
      <c r="B1168" s="66" t="str">
        <f>_xlfn.LET(_xlpm.v,_xlfn.XLOOKUP($F1168,题库[题号],题库[选项F],""),IF(OR(_xlpm.v="",_xlpm.v=0),"",_xlpm.v))</f>
        <v/>
      </c>
      <c r="C1168" s="67"/>
      <c r="D1168" s="6" t="str" cm="1">
        <f t="array" ref="D1168">_xlfn.LET(_xlpm.v,INDEX($B:$B, 4 + INT((ROW()-4)/13)*13 + 8), IF(_xlpm.v=0,"",_xlpm.v))</f>
        <v/>
      </c>
      <c r="E1168" s="6"/>
      <c r="F1168" s="6">
        <f>90</f>
        <v>90</v>
      </c>
      <c r="G1168" s="6" t="str">
        <f>_xlfn.XLOOKUP($F1168,题库数据!$A$5:$A$104,题库数据!$J$5:$J$104,"")</f>
        <v>B</v>
      </c>
      <c r="H1168" s="6" t="str">
        <f>_xlfn.LET(_xlpm.v,_xlfn.XLOOKUP(F1168,题库数据!$A$5:$A$104,题库数据!$K$5:$K$104,""),IF(OR(_xlpm.v="",_xlpm.v=0),"",_xlpm.v))</f>
        <v>When there is surge in traffic, no of concurrent lambda functions increased which results in more read and write connections on Aurora.当流量激增时,并发lambda函数的数量不会增加,这会导致Aurora上有更多的读写连接。</v>
      </c>
    </row>
    <row r="1169" spans="1:8" ht="18.75" customHeight="1" thickBot="1">
      <c r="A1169" s="11" t="s">
        <v>111</v>
      </c>
      <c r="B1169" s="25"/>
      <c r="C1169" s="7"/>
      <c r="D1169" s="6" t="str" cm="1">
        <f t="array" ref="D1169">_xlfn.LET(_xlpm.v,INDEX($B:$B, 4 + INT((ROW()-4)/13)*13 + 8), IF(_xlpm.v=0,"",_xlpm.v))</f>
        <v/>
      </c>
      <c r="E1169" s="6"/>
      <c r="F1169" s="6">
        <f>90</f>
        <v>90</v>
      </c>
      <c r="G1169" s="6" t="str">
        <f>_xlfn.XLOOKUP($F1169,题库数据!$A$5:$A$104,题库数据!$J$5:$J$104,"")</f>
        <v>B</v>
      </c>
      <c r="H1169" s="6" t="str">
        <f>_xlfn.LET(_xlpm.v,_xlfn.XLOOKUP(F1169,题库数据!$A$5:$A$104,题库数据!$K$5:$K$104,""),IF(OR(_xlpm.v="",_xlpm.v=0),"",_xlpm.v))</f>
        <v>When there is surge in traffic, no of concurrent lambda functions increased which results in more read and write connections on Aurora.当流量激增时,并发lambda函数的数量不会增加,这会导致Aurora上有更多的读写连接。</v>
      </c>
    </row>
    <row r="1170" spans="1:8" ht="18.75" customHeight="1">
      <c r="A1170" s="14" t="s">
        <v>112</v>
      </c>
      <c r="B1170" s="34" t="str">
        <f>_xlfn.LET(_xlpm.inp,$B$1169,_xlpm.nInp,_xlfn.LET(_xlpm.raw,UPPER(TRIM($B$1169)),_xlpm.clean,SUBSTITUTE(SUBSTITUTE(SUBSTITUTE(SUBSTITUTE(SUBSTITUTE(_xlpm.raw,"，",","),"、",","),"；",","),"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0" s="19"/>
      <c r="D1170" s="6" t="str" cm="1">
        <f t="array" ref="D1170">_xlfn.LET(_xlpm.v,INDEX($B:$B, 4 + INT((ROW()-4)/13)*13 + 8), IF(_xlpm.v=0,"",_xlpm.v))</f>
        <v/>
      </c>
      <c r="E1170" s="6"/>
      <c r="F1170" s="6">
        <f>90</f>
        <v>90</v>
      </c>
      <c r="G1170" s="6" t="str">
        <f>_xlfn.XLOOKUP($F1170,题库数据!$A$5:$A$104,题库数据!$J$5:$J$104,"")</f>
        <v>B</v>
      </c>
      <c r="H1170" s="6" t="str">
        <f>_xlfn.LET(_xlpm.v,_xlfn.XLOOKUP(F1170,题库数据!$A$5:$A$104,题库数据!$K$5:$K$104,""),IF(OR(_xlpm.v="",_xlpm.v=0),"",_xlpm.v))</f>
        <v>When there is surge in traffic, no of concurrent lambda functions increased which results in more read and write connections on Aurora.当流量激增时,并发lambda函数的数量不会增加,这会导致Aurora上有更多的读写连接。</v>
      </c>
    </row>
    <row r="1171" spans="1:8" ht="18.75" customHeight="1">
      <c r="A1171" s="14" t="s">
        <v>113</v>
      </c>
      <c r="B1171" s="35" t="str">
        <f>_xlfn.LET(_xlpm.inp,$B$1169,_xlpm.nStd,_xlfn.LET(_xlpm.raw,UPPER(TRIM($G$1161)),_xlpm.clean,SUBSTITUTE(SUBSTITUTE(SUBSTITUTE(SUBSTITUTE(SUBSTITUTE(_xlpm.raw,"，",","),"、",","),"；",","),"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71" s="18"/>
      <c r="D1171" s="6" t="str" cm="1">
        <f t="array" ref="D1171">_xlfn.LET(_xlpm.v,INDEX($B:$B, 4 + INT((ROW()-4)/13)*13 + 8), IF(_xlpm.v=0,"",_xlpm.v))</f>
        <v/>
      </c>
      <c r="E1171" s="6"/>
      <c r="F1171" s="6">
        <f>90</f>
        <v>90</v>
      </c>
      <c r="G1171" s="6" t="str">
        <f>_xlfn.XLOOKUP($F1171,题库数据!$A$5:$A$104,题库数据!$J$5:$J$104,"")</f>
        <v>B</v>
      </c>
      <c r="H1171" s="6" t="str">
        <f>_xlfn.LET(_xlpm.v,_xlfn.XLOOKUP(F1171,题库数据!$A$5:$A$104,题库数据!$K$5:$K$104,""),IF(OR(_xlpm.v="",_xlpm.v=0),"",_xlpm.v))</f>
        <v>When there is surge in traffic, no of concurrent lambda functions increased which results in more read and write connections on Aurora.当流量激增时,并发lambda函数的数量不会增加,这会导致Aurora上有更多的读写连接。</v>
      </c>
    </row>
    <row r="1172" spans="1:8" ht="18.75" customHeight="1">
      <c r="A1172" s="37" t="s">
        <v>114</v>
      </c>
      <c r="B1172" s="52" t="str">
        <f>_xlfn.LET(_xlpm.inp,$B$1169,_xlpm.p,$H$1161,IF(OR(LEN(TRIM(_xlpm.inp))=0,LEN(TRIM(_xlpm.p))=0,_xlpm.p=0),"",_xlpm.p))</f>
        <v/>
      </c>
      <c r="C1172" s="63"/>
      <c r="D1172" s="6" t="str" cm="1">
        <f t="array" ref="D1172">_xlfn.LET(_xlpm.v,INDEX($B:$B, 4 + INT((ROW()-4)/13)*13 + 8), IF(_xlpm.v=0,"",_xlpm.v))</f>
        <v/>
      </c>
      <c r="E1172" s="6"/>
      <c r="F1172" s="6">
        <f>90</f>
        <v>90</v>
      </c>
      <c r="G1172" s="6" t="str">
        <f>_xlfn.XLOOKUP($F1172,题库数据!$A$5:$A$104,题库数据!$J$5:$J$104,"")</f>
        <v>B</v>
      </c>
      <c r="H1172" s="6" t="str">
        <f>_xlfn.LET(_xlpm.v,_xlfn.XLOOKUP(F1172,题库数据!$A$5:$A$104,题库数据!$K$5:$K$104,""),IF(OR(_xlpm.v="",_xlpm.v=0),"",_xlpm.v))</f>
        <v>When there is surge in traffic, no of concurrent lambda functions increased which results in more read and write connections on Aurora.当流量激增时,并发lambda函数的数量不会增加,这会导致Aurora上有更多的读写连接。</v>
      </c>
    </row>
    <row r="1173" spans="1:8" ht="18.75" customHeight="1" thickBot="1">
      <c r="A1173" s="15"/>
      <c r="B1173" s="54"/>
      <c r="C1173" s="55"/>
      <c r="D1173" s="6" t="str" cm="1">
        <f t="array" ref="D1173">_xlfn.LET(_xlpm.v,INDEX($B:$B, 4 + INT((ROW()-4)/13)*13 + 8), IF(_xlpm.v=0,"",_xlpm.v))</f>
        <v/>
      </c>
      <c r="E1173" s="6"/>
      <c r="F1173" s="6">
        <f>90</f>
        <v>90</v>
      </c>
      <c r="G1173" s="6" t="str">
        <f>_xlfn.XLOOKUP($F1173,题库数据!$A$5:$A$104,题库数据!$J$5:$J$104,"")</f>
        <v>B</v>
      </c>
      <c r="H1173" s="6" t="str">
        <f>_xlfn.LET(_xlpm.v,_xlfn.XLOOKUP(F1173,题库数据!$A$5:$A$104,题库数据!$K$5:$K$104,""),IF(OR(_xlpm.v="",_xlpm.v=0),"",_xlpm.v))</f>
        <v>When there is surge in traffic, no of concurrent lambda functions increased which results in more read and write connections on Aurora.当流量激增时,并发lambda函数的数量不会增加,这会导致Aurora上有更多的读写连接。</v>
      </c>
    </row>
    <row r="1174" spans="1:8" ht="58.5" customHeight="1" thickTop="1" thickBot="1">
      <c r="A1174" s="8" t="s">
        <v>205</v>
      </c>
      <c r="B1174" s="56" t="s">
        <v>763</v>
      </c>
      <c r="C1174" s="57"/>
      <c r="D1174" s="6" t="str" cm="1">
        <f t="array" ref="D1174">_xlfn.LET(_xlpm.v,INDEX($B:$B, 4 + INT((ROW()-4)/13)*13 + 8), IF(_xlpm.v=0,"",_xlpm.v))</f>
        <v/>
      </c>
      <c r="E1174" s="6"/>
      <c r="F1174" s="6">
        <f>91</f>
        <v>91</v>
      </c>
      <c r="G1174" s="6" t="str">
        <f>_xlfn.XLOOKUP($F1174,题库数据!$A$5:$A$104,题库数据!$J$5:$J$104,"")</f>
        <v>A</v>
      </c>
      <c r="H1174" s="6" t="str">
        <f>_xlfn.LET(_xlpm.v,_xlfn.XLOOKUP(F1174,题库数据!$A$5:$A$104,题库数据!$K$5:$K$104,""),IF(OR(_xlpm.v="",_xlpm.v=0),"",_xlpm.v))</f>
        <v>The answer is A. 1. 'The solution does not need to handle the load when the primary infrastructure is healthy.' -- &gt;BCD out. Because we don't need the second infra over there. We can only use route53 active-passive failover to redirect traffic to other healthy resource when the primary resource are unhealthy. 2. We must use aurora read replica --- &gt; perfect for rds failover. So C, D out.答案是A。“当主基础结构正常时,解决方案不需要处理负载。” -- &gt;BCD out。因为我们不需要那里的第二个基础设施。当主资源不健康时,我们只能使用route53主动-被动故障转移将流量重定向到其他健康资源。2.我们必须使用极光读取副本 --- &gt;非常适合rds故障切换。所以C,D出局。</v>
      </c>
    </row>
    <row r="1175" spans="1:8" ht="18.75" customHeight="1">
      <c r="A1175" s="9"/>
      <c r="B1175" s="74"/>
      <c r="C1175" s="75"/>
      <c r="D1175" s="6" t="str" cm="1">
        <f t="array" ref="D1175">_xlfn.LET(_xlpm.v,INDEX($B:$B, 4 + INT((ROW()-4)/13)*13 + 8), IF(_xlpm.v=0,"",_xlpm.v))</f>
        <v/>
      </c>
      <c r="E1175" s="6"/>
      <c r="F1175" s="6">
        <f>91</f>
        <v>91</v>
      </c>
      <c r="G1175" s="6" t="str">
        <f>_xlfn.XLOOKUP($F1175,题库数据!$A$5:$A$104,题库数据!$J$5:$J$104,"")</f>
        <v>A</v>
      </c>
      <c r="H1175" s="6" t="str">
        <f>_xlfn.LET(_xlpm.v,_xlfn.XLOOKUP(F1175,题库数据!$A$5:$A$104,题库数据!$K$5:$K$104,""),IF(OR(_xlpm.v="",_xlpm.v=0),"",_xlpm.v))</f>
        <v>The answer is A. 1. 'The solution does not need to handle the load when the primary infrastructure is healthy.' -- &gt;BCD out. Because we don't need the second infra over there. We can only use route53 active-passive failover to redirect traffic to other healthy resource when the primary resource are unhealthy. 2. We must use aurora read replica --- &gt; perfect for rds failover. So C, D out.答案是A。“当主基础结构正常时,解决方案不需要处理负载。” -- &gt;BCD out。因为我们不需要那里的第二个基础设施。当主资源不健康时,我们只能使用route53主动-被动故障转移将流量重定向到其他健康资源。2.我们必须使用极光读取副本 --- &gt;非常适合rds故障切换。所以C,D出局。</v>
      </c>
    </row>
    <row r="1176" spans="1:8" ht="18.75" customHeight="1">
      <c r="A1176" s="10" t="s">
        <v>107</v>
      </c>
      <c r="B1176" s="64" t="str">
        <f>_xlfn.XLOOKUP($F1176,题库[题号],题库[选项A])</f>
        <v>使用所需的基础设施元素部署应用程序.使用 Amazon Route 53 配置主动-被动故障转移,在第二个 AWS 区域中创建 Aurora 副本.</v>
      </c>
      <c r="C1176" s="65"/>
      <c r="D1176" s="6" t="str" cm="1">
        <f t="array" ref="D1176">_xlfn.LET(_xlpm.v,INDEX($B:$B, 4 + INT((ROW()-4)/13)*13 + 8), IF(_xlpm.v=0,"",_xlpm.v))</f>
        <v/>
      </c>
      <c r="E1176" s="6"/>
      <c r="F1176" s="6">
        <f>91</f>
        <v>91</v>
      </c>
      <c r="G1176" s="6" t="str">
        <f>_xlfn.XLOOKUP($F1176,题库数据!$A$5:$A$104,题库数据!$J$5:$J$104,"")</f>
        <v>A</v>
      </c>
      <c r="H1176" s="6" t="str">
        <f>_xlfn.LET(_xlpm.v,_xlfn.XLOOKUP(F1176,题库数据!$A$5:$A$104,题库数据!$K$5:$K$104,""),IF(OR(_xlpm.v="",_xlpm.v=0),"",_xlpm.v))</f>
        <v>The answer is A. 1. 'The solution does not need to handle the load when the primary infrastructure is healthy.' -- &gt;BCD out. Because we don't need the second infra over there. We can only use route53 active-passive failover to redirect traffic to other healthy resource when the primary resource are unhealthy. 2. We must use aurora read replica --- &gt; perfect for rds failover. So C, D out.答案是A。“当主基础结构正常时,解决方案不需要处理负载。” -- &gt;BCD out。因为我们不需要那里的第二个基础设施。当主资源不健康时,我们只能使用route53主动-被动故障转移将流量重定向到其他健康资源。2.我们必须使用极光读取副本 --- &gt;非常适合rds故障切换。所以C,D出局。</v>
      </c>
    </row>
    <row r="1177" spans="1:8" ht="18.75" customHeight="1">
      <c r="A1177" s="10" t="s">
        <v>108</v>
      </c>
      <c r="B1177" s="64" t="str">
        <f>_xlfn.XLOOKUP($F1177,题库[题号],题库[选项B])</f>
        <v>在第二个 AWS 区域中托管应用程序的缩减部署.使用 Amazon Route 53 配置主动-主动故障转移,在第二个区域中创建 Aurora 副本.</v>
      </c>
      <c r="C1177" s="65"/>
      <c r="D1177" s="6" t="str" cm="1">
        <f t="array" ref="D1177">_xlfn.LET(_xlpm.v,INDEX($B:$B, 4 + INT((ROW()-4)/13)*13 + 8), IF(_xlpm.v=0,"",_xlpm.v))</f>
        <v/>
      </c>
      <c r="E1177" s="6"/>
      <c r="F1177" s="6">
        <f>91</f>
        <v>91</v>
      </c>
      <c r="G1177" s="6" t="str">
        <f>_xlfn.XLOOKUP($F1177,题库数据!$A$5:$A$104,题库数据!$J$5:$J$104,"")</f>
        <v>A</v>
      </c>
      <c r="H1177" s="6" t="str">
        <f>_xlfn.LET(_xlpm.v,_xlfn.XLOOKUP(F1177,题库数据!$A$5:$A$104,题库数据!$K$5:$K$104,""),IF(OR(_xlpm.v="",_xlpm.v=0),"",_xlpm.v))</f>
        <v>The answer is A. 1. 'The solution does not need to handle the load when the primary infrastructure is healthy.' -- &gt;BCD out. Because we don't need the second infra over there. We can only use route53 active-passive failover to redirect traffic to other healthy resource when the primary resource are unhealthy. 2. We must use aurora read replica --- &gt; perfect for rds failover. So C, D out.答案是A。“当主基础结构正常时,解决方案不需要处理负载。” -- &gt;BCD out。因为我们不需要那里的第二个基础设施。当主资源不健康时,我们只能使用route53主动-被动故障转移将流量重定向到其他健康资源。2.我们必须使用极光读取副本 --- &gt;非常适合rds故障切换。所以C,D出局。</v>
      </c>
    </row>
    <row r="1178" spans="1:8" ht="18.75" customHeight="1">
      <c r="A1178" s="10" t="s">
        <v>109</v>
      </c>
      <c r="B1178" s="64" t="str">
        <f>_xlfn.XLOOKUP($F1178,题库[题号],题库[选项C])</f>
        <v>在第二个 AWS 区域中复制主要基础设施.使用 Amazon Route 53 配置主动-主动故障转移.创建从最新快照恢复的 Aurora 数据库.</v>
      </c>
      <c r="C1178" s="65"/>
      <c r="D1178" s="6" t="str" cm="1">
        <f t="array" ref="D1178">_xlfn.LET(_xlpm.v,INDEX($B:$B, 4 + INT((ROW()-4)/13)*13 + 8), IF(_xlpm.v=0,"",_xlpm.v))</f>
        <v/>
      </c>
      <c r="E1178" s="6"/>
      <c r="F1178" s="6">
        <f>91</f>
        <v>91</v>
      </c>
      <c r="G1178" s="6" t="str">
        <f>_xlfn.XLOOKUP($F1178,题库数据!$A$5:$A$104,题库数据!$J$5:$J$104,"")</f>
        <v>A</v>
      </c>
      <c r="H1178" s="6" t="str">
        <f>_xlfn.LET(_xlpm.v,_xlfn.XLOOKUP(F1178,题库数据!$A$5:$A$104,题库数据!$K$5:$K$104,""),IF(OR(_xlpm.v="",_xlpm.v=0),"",_xlpm.v))</f>
        <v>The answer is A. 1. 'The solution does not need to handle the load when the primary infrastructure is healthy.' -- &gt;BCD out. Because we don't need the second infra over there. We can only use route53 active-passive failover to redirect traffic to other healthy resource when the primary resource are unhealthy. 2. We must use aurora read replica --- &gt; perfect for rds failover. So C, D out.答案是A。“当主基础结构正常时,解决方案不需要处理负载。” -- &gt;BCD out。因为我们不需要那里的第二个基础设施。当主资源不健康时,我们只能使用route53主动-被动故障转移将流量重定向到其他健康资源。2.我们必须使用极光读取副本 --- &gt;非常适合rds故障切换。所以C,D出局。</v>
      </c>
    </row>
    <row r="1179" spans="1:8" ht="18.75" customHeight="1">
      <c r="A1179" s="10" t="s">
        <v>110</v>
      </c>
      <c r="B1179" s="64" t="str">
        <f>_xlfn.XLOOKUP($F1179,题库[题号],题库[选项D])</f>
        <v>使用 AWS Backup 备份数据.使用备份在第二个 AWS 区域中创建所需的基础设施.使用 Amazon Route 53 配置主动-被动故障转移.在第二个区域中创建 Aurora 第二个主实例.</v>
      </c>
      <c r="C1179" s="65"/>
      <c r="D1179" s="6" t="str" cm="1">
        <f t="array" ref="D1179">_xlfn.LET(_xlpm.v,INDEX($B:$B, 4 + INT((ROW()-4)/13)*13 + 8), IF(_xlpm.v=0,"",_xlpm.v))</f>
        <v/>
      </c>
      <c r="E1179" s="6"/>
      <c r="F1179" s="6">
        <f>91</f>
        <v>91</v>
      </c>
      <c r="G1179" s="6" t="str">
        <f>_xlfn.XLOOKUP($F1179,题库数据!$A$5:$A$104,题库数据!$J$5:$J$104,"")</f>
        <v>A</v>
      </c>
      <c r="H1179" s="6" t="str">
        <f>_xlfn.LET(_xlpm.v,_xlfn.XLOOKUP(F1179,题库数据!$A$5:$A$104,题库数据!$K$5:$K$104,""),IF(OR(_xlpm.v="",_xlpm.v=0),"",_xlpm.v))</f>
        <v>The answer is A. 1. 'The solution does not need to handle the load when the primary infrastructure is healthy.' -- &gt;BCD out. Because we don't need the second infra over there. We can only use route53 active-passive failover to redirect traffic to other healthy resource when the primary resource are unhealthy. 2. We must use aurora read replica --- &gt; perfect for rds failover. So C, D out.答案是A。“当主基础结构正常时,解决方案不需要处理负载。” -- &gt;BCD out。因为我们不需要那里的第二个基础设施。当主资源不健康时,我们只能使用route53主动-被动故障转移将流量重定向到其他健康资源。2.我们必须使用极光读取副本 --- &gt;非常适合rds故障切换。所以C,D出局。</v>
      </c>
    </row>
    <row r="1180" spans="1:8" ht="18.75" customHeight="1">
      <c r="A1180" s="10"/>
      <c r="B1180" s="62" t="str">
        <f>_xlfn.LET(_xlpm.v,_xlfn.XLOOKUP($F1180,题库[题号],题库[选项E],""),IF(OR(_xlpm.v="",_xlpm.v=0),"",_xlpm.v))</f>
        <v/>
      </c>
      <c r="C1180" s="63"/>
      <c r="D1180" s="6" t="str" cm="1">
        <f t="array" ref="D1180">_xlfn.LET(_xlpm.v,INDEX($B:$B, 4 + INT((ROW()-4)/13)*13 + 8), IF(_xlpm.v=0,"",_xlpm.v))</f>
        <v/>
      </c>
      <c r="E1180" s="6"/>
      <c r="F1180" s="6">
        <f>91</f>
        <v>91</v>
      </c>
      <c r="G1180" s="6" t="str">
        <f>_xlfn.XLOOKUP($F1180,题库数据!$A$5:$A$104,题库数据!$J$5:$J$104,"")</f>
        <v>A</v>
      </c>
      <c r="H1180" s="6" t="str">
        <f>_xlfn.LET(_xlpm.v,_xlfn.XLOOKUP(F1180,题库数据!$A$5:$A$104,题库数据!$K$5:$K$104,""),IF(OR(_xlpm.v="",_xlpm.v=0),"",_xlpm.v))</f>
        <v>The answer is A. 1. 'The solution does not need to handle the load when the primary infrastructure is healthy.' -- &gt;BCD out. Because we don't need the second infra over there. We can only use route53 active-passive failover to redirect traffic to other healthy resource when the primary resource are unhealthy. 2. We must use aurora read replica --- &gt; perfect for rds failover. So C, D out.答案是A。“当主基础结构正常时,解决方案不需要处理负载。” -- &gt;BCD out。因为我们不需要那里的第二个基础设施。当主资源不健康时,我们只能使用route53主动-被动故障转移将流量重定向到其他健康资源。2.我们必须使用极光读取副本 --- &gt;非常适合rds故障切换。所以C,D出局。</v>
      </c>
    </row>
    <row r="1181" spans="1:8" ht="18.75" customHeight="1" thickBot="1">
      <c r="A1181" s="10"/>
      <c r="B1181" s="66" t="str">
        <f>_xlfn.LET(_xlpm.v,_xlfn.XLOOKUP($F1181,题库[题号],题库[选项F],""),IF(OR(_xlpm.v="",_xlpm.v=0),"",_xlpm.v))</f>
        <v/>
      </c>
      <c r="C1181" s="67"/>
      <c r="D1181" s="6" t="str" cm="1">
        <f t="array" ref="D1181">_xlfn.LET(_xlpm.v,INDEX($B:$B, 4 + INT((ROW()-4)/13)*13 + 8), IF(_xlpm.v=0,"",_xlpm.v))</f>
        <v/>
      </c>
      <c r="E1181" s="6"/>
      <c r="F1181" s="6">
        <f>91</f>
        <v>91</v>
      </c>
      <c r="G1181" s="6" t="str">
        <f>_xlfn.XLOOKUP($F1181,题库数据!$A$5:$A$104,题库数据!$J$5:$J$104,"")</f>
        <v>A</v>
      </c>
      <c r="H1181" s="6" t="str">
        <f>_xlfn.LET(_xlpm.v,_xlfn.XLOOKUP(F1181,题库数据!$A$5:$A$104,题库数据!$K$5:$K$104,""),IF(OR(_xlpm.v="",_xlpm.v=0),"",_xlpm.v))</f>
        <v>The answer is A. 1. 'The solution does not need to handle the load when the primary infrastructure is healthy.' -- &gt;BCD out. Because we don't need the second infra over there. We can only use route53 active-passive failover to redirect traffic to other healthy resource when the primary resource are unhealthy. 2. We must use aurora read replica --- &gt; perfect for rds failover. So C, D out.答案是A。“当主基础结构正常时,解决方案不需要处理负载。” -- &gt;BCD out。因为我们不需要那里的第二个基础设施。当主资源不健康时,我们只能使用route53主动-被动故障转移将流量重定向到其他健康资源。2.我们必须使用极光读取副本 --- &gt;非常适合rds故障切换。所以C,D出局。</v>
      </c>
    </row>
    <row r="1182" spans="1:8" ht="18.75" customHeight="1" thickBot="1">
      <c r="A1182" s="11" t="s">
        <v>111</v>
      </c>
      <c r="B1182" s="25"/>
      <c r="C1182" s="7"/>
      <c r="D1182" s="6" t="str" cm="1">
        <f t="array" ref="D1182">_xlfn.LET(_xlpm.v,INDEX($B:$B, 4 + INT((ROW()-4)/13)*13 + 8), IF(_xlpm.v=0,"",_xlpm.v))</f>
        <v/>
      </c>
      <c r="E1182" s="6"/>
      <c r="F1182" s="6">
        <f>91</f>
        <v>91</v>
      </c>
      <c r="G1182" s="6" t="str">
        <f>_xlfn.XLOOKUP($F1182,题库数据!$A$5:$A$104,题库数据!$J$5:$J$104,"")</f>
        <v>A</v>
      </c>
      <c r="H1182" s="6" t="str">
        <f>_xlfn.LET(_xlpm.v,_xlfn.XLOOKUP(F1182,题库数据!$A$5:$A$104,题库数据!$K$5:$K$104,""),IF(OR(_xlpm.v="",_xlpm.v=0),"",_xlpm.v))</f>
        <v>The answer is A. 1. 'The solution does not need to handle the load when the primary infrastructure is healthy.' -- &gt;BCD out. Because we don't need the second infra over there. We can only use route53 active-passive failover to redirect traffic to other healthy resource when the primary resource are unhealthy. 2. We must use aurora read replica --- &gt; perfect for rds failover. So C, D out.答案是A。“当主基础结构正常时,解决方案不需要处理负载。” -- &gt;BCD out。因为我们不需要那里的第二个基础设施。当主资源不健康时,我们只能使用route53主动-被动故障转移将流量重定向到其他健康资源。2.我们必须使用极光读取副本 --- &gt;非常适合rds故障切换。所以C,D出局。</v>
      </c>
    </row>
    <row r="1183" spans="1:8" ht="18.75" customHeight="1">
      <c r="A1183" s="10" t="s">
        <v>112</v>
      </c>
      <c r="B1183" s="34" t="str">
        <f>_xlfn.LET(_xlpm.inp,$B$1182,_xlpm.nInp,_xlfn.LET(_xlpm.raw,UPPER(TRIM($B$1182)),_xlpm.clean,SUBSTITUTE(SUBSTITUTE(SUBSTITUTE(SUBSTITUTE(SUBSTITUTE(_xlpm.raw,"，",","),"、",","),"；",","),"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83" s="19"/>
      <c r="D1183" s="6" t="str" cm="1">
        <f t="array" ref="D1183">_xlfn.LET(_xlpm.v,INDEX($B:$B, 4 + INT((ROW()-4)/13)*13 + 8), IF(_xlpm.v=0,"",_xlpm.v))</f>
        <v/>
      </c>
      <c r="E1183" s="6"/>
      <c r="F1183" s="6">
        <f>91</f>
        <v>91</v>
      </c>
      <c r="G1183" s="6" t="str">
        <f>_xlfn.XLOOKUP($F1183,题库数据!$A$5:$A$104,题库数据!$J$5:$J$104,"")</f>
        <v>A</v>
      </c>
      <c r="H1183" s="6" t="str">
        <f>_xlfn.LET(_xlpm.v,_xlfn.XLOOKUP(F1183,题库数据!$A$5:$A$104,题库数据!$K$5:$K$104,""),IF(OR(_xlpm.v="",_xlpm.v=0),"",_xlpm.v))</f>
        <v>The answer is A. 1. 'The solution does not need to handle the load when the primary infrastructure is healthy.' -- &gt;BCD out. Because we don't need the second infra over there. We can only use route53 active-passive failover to redirect traffic to other healthy resource when the primary resource are unhealthy. 2. We must use aurora read replica --- &gt; perfect for rds failover. So C, D out.答案是A。“当主基础结构正常时,解决方案不需要处理负载。” -- &gt;BCD out。因为我们不需要那里的第二个基础设施。当主资源不健康时,我们只能使用route53主动-被动故障转移将流量重定向到其他健康资源。2.我们必须使用极光读取副本 --- &gt;非常适合rds故障切换。所以C,D出局。</v>
      </c>
    </row>
    <row r="1184" spans="1:8" ht="18.75" customHeight="1">
      <c r="A1184" s="10" t="s">
        <v>113</v>
      </c>
      <c r="B1184" s="35" t="str">
        <f>_xlfn.LET(_xlpm.inp,$B$1182,_xlpm.nStd,_xlfn.LET(_xlpm.raw,UPPER(TRIM($G$1174)),_xlpm.clean,SUBSTITUTE(SUBSTITUTE(SUBSTITUTE(SUBSTITUTE(SUBSTITUTE(_xlpm.raw,"，",","),"、",","),"；",","),"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4" s="18"/>
      <c r="D1184" s="6" t="str" cm="1">
        <f t="array" ref="D1184">_xlfn.LET(_xlpm.v,INDEX($B:$B, 4 + INT((ROW()-4)/13)*13 + 8), IF(_xlpm.v=0,"",_xlpm.v))</f>
        <v/>
      </c>
      <c r="E1184" s="6"/>
      <c r="F1184" s="6">
        <f>91</f>
        <v>91</v>
      </c>
      <c r="G1184" s="6" t="str">
        <f>_xlfn.XLOOKUP($F1184,题库数据!$A$5:$A$104,题库数据!$J$5:$J$104,"")</f>
        <v>A</v>
      </c>
      <c r="H1184" s="6" t="str">
        <f>_xlfn.LET(_xlpm.v,_xlfn.XLOOKUP(F1184,题库数据!$A$5:$A$104,题库数据!$K$5:$K$104,""),IF(OR(_xlpm.v="",_xlpm.v=0),"",_xlpm.v))</f>
        <v>The answer is A. 1. 'The solution does not need to handle the load when the primary infrastructure is healthy.' -- &gt;BCD out. Because we don't need the second infra over there. We can only use route53 active-passive failover to redirect traffic to other healthy resource when the primary resource are unhealthy. 2. We must use aurora read replica --- &gt; perfect for rds failover. So C, D out.答案是A。“当主基础结构正常时,解决方案不需要处理负载。” -- &gt;BCD out。因为我们不需要那里的第二个基础设施。当主资源不健康时,我们只能使用route53主动-被动故障转移将流量重定向到其他健康资源。2.我们必须使用极光读取副本 --- &gt;非常适合rds故障切换。所以C,D出局。</v>
      </c>
    </row>
    <row r="1185" spans="1:8" ht="18.75" customHeight="1">
      <c r="A1185" s="37" t="s">
        <v>114</v>
      </c>
      <c r="B1185" s="52" t="str">
        <f>_xlfn.LET(_xlpm.inp,$B$1182,_xlpm.p,$H$1174,IF(OR(LEN(TRIM(_xlpm.inp))=0,LEN(TRIM(_xlpm.p))=0,_xlpm.p=0),"",_xlpm.p))</f>
        <v/>
      </c>
      <c r="C1185" s="63"/>
      <c r="D1185" s="6" t="str" cm="1">
        <f t="array" ref="D1185">_xlfn.LET(_xlpm.v,INDEX($B:$B, 4 + INT((ROW()-4)/13)*13 + 8), IF(_xlpm.v=0,"",_xlpm.v))</f>
        <v/>
      </c>
      <c r="E1185" s="6"/>
      <c r="F1185" s="6">
        <f>91</f>
        <v>91</v>
      </c>
      <c r="G1185" s="6" t="str">
        <f>_xlfn.XLOOKUP($F1185,题库数据!$A$5:$A$104,题库数据!$J$5:$J$104,"")</f>
        <v>A</v>
      </c>
      <c r="H1185" s="6" t="str">
        <f>_xlfn.LET(_xlpm.v,_xlfn.XLOOKUP(F1185,题库数据!$A$5:$A$104,题库数据!$K$5:$K$104,""),IF(OR(_xlpm.v="",_xlpm.v=0),"",_xlpm.v))</f>
        <v>The answer is A. 1. 'The solution does not need to handle the load when the primary infrastructure is healthy.' -- &gt;BCD out. Because we don't need the second infra over there. We can only use route53 active-passive failover to redirect traffic to other healthy resource when the primary resource are unhealthy. 2. We must use aurora read replica --- &gt; perfect for rds failover. So C, D out.答案是A。“当主基础结构正常时,解决方案不需要处理负载。” -- &gt;BCD out。因为我们不需要那里的第二个基础设施。当主资源不健康时,我们只能使用route53主动-被动故障转移将流量重定向到其他健康资源。2.我们必须使用极光读取副本 --- &gt;非常适合rds故障切换。所以C,D出局。</v>
      </c>
    </row>
    <row r="1186" spans="1:8" ht="18.75" customHeight="1" thickBot="1">
      <c r="A1186" s="12"/>
      <c r="B1186" s="54"/>
      <c r="C1186" s="55"/>
      <c r="D1186" s="6" t="str" cm="1">
        <f t="array" ref="D1186">_xlfn.LET(_xlpm.v,INDEX($B:$B, 4 + INT((ROW()-4)/13)*13 + 8), IF(_xlpm.v=0,"",_xlpm.v))</f>
        <v/>
      </c>
      <c r="E1186" s="6"/>
      <c r="F1186" s="6">
        <f>91</f>
        <v>91</v>
      </c>
      <c r="G1186" s="6" t="str">
        <f>_xlfn.XLOOKUP($F1186,题库数据!$A$5:$A$104,题库数据!$J$5:$J$104,"")</f>
        <v>A</v>
      </c>
      <c r="H1186" s="6" t="str">
        <f>_xlfn.LET(_xlpm.v,_xlfn.XLOOKUP(F1186,题库数据!$A$5:$A$104,题库数据!$K$5:$K$104,""),IF(OR(_xlpm.v="",_xlpm.v=0),"",_xlpm.v))</f>
        <v>The answer is A. 1. 'The solution does not need to handle the load when the primary infrastructure is healthy.' -- &gt;BCD out. Because we don't need the second infra over there. We can only use route53 active-passive failover to redirect traffic to other healthy resource when the primary resource are unhealthy. 2. We must use aurora read replica --- &gt; perfect for rds failover. So C, D out.答案是A。“当主基础结构正常时,解决方案不需要处理负载。” -- &gt;BCD out。因为我们不需要那里的第二个基础设施。当主资源不健康时,我们只能使用route53主动-被动故障转移将流量重定向到其他健康资源。2.我们必须使用极光读取副本 --- &gt;非常适合rds故障切换。所以C,D出局。</v>
      </c>
    </row>
    <row r="1187" spans="1:8" ht="58.5" customHeight="1" thickTop="1" thickBot="1">
      <c r="A1187" s="8" t="s">
        <v>206</v>
      </c>
      <c r="B1187" s="56" t="s">
        <v>765</v>
      </c>
      <c r="C1187" s="57"/>
      <c r="D1187" s="6" t="str" cm="1">
        <f t="array" ref="D1187">_xlfn.LET(_xlpm.v,INDEX($B:$B, 4 + INT((ROW()-4)/13)*13 + 8), IF(_xlpm.v=0,"",_xlpm.v))</f>
        <v/>
      </c>
      <c r="E1187" s="6"/>
      <c r="F1187" s="6">
        <f>92</f>
        <v>92</v>
      </c>
      <c r="G1187" s="6" t="str">
        <f>_xlfn.XLOOKUP($F1187,题库数据!$A$5:$A$104,题库数据!$J$5:$J$104,"")</f>
        <v>C,E</v>
      </c>
      <c r="H1187" s="6" t="str">
        <f>_xlfn.LET(_xlpm.v,_xlfn.XLOOKUP(F1187,题库数据!$A$5:$A$104,题库数据!$K$5:$K$104,""),IF(OR(_xlpm.v="",_xlpm.v=0),"",_xlpm.v))</f>
        <v/>
      </c>
    </row>
    <row r="1188" spans="1:8" ht="18.75" customHeight="1">
      <c r="A1188" s="13"/>
      <c r="B1188" s="58"/>
      <c r="C1188" s="59"/>
      <c r="D1188" s="6" t="str" cm="1">
        <f t="array" ref="D1188">_xlfn.LET(_xlpm.v,INDEX($B:$B, 4 + INT((ROW()-4)/13)*13 + 8), IF(_xlpm.v=0,"",_xlpm.v))</f>
        <v/>
      </c>
      <c r="E1188" s="6"/>
      <c r="F1188" s="6">
        <f>92</f>
        <v>92</v>
      </c>
      <c r="G1188" s="6" t="str">
        <f>_xlfn.XLOOKUP($F1188,题库数据!$A$5:$A$104,题库数据!$J$5:$J$104,"")</f>
        <v>C,E</v>
      </c>
      <c r="H1188" s="6" t="str">
        <f>_xlfn.LET(_xlpm.v,_xlfn.XLOOKUP(F1188,题库数据!$A$5:$A$104,题库数据!$K$5:$K$104,""),IF(OR(_xlpm.v="",_xlpm.v=0),"",_xlpm.v))</f>
        <v/>
      </c>
    </row>
    <row r="1189" spans="1:8" ht="18.75" customHeight="1">
      <c r="A1189" s="14" t="s">
        <v>107</v>
      </c>
      <c r="B1189" s="60" t="str">
        <f>_xlfn.XLOOKUP($F1189,题库[题号],题库[选项A])</f>
        <v>将 S3 对象大小减少到 126 MB 以下</v>
      </c>
      <c r="C1189" s="61"/>
      <c r="D1189" s="6" t="str" cm="1">
        <f t="array" ref="D1189">_xlfn.LET(_xlpm.v,INDEX($B:$B, 4 + INT((ROW()-4)/13)*13 + 8), IF(_xlpm.v=0,"",_xlpm.v))</f>
        <v/>
      </c>
      <c r="E1189" s="6"/>
      <c r="F1189" s="6">
        <f>92</f>
        <v>92</v>
      </c>
      <c r="G1189" s="6" t="str">
        <f>_xlfn.XLOOKUP($F1189,题库数据!$A$5:$A$104,题库数据!$J$5:$J$104,"")</f>
        <v>C,E</v>
      </c>
      <c r="H1189" s="6" t="str">
        <f>_xlfn.LET(_xlpm.v,_xlfn.XLOOKUP(F1189,题库数据!$A$5:$A$104,题库数据!$K$5:$K$104,""),IF(OR(_xlpm.v="",_xlpm.v=0),"",_xlpm.v))</f>
        <v/>
      </c>
    </row>
    <row r="1190" spans="1:8" ht="18.75" customHeight="1">
      <c r="A1190" s="14" t="s">
        <v>108</v>
      </c>
      <c r="B1190" s="60" t="str">
        <f>_xlfn.XLOOKUP($F1190,题库[题号],题库[选项B])</f>
        <v>在 Amazon S3 中按日期和区域对数据进行分区</v>
      </c>
      <c r="C1190" s="61"/>
      <c r="D1190" s="6" t="str" cm="1">
        <f t="array" ref="D1190">_xlfn.LET(_xlpm.v,INDEX($B:$B, 4 + INT((ROW()-4)/13)*13 + 8), IF(_xlpm.v=0,"",_xlpm.v))</f>
        <v/>
      </c>
      <c r="E1190" s="6"/>
      <c r="F1190" s="6">
        <f>92</f>
        <v>92</v>
      </c>
      <c r="G1190" s="6" t="str">
        <f>_xlfn.XLOOKUP($F1190,题库数据!$A$5:$A$104,题库数据!$J$5:$J$104,"")</f>
        <v>C,E</v>
      </c>
      <c r="H1190" s="6" t="str">
        <f>_xlfn.LET(_xlpm.v,_xlfn.XLOOKUP(F1190,题库数据!$A$5:$A$104,题库数据!$K$5:$K$104,""),IF(OR(_xlpm.v="",_xlpm.v=0),"",_xlpm.v))</f>
        <v/>
      </c>
    </row>
    <row r="1191" spans="1:8" ht="18.75" customHeight="1">
      <c r="A1191" s="14" t="s">
        <v>109</v>
      </c>
      <c r="B1191" s="60" t="str">
        <f>_xlfn.XLOOKUP($F1191,题库[题号],题库[选项C])</f>
        <v>将文件作为大型单个对象存储在 Amazon S3 中.</v>
      </c>
      <c r="C1191" s="61"/>
      <c r="D1191" s="6" t="str" cm="1">
        <f t="array" ref="D1191">_xlfn.LET(_xlpm.v,INDEX($B:$B, 4 + INT((ROW()-4)/13)*13 + 8), IF(_xlpm.v=0,"",_xlpm.v))</f>
        <v/>
      </c>
      <c r="E1191" s="6"/>
      <c r="F1191" s="6">
        <f>92</f>
        <v>92</v>
      </c>
      <c r="G1191" s="6" t="str">
        <f>_xlfn.XLOOKUP($F1191,题库数据!$A$5:$A$104,题库数据!$J$5:$J$104,"")</f>
        <v>C,E</v>
      </c>
      <c r="H1191" s="6" t="str">
        <f>_xlfn.LET(_xlpm.v,_xlfn.XLOOKUP(F1191,题库数据!$A$5:$A$104,题库数据!$K$5:$K$104,""),IF(OR(_xlpm.v="",_xlpm.v=0),"",_xlpm.v))</f>
        <v/>
      </c>
    </row>
    <row r="1192" spans="1:8" ht="18.75" customHeight="1">
      <c r="A1192" s="14" t="s">
        <v>110</v>
      </c>
      <c r="B1192" s="60" t="str">
        <f>_xlfn.XLOOKUP($F1192,题库[题号],题库[选项D])</f>
        <v>使用 Amazon Kinosis Data Analytics 将查询作为批处理操作的一部分运行</v>
      </c>
      <c r="C1192" s="61"/>
      <c r="D1192" s="6" t="str" cm="1">
        <f t="array" ref="D1192">_xlfn.LET(_xlpm.v,INDEX($B:$B, 4 + INT((ROW()-4)/13)*13 + 8), IF(_xlpm.v=0,"",_xlpm.v))</f>
        <v/>
      </c>
      <c r="E1192" s="6"/>
      <c r="F1192" s="6">
        <f>92</f>
        <v>92</v>
      </c>
      <c r="G1192" s="6" t="str">
        <f>_xlfn.XLOOKUP($F1192,题库数据!$A$5:$A$104,题库数据!$J$5:$J$104,"")</f>
        <v>C,E</v>
      </c>
      <c r="H1192" s="6" t="str">
        <f>_xlfn.LET(_xlpm.v,_xlfn.XLOOKUP(F1192,题库数据!$A$5:$A$104,题库数据!$K$5:$K$104,""),IF(OR(_xlpm.v="",_xlpm.v=0),"",_xlpm.v))</f>
        <v/>
      </c>
    </row>
    <row r="1193" spans="1:8" ht="18.75" customHeight="1">
      <c r="A1193" s="14" t="s">
        <v>128</v>
      </c>
      <c r="B1193" s="60" t="str">
        <f>_xlfn.LET(_xlpm.v,_xlfn.XLOOKUP($F1193,题库[题号],题库[选项E],""),IF(OR(_xlpm.v="",_xlpm.v=0),"",_xlpm.v))</f>
        <v>使用 AWS duo 提取.转换和加载(ETL)流程将 csv 文件转换为 Apache Parquet 格式.</v>
      </c>
      <c r="C1193" s="61"/>
      <c r="D1193" s="6" t="str" cm="1">
        <f t="array" ref="D1193">_xlfn.LET(_xlpm.v,INDEX($B:$B, 4 + INT((ROW()-4)/13)*13 + 8), IF(_xlpm.v=0,"",_xlpm.v))</f>
        <v/>
      </c>
      <c r="E1193" s="6"/>
      <c r="F1193" s="6">
        <f>92</f>
        <v>92</v>
      </c>
      <c r="G1193" s="6" t="str">
        <f>_xlfn.XLOOKUP($F1193,题库数据!$A$5:$A$104,题库数据!$J$5:$J$104,"")</f>
        <v>C,E</v>
      </c>
      <c r="H1193" s="6" t="str">
        <f>_xlfn.LET(_xlpm.v,_xlfn.XLOOKUP(F1193,题库数据!$A$5:$A$104,题库数据!$K$5:$K$104,""),IF(OR(_xlpm.v="",_xlpm.v=0),"",_xlpm.v))</f>
        <v/>
      </c>
    </row>
    <row r="1194" spans="1:8" ht="18.75" customHeight="1" thickBot="1">
      <c r="A1194" s="14"/>
      <c r="B1194" s="66" t="str">
        <f>_xlfn.LET(_xlpm.v,_xlfn.XLOOKUP($F1194,题库[题号],题库[选项F],""),IF(OR(_xlpm.v="",_xlpm.v=0),"",_xlpm.v))</f>
        <v/>
      </c>
      <c r="C1194" s="67"/>
      <c r="D1194" s="6" t="str" cm="1">
        <f t="array" ref="D1194">_xlfn.LET(_xlpm.v,INDEX($B:$B, 4 + INT((ROW()-4)/13)*13 + 8), IF(_xlpm.v=0,"",_xlpm.v))</f>
        <v/>
      </c>
      <c r="E1194" s="6"/>
      <c r="F1194" s="6">
        <f>92</f>
        <v>92</v>
      </c>
      <c r="G1194" s="6" t="str">
        <f>_xlfn.XLOOKUP($F1194,题库数据!$A$5:$A$104,题库数据!$J$5:$J$104,"")</f>
        <v>C,E</v>
      </c>
      <c r="H1194" s="6" t="str">
        <f>_xlfn.LET(_xlpm.v,_xlfn.XLOOKUP(F1194,题库数据!$A$5:$A$104,题库数据!$K$5:$K$104,""),IF(OR(_xlpm.v="",_xlpm.v=0),"",_xlpm.v))</f>
        <v/>
      </c>
    </row>
    <row r="1195" spans="1:8" ht="18.75" customHeight="1" thickBot="1">
      <c r="A1195" s="11" t="s">
        <v>111</v>
      </c>
      <c r="B1195" s="25"/>
      <c r="C1195" s="7"/>
      <c r="D1195" s="6" t="str" cm="1">
        <f t="array" ref="D1195">_xlfn.LET(_xlpm.v,INDEX($B:$B, 4 + INT((ROW()-4)/13)*13 + 8), IF(_xlpm.v=0,"",_xlpm.v))</f>
        <v/>
      </c>
      <c r="E1195" s="6"/>
      <c r="F1195" s="6">
        <f>92</f>
        <v>92</v>
      </c>
      <c r="G1195" s="6" t="str">
        <f>_xlfn.XLOOKUP($F1195,题库数据!$A$5:$A$104,题库数据!$J$5:$J$104,"")</f>
        <v>C,E</v>
      </c>
      <c r="H1195" s="6" t="str">
        <f>_xlfn.LET(_xlpm.v,_xlfn.XLOOKUP(F1195,题库数据!$A$5:$A$104,题库数据!$K$5:$K$104,""),IF(OR(_xlpm.v="",_xlpm.v=0),"",_xlpm.v))</f>
        <v/>
      </c>
    </row>
    <row r="1196" spans="1:8" ht="18.75" customHeight="1">
      <c r="A1196" s="14" t="s">
        <v>112</v>
      </c>
      <c r="B1196" s="34" t="str">
        <f>_xlfn.LET(_xlpm.inp,$B$1195,_xlpm.nInp,_xlfn.LET(_xlpm.raw,UPPER(TRIM($B$1195)),_xlpm.clean,SUBSTITUTE(SUBSTITUTE(SUBSTITUTE(SUBSTITUTE(SUBSTITUTE(_xlpm.raw,"，",","),"、",","),"；",","),"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96" s="19"/>
      <c r="D1196" s="6" t="str" cm="1">
        <f t="array" ref="D1196">_xlfn.LET(_xlpm.v,INDEX($B:$B, 4 + INT((ROW()-4)/13)*13 + 8), IF(_xlpm.v=0,"",_xlpm.v))</f>
        <v/>
      </c>
      <c r="E1196" s="6"/>
      <c r="F1196" s="6">
        <f>92</f>
        <v>92</v>
      </c>
      <c r="G1196" s="6" t="str">
        <f>_xlfn.XLOOKUP($F1196,题库数据!$A$5:$A$104,题库数据!$J$5:$J$104,"")</f>
        <v>C,E</v>
      </c>
      <c r="H1196" s="6" t="str">
        <f>_xlfn.LET(_xlpm.v,_xlfn.XLOOKUP(F1196,题库数据!$A$5:$A$104,题库数据!$K$5:$K$104,""),IF(OR(_xlpm.v="",_xlpm.v=0),"",_xlpm.v))</f>
        <v/>
      </c>
    </row>
    <row r="1197" spans="1:8" ht="18.75" customHeight="1">
      <c r="A1197" s="14" t="s">
        <v>113</v>
      </c>
      <c r="B1197" s="35" t="str">
        <f>_xlfn.LET(_xlpm.inp,$B$1195,_xlpm.nStd,_xlfn.LET(_xlpm.raw,UPPER(TRIM($G$1187)),_xlpm.clean,SUBSTITUTE(SUBSTITUTE(SUBSTITUTE(SUBSTITUTE(SUBSTITUTE(_xlpm.raw,"，",","),"、",","),"；",","),"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97" s="18"/>
      <c r="D1197" s="6" t="str" cm="1">
        <f t="array" ref="D1197">_xlfn.LET(_xlpm.v,INDEX($B:$B, 4 + INT((ROW()-4)/13)*13 + 8), IF(_xlpm.v=0,"",_xlpm.v))</f>
        <v/>
      </c>
      <c r="E1197" s="6"/>
      <c r="F1197" s="6">
        <f>92</f>
        <v>92</v>
      </c>
      <c r="G1197" s="6" t="str">
        <f>_xlfn.XLOOKUP($F1197,题库数据!$A$5:$A$104,题库数据!$J$5:$J$104,"")</f>
        <v>C,E</v>
      </c>
      <c r="H1197" s="6" t="str">
        <f>_xlfn.LET(_xlpm.v,_xlfn.XLOOKUP(F1197,题库数据!$A$5:$A$104,题库数据!$K$5:$K$104,""),IF(OR(_xlpm.v="",_xlpm.v=0),"",_xlpm.v))</f>
        <v/>
      </c>
    </row>
    <row r="1198" spans="1:8" ht="18.75" customHeight="1">
      <c r="A1198" s="37" t="s">
        <v>114</v>
      </c>
      <c r="B1198" s="52" t="str">
        <f>_xlfn.LET(_xlpm.inp,$B$1195,_xlpm.p,$H$1187,IF(OR(LEN(TRIM(_xlpm.inp))=0,LEN(TRIM(_xlpm.p))=0,_xlpm.p=0),"",_xlpm.p))</f>
        <v/>
      </c>
      <c r="C1198" s="63"/>
      <c r="D1198" s="6" t="str" cm="1">
        <f t="array" ref="D1198">_xlfn.LET(_xlpm.v,INDEX($B:$B, 4 + INT((ROW()-4)/13)*13 + 8), IF(_xlpm.v=0,"",_xlpm.v))</f>
        <v/>
      </c>
      <c r="E1198" s="6"/>
      <c r="F1198" s="6">
        <f>92</f>
        <v>92</v>
      </c>
      <c r="G1198" s="6" t="str">
        <f>_xlfn.XLOOKUP($F1198,题库数据!$A$5:$A$104,题库数据!$J$5:$J$104,"")</f>
        <v>C,E</v>
      </c>
      <c r="H1198" s="6" t="str">
        <f>_xlfn.LET(_xlpm.v,_xlfn.XLOOKUP(F1198,题库数据!$A$5:$A$104,题库数据!$K$5:$K$104,""),IF(OR(_xlpm.v="",_xlpm.v=0),"",_xlpm.v))</f>
        <v/>
      </c>
    </row>
    <row r="1199" spans="1:8" ht="18.75" customHeight="1" thickBot="1">
      <c r="A1199" s="15"/>
      <c r="B1199" s="54"/>
      <c r="C1199" s="55"/>
      <c r="D1199" s="6" t="str" cm="1">
        <f t="array" ref="D1199">_xlfn.LET(_xlpm.v,INDEX($B:$B, 4 + INT((ROW()-4)/13)*13 + 8), IF(_xlpm.v=0,"",_xlpm.v))</f>
        <v/>
      </c>
      <c r="E1199" s="6"/>
      <c r="F1199" s="6">
        <f>92</f>
        <v>92</v>
      </c>
      <c r="G1199" s="6" t="str">
        <f>_xlfn.XLOOKUP($F1199,题库数据!$A$5:$A$104,题库数据!$J$5:$J$104,"")</f>
        <v>C,E</v>
      </c>
      <c r="H1199" s="6" t="str">
        <f>_xlfn.LET(_xlpm.v,_xlfn.XLOOKUP(F1199,题库数据!$A$5:$A$104,题库数据!$K$5:$K$104,""),IF(OR(_xlpm.v="",_xlpm.v=0),"",_xlpm.v))</f>
        <v/>
      </c>
    </row>
    <row r="1200" spans="1:8" ht="58.5" customHeight="1" thickTop="1" thickBot="1">
      <c r="A1200" s="8" t="s">
        <v>207</v>
      </c>
      <c r="B1200" s="56" t="s">
        <v>767</v>
      </c>
      <c r="C1200" s="57"/>
      <c r="D1200" s="6" t="str" cm="1">
        <f t="array" ref="D1200">_xlfn.LET(_xlpm.v,INDEX($B:$B, 4 + INT((ROW()-4)/13)*13 + 8), IF(_xlpm.v=0,"",_xlpm.v))</f>
        <v/>
      </c>
      <c r="E1200" s="6"/>
      <c r="F1200" s="6">
        <f>93</f>
        <v>93</v>
      </c>
      <c r="G1200" s="6" t="str">
        <f>_xlfn.XLOOKUP($F1200,题库数据!$A$5:$A$104,题库数据!$J$5:$J$104,"")</f>
        <v>D</v>
      </c>
      <c r="H1200" s="6" t="str">
        <f>_xlfn.LET(_xlpm.v,_xlfn.XLOOKUP(F1200,题库数据!$A$5:$A$104,题库数据!$K$5:$K$104,""),IF(OR(_xlpm.v="",_xlpm.v=0),"",_xlpm.v))</f>
        <v>https://docs.aws.amazon.com/whitepapers/latest/aws-vpc-connectivity-options/aws-direct-connect-aws-transit-gateway.html</v>
      </c>
    </row>
    <row r="1201" spans="1:8" ht="18.75" customHeight="1">
      <c r="A1201" s="9"/>
      <c r="B1201" s="74"/>
      <c r="C1201" s="75"/>
      <c r="D1201" s="6" t="str" cm="1">
        <f t="array" ref="D1201">_xlfn.LET(_xlpm.v,INDEX($B:$B, 4 + INT((ROW()-4)/13)*13 + 8), IF(_xlpm.v=0,"",_xlpm.v))</f>
        <v/>
      </c>
      <c r="E1201" s="6"/>
      <c r="F1201" s="6">
        <f>93</f>
        <v>93</v>
      </c>
      <c r="G1201" s="6" t="str">
        <f>_xlfn.XLOOKUP($F1201,题库数据!$A$5:$A$104,题库数据!$J$5:$J$104,"")</f>
        <v>D</v>
      </c>
      <c r="H1201" s="6" t="str">
        <f>_xlfn.LET(_xlpm.v,_xlfn.XLOOKUP(F1201,题库数据!$A$5:$A$104,题库数据!$K$5:$K$104,""),IF(OR(_xlpm.v="",_xlpm.v=0),"",_xlpm.v))</f>
        <v>https://docs.aws.amazon.com/whitepapers/latest/aws-vpc-connectivity-options/aws-direct-connect-aws-transit-gateway.html</v>
      </c>
    </row>
    <row r="1202" spans="1:8" ht="18.75" customHeight="1">
      <c r="A1202" s="10" t="s">
        <v>107</v>
      </c>
      <c r="B1202" s="64" t="str">
        <f>_xlfn.XLOOKUP($F1202,题库[题号],题库[选项A])</f>
        <v>配置三个从数据中心到 AWS 的 AWS Site-to-Site VPN 连接.通过为每个 VPC 配置一个 VPN 连接来建立连接.</v>
      </c>
      <c r="C1202" s="65"/>
      <c r="D1202" s="6" t="str" cm="1">
        <f t="array" ref="D1202">_xlfn.LET(_xlpm.v,INDEX($B:$B, 4 + INT((ROW()-4)/13)*13 + 8), IF(_xlpm.v=0,"",_xlpm.v))</f>
        <v/>
      </c>
      <c r="E1202" s="6"/>
      <c r="F1202" s="6">
        <f>93</f>
        <v>93</v>
      </c>
      <c r="G1202" s="6" t="str">
        <f>_xlfn.XLOOKUP($F1202,题库数据!$A$5:$A$104,题库数据!$J$5:$J$104,"")</f>
        <v>D</v>
      </c>
      <c r="H1202" s="6" t="str">
        <f>_xlfn.LET(_xlpm.v,_xlfn.XLOOKUP(F1202,题库数据!$A$5:$A$104,题库数据!$K$5:$K$104,""),IF(OR(_xlpm.v="",_xlpm.v=0),"",_xlpm.v))</f>
        <v>https://docs.aws.amazon.com/whitepapers/latest/aws-vpc-connectivity-options/aws-direct-connect-aws-transit-gateway.html</v>
      </c>
    </row>
    <row r="1203" spans="1:8" ht="18.75" customHeight="1">
      <c r="A1203" s="10" t="s">
        <v>108</v>
      </c>
      <c r="B1203" s="64" t="str">
        <f>_xlfn.XLOOKUP($F1203,题库[题号],题库[选项B])</f>
        <v>在每个 VPC 中启动第三方虚拟网络设备.在数据中心和每个虚拟设备之间建立 iPsec VPN 隧道.</v>
      </c>
      <c r="C1203" s="65"/>
      <c r="D1203" s="6" t="str" cm="1">
        <f t="array" ref="D1203">_xlfn.LET(_xlpm.v,INDEX($B:$B, 4 + INT((ROW()-4)/13)*13 + 8), IF(_xlpm.v=0,"",_xlpm.v))</f>
        <v/>
      </c>
      <c r="E1203" s="6"/>
      <c r="F1203" s="6">
        <f>93</f>
        <v>93</v>
      </c>
      <c r="G1203" s="6" t="str">
        <f>_xlfn.XLOOKUP($F1203,题库数据!$A$5:$A$104,题库数据!$J$5:$J$104,"")</f>
        <v>D</v>
      </c>
      <c r="H1203" s="6" t="str">
        <f>_xlfn.LET(_xlpm.v,_xlfn.XLOOKUP(F1203,题库数据!$A$5:$A$104,题库数据!$K$5:$K$104,""),IF(OR(_xlpm.v="",_xlpm.v=0),"",_xlpm.v))</f>
        <v>https://docs.aws.amazon.com/whitepapers/latest/aws-vpc-connectivity-options/aws-direct-connect-aws-transit-gateway.html</v>
      </c>
    </row>
    <row r="1204" spans="1:8" ht="18.75" customHeight="1">
      <c r="A1204" s="10" t="s">
        <v>109</v>
      </c>
      <c r="B1204" s="64" t="str">
        <f>_xlfn.XLOOKUP($F1204,题库[题号],题库[选项C])</f>
        <v>在 us-east-1 中设置从数据中心到 Direct Connect 网关的三个 AWS Direct Connect 连接.通过将每个VPC 配置为使用其中一个 Direct Connect 连接来建立连接.</v>
      </c>
      <c r="C1204" s="65"/>
      <c r="D1204" s="6" t="str" cm="1">
        <f t="array" ref="D1204">_xlfn.LET(_xlpm.v,INDEX($B:$B, 4 + INT((ROW()-4)/13)*13 + 8), IF(_xlpm.v=0,"",_xlpm.v))</f>
        <v/>
      </c>
      <c r="E1204" s="6"/>
      <c r="F1204" s="6">
        <f>93</f>
        <v>93</v>
      </c>
      <c r="G1204" s="6" t="str">
        <f>_xlfn.XLOOKUP($F1204,题库数据!$A$5:$A$104,题库数据!$J$5:$J$104,"")</f>
        <v>D</v>
      </c>
      <c r="H1204" s="6" t="str">
        <f>_xlfn.LET(_xlpm.v,_xlfn.XLOOKUP(F1204,题库数据!$A$5:$A$104,题库数据!$K$5:$K$104,""),IF(OR(_xlpm.v="",_xlpm.v=0),"",_xlpm.v))</f>
        <v>https://docs.aws.amazon.com/whitepapers/latest/aws-vpc-connectivity-options/aws-direct-connect-aws-transit-gateway.html</v>
      </c>
    </row>
    <row r="1205" spans="1:8" ht="18.75" customHeight="1">
      <c r="A1205" s="10" t="s">
        <v>110</v>
      </c>
      <c r="B1205" s="64" t="str">
        <f>_xlfn.XLOOKUP($F1205,题库[题号],题库[选项D])</f>
        <v>设置一个从数据中心到 AWS 的 AWS Direct Connect 连接.创建一个中转网关,并将每个 VPC 附加到中转网关.在 Direct Connect连接和中转网关之间建立连接.</v>
      </c>
      <c r="C1205" s="65"/>
      <c r="D1205" s="6" t="str" cm="1">
        <f t="array" ref="D1205">_xlfn.LET(_xlpm.v,INDEX($B:$B, 4 + INT((ROW()-4)/13)*13 + 8), IF(_xlpm.v=0,"",_xlpm.v))</f>
        <v/>
      </c>
      <c r="E1205" s="6"/>
      <c r="F1205" s="6">
        <f>93</f>
        <v>93</v>
      </c>
      <c r="G1205" s="6" t="str">
        <f>_xlfn.XLOOKUP($F1205,题库数据!$A$5:$A$104,题库数据!$J$5:$J$104,"")</f>
        <v>D</v>
      </c>
      <c r="H1205" s="6" t="str">
        <f>_xlfn.LET(_xlpm.v,_xlfn.XLOOKUP(F1205,题库数据!$A$5:$A$104,题库数据!$K$5:$K$104,""),IF(OR(_xlpm.v="",_xlpm.v=0),"",_xlpm.v))</f>
        <v>https://docs.aws.amazon.com/whitepapers/latest/aws-vpc-connectivity-options/aws-direct-connect-aws-transit-gateway.html</v>
      </c>
    </row>
    <row r="1206" spans="1:8" ht="18.75" customHeight="1">
      <c r="A1206" s="10"/>
      <c r="B1206" s="62" t="str">
        <f>_xlfn.LET(_xlpm.v,_xlfn.XLOOKUP($F1206,题库[题号],题库[选项E],""),IF(OR(_xlpm.v="",_xlpm.v=0),"",_xlpm.v))</f>
        <v/>
      </c>
      <c r="C1206" s="63"/>
      <c r="D1206" s="6" t="str" cm="1">
        <f t="array" ref="D1206">_xlfn.LET(_xlpm.v,INDEX($B:$B, 4 + INT((ROW()-4)/13)*13 + 8), IF(_xlpm.v=0,"",_xlpm.v))</f>
        <v/>
      </c>
      <c r="E1206" s="6"/>
      <c r="F1206" s="6">
        <f>93</f>
        <v>93</v>
      </c>
      <c r="G1206" s="6" t="str">
        <f>_xlfn.XLOOKUP($F1206,题库数据!$A$5:$A$104,题库数据!$J$5:$J$104,"")</f>
        <v>D</v>
      </c>
      <c r="H1206" s="6" t="str">
        <f>_xlfn.LET(_xlpm.v,_xlfn.XLOOKUP(F1206,题库数据!$A$5:$A$104,题库数据!$K$5:$K$104,""),IF(OR(_xlpm.v="",_xlpm.v=0),"",_xlpm.v))</f>
        <v>https://docs.aws.amazon.com/whitepapers/latest/aws-vpc-connectivity-options/aws-direct-connect-aws-transit-gateway.html</v>
      </c>
    </row>
    <row r="1207" spans="1:8" ht="18.75" customHeight="1" thickBot="1">
      <c r="A1207" s="10"/>
      <c r="B1207" s="66" t="str">
        <f>_xlfn.LET(_xlpm.v,_xlfn.XLOOKUP($F1207,题库[题号],题库[选项F],""),IF(OR(_xlpm.v="",_xlpm.v=0),"",_xlpm.v))</f>
        <v/>
      </c>
      <c r="C1207" s="67"/>
      <c r="D1207" s="6" t="str" cm="1">
        <f t="array" ref="D1207">_xlfn.LET(_xlpm.v,INDEX($B:$B, 4 + INT((ROW()-4)/13)*13 + 8), IF(_xlpm.v=0,"",_xlpm.v))</f>
        <v/>
      </c>
      <c r="E1207" s="6"/>
      <c r="F1207" s="6">
        <f>93</f>
        <v>93</v>
      </c>
      <c r="G1207" s="6" t="str">
        <f>_xlfn.XLOOKUP($F1207,题库数据!$A$5:$A$104,题库数据!$J$5:$J$104,"")</f>
        <v>D</v>
      </c>
      <c r="H1207" s="6" t="str">
        <f>_xlfn.LET(_xlpm.v,_xlfn.XLOOKUP(F1207,题库数据!$A$5:$A$104,题库数据!$K$5:$K$104,""),IF(OR(_xlpm.v="",_xlpm.v=0),"",_xlpm.v))</f>
        <v>https://docs.aws.amazon.com/whitepapers/latest/aws-vpc-connectivity-options/aws-direct-connect-aws-transit-gateway.html</v>
      </c>
    </row>
    <row r="1208" spans="1:8" ht="18.75" customHeight="1" thickBot="1">
      <c r="A1208" s="11" t="s">
        <v>111</v>
      </c>
      <c r="B1208" s="25"/>
      <c r="C1208" s="7"/>
      <c r="D1208" s="6" t="str" cm="1">
        <f t="array" ref="D1208">_xlfn.LET(_xlpm.v,INDEX($B:$B, 4 + INT((ROW()-4)/13)*13 + 8), IF(_xlpm.v=0,"",_xlpm.v))</f>
        <v/>
      </c>
      <c r="E1208" s="6"/>
      <c r="F1208" s="6">
        <f>93</f>
        <v>93</v>
      </c>
      <c r="G1208" s="6" t="str">
        <f>_xlfn.XLOOKUP($F1208,题库数据!$A$5:$A$104,题库数据!$J$5:$J$104,"")</f>
        <v>D</v>
      </c>
      <c r="H1208" s="6" t="str">
        <f>_xlfn.LET(_xlpm.v,_xlfn.XLOOKUP(F1208,题库数据!$A$5:$A$104,题库数据!$K$5:$K$104,""),IF(OR(_xlpm.v="",_xlpm.v=0),"",_xlpm.v))</f>
        <v>https://docs.aws.amazon.com/whitepapers/latest/aws-vpc-connectivity-options/aws-direct-connect-aws-transit-gateway.html</v>
      </c>
    </row>
    <row r="1209" spans="1:8" ht="18.75" customHeight="1">
      <c r="A1209" s="10" t="s">
        <v>112</v>
      </c>
      <c r="B1209" s="34" t="str">
        <f>_xlfn.LET(_xlpm.inp,$B$1208,_xlpm.nInp,_xlfn.LET(_xlpm.raw,UPPER(TRIM($B$1208)),_xlpm.clean,SUBSTITUTE(SUBSTITUTE(SUBSTITUTE(SUBSTITUTE(SUBSTITUTE(_xlpm.raw,"，",","),"、",","),"；",","),"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09" s="19"/>
      <c r="D1209" s="6" t="str" cm="1">
        <f t="array" ref="D1209">_xlfn.LET(_xlpm.v,INDEX($B:$B, 4 + INT((ROW()-4)/13)*13 + 8), IF(_xlpm.v=0,"",_xlpm.v))</f>
        <v/>
      </c>
      <c r="E1209" s="6"/>
      <c r="F1209" s="6">
        <f>93</f>
        <v>93</v>
      </c>
      <c r="G1209" s="6" t="str">
        <f>_xlfn.XLOOKUP($F1209,题库数据!$A$5:$A$104,题库数据!$J$5:$J$104,"")</f>
        <v>D</v>
      </c>
      <c r="H1209" s="6" t="str">
        <f>_xlfn.LET(_xlpm.v,_xlfn.XLOOKUP(F1209,题库数据!$A$5:$A$104,题库数据!$K$5:$K$104,""),IF(OR(_xlpm.v="",_xlpm.v=0),"",_xlpm.v))</f>
        <v>https://docs.aws.amazon.com/whitepapers/latest/aws-vpc-connectivity-options/aws-direct-connect-aws-transit-gateway.html</v>
      </c>
    </row>
    <row r="1210" spans="1:8" ht="18.75" customHeight="1">
      <c r="A1210" s="10" t="s">
        <v>113</v>
      </c>
      <c r="B1210" s="35" t="str">
        <f>_xlfn.LET(_xlpm.inp,$B$1208,_xlpm.nStd,_xlfn.LET(_xlpm.raw,UPPER(TRIM($G$1200)),_xlpm.clean,SUBSTITUTE(SUBSTITUTE(SUBSTITUTE(SUBSTITUTE(SUBSTITUTE(_xlpm.raw,"，",","),"、",","),"；",","),"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10" s="18"/>
      <c r="D1210" s="6" t="str" cm="1">
        <f t="array" ref="D1210">_xlfn.LET(_xlpm.v,INDEX($B:$B, 4 + INT((ROW()-4)/13)*13 + 8), IF(_xlpm.v=0,"",_xlpm.v))</f>
        <v/>
      </c>
      <c r="E1210" s="6"/>
      <c r="F1210" s="6">
        <f>93</f>
        <v>93</v>
      </c>
      <c r="G1210" s="6" t="str">
        <f>_xlfn.XLOOKUP($F1210,题库数据!$A$5:$A$104,题库数据!$J$5:$J$104,"")</f>
        <v>D</v>
      </c>
      <c r="H1210" s="6" t="str">
        <f>_xlfn.LET(_xlpm.v,_xlfn.XLOOKUP(F1210,题库数据!$A$5:$A$104,题库数据!$K$5:$K$104,""),IF(OR(_xlpm.v="",_xlpm.v=0),"",_xlpm.v))</f>
        <v>https://docs.aws.amazon.com/whitepapers/latest/aws-vpc-connectivity-options/aws-direct-connect-aws-transit-gateway.html</v>
      </c>
    </row>
    <row r="1211" spans="1:8" ht="18.75" customHeight="1">
      <c r="A1211" s="37" t="s">
        <v>114</v>
      </c>
      <c r="B1211" s="52" t="str">
        <f>_xlfn.LET(_xlpm.inp,$B$1208,_xlpm.p,$H$1200,IF(OR(LEN(TRIM(_xlpm.inp))=0,LEN(TRIM(_xlpm.p))=0,_xlpm.p=0),"",_xlpm.p))</f>
        <v/>
      </c>
      <c r="C1211" s="63"/>
      <c r="D1211" s="6" t="str" cm="1">
        <f t="array" ref="D1211">_xlfn.LET(_xlpm.v,INDEX($B:$B, 4 + INT((ROW()-4)/13)*13 + 8), IF(_xlpm.v=0,"",_xlpm.v))</f>
        <v/>
      </c>
      <c r="E1211" s="6"/>
      <c r="F1211" s="6">
        <f>93</f>
        <v>93</v>
      </c>
      <c r="G1211" s="6" t="str">
        <f>_xlfn.XLOOKUP($F1211,题库数据!$A$5:$A$104,题库数据!$J$5:$J$104,"")</f>
        <v>D</v>
      </c>
      <c r="H1211" s="6" t="str">
        <f>_xlfn.LET(_xlpm.v,_xlfn.XLOOKUP(F1211,题库数据!$A$5:$A$104,题库数据!$K$5:$K$104,""),IF(OR(_xlpm.v="",_xlpm.v=0),"",_xlpm.v))</f>
        <v>https://docs.aws.amazon.com/whitepapers/latest/aws-vpc-connectivity-options/aws-direct-connect-aws-transit-gateway.html</v>
      </c>
    </row>
    <row r="1212" spans="1:8" ht="18.75" customHeight="1" thickBot="1">
      <c r="A1212" s="12"/>
      <c r="B1212" s="54"/>
      <c r="C1212" s="55"/>
      <c r="D1212" s="6" t="str" cm="1">
        <f t="array" ref="D1212">_xlfn.LET(_xlpm.v,INDEX($B:$B, 4 + INT((ROW()-4)/13)*13 + 8), IF(_xlpm.v=0,"",_xlpm.v))</f>
        <v/>
      </c>
      <c r="E1212" s="6"/>
      <c r="F1212" s="6">
        <f>93</f>
        <v>93</v>
      </c>
      <c r="G1212" s="6" t="str">
        <f>_xlfn.XLOOKUP($F1212,题库数据!$A$5:$A$104,题库数据!$J$5:$J$104,"")</f>
        <v>D</v>
      </c>
      <c r="H1212" s="6" t="str">
        <f>_xlfn.LET(_xlpm.v,_xlfn.XLOOKUP(F1212,题库数据!$A$5:$A$104,题库数据!$K$5:$K$104,""),IF(OR(_xlpm.v="",_xlpm.v=0),"",_xlpm.v))</f>
        <v>https://docs.aws.amazon.com/whitepapers/latest/aws-vpc-connectivity-options/aws-direct-connect-aws-transit-gateway.html</v>
      </c>
    </row>
    <row r="1213" spans="1:8" ht="58.5" customHeight="1" thickTop="1" thickBot="1">
      <c r="A1213" s="8" t="s">
        <v>208</v>
      </c>
      <c r="B1213" s="56" t="s">
        <v>769</v>
      </c>
      <c r="C1213" s="57"/>
      <c r="D1213" s="6" t="str" cm="1">
        <f t="array" ref="D1213">_xlfn.LET(_xlpm.v,INDEX($B:$B, 4 + INT((ROW()-4)/13)*13 + 8), IF(_xlpm.v=0,"",_xlpm.v))</f>
        <v/>
      </c>
      <c r="E1213" s="6"/>
      <c r="F1213" s="6">
        <f>94</f>
        <v>94</v>
      </c>
      <c r="G1213" s="6" t="str">
        <f>_xlfn.XLOOKUP($F1213,题库数据!$A$5:$A$104,题库数据!$J$5:$J$104,"")</f>
        <v>C</v>
      </c>
      <c r="H1213" s="6" t="str">
        <f>_xlfn.LET(_xlpm.v,_xlfn.XLOOKUP(F1213,题库数据!$A$5:$A$104,题库数据!$K$5:$K$104,""),IF(OR(_xlpm.v="",_xlpm.v=0),"",_xlpm.v))</f>
        <v>优先级:使用单独的队列来提供工作的优先级.</v>
      </c>
    </row>
    <row r="1214" spans="1:8" ht="18.75" customHeight="1">
      <c r="A1214" s="13"/>
      <c r="B1214" s="58"/>
      <c r="C1214" s="59"/>
      <c r="D1214" s="6" t="str" cm="1">
        <f t="array" ref="D1214">_xlfn.LET(_xlpm.v,INDEX($B:$B, 4 + INT((ROW()-4)/13)*13 + 8), IF(_xlpm.v=0,"",_xlpm.v))</f>
        <v/>
      </c>
      <c r="E1214" s="6"/>
      <c r="F1214" s="6">
        <f>94</f>
        <v>94</v>
      </c>
      <c r="G1214" s="6" t="str">
        <f>_xlfn.XLOOKUP($F1214,题库数据!$A$5:$A$104,题库数据!$J$5:$J$104,"")</f>
        <v>C</v>
      </c>
      <c r="H1214" s="6" t="str">
        <f>_xlfn.LET(_xlpm.v,_xlfn.XLOOKUP(F1214,题库数据!$A$5:$A$104,题库数据!$K$5:$K$104,""),IF(OR(_xlpm.v="",_xlpm.v=0),"",_xlpm.v))</f>
        <v>优先级:使用单独的队列来提供工作的优先级.</v>
      </c>
    </row>
    <row r="1215" spans="1:8" ht="18.75" customHeight="1">
      <c r="A1215" s="14" t="s">
        <v>107</v>
      </c>
      <c r="B1215" s="60" t="str">
        <f>_xlfn.XLOOKUP($F1215,题库[题号],题库[选项A])</f>
        <v>使用一个 SQS FIFO 队列.为付费照片分配更高的优先级,以便首先处理它们</v>
      </c>
      <c r="C1215" s="61"/>
      <c r="D1215" s="6" t="str" cm="1">
        <f t="array" ref="D1215">_xlfn.LET(_xlpm.v,INDEX($B:$B, 4 + INT((ROW()-4)/13)*13 + 8), IF(_xlpm.v=0,"",_xlpm.v))</f>
        <v/>
      </c>
      <c r="E1215" s="6"/>
      <c r="F1215" s="6">
        <f>94</f>
        <v>94</v>
      </c>
      <c r="G1215" s="6" t="str">
        <f>_xlfn.XLOOKUP($F1215,题库数据!$A$5:$A$104,题库数据!$J$5:$J$104,"")</f>
        <v>C</v>
      </c>
      <c r="H1215" s="6" t="str">
        <f>_xlfn.LET(_xlpm.v,_xlfn.XLOOKUP(F1215,题库数据!$A$5:$A$104,题库数据!$K$5:$K$104,""),IF(OR(_xlpm.v="",_xlpm.v=0),"",_xlpm.v))</f>
        <v>优先级:使用单独的队列来提供工作的优先级.</v>
      </c>
    </row>
    <row r="1216" spans="1:8" ht="18.75" customHeight="1">
      <c r="A1216" s="14" t="s">
        <v>108</v>
      </c>
      <c r="B1216" s="60" t="str">
        <f>_xlfn.XLOOKUP($F1216,题库[题号],题库[选项B])</f>
        <v>使用两个SQS FIFO队列:一个用于付费,一个用于免费.设置免费队列使用短轮询,付费队列使用长轮询</v>
      </c>
      <c r="C1216" s="61"/>
      <c r="D1216" s="6" t="str" cm="1">
        <f t="array" ref="D1216">_xlfn.LET(_xlpm.v,INDEX($B:$B, 4 + INT((ROW()-4)/13)*13 + 8), IF(_xlpm.v=0,"",_xlpm.v))</f>
        <v/>
      </c>
      <c r="E1216" s="6"/>
      <c r="F1216" s="6">
        <f>94</f>
        <v>94</v>
      </c>
      <c r="G1216" s="6" t="str">
        <f>_xlfn.XLOOKUP($F1216,题库数据!$A$5:$A$104,题库数据!$J$5:$J$104,"")</f>
        <v>C</v>
      </c>
      <c r="H1216" s="6" t="str">
        <f>_xlfn.LET(_xlpm.v,_xlfn.XLOOKUP(F1216,题库数据!$A$5:$A$104,题库数据!$K$5:$K$104,""),IF(OR(_xlpm.v="",_xlpm.v=0),"",_xlpm.v))</f>
        <v>优先级:使用单独的队列来提供工作的优先级.</v>
      </c>
    </row>
    <row r="1217" spans="1:8" ht="18.75" customHeight="1">
      <c r="A1217" s="14" t="s">
        <v>109</v>
      </c>
      <c r="B1217" s="60" t="str">
        <f>_xlfn.XLOOKUP($F1217,题库[题号],题库[选项C])</f>
        <v>使用两个 SQS 标准队列,一个用于付费,一个用于免费.配置 Amazon EC2 实例以优先轮询付费队列而不是免费队列.</v>
      </c>
      <c r="C1217" s="61"/>
      <c r="D1217" s="6" t="str" cm="1">
        <f t="array" ref="D1217">_xlfn.LET(_xlpm.v,INDEX($B:$B, 4 + INT((ROW()-4)/13)*13 + 8), IF(_xlpm.v=0,"",_xlpm.v))</f>
        <v/>
      </c>
      <c r="E1217" s="6"/>
      <c r="F1217" s="6">
        <f>94</f>
        <v>94</v>
      </c>
      <c r="G1217" s="6" t="str">
        <f>_xlfn.XLOOKUP($F1217,题库数据!$A$5:$A$104,题库数据!$J$5:$J$104,"")</f>
        <v>C</v>
      </c>
      <c r="H1217" s="6" t="str">
        <f>_xlfn.LET(_xlpm.v,_xlfn.XLOOKUP(F1217,题库数据!$A$5:$A$104,题库数据!$K$5:$K$104,""),IF(OR(_xlpm.v="",_xlpm.v=0),"",_xlpm.v))</f>
        <v>优先级:使用单独的队列来提供工作的优先级.</v>
      </c>
    </row>
    <row r="1218" spans="1:8" ht="18.75" customHeight="1">
      <c r="A1218" s="14" t="s">
        <v>110</v>
      </c>
      <c r="B1218" s="60" t="str">
        <f>_xlfn.XLOOKUP($F1218,题库[题号],题库[选项D])</f>
        <v>使用一个 SQS 标准队列.将付费照片的可见性超时设置为零.配置 Amazon EC2 实例以优先考虑可见性设置,以便首先处理付费照片</v>
      </c>
      <c r="C1218" s="61"/>
      <c r="D1218" s="6" t="str" cm="1">
        <f t="array" ref="D1218">_xlfn.LET(_xlpm.v,INDEX($B:$B, 4 + INT((ROW()-4)/13)*13 + 8), IF(_xlpm.v=0,"",_xlpm.v))</f>
        <v/>
      </c>
      <c r="E1218" s="6"/>
      <c r="F1218" s="6">
        <f>94</f>
        <v>94</v>
      </c>
      <c r="G1218" s="6" t="str">
        <f>_xlfn.XLOOKUP($F1218,题库数据!$A$5:$A$104,题库数据!$J$5:$J$104,"")</f>
        <v>C</v>
      </c>
      <c r="H1218" s="6" t="str">
        <f>_xlfn.LET(_xlpm.v,_xlfn.XLOOKUP(F1218,题库数据!$A$5:$A$104,题库数据!$K$5:$K$104,""),IF(OR(_xlpm.v="",_xlpm.v=0),"",_xlpm.v))</f>
        <v>优先级:使用单独的队列来提供工作的优先级.</v>
      </c>
    </row>
    <row r="1219" spans="1:8" ht="18.75" customHeight="1">
      <c r="A1219" s="14"/>
      <c r="B1219" s="62" t="str">
        <f>_xlfn.LET(_xlpm.v,_xlfn.XLOOKUP($F1219,题库[题号],题库[选项E],""),IF(OR(_xlpm.v="",_xlpm.v=0),"",_xlpm.v))</f>
        <v/>
      </c>
      <c r="C1219" s="63"/>
      <c r="D1219" s="6" t="str" cm="1">
        <f t="array" ref="D1219">_xlfn.LET(_xlpm.v,INDEX($B:$B, 4 + INT((ROW()-4)/13)*13 + 8), IF(_xlpm.v=0,"",_xlpm.v))</f>
        <v/>
      </c>
      <c r="E1219" s="6"/>
      <c r="F1219" s="6">
        <f>94</f>
        <v>94</v>
      </c>
      <c r="G1219" s="6" t="str">
        <f>_xlfn.XLOOKUP($F1219,题库数据!$A$5:$A$104,题库数据!$J$5:$J$104,"")</f>
        <v>C</v>
      </c>
      <c r="H1219" s="6" t="str">
        <f>_xlfn.LET(_xlpm.v,_xlfn.XLOOKUP(F1219,题库数据!$A$5:$A$104,题库数据!$K$5:$K$104,""),IF(OR(_xlpm.v="",_xlpm.v=0),"",_xlpm.v))</f>
        <v>优先级:使用单独的队列来提供工作的优先级.</v>
      </c>
    </row>
    <row r="1220" spans="1:8" ht="18.75" customHeight="1" thickBot="1">
      <c r="A1220" s="14"/>
      <c r="B1220" s="66" t="str">
        <f>_xlfn.LET(_xlpm.v,_xlfn.XLOOKUP($F1220,题库[题号],题库[选项F],""),IF(OR(_xlpm.v="",_xlpm.v=0),"",_xlpm.v))</f>
        <v/>
      </c>
      <c r="C1220" s="67"/>
      <c r="D1220" s="6" t="str" cm="1">
        <f t="array" ref="D1220">_xlfn.LET(_xlpm.v,INDEX($B:$B, 4 + INT((ROW()-4)/13)*13 + 8), IF(_xlpm.v=0,"",_xlpm.v))</f>
        <v/>
      </c>
      <c r="E1220" s="6"/>
      <c r="F1220" s="6">
        <f>94</f>
        <v>94</v>
      </c>
      <c r="G1220" s="6" t="str">
        <f>_xlfn.XLOOKUP($F1220,题库数据!$A$5:$A$104,题库数据!$J$5:$J$104,"")</f>
        <v>C</v>
      </c>
      <c r="H1220" s="6" t="str">
        <f>_xlfn.LET(_xlpm.v,_xlfn.XLOOKUP(F1220,题库数据!$A$5:$A$104,题库数据!$K$5:$K$104,""),IF(OR(_xlpm.v="",_xlpm.v=0),"",_xlpm.v))</f>
        <v>优先级:使用单独的队列来提供工作的优先级.</v>
      </c>
    </row>
    <row r="1221" spans="1:8" ht="18.75" customHeight="1" thickBot="1">
      <c r="A1221" s="11" t="s">
        <v>111</v>
      </c>
      <c r="B1221" s="25"/>
      <c r="C1221" s="7"/>
      <c r="D1221" s="6" t="str" cm="1">
        <f t="array" ref="D1221">_xlfn.LET(_xlpm.v,INDEX($B:$B, 4 + INT((ROW()-4)/13)*13 + 8), IF(_xlpm.v=0,"",_xlpm.v))</f>
        <v/>
      </c>
      <c r="E1221" s="6"/>
      <c r="F1221" s="6">
        <f>94</f>
        <v>94</v>
      </c>
      <c r="G1221" s="6" t="str">
        <f>_xlfn.XLOOKUP($F1221,题库数据!$A$5:$A$104,题库数据!$J$5:$J$104,"")</f>
        <v>C</v>
      </c>
      <c r="H1221" s="6" t="str">
        <f>_xlfn.LET(_xlpm.v,_xlfn.XLOOKUP(F1221,题库数据!$A$5:$A$104,题库数据!$K$5:$K$104,""),IF(OR(_xlpm.v="",_xlpm.v=0),"",_xlpm.v))</f>
        <v>优先级:使用单独的队列来提供工作的优先级.</v>
      </c>
    </row>
    <row r="1222" spans="1:8" ht="18.75" customHeight="1">
      <c r="A1222" s="14" t="s">
        <v>112</v>
      </c>
      <c r="B1222" s="34" t="str">
        <f>_xlfn.LET(_xlpm.inp,$B$1221,_xlpm.nInp,_xlfn.LET(_xlpm.raw,UPPER(TRIM($B$1221)),_xlpm.clean,SUBSTITUTE(SUBSTITUTE(SUBSTITUTE(SUBSTITUTE(SUBSTITUTE(_xlpm.raw,"，",","),"、",","),"；",","),"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22" s="19"/>
      <c r="D1222" s="6" t="str" cm="1">
        <f t="array" ref="D1222">_xlfn.LET(_xlpm.v,INDEX($B:$B, 4 + INT((ROW()-4)/13)*13 + 8), IF(_xlpm.v=0,"",_xlpm.v))</f>
        <v/>
      </c>
      <c r="E1222" s="6"/>
      <c r="F1222" s="6">
        <f>94</f>
        <v>94</v>
      </c>
      <c r="G1222" s="6" t="str">
        <f>_xlfn.XLOOKUP($F1222,题库数据!$A$5:$A$104,题库数据!$J$5:$J$104,"")</f>
        <v>C</v>
      </c>
      <c r="H1222" s="6" t="str">
        <f>_xlfn.LET(_xlpm.v,_xlfn.XLOOKUP(F1222,题库数据!$A$5:$A$104,题库数据!$K$5:$K$104,""),IF(OR(_xlpm.v="",_xlpm.v=0),"",_xlpm.v))</f>
        <v>优先级:使用单独的队列来提供工作的优先级.</v>
      </c>
    </row>
    <row r="1223" spans="1:8" ht="18.75" customHeight="1">
      <c r="A1223" s="14" t="s">
        <v>113</v>
      </c>
      <c r="B1223" s="35" t="str">
        <f>_xlfn.LET(_xlpm.inp,$B$1221,_xlpm.nStd,_xlfn.LET(_xlpm.raw,UPPER(TRIM($G$1213)),_xlpm.clean,SUBSTITUTE(SUBSTITUTE(SUBSTITUTE(SUBSTITUTE(SUBSTITUTE(_xlpm.raw,"，",","),"、",","),"；",","),"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23" s="18"/>
      <c r="D1223" s="6" t="str" cm="1">
        <f t="array" ref="D1223">_xlfn.LET(_xlpm.v,INDEX($B:$B, 4 + INT((ROW()-4)/13)*13 + 8), IF(_xlpm.v=0,"",_xlpm.v))</f>
        <v/>
      </c>
      <c r="E1223" s="6"/>
      <c r="F1223" s="6">
        <f>94</f>
        <v>94</v>
      </c>
      <c r="G1223" s="6" t="str">
        <f>_xlfn.XLOOKUP($F1223,题库数据!$A$5:$A$104,题库数据!$J$5:$J$104,"")</f>
        <v>C</v>
      </c>
      <c r="H1223" s="6" t="str">
        <f>_xlfn.LET(_xlpm.v,_xlfn.XLOOKUP(F1223,题库数据!$A$5:$A$104,题库数据!$K$5:$K$104,""),IF(OR(_xlpm.v="",_xlpm.v=0),"",_xlpm.v))</f>
        <v>优先级:使用单独的队列来提供工作的优先级.</v>
      </c>
    </row>
    <row r="1224" spans="1:8" ht="18.75" customHeight="1">
      <c r="A1224" s="37" t="s">
        <v>114</v>
      </c>
      <c r="B1224" s="52" t="str">
        <f>_xlfn.LET(_xlpm.inp,$B$1221,_xlpm.p,$H$1213,IF(OR(LEN(TRIM(_xlpm.inp))=0,LEN(TRIM(_xlpm.p))=0,_xlpm.p=0),"",_xlpm.p))</f>
        <v/>
      </c>
      <c r="C1224" s="63"/>
      <c r="D1224" s="6" t="str" cm="1">
        <f t="array" ref="D1224">_xlfn.LET(_xlpm.v,INDEX($B:$B, 4 + INT((ROW()-4)/13)*13 + 8), IF(_xlpm.v=0,"",_xlpm.v))</f>
        <v/>
      </c>
      <c r="E1224" s="6"/>
      <c r="F1224" s="6">
        <f>94</f>
        <v>94</v>
      </c>
      <c r="G1224" s="6" t="str">
        <f>_xlfn.XLOOKUP($F1224,题库数据!$A$5:$A$104,题库数据!$J$5:$J$104,"")</f>
        <v>C</v>
      </c>
      <c r="H1224" s="6" t="str">
        <f>_xlfn.LET(_xlpm.v,_xlfn.XLOOKUP(F1224,题库数据!$A$5:$A$104,题库数据!$K$5:$K$104,""),IF(OR(_xlpm.v="",_xlpm.v=0),"",_xlpm.v))</f>
        <v>优先级:使用单独的队列来提供工作的优先级.</v>
      </c>
    </row>
    <row r="1225" spans="1:8" ht="18.75" customHeight="1" thickBot="1">
      <c r="A1225" s="15"/>
      <c r="B1225" s="54"/>
      <c r="C1225" s="55"/>
      <c r="D1225" s="6" t="str" cm="1">
        <f t="array" ref="D1225">_xlfn.LET(_xlpm.v,INDEX($B:$B, 4 + INT((ROW()-4)/13)*13 + 8), IF(_xlpm.v=0,"",_xlpm.v))</f>
        <v/>
      </c>
      <c r="E1225" s="6"/>
      <c r="F1225" s="6">
        <f>94</f>
        <v>94</v>
      </c>
      <c r="G1225" s="6" t="str">
        <f>_xlfn.XLOOKUP($F1225,题库数据!$A$5:$A$104,题库数据!$J$5:$J$104,"")</f>
        <v>C</v>
      </c>
      <c r="H1225" s="6" t="str">
        <f>_xlfn.LET(_xlpm.v,_xlfn.XLOOKUP(F1225,题库数据!$A$5:$A$104,题库数据!$K$5:$K$104,""),IF(OR(_xlpm.v="",_xlpm.v=0),"",_xlpm.v))</f>
        <v>优先级:使用单独的队列来提供工作的优先级.</v>
      </c>
    </row>
    <row r="1226" spans="1:8" ht="58.5" customHeight="1" thickTop="1" thickBot="1">
      <c r="A1226" s="8" t="s">
        <v>209</v>
      </c>
      <c r="B1226" s="56" t="s">
        <v>771</v>
      </c>
      <c r="C1226" s="57"/>
      <c r="D1226" s="6" t="str" cm="1">
        <f t="array" ref="D1226">_xlfn.LET(_xlpm.v,INDEX($B:$B, 4 + INT((ROW()-4)/13)*13 + 8), IF(_xlpm.v=0,"",_xlpm.v))</f>
        <v/>
      </c>
      <c r="E1226" s="6"/>
      <c r="F1226" s="6">
        <f>95</f>
        <v>95</v>
      </c>
      <c r="G1226" s="6" t="str">
        <f>_xlfn.XLOOKUP($F1226,题库数据!$A$5:$A$104,题库数据!$J$5:$J$104,"")</f>
        <v>A</v>
      </c>
      <c r="H1226" s="6" t="str">
        <f>_xlfn.LET(_xlpm.v,_xlfn.XLOOKUP(F1226,题库数据!$A$5:$A$104,题库数据!$K$5:$K$104,""),IF(OR(_xlpm.v="",_xlpm.v=0),"",_xlpm.v))</f>
        <v>因为 CloudFront 可以帮助为全球用户提供最佳体验.CloudFront 与 ALB 无缝集成,并提供使用自定义 DNS 和 SSL 证书的选项.</v>
      </c>
    </row>
    <row r="1227" spans="1:8" ht="18.75" customHeight="1">
      <c r="A1227" s="9"/>
      <c r="B1227" s="74"/>
      <c r="C1227" s="75"/>
      <c r="D1227" s="6" t="str" cm="1">
        <f t="array" ref="D1227">_xlfn.LET(_xlpm.v,INDEX($B:$B, 4 + INT((ROW()-4)/13)*13 + 8), IF(_xlpm.v=0,"",_xlpm.v))</f>
        <v/>
      </c>
      <c r="E1227" s="6"/>
      <c r="F1227" s="6">
        <f>95</f>
        <v>95</v>
      </c>
      <c r="G1227" s="6" t="str">
        <f>_xlfn.XLOOKUP($F1227,题库数据!$A$5:$A$104,题库数据!$J$5:$J$104,"")</f>
        <v>A</v>
      </c>
      <c r="H1227" s="6" t="str">
        <f>_xlfn.LET(_xlpm.v,_xlfn.XLOOKUP(F1227,题库数据!$A$5:$A$104,题库数据!$K$5:$K$104,""),IF(OR(_xlpm.v="",_xlpm.v=0),"",_xlpm.v))</f>
        <v>因为 CloudFront 可以帮助为全球用户提供最佳体验.CloudFront 与 ALB 无缝集成,并提供使用自定义 DNS 和 SSL 证书的选项.</v>
      </c>
    </row>
    <row r="1228" spans="1:8" ht="18.75" customHeight="1">
      <c r="A1228" s="10" t="s">
        <v>107</v>
      </c>
      <c r="B1228" s="64" t="str">
        <f>_xlfn.XLOOKUP($F1228,题库[题号],题库[选项A])</f>
        <v>重新设计应用程序以使用 Amazon CloudFront</v>
      </c>
      <c r="C1228" s="65"/>
      <c r="D1228" s="6" t="str" cm="1">
        <f t="array" ref="D1228">_xlfn.LET(_xlpm.v,INDEX($B:$B, 4 + INT((ROW()-4)/13)*13 + 8), IF(_xlpm.v=0,"",_xlpm.v))</f>
        <v/>
      </c>
      <c r="E1228" s="6"/>
      <c r="F1228" s="6">
        <f>95</f>
        <v>95</v>
      </c>
      <c r="G1228" s="6" t="str">
        <f>_xlfn.XLOOKUP($F1228,题库数据!$A$5:$A$104,题库数据!$J$5:$J$104,"")</f>
        <v>A</v>
      </c>
      <c r="H1228" s="6" t="str">
        <f>_xlfn.LET(_xlpm.v,_xlfn.XLOOKUP(F1228,题库数据!$A$5:$A$104,题库数据!$K$5:$K$104,""),IF(OR(_xlpm.v="",_xlpm.v=0),"",_xlpm.v))</f>
        <v>因为 CloudFront 可以帮助为全球用户提供最佳体验.CloudFront 与 ALB 无缝集成,并提供使用自定义 DNS 和 SSL 证书的选项.</v>
      </c>
    </row>
    <row r="1229" spans="1:8" ht="18.75" customHeight="1">
      <c r="A1229" s="10" t="s">
        <v>108</v>
      </c>
      <c r="B1229" s="64" t="str">
        <f>_xlfn.XLOOKUP($F1229,题库[题号],题库[选项B])</f>
        <v>重新设计应用程序以使用 AWS Elastic Beanstalk</v>
      </c>
      <c r="C1229" s="65"/>
      <c r="D1229" s="6" t="str" cm="1">
        <f t="array" ref="D1229">_xlfn.LET(_xlpm.v,INDEX($B:$B, 4 + INT((ROW()-4)/13)*13 + 8), IF(_xlpm.v=0,"",_xlpm.v))</f>
        <v/>
      </c>
      <c r="E1229" s="6"/>
      <c r="F1229" s="6">
        <f>95</f>
        <v>95</v>
      </c>
      <c r="G1229" s="6" t="str">
        <f>_xlfn.XLOOKUP($F1229,题库数据!$A$5:$A$104,题库数据!$J$5:$J$104,"")</f>
        <v>A</v>
      </c>
      <c r="H1229" s="6" t="str">
        <f>_xlfn.LET(_xlpm.v,_xlfn.XLOOKUP(F1229,题库数据!$A$5:$A$104,题库数据!$K$5:$K$104,""),IF(OR(_xlpm.v="",_xlpm.v=0),"",_xlpm.v))</f>
        <v>因为 CloudFront 可以帮助为全球用户提供最佳体验.CloudFront 与 ALB 无缝集成,并提供使用自定义 DNS 和 SSL 证书的选项.</v>
      </c>
    </row>
    <row r="1230" spans="1:8" ht="18.75" customHeight="1">
      <c r="A1230" s="10" t="s">
        <v>109</v>
      </c>
      <c r="B1230" s="64" t="str">
        <f>_xlfn.XLOOKUP($F1230,题库[题号],题库[选项C])</f>
        <v>重新设计应用程序以使用网络负载均衡器.</v>
      </c>
      <c r="C1230" s="65"/>
      <c r="D1230" s="6" t="str" cm="1">
        <f t="array" ref="D1230">_xlfn.LET(_xlpm.v,INDEX($B:$B, 4 + INT((ROW()-4)/13)*13 + 8), IF(_xlpm.v=0,"",_xlpm.v))</f>
        <v/>
      </c>
      <c r="E1230" s="6"/>
      <c r="F1230" s="6">
        <f>95</f>
        <v>95</v>
      </c>
      <c r="G1230" s="6" t="str">
        <f>_xlfn.XLOOKUP($F1230,题库数据!$A$5:$A$104,题库数据!$J$5:$J$104,"")</f>
        <v>A</v>
      </c>
      <c r="H1230" s="6" t="str">
        <f>_xlfn.LET(_xlpm.v,_xlfn.XLOOKUP(F1230,题库数据!$A$5:$A$104,题库数据!$K$5:$K$104,""),IF(OR(_xlpm.v="",_xlpm.v=0),"",_xlpm.v))</f>
        <v>因为 CloudFront 可以帮助为全球用户提供最佳体验.CloudFront 与 ALB 无缝集成,并提供使用自定义 DNS 和 SSL 证书的选项.</v>
      </c>
    </row>
    <row r="1231" spans="1:8" ht="18.75" customHeight="1">
      <c r="A1231" s="10" t="s">
        <v>110</v>
      </c>
      <c r="B1231" s="64" t="str">
        <f>_xlfn.XLOOKUP($F1231,题库[题号],题库[选项D])</f>
        <v>重新设计应用程序以使用 Amazon S3 静态网站托管</v>
      </c>
      <c r="C1231" s="65"/>
      <c r="D1231" s="6" t="str" cm="1">
        <f t="array" ref="D1231">_xlfn.LET(_xlpm.v,INDEX($B:$B, 4 + INT((ROW()-4)/13)*13 + 8), IF(_xlpm.v=0,"",_xlpm.v))</f>
        <v/>
      </c>
      <c r="E1231" s="6"/>
      <c r="F1231" s="6">
        <f>95</f>
        <v>95</v>
      </c>
      <c r="G1231" s="6" t="str">
        <f>_xlfn.XLOOKUP($F1231,题库数据!$A$5:$A$104,题库数据!$J$5:$J$104,"")</f>
        <v>A</v>
      </c>
      <c r="H1231" s="6" t="str">
        <f>_xlfn.LET(_xlpm.v,_xlfn.XLOOKUP(F1231,题库数据!$A$5:$A$104,题库数据!$K$5:$K$104,""),IF(OR(_xlpm.v="",_xlpm.v=0),"",_xlpm.v))</f>
        <v>因为 CloudFront 可以帮助为全球用户提供最佳体验.CloudFront 与 ALB 无缝集成,并提供使用自定义 DNS 和 SSL 证书的选项.</v>
      </c>
    </row>
    <row r="1232" spans="1:8" ht="18.75" customHeight="1">
      <c r="A1232" s="10"/>
      <c r="B1232" s="62" t="str">
        <f>_xlfn.LET(_xlpm.v,_xlfn.XLOOKUP($F1232,题库[题号],题库[选项E],""),IF(OR(_xlpm.v="",_xlpm.v=0),"",_xlpm.v))</f>
        <v/>
      </c>
      <c r="C1232" s="63"/>
      <c r="D1232" s="6" t="str" cm="1">
        <f t="array" ref="D1232">_xlfn.LET(_xlpm.v,INDEX($B:$B, 4 + INT((ROW()-4)/13)*13 + 8), IF(_xlpm.v=0,"",_xlpm.v))</f>
        <v/>
      </c>
      <c r="E1232" s="6"/>
      <c r="F1232" s="6">
        <f>95</f>
        <v>95</v>
      </c>
      <c r="G1232" s="6" t="str">
        <f>_xlfn.XLOOKUP($F1232,题库数据!$A$5:$A$104,题库数据!$J$5:$J$104,"")</f>
        <v>A</v>
      </c>
      <c r="H1232" s="6" t="str">
        <f>_xlfn.LET(_xlpm.v,_xlfn.XLOOKUP(F1232,题库数据!$A$5:$A$104,题库数据!$K$5:$K$104,""),IF(OR(_xlpm.v="",_xlpm.v=0),"",_xlpm.v))</f>
        <v>因为 CloudFront 可以帮助为全球用户提供最佳体验.CloudFront 与 ALB 无缝集成,并提供使用自定义 DNS 和 SSL 证书的选项.</v>
      </c>
    </row>
    <row r="1233" spans="1:8" ht="18.75" customHeight="1" thickBot="1">
      <c r="A1233" s="10"/>
      <c r="B1233" s="66" t="str">
        <f>_xlfn.LET(_xlpm.v,_xlfn.XLOOKUP($F1233,题库[题号],题库[选项F],""),IF(OR(_xlpm.v="",_xlpm.v=0),"",_xlpm.v))</f>
        <v/>
      </c>
      <c r="C1233" s="67"/>
      <c r="D1233" s="6" t="str" cm="1">
        <f t="array" ref="D1233">_xlfn.LET(_xlpm.v,INDEX($B:$B, 4 + INT((ROW()-4)/13)*13 + 8), IF(_xlpm.v=0,"",_xlpm.v))</f>
        <v/>
      </c>
      <c r="E1233" s="6"/>
      <c r="F1233" s="6">
        <f>95</f>
        <v>95</v>
      </c>
      <c r="G1233" s="6" t="str">
        <f>_xlfn.XLOOKUP($F1233,题库数据!$A$5:$A$104,题库数据!$J$5:$J$104,"")</f>
        <v>A</v>
      </c>
      <c r="H1233" s="6" t="str">
        <f>_xlfn.LET(_xlpm.v,_xlfn.XLOOKUP(F1233,题库数据!$A$5:$A$104,题库数据!$K$5:$K$104,""),IF(OR(_xlpm.v="",_xlpm.v=0),"",_xlpm.v))</f>
        <v>因为 CloudFront 可以帮助为全球用户提供最佳体验.CloudFront 与 ALB 无缝集成,并提供使用自定义 DNS 和 SSL 证书的选项.</v>
      </c>
    </row>
    <row r="1234" spans="1:8" ht="18.75" customHeight="1" thickBot="1">
      <c r="A1234" s="11" t="s">
        <v>111</v>
      </c>
      <c r="B1234" s="25"/>
      <c r="C1234" s="7"/>
      <c r="D1234" s="6" t="str" cm="1">
        <f t="array" ref="D1234">_xlfn.LET(_xlpm.v,INDEX($B:$B, 4 + INT((ROW()-4)/13)*13 + 8), IF(_xlpm.v=0,"",_xlpm.v))</f>
        <v/>
      </c>
      <c r="E1234" s="6"/>
      <c r="F1234" s="6">
        <f>95</f>
        <v>95</v>
      </c>
      <c r="G1234" s="6" t="str">
        <f>_xlfn.XLOOKUP($F1234,题库数据!$A$5:$A$104,题库数据!$J$5:$J$104,"")</f>
        <v>A</v>
      </c>
      <c r="H1234" s="6" t="str">
        <f>_xlfn.LET(_xlpm.v,_xlfn.XLOOKUP(F1234,题库数据!$A$5:$A$104,题库数据!$K$5:$K$104,""),IF(OR(_xlpm.v="",_xlpm.v=0),"",_xlpm.v))</f>
        <v>因为 CloudFront 可以帮助为全球用户提供最佳体验.CloudFront 与 ALB 无缝集成,并提供使用自定义 DNS 和 SSL 证书的选项.</v>
      </c>
    </row>
    <row r="1235" spans="1:8" ht="18.75" customHeight="1">
      <c r="A1235" s="10" t="s">
        <v>112</v>
      </c>
      <c r="B1235" s="34" t="str">
        <f>_xlfn.LET(_xlpm.inp,$B$1234,_xlpm.nInp,_xlfn.LET(_xlpm.raw,UPPER(TRIM($B$1234)),_xlpm.clean,SUBSTITUTE(SUBSTITUTE(SUBSTITUTE(SUBSTITUTE(SUBSTITUTE(_xlpm.raw,"，",","),"、",","),"；",","),"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35" s="19"/>
      <c r="D1235" s="6" t="str" cm="1">
        <f t="array" ref="D1235">_xlfn.LET(_xlpm.v,INDEX($B:$B, 4 + INT((ROW()-4)/13)*13 + 8), IF(_xlpm.v=0,"",_xlpm.v))</f>
        <v/>
      </c>
      <c r="E1235" s="6"/>
      <c r="F1235" s="6">
        <f>95</f>
        <v>95</v>
      </c>
      <c r="G1235" s="6" t="str">
        <f>_xlfn.XLOOKUP($F1235,题库数据!$A$5:$A$104,题库数据!$J$5:$J$104,"")</f>
        <v>A</v>
      </c>
      <c r="H1235" s="6" t="str">
        <f>_xlfn.LET(_xlpm.v,_xlfn.XLOOKUP(F1235,题库数据!$A$5:$A$104,题库数据!$K$5:$K$104,""),IF(OR(_xlpm.v="",_xlpm.v=0),"",_xlpm.v))</f>
        <v>因为 CloudFront 可以帮助为全球用户提供最佳体验.CloudFront 与 ALB 无缝集成,并提供使用自定义 DNS 和 SSL 证书的选项.</v>
      </c>
    </row>
    <row r="1236" spans="1:8" ht="18.75" customHeight="1">
      <c r="A1236" s="10" t="s">
        <v>113</v>
      </c>
      <c r="B1236" s="35" t="str">
        <f>_xlfn.LET(_xlpm.inp,$B$1234,_xlpm.nStd,_xlfn.LET(_xlpm.raw,UPPER(TRIM($G$1226)),_xlpm.clean,SUBSTITUTE(SUBSTITUTE(SUBSTITUTE(SUBSTITUTE(SUBSTITUTE(_xlpm.raw,"，",","),"、",","),"；",","),"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36" s="18"/>
      <c r="D1236" s="6" t="str" cm="1">
        <f t="array" ref="D1236">_xlfn.LET(_xlpm.v,INDEX($B:$B, 4 + INT((ROW()-4)/13)*13 + 8), IF(_xlpm.v=0,"",_xlpm.v))</f>
        <v/>
      </c>
      <c r="E1236" s="6"/>
      <c r="F1236" s="6">
        <f>95</f>
        <v>95</v>
      </c>
      <c r="G1236" s="6" t="str">
        <f>_xlfn.XLOOKUP($F1236,题库数据!$A$5:$A$104,题库数据!$J$5:$J$104,"")</f>
        <v>A</v>
      </c>
      <c r="H1236" s="6" t="str">
        <f>_xlfn.LET(_xlpm.v,_xlfn.XLOOKUP(F1236,题库数据!$A$5:$A$104,题库数据!$K$5:$K$104,""),IF(OR(_xlpm.v="",_xlpm.v=0),"",_xlpm.v))</f>
        <v>因为 CloudFront 可以帮助为全球用户提供最佳体验.CloudFront 与 ALB 无缝集成,并提供使用自定义 DNS 和 SSL 证书的选项.</v>
      </c>
    </row>
    <row r="1237" spans="1:8" ht="18.75" customHeight="1">
      <c r="A1237" s="37" t="s">
        <v>114</v>
      </c>
      <c r="B1237" s="52" t="str">
        <f>_xlfn.LET(_xlpm.inp,$B$1234,_xlpm.p,$H$1226,IF(OR(LEN(TRIM(_xlpm.inp))=0,LEN(TRIM(_xlpm.p))=0,_xlpm.p=0),"",_xlpm.p))</f>
        <v/>
      </c>
      <c r="C1237" s="63"/>
      <c r="D1237" s="6" t="str" cm="1">
        <f t="array" ref="D1237">_xlfn.LET(_xlpm.v,INDEX($B:$B, 4 + INT((ROW()-4)/13)*13 + 8), IF(_xlpm.v=0,"",_xlpm.v))</f>
        <v/>
      </c>
      <c r="E1237" s="6"/>
      <c r="F1237" s="6">
        <f>95</f>
        <v>95</v>
      </c>
      <c r="G1237" s="6" t="str">
        <f>_xlfn.XLOOKUP($F1237,题库数据!$A$5:$A$104,题库数据!$J$5:$J$104,"")</f>
        <v>A</v>
      </c>
      <c r="H1237" s="6" t="str">
        <f>_xlfn.LET(_xlpm.v,_xlfn.XLOOKUP(F1237,题库数据!$A$5:$A$104,题库数据!$K$5:$K$104,""),IF(OR(_xlpm.v="",_xlpm.v=0),"",_xlpm.v))</f>
        <v>因为 CloudFront 可以帮助为全球用户提供最佳体验.CloudFront 与 ALB 无缝集成,并提供使用自定义 DNS 和 SSL 证书的选项.</v>
      </c>
    </row>
    <row r="1238" spans="1:8" ht="18.75" customHeight="1" thickBot="1">
      <c r="A1238" s="12"/>
      <c r="B1238" s="54"/>
      <c r="C1238" s="55"/>
      <c r="D1238" s="6" t="str" cm="1">
        <f t="array" ref="D1238">_xlfn.LET(_xlpm.v,INDEX($B:$B, 4 + INT((ROW()-4)/13)*13 + 8), IF(_xlpm.v=0,"",_xlpm.v))</f>
        <v/>
      </c>
      <c r="E1238" s="6"/>
      <c r="F1238" s="6">
        <f>95</f>
        <v>95</v>
      </c>
      <c r="G1238" s="6" t="str">
        <f>_xlfn.XLOOKUP($F1238,题库数据!$A$5:$A$104,题库数据!$J$5:$J$104,"")</f>
        <v>A</v>
      </c>
      <c r="H1238" s="6" t="str">
        <f>_xlfn.LET(_xlpm.v,_xlfn.XLOOKUP(F1238,题库数据!$A$5:$A$104,题库数据!$K$5:$K$104,""),IF(OR(_xlpm.v="",_xlpm.v=0),"",_xlpm.v))</f>
        <v>因为 CloudFront 可以帮助为全球用户提供最佳体验.CloudFront 与 ALB 无缝集成,并提供使用自定义 DNS 和 SSL 证书的选项.</v>
      </c>
    </row>
    <row r="1239" spans="1:8" ht="58.5" customHeight="1" thickTop="1" thickBot="1">
      <c r="A1239" s="8" t="s">
        <v>210</v>
      </c>
      <c r="B1239" s="56" t="s">
        <v>773</v>
      </c>
      <c r="C1239" s="57"/>
      <c r="D1239" s="6" t="str" cm="1">
        <f t="array" ref="D1239">_xlfn.LET(_xlpm.v,INDEX($B:$B, 4 + INT((ROW()-4)/13)*13 + 8), IF(_xlpm.v=0,"",_xlpm.v))</f>
        <v/>
      </c>
      <c r="E1239" s="6"/>
      <c r="F1239" s="6">
        <f>96</f>
        <v>96</v>
      </c>
      <c r="G1239" s="6" t="str">
        <f>_xlfn.XLOOKUP($F1239,题库数据!$A$5:$A$104,题库数据!$J$5:$J$104,"")</f>
        <v>B</v>
      </c>
      <c r="H1239" s="6" t="str">
        <f>_xlfn.LET(_xlpm.v,_xlfn.XLOOKUP(F1239,题库数据!$A$5:$A$104,题库数据!$K$5:$K$104,""),IF(OR(_xlpm.v="",_xlpm.v=0),"",_xlpm.v))</f>
        <v>eg.6 hrs night 6 hrs*60min/hr=360 min 360 min*60 sec/min=21600 sec 100 Mbps*21600 s=2160000Mb or 2160 Gb or 2.1 TB can only be done 所以,对于 150 TB,我们可以使用 2 X Snowball Edge Storage Optimized devices.Snowball Edge Storage Optimized 设备的大小=80 TB Snowball Edge Compute Optimized 设备的大小=40 TB Snowcone 的大小=8 TB Snowmobile 的大小=100 PB(1 PB=1000 TB) Q:我应该如何在雪地摩托和雪球之间进行选择?要在单个位置迁移10PB 或更多的大型数据集,您应该使用Snowmobile.对于小于 10PB 或分布在多个位置的数据集,您应该使用 Snowball.此外,您应该评估网络主干中的可用带宽量.如果您有一个具有数百 Gb/s 备用吞吐量的高速骨干网,那么您可以使用 Snowmobile 一次性迁移所有大型数据集.如果您的骨干网带宽有限,您应该考虑使用多个 Snowball 来迁移数据逐渐地.</v>
      </c>
    </row>
    <row r="1240" spans="1:8" ht="18.75" customHeight="1">
      <c r="A1240" s="13"/>
      <c r="B1240" s="58"/>
      <c r="C1240" s="59"/>
      <c r="D1240" s="6" t="str" cm="1">
        <f t="array" ref="D1240">_xlfn.LET(_xlpm.v,INDEX($B:$B, 4 + INT((ROW()-4)/13)*13 + 8), IF(_xlpm.v=0,"",_xlpm.v))</f>
        <v/>
      </c>
      <c r="E1240" s="6"/>
      <c r="F1240" s="6">
        <f>96</f>
        <v>96</v>
      </c>
      <c r="G1240" s="6" t="str">
        <f>_xlfn.XLOOKUP($F1240,题库数据!$A$5:$A$104,题库数据!$J$5:$J$104,"")</f>
        <v>B</v>
      </c>
      <c r="H1240" s="6" t="str">
        <f>_xlfn.LET(_xlpm.v,_xlfn.XLOOKUP(F1240,题库数据!$A$5:$A$104,题库数据!$K$5:$K$104,""),IF(OR(_xlpm.v="",_xlpm.v=0),"",_xlpm.v))</f>
        <v>eg.6 hrs night 6 hrs*60min/hr=360 min 360 min*60 sec/min=21600 sec 100 Mbps*21600 s=2160000Mb or 2160 Gb or 2.1 TB can only be done 所以,对于 150 TB,我们可以使用 2 X Snowball Edge Storage Optimized devices.Snowball Edge Storage Optimized 设备的大小=80 TB Snowball Edge Compute Optimized 设备的大小=40 TB Snowcone 的大小=8 TB Snowmobile 的大小=100 PB(1 PB=1000 TB) Q:我应该如何在雪地摩托和雪球之间进行选择?要在单个位置迁移10PB 或更多的大型数据集,您应该使用Snowmobile.对于小于 10PB 或分布在多个位置的数据集,您应该使用 Snowball.此外,您应该评估网络主干中的可用带宽量.如果您有一个具有数百 Gb/s 备用吞吐量的高速骨干网,那么您可以使用 Snowmobile 一次性迁移所有大型数据集.如果您的骨干网带宽有限,您应该考虑使用多个 Snowball 来迁移数据逐渐地.</v>
      </c>
    </row>
    <row r="1241" spans="1:8" ht="18.75" customHeight="1">
      <c r="A1241" s="14" t="s">
        <v>107</v>
      </c>
      <c r="B1241" s="60" t="str">
        <f>_xlfn.XLOOKUP($F1241,题库[题号],题库[选项A])</f>
        <v>使用 AWS Snowmobile 将数据传送到 AWS.</v>
      </c>
      <c r="C1241" s="61"/>
      <c r="D1241" s="6" t="str" cm="1">
        <f t="array" ref="D1241">_xlfn.LET(_xlpm.v,INDEX($B:$B, 4 + INT((ROW()-4)/13)*13 + 8), IF(_xlpm.v=0,"",_xlpm.v))</f>
        <v/>
      </c>
      <c r="E1241" s="6"/>
      <c r="F1241" s="6">
        <f>96</f>
        <v>96</v>
      </c>
      <c r="G1241" s="6" t="str">
        <f>_xlfn.XLOOKUP($F1241,题库数据!$A$5:$A$104,题库数据!$J$5:$J$104,"")</f>
        <v>B</v>
      </c>
      <c r="H1241" s="6" t="str">
        <f>_xlfn.LET(_xlpm.v,_xlfn.XLOOKUP(F1241,题库数据!$A$5:$A$104,题库数据!$K$5:$K$104,""),IF(OR(_xlpm.v="",_xlpm.v=0),"",_xlpm.v))</f>
        <v>eg.6 hrs night 6 hrs*60min/hr=360 min 360 min*60 sec/min=21600 sec 100 Mbps*21600 s=2160000Mb or 2160 Gb or 2.1 TB can only be done 所以,对于 150 TB,我们可以使用 2 X Snowball Edge Storage Optimized devices.Snowball Edge Storage Optimized 设备的大小=80 TB Snowball Edge Compute Optimized 设备的大小=40 TB Snowcone 的大小=8 TB Snowmobile 的大小=100 PB(1 PB=1000 TB) Q:我应该如何在雪地摩托和雪球之间进行选择?要在单个位置迁移10PB 或更多的大型数据集,您应该使用Snowmobile.对于小于 10PB 或分布在多个位置的数据集,您应该使用 Snowball.此外,您应该评估网络主干中的可用带宽量.如果您有一个具有数百 Gb/s 备用吞吐量的高速骨干网,那么您可以使用 Snowmobile 一次性迁移所有大型数据集.如果您的骨干网带宽有限,您应该考虑使用多个 Snowball 来迁移数据逐渐地.</v>
      </c>
    </row>
    <row r="1242" spans="1:8" ht="18.75" customHeight="1">
      <c r="A1242" s="14" t="s">
        <v>108</v>
      </c>
      <c r="B1242" s="60" t="str">
        <f>_xlfn.XLOOKUP($F1242,题库[题号],题库[选项B])</f>
        <v>订购多个 AWS Snowball 设备以将数据发送到 AWS.</v>
      </c>
      <c r="C1242" s="61"/>
      <c r="D1242" s="6" t="str" cm="1">
        <f t="array" ref="D1242">_xlfn.LET(_xlpm.v,INDEX($B:$B, 4 + INT((ROW()-4)/13)*13 + 8), IF(_xlpm.v=0,"",_xlpm.v))</f>
        <v/>
      </c>
      <c r="E1242" s="6"/>
      <c r="F1242" s="6">
        <f>96</f>
        <v>96</v>
      </c>
      <c r="G1242" s="6" t="str">
        <f>_xlfn.XLOOKUP($F1242,题库数据!$A$5:$A$104,题库数据!$J$5:$J$104,"")</f>
        <v>B</v>
      </c>
      <c r="H1242" s="6" t="str">
        <f>_xlfn.LET(_xlpm.v,_xlfn.XLOOKUP(F1242,题库数据!$A$5:$A$104,题库数据!$K$5:$K$104,""),IF(OR(_xlpm.v="",_xlpm.v=0),"",_xlpm.v))</f>
        <v>eg.6 hrs night 6 hrs*60min/hr=360 min 360 min*60 sec/min=21600 sec 100 Mbps*21600 s=2160000Mb or 2160 Gb or 2.1 TB can only be done 所以,对于 150 TB,我们可以使用 2 X Snowball Edge Storage Optimized devices.Snowball Edge Storage Optimized 设备的大小=80 TB Snowball Edge Compute Optimized 设备的大小=40 TB Snowcone 的大小=8 TB Snowmobile 的大小=100 PB(1 PB=1000 TB) Q:我应该如何在雪地摩托和雪球之间进行选择?要在单个位置迁移10PB 或更多的大型数据集,您应该使用Snowmobile.对于小于 10PB 或分布在多个位置的数据集,您应该使用 Snowball.此外,您应该评估网络主干中的可用带宽量.如果您有一个具有数百 Gb/s 备用吞吐量的高速骨干网,那么您可以使用 Snowmobile 一次性迁移所有大型数据集.如果您的骨干网带宽有限,您应该考虑使用多个 Snowball 来迁移数据逐渐地.</v>
      </c>
    </row>
    <row r="1243" spans="1:8" ht="18.75" customHeight="1">
      <c r="A1243" s="14" t="s">
        <v>109</v>
      </c>
      <c r="B1243" s="60" t="str">
        <f>_xlfn.XLOOKUP($F1243,题库[题号],题库[选项C])</f>
        <v>启用 Amazon S3 Transfer Acceleration 并安全上传数据.</v>
      </c>
      <c r="C1243" s="61"/>
      <c r="D1243" s="6" t="str" cm="1">
        <f t="array" ref="D1243">_xlfn.LET(_xlpm.v,INDEX($B:$B, 4 + INT((ROW()-4)/13)*13 + 8), IF(_xlpm.v=0,"",_xlpm.v))</f>
        <v/>
      </c>
      <c r="E1243" s="6"/>
      <c r="F1243" s="6">
        <f>96</f>
        <v>96</v>
      </c>
      <c r="G1243" s="6" t="str">
        <f>_xlfn.XLOOKUP($F1243,题库数据!$A$5:$A$104,题库数据!$J$5:$J$104,"")</f>
        <v>B</v>
      </c>
      <c r="H1243" s="6" t="str">
        <f>_xlfn.LET(_xlpm.v,_xlfn.XLOOKUP(F1243,题库数据!$A$5:$A$104,题库数据!$K$5:$K$104,""),IF(OR(_xlpm.v="",_xlpm.v=0),"",_xlpm.v))</f>
        <v>eg.6 hrs night 6 hrs*60min/hr=360 min 360 min*60 sec/min=21600 sec 100 Mbps*21600 s=2160000Mb or 2160 Gb or 2.1 TB can only be done 所以,对于 150 TB,我们可以使用 2 X Snowball Edge Storage Optimized devices.Snowball Edge Storage Optimized 设备的大小=80 TB Snowball Edge Compute Optimized 设备的大小=40 TB Snowcone 的大小=8 TB Snowmobile 的大小=100 PB(1 PB=1000 TB) Q:我应该如何在雪地摩托和雪球之间进行选择?要在单个位置迁移10PB 或更多的大型数据集,您应该使用Snowmobile.对于小于 10PB 或分布在多个位置的数据集,您应该使用 Snowball.此外,您应该评估网络主干中的可用带宽量.如果您有一个具有数百 Gb/s 备用吞吐量的高速骨干网,那么您可以使用 Snowmobile 一次性迁移所有大型数据集.如果您的骨干网带宽有限,您应该考虑使用多个 Snowball 来迁移数据逐渐地.</v>
      </c>
    </row>
    <row r="1244" spans="1:8" ht="18.75" customHeight="1">
      <c r="A1244" s="14" t="s">
        <v>110</v>
      </c>
      <c r="B1244" s="60" t="str">
        <f>_xlfn.XLOOKUP($F1244,题库[题号],题库[选项D])</f>
        <v>创建 Amazon S3 VPC 终端节点并建立 VPN 以上传数据</v>
      </c>
      <c r="C1244" s="61"/>
      <c r="D1244" s="6" t="str" cm="1">
        <f t="array" ref="D1244">_xlfn.LET(_xlpm.v,INDEX($B:$B, 4 + INT((ROW()-4)/13)*13 + 8), IF(_xlpm.v=0,"",_xlpm.v))</f>
        <v/>
      </c>
      <c r="E1244" s="6"/>
      <c r="F1244" s="6">
        <f>96</f>
        <v>96</v>
      </c>
      <c r="G1244" s="6" t="str">
        <f>_xlfn.XLOOKUP($F1244,题库数据!$A$5:$A$104,题库数据!$J$5:$J$104,"")</f>
        <v>B</v>
      </c>
      <c r="H1244" s="6" t="str">
        <f>_xlfn.LET(_xlpm.v,_xlfn.XLOOKUP(F1244,题库数据!$A$5:$A$104,题库数据!$K$5:$K$104,""),IF(OR(_xlpm.v="",_xlpm.v=0),"",_xlpm.v))</f>
        <v>eg.6 hrs night 6 hrs*60min/hr=360 min 360 min*60 sec/min=21600 sec 100 Mbps*21600 s=2160000Mb or 2160 Gb or 2.1 TB can only be done 所以,对于 150 TB,我们可以使用 2 X Snowball Edge Storage Optimized devices.Snowball Edge Storage Optimized 设备的大小=80 TB Snowball Edge Compute Optimized 设备的大小=40 TB Snowcone 的大小=8 TB Snowmobile 的大小=100 PB(1 PB=1000 TB) Q:我应该如何在雪地摩托和雪球之间进行选择?要在单个位置迁移10PB 或更多的大型数据集,您应该使用Snowmobile.对于小于 10PB 或分布在多个位置的数据集,您应该使用 Snowball.此外,您应该评估网络主干中的可用带宽量.如果您有一个具有数百 Gb/s 备用吞吐量的高速骨干网,那么您可以使用 Snowmobile 一次性迁移所有大型数据集.如果您的骨干网带宽有限,您应该考虑使用多个 Snowball 来迁移数据逐渐地.</v>
      </c>
    </row>
    <row r="1245" spans="1:8" ht="18.75" customHeight="1">
      <c r="A1245" s="14"/>
      <c r="B1245" s="62" t="str">
        <f>_xlfn.LET(_xlpm.v,_xlfn.XLOOKUP($F1245,题库[题号],题库[选项E],""),IF(OR(_xlpm.v="",_xlpm.v=0),"",_xlpm.v))</f>
        <v/>
      </c>
      <c r="C1245" s="63"/>
      <c r="D1245" s="6" t="str" cm="1">
        <f t="array" ref="D1245">_xlfn.LET(_xlpm.v,INDEX($B:$B, 4 + INT((ROW()-4)/13)*13 + 8), IF(_xlpm.v=0,"",_xlpm.v))</f>
        <v/>
      </c>
      <c r="E1245" s="6"/>
      <c r="F1245" s="6">
        <f>96</f>
        <v>96</v>
      </c>
      <c r="G1245" s="6" t="str">
        <f>_xlfn.XLOOKUP($F1245,题库数据!$A$5:$A$104,题库数据!$J$5:$J$104,"")</f>
        <v>B</v>
      </c>
      <c r="H1245" s="6" t="str">
        <f>_xlfn.LET(_xlpm.v,_xlfn.XLOOKUP(F1245,题库数据!$A$5:$A$104,题库数据!$K$5:$K$104,""),IF(OR(_xlpm.v="",_xlpm.v=0),"",_xlpm.v))</f>
        <v>eg.6 hrs night 6 hrs*60min/hr=360 min 360 min*60 sec/min=21600 sec 100 Mbps*21600 s=2160000Mb or 2160 Gb or 2.1 TB can only be done 所以,对于 150 TB,我们可以使用 2 X Snowball Edge Storage Optimized devices.Snowball Edge Storage Optimized 设备的大小=80 TB Snowball Edge Compute Optimized 设备的大小=40 TB Snowcone 的大小=8 TB Snowmobile 的大小=100 PB(1 PB=1000 TB) Q:我应该如何在雪地摩托和雪球之间进行选择?要在单个位置迁移10PB 或更多的大型数据集,您应该使用Snowmobile.对于小于 10PB 或分布在多个位置的数据集,您应该使用 Snowball.此外,您应该评估网络主干中的可用带宽量.如果您有一个具有数百 Gb/s 备用吞吐量的高速骨干网,那么您可以使用 Snowmobile 一次性迁移所有大型数据集.如果您的骨干网带宽有限,您应该考虑使用多个 Snowball 来迁移数据逐渐地.</v>
      </c>
    </row>
    <row r="1246" spans="1:8" ht="18.75" customHeight="1" thickBot="1">
      <c r="A1246" s="14"/>
      <c r="B1246" s="66" t="str">
        <f>_xlfn.LET(_xlpm.v,_xlfn.XLOOKUP($F1246,题库[题号],题库[选项F],""),IF(OR(_xlpm.v="",_xlpm.v=0),"",_xlpm.v))</f>
        <v/>
      </c>
      <c r="C1246" s="67"/>
      <c r="D1246" s="6" t="str" cm="1">
        <f t="array" ref="D1246">_xlfn.LET(_xlpm.v,INDEX($B:$B, 4 + INT((ROW()-4)/13)*13 + 8), IF(_xlpm.v=0,"",_xlpm.v))</f>
        <v/>
      </c>
      <c r="E1246" s="6"/>
      <c r="F1246" s="6">
        <f>96</f>
        <v>96</v>
      </c>
      <c r="G1246" s="6" t="str">
        <f>_xlfn.XLOOKUP($F1246,题库数据!$A$5:$A$104,题库数据!$J$5:$J$104,"")</f>
        <v>B</v>
      </c>
      <c r="H1246" s="6" t="str">
        <f>_xlfn.LET(_xlpm.v,_xlfn.XLOOKUP(F1246,题库数据!$A$5:$A$104,题库数据!$K$5:$K$104,""),IF(OR(_xlpm.v="",_xlpm.v=0),"",_xlpm.v))</f>
        <v>eg.6 hrs night 6 hrs*60min/hr=360 min 360 min*60 sec/min=21600 sec 100 Mbps*21600 s=2160000Mb or 2160 Gb or 2.1 TB can only be done 所以,对于 150 TB,我们可以使用 2 X Snowball Edge Storage Optimized devices.Snowball Edge Storage Optimized 设备的大小=80 TB Snowball Edge Compute Optimized 设备的大小=40 TB Snowcone 的大小=8 TB Snowmobile 的大小=100 PB(1 PB=1000 TB) Q:我应该如何在雪地摩托和雪球之间进行选择?要在单个位置迁移10PB 或更多的大型数据集,您应该使用Snowmobile.对于小于 10PB 或分布在多个位置的数据集,您应该使用 Snowball.此外,您应该评估网络主干中的可用带宽量.如果您有一个具有数百 Gb/s 备用吞吐量的高速骨干网,那么您可以使用 Snowmobile 一次性迁移所有大型数据集.如果您的骨干网带宽有限,您应该考虑使用多个 Snowball 来迁移数据逐渐地.</v>
      </c>
    </row>
    <row r="1247" spans="1:8" ht="18.75" customHeight="1" thickBot="1">
      <c r="A1247" s="11" t="s">
        <v>111</v>
      </c>
      <c r="B1247" s="25"/>
      <c r="C1247" s="7"/>
      <c r="D1247" s="6" t="str" cm="1">
        <f t="array" ref="D1247">_xlfn.LET(_xlpm.v,INDEX($B:$B, 4 + INT((ROW()-4)/13)*13 + 8), IF(_xlpm.v=0,"",_xlpm.v))</f>
        <v/>
      </c>
      <c r="E1247" s="6"/>
      <c r="F1247" s="6">
        <f>96</f>
        <v>96</v>
      </c>
      <c r="G1247" s="6" t="str">
        <f>_xlfn.XLOOKUP($F1247,题库数据!$A$5:$A$104,题库数据!$J$5:$J$104,"")</f>
        <v>B</v>
      </c>
      <c r="H1247" s="6" t="str">
        <f>_xlfn.LET(_xlpm.v,_xlfn.XLOOKUP(F1247,题库数据!$A$5:$A$104,题库数据!$K$5:$K$104,""),IF(OR(_xlpm.v="",_xlpm.v=0),"",_xlpm.v))</f>
        <v>eg.6 hrs night 6 hrs*60min/hr=360 min 360 min*60 sec/min=21600 sec 100 Mbps*21600 s=2160000Mb or 2160 Gb or 2.1 TB can only be done 所以,对于 150 TB,我们可以使用 2 X Snowball Edge Storage Optimized devices.Snowball Edge Storage Optimized 设备的大小=80 TB Snowball Edge Compute Optimized 设备的大小=40 TB Snowcone 的大小=8 TB Snowmobile 的大小=100 PB(1 PB=1000 TB) Q:我应该如何在雪地摩托和雪球之间进行选择?要在单个位置迁移10PB 或更多的大型数据集,您应该使用Snowmobile.对于小于 10PB 或分布在多个位置的数据集,您应该使用 Snowball.此外,您应该评估网络主干中的可用带宽量.如果您有一个具有数百 Gb/s 备用吞吐量的高速骨干网,那么您可以使用 Snowmobile 一次性迁移所有大型数据集.如果您的骨干网带宽有限,您应该考虑使用多个 Snowball 来迁移数据逐渐地.</v>
      </c>
    </row>
    <row r="1248" spans="1:8" ht="18.75" customHeight="1">
      <c r="A1248" s="14" t="s">
        <v>112</v>
      </c>
      <c r="B1248" s="34" t="str">
        <f>_xlfn.LET(_xlpm.inp,$B$1247,_xlpm.nInp,_xlfn.LET(_xlpm.raw,UPPER(TRIM($B$1247)),_xlpm.clean,SUBSTITUTE(SUBSTITUTE(SUBSTITUTE(SUBSTITUTE(SUBSTITUTE(_xlpm.raw,"，",","),"、",","),"；",","),"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48" s="19"/>
      <c r="D1248" s="6" t="str" cm="1">
        <f t="array" ref="D1248">_xlfn.LET(_xlpm.v,INDEX($B:$B, 4 + INT((ROW()-4)/13)*13 + 8), IF(_xlpm.v=0,"",_xlpm.v))</f>
        <v/>
      </c>
      <c r="E1248" s="6"/>
      <c r="F1248" s="6">
        <f>96</f>
        <v>96</v>
      </c>
      <c r="G1248" s="6" t="str">
        <f>_xlfn.XLOOKUP($F1248,题库数据!$A$5:$A$104,题库数据!$J$5:$J$104,"")</f>
        <v>B</v>
      </c>
      <c r="H1248" s="6" t="str">
        <f>_xlfn.LET(_xlpm.v,_xlfn.XLOOKUP(F1248,题库数据!$A$5:$A$104,题库数据!$K$5:$K$104,""),IF(OR(_xlpm.v="",_xlpm.v=0),"",_xlpm.v))</f>
        <v>eg.6 hrs night 6 hrs*60min/hr=360 min 360 min*60 sec/min=21600 sec 100 Mbps*21600 s=2160000Mb or 2160 Gb or 2.1 TB can only be done 所以,对于 150 TB,我们可以使用 2 X Snowball Edge Storage Optimized devices.Snowball Edge Storage Optimized 设备的大小=80 TB Snowball Edge Compute Optimized 设备的大小=40 TB Snowcone 的大小=8 TB Snowmobile 的大小=100 PB(1 PB=1000 TB) Q:我应该如何在雪地摩托和雪球之间进行选择?要在单个位置迁移10PB 或更多的大型数据集,您应该使用Snowmobile.对于小于 10PB 或分布在多个位置的数据集,您应该使用 Snowball.此外,您应该评估网络主干中的可用带宽量.如果您有一个具有数百 Gb/s 备用吞吐量的高速骨干网,那么您可以使用 Snowmobile 一次性迁移所有大型数据集.如果您的骨干网带宽有限,您应该考虑使用多个 Snowball 来迁移数据逐渐地.</v>
      </c>
    </row>
    <row r="1249" spans="1:8" ht="18.75" customHeight="1">
      <c r="A1249" s="14" t="s">
        <v>113</v>
      </c>
      <c r="B1249" s="35" t="str">
        <f>_xlfn.LET(_xlpm.inp,$B$1247,_xlpm.nStd,_xlfn.LET(_xlpm.raw,UPPER(TRIM($G$1239)),_xlpm.clean,SUBSTITUTE(SUBSTITUTE(SUBSTITUTE(SUBSTITUTE(SUBSTITUTE(_xlpm.raw,"，",","),"、",","),"；",","),"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49" s="18"/>
      <c r="D1249" s="6" t="str" cm="1">
        <f t="array" ref="D1249">_xlfn.LET(_xlpm.v,INDEX($B:$B, 4 + INT((ROW()-4)/13)*13 + 8), IF(_xlpm.v=0,"",_xlpm.v))</f>
        <v/>
      </c>
      <c r="E1249" s="6"/>
      <c r="F1249" s="6">
        <f>96</f>
        <v>96</v>
      </c>
      <c r="G1249" s="6" t="str">
        <f>_xlfn.XLOOKUP($F1249,题库数据!$A$5:$A$104,题库数据!$J$5:$J$104,"")</f>
        <v>B</v>
      </c>
      <c r="H1249" s="6" t="str">
        <f>_xlfn.LET(_xlpm.v,_xlfn.XLOOKUP(F1249,题库数据!$A$5:$A$104,题库数据!$K$5:$K$104,""),IF(OR(_xlpm.v="",_xlpm.v=0),"",_xlpm.v))</f>
        <v>eg.6 hrs night 6 hrs*60min/hr=360 min 360 min*60 sec/min=21600 sec 100 Mbps*21600 s=2160000Mb or 2160 Gb or 2.1 TB can only be done 所以,对于 150 TB,我们可以使用 2 X Snowball Edge Storage Optimized devices.Snowball Edge Storage Optimized 设备的大小=80 TB Snowball Edge Compute Optimized 设备的大小=40 TB Snowcone 的大小=8 TB Snowmobile 的大小=100 PB(1 PB=1000 TB) Q:我应该如何在雪地摩托和雪球之间进行选择?要在单个位置迁移10PB 或更多的大型数据集,您应该使用Snowmobile.对于小于 10PB 或分布在多个位置的数据集,您应该使用 Snowball.此外,您应该评估网络主干中的可用带宽量.如果您有一个具有数百 Gb/s 备用吞吐量的高速骨干网,那么您可以使用 Snowmobile 一次性迁移所有大型数据集.如果您的骨干网带宽有限,您应该考虑使用多个 Snowball 来迁移数据逐渐地.</v>
      </c>
    </row>
    <row r="1250" spans="1:8" ht="18.75" customHeight="1">
      <c r="A1250" s="37" t="s">
        <v>114</v>
      </c>
      <c r="B1250" s="52" t="str">
        <f>_xlfn.LET(_xlpm.inp,$B$1247,_xlpm.p,$H$1239,IF(OR(LEN(TRIM(_xlpm.inp))=0,LEN(TRIM(_xlpm.p))=0,_xlpm.p=0),"",_xlpm.p))</f>
        <v/>
      </c>
      <c r="C1250" s="63"/>
      <c r="D1250" s="6" t="str" cm="1">
        <f t="array" ref="D1250">_xlfn.LET(_xlpm.v,INDEX($B:$B, 4 + INT((ROW()-4)/13)*13 + 8), IF(_xlpm.v=0,"",_xlpm.v))</f>
        <v/>
      </c>
      <c r="E1250" s="6"/>
      <c r="F1250" s="6">
        <f>96</f>
        <v>96</v>
      </c>
      <c r="G1250" s="6" t="str">
        <f>_xlfn.XLOOKUP($F1250,题库数据!$A$5:$A$104,题库数据!$J$5:$J$104,"")</f>
        <v>B</v>
      </c>
      <c r="H1250" s="6" t="str">
        <f>_xlfn.LET(_xlpm.v,_xlfn.XLOOKUP(F1250,题库数据!$A$5:$A$104,题库数据!$K$5:$K$104,""),IF(OR(_xlpm.v="",_xlpm.v=0),"",_xlpm.v))</f>
        <v>eg.6 hrs night 6 hrs*60min/hr=360 min 360 min*60 sec/min=21600 sec 100 Mbps*21600 s=2160000Mb or 2160 Gb or 2.1 TB can only be done 所以,对于 150 TB,我们可以使用 2 X Snowball Edge Storage Optimized devices.Snowball Edge Storage Optimized 设备的大小=80 TB Snowball Edge Compute Optimized 设备的大小=40 TB Snowcone 的大小=8 TB Snowmobile 的大小=100 PB(1 PB=1000 TB) Q:我应该如何在雪地摩托和雪球之间进行选择?要在单个位置迁移10PB 或更多的大型数据集,您应该使用Snowmobile.对于小于 10PB 或分布在多个位置的数据集,您应该使用 Snowball.此外,您应该评估网络主干中的可用带宽量.如果您有一个具有数百 Gb/s 备用吞吐量的高速骨干网,那么您可以使用 Snowmobile 一次性迁移所有大型数据集.如果您的骨干网带宽有限,您应该考虑使用多个 Snowball 来迁移数据逐渐地.</v>
      </c>
    </row>
    <row r="1251" spans="1:8" ht="18.75" customHeight="1" thickBot="1">
      <c r="A1251" s="15"/>
      <c r="B1251" s="54"/>
      <c r="C1251" s="55"/>
      <c r="D1251" s="6" t="str" cm="1">
        <f t="array" ref="D1251">_xlfn.LET(_xlpm.v,INDEX($B:$B, 4 + INT((ROW()-4)/13)*13 + 8), IF(_xlpm.v=0,"",_xlpm.v))</f>
        <v/>
      </c>
      <c r="E1251" s="6"/>
      <c r="F1251" s="6">
        <f>96</f>
        <v>96</v>
      </c>
      <c r="G1251" s="6" t="str">
        <f>_xlfn.XLOOKUP($F1251,题库数据!$A$5:$A$104,题库数据!$J$5:$J$104,"")</f>
        <v>B</v>
      </c>
      <c r="H1251" s="6" t="str">
        <f>_xlfn.LET(_xlpm.v,_xlfn.XLOOKUP(F1251,题库数据!$A$5:$A$104,题库数据!$K$5:$K$104,""),IF(OR(_xlpm.v="",_xlpm.v=0),"",_xlpm.v))</f>
        <v>eg.6 hrs night 6 hrs*60min/hr=360 min 360 min*60 sec/min=21600 sec 100 Mbps*21600 s=2160000Mb or 2160 Gb or 2.1 TB can only be done 所以,对于 150 TB,我们可以使用 2 X Snowball Edge Storage Optimized devices.Snowball Edge Storage Optimized 设备的大小=80 TB Snowball Edge Compute Optimized 设备的大小=40 TB Snowcone 的大小=8 TB Snowmobile 的大小=100 PB(1 PB=1000 TB) Q:我应该如何在雪地摩托和雪球之间进行选择?要在单个位置迁移10PB 或更多的大型数据集,您应该使用Snowmobile.对于小于 10PB 或分布在多个位置的数据集,您应该使用 Snowball.此外,您应该评估网络主干中的可用带宽量.如果您有一个具有数百 Gb/s 备用吞吐量的高速骨干网,那么您可以使用 Snowmobile 一次性迁移所有大型数据集.如果您的骨干网带宽有限,您应该考虑使用多个 Snowball 来迁移数据逐渐地.</v>
      </c>
    </row>
    <row r="1252" spans="1:8" ht="58.5" customHeight="1" thickTop="1" thickBot="1">
      <c r="A1252" s="8" t="s">
        <v>211</v>
      </c>
      <c r="B1252" s="56" t="s">
        <v>775</v>
      </c>
      <c r="C1252" s="57"/>
      <c r="D1252" s="6" t="str" cm="1">
        <f t="array" ref="D1252">_xlfn.LET(_xlpm.v,INDEX($B:$B, 4 + INT((ROW()-4)/13)*13 + 8), IF(_xlpm.v=0,"",_xlpm.v))</f>
        <v/>
      </c>
      <c r="E1252" s="6"/>
      <c r="F1252" s="6">
        <f>97</f>
        <v>97</v>
      </c>
      <c r="G1252" s="6" t="str">
        <f>_xlfn.XLOOKUP($F1252,题库数据!$A$5:$A$104,题库数据!$J$5:$J$104,"")</f>
        <v>C</v>
      </c>
      <c r="H1252" s="6" t="str">
        <f>_xlfn.LET(_xlpm.v,_xlfn.XLOOKUP(F1252,题库数据!$A$5:$A$104,题库数据!$K$5:$K$104,""),IF(OR(_xlpm.v="",_xlpm.v=0),"",_xlpm.v))</f>
        <v>https://aws.amazon.com/premiumsupport/knowledge-center/multivalue-versus-simple-policies/"使用多值应答路由策略来帮助跨多个资源分配DNS响应.例如,当使用多值应答路由时您希望将您的路由记录与 Route 53 运行状况检查相关联.” https://docs.aws.amazon.com/Route53/latest/DeveloperGuide/routing-policy.html#routing-policy-multivalue</v>
      </c>
    </row>
    <row r="1253" spans="1:8" ht="18.75" customHeight="1">
      <c r="A1253" s="9"/>
      <c r="B1253" s="74"/>
      <c r="C1253" s="75"/>
      <c r="D1253" s="6" t="str" cm="1">
        <f t="array" ref="D1253">_xlfn.LET(_xlpm.v,INDEX($B:$B, 4 + INT((ROW()-4)/13)*13 + 8), IF(_xlpm.v=0,"",_xlpm.v))</f>
        <v/>
      </c>
      <c r="E1253" s="6"/>
      <c r="F1253" s="6">
        <f>97</f>
        <v>97</v>
      </c>
      <c r="G1253" s="6" t="str">
        <f>_xlfn.XLOOKUP($F1253,题库数据!$A$5:$A$104,题库数据!$J$5:$J$104,"")</f>
        <v>C</v>
      </c>
      <c r="H1253" s="6" t="str">
        <f>_xlfn.LET(_xlpm.v,_xlfn.XLOOKUP(F1253,题库数据!$A$5:$A$104,题库数据!$K$5:$K$104,""),IF(OR(_xlpm.v="",_xlpm.v=0),"",_xlpm.v))</f>
        <v>https://aws.amazon.com/premiumsupport/knowledge-center/multivalue-versus-simple-policies/"使用多值应答路由策略来帮助跨多个资源分配DNS响应.例如,当使用多值应答路由时您希望将您的路由记录与 Route 53 运行状况检查相关联.” https://docs.aws.amazon.com/Route53/latest/DeveloperGuide/routing-policy.html#routing-policy-multivalue</v>
      </c>
    </row>
    <row r="1254" spans="1:8" ht="18.75" customHeight="1">
      <c r="A1254" s="10" t="s">
        <v>107</v>
      </c>
      <c r="B1254" s="64" t="str">
        <f>_xlfn.XLOOKUP($F1254,题库[题号],题库[选项A])</f>
        <v>简单的路由策略</v>
      </c>
      <c r="C1254" s="65"/>
      <c r="D1254" s="6" t="str" cm="1">
        <f t="array" ref="D1254">_xlfn.LET(_xlpm.v,INDEX($B:$B, 4 + INT((ROW()-4)/13)*13 + 8), IF(_xlpm.v=0,"",_xlpm.v))</f>
        <v/>
      </c>
      <c r="E1254" s="6"/>
      <c r="F1254" s="6">
        <f>97</f>
        <v>97</v>
      </c>
      <c r="G1254" s="6" t="str">
        <f>_xlfn.XLOOKUP($F1254,题库数据!$A$5:$A$104,题库数据!$J$5:$J$104,"")</f>
        <v>C</v>
      </c>
      <c r="H1254" s="6" t="str">
        <f>_xlfn.LET(_xlpm.v,_xlfn.XLOOKUP(F1254,题库数据!$A$5:$A$104,题库数据!$K$5:$K$104,""),IF(OR(_xlpm.v="",_xlpm.v=0),"",_xlpm.v))</f>
        <v>https://aws.amazon.com/premiumsupport/knowledge-center/multivalue-versus-simple-policies/"使用多值应答路由策略来帮助跨多个资源分配DNS响应.例如,当使用多值应答路由时您希望将您的路由记录与 Route 53 运行状况检查相关联.” https://docs.aws.amazon.com/Route53/latest/DeveloperGuide/routing-policy.html#routing-policy-multivalue</v>
      </c>
    </row>
    <row r="1255" spans="1:8" ht="18.75" customHeight="1">
      <c r="A1255" s="10" t="s">
        <v>108</v>
      </c>
      <c r="B1255" s="64" t="str">
        <f>_xlfn.XLOOKUP($F1255,题库[题号],题库[选项B])</f>
        <v>延迟路由策略</v>
      </c>
      <c r="C1255" s="65"/>
      <c r="D1255" s="6" t="str" cm="1">
        <f t="array" ref="D1255">_xlfn.LET(_xlpm.v,INDEX($B:$B, 4 + INT((ROW()-4)/13)*13 + 8), IF(_xlpm.v=0,"",_xlpm.v))</f>
        <v/>
      </c>
      <c r="E1255" s="6"/>
      <c r="F1255" s="6">
        <f>97</f>
        <v>97</v>
      </c>
      <c r="G1255" s="6" t="str">
        <f>_xlfn.XLOOKUP($F1255,题库数据!$A$5:$A$104,题库数据!$J$5:$J$104,"")</f>
        <v>C</v>
      </c>
      <c r="H1255" s="6" t="str">
        <f>_xlfn.LET(_xlpm.v,_xlfn.XLOOKUP(F1255,题库数据!$A$5:$A$104,题库数据!$K$5:$K$104,""),IF(OR(_xlpm.v="",_xlpm.v=0),"",_xlpm.v))</f>
        <v>https://aws.amazon.com/premiumsupport/knowledge-center/multivalue-versus-simple-policies/"使用多值应答路由策略来帮助跨多个资源分配DNS响应.例如,当使用多值应答路由时您希望将您的路由记录与 Route 53 运行状况检查相关联.” https://docs.aws.amazon.com/Route53/latest/DeveloperGuide/routing-policy.html#routing-policy-multivalue</v>
      </c>
    </row>
    <row r="1256" spans="1:8" ht="18.75" customHeight="1">
      <c r="A1256" s="10" t="s">
        <v>109</v>
      </c>
      <c r="B1256" s="64" t="str">
        <f>_xlfn.XLOOKUP($F1256,题库[题号],题库[选项C])</f>
        <v>多值路由策略</v>
      </c>
      <c r="C1256" s="65"/>
      <c r="D1256" s="6" t="str" cm="1">
        <f t="array" ref="D1256">_xlfn.LET(_xlpm.v,INDEX($B:$B, 4 + INT((ROW()-4)/13)*13 + 8), IF(_xlpm.v=0,"",_xlpm.v))</f>
        <v/>
      </c>
      <c r="E1256" s="6"/>
      <c r="F1256" s="6">
        <f>97</f>
        <v>97</v>
      </c>
      <c r="G1256" s="6" t="str">
        <f>_xlfn.XLOOKUP($F1256,题库数据!$A$5:$A$104,题库数据!$J$5:$J$104,"")</f>
        <v>C</v>
      </c>
      <c r="H1256" s="6" t="str">
        <f>_xlfn.LET(_xlpm.v,_xlfn.XLOOKUP(F1256,题库数据!$A$5:$A$104,题库数据!$K$5:$K$104,""),IF(OR(_xlpm.v="",_xlpm.v=0),"",_xlpm.v))</f>
        <v>https://aws.amazon.com/premiumsupport/knowledge-center/multivalue-versus-simple-policies/"使用多值应答路由策略来帮助跨多个资源分配DNS响应.例如,当使用多值应答路由时您希望将您的路由记录与 Route 53 运行状况检查相关联.” https://docs.aws.amazon.com/Route53/latest/DeveloperGuide/routing-policy.html#routing-policy-multivalue</v>
      </c>
    </row>
    <row r="1257" spans="1:8" ht="18.75" customHeight="1">
      <c r="A1257" s="10" t="s">
        <v>110</v>
      </c>
      <c r="B1257" s="64" t="str">
        <f>_xlfn.XLOOKUP($F1257,题库[题号],题库[选项D])</f>
        <v>地理位置路由策略</v>
      </c>
      <c r="C1257" s="65"/>
      <c r="D1257" s="6" t="str" cm="1">
        <f t="array" ref="D1257">_xlfn.LET(_xlpm.v,INDEX($B:$B, 4 + INT((ROW()-4)/13)*13 + 8), IF(_xlpm.v=0,"",_xlpm.v))</f>
        <v/>
      </c>
      <c r="E1257" s="6"/>
      <c r="F1257" s="6">
        <f>97</f>
        <v>97</v>
      </c>
      <c r="G1257" s="6" t="str">
        <f>_xlfn.XLOOKUP($F1257,题库数据!$A$5:$A$104,题库数据!$J$5:$J$104,"")</f>
        <v>C</v>
      </c>
      <c r="H1257" s="6" t="str">
        <f>_xlfn.LET(_xlpm.v,_xlfn.XLOOKUP(F1257,题库数据!$A$5:$A$104,题库数据!$K$5:$K$104,""),IF(OR(_xlpm.v="",_xlpm.v=0),"",_xlpm.v))</f>
        <v>https://aws.amazon.com/premiumsupport/knowledge-center/multivalue-versus-simple-policies/"使用多值应答路由策略来帮助跨多个资源分配DNS响应.例如,当使用多值应答路由时您希望将您的路由记录与 Route 53 运行状况检查相关联.” https://docs.aws.amazon.com/Route53/latest/DeveloperGuide/routing-policy.html#routing-policy-multivalue</v>
      </c>
    </row>
    <row r="1258" spans="1:8" ht="18.75" customHeight="1">
      <c r="A1258" s="10"/>
      <c r="B1258" s="62" t="str">
        <f>_xlfn.LET(_xlpm.v,_xlfn.XLOOKUP($F1258,题库[题号],题库[选项E],""),IF(OR(_xlpm.v="",_xlpm.v=0),"",_xlpm.v))</f>
        <v/>
      </c>
      <c r="C1258" s="63"/>
      <c r="D1258" s="6" t="str" cm="1">
        <f t="array" ref="D1258">_xlfn.LET(_xlpm.v,INDEX($B:$B, 4 + INT((ROW()-4)/13)*13 + 8), IF(_xlpm.v=0,"",_xlpm.v))</f>
        <v/>
      </c>
      <c r="E1258" s="6"/>
      <c r="F1258" s="6">
        <f>97</f>
        <v>97</v>
      </c>
      <c r="G1258" s="6" t="str">
        <f>_xlfn.XLOOKUP($F1258,题库数据!$A$5:$A$104,题库数据!$J$5:$J$104,"")</f>
        <v>C</v>
      </c>
      <c r="H1258" s="6" t="str">
        <f>_xlfn.LET(_xlpm.v,_xlfn.XLOOKUP(F1258,题库数据!$A$5:$A$104,题库数据!$K$5:$K$104,""),IF(OR(_xlpm.v="",_xlpm.v=0),"",_xlpm.v))</f>
        <v>https://aws.amazon.com/premiumsupport/knowledge-center/multivalue-versus-simple-policies/"使用多值应答路由策略来帮助跨多个资源分配DNS响应.例如,当使用多值应答路由时您希望将您的路由记录与 Route 53 运行状况检查相关联.” https://docs.aws.amazon.com/Route53/latest/DeveloperGuide/routing-policy.html#routing-policy-multivalue</v>
      </c>
    </row>
    <row r="1259" spans="1:8" ht="18.75" customHeight="1" thickBot="1">
      <c r="A1259" s="10"/>
      <c r="B1259" s="66" t="str">
        <f>_xlfn.LET(_xlpm.v,_xlfn.XLOOKUP($F1259,题库[题号],题库[选项F],""),IF(OR(_xlpm.v="",_xlpm.v=0),"",_xlpm.v))</f>
        <v/>
      </c>
      <c r="C1259" s="67"/>
      <c r="D1259" s="6" t="str" cm="1">
        <f t="array" ref="D1259">_xlfn.LET(_xlpm.v,INDEX($B:$B, 4 + INT((ROW()-4)/13)*13 + 8), IF(_xlpm.v=0,"",_xlpm.v))</f>
        <v/>
      </c>
      <c r="E1259" s="6"/>
      <c r="F1259" s="6">
        <f>97</f>
        <v>97</v>
      </c>
      <c r="G1259" s="6" t="str">
        <f>_xlfn.XLOOKUP($F1259,题库数据!$A$5:$A$104,题库数据!$J$5:$J$104,"")</f>
        <v>C</v>
      </c>
      <c r="H1259" s="6" t="str">
        <f>_xlfn.LET(_xlpm.v,_xlfn.XLOOKUP(F1259,题库数据!$A$5:$A$104,题库数据!$K$5:$K$104,""),IF(OR(_xlpm.v="",_xlpm.v=0),"",_xlpm.v))</f>
        <v>https://aws.amazon.com/premiumsupport/knowledge-center/multivalue-versus-simple-policies/"使用多值应答路由策略来帮助跨多个资源分配DNS响应.例如,当使用多值应答路由时您希望将您的路由记录与 Route 53 运行状况检查相关联.” https://docs.aws.amazon.com/Route53/latest/DeveloperGuide/routing-policy.html#routing-policy-multivalue</v>
      </c>
    </row>
    <row r="1260" spans="1:8" ht="18.75" customHeight="1" thickBot="1">
      <c r="A1260" s="11" t="s">
        <v>111</v>
      </c>
      <c r="B1260" s="25"/>
      <c r="C1260" s="7"/>
      <c r="D1260" s="6" t="str" cm="1">
        <f t="array" ref="D1260">_xlfn.LET(_xlpm.v,INDEX($B:$B, 4 + INT((ROW()-4)/13)*13 + 8), IF(_xlpm.v=0,"",_xlpm.v))</f>
        <v/>
      </c>
      <c r="E1260" s="6"/>
      <c r="F1260" s="6">
        <f>97</f>
        <v>97</v>
      </c>
      <c r="G1260" s="6" t="str">
        <f>_xlfn.XLOOKUP($F1260,题库数据!$A$5:$A$104,题库数据!$J$5:$J$104,"")</f>
        <v>C</v>
      </c>
      <c r="H1260" s="6" t="str">
        <f>_xlfn.LET(_xlpm.v,_xlfn.XLOOKUP(F1260,题库数据!$A$5:$A$104,题库数据!$K$5:$K$104,""),IF(OR(_xlpm.v="",_xlpm.v=0),"",_xlpm.v))</f>
        <v>https://aws.amazon.com/premiumsupport/knowledge-center/multivalue-versus-simple-policies/"使用多值应答路由策略来帮助跨多个资源分配DNS响应.例如,当使用多值应答路由时您希望将您的路由记录与 Route 53 运行状况检查相关联.” https://docs.aws.amazon.com/Route53/latest/DeveloperGuide/routing-policy.html#routing-policy-multivalue</v>
      </c>
    </row>
    <row r="1261" spans="1:8" ht="18.75" customHeight="1">
      <c r="A1261" s="10" t="s">
        <v>112</v>
      </c>
      <c r="B1261" s="34" t="str">
        <f>_xlfn.LET(_xlpm.inp,$B$1260,_xlpm.nInp,_xlfn.LET(_xlpm.raw,UPPER(TRIM($B$1260)),_xlpm.clean,SUBSTITUTE(SUBSTITUTE(SUBSTITUTE(SUBSTITUTE(SUBSTITUTE(_xlpm.raw,"，",","),"、",","),"；",","),"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61" s="19"/>
      <c r="D1261" s="6" t="str" cm="1">
        <f t="array" ref="D1261">_xlfn.LET(_xlpm.v,INDEX($B:$B, 4 + INT((ROW()-4)/13)*13 + 8), IF(_xlpm.v=0,"",_xlpm.v))</f>
        <v/>
      </c>
      <c r="E1261" s="6"/>
      <c r="F1261" s="6">
        <f>97</f>
        <v>97</v>
      </c>
      <c r="G1261" s="6" t="str">
        <f>_xlfn.XLOOKUP($F1261,题库数据!$A$5:$A$104,题库数据!$J$5:$J$104,"")</f>
        <v>C</v>
      </c>
      <c r="H1261" s="6" t="str">
        <f>_xlfn.LET(_xlpm.v,_xlfn.XLOOKUP(F1261,题库数据!$A$5:$A$104,题库数据!$K$5:$K$104,""),IF(OR(_xlpm.v="",_xlpm.v=0),"",_xlpm.v))</f>
        <v>https://aws.amazon.com/premiumsupport/knowledge-center/multivalue-versus-simple-policies/"使用多值应答路由策略来帮助跨多个资源分配DNS响应.例如,当使用多值应答路由时您希望将您的路由记录与 Route 53 运行状况检查相关联.” https://docs.aws.amazon.com/Route53/latest/DeveloperGuide/routing-policy.html#routing-policy-multivalue</v>
      </c>
    </row>
    <row r="1262" spans="1:8" ht="18.75" customHeight="1">
      <c r="A1262" s="10" t="s">
        <v>113</v>
      </c>
      <c r="B1262" s="35" t="str">
        <f>_xlfn.LET(_xlpm.inp,$B$1260,_xlpm.nStd,_xlfn.LET(_xlpm.raw,UPPER(TRIM($G$1252)),_xlpm.clean,SUBSTITUTE(SUBSTITUTE(SUBSTITUTE(SUBSTITUTE(SUBSTITUTE(_xlpm.raw,"，",","),"、",","),"；",","),"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62" s="18"/>
      <c r="D1262" s="6" t="str" cm="1">
        <f t="array" ref="D1262">_xlfn.LET(_xlpm.v,INDEX($B:$B, 4 + INT((ROW()-4)/13)*13 + 8), IF(_xlpm.v=0,"",_xlpm.v))</f>
        <v/>
      </c>
      <c r="E1262" s="6"/>
      <c r="F1262" s="6">
        <f>97</f>
        <v>97</v>
      </c>
      <c r="G1262" s="6" t="str">
        <f>_xlfn.XLOOKUP($F1262,题库数据!$A$5:$A$104,题库数据!$J$5:$J$104,"")</f>
        <v>C</v>
      </c>
      <c r="H1262" s="6" t="str">
        <f>_xlfn.LET(_xlpm.v,_xlfn.XLOOKUP(F1262,题库数据!$A$5:$A$104,题库数据!$K$5:$K$104,""),IF(OR(_xlpm.v="",_xlpm.v=0),"",_xlpm.v))</f>
        <v>https://aws.amazon.com/premiumsupport/knowledge-center/multivalue-versus-simple-policies/"使用多值应答路由策略来帮助跨多个资源分配DNS响应.例如,当使用多值应答路由时您希望将您的路由记录与 Route 53 运行状况检查相关联.” https://docs.aws.amazon.com/Route53/latest/DeveloperGuide/routing-policy.html#routing-policy-multivalue</v>
      </c>
    </row>
    <row r="1263" spans="1:8" ht="18.75" customHeight="1">
      <c r="A1263" s="37" t="s">
        <v>114</v>
      </c>
      <c r="B1263" s="52" t="str">
        <f>_xlfn.LET(_xlpm.inp,$B$1260,_xlpm.p,$H$1252,IF(OR(LEN(TRIM(_xlpm.inp))=0,LEN(TRIM(_xlpm.p))=0,_xlpm.p=0),"",_xlpm.p))</f>
        <v/>
      </c>
      <c r="C1263" s="63"/>
      <c r="D1263" s="6" t="str" cm="1">
        <f t="array" ref="D1263">_xlfn.LET(_xlpm.v,INDEX($B:$B, 4 + INT((ROW()-4)/13)*13 + 8), IF(_xlpm.v=0,"",_xlpm.v))</f>
        <v/>
      </c>
      <c r="E1263" s="6"/>
      <c r="F1263" s="6">
        <f>97</f>
        <v>97</v>
      </c>
      <c r="G1263" s="6" t="str">
        <f>_xlfn.XLOOKUP($F1263,题库数据!$A$5:$A$104,题库数据!$J$5:$J$104,"")</f>
        <v>C</v>
      </c>
      <c r="H1263" s="6" t="str">
        <f>_xlfn.LET(_xlpm.v,_xlfn.XLOOKUP(F1263,题库数据!$A$5:$A$104,题库数据!$K$5:$K$104,""),IF(OR(_xlpm.v="",_xlpm.v=0),"",_xlpm.v))</f>
        <v>https://aws.amazon.com/premiumsupport/knowledge-center/multivalue-versus-simple-policies/"使用多值应答路由策略来帮助跨多个资源分配DNS响应.例如,当使用多值应答路由时您希望将您的路由记录与 Route 53 运行状况检查相关联.” https://docs.aws.amazon.com/Route53/latest/DeveloperGuide/routing-policy.html#routing-policy-multivalue</v>
      </c>
    </row>
    <row r="1264" spans="1:8" ht="18.75" customHeight="1" thickBot="1">
      <c r="A1264" s="12"/>
      <c r="B1264" s="54"/>
      <c r="C1264" s="55"/>
      <c r="D1264" s="6" t="str" cm="1">
        <f t="array" ref="D1264">_xlfn.LET(_xlpm.v,INDEX($B:$B, 4 + INT((ROW()-4)/13)*13 + 8), IF(_xlpm.v=0,"",_xlpm.v))</f>
        <v/>
      </c>
      <c r="E1264" s="6"/>
      <c r="F1264" s="6">
        <f>97</f>
        <v>97</v>
      </c>
      <c r="G1264" s="6" t="str">
        <f>_xlfn.XLOOKUP($F1264,题库数据!$A$5:$A$104,题库数据!$J$5:$J$104,"")</f>
        <v>C</v>
      </c>
      <c r="H1264" s="6" t="str">
        <f>_xlfn.LET(_xlpm.v,_xlfn.XLOOKUP(F1264,题库数据!$A$5:$A$104,题库数据!$K$5:$K$104,""),IF(OR(_xlpm.v="",_xlpm.v=0),"",_xlpm.v))</f>
        <v>https://aws.amazon.com/premiumsupport/knowledge-center/multivalue-versus-simple-policies/"使用多值应答路由策略来帮助跨多个资源分配DNS响应.例如,当使用多值应答路由时您希望将您的路由记录与 Route 53 运行状况检查相关联.” https://docs.aws.amazon.com/Route53/latest/DeveloperGuide/routing-policy.html#routing-policy-multivalue</v>
      </c>
    </row>
    <row r="1265" spans="1:8" ht="58.5" customHeight="1" thickTop="1" thickBot="1">
      <c r="A1265" s="8" t="s">
        <v>212</v>
      </c>
      <c r="B1265" s="56" t="s">
        <v>777</v>
      </c>
      <c r="C1265" s="57"/>
      <c r="D1265" s="6" t="str" cm="1">
        <f t="array" ref="D1265">_xlfn.LET(_xlpm.v,INDEX($B:$B, 4 + INT((ROW()-4)/13)*13 + 8), IF(_xlpm.v=0,"",_xlpm.v))</f>
        <v/>
      </c>
      <c r="E1265" s="6"/>
      <c r="F1265" s="6">
        <f>98</f>
        <v>98</v>
      </c>
      <c r="G1265" s="6" t="str">
        <f>_xlfn.XLOOKUP($F1265,题库数据!$A$5:$A$104,题库数据!$J$5:$J$104,"")</f>
        <v>B</v>
      </c>
      <c r="H1265" s="6" t="str">
        <f>_xlfn.LET(_xlpm.v,_xlfn.XLOOKUP(F1265,题库数据!$A$5:$A$104,题库数据!$K$5:$K$104,""),IF(OR(_xlpm.v="",_xlpm.v=0),"",_xlpm.v))</f>
        <v>VPC 对等连接 VPC 接口终端节点可以通过区域内和区域间 VPC 对等连接访问.VPC 网关终端节点连接不能扩展到 VPC.VPC 对等连接另一端的资源在您的VPC 无法使用网关端点与网关端点服务中的资源进行通信.参考:https://docs.aws.amazon.com/systemsmanager/latest/userguide/setup-create-vpc.html</v>
      </c>
    </row>
    <row r="1266" spans="1:8" ht="18.75" customHeight="1">
      <c r="A1266" s="13"/>
      <c r="B1266" s="58"/>
      <c r="C1266" s="59"/>
      <c r="D1266" s="6" t="str" cm="1">
        <f t="array" ref="D1266">_xlfn.LET(_xlpm.v,INDEX($B:$B, 4 + INT((ROW()-4)/13)*13 + 8), IF(_xlpm.v=0,"",_xlpm.v))</f>
        <v/>
      </c>
      <c r="E1266" s="6"/>
      <c r="F1266" s="6">
        <f>98</f>
        <v>98</v>
      </c>
      <c r="G1266" s="6" t="str">
        <f>_xlfn.XLOOKUP($F1266,题库数据!$A$5:$A$104,题库数据!$J$5:$J$104,"")</f>
        <v>B</v>
      </c>
      <c r="H1266" s="6" t="str">
        <f>_xlfn.LET(_xlpm.v,_xlfn.XLOOKUP(F1266,题库数据!$A$5:$A$104,题库数据!$K$5:$K$104,""),IF(OR(_xlpm.v="",_xlpm.v=0),"",_xlpm.v))</f>
        <v>VPC 对等连接 VPC 接口终端节点可以通过区域内和区域间 VPC 对等连接访问.VPC 网关终端节点连接不能扩展到 VPC.VPC 对等连接另一端的资源在您的VPC 无法使用网关端点与网关端点服务中的资源进行通信.参考:https://docs.aws.amazon.com/systemsmanager/latest/userguide/setup-create-vpc.html</v>
      </c>
    </row>
    <row r="1267" spans="1:8" ht="18.75" customHeight="1">
      <c r="A1267" s="14" t="s">
        <v>107</v>
      </c>
      <c r="B1267" s="60" t="str">
        <f>_xlfn.XLOOKUP($F1267,题库[题号],题库[选项A])</f>
        <v>将 EC2 实例部署到没有到 Internet 的路由的私有子网中.</v>
      </c>
      <c r="C1267" s="61"/>
      <c r="D1267" s="6" t="str" cm="1">
        <f t="array" ref="D1267">_xlfn.LET(_xlpm.v,INDEX($B:$B, 4 + INT((ROW()-4)/13)*13 + 8), IF(_xlpm.v=0,"",_xlpm.v))</f>
        <v/>
      </c>
      <c r="E1267" s="6"/>
      <c r="F1267" s="6">
        <f>98</f>
        <v>98</v>
      </c>
      <c r="G1267" s="6" t="str">
        <f>_xlfn.XLOOKUP($F1267,题库数据!$A$5:$A$104,题库数据!$J$5:$J$104,"")</f>
        <v>B</v>
      </c>
      <c r="H1267" s="6" t="str">
        <f>_xlfn.LET(_xlpm.v,_xlfn.XLOOKUP(F1267,题库数据!$A$5:$A$104,题库数据!$K$5:$K$104,""),IF(OR(_xlpm.v="",_xlpm.v=0),"",_xlpm.v))</f>
        <v>VPC 对等连接 VPC 接口终端节点可以通过区域内和区域间 VPC 对等连接访问.VPC 网关终端节点连接不能扩展到 VPC.VPC 对等连接另一端的资源在您的VPC 无法使用网关端点与网关端点服务中的资源进行通信.参考:https://docs.aws.amazon.com/systemsmanager/latest/userguide/setup-create-vpc.html</v>
      </c>
    </row>
    <row r="1268" spans="1:8" ht="18.75" customHeight="1">
      <c r="A1268" s="14" t="s">
        <v>108</v>
      </c>
      <c r="B1268" s="60" t="str">
        <f>_xlfn.XLOOKUP($F1268,题库[题号],题库[选项B])</f>
        <v>为 Systems Manager 配置接口 VPC 终端节点.更新路由以使用终端节点.</v>
      </c>
      <c r="C1268" s="61"/>
      <c r="D1268" s="6" t="str" cm="1">
        <f t="array" ref="D1268">_xlfn.LET(_xlpm.v,INDEX($B:$B, 4 + INT((ROW()-4)/13)*13 + 8), IF(_xlpm.v=0,"",_xlpm.v))</f>
        <v/>
      </c>
      <c r="E1268" s="6"/>
      <c r="F1268" s="6">
        <f>98</f>
        <v>98</v>
      </c>
      <c r="G1268" s="6" t="str">
        <f>_xlfn.XLOOKUP($F1268,题库数据!$A$5:$A$104,题库数据!$J$5:$J$104,"")</f>
        <v>B</v>
      </c>
      <c r="H1268" s="6" t="str">
        <f>_xlfn.LET(_xlpm.v,_xlfn.XLOOKUP(F1268,题库数据!$A$5:$A$104,题库数据!$K$5:$K$104,""),IF(OR(_xlpm.v="",_xlpm.v=0),"",_xlpm.v))</f>
        <v>VPC 对等连接 VPC 接口终端节点可以通过区域内和区域间 VPC 对等连接访问.VPC 网关终端节点连接不能扩展到 VPC.VPC 对等连接另一端的资源在您的VPC 无法使用网关端点与网关端点服务中的资源进行通信.参考:https://docs.aws.amazon.com/systemsmanager/latest/userguide/setup-create-vpc.html</v>
      </c>
    </row>
    <row r="1269" spans="1:8" ht="18.75" customHeight="1">
      <c r="A1269" s="14" t="s">
        <v>109</v>
      </c>
      <c r="B1269" s="60" t="str">
        <f>_xlfn.XLOOKUP($F1269,题库[题号],题库[选项C])</f>
        <v>将 NAT 网关部署到公共子网中,为私有子网配置到 NAT 网关的默认路由,</v>
      </c>
      <c r="C1269" s="61"/>
      <c r="D1269" s="6" t="str" cm="1">
        <f t="array" ref="D1269">_xlfn.LET(_xlpm.v,INDEX($B:$B, 4 + INT((ROW()-4)/13)*13 + 8), IF(_xlpm.v=0,"",_xlpm.v))</f>
        <v/>
      </c>
      <c r="E1269" s="6"/>
      <c r="F1269" s="6">
        <f>98</f>
        <v>98</v>
      </c>
      <c r="G1269" s="6" t="str">
        <f>_xlfn.XLOOKUP($F1269,题库数据!$A$5:$A$104,题库数据!$J$5:$J$104,"")</f>
        <v>B</v>
      </c>
      <c r="H1269" s="6" t="str">
        <f>_xlfn.LET(_xlpm.v,_xlfn.XLOOKUP(F1269,题库数据!$A$5:$A$104,题库数据!$K$5:$K$104,""),IF(OR(_xlpm.v="",_xlpm.v=0),"",_xlpm.v))</f>
        <v>VPC 对等连接 VPC 接口终端节点可以通过区域内和区域间 VPC 对等连接访问.VPC 网关终端节点连接不能扩展到 VPC.VPC 对等连接另一端的资源在您的VPC 无法使用网关端点与网关端点服务中的资源进行通信.参考:https://docs.aws.amazon.com/systemsmanager/latest/userguide/setup-create-vpc.html</v>
      </c>
    </row>
    <row r="1270" spans="1:8" ht="18.75" customHeight="1">
      <c r="A1270" s="14" t="s">
        <v>110</v>
      </c>
      <c r="B1270" s="60" t="str">
        <f>_xlfn.XLOOKUP($F1270,题库[题号],题库[选项D])</f>
        <v>部署互联网网关.配置网络 ACL 以拒绝到除 Systems Manager 之外的所有目的地的流量.</v>
      </c>
      <c r="C1270" s="61"/>
      <c r="D1270" s="6" t="str" cm="1">
        <f t="array" ref="D1270">_xlfn.LET(_xlpm.v,INDEX($B:$B, 4 + INT((ROW()-4)/13)*13 + 8), IF(_xlpm.v=0,"",_xlpm.v))</f>
        <v/>
      </c>
      <c r="E1270" s="6"/>
      <c r="F1270" s="6">
        <f>98</f>
        <v>98</v>
      </c>
      <c r="G1270" s="6" t="str">
        <f>_xlfn.XLOOKUP($F1270,题库数据!$A$5:$A$104,题库数据!$J$5:$J$104,"")</f>
        <v>B</v>
      </c>
      <c r="H1270" s="6" t="str">
        <f>_xlfn.LET(_xlpm.v,_xlfn.XLOOKUP(F1270,题库数据!$A$5:$A$104,题库数据!$K$5:$K$104,""),IF(OR(_xlpm.v="",_xlpm.v=0),"",_xlpm.v))</f>
        <v>VPC 对等连接 VPC 接口终端节点可以通过区域内和区域间 VPC 对等连接访问.VPC 网关终端节点连接不能扩展到 VPC.VPC 对等连接另一端的资源在您的VPC 无法使用网关端点与网关端点服务中的资源进行通信.参考:https://docs.aws.amazon.com/systemsmanager/latest/userguide/setup-create-vpc.html</v>
      </c>
    </row>
    <row r="1271" spans="1:8" ht="18.75" customHeight="1">
      <c r="A1271" s="14"/>
      <c r="B1271" s="62" t="str">
        <f>_xlfn.LET(_xlpm.v,_xlfn.XLOOKUP($F1271,题库[题号],题库[选项E],""),IF(OR(_xlpm.v="",_xlpm.v=0),"",_xlpm.v))</f>
        <v/>
      </c>
      <c r="C1271" s="63"/>
      <c r="D1271" s="6" t="str" cm="1">
        <f t="array" ref="D1271">_xlfn.LET(_xlpm.v,INDEX($B:$B, 4 + INT((ROW()-4)/13)*13 + 8), IF(_xlpm.v=0,"",_xlpm.v))</f>
        <v/>
      </c>
      <c r="E1271" s="6"/>
      <c r="F1271" s="6">
        <f>98</f>
        <v>98</v>
      </c>
      <c r="G1271" s="6" t="str">
        <f>_xlfn.XLOOKUP($F1271,题库数据!$A$5:$A$104,题库数据!$J$5:$J$104,"")</f>
        <v>B</v>
      </c>
      <c r="H1271" s="6" t="str">
        <f>_xlfn.LET(_xlpm.v,_xlfn.XLOOKUP(F1271,题库数据!$A$5:$A$104,题库数据!$K$5:$K$104,""),IF(OR(_xlpm.v="",_xlpm.v=0),"",_xlpm.v))</f>
        <v>VPC 对等连接 VPC 接口终端节点可以通过区域内和区域间 VPC 对等连接访问.VPC 网关终端节点连接不能扩展到 VPC.VPC 对等连接另一端的资源在您的VPC 无法使用网关端点与网关端点服务中的资源进行通信.参考:https://docs.aws.amazon.com/systemsmanager/latest/userguide/setup-create-vpc.html</v>
      </c>
    </row>
    <row r="1272" spans="1:8" ht="18.75" customHeight="1" thickBot="1">
      <c r="A1272" s="14"/>
      <c r="B1272" s="66" t="str">
        <f>_xlfn.LET(_xlpm.v,_xlfn.XLOOKUP($F1272,题库[题号],题库[选项F],""),IF(OR(_xlpm.v="",_xlpm.v=0),"",_xlpm.v))</f>
        <v/>
      </c>
      <c r="C1272" s="67"/>
      <c r="D1272" s="6" t="str" cm="1">
        <f t="array" ref="D1272">_xlfn.LET(_xlpm.v,INDEX($B:$B, 4 + INT((ROW()-4)/13)*13 + 8), IF(_xlpm.v=0,"",_xlpm.v))</f>
        <v/>
      </c>
      <c r="E1272" s="6"/>
      <c r="F1272" s="6">
        <f>98</f>
        <v>98</v>
      </c>
      <c r="G1272" s="6" t="str">
        <f>_xlfn.XLOOKUP($F1272,题库数据!$A$5:$A$104,题库数据!$J$5:$J$104,"")</f>
        <v>B</v>
      </c>
      <c r="H1272" s="6" t="str">
        <f>_xlfn.LET(_xlpm.v,_xlfn.XLOOKUP(F1272,题库数据!$A$5:$A$104,题库数据!$K$5:$K$104,""),IF(OR(_xlpm.v="",_xlpm.v=0),"",_xlpm.v))</f>
        <v>VPC 对等连接 VPC 接口终端节点可以通过区域内和区域间 VPC 对等连接访问.VPC 网关终端节点连接不能扩展到 VPC.VPC 对等连接另一端的资源在您的VPC 无法使用网关端点与网关端点服务中的资源进行通信.参考:https://docs.aws.amazon.com/systemsmanager/latest/userguide/setup-create-vpc.html</v>
      </c>
    </row>
    <row r="1273" spans="1:8" ht="18.75" customHeight="1" thickBot="1">
      <c r="A1273" s="11" t="s">
        <v>111</v>
      </c>
      <c r="B1273" s="25"/>
      <c r="C1273" s="7"/>
      <c r="D1273" s="6" t="str" cm="1">
        <f t="array" ref="D1273">_xlfn.LET(_xlpm.v,INDEX($B:$B, 4 + INT((ROW()-4)/13)*13 + 8), IF(_xlpm.v=0,"",_xlpm.v))</f>
        <v/>
      </c>
      <c r="E1273" s="6"/>
      <c r="F1273" s="6">
        <f>98</f>
        <v>98</v>
      </c>
      <c r="G1273" s="6" t="str">
        <f>_xlfn.XLOOKUP($F1273,题库数据!$A$5:$A$104,题库数据!$J$5:$J$104,"")</f>
        <v>B</v>
      </c>
      <c r="H1273" s="6" t="str">
        <f>_xlfn.LET(_xlpm.v,_xlfn.XLOOKUP(F1273,题库数据!$A$5:$A$104,题库数据!$K$5:$K$104,""),IF(OR(_xlpm.v="",_xlpm.v=0),"",_xlpm.v))</f>
        <v>VPC 对等连接 VPC 接口终端节点可以通过区域内和区域间 VPC 对等连接访问.VPC 网关终端节点连接不能扩展到 VPC.VPC 对等连接另一端的资源在您的VPC 无法使用网关端点与网关端点服务中的资源进行通信.参考:https://docs.aws.amazon.com/systemsmanager/latest/userguide/setup-create-vpc.html</v>
      </c>
    </row>
    <row r="1274" spans="1:8" ht="18.75" customHeight="1">
      <c r="A1274" s="14" t="s">
        <v>112</v>
      </c>
      <c r="B1274" s="34" t="str">
        <f>_xlfn.LET(_xlpm.inp,$B$1273,_xlpm.nInp,_xlfn.LET(_xlpm.raw,UPPER(TRIM($B$1273)),_xlpm.clean,SUBSTITUTE(SUBSTITUTE(SUBSTITUTE(SUBSTITUTE(SUBSTITUTE(_xlpm.raw,"，",","),"、",","),"；",","),"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74" s="19"/>
      <c r="D1274" s="6" t="str" cm="1">
        <f t="array" ref="D1274">_xlfn.LET(_xlpm.v,INDEX($B:$B, 4 + INT((ROW()-4)/13)*13 + 8), IF(_xlpm.v=0,"",_xlpm.v))</f>
        <v/>
      </c>
      <c r="E1274" s="6"/>
      <c r="F1274" s="6">
        <f>98</f>
        <v>98</v>
      </c>
      <c r="G1274" s="6" t="str">
        <f>_xlfn.XLOOKUP($F1274,题库数据!$A$5:$A$104,题库数据!$J$5:$J$104,"")</f>
        <v>B</v>
      </c>
      <c r="H1274" s="6" t="str">
        <f>_xlfn.LET(_xlpm.v,_xlfn.XLOOKUP(F1274,题库数据!$A$5:$A$104,题库数据!$K$5:$K$104,""),IF(OR(_xlpm.v="",_xlpm.v=0),"",_xlpm.v))</f>
        <v>VPC 对等连接 VPC 接口终端节点可以通过区域内和区域间 VPC 对等连接访问.VPC 网关终端节点连接不能扩展到 VPC.VPC 对等连接另一端的资源在您的VPC 无法使用网关端点与网关端点服务中的资源进行通信.参考:https://docs.aws.amazon.com/systemsmanager/latest/userguide/setup-create-vpc.html</v>
      </c>
    </row>
    <row r="1275" spans="1:8" ht="18.75" customHeight="1">
      <c r="A1275" s="14" t="s">
        <v>113</v>
      </c>
      <c r="B1275" s="35" t="str">
        <f>_xlfn.LET(_xlpm.inp,$B$1273,_xlpm.nStd,_xlfn.LET(_xlpm.raw,UPPER(TRIM($G$1265)),_xlpm.clean,SUBSTITUTE(SUBSTITUTE(SUBSTITUTE(SUBSTITUTE(SUBSTITUTE(_xlpm.raw,"，",","),"、",","),"；",","),"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75" s="18"/>
      <c r="D1275" s="6" t="str" cm="1">
        <f t="array" ref="D1275">_xlfn.LET(_xlpm.v,INDEX($B:$B, 4 + INT((ROW()-4)/13)*13 + 8), IF(_xlpm.v=0,"",_xlpm.v))</f>
        <v/>
      </c>
      <c r="E1275" s="6"/>
      <c r="F1275" s="6">
        <f>98</f>
        <v>98</v>
      </c>
      <c r="G1275" s="6" t="str">
        <f>_xlfn.XLOOKUP($F1275,题库数据!$A$5:$A$104,题库数据!$J$5:$J$104,"")</f>
        <v>B</v>
      </c>
      <c r="H1275" s="6" t="str">
        <f>_xlfn.LET(_xlpm.v,_xlfn.XLOOKUP(F1275,题库数据!$A$5:$A$104,题库数据!$K$5:$K$104,""),IF(OR(_xlpm.v="",_xlpm.v=0),"",_xlpm.v))</f>
        <v>VPC 对等连接 VPC 接口终端节点可以通过区域内和区域间 VPC 对等连接访问.VPC 网关终端节点连接不能扩展到 VPC.VPC 对等连接另一端的资源在您的VPC 无法使用网关端点与网关端点服务中的资源进行通信.参考:https://docs.aws.amazon.com/systemsmanager/latest/userguide/setup-create-vpc.html</v>
      </c>
    </row>
    <row r="1276" spans="1:8" ht="18.75" customHeight="1">
      <c r="A1276" s="37" t="s">
        <v>114</v>
      </c>
      <c r="B1276" s="52" t="str">
        <f>_xlfn.LET(_xlpm.inp,$B$1273,_xlpm.p,$H$1265,IF(OR(LEN(TRIM(_xlpm.inp))=0,LEN(TRIM(_xlpm.p))=0,_xlpm.p=0),"",_xlpm.p))</f>
        <v/>
      </c>
      <c r="C1276" s="63"/>
      <c r="D1276" s="6" t="str" cm="1">
        <f t="array" ref="D1276">_xlfn.LET(_xlpm.v,INDEX($B:$B, 4 + INT((ROW()-4)/13)*13 + 8), IF(_xlpm.v=0,"",_xlpm.v))</f>
        <v/>
      </c>
      <c r="E1276" s="6"/>
      <c r="F1276" s="6">
        <f>98</f>
        <v>98</v>
      </c>
      <c r="G1276" s="6" t="str">
        <f>_xlfn.XLOOKUP($F1276,题库数据!$A$5:$A$104,题库数据!$J$5:$J$104,"")</f>
        <v>B</v>
      </c>
      <c r="H1276" s="6" t="str">
        <f>_xlfn.LET(_xlpm.v,_xlfn.XLOOKUP(F1276,题库数据!$A$5:$A$104,题库数据!$K$5:$K$104,""),IF(OR(_xlpm.v="",_xlpm.v=0),"",_xlpm.v))</f>
        <v>VPC 对等连接 VPC 接口终端节点可以通过区域内和区域间 VPC 对等连接访问.VPC 网关终端节点连接不能扩展到 VPC.VPC 对等连接另一端的资源在您的VPC 无法使用网关端点与网关端点服务中的资源进行通信.参考:https://docs.aws.amazon.com/systemsmanager/latest/userguide/setup-create-vpc.html</v>
      </c>
    </row>
    <row r="1277" spans="1:8" ht="18.75" customHeight="1" thickBot="1">
      <c r="A1277" s="15"/>
      <c r="B1277" s="54"/>
      <c r="C1277" s="55"/>
      <c r="D1277" s="6" t="str" cm="1">
        <f t="array" ref="D1277">_xlfn.LET(_xlpm.v,INDEX($B:$B, 4 + INT((ROW()-4)/13)*13 + 8), IF(_xlpm.v=0,"",_xlpm.v))</f>
        <v/>
      </c>
      <c r="E1277" s="6"/>
      <c r="F1277" s="6">
        <f>98</f>
        <v>98</v>
      </c>
      <c r="G1277" s="6" t="str">
        <f>_xlfn.XLOOKUP($F1277,题库数据!$A$5:$A$104,题库数据!$J$5:$J$104,"")</f>
        <v>B</v>
      </c>
      <c r="H1277" s="6" t="str">
        <f>_xlfn.LET(_xlpm.v,_xlfn.XLOOKUP(F1277,题库数据!$A$5:$A$104,题库数据!$K$5:$K$104,""),IF(OR(_xlpm.v="",_xlpm.v=0),"",_xlpm.v))</f>
        <v>VPC 对等连接 VPC 接口终端节点可以通过区域内和区域间 VPC 对等连接访问.VPC 网关终端节点连接不能扩展到 VPC.VPC 对等连接另一端的资源在您的VPC 无法使用网关端点与网关端点服务中的资源进行通信.参考:https://docs.aws.amazon.com/systemsmanager/latest/userguide/setup-create-vpc.html</v>
      </c>
    </row>
    <row r="1278" spans="1:8" ht="58.5" customHeight="1" thickTop="1" thickBot="1">
      <c r="A1278" s="8" t="s">
        <v>213</v>
      </c>
      <c r="B1278" s="56" t="s">
        <v>779</v>
      </c>
      <c r="C1278" s="57"/>
      <c r="D1278" s="6" t="str" cm="1">
        <f t="array" ref="D1278">_xlfn.LET(_xlpm.v,INDEX($B:$B, 4 + INT((ROW()-4)/13)*13 + 8), IF(_xlpm.v=0,"",_xlpm.v))</f>
        <v/>
      </c>
      <c r="E1278" s="6"/>
      <c r="F1278" s="6">
        <f>99</f>
        <v>99</v>
      </c>
      <c r="G1278" s="6" t="str">
        <f>_xlfn.XLOOKUP($F1278,题库数据!$A$5:$A$104,题库数据!$J$5:$J$104,"")</f>
        <v>A</v>
      </c>
      <c r="H1278" s="6" t="str">
        <f>_xlfn.LET(_xlpm.v,_xlfn.XLOOKUP(F1278,题库数据!$A$5:$A$104,题库数据!$K$5:$K$104,""),IF(OR(_xlpm.v="",_xlpm.v=0),"",_xlpm.v))</f>
        <v>S3 cheaper than Redshift anyday. And Redshift use case is generally for high data volume(Petabyte scales) of data. Here we are talking about few gigs only. Also, Athena is serverless and you don't pay for infrastructure. You only pay for the query that you do.S3每天都比Redshift便宜。Redshift的用例通常用于高数据量(PB级)的数据。这里我们只讨论几场演出。此外,Athena是无服务器的,您不需要支付基础设施费用。您只需为所做的查询付费。</v>
      </c>
    </row>
    <row r="1279" spans="1:8" ht="18.75" customHeight="1">
      <c r="A1279" s="9"/>
      <c r="B1279" s="74"/>
      <c r="C1279" s="75"/>
      <c r="D1279" s="6" t="str" cm="1">
        <f t="array" ref="D1279">_xlfn.LET(_xlpm.v,INDEX($B:$B, 4 + INT((ROW()-4)/13)*13 + 8), IF(_xlpm.v=0,"",_xlpm.v))</f>
        <v/>
      </c>
      <c r="E1279" s="6"/>
      <c r="F1279" s="6">
        <f>99</f>
        <v>99</v>
      </c>
      <c r="G1279" s="6" t="str">
        <f>_xlfn.XLOOKUP($F1279,题库数据!$A$5:$A$104,题库数据!$J$5:$J$104,"")</f>
        <v>A</v>
      </c>
      <c r="H1279" s="6" t="str">
        <f>_xlfn.LET(_xlpm.v,_xlfn.XLOOKUP(F1279,题库数据!$A$5:$A$104,题库数据!$K$5:$K$104,""),IF(OR(_xlpm.v="",_xlpm.v=0),"",_xlpm.v))</f>
        <v>S3 cheaper than Redshift anyday. And Redshift use case is generally for high data volume(Petabyte scales) of data. Here we are talking about few gigs only. Also, Athena is serverless and you don't pay for infrastructure. You only pay for the query that you do.S3每天都比Redshift便宜。Redshift的用例通常用于高数据量(PB级)的数据。这里我们只讨论几场演出。此外,Athena是无服务器的,您不需要支付基础设施费用。您只需为所做的查询付费。</v>
      </c>
    </row>
    <row r="1280" spans="1:8" ht="18.75" customHeight="1">
      <c r="A1280" s="10" t="s">
        <v>107</v>
      </c>
      <c r="B1280" s="64" t="str">
        <f>_xlfn.XLOOKUP($F1280,题库[题号],题库[选项A])</f>
        <v>使用 AWS Database Migration Service (AWS DMS) 将数据从本地数据库复制到 Amazon S3.使用 Amazon Athena 查询数据.</v>
      </c>
      <c r="C1280" s="65"/>
      <c r="D1280" s="6" t="str" cm="1">
        <f t="array" ref="D1280">_xlfn.LET(_xlpm.v,INDEX($B:$B, 4 + INT((ROW()-4)/13)*13 + 8), IF(_xlpm.v=0,"",_xlpm.v))</f>
        <v/>
      </c>
      <c r="E1280" s="6"/>
      <c r="F1280" s="6">
        <f>99</f>
        <v>99</v>
      </c>
      <c r="G1280" s="6" t="str">
        <f>_xlfn.XLOOKUP($F1280,题库数据!$A$5:$A$104,题库数据!$J$5:$J$104,"")</f>
        <v>A</v>
      </c>
      <c r="H1280" s="6" t="str">
        <f>_xlfn.LET(_xlpm.v,_xlfn.XLOOKUP(F1280,题库数据!$A$5:$A$104,题库数据!$K$5:$K$104,""),IF(OR(_xlpm.v="",_xlpm.v=0),"",_xlpm.v))</f>
        <v>S3 cheaper than Redshift anyday. And Redshift use case is generally for high data volume(Petabyte scales) of data. Here we are talking about few gigs only. Also, Athena is serverless and you don't pay for infrastructure. You only pay for the query that you do.S3每天都比Redshift便宜。Redshift的用例通常用于高数据量(PB级)的数据。这里我们只讨论几场演出。此外,Athena是无服务器的,您不需要支付基础设施费用。您只需为所做的查询付费。</v>
      </c>
    </row>
    <row r="1281" spans="1:8" ht="18.75" customHeight="1">
      <c r="A1281" s="10" t="s">
        <v>108</v>
      </c>
      <c r="B1281" s="64" t="str">
        <f>_xlfn.XLOOKUP($F1281,题库[题号],题库[选项B])</f>
        <v>使用 Amazon Kinesis Data Firehose 传输流将数据传输到 Amazon Elasticsearch Service (Amazon ES) 集群中在 Amazon ES 中运行查询.</v>
      </c>
      <c r="C1281" s="65"/>
      <c r="D1281" s="6" t="str" cm="1">
        <f t="array" ref="D1281">_xlfn.LET(_xlpm.v,INDEX($B:$B, 4 + INT((ROW()-4)/13)*13 + 8), IF(_xlpm.v=0,"",_xlpm.v))</f>
        <v/>
      </c>
      <c r="E1281" s="6"/>
      <c r="F1281" s="6">
        <f>99</f>
        <v>99</v>
      </c>
      <c r="G1281" s="6" t="str">
        <f>_xlfn.XLOOKUP($F1281,题库数据!$A$5:$A$104,题库数据!$J$5:$J$104,"")</f>
        <v>A</v>
      </c>
      <c r="H1281" s="6" t="str">
        <f>_xlfn.LET(_xlpm.v,_xlfn.XLOOKUP(F1281,题库数据!$A$5:$A$104,题库数据!$K$5:$K$104,""),IF(OR(_xlpm.v="",_xlpm.v=0),"",_xlpm.v))</f>
        <v>S3 cheaper than Redshift anyday. And Redshift use case is generally for high data volume(Petabyte scales) of data. Here we are talking about few gigs only. Also, Athena is serverless and you don't pay for infrastructure. You only pay for the query that you do.S3每天都比Redshift便宜。Redshift的用例通常用于高数据量(PB级)的数据。这里我们只讨论几场演出。此外,Athena是无服务器的,您不需要支付基础设施费用。您只需为所做的查询付费。</v>
      </c>
    </row>
    <row r="1282" spans="1:8" ht="18.75" customHeight="1">
      <c r="A1282" s="10" t="s">
        <v>109</v>
      </c>
      <c r="B1282" s="64" t="str">
        <f>_xlfn.XLOOKUP($F1282,题库[题号],题库[选项C])</f>
        <v>从本地数据库导出数据的每日副本.使用 AWS Storage Gateway 文件网关将导出的数据存储并复制到 Amazon S3.使用 Amazon EMR 集群查询数据.</v>
      </c>
      <c r="C1282" s="65"/>
      <c r="D1282" s="6" t="str" cm="1">
        <f t="array" ref="D1282">_xlfn.LET(_xlpm.v,INDEX($B:$B, 4 + INT((ROW()-4)/13)*13 + 8), IF(_xlpm.v=0,"",_xlpm.v))</f>
        <v/>
      </c>
      <c r="E1282" s="6"/>
      <c r="F1282" s="6">
        <f>99</f>
        <v>99</v>
      </c>
      <c r="G1282" s="6" t="str">
        <f>_xlfn.XLOOKUP($F1282,题库数据!$A$5:$A$104,题库数据!$J$5:$J$104,"")</f>
        <v>A</v>
      </c>
      <c r="H1282" s="6" t="str">
        <f>_xlfn.LET(_xlpm.v,_xlfn.XLOOKUP(F1282,题库数据!$A$5:$A$104,题库数据!$K$5:$K$104,""),IF(OR(_xlpm.v="",_xlpm.v=0),"",_xlpm.v))</f>
        <v>S3 cheaper than Redshift anyday. And Redshift use case is generally for high data volume(Petabyte scales) of data. Here we are talking about few gigs only. Also, Athena is serverless and you don't pay for infrastructure. You only pay for the query that you do.S3每天都比Redshift便宜。Redshift的用例通常用于高数据量(PB级)的数据。这里我们只讨论几场演出。此外,Athena是无服务器的,您不需要支付基础设施费用。您只需为所做的查询付费。</v>
      </c>
    </row>
    <row r="1283" spans="1:8" ht="18.75" customHeight="1">
      <c r="A1283" s="10" t="s">
        <v>110</v>
      </c>
      <c r="B1283" s="64" t="str">
        <f>_xlfn.XLOOKUP($F1283,题库[题号],题库[选项D])</f>
        <v>使用 AVS Database MIgration service (AVVS UIS)从本地震性及利共小车到 Amazon KeasnITT 果中.使用 Amazon Redshift 集群查询数据.</v>
      </c>
      <c r="C1283" s="65"/>
      <c r="D1283" s="6" t="str" cm="1">
        <f t="array" ref="D1283">_xlfn.LET(_xlpm.v,INDEX($B:$B, 4 + INT((ROW()-4)/13)*13 + 8), IF(_xlpm.v=0,"",_xlpm.v))</f>
        <v/>
      </c>
      <c r="E1283" s="6"/>
      <c r="F1283" s="6">
        <f>99</f>
        <v>99</v>
      </c>
      <c r="G1283" s="6" t="str">
        <f>_xlfn.XLOOKUP($F1283,题库数据!$A$5:$A$104,题库数据!$J$5:$J$104,"")</f>
        <v>A</v>
      </c>
      <c r="H1283" s="6" t="str">
        <f>_xlfn.LET(_xlpm.v,_xlfn.XLOOKUP(F1283,题库数据!$A$5:$A$104,题库数据!$K$5:$K$104,""),IF(OR(_xlpm.v="",_xlpm.v=0),"",_xlpm.v))</f>
        <v>S3 cheaper than Redshift anyday. And Redshift use case is generally for high data volume(Petabyte scales) of data. Here we are talking about few gigs only. Also, Athena is serverless and you don't pay for infrastructure. You only pay for the query that you do.S3每天都比Redshift便宜。Redshift的用例通常用于高数据量(PB级)的数据。这里我们只讨论几场演出。此外,Athena是无服务器的,您不需要支付基础设施费用。您只需为所做的查询付费。</v>
      </c>
    </row>
    <row r="1284" spans="1:8" ht="18.75" customHeight="1">
      <c r="A1284" s="10"/>
      <c r="B1284" s="62" t="str">
        <f>_xlfn.LET(_xlpm.v,_xlfn.XLOOKUP($F1284,题库[题号],题库[选项E],""),IF(OR(_xlpm.v="",_xlpm.v=0),"",_xlpm.v))</f>
        <v/>
      </c>
      <c r="C1284" s="63"/>
      <c r="D1284" s="6" t="str" cm="1">
        <f t="array" ref="D1284">_xlfn.LET(_xlpm.v,INDEX($B:$B, 4 + INT((ROW()-4)/13)*13 + 8), IF(_xlpm.v=0,"",_xlpm.v))</f>
        <v/>
      </c>
      <c r="E1284" s="6"/>
      <c r="F1284" s="6">
        <f>99</f>
        <v>99</v>
      </c>
      <c r="G1284" s="6" t="str">
        <f>_xlfn.XLOOKUP($F1284,题库数据!$A$5:$A$104,题库数据!$J$5:$J$104,"")</f>
        <v>A</v>
      </c>
      <c r="H1284" s="6" t="str">
        <f>_xlfn.LET(_xlpm.v,_xlfn.XLOOKUP(F1284,题库数据!$A$5:$A$104,题库数据!$K$5:$K$104,""),IF(OR(_xlpm.v="",_xlpm.v=0),"",_xlpm.v))</f>
        <v>S3 cheaper than Redshift anyday. And Redshift use case is generally for high data volume(Petabyte scales) of data. Here we are talking about few gigs only. Also, Athena is serverless and you don't pay for infrastructure. You only pay for the query that you do.S3每天都比Redshift便宜。Redshift的用例通常用于高数据量(PB级)的数据。这里我们只讨论几场演出。此外,Athena是无服务器的,您不需要支付基础设施费用。您只需为所做的查询付费。</v>
      </c>
    </row>
    <row r="1285" spans="1:8" ht="18.75" customHeight="1" thickBot="1">
      <c r="A1285" s="10"/>
      <c r="B1285" s="66" t="str">
        <f>_xlfn.LET(_xlpm.v,_xlfn.XLOOKUP($F1285,题库[题号],题库[选项F],""),IF(OR(_xlpm.v="",_xlpm.v=0),"",_xlpm.v))</f>
        <v/>
      </c>
      <c r="C1285" s="67"/>
      <c r="D1285" s="6" t="str" cm="1">
        <f t="array" ref="D1285">_xlfn.LET(_xlpm.v,INDEX($B:$B, 4 + INT((ROW()-4)/13)*13 + 8), IF(_xlpm.v=0,"",_xlpm.v))</f>
        <v/>
      </c>
      <c r="E1285" s="6"/>
      <c r="F1285" s="6">
        <f>99</f>
        <v>99</v>
      </c>
      <c r="G1285" s="6" t="str">
        <f>_xlfn.XLOOKUP($F1285,题库数据!$A$5:$A$104,题库数据!$J$5:$J$104,"")</f>
        <v>A</v>
      </c>
      <c r="H1285" s="6" t="str">
        <f>_xlfn.LET(_xlpm.v,_xlfn.XLOOKUP(F1285,题库数据!$A$5:$A$104,题库数据!$K$5:$K$104,""),IF(OR(_xlpm.v="",_xlpm.v=0),"",_xlpm.v))</f>
        <v>S3 cheaper than Redshift anyday. And Redshift use case is generally for high data volume(Petabyte scales) of data. Here we are talking about few gigs only. Also, Athena is serverless and you don't pay for infrastructure. You only pay for the query that you do.S3每天都比Redshift便宜。Redshift的用例通常用于高数据量(PB级)的数据。这里我们只讨论几场演出。此外,Athena是无服务器的,您不需要支付基础设施费用。您只需为所做的查询付费。</v>
      </c>
    </row>
    <row r="1286" spans="1:8" ht="18.75" customHeight="1" thickBot="1">
      <c r="A1286" s="11" t="s">
        <v>111</v>
      </c>
      <c r="B1286" s="25"/>
      <c r="C1286" s="7"/>
      <c r="D1286" s="6" t="str" cm="1">
        <f t="array" ref="D1286">_xlfn.LET(_xlpm.v,INDEX($B:$B, 4 + INT((ROW()-4)/13)*13 + 8), IF(_xlpm.v=0,"",_xlpm.v))</f>
        <v/>
      </c>
      <c r="E1286" s="6"/>
      <c r="F1286" s="6">
        <f>99</f>
        <v>99</v>
      </c>
      <c r="G1286" s="6" t="str">
        <f>_xlfn.XLOOKUP($F1286,题库数据!$A$5:$A$104,题库数据!$J$5:$J$104,"")</f>
        <v>A</v>
      </c>
      <c r="H1286" s="6" t="str">
        <f>_xlfn.LET(_xlpm.v,_xlfn.XLOOKUP(F1286,题库数据!$A$5:$A$104,题库数据!$K$5:$K$104,""),IF(OR(_xlpm.v="",_xlpm.v=0),"",_xlpm.v))</f>
        <v>S3 cheaper than Redshift anyday. And Redshift use case is generally for high data volume(Petabyte scales) of data. Here we are talking about few gigs only. Also, Athena is serverless and you don't pay for infrastructure. You only pay for the query that you do.S3每天都比Redshift便宜。Redshift的用例通常用于高数据量(PB级)的数据。这里我们只讨论几场演出。此外,Athena是无服务器的,您不需要支付基础设施费用。您只需为所做的查询付费。</v>
      </c>
    </row>
    <row r="1287" spans="1:8" ht="18.75" customHeight="1">
      <c r="A1287" s="10" t="s">
        <v>112</v>
      </c>
      <c r="B1287" s="34" t="str">
        <f>_xlfn.LET(_xlpm.inp,$B$1286,_xlpm.nInp,_xlfn.LET(_xlpm.raw,UPPER(TRIM($B$1286)),_xlpm.clean,SUBSTITUTE(SUBSTITUTE(SUBSTITUTE(SUBSTITUTE(SUBSTITUTE(_xlpm.raw,"，",","),"、",","),"；",","),"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87" s="19"/>
      <c r="D1287" s="6" t="str" cm="1">
        <f t="array" ref="D1287">_xlfn.LET(_xlpm.v,INDEX($B:$B, 4 + INT((ROW()-4)/13)*13 + 8), IF(_xlpm.v=0,"",_xlpm.v))</f>
        <v/>
      </c>
      <c r="E1287" s="6"/>
      <c r="F1287" s="6">
        <f>99</f>
        <v>99</v>
      </c>
      <c r="G1287" s="6" t="str">
        <f>_xlfn.XLOOKUP($F1287,题库数据!$A$5:$A$104,题库数据!$J$5:$J$104,"")</f>
        <v>A</v>
      </c>
      <c r="H1287" s="6" t="str">
        <f>_xlfn.LET(_xlpm.v,_xlfn.XLOOKUP(F1287,题库数据!$A$5:$A$104,题库数据!$K$5:$K$104,""),IF(OR(_xlpm.v="",_xlpm.v=0),"",_xlpm.v))</f>
        <v>S3 cheaper than Redshift anyday. And Redshift use case is generally for high data volume(Petabyte scales) of data. Here we are talking about few gigs only. Also, Athena is serverless and you don't pay for infrastructure. You only pay for the query that you do.S3每天都比Redshift便宜。Redshift的用例通常用于高数据量(PB级)的数据。这里我们只讨论几场演出。此外,Athena是无服务器的,您不需要支付基础设施费用。您只需为所做的查询付费。</v>
      </c>
    </row>
    <row r="1288" spans="1:8" ht="18.75" customHeight="1">
      <c r="A1288" s="10" t="s">
        <v>113</v>
      </c>
      <c r="B1288" s="35" t="str">
        <f>_xlfn.LET(_xlpm.inp,$B$1286,_xlpm.nStd,_xlfn.LET(_xlpm.raw,UPPER(TRIM($G$1278)),_xlpm.clean,SUBSTITUTE(SUBSTITUTE(SUBSTITUTE(SUBSTITUTE(SUBSTITUTE(_xlpm.raw,"，",","),"、",","),"；",","),"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88" s="18"/>
      <c r="D1288" s="6" t="str" cm="1">
        <f t="array" ref="D1288">_xlfn.LET(_xlpm.v,INDEX($B:$B, 4 + INT((ROW()-4)/13)*13 + 8), IF(_xlpm.v=0,"",_xlpm.v))</f>
        <v/>
      </c>
      <c r="E1288" s="6"/>
      <c r="F1288" s="6">
        <f>99</f>
        <v>99</v>
      </c>
      <c r="G1288" s="6" t="str">
        <f>_xlfn.XLOOKUP($F1288,题库数据!$A$5:$A$104,题库数据!$J$5:$J$104,"")</f>
        <v>A</v>
      </c>
      <c r="H1288" s="6" t="str">
        <f>_xlfn.LET(_xlpm.v,_xlfn.XLOOKUP(F1288,题库数据!$A$5:$A$104,题库数据!$K$5:$K$104,""),IF(OR(_xlpm.v="",_xlpm.v=0),"",_xlpm.v))</f>
        <v>S3 cheaper than Redshift anyday. And Redshift use case is generally for high data volume(Petabyte scales) of data. Here we are talking about few gigs only. Also, Athena is serverless and you don't pay for infrastructure. You only pay for the query that you do.S3每天都比Redshift便宜。Redshift的用例通常用于高数据量(PB级)的数据。这里我们只讨论几场演出。此外,Athena是无服务器的,您不需要支付基础设施费用。您只需为所做的查询付费。</v>
      </c>
    </row>
    <row r="1289" spans="1:8" ht="18.75" customHeight="1">
      <c r="A1289" s="37" t="s">
        <v>114</v>
      </c>
      <c r="B1289" s="52" t="str">
        <f>_xlfn.LET(_xlpm.inp,$B$1286,_xlpm.p,$H$1278,IF(OR(LEN(TRIM(_xlpm.inp))=0,LEN(TRIM(_xlpm.p))=0,_xlpm.p=0),"",_xlpm.p))</f>
        <v/>
      </c>
      <c r="C1289" s="63"/>
      <c r="D1289" s="6" t="str" cm="1">
        <f t="array" ref="D1289">_xlfn.LET(_xlpm.v,INDEX($B:$B, 4 + INT((ROW()-4)/13)*13 + 8), IF(_xlpm.v=0,"",_xlpm.v))</f>
        <v/>
      </c>
      <c r="E1289" s="6"/>
      <c r="F1289" s="6">
        <f>99</f>
        <v>99</v>
      </c>
      <c r="G1289" s="6" t="str">
        <f>_xlfn.XLOOKUP($F1289,题库数据!$A$5:$A$104,题库数据!$J$5:$J$104,"")</f>
        <v>A</v>
      </c>
      <c r="H1289" s="6" t="str">
        <f>_xlfn.LET(_xlpm.v,_xlfn.XLOOKUP(F1289,题库数据!$A$5:$A$104,题库数据!$K$5:$K$104,""),IF(OR(_xlpm.v="",_xlpm.v=0),"",_xlpm.v))</f>
        <v>S3 cheaper than Redshift anyday. And Redshift use case is generally for high data volume(Petabyte scales) of data. Here we are talking about few gigs only. Also, Athena is serverless and you don't pay for infrastructure. You only pay for the query that you do.S3每天都比Redshift便宜。Redshift的用例通常用于高数据量(PB级)的数据。这里我们只讨论几场演出。此外,Athena是无服务器的,您不需要支付基础设施费用。您只需为所做的查询付费。</v>
      </c>
    </row>
    <row r="1290" spans="1:8" ht="18.75" customHeight="1" thickBot="1">
      <c r="A1290" s="12"/>
      <c r="B1290" s="54"/>
      <c r="C1290" s="55"/>
      <c r="D1290" s="6" t="str" cm="1">
        <f t="array" ref="D1290">_xlfn.LET(_xlpm.v,INDEX($B:$B, 4 + INT((ROW()-4)/13)*13 + 8), IF(_xlpm.v=0,"",_xlpm.v))</f>
        <v/>
      </c>
      <c r="E1290" s="6"/>
      <c r="F1290" s="6">
        <f>99</f>
        <v>99</v>
      </c>
      <c r="G1290" s="6" t="str">
        <f>_xlfn.XLOOKUP($F1290,题库数据!$A$5:$A$104,题库数据!$J$5:$J$104,"")</f>
        <v>A</v>
      </c>
      <c r="H1290" s="6" t="str">
        <f>_xlfn.LET(_xlpm.v,_xlfn.XLOOKUP(F1290,题库数据!$A$5:$A$104,题库数据!$K$5:$K$104,""),IF(OR(_xlpm.v="",_xlpm.v=0),"",_xlpm.v))</f>
        <v>S3 cheaper than Redshift anyday. And Redshift use case is generally for high data volume(Petabyte scales) of data. Here we are talking about few gigs only. Also, Athena is serverless and you don't pay for infrastructure. You only pay for the query that you do.S3每天都比Redshift便宜。Redshift的用例通常用于高数据量(PB级)的数据。这里我们只讨论几场演出。此外,Athena是无服务器的,您不需要支付基础设施费用。您只需为所做的查询付费。</v>
      </c>
    </row>
    <row r="1291" spans="1:8" ht="58.5" customHeight="1" thickTop="1" thickBot="1">
      <c r="A1291" s="8" t="s">
        <v>214</v>
      </c>
      <c r="B1291" s="56" t="s">
        <v>781</v>
      </c>
      <c r="C1291" s="57"/>
      <c r="D1291" s="6" t="str" cm="1">
        <f t="array" ref="D1291">_xlfn.LET(_xlpm.v,INDEX($B:$B, 4 + INT((ROW()-4)/13)*13 + 8), IF(_xlpm.v=0,"",_xlpm.v))</f>
        <v/>
      </c>
      <c r="E1291" s="6"/>
      <c r="F1291" s="6">
        <f>100</f>
        <v>100</v>
      </c>
      <c r="G1291" s="6" t="str">
        <f>_xlfn.XLOOKUP($F1291,题库数据!$A$5:$A$104,题库数据!$J$5:$J$104,"")</f>
        <v>B</v>
      </c>
      <c r="H1291" s="6" t="str">
        <f>_xlfn.LET(_xlpm.v,_xlfn.XLOOKUP(F1291,题库数据!$A$5:$A$104,题库数据!$K$5:$K$104,""),IF(OR(_xlpm.v="",_xlpm.v=0),"",_xlpm.v))</f>
        <v>Since the report need to be created only once a month Amazon Kinesis is out because it is a streaming service. so A and D are out. To query data in S3 in a cost effective way, Athena is the answer so B is the correct answer.由于亚马逊Kinesis是一个流媒体服务,因此该报告每月只需创建一次。所以A和D出局。为了以经济高效的方式在S3中查询数据,Athena是答案,因此B是正确答案.</v>
      </c>
    </row>
    <row r="1292" spans="1:8" ht="18.75" customHeight="1">
      <c r="A1292" s="13"/>
      <c r="B1292" s="58"/>
      <c r="C1292" s="59"/>
      <c r="D1292" s="6" t="str" cm="1">
        <f t="array" ref="D1292">_xlfn.LET(_xlpm.v,INDEX($B:$B, 4 + INT((ROW()-4)/13)*13 + 8), IF(_xlpm.v=0,"",_xlpm.v))</f>
        <v/>
      </c>
      <c r="E1292" s="6"/>
      <c r="F1292" s="6">
        <f>100</f>
        <v>100</v>
      </c>
      <c r="G1292" s="6" t="str">
        <f>_xlfn.XLOOKUP($F1292,题库数据!$A$5:$A$104,题库数据!$J$5:$J$104,"")</f>
        <v>B</v>
      </c>
      <c r="H1292" s="6" t="str">
        <f>_xlfn.LET(_xlpm.v,_xlfn.XLOOKUP(F1292,题库数据!$A$5:$A$104,题库数据!$K$5:$K$104,""),IF(OR(_xlpm.v="",_xlpm.v=0),"",_xlpm.v))</f>
        <v>Since the report need to be created only once a month Amazon Kinesis is out because it is a streaming service. so A and D are out. To query data in S3 in a cost effective way, Athena is the answer so B is the correct answer.由于亚马逊Kinesis是一个流媒体服务,因此该报告每月只需创建一次。所以A和D出局。为了以经济高效的方式在S3中查询数据,Athena是答案,因此B是正确答案.</v>
      </c>
    </row>
    <row r="1293" spans="1:8" ht="18.75" customHeight="1">
      <c r="A1293" s="14" t="s">
        <v>107</v>
      </c>
      <c r="B1293" s="60" t="str">
        <f>_xlfn.XLOOKUP($F1293,题库[题号],题库[选项A])</f>
        <v>在主账户中启用成本和使用情况报告,将报告发送到 Amazon Kinesis.使用 Amazon EMR 进行分析.</v>
      </c>
      <c r="C1293" s="61"/>
      <c r="D1293" s="6" t="str" cm="1">
        <f t="array" ref="D1293">_xlfn.LET(_xlpm.v,INDEX($B:$B, 4 + INT((ROW()-4)/13)*13 + 8), IF(_xlpm.v=0,"",_xlpm.v))</f>
        <v/>
      </c>
      <c r="E1293" s="6"/>
      <c r="F1293" s="6">
        <f>100</f>
        <v>100</v>
      </c>
      <c r="G1293" s="6" t="str">
        <f>_xlfn.XLOOKUP($F1293,题库数据!$A$5:$A$104,题库数据!$J$5:$J$104,"")</f>
        <v>B</v>
      </c>
      <c r="H1293" s="6" t="str">
        <f>_xlfn.LET(_xlpm.v,_xlfn.XLOOKUP(F1293,题库数据!$A$5:$A$104,题库数据!$K$5:$K$104,""),IF(OR(_xlpm.v="",_xlpm.v=0),"",_xlpm.v))</f>
        <v>Since the report need to be created only once a month Amazon Kinesis is out because it is a streaming service. so A and D are out. To query data in S3 in a cost effective way, Athena is the answer so B is the correct answer.由于亚马逊Kinesis是一个流媒体服务,因此该报告每月只需创建一次。所以A和D出局。为了以经济高效的方式在S3中查询数据,Athena是答案,因此B是正确答案.</v>
      </c>
    </row>
    <row r="1294" spans="1:8" ht="18.75" customHeight="1">
      <c r="A1294" s="14" t="s">
        <v>108</v>
      </c>
      <c r="B1294" s="60" t="str">
        <f>_xlfn.XLOOKUP($F1294,题库[题号],题库[选项B])</f>
        <v>在管理账户中后用成本和使用情况报告.将报告发送到 Amazon S3.使用 Amazon Athena 进行分析.</v>
      </c>
      <c r="C1294" s="61"/>
      <c r="D1294" s="6" t="str" cm="1">
        <f t="array" ref="D1294">_xlfn.LET(_xlpm.v,INDEX($B:$B, 4 + INT((ROW()-4)/13)*13 + 8), IF(_xlpm.v=0,"",_xlpm.v))</f>
        <v/>
      </c>
      <c r="E1294" s="6"/>
      <c r="F1294" s="6">
        <f>100</f>
        <v>100</v>
      </c>
      <c r="G1294" s="6" t="str">
        <f>_xlfn.XLOOKUP($F1294,题库数据!$A$5:$A$104,题库数据!$J$5:$J$104,"")</f>
        <v>B</v>
      </c>
      <c r="H1294" s="6" t="str">
        <f>_xlfn.LET(_xlpm.v,_xlfn.XLOOKUP(F1294,题库数据!$A$5:$A$104,题库数据!$K$5:$K$104,""),IF(OR(_xlpm.v="",_xlpm.v=0),"",_xlpm.v))</f>
        <v>Since the report need to be created only once a month Amazon Kinesis is out because it is a streaming service. so A and D are out. To query data in S3 in a cost effective way, Athena is the answer so B is the correct answer.由于亚马逊Kinesis是一个流媒体服务,因此该报告每月只需创建一次。所以A和D出局。为了以经济高效的方式在S3中查询数据,Athena是答案,因此B是正确答案.</v>
      </c>
    </row>
    <row r="1295" spans="1:8" ht="18.75" customHeight="1">
      <c r="A1295" s="14" t="s">
        <v>109</v>
      </c>
      <c r="B1295" s="60" t="str">
        <f>_xlfn.XLOOKUP($F1295,题库[题号],题库[选项C])</f>
        <v>为成员账户启用成本和使用报告.将报告发送到 Amazon S3.使用 Amazon Redshift 进行分析.</v>
      </c>
      <c r="C1295" s="61"/>
      <c r="D1295" s="6" t="str" cm="1">
        <f t="array" ref="D1295">_xlfn.LET(_xlpm.v,INDEX($B:$B, 4 + INT((ROW()-4)/13)*13 + 8), IF(_xlpm.v=0,"",_xlpm.v))</f>
        <v/>
      </c>
      <c r="E1295" s="6"/>
      <c r="F1295" s="6">
        <f>100</f>
        <v>100</v>
      </c>
      <c r="G1295" s="6" t="str">
        <f>_xlfn.XLOOKUP($F1295,题库数据!$A$5:$A$104,题库数据!$J$5:$J$104,"")</f>
        <v>B</v>
      </c>
      <c r="H1295" s="6" t="str">
        <f>_xlfn.LET(_xlpm.v,_xlfn.XLOOKUP(F1295,题库数据!$A$5:$A$104,题库数据!$K$5:$K$104,""),IF(OR(_xlpm.v="",_xlpm.v=0),"",_xlpm.v))</f>
        <v>Since the report need to be created only once a month Amazon Kinesis is out because it is a streaming service. so A and D are out. To query data in S3 in a cost effective way, Athena is the answer so B is the correct answer.由于亚马逊Kinesis是一个流媒体服务,因此该报告每月只需创建一次。所以A和D出局。为了以经济高效的方式在S3中查询数据,Athena是答案,因此B是正确答案.</v>
      </c>
    </row>
    <row r="1296" spans="1:8" ht="18.75" customHeight="1">
      <c r="A1296" s="14" t="s">
        <v>110</v>
      </c>
      <c r="B1296" s="60" t="str">
        <f>_xlfn.XLOOKUP($F1296,题库[题号],题库[选项D])</f>
        <v>为成员账户后用成本和使用情况报告.将报告发送到 Amazon Kinesis.使用 Amazon QuickSight 进行分析.</v>
      </c>
      <c r="C1296" s="61"/>
      <c r="D1296" s="6" t="str" cm="1">
        <f t="array" ref="D1296">_xlfn.LET(_xlpm.v,INDEX($B:$B, 4 + INT((ROW()-4)/13)*13 + 8), IF(_xlpm.v=0,"",_xlpm.v))</f>
        <v/>
      </c>
      <c r="E1296" s="6"/>
      <c r="F1296" s="6">
        <f>100</f>
        <v>100</v>
      </c>
      <c r="G1296" s="6" t="str">
        <f>_xlfn.XLOOKUP($F1296,题库数据!$A$5:$A$104,题库数据!$J$5:$J$104,"")</f>
        <v>B</v>
      </c>
      <c r="H1296" s="6" t="str">
        <f>_xlfn.LET(_xlpm.v,_xlfn.XLOOKUP(F1296,题库数据!$A$5:$A$104,题库数据!$K$5:$K$104,""),IF(OR(_xlpm.v="",_xlpm.v=0),"",_xlpm.v))</f>
        <v>Since the report need to be created only once a month Amazon Kinesis is out because it is a streaming service. so A and D are out. To query data in S3 in a cost effective way, Athena is the answer so B is the correct answer.由于亚马逊Kinesis是一个流媒体服务,因此该报告每月只需创建一次。所以A和D出局。为了以经济高效的方式在S3中查询数据,Athena是答案,因此B是正确答案.</v>
      </c>
    </row>
    <row r="1297" spans="1:8" ht="18.75" customHeight="1">
      <c r="A1297" s="14"/>
      <c r="B1297" s="62" t="str">
        <f>_xlfn.LET(_xlpm.v,_xlfn.XLOOKUP($F1297,题库[题号],题库[选项E],""),IF(OR(_xlpm.v="",_xlpm.v=0),"",_xlpm.v))</f>
        <v/>
      </c>
      <c r="C1297" s="63"/>
      <c r="D1297" s="6" t="str" cm="1">
        <f t="array" ref="D1297">_xlfn.LET(_xlpm.v,INDEX($B:$B, 4 + INT((ROW()-4)/13)*13 + 8), IF(_xlpm.v=0,"",_xlpm.v))</f>
        <v/>
      </c>
      <c r="E1297" s="6"/>
      <c r="F1297" s="6">
        <f>100</f>
        <v>100</v>
      </c>
      <c r="G1297" s="6" t="str">
        <f>_xlfn.XLOOKUP($F1297,题库数据!$A$5:$A$104,题库数据!$J$5:$J$104,"")</f>
        <v>B</v>
      </c>
      <c r="H1297" s="6" t="str">
        <f>_xlfn.LET(_xlpm.v,_xlfn.XLOOKUP(F1297,题库数据!$A$5:$A$104,题库数据!$K$5:$K$104,""),IF(OR(_xlpm.v="",_xlpm.v=0),"",_xlpm.v))</f>
        <v>Since the report need to be created only once a month Amazon Kinesis is out because it is a streaming service. so A and D are out. To query data in S3 in a cost effective way, Athena is the answer so B is the correct answer.由于亚马逊Kinesis是一个流媒体服务,因此该报告每月只需创建一次。所以A和D出局。为了以经济高效的方式在S3中查询数据,Athena是答案,因此B是正确答案.</v>
      </c>
    </row>
    <row r="1298" spans="1:8" ht="18.75" customHeight="1" thickBot="1">
      <c r="A1298" s="14"/>
      <c r="B1298" s="66" t="str">
        <f>_xlfn.LET(_xlpm.v,_xlfn.XLOOKUP($F1298,题库[题号],题库[选项F],""),IF(OR(_xlpm.v="",_xlpm.v=0),"",_xlpm.v))</f>
        <v/>
      </c>
      <c r="C1298" s="67"/>
      <c r="D1298" s="6" t="str" cm="1">
        <f t="array" ref="D1298">_xlfn.LET(_xlpm.v,INDEX($B:$B, 4 + INT((ROW()-4)/13)*13 + 8), IF(_xlpm.v=0,"",_xlpm.v))</f>
        <v/>
      </c>
      <c r="E1298" s="6"/>
      <c r="F1298" s="6">
        <f>100</f>
        <v>100</v>
      </c>
      <c r="G1298" s="6" t="str">
        <f>_xlfn.XLOOKUP($F1298,题库数据!$A$5:$A$104,题库数据!$J$5:$J$104,"")</f>
        <v>B</v>
      </c>
      <c r="H1298" s="6" t="str">
        <f>_xlfn.LET(_xlpm.v,_xlfn.XLOOKUP(F1298,题库数据!$A$5:$A$104,题库数据!$K$5:$K$104,""),IF(OR(_xlpm.v="",_xlpm.v=0),"",_xlpm.v))</f>
        <v>Since the report need to be created only once a month Amazon Kinesis is out because it is a streaming service. so A and D are out. To query data in S3 in a cost effective way, Athena is the answer so B is the correct answer.由于亚马逊Kinesis是一个流媒体服务,因此该报告每月只需创建一次。所以A和D出局。为了以经济高效的方式在S3中查询数据,Athena是答案,因此B是正确答案.</v>
      </c>
    </row>
    <row r="1299" spans="1:8" ht="18.75" customHeight="1" thickBot="1">
      <c r="A1299" s="11" t="s">
        <v>111</v>
      </c>
      <c r="B1299" s="25"/>
      <c r="C1299" s="7"/>
      <c r="D1299" s="6" t="str" cm="1">
        <f t="array" ref="D1299">_xlfn.LET(_xlpm.v,INDEX($B:$B, 4 + INT((ROW()-4)/13)*13 + 8), IF(_xlpm.v=0,"",_xlpm.v))</f>
        <v/>
      </c>
      <c r="E1299" s="6"/>
      <c r="F1299" s="6">
        <f>100</f>
        <v>100</v>
      </c>
      <c r="G1299" s="6" t="str">
        <f>_xlfn.XLOOKUP($F1299,题库数据!$A$5:$A$104,题库数据!$J$5:$J$104,"")</f>
        <v>B</v>
      </c>
      <c r="H1299" s="6" t="str">
        <f>_xlfn.LET(_xlpm.v,_xlfn.XLOOKUP(F1299,题库数据!$A$5:$A$104,题库数据!$K$5:$K$104,""),IF(OR(_xlpm.v="",_xlpm.v=0),"",_xlpm.v))</f>
        <v>Since the report need to be created only once a month Amazon Kinesis is out because it is a streaming service. so A and D are out. To query data in S3 in a cost effective way, Athena is the answer so B is the correct answer.由于亚马逊Kinesis是一个流媒体服务,因此该报告每月只需创建一次。所以A和D出局。为了以经济高效的方式在S3中查询数据,Athena是答案,因此B是正确答案.</v>
      </c>
    </row>
    <row r="1300" spans="1:8" ht="18.75" customHeight="1">
      <c r="A1300" s="14" t="s">
        <v>112</v>
      </c>
      <c r="B1300" s="34" t="str">
        <f>_xlfn.LET(_xlpm.inp,$B$1299,_xlpm.nInp,_xlfn.LET(_xlpm.raw,UPPER(TRIM($B$1299)),_xlpm.clean,SUBSTITUTE(SUBSTITUTE(SUBSTITUTE(SUBSTITUTE(SUBSTITUTE(_xlpm.raw,"，",","),"、",","),"；",","),"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0" s="19"/>
      <c r="D1300" s="6" t="str" cm="1">
        <f t="array" ref="D1300">_xlfn.LET(_xlpm.v,INDEX($B:$B, 4 + INT((ROW()-4)/13)*13 + 8), IF(_xlpm.v=0,"",_xlpm.v))</f>
        <v/>
      </c>
      <c r="E1300" s="6"/>
      <c r="F1300" s="6">
        <f>100</f>
        <v>100</v>
      </c>
      <c r="G1300" s="6" t="str">
        <f>_xlfn.XLOOKUP($F1300,题库数据!$A$5:$A$104,题库数据!$J$5:$J$104,"")</f>
        <v>B</v>
      </c>
      <c r="H1300" s="6" t="str">
        <f>_xlfn.LET(_xlpm.v,_xlfn.XLOOKUP(F1300,题库数据!$A$5:$A$104,题库数据!$K$5:$K$104,""),IF(OR(_xlpm.v="",_xlpm.v=0),"",_xlpm.v))</f>
        <v>Since the report need to be created only once a month Amazon Kinesis is out because it is a streaming service. so A and D are out. To query data in S3 in a cost effective way, Athena is the answer so B is the correct answer.由于亚马逊Kinesis是一个流媒体服务,因此该报告每月只需创建一次。所以A和D出局。为了以经济高效的方式在S3中查询数据,Athena是答案,因此B是正确答案.</v>
      </c>
    </row>
    <row r="1301" spans="1:8" ht="18.75" customHeight="1">
      <c r="A1301" s="14" t="s">
        <v>113</v>
      </c>
      <c r="B1301" s="35" t="str">
        <f>_xlfn.LET(_xlpm.inp,$B$1299,_xlpm.nStd,_xlfn.LET(_xlpm.raw,UPPER(TRIM($G$1291)),_xlpm.clean,SUBSTITUTE(SUBSTITUTE(SUBSTITUTE(SUBSTITUTE(SUBSTITUTE(_xlpm.raw,"，",","),"、",","),"；",","),"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01" s="18"/>
      <c r="D1301" s="6" t="str" cm="1">
        <f t="array" ref="D1301">_xlfn.LET(_xlpm.v,INDEX($B:$B, 4 + INT((ROW()-4)/13)*13 + 8), IF(_xlpm.v=0,"",_xlpm.v))</f>
        <v/>
      </c>
      <c r="E1301" s="6"/>
      <c r="F1301" s="6">
        <f>100</f>
        <v>100</v>
      </c>
      <c r="G1301" s="6" t="str">
        <f>_xlfn.XLOOKUP($F1301,题库数据!$A$5:$A$104,题库数据!$J$5:$J$104,"")</f>
        <v>B</v>
      </c>
      <c r="H1301" s="6" t="str">
        <f>_xlfn.LET(_xlpm.v,_xlfn.XLOOKUP(F1301,题库数据!$A$5:$A$104,题库数据!$K$5:$K$104,""),IF(OR(_xlpm.v="",_xlpm.v=0),"",_xlpm.v))</f>
        <v>Since the report need to be created only once a month Amazon Kinesis is out because it is a streaming service. so A and D are out. To query data in S3 in a cost effective way, Athena is the answer so B is the correct answer.由于亚马逊Kinesis是一个流媒体服务,因此该报告每月只需创建一次。所以A和D出局。为了以经济高效的方式在S3中查询数据,Athena是答案,因此B是正确答案.</v>
      </c>
    </row>
    <row r="1302" spans="1:8" ht="18.75" customHeight="1">
      <c r="A1302" s="37" t="s">
        <v>114</v>
      </c>
      <c r="B1302" s="52" t="str">
        <f>_xlfn.LET(_xlpm.inp,$B$1299,_xlpm.p,$H$1291,IF(OR(LEN(TRIM(_xlpm.inp))=0,LEN(TRIM(_xlpm.p))=0,_xlpm.p=0),"",_xlpm.p))</f>
        <v/>
      </c>
      <c r="C1302" s="63"/>
      <c r="D1302" s="6" t="str" cm="1">
        <f t="array" ref="D1302">_xlfn.LET(_xlpm.v,INDEX($B:$B, 4 + INT((ROW()-4)/13)*13 + 8), IF(_xlpm.v=0,"",_xlpm.v))</f>
        <v/>
      </c>
      <c r="E1302" s="6"/>
      <c r="F1302" s="6">
        <f>100</f>
        <v>100</v>
      </c>
      <c r="G1302" s="6" t="str">
        <f>_xlfn.XLOOKUP($F1302,题库数据!$A$5:$A$104,题库数据!$J$5:$J$104,"")</f>
        <v>B</v>
      </c>
      <c r="H1302" s="6" t="str">
        <f>_xlfn.LET(_xlpm.v,_xlfn.XLOOKUP(F1302,题库数据!$A$5:$A$104,题库数据!$K$5:$K$104,""),IF(OR(_xlpm.v="",_xlpm.v=0),"",_xlpm.v))</f>
        <v>Since the report need to be created only once a month Amazon Kinesis is out because it is a streaming service. so A and D are out. To query data in S3 in a cost effective way, Athena is the answer so B is the correct answer.由于亚马逊Kinesis是一个流媒体服务,因此该报告每月只需创建一次。所以A和D出局。为了以经济高效的方式在S3中查询数据,Athena是答案,因此B是正确答案.</v>
      </c>
    </row>
    <row r="1303" spans="1:8" ht="18.75" customHeight="1" thickBot="1">
      <c r="A1303" s="16"/>
      <c r="B1303" s="77"/>
      <c r="C1303" s="78"/>
      <c r="D1303" s="6" t="str" cm="1">
        <f t="array" ref="D1303">_xlfn.LET(_xlpm.v,INDEX($B:$B, 4 + INT((ROW()-4)/13)*13 + 8), IF(_xlpm.v=0,"",_xlpm.v))</f>
        <v/>
      </c>
      <c r="E1303" s="6"/>
      <c r="F1303" s="6">
        <f>100</f>
        <v>100</v>
      </c>
      <c r="G1303" s="6" t="str">
        <f>_xlfn.XLOOKUP($F1303,题库数据!$A$5:$A$104,题库数据!$J$5:$J$104,"")</f>
        <v>B</v>
      </c>
      <c r="H1303" s="6" t="str">
        <f>_xlfn.LET(_xlpm.v,_xlfn.XLOOKUP(F1303,题库数据!$A$5:$A$104,题库数据!$K$5:$K$104,""),IF(OR(_xlpm.v="",_xlpm.v=0),"",_xlpm.v))</f>
        <v>Since the report need to be created only once a month Amazon Kinesis is out because it is a streaming service. so A and D are out. To query data in S3 in a cost effective way, Athena is the answer so B is the correct answer.由于亚马逊Kinesis是一个流媒体服务,因此该报告每月只需创建一次。所以A和D出局。为了以经济高效的方式在S3中查询数据,Athena是答案,因此B是正确答案.</v>
      </c>
    </row>
    <row r="1304" spans="1:8" ht="17.25" thickTop="1">
      <c r="A1304" s="5"/>
      <c r="B1304" s="79"/>
      <c r="C1304" s="79"/>
      <c r="D1304" s="6"/>
      <c r="E1304" s="6"/>
      <c r="F1304" s="6"/>
      <c r="G1304" s="6"/>
      <c r="H1304" s="6" t="str">
        <f>_xlfn.LET(_xlpm.v,_xlfn.XLOOKUP(F1304,题库数据!$A$5:$A$104,题库数据!$K$5:$K$104,""),IF(OR(_xlpm.v="",_xlpm.v=0),"",_xlpm.v))</f>
        <v/>
      </c>
    </row>
  </sheetData>
  <mergeCells count="1003">
    <mergeCell ref="B1302:C1302"/>
    <mergeCell ref="B1303:C1303"/>
    <mergeCell ref="B1304:C1304"/>
    <mergeCell ref="B1294:C1294"/>
    <mergeCell ref="B1295:C1295"/>
    <mergeCell ref="B1296:C1296"/>
    <mergeCell ref="B1297:C1297"/>
    <mergeCell ref="B1298:C1298"/>
    <mergeCell ref="B1289:C1289"/>
    <mergeCell ref="B1290:C1290"/>
    <mergeCell ref="B1291:C1291"/>
    <mergeCell ref="B1292:C1292"/>
    <mergeCell ref="B1293:C1293"/>
    <mergeCell ref="B1281:C1281"/>
    <mergeCell ref="B1282:C1282"/>
    <mergeCell ref="B1283:C1283"/>
    <mergeCell ref="B1284:C1284"/>
    <mergeCell ref="B1285:C1285"/>
    <mergeCell ref="B1276:C1276"/>
    <mergeCell ref="B1277:C1277"/>
    <mergeCell ref="B1278:C1278"/>
    <mergeCell ref="B1279:C1279"/>
    <mergeCell ref="B1280:C1280"/>
    <mergeCell ref="B1268:C1268"/>
    <mergeCell ref="B1269:C1269"/>
    <mergeCell ref="B1270:C1270"/>
    <mergeCell ref="B1271:C1271"/>
    <mergeCell ref="B1272:C1272"/>
    <mergeCell ref="B1263:C1263"/>
    <mergeCell ref="B1264:C1264"/>
    <mergeCell ref="B1265:C1265"/>
    <mergeCell ref="B1266:C1266"/>
    <mergeCell ref="B1267:C1267"/>
    <mergeCell ref="B1255:C1255"/>
    <mergeCell ref="B1256:C1256"/>
    <mergeCell ref="B1257:C1257"/>
    <mergeCell ref="B1258:C1258"/>
    <mergeCell ref="B1259:C1259"/>
    <mergeCell ref="B1250:C1250"/>
    <mergeCell ref="B1251:C1251"/>
    <mergeCell ref="B1252:C1252"/>
    <mergeCell ref="B1253:C1253"/>
    <mergeCell ref="B1254:C1254"/>
    <mergeCell ref="B1242:C1242"/>
    <mergeCell ref="B1243:C1243"/>
    <mergeCell ref="B1244:C1244"/>
    <mergeCell ref="B1245:C1245"/>
    <mergeCell ref="B1246:C1246"/>
    <mergeCell ref="B1237:C1237"/>
    <mergeCell ref="B1238:C1238"/>
    <mergeCell ref="B1239:C1239"/>
    <mergeCell ref="B1240:C1240"/>
    <mergeCell ref="B1241:C1241"/>
    <mergeCell ref="B1229:C1229"/>
    <mergeCell ref="B1230:C1230"/>
    <mergeCell ref="B1231:C1231"/>
    <mergeCell ref="B1232:C1232"/>
    <mergeCell ref="B1233:C1233"/>
    <mergeCell ref="B1224:C1224"/>
    <mergeCell ref="B1225:C1225"/>
    <mergeCell ref="B1226:C1226"/>
    <mergeCell ref="B1227:C1227"/>
    <mergeCell ref="B1228:C1228"/>
    <mergeCell ref="B1216:C1216"/>
    <mergeCell ref="B1217:C1217"/>
    <mergeCell ref="B1218:C1218"/>
    <mergeCell ref="B1219:C1219"/>
    <mergeCell ref="B1220:C1220"/>
    <mergeCell ref="B1211:C1211"/>
    <mergeCell ref="B1212:C1212"/>
    <mergeCell ref="B1213:C1213"/>
    <mergeCell ref="B1214:C1214"/>
    <mergeCell ref="B1215:C1215"/>
    <mergeCell ref="B1203:C1203"/>
    <mergeCell ref="B1204:C1204"/>
    <mergeCell ref="B1205:C1205"/>
    <mergeCell ref="B1206:C1206"/>
    <mergeCell ref="B1207:C1207"/>
    <mergeCell ref="B1198:C1198"/>
    <mergeCell ref="B1199:C1199"/>
    <mergeCell ref="B1200:C1200"/>
    <mergeCell ref="B1201:C1201"/>
    <mergeCell ref="B1202:C1202"/>
    <mergeCell ref="B1190:C1190"/>
    <mergeCell ref="B1191:C1191"/>
    <mergeCell ref="B1192:C1192"/>
    <mergeCell ref="B1193:C1193"/>
    <mergeCell ref="B1194:C1194"/>
    <mergeCell ref="B1185:C1185"/>
    <mergeCell ref="B1186:C1186"/>
    <mergeCell ref="B1187:C1187"/>
    <mergeCell ref="B1188:C1188"/>
    <mergeCell ref="B1189:C1189"/>
    <mergeCell ref="B1177:C1177"/>
    <mergeCell ref="B1178:C1178"/>
    <mergeCell ref="B1179:C1179"/>
    <mergeCell ref="B1180:C1180"/>
    <mergeCell ref="B1181:C1181"/>
    <mergeCell ref="B1172:C1172"/>
    <mergeCell ref="B1173:C1173"/>
    <mergeCell ref="B1174:C1174"/>
    <mergeCell ref="B1175:C1175"/>
    <mergeCell ref="B1176:C1176"/>
    <mergeCell ref="B1164:C1164"/>
    <mergeCell ref="B1165:C1165"/>
    <mergeCell ref="B1166:C1166"/>
    <mergeCell ref="B1167:C1167"/>
    <mergeCell ref="B1168:C1168"/>
    <mergeCell ref="B1159:C1159"/>
    <mergeCell ref="B1160:C1160"/>
    <mergeCell ref="B1161:C1161"/>
    <mergeCell ref="B1162:C1162"/>
    <mergeCell ref="B1163:C1163"/>
    <mergeCell ref="B1151:C1151"/>
    <mergeCell ref="B1152:C1152"/>
    <mergeCell ref="B1153:C1153"/>
    <mergeCell ref="B1154:C1154"/>
    <mergeCell ref="B1155:C1155"/>
    <mergeCell ref="B1146:C1146"/>
    <mergeCell ref="B1147:C1147"/>
    <mergeCell ref="B1148:C1148"/>
    <mergeCell ref="B1149:C1149"/>
    <mergeCell ref="B1150:C1150"/>
    <mergeCell ref="B1138:C1138"/>
    <mergeCell ref="B1139:C1139"/>
    <mergeCell ref="B1140:C1140"/>
    <mergeCell ref="B1141:C1141"/>
    <mergeCell ref="B1142:C1142"/>
    <mergeCell ref="B1133:C1133"/>
    <mergeCell ref="B1134:C1134"/>
    <mergeCell ref="B1135:C1135"/>
    <mergeCell ref="B1136:C1136"/>
    <mergeCell ref="B1137:C1137"/>
    <mergeCell ref="B1125:C1125"/>
    <mergeCell ref="B1126:C1126"/>
    <mergeCell ref="B1127:C1127"/>
    <mergeCell ref="B1128:C1128"/>
    <mergeCell ref="B1129:C1129"/>
    <mergeCell ref="B1120:C1120"/>
    <mergeCell ref="B1121:C1121"/>
    <mergeCell ref="B1122:C1122"/>
    <mergeCell ref="B1123:C1123"/>
    <mergeCell ref="B1124:C1124"/>
    <mergeCell ref="B1112:C1112"/>
    <mergeCell ref="B1113:C1113"/>
    <mergeCell ref="B1114:C1114"/>
    <mergeCell ref="B1115:C1115"/>
    <mergeCell ref="B1116:C1116"/>
    <mergeCell ref="B1107:C1107"/>
    <mergeCell ref="B1108:C1108"/>
    <mergeCell ref="B1109:C1109"/>
    <mergeCell ref="B1110:C1110"/>
    <mergeCell ref="B1111:C1111"/>
    <mergeCell ref="B1099:C1099"/>
    <mergeCell ref="B1100:C1100"/>
    <mergeCell ref="B1101:C1101"/>
    <mergeCell ref="B1102:C1102"/>
    <mergeCell ref="B1103:C1103"/>
    <mergeCell ref="B1094:C1094"/>
    <mergeCell ref="B1095:C1095"/>
    <mergeCell ref="B1096:C1096"/>
    <mergeCell ref="B1097:C1097"/>
    <mergeCell ref="B1098:C1098"/>
    <mergeCell ref="B1086:C1086"/>
    <mergeCell ref="B1087:C1087"/>
    <mergeCell ref="B1088:C1088"/>
    <mergeCell ref="B1089:C1089"/>
    <mergeCell ref="B1090:C1090"/>
    <mergeCell ref="B1081:C1081"/>
    <mergeCell ref="B1082:C1082"/>
    <mergeCell ref="B1083:C1083"/>
    <mergeCell ref="B1084:C1084"/>
    <mergeCell ref="B1085:C1085"/>
    <mergeCell ref="B1073:C1073"/>
    <mergeCell ref="B1074:C1074"/>
    <mergeCell ref="B1075:C1075"/>
    <mergeCell ref="B1076:C1076"/>
    <mergeCell ref="B1077:C1077"/>
    <mergeCell ref="B1068:C1068"/>
    <mergeCell ref="B1069:C1069"/>
    <mergeCell ref="B1070:C1070"/>
    <mergeCell ref="B1071:C1071"/>
    <mergeCell ref="B1072:C1072"/>
    <mergeCell ref="B1060:C1060"/>
    <mergeCell ref="B1061:C1061"/>
    <mergeCell ref="B1062:C1062"/>
    <mergeCell ref="B1063:C1063"/>
    <mergeCell ref="B1064:C1064"/>
    <mergeCell ref="B1055:C1055"/>
    <mergeCell ref="B1056:C1056"/>
    <mergeCell ref="B1057:C1057"/>
    <mergeCell ref="B1058:C1058"/>
    <mergeCell ref="B1059:C1059"/>
    <mergeCell ref="B1047:C1047"/>
    <mergeCell ref="B1048:C1048"/>
    <mergeCell ref="B1049:C1049"/>
    <mergeCell ref="B1050:C1050"/>
    <mergeCell ref="B1051:C1051"/>
    <mergeCell ref="B1042:C1042"/>
    <mergeCell ref="B1043:C1043"/>
    <mergeCell ref="B1044:C1044"/>
    <mergeCell ref="B1045:C1045"/>
    <mergeCell ref="B1046:C1046"/>
    <mergeCell ref="B1034:C1034"/>
    <mergeCell ref="B1035:C1035"/>
    <mergeCell ref="B1036:C1036"/>
    <mergeCell ref="B1037:C1037"/>
    <mergeCell ref="B1038:C1038"/>
    <mergeCell ref="B1029:C1029"/>
    <mergeCell ref="B1030:C1030"/>
    <mergeCell ref="B1031:C1031"/>
    <mergeCell ref="B1032:C1032"/>
    <mergeCell ref="B1033:C1033"/>
    <mergeCell ref="B1021:C1021"/>
    <mergeCell ref="B1022:C1022"/>
    <mergeCell ref="B1023:C1023"/>
    <mergeCell ref="B1024:C1024"/>
    <mergeCell ref="B1025:C1025"/>
    <mergeCell ref="B1016:C1016"/>
    <mergeCell ref="B1017:C1017"/>
    <mergeCell ref="B1018:C1018"/>
    <mergeCell ref="B1019:C1019"/>
    <mergeCell ref="B1020:C1020"/>
    <mergeCell ref="B1008:C1008"/>
    <mergeCell ref="B1009:C1009"/>
    <mergeCell ref="B1010:C1010"/>
    <mergeCell ref="B1011:C1011"/>
    <mergeCell ref="B1012:C1012"/>
    <mergeCell ref="B1003:C1003"/>
    <mergeCell ref="B1004:C1004"/>
    <mergeCell ref="B1005:C1005"/>
    <mergeCell ref="B1006:C1006"/>
    <mergeCell ref="B1007:C1007"/>
    <mergeCell ref="B995:C995"/>
    <mergeCell ref="B996:C996"/>
    <mergeCell ref="B997:C997"/>
    <mergeCell ref="B998:C998"/>
    <mergeCell ref="B999:C999"/>
    <mergeCell ref="B990:C990"/>
    <mergeCell ref="B991:C991"/>
    <mergeCell ref="B992:C992"/>
    <mergeCell ref="B993:C993"/>
    <mergeCell ref="B994:C994"/>
    <mergeCell ref="B982:C982"/>
    <mergeCell ref="B983:C983"/>
    <mergeCell ref="B984:C984"/>
    <mergeCell ref="B985:C985"/>
    <mergeCell ref="B986:C986"/>
    <mergeCell ref="B977:C977"/>
    <mergeCell ref="B978:C978"/>
    <mergeCell ref="B979:C979"/>
    <mergeCell ref="B980:C980"/>
    <mergeCell ref="B981:C981"/>
    <mergeCell ref="B969:C969"/>
    <mergeCell ref="B970:C970"/>
    <mergeCell ref="B971:C971"/>
    <mergeCell ref="B972:C972"/>
    <mergeCell ref="B973:C973"/>
    <mergeCell ref="B964:C964"/>
    <mergeCell ref="B965:C965"/>
    <mergeCell ref="B966:C966"/>
    <mergeCell ref="B967:C967"/>
    <mergeCell ref="B968:C968"/>
    <mergeCell ref="B956:C956"/>
    <mergeCell ref="B957:C957"/>
    <mergeCell ref="B958:C958"/>
    <mergeCell ref="B959:C959"/>
    <mergeCell ref="B960:C960"/>
    <mergeCell ref="B951:C951"/>
    <mergeCell ref="B952:C952"/>
    <mergeCell ref="B953:C953"/>
    <mergeCell ref="B954:C954"/>
    <mergeCell ref="B955:C955"/>
    <mergeCell ref="B943:C943"/>
    <mergeCell ref="B944:C944"/>
    <mergeCell ref="B945:C945"/>
    <mergeCell ref="B946:C946"/>
    <mergeCell ref="B947:C947"/>
    <mergeCell ref="B938:C938"/>
    <mergeCell ref="B939:C939"/>
    <mergeCell ref="B940:C940"/>
    <mergeCell ref="B941:C941"/>
    <mergeCell ref="B942:C942"/>
    <mergeCell ref="B930:C930"/>
    <mergeCell ref="B931:C931"/>
    <mergeCell ref="B932:C932"/>
    <mergeCell ref="B933:C933"/>
    <mergeCell ref="B934:C934"/>
    <mergeCell ref="B925:C925"/>
    <mergeCell ref="B926:C926"/>
    <mergeCell ref="B927:C927"/>
    <mergeCell ref="B928:C928"/>
    <mergeCell ref="B929:C929"/>
    <mergeCell ref="B917:C917"/>
    <mergeCell ref="B918:C918"/>
    <mergeCell ref="B919:C919"/>
    <mergeCell ref="B920:C920"/>
    <mergeCell ref="B921:C921"/>
    <mergeCell ref="B912:C912"/>
    <mergeCell ref="B913:C913"/>
    <mergeCell ref="B914:C914"/>
    <mergeCell ref="B915:C915"/>
    <mergeCell ref="B916:C916"/>
    <mergeCell ref="B904:C904"/>
    <mergeCell ref="B905:C905"/>
    <mergeCell ref="B906:C906"/>
    <mergeCell ref="B907:C907"/>
    <mergeCell ref="B908:C908"/>
    <mergeCell ref="B899:C899"/>
    <mergeCell ref="B900:C900"/>
    <mergeCell ref="B901:C901"/>
    <mergeCell ref="B902:C902"/>
    <mergeCell ref="B903:C903"/>
    <mergeCell ref="B891:C891"/>
    <mergeCell ref="B892:C892"/>
    <mergeCell ref="B893:C893"/>
    <mergeCell ref="B894:C894"/>
    <mergeCell ref="B895:C895"/>
    <mergeCell ref="B886:C886"/>
    <mergeCell ref="B887:C887"/>
    <mergeCell ref="B888:C888"/>
    <mergeCell ref="B889:C889"/>
    <mergeCell ref="B890:C890"/>
    <mergeCell ref="B878:C878"/>
    <mergeCell ref="B879:C879"/>
    <mergeCell ref="B880:C880"/>
    <mergeCell ref="B881:C881"/>
    <mergeCell ref="B882:C882"/>
    <mergeCell ref="B873:C873"/>
    <mergeCell ref="B874:C874"/>
    <mergeCell ref="B875:C875"/>
    <mergeCell ref="B876:C876"/>
    <mergeCell ref="B877:C877"/>
    <mergeCell ref="B865:C865"/>
    <mergeCell ref="B866:C866"/>
    <mergeCell ref="B867:C867"/>
    <mergeCell ref="B868:C868"/>
    <mergeCell ref="B869:C869"/>
    <mergeCell ref="B860:C860"/>
    <mergeCell ref="B861:C861"/>
    <mergeCell ref="B862:C862"/>
    <mergeCell ref="B863:C863"/>
    <mergeCell ref="B864:C864"/>
    <mergeCell ref="B852:C852"/>
    <mergeCell ref="B853:C853"/>
    <mergeCell ref="B854:C854"/>
    <mergeCell ref="B855:C855"/>
    <mergeCell ref="B856:C856"/>
    <mergeCell ref="B847:C847"/>
    <mergeCell ref="B848:C848"/>
    <mergeCell ref="B849:C849"/>
    <mergeCell ref="B850:C850"/>
    <mergeCell ref="B851:C851"/>
    <mergeCell ref="B839:C839"/>
    <mergeCell ref="B840:C840"/>
    <mergeCell ref="B841:C841"/>
    <mergeCell ref="B842:C842"/>
    <mergeCell ref="B843:C843"/>
    <mergeCell ref="B834:C834"/>
    <mergeCell ref="B835:C835"/>
    <mergeCell ref="B836:C836"/>
    <mergeCell ref="B837:C837"/>
    <mergeCell ref="B838:C838"/>
    <mergeCell ref="B826:C826"/>
    <mergeCell ref="B827:C827"/>
    <mergeCell ref="B828:C828"/>
    <mergeCell ref="B829:C829"/>
    <mergeCell ref="B830:C830"/>
    <mergeCell ref="B821:C821"/>
    <mergeCell ref="B822:C822"/>
    <mergeCell ref="B823:C823"/>
    <mergeCell ref="B824:C824"/>
    <mergeCell ref="B825:C825"/>
    <mergeCell ref="B813:C813"/>
    <mergeCell ref="B814:C814"/>
    <mergeCell ref="B815:C815"/>
    <mergeCell ref="B816:C816"/>
    <mergeCell ref="B817:C817"/>
    <mergeCell ref="B808:C808"/>
    <mergeCell ref="B809:C809"/>
    <mergeCell ref="B810:C810"/>
    <mergeCell ref="B811:C811"/>
    <mergeCell ref="B812:C812"/>
    <mergeCell ref="B800:C800"/>
    <mergeCell ref="B801:C801"/>
    <mergeCell ref="B802:C802"/>
    <mergeCell ref="B803:C803"/>
    <mergeCell ref="B804:C804"/>
    <mergeCell ref="B795:C795"/>
    <mergeCell ref="B796:C796"/>
    <mergeCell ref="B797:C797"/>
    <mergeCell ref="B798:C798"/>
    <mergeCell ref="B799:C799"/>
    <mergeCell ref="B787:C787"/>
    <mergeCell ref="B788:C788"/>
    <mergeCell ref="B789:C789"/>
    <mergeCell ref="B790:C790"/>
    <mergeCell ref="B791:C791"/>
    <mergeCell ref="B782:C782"/>
    <mergeCell ref="B783:C783"/>
    <mergeCell ref="B784:C784"/>
    <mergeCell ref="B785:C785"/>
    <mergeCell ref="B786:C786"/>
    <mergeCell ref="B774:C774"/>
    <mergeCell ref="B775:C775"/>
    <mergeCell ref="B776:C776"/>
    <mergeCell ref="B777:C777"/>
    <mergeCell ref="B778:C778"/>
    <mergeCell ref="B769:C769"/>
    <mergeCell ref="B770:C770"/>
    <mergeCell ref="B771:C771"/>
    <mergeCell ref="B772:C772"/>
    <mergeCell ref="B773:C773"/>
    <mergeCell ref="B761:C761"/>
    <mergeCell ref="B762:C762"/>
    <mergeCell ref="B763:C763"/>
    <mergeCell ref="B764:C764"/>
    <mergeCell ref="B765:C765"/>
    <mergeCell ref="B756:C756"/>
    <mergeCell ref="B757:C757"/>
    <mergeCell ref="B758:C758"/>
    <mergeCell ref="B759:C759"/>
    <mergeCell ref="B760:C760"/>
    <mergeCell ref="B748:C748"/>
    <mergeCell ref="B749:C749"/>
    <mergeCell ref="B750:C750"/>
    <mergeCell ref="B751:C751"/>
    <mergeCell ref="B752:C752"/>
    <mergeCell ref="B743:C743"/>
    <mergeCell ref="B744:C744"/>
    <mergeCell ref="B745:C745"/>
    <mergeCell ref="B746:C746"/>
    <mergeCell ref="B747:C747"/>
    <mergeCell ref="B735:C735"/>
    <mergeCell ref="B736:C736"/>
    <mergeCell ref="B737:C737"/>
    <mergeCell ref="B738:C738"/>
    <mergeCell ref="B739:C739"/>
    <mergeCell ref="B730:C730"/>
    <mergeCell ref="B731:C731"/>
    <mergeCell ref="B732:C732"/>
    <mergeCell ref="B733:C733"/>
    <mergeCell ref="B734:C734"/>
    <mergeCell ref="B722:C722"/>
    <mergeCell ref="B723:C723"/>
    <mergeCell ref="B724:C724"/>
    <mergeCell ref="B725:C725"/>
    <mergeCell ref="B726:C726"/>
    <mergeCell ref="B717:C717"/>
    <mergeCell ref="B718:C718"/>
    <mergeCell ref="B719:C719"/>
    <mergeCell ref="B720:C720"/>
    <mergeCell ref="B721:C721"/>
    <mergeCell ref="B709:C709"/>
    <mergeCell ref="B710:C710"/>
    <mergeCell ref="B711:C711"/>
    <mergeCell ref="B712:C712"/>
    <mergeCell ref="B713:C713"/>
    <mergeCell ref="B704:C704"/>
    <mergeCell ref="B705:C705"/>
    <mergeCell ref="B706:C706"/>
    <mergeCell ref="B707:C707"/>
    <mergeCell ref="B708:C708"/>
    <mergeCell ref="B696:C696"/>
    <mergeCell ref="B697:C697"/>
    <mergeCell ref="B698:C698"/>
    <mergeCell ref="B699:C699"/>
    <mergeCell ref="B700:C700"/>
    <mergeCell ref="B691:C691"/>
    <mergeCell ref="B692:C692"/>
    <mergeCell ref="B693:C693"/>
    <mergeCell ref="B694:C694"/>
    <mergeCell ref="B695:C695"/>
    <mergeCell ref="B683:C683"/>
    <mergeCell ref="B684:C684"/>
    <mergeCell ref="B685:C685"/>
    <mergeCell ref="B686:C686"/>
    <mergeCell ref="B687:C687"/>
    <mergeCell ref="B678:C678"/>
    <mergeCell ref="B679:C679"/>
    <mergeCell ref="B680:C680"/>
    <mergeCell ref="B681:C681"/>
    <mergeCell ref="B682:C682"/>
    <mergeCell ref="B670:C670"/>
    <mergeCell ref="B671:C671"/>
    <mergeCell ref="B672:C672"/>
    <mergeCell ref="B673:C673"/>
    <mergeCell ref="B674:C674"/>
    <mergeCell ref="B665:C665"/>
    <mergeCell ref="B666:C666"/>
    <mergeCell ref="B667:C667"/>
    <mergeCell ref="B668:C668"/>
    <mergeCell ref="B669:C669"/>
    <mergeCell ref="B657:C657"/>
    <mergeCell ref="B658:C658"/>
    <mergeCell ref="B659:C659"/>
    <mergeCell ref="B660:C660"/>
    <mergeCell ref="B661:C661"/>
    <mergeCell ref="B652:C652"/>
    <mergeCell ref="B653:C653"/>
    <mergeCell ref="B654:C654"/>
    <mergeCell ref="B655:C655"/>
    <mergeCell ref="B656:C656"/>
    <mergeCell ref="B644:C644"/>
    <mergeCell ref="B645:C645"/>
    <mergeCell ref="B646:C646"/>
    <mergeCell ref="B647:C647"/>
    <mergeCell ref="B648:C648"/>
    <mergeCell ref="B639:C639"/>
    <mergeCell ref="B640:C640"/>
    <mergeCell ref="B641:C641"/>
    <mergeCell ref="B642:C642"/>
    <mergeCell ref="B643:C643"/>
    <mergeCell ref="B631:C631"/>
    <mergeCell ref="B632:C632"/>
    <mergeCell ref="B633:C633"/>
    <mergeCell ref="B634:C634"/>
    <mergeCell ref="B635:C635"/>
    <mergeCell ref="B626:C626"/>
    <mergeCell ref="B627:C627"/>
    <mergeCell ref="B628:C628"/>
    <mergeCell ref="B629:C629"/>
    <mergeCell ref="B630:C630"/>
    <mergeCell ref="B618:C618"/>
    <mergeCell ref="B619:C619"/>
    <mergeCell ref="B620:C620"/>
    <mergeCell ref="B621:C621"/>
    <mergeCell ref="B622:C622"/>
    <mergeCell ref="B613:C613"/>
    <mergeCell ref="B614:C614"/>
    <mergeCell ref="B615:C615"/>
    <mergeCell ref="B616:C616"/>
    <mergeCell ref="B617:C617"/>
    <mergeCell ref="B605:C605"/>
    <mergeCell ref="B606:C606"/>
    <mergeCell ref="B607:C607"/>
    <mergeCell ref="B608:C608"/>
    <mergeCell ref="B609:C609"/>
    <mergeCell ref="B600:C600"/>
    <mergeCell ref="B601:C601"/>
    <mergeCell ref="B602:C602"/>
    <mergeCell ref="B603:C603"/>
    <mergeCell ref="B604:C604"/>
    <mergeCell ref="B592:C592"/>
    <mergeCell ref="B593:C593"/>
    <mergeCell ref="B594:C594"/>
    <mergeCell ref="B595:C595"/>
    <mergeCell ref="B596:C596"/>
    <mergeCell ref="B587:C587"/>
    <mergeCell ref="B588:C588"/>
    <mergeCell ref="B589:C589"/>
    <mergeCell ref="B590:C590"/>
    <mergeCell ref="B591:C591"/>
    <mergeCell ref="B579:C579"/>
    <mergeCell ref="B580:C580"/>
    <mergeCell ref="B581:C581"/>
    <mergeCell ref="B582:C582"/>
    <mergeCell ref="B583:C583"/>
    <mergeCell ref="B574:C574"/>
    <mergeCell ref="B575:C575"/>
    <mergeCell ref="B576:C576"/>
    <mergeCell ref="B577:C577"/>
    <mergeCell ref="B578:C578"/>
    <mergeCell ref="B566:C566"/>
    <mergeCell ref="B567:C567"/>
    <mergeCell ref="B568:C568"/>
    <mergeCell ref="B569:C569"/>
    <mergeCell ref="B570:C570"/>
    <mergeCell ref="B561:C561"/>
    <mergeCell ref="B562:C562"/>
    <mergeCell ref="B563:C563"/>
    <mergeCell ref="B564:C564"/>
    <mergeCell ref="B565:C565"/>
    <mergeCell ref="B553:C553"/>
    <mergeCell ref="B554:C554"/>
    <mergeCell ref="B555:C555"/>
    <mergeCell ref="B556:C556"/>
    <mergeCell ref="B557:C557"/>
    <mergeCell ref="B548:C548"/>
    <mergeCell ref="B549:C549"/>
    <mergeCell ref="B550:C550"/>
    <mergeCell ref="B551:C551"/>
    <mergeCell ref="B552:C552"/>
    <mergeCell ref="B540:C540"/>
    <mergeCell ref="B541:C541"/>
    <mergeCell ref="B542:C542"/>
    <mergeCell ref="B543:C543"/>
    <mergeCell ref="B544:C544"/>
    <mergeCell ref="B535:C535"/>
    <mergeCell ref="B536:C536"/>
    <mergeCell ref="B537:C537"/>
    <mergeCell ref="B538:C538"/>
    <mergeCell ref="B539:C539"/>
    <mergeCell ref="B527:C527"/>
    <mergeCell ref="B528:C528"/>
    <mergeCell ref="B529:C529"/>
    <mergeCell ref="B530:C530"/>
    <mergeCell ref="B531:C531"/>
    <mergeCell ref="B522:C522"/>
    <mergeCell ref="B523:C523"/>
    <mergeCell ref="B524:C524"/>
    <mergeCell ref="B525:C525"/>
    <mergeCell ref="B526:C526"/>
    <mergeCell ref="B514:C514"/>
    <mergeCell ref="B515:C515"/>
    <mergeCell ref="B516:C516"/>
    <mergeCell ref="B517:C517"/>
    <mergeCell ref="B518:C518"/>
    <mergeCell ref="B509:C509"/>
    <mergeCell ref="B510:C510"/>
    <mergeCell ref="B511:C511"/>
    <mergeCell ref="B512:C512"/>
    <mergeCell ref="B513:C513"/>
    <mergeCell ref="B501:C501"/>
    <mergeCell ref="B502:C502"/>
    <mergeCell ref="B503:C503"/>
    <mergeCell ref="B504:C504"/>
    <mergeCell ref="B505:C505"/>
    <mergeCell ref="B496:C496"/>
    <mergeCell ref="B497:C497"/>
    <mergeCell ref="B498:C498"/>
    <mergeCell ref="B499:C499"/>
    <mergeCell ref="B500:C500"/>
    <mergeCell ref="B488:C488"/>
    <mergeCell ref="B489:C489"/>
    <mergeCell ref="B490:C490"/>
    <mergeCell ref="B491:C491"/>
    <mergeCell ref="B492:C492"/>
    <mergeCell ref="B483:C483"/>
    <mergeCell ref="B484:C484"/>
    <mergeCell ref="B485:C485"/>
    <mergeCell ref="B486:C486"/>
    <mergeCell ref="B487:C487"/>
    <mergeCell ref="B475:C475"/>
    <mergeCell ref="B476:C476"/>
    <mergeCell ref="B477:C477"/>
    <mergeCell ref="B478:C478"/>
    <mergeCell ref="B479:C479"/>
    <mergeCell ref="B470:C470"/>
    <mergeCell ref="B471:C471"/>
    <mergeCell ref="B472:C472"/>
    <mergeCell ref="B473:C473"/>
    <mergeCell ref="B474:C474"/>
    <mergeCell ref="B462:C462"/>
    <mergeCell ref="B463:C463"/>
    <mergeCell ref="B464:C464"/>
    <mergeCell ref="B465:C465"/>
    <mergeCell ref="B466:C466"/>
    <mergeCell ref="B457:C457"/>
    <mergeCell ref="B458:C458"/>
    <mergeCell ref="B459:C459"/>
    <mergeCell ref="B460:C460"/>
    <mergeCell ref="B461:C461"/>
    <mergeCell ref="B449:C449"/>
    <mergeCell ref="B450:C450"/>
    <mergeCell ref="B451:C451"/>
    <mergeCell ref="B452:C452"/>
    <mergeCell ref="B453:C453"/>
    <mergeCell ref="B444:C444"/>
    <mergeCell ref="B445:C445"/>
    <mergeCell ref="B446:C446"/>
    <mergeCell ref="B447:C447"/>
    <mergeCell ref="B448:C448"/>
    <mergeCell ref="B436:C436"/>
    <mergeCell ref="B437:C437"/>
    <mergeCell ref="B438:C438"/>
    <mergeCell ref="B439:C439"/>
    <mergeCell ref="B440:C440"/>
    <mergeCell ref="B431:C431"/>
    <mergeCell ref="B432:C432"/>
    <mergeCell ref="B433:C433"/>
    <mergeCell ref="B434:C434"/>
    <mergeCell ref="B435:C435"/>
    <mergeCell ref="B423:C423"/>
    <mergeCell ref="B424:C424"/>
    <mergeCell ref="B425:C425"/>
    <mergeCell ref="B426:C426"/>
    <mergeCell ref="B427:C427"/>
    <mergeCell ref="B418:C418"/>
    <mergeCell ref="B419:C419"/>
    <mergeCell ref="B420:C420"/>
    <mergeCell ref="B421:C421"/>
    <mergeCell ref="B422:C422"/>
    <mergeCell ref="B410:C410"/>
    <mergeCell ref="B411:C411"/>
    <mergeCell ref="B412:C412"/>
    <mergeCell ref="B413:C413"/>
    <mergeCell ref="B414:C414"/>
    <mergeCell ref="B405:C405"/>
    <mergeCell ref="B406:C406"/>
    <mergeCell ref="B407:C407"/>
    <mergeCell ref="B408:C408"/>
    <mergeCell ref="B409:C409"/>
    <mergeCell ref="B397:C397"/>
    <mergeCell ref="B398:C398"/>
    <mergeCell ref="B399:C399"/>
    <mergeCell ref="B400:C400"/>
    <mergeCell ref="B401:C401"/>
    <mergeCell ref="B392:C392"/>
    <mergeCell ref="B393:C393"/>
    <mergeCell ref="B394:C394"/>
    <mergeCell ref="B395:C395"/>
    <mergeCell ref="B396:C396"/>
    <mergeCell ref="B384:C384"/>
    <mergeCell ref="B385:C385"/>
    <mergeCell ref="B386:C386"/>
    <mergeCell ref="B387:C387"/>
    <mergeCell ref="B388:C388"/>
    <mergeCell ref="B379:C379"/>
    <mergeCell ref="B380:C380"/>
    <mergeCell ref="B381:C381"/>
    <mergeCell ref="B382:C382"/>
    <mergeCell ref="B383:C383"/>
    <mergeCell ref="B371:C371"/>
    <mergeCell ref="B372:C372"/>
    <mergeCell ref="B373:C373"/>
    <mergeCell ref="B374:C374"/>
    <mergeCell ref="B375:C375"/>
    <mergeCell ref="B366:C366"/>
    <mergeCell ref="B367:C367"/>
    <mergeCell ref="B368:C368"/>
    <mergeCell ref="B369:C369"/>
    <mergeCell ref="B370:C370"/>
    <mergeCell ref="B358:C358"/>
    <mergeCell ref="B359:C359"/>
    <mergeCell ref="B360:C360"/>
    <mergeCell ref="B361:C361"/>
    <mergeCell ref="B362:C362"/>
    <mergeCell ref="B353:C353"/>
    <mergeCell ref="B354:C354"/>
    <mergeCell ref="B355:C355"/>
    <mergeCell ref="B356:C356"/>
    <mergeCell ref="B357:C357"/>
    <mergeCell ref="B345:C345"/>
    <mergeCell ref="B346:C346"/>
    <mergeCell ref="B347:C347"/>
    <mergeCell ref="B348:C348"/>
    <mergeCell ref="B349:C349"/>
    <mergeCell ref="B340:C340"/>
    <mergeCell ref="B341:C341"/>
    <mergeCell ref="B342:C342"/>
    <mergeCell ref="B343:C343"/>
    <mergeCell ref="B344:C344"/>
    <mergeCell ref="B332:C332"/>
    <mergeCell ref="B333:C333"/>
    <mergeCell ref="B334:C334"/>
    <mergeCell ref="B335:C335"/>
    <mergeCell ref="B336:C336"/>
    <mergeCell ref="B327:C327"/>
    <mergeCell ref="B328:C328"/>
    <mergeCell ref="B329:C329"/>
    <mergeCell ref="B330:C330"/>
    <mergeCell ref="B331:C331"/>
    <mergeCell ref="B319:C319"/>
    <mergeCell ref="B320:C320"/>
    <mergeCell ref="B321:C321"/>
    <mergeCell ref="B322:C322"/>
    <mergeCell ref="B323:C323"/>
    <mergeCell ref="B314:C314"/>
    <mergeCell ref="B315:C315"/>
    <mergeCell ref="B316:C316"/>
    <mergeCell ref="B317:C317"/>
    <mergeCell ref="B318:C318"/>
    <mergeCell ref="B306:C306"/>
    <mergeCell ref="B307:C307"/>
    <mergeCell ref="B308:C308"/>
    <mergeCell ref="B309:C309"/>
    <mergeCell ref="B310:C310"/>
    <mergeCell ref="B301:C301"/>
    <mergeCell ref="B302:C302"/>
    <mergeCell ref="B303:C303"/>
    <mergeCell ref="B304:C304"/>
    <mergeCell ref="B305:C305"/>
    <mergeCell ref="B293:C293"/>
    <mergeCell ref="B294:C294"/>
    <mergeCell ref="B295:C295"/>
    <mergeCell ref="B296:C296"/>
    <mergeCell ref="B297:C297"/>
    <mergeCell ref="B288:C288"/>
    <mergeCell ref="B289:C289"/>
    <mergeCell ref="B290:C290"/>
    <mergeCell ref="B291:C291"/>
    <mergeCell ref="B292:C292"/>
    <mergeCell ref="B280:C280"/>
    <mergeCell ref="B281:C281"/>
    <mergeCell ref="B282:C282"/>
    <mergeCell ref="B283:C283"/>
    <mergeCell ref="B284:C284"/>
    <mergeCell ref="B275:C275"/>
    <mergeCell ref="B276:C276"/>
    <mergeCell ref="B277:C277"/>
    <mergeCell ref="B278:C278"/>
    <mergeCell ref="B279:C279"/>
    <mergeCell ref="B267:C267"/>
    <mergeCell ref="B268:C268"/>
    <mergeCell ref="B269:C269"/>
    <mergeCell ref="B270:C270"/>
    <mergeCell ref="B271:C271"/>
    <mergeCell ref="B262:C262"/>
    <mergeCell ref="B263:C263"/>
    <mergeCell ref="B264:C264"/>
    <mergeCell ref="B265:C265"/>
    <mergeCell ref="B266:C266"/>
    <mergeCell ref="B254:C254"/>
    <mergeCell ref="B255:C255"/>
    <mergeCell ref="B256:C256"/>
    <mergeCell ref="B257:C257"/>
    <mergeCell ref="B258:C258"/>
    <mergeCell ref="B249:C249"/>
    <mergeCell ref="B250:C250"/>
    <mergeCell ref="B251:C251"/>
    <mergeCell ref="B252:C252"/>
    <mergeCell ref="B253:C253"/>
    <mergeCell ref="B241:C241"/>
    <mergeCell ref="B242:C242"/>
    <mergeCell ref="B243:C243"/>
    <mergeCell ref="B244:C244"/>
    <mergeCell ref="B245:C245"/>
    <mergeCell ref="B236:C236"/>
    <mergeCell ref="B237:C237"/>
    <mergeCell ref="B238:C238"/>
    <mergeCell ref="B239:C239"/>
    <mergeCell ref="B240:C240"/>
    <mergeCell ref="B228:C228"/>
    <mergeCell ref="B229:C229"/>
    <mergeCell ref="B230:C230"/>
    <mergeCell ref="B231:C231"/>
    <mergeCell ref="B232:C232"/>
    <mergeCell ref="B223:C223"/>
    <mergeCell ref="B224:C224"/>
    <mergeCell ref="B225:C225"/>
    <mergeCell ref="B226:C226"/>
    <mergeCell ref="B227:C227"/>
    <mergeCell ref="B215:C215"/>
    <mergeCell ref="B216:C216"/>
    <mergeCell ref="B217:C217"/>
    <mergeCell ref="B218:C218"/>
    <mergeCell ref="B219:C219"/>
    <mergeCell ref="B210:C210"/>
    <mergeCell ref="B211:C211"/>
    <mergeCell ref="B212:C212"/>
    <mergeCell ref="B213:C213"/>
    <mergeCell ref="B214:C214"/>
    <mergeCell ref="B202:C202"/>
    <mergeCell ref="B203:C203"/>
    <mergeCell ref="B204:C204"/>
    <mergeCell ref="B205:C205"/>
    <mergeCell ref="B206:C206"/>
    <mergeCell ref="B197:C197"/>
    <mergeCell ref="B198:C198"/>
    <mergeCell ref="B199:C199"/>
    <mergeCell ref="B200:C200"/>
    <mergeCell ref="B201:C201"/>
    <mergeCell ref="B189:C189"/>
    <mergeCell ref="B190:C190"/>
    <mergeCell ref="B191:C191"/>
    <mergeCell ref="B192:C192"/>
    <mergeCell ref="B193:C193"/>
    <mergeCell ref="B184:C184"/>
    <mergeCell ref="B185:C185"/>
    <mergeCell ref="B186:C186"/>
    <mergeCell ref="B187:C187"/>
    <mergeCell ref="B188:C188"/>
    <mergeCell ref="B176:C176"/>
    <mergeCell ref="B177:C177"/>
    <mergeCell ref="B178:C178"/>
    <mergeCell ref="B179:C179"/>
    <mergeCell ref="B180:C180"/>
    <mergeCell ref="B171:C171"/>
    <mergeCell ref="B172:C172"/>
    <mergeCell ref="B173:C173"/>
    <mergeCell ref="B174:C174"/>
    <mergeCell ref="B175:C175"/>
    <mergeCell ref="B163:C163"/>
    <mergeCell ref="B164:C164"/>
    <mergeCell ref="B165:C165"/>
    <mergeCell ref="B166:C166"/>
    <mergeCell ref="B167:C167"/>
    <mergeCell ref="B158:C158"/>
    <mergeCell ref="B159:C159"/>
    <mergeCell ref="B160:C160"/>
    <mergeCell ref="B161:C161"/>
    <mergeCell ref="B162:C162"/>
    <mergeCell ref="B150:C150"/>
    <mergeCell ref="B151:C151"/>
    <mergeCell ref="B152:C152"/>
    <mergeCell ref="B153:C153"/>
    <mergeCell ref="B154:C154"/>
    <mergeCell ref="B145:C145"/>
    <mergeCell ref="B146:C146"/>
    <mergeCell ref="B147:C147"/>
    <mergeCell ref="B148:C148"/>
    <mergeCell ref="B149:C149"/>
    <mergeCell ref="B137:C137"/>
    <mergeCell ref="B138:C138"/>
    <mergeCell ref="B139:C139"/>
    <mergeCell ref="B140:C140"/>
    <mergeCell ref="B141:C141"/>
    <mergeCell ref="B132:C132"/>
    <mergeCell ref="B133:C133"/>
    <mergeCell ref="B134:C134"/>
    <mergeCell ref="B135:C135"/>
    <mergeCell ref="B136:C136"/>
    <mergeCell ref="B126:C126"/>
    <mergeCell ref="B127:C127"/>
    <mergeCell ref="B128:C128"/>
    <mergeCell ref="B119:C119"/>
    <mergeCell ref="B120:C120"/>
    <mergeCell ref="B121:C121"/>
    <mergeCell ref="B122:C122"/>
    <mergeCell ref="B123:C123"/>
    <mergeCell ref="B111:C111"/>
    <mergeCell ref="B112:C112"/>
    <mergeCell ref="B113:C113"/>
    <mergeCell ref="B114:C114"/>
    <mergeCell ref="B115:C115"/>
    <mergeCell ref="B108:C108"/>
    <mergeCell ref="B109:C109"/>
    <mergeCell ref="B110:C110"/>
    <mergeCell ref="B98:C98"/>
    <mergeCell ref="B99:C99"/>
    <mergeCell ref="B100:C100"/>
    <mergeCell ref="B101:C101"/>
    <mergeCell ref="B102:C102"/>
    <mergeCell ref="B93:C93"/>
    <mergeCell ref="B94:C94"/>
    <mergeCell ref="B95:C95"/>
    <mergeCell ref="B96:C96"/>
    <mergeCell ref="B97:C97"/>
    <mergeCell ref="B124:C124"/>
    <mergeCell ref="B125:C125"/>
    <mergeCell ref="B89:C89"/>
    <mergeCell ref="B80:C80"/>
    <mergeCell ref="B81:C81"/>
    <mergeCell ref="B82:C82"/>
    <mergeCell ref="B83:C83"/>
    <mergeCell ref="B84:C84"/>
    <mergeCell ref="B72:C72"/>
    <mergeCell ref="B73:C73"/>
    <mergeCell ref="B74:C74"/>
    <mergeCell ref="B75:C75"/>
    <mergeCell ref="B76:C76"/>
    <mergeCell ref="B106:C106"/>
    <mergeCell ref="B107:C107"/>
    <mergeCell ref="B70:C70"/>
    <mergeCell ref="B71:C71"/>
    <mergeCell ref="B59:C59"/>
    <mergeCell ref="B60:C60"/>
    <mergeCell ref="B61:C61"/>
    <mergeCell ref="B62:C62"/>
    <mergeCell ref="B63:C63"/>
    <mergeCell ref="B55:C55"/>
    <mergeCell ref="B56:C56"/>
    <mergeCell ref="B57:C57"/>
    <mergeCell ref="B58:C58"/>
    <mergeCell ref="B85:C85"/>
    <mergeCell ref="B86:C86"/>
    <mergeCell ref="B87:C87"/>
    <mergeCell ref="B88:C88"/>
    <mergeCell ref="B50:C50"/>
    <mergeCell ref="B41:C41"/>
    <mergeCell ref="B42:C42"/>
    <mergeCell ref="B43:C43"/>
    <mergeCell ref="B44:C44"/>
    <mergeCell ref="B45:C45"/>
    <mergeCell ref="B33:C33"/>
    <mergeCell ref="B34:C34"/>
    <mergeCell ref="B35:C35"/>
    <mergeCell ref="B36:C36"/>
    <mergeCell ref="B37:C37"/>
    <mergeCell ref="B67:C67"/>
    <mergeCell ref="B68:C68"/>
    <mergeCell ref="B69:C69"/>
    <mergeCell ref="B32:C32"/>
    <mergeCell ref="B20:C20"/>
    <mergeCell ref="B21:C21"/>
    <mergeCell ref="B22:C22"/>
    <mergeCell ref="B23:C23"/>
    <mergeCell ref="B24:C24"/>
    <mergeCell ref="B15:C15"/>
    <mergeCell ref="B16:C16"/>
    <mergeCell ref="B17:C17"/>
    <mergeCell ref="B18:C18"/>
    <mergeCell ref="B19:C19"/>
    <mergeCell ref="B46:C46"/>
    <mergeCell ref="B47:C47"/>
    <mergeCell ref="B48:C48"/>
    <mergeCell ref="B49:C49"/>
    <mergeCell ref="B7:C7"/>
    <mergeCell ref="B8:C8"/>
    <mergeCell ref="B9:C9"/>
    <mergeCell ref="B10:C10"/>
    <mergeCell ref="B11:C11"/>
    <mergeCell ref="A1:C1"/>
    <mergeCell ref="A2:C2"/>
    <mergeCell ref="A3:C3"/>
    <mergeCell ref="B4:C4"/>
    <mergeCell ref="B5:C5"/>
    <mergeCell ref="B6:C6"/>
    <mergeCell ref="B28:C28"/>
    <mergeCell ref="B29:C29"/>
    <mergeCell ref="B30:C30"/>
    <mergeCell ref="B31:C31"/>
  </mergeCells>
  <phoneticPr fontId="2"/>
  <conditionalFormatting sqref="A4:C51 A52:A54 A55:C1304">
    <cfRule type="expression" dxfId="2126" priority="5">
      <formula>AND($D4&lt;&gt;"",OR($A4="A:",$A4="B:",$A4="C:",$A4="D:",$A4="E:",$A4="F:"),ISNUMBER(SEARCH(LEFT($A4,1),SUBSTITUTE(SUBSTITUTE(SUBSTITUTE($G4," ",""),"、",","),"，",","))))</formula>
    </cfRule>
    <cfRule type="expression" dxfId="2125" priority="6">
      <formula>AND($D4&lt;&gt;"",OR($A4="A:",$A4="B:",$A4="C:",$A4="D:",$A4="E:",$A4="F:"),ISNUMBER(SEARCH(LEFT($A4,1),SUBSTITUTE(SUBSTITUTE(SUBSTITUTE($D4," ",""),"、",","),"，",","))),NOT(ISNUMBER(SEARCH(LEFT($A4,1),SUBSTITUTE(SUBSTITUTE(SUBSTITUTE($G4," ",""),"、",","),"，",",")))))</formula>
    </cfRule>
  </conditionalFormatting>
  <conditionalFormatting sqref="B52:C53">
    <cfRule type="expression" dxfId="2124" priority="1">
      <formula>AND($D52&lt;&gt;"",OR($A52="A:",$A52="B:",$A52="C:",$A52="D:",$A52="E:",$A52="F:"),ISNUMBER(SEARCH(LEFT($A52,1),SUBSTITUTE(SUBSTITUTE(SUBSTITUTE($G52," ",""),"、",","),"，",","))))</formula>
    </cfRule>
    <cfRule type="expression" dxfId="2123" priority="2">
      <formula>AND($D52&lt;&gt;"",OR($A52="A:",$A52="B:",$A52="C:",$A52="D:",$A52="E:",$A52="F:"),ISNUMBER(SEARCH(LEFT($A52,1),SUBSTITUTE(SUBSTITUTE(SUBSTITUTE($D52," ",""),"、",","),"，",","))),NOT(ISNUMBER(SEARCH(LEFT($A52,1),SUBSTITUTE(SUBSTITUTE(SUBSTITUTE($G52," ",""),"、",","),"，",",")))))</formula>
    </cfRule>
  </conditionalFormatting>
  <dataValidations count="1">
    <dataValidation type="list" allowBlank="1" sqref="B1299 B1286 B1273 B1260 B1247 B1234 B1221 B1208 B1195 B1182 B1169 B1156 B1143 B1130 B1117 B1104 B1091 B1078 B1065 B1052 B1039 B1026 B1013 B1000 B987 B974 B961 B948 B935 B922 B909 B896 B883 B870 B857 B844 B831 B818 B805 B792 B779 B766 B753 B740 B727 B714 B701 B688 B675 B662 B649 B636 B623 B610 B597 B584 B571 B558 B545 B532 B519 B506 B493 B480 B467 B454 B441 B428 B415 B402 B389 B376 B363 B350 B337 B324 B311 B298 B285 B272 B259 B246 B233 B220 B207 B194 B181 B168 B155 B142 B129 B116 B103 B90 B77 B64 B51 B38 B25 B12" xr:uid="{96EAE497-2DF8-405E-AFF7-213F471CA4AE}">
      <formula1>"A,B,C,D,E,F"</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C0D03-E2B1-414F-A9CC-1B5F23379891}">
  <dimension ref="A1:XFC1304"/>
  <sheetViews>
    <sheetView showGridLines="0" workbookViewId="0">
      <pane ySplit="3" topLeftCell="A4" activePane="bottomLeft" state="frozen"/>
      <selection pane="bottomLeft" activeCell="B24" sqref="B24:C24"/>
    </sheetView>
  </sheetViews>
  <sheetFormatPr defaultColWidth="9" defaultRowHeight="14.25"/>
  <cols>
    <col min="1" max="1" width="11.75" style="3" customWidth="1"/>
    <col min="2" max="2" width="14.5" style="26" bestFit="1" customWidth="1"/>
    <col min="3" max="3" width="166.75" style="4" customWidth="1"/>
    <col min="4" max="4" width="3.125" hidden="1" customWidth="1"/>
    <col min="5" max="5" width="9" hidden="1" customWidth="1"/>
    <col min="6" max="6" width="5.125" hidden="1" customWidth="1"/>
    <col min="7" max="7" width="2.25" hidden="1" customWidth="1"/>
    <col min="8" max="8" width="13.25" style="2" hidden="1" customWidth="1"/>
    <col min="9" max="16382" width="9" customWidth="1"/>
    <col min="16383" max="16383" width="8.125" customWidth="1"/>
    <col min="16384" max="16384" width="21.125" hidden="1" customWidth="1"/>
  </cols>
  <sheetData>
    <row r="1" spans="1:8" ht="25.5" thickBot="1">
      <c r="A1" s="68" t="s">
        <v>819</v>
      </c>
      <c r="B1" s="68"/>
      <c r="C1" s="68"/>
      <c r="D1" s="6"/>
      <c r="E1" s="6"/>
      <c r="F1" s="6"/>
      <c r="G1" s="6"/>
      <c r="H1" s="6"/>
    </row>
    <row r="2" spans="1:8" ht="18.75" thickBot="1">
      <c r="A2" s="69" t="s">
        <v>20</v>
      </c>
      <c r="B2" s="69"/>
      <c r="C2" s="70"/>
      <c r="D2" s="6"/>
      <c r="E2" s="6"/>
      <c r="F2" s="6"/>
      <c r="G2" s="6"/>
      <c r="H2" s="6"/>
    </row>
    <row r="3" spans="1:8" ht="17.25" thickBot="1">
      <c r="A3" s="71" t="str" cm="1">
        <f t="array" ref="A3">_xlfn.LET(_xlpm.ans,SUMPRODUCT(($A$4:$A$1304="你的答案")*($B$4:$B$1304&lt;&gt;"")),_xlpm.corr,SUMPRODUCT(($A$4:$A$1304="结果")*($B$4:$B$1304="✅正确")),_xlpm.total,100,_xlpm.rate,IF(_xlpm.ans=0,0,_xlpm.corr/_xlpm.ans),"📊 进度：已作答 "&amp;_xlpm.ans&amp;"/"&amp;_xlpm.total&amp;"  |  正确 "&amp;_xlpm.corr&amp;"  |  正确率 "&amp;TEXT(_xlpm.rate,"0.0%"))</f>
        <v>📊 进度：已作答 0/100  |  正确 0  |  正确率 0.0%</v>
      </c>
      <c r="B3" s="71"/>
      <c r="C3" s="72"/>
      <c r="D3" s="6"/>
      <c r="E3" s="6"/>
      <c r="F3" s="6"/>
      <c r="G3" s="6"/>
      <c r="H3" s="6"/>
    </row>
    <row r="4" spans="1:8" s="17" customFormat="1" ht="58.5" customHeight="1" thickTop="1" thickBot="1">
      <c r="A4" s="8" t="s">
        <v>1338</v>
      </c>
      <c r="B4" s="56" t="s">
        <v>1339</v>
      </c>
      <c r="C4" s="73"/>
      <c r="D4" s="6"/>
      <c r="E4" s="6"/>
      <c r="F4" s="6">
        <v>101</v>
      </c>
      <c r="G4" s="6" t="s">
        <v>27</v>
      </c>
      <c r="H4" s="6" t="s">
        <v>932</v>
      </c>
    </row>
    <row r="5" spans="1:8" ht="18.75" customHeight="1">
      <c r="A5" s="9"/>
      <c r="B5" s="74"/>
      <c r="C5" s="75"/>
      <c r="D5" s="6"/>
      <c r="E5" s="6"/>
      <c r="F5" s="6"/>
      <c r="G5" s="6"/>
      <c r="H5" s="6"/>
    </row>
    <row r="6" spans="1:8" ht="18.75" customHeight="1">
      <c r="A6" s="10" t="s">
        <v>107</v>
      </c>
      <c r="B6" s="64" t="s">
        <v>958</v>
      </c>
      <c r="C6" s="65"/>
      <c r="D6" s="6"/>
      <c r="E6" s="6"/>
      <c r="F6" s="6">
        <v>101</v>
      </c>
      <c r="G6" s="6" t="s">
        <v>27</v>
      </c>
      <c r="H6" s="6" t="s">
        <v>932</v>
      </c>
    </row>
    <row r="7" spans="1:8" ht="18.75" customHeight="1">
      <c r="A7" s="10" t="s">
        <v>108</v>
      </c>
      <c r="B7" s="64" t="s">
        <v>959</v>
      </c>
      <c r="C7" s="65"/>
      <c r="D7" s="6"/>
      <c r="E7" s="6"/>
      <c r="F7" s="6">
        <v>101</v>
      </c>
      <c r="G7" s="6" t="s">
        <v>27</v>
      </c>
      <c r="H7" s="6" t="s">
        <v>932</v>
      </c>
    </row>
    <row r="8" spans="1:8" ht="18.75" customHeight="1">
      <c r="A8" s="10" t="s">
        <v>109</v>
      </c>
      <c r="B8" s="64" t="s">
        <v>960</v>
      </c>
      <c r="C8" s="65"/>
      <c r="D8" s="6"/>
      <c r="E8" s="6"/>
      <c r="F8" s="6">
        <v>101</v>
      </c>
      <c r="G8" s="6" t="s">
        <v>27</v>
      </c>
      <c r="H8" s="6" t="s">
        <v>932</v>
      </c>
    </row>
    <row r="9" spans="1:8" ht="18.75" customHeight="1">
      <c r="A9" s="10" t="s">
        <v>110</v>
      </c>
      <c r="B9" s="64" t="s">
        <v>961</v>
      </c>
      <c r="C9" s="65"/>
      <c r="D9" s="6"/>
      <c r="E9" s="6"/>
      <c r="F9" s="6">
        <v>101</v>
      </c>
      <c r="G9" s="6" t="s">
        <v>27</v>
      </c>
      <c r="H9" s="6" t="s">
        <v>932</v>
      </c>
    </row>
    <row r="10" spans="1:8" ht="18.75" customHeight="1">
      <c r="A10" s="10"/>
      <c r="B10" s="62"/>
      <c r="C10" s="63"/>
      <c r="D10" s="6"/>
      <c r="E10" s="6"/>
      <c r="F10" s="6">
        <v>101</v>
      </c>
      <c r="G10" s="6" t="s">
        <v>27</v>
      </c>
      <c r="H10" s="6" t="s">
        <v>932</v>
      </c>
    </row>
    <row r="11" spans="1:8" ht="18.75" customHeight="1" thickBot="1">
      <c r="A11" s="10"/>
      <c r="B11" s="66"/>
      <c r="C11" s="67"/>
      <c r="D11" s="6"/>
      <c r="E11" s="6"/>
      <c r="F11" s="6">
        <v>101</v>
      </c>
      <c r="G11" s="6" t="s">
        <v>27</v>
      </c>
      <c r="H11" s="6" t="s">
        <v>932</v>
      </c>
    </row>
    <row r="12" spans="1:8" ht="18.75" customHeight="1" thickBot="1">
      <c r="A12" s="11" t="s">
        <v>111</v>
      </c>
      <c r="B12" s="25"/>
      <c r="C12" s="7"/>
      <c r="D12" s="6"/>
      <c r="E12" s="6"/>
      <c r="F12" s="6">
        <v>101</v>
      </c>
      <c r="G12" s="6" t="s">
        <v>27</v>
      </c>
      <c r="H12" s="6" t="s">
        <v>932</v>
      </c>
    </row>
    <row r="13" spans="1:8" ht="18.75" customHeight="1">
      <c r="A13" s="10" t="s">
        <v>112</v>
      </c>
      <c r="B13" s="34" t="str">
        <f>_xlfn.LET(_xlpm.inp,$B$12,_xlpm.nInp,_xlfn.LET(_xlpm.raw,UPPER(TRIM($B$12)),_xlpm.clean,SUBSTITUTE(SUBSTITUTE(SUBSTITUTE(SUBSTITUTE(SUBSTITUTE(_xlpm.raw,"，",","),"、",","),"；",","),"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 s="19"/>
      <c r="D13" s="6"/>
      <c r="E13" s="6"/>
      <c r="F13" s="6">
        <v>101</v>
      </c>
      <c r="G13" s="6" t="s">
        <v>27</v>
      </c>
      <c r="H13" s="6" t="s">
        <v>932</v>
      </c>
    </row>
    <row r="14" spans="1:8" ht="18.75" customHeight="1">
      <c r="A14" s="10" t="s">
        <v>113</v>
      </c>
      <c r="B14" s="35" t="str">
        <f>_xlfn.LET(_xlpm.inp,$B$12,_xlpm.nStd,_xlfn.LET(_xlpm.raw,UPPER(TRIM($G$4)),_xlpm.clean,SUBSTITUTE(SUBSTITUTE(SUBSTITUTE(SUBSTITUTE(SUBSTITUTE(_xlpm.raw,"，",","),"、",","),"；",","),"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 s="18"/>
      <c r="D14" s="6"/>
      <c r="E14" s="6"/>
      <c r="F14" s="6">
        <v>101</v>
      </c>
      <c r="G14" s="6" t="s">
        <v>27</v>
      </c>
      <c r="H14" s="6" t="s">
        <v>932</v>
      </c>
    </row>
    <row r="15" spans="1:8" ht="76.5" customHeight="1">
      <c r="A15" s="37" t="s">
        <v>114</v>
      </c>
      <c r="B15" s="52" t="str">
        <f>_xlfn.LET(_xlpm.inp,$B$12,_xlpm.p,$H$4,IF(OR(LEN(TRIM(_xlpm.inp))=0,LEN(TRIM(_xlpm.p))=0,_xlpm.p=0),"",_xlpm.p))</f>
        <v/>
      </c>
      <c r="C15" s="53"/>
      <c r="D15" s="6"/>
      <c r="E15" s="6"/>
      <c r="F15" s="6">
        <v>101</v>
      </c>
      <c r="G15" s="6" t="s">
        <v>27</v>
      </c>
      <c r="H15" s="6" t="s">
        <v>932</v>
      </c>
    </row>
    <row r="16" spans="1:8" ht="18.75" customHeight="1" thickBot="1">
      <c r="A16" s="12"/>
      <c r="B16" s="54"/>
      <c r="C16" s="55"/>
      <c r="D16" s="6"/>
      <c r="E16" s="6"/>
      <c r="F16" s="6">
        <v>101</v>
      </c>
      <c r="G16" s="6" t="s">
        <v>27</v>
      </c>
      <c r="H16" s="6" t="s">
        <v>932</v>
      </c>
    </row>
    <row r="17" spans="1:8" ht="58.5" customHeight="1" thickTop="1" thickBot="1">
      <c r="A17" s="8" t="s">
        <v>1340</v>
      </c>
      <c r="B17" s="56" t="s">
        <v>1341</v>
      </c>
      <c r="C17" s="57"/>
      <c r="D17" s="6"/>
      <c r="E17" s="6"/>
      <c r="F17" s="6">
        <v>102</v>
      </c>
      <c r="G17" s="6" t="s">
        <v>18</v>
      </c>
      <c r="H17" s="6" t="s">
        <v>933</v>
      </c>
    </row>
    <row r="18" spans="1:8" ht="18.75" customHeight="1">
      <c r="A18" s="13"/>
      <c r="B18" s="58"/>
      <c r="C18" s="59"/>
      <c r="D18" s="6"/>
      <c r="E18" s="6"/>
      <c r="F18" s="6"/>
      <c r="G18" s="6"/>
      <c r="H18" s="6"/>
    </row>
    <row r="19" spans="1:8" ht="18.75" customHeight="1">
      <c r="A19" s="14" t="s">
        <v>107</v>
      </c>
      <c r="B19" s="60" t="s">
        <v>962</v>
      </c>
      <c r="C19" s="61"/>
      <c r="D19" s="6"/>
      <c r="E19" s="6"/>
      <c r="F19" s="6">
        <v>102</v>
      </c>
      <c r="G19" s="6" t="s">
        <v>18</v>
      </c>
      <c r="H19" s="6" t="s">
        <v>933</v>
      </c>
    </row>
    <row r="20" spans="1:8" ht="18.75" customHeight="1">
      <c r="A20" s="14" t="s">
        <v>108</v>
      </c>
      <c r="B20" s="60" t="s">
        <v>963</v>
      </c>
      <c r="C20" s="61"/>
      <c r="D20" s="6"/>
      <c r="E20" s="6"/>
      <c r="F20" s="6">
        <v>102</v>
      </c>
      <c r="G20" s="6" t="s">
        <v>18</v>
      </c>
      <c r="H20" s="6" t="s">
        <v>933</v>
      </c>
    </row>
    <row r="21" spans="1:8" ht="18.75" customHeight="1">
      <c r="A21" s="14" t="s">
        <v>109</v>
      </c>
      <c r="B21" s="60" t="s">
        <v>964</v>
      </c>
      <c r="C21" s="61"/>
      <c r="D21" s="6"/>
      <c r="E21" s="6"/>
      <c r="F21" s="6">
        <v>102</v>
      </c>
      <c r="G21" s="6" t="s">
        <v>18</v>
      </c>
      <c r="H21" s="6" t="s">
        <v>933</v>
      </c>
    </row>
    <row r="22" spans="1:8" ht="18.75" customHeight="1">
      <c r="A22" s="14" t="s">
        <v>110</v>
      </c>
      <c r="B22" s="60" t="s">
        <v>965</v>
      </c>
      <c r="C22" s="61"/>
      <c r="D22" s="6"/>
      <c r="E22" s="6"/>
      <c r="F22" s="6">
        <v>102</v>
      </c>
      <c r="G22" s="6" t="s">
        <v>18</v>
      </c>
      <c r="H22" s="6" t="s">
        <v>933</v>
      </c>
    </row>
    <row r="23" spans="1:8" ht="18.75" customHeight="1">
      <c r="A23" s="14"/>
      <c r="B23" s="62"/>
      <c r="C23" s="63"/>
      <c r="D23" s="6"/>
      <c r="E23" s="6"/>
      <c r="F23" s="6">
        <v>102</v>
      </c>
      <c r="G23" s="6" t="s">
        <v>18</v>
      </c>
      <c r="H23" s="6" t="s">
        <v>933</v>
      </c>
    </row>
    <row r="24" spans="1:8" ht="18.75" customHeight="1" thickBot="1">
      <c r="A24" s="14"/>
      <c r="B24" s="66"/>
      <c r="C24" s="67"/>
      <c r="D24" s="6"/>
      <c r="E24" s="6"/>
      <c r="F24" s="6">
        <v>102</v>
      </c>
      <c r="G24" s="6" t="s">
        <v>18</v>
      </c>
      <c r="H24" s="6" t="s">
        <v>933</v>
      </c>
    </row>
    <row r="25" spans="1:8" ht="18.75" customHeight="1" thickBot="1">
      <c r="A25" s="11" t="s">
        <v>111</v>
      </c>
      <c r="B25" s="25"/>
      <c r="C25" s="7"/>
      <c r="D25" s="6"/>
      <c r="E25" s="6"/>
      <c r="F25" s="6">
        <v>102</v>
      </c>
      <c r="G25" s="6" t="s">
        <v>18</v>
      </c>
      <c r="H25" s="6" t="s">
        <v>933</v>
      </c>
    </row>
    <row r="26" spans="1:8" ht="18.75" customHeight="1">
      <c r="A26" s="14" t="s">
        <v>112</v>
      </c>
      <c r="B26" s="34" t="str">
        <f>_xlfn.LET(_xlpm.inp,$B$25,_xlpm.nInp,_xlfn.LET(_xlpm.raw,UPPER(TRIM($B$25)),_xlpm.clean,SUBSTITUTE(SUBSTITUTE(SUBSTITUTE(SUBSTITUTE(SUBSTITUTE(_xlpm.raw,"，",","),"、",","),"；",","),"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 s="19"/>
      <c r="D26" s="6"/>
      <c r="E26" s="6"/>
      <c r="F26" s="6">
        <v>102</v>
      </c>
      <c r="G26" s="6" t="s">
        <v>18</v>
      </c>
      <c r="H26" s="6" t="s">
        <v>933</v>
      </c>
    </row>
    <row r="27" spans="1:8" ht="18.75" customHeight="1">
      <c r="A27" s="14" t="s">
        <v>113</v>
      </c>
      <c r="B27" s="35" t="str">
        <f>_xlfn.LET(_xlpm.inp,$B$25,_xlpm.nStd,_xlfn.LET(_xlpm.raw,UPPER(TRIM($G$17)),_xlpm.clean,SUBSTITUTE(SUBSTITUTE(SUBSTITUTE(SUBSTITUTE(SUBSTITUTE(_xlpm.raw,"，",","),"、",","),"；",","),"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 s="18"/>
      <c r="D27" s="6"/>
      <c r="E27" s="6"/>
      <c r="F27" s="6">
        <v>102</v>
      </c>
      <c r="G27" s="6" t="s">
        <v>18</v>
      </c>
      <c r="H27" s="6" t="s">
        <v>933</v>
      </c>
    </row>
    <row r="28" spans="1:8" ht="18.75" customHeight="1">
      <c r="A28" s="37" t="s">
        <v>114</v>
      </c>
      <c r="B28" s="52" t="str">
        <f>_xlfn.LET(_xlpm.inp,$B$25,_xlpm.p,$H$17,IF(OR(LEN(TRIM(_xlpm.inp))=0,LEN(TRIM(_xlpm.p))=0,_xlpm.p=0),"",_xlpm.p))</f>
        <v/>
      </c>
      <c r="C28" s="76"/>
      <c r="D28" s="6"/>
      <c r="E28" s="6"/>
      <c r="F28" s="6">
        <v>102</v>
      </c>
      <c r="G28" s="6" t="s">
        <v>18</v>
      </c>
      <c r="H28" s="6" t="s">
        <v>933</v>
      </c>
    </row>
    <row r="29" spans="1:8" ht="18.75" customHeight="1" thickBot="1">
      <c r="A29" s="15"/>
      <c r="B29" s="54"/>
      <c r="C29" s="55"/>
      <c r="D29" s="6"/>
      <c r="E29" s="6"/>
      <c r="F29" s="6">
        <v>102</v>
      </c>
      <c r="G29" s="6" t="s">
        <v>18</v>
      </c>
      <c r="H29" s="6" t="s">
        <v>933</v>
      </c>
    </row>
    <row r="30" spans="1:8" ht="58.5" customHeight="1" thickTop="1" thickBot="1">
      <c r="A30" s="8" t="s">
        <v>1342</v>
      </c>
      <c r="B30" s="56" t="s">
        <v>1343</v>
      </c>
      <c r="C30" s="57"/>
      <c r="D30" s="6"/>
      <c r="E30" s="6"/>
      <c r="F30" s="6">
        <v>103</v>
      </c>
      <c r="G30" s="6" t="s">
        <v>27</v>
      </c>
      <c r="H30" s="6" t="s">
        <v>1344</v>
      </c>
    </row>
    <row r="31" spans="1:8" ht="18.75" customHeight="1">
      <c r="A31" s="9"/>
      <c r="B31" s="74"/>
      <c r="C31" s="75"/>
      <c r="D31" s="6"/>
      <c r="E31" s="6"/>
      <c r="F31" s="6"/>
      <c r="G31" s="6"/>
      <c r="H31" s="6"/>
    </row>
    <row r="32" spans="1:8" ht="18.75" customHeight="1">
      <c r="A32" s="10" t="s">
        <v>107</v>
      </c>
      <c r="B32" s="64" t="s">
        <v>966</v>
      </c>
      <c r="C32" s="65"/>
      <c r="D32" s="6"/>
      <c r="E32" s="6"/>
      <c r="F32" s="6">
        <v>103</v>
      </c>
      <c r="G32" s="6" t="s">
        <v>27</v>
      </c>
      <c r="H32" s="6" t="s">
        <v>1344</v>
      </c>
    </row>
    <row r="33" spans="1:8" ht="18.75" customHeight="1">
      <c r="A33" s="10" t="s">
        <v>108</v>
      </c>
      <c r="B33" s="64" t="s">
        <v>967</v>
      </c>
      <c r="C33" s="65"/>
      <c r="D33" s="6"/>
      <c r="E33" s="6"/>
      <c r="F33" s="6">
        <v>103</v>
      </c>
      <c r="G33" s="6" t="s">
        <v>27</v>
      </c>
      <c r="H33" s="6" t="s">
        <v>1344</v>
      </c>
    </row>
    <row r="34" spans="1:8" ht="18.75" customHeight="1">
      <c r="A34" s="10" t="s">
        <v>109</v>
      </c>
      <c r="B34" s="64" t="s">
        <v>968</v>
      </c>
      <c r="C34" s="65"/>
      <c r="D34" s="6"/>
      <c r="E34" s="6"/>
      <c r="F34" s="6">
        <v>103</v>
      </c>
      <c r="G34" s="6" t="s">
        <v>27</v>
      </c>
      <c r="H34" s="6" t="s">
        <v>1344</v>
      </c>
    </row>
    <row r="35" spans="1:8" ht="18.75" customHeight="1">
      <c r="A35" s="10" t="s">
        <v>110</v>
      </c>
      <c r="B35" s="64" t="s">
        <v>969</v>
      </c>
      <c r="C35" s="65"/>
      <c r="D35" s="6"/>
      <c r="E35" s="6"/>
      <c r="F35" s="6">
        <v>103</v>
      </c>
      <c r="G35" s="6" t="s">
        <v>27</v>
      </c>
      <c r="H35" s="6" t="s">
        <v>1344</v>
      </c>
    </row>
    <row r="36" spans="1:8" ht="18.75" customHeight="1">
      <c r="A36" s="10"/>
      <c r="B36" s="62"/>
      <c r="C36" s="63"/>
      <c r="D36" s="6"/>
      <c r="E36" s="6"/>
      <c r="F36" s="6">
        <v>103</v>
      </c>
      <c r="G36" s="6" t="s">
        <v>27</v>
      </c>
      <c r="H36" s="6" t="s">
        <v>1344</v>
      </c>
    </row>
    <row r="37" spans="1:8" ht="18.75" customHeight="1" thickBot="1">
      <c r="A37" s="10"/>
      <c r="B37" s="66"/>
      <c r="C37" s="67"/>
      <c r="D37" s="6"/>
      <c r="E37" s="6"/>
      <c r="F37" s="6">
        <v>103</v>
      </c>
      <c r="G37" s="6" t="s">
        <v>27</v>
      </c>
      <c r="H37" s="6" t="s">
        <v>1344</v>
      </c>
    </row>
    <row r="38" spans="1:8" ht="18.75" customHeight="1" thickBot="1">
      <c r="A38" s="11" t="s">
        <v>111</v>
      </c>
      <c r="B38" s="25"/>
      <c r="C38" s="7"/>
      <c r="D38" s="6"/>
      <c r="E38" s="6"/>
      <c r="F38" s="6">
        <v>103</v>
      </c>
      <c r="G38" s="6" t="s">
        <v>27</v>
      </c>
      <c r="H38" s="6" t="s">
        <v>1344</v>
      </c>
    </row>
    <row r="39" spans="1:8" ht="18.75" customHeight="1">
      <c r="A39" s="10" t="s">
        <v>112</v>
      </c>
      <c r="B39" s="34" t="str">
        <f>_xlfn.LET(_xlpm.inp,$B$38,_xlpm.nInp,_xlfn.LET(_xlpm.raw,UPPER(TRIM($B$38)),_xlpm.clean,SUBSTITUTE(SUBSTITUTE(SUBSTITUTE(SUBSTITUTE(SUBSTITUTE(_xlpm.raw,"，",","),"、",","),"；",","),"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 s="19"/>
      <c r="D39" s="6"/>
      <c r="E39" s="6"/>
      <c r="F39" s="6">
        <v>103</v>
      </c>
      <c r="G39" s="6" t="s">
        <v>27</v>
      </c>
      <c r="H39" s="6" t="s">
        <v>1344</v>
      </c>
    </row>
    <row r="40" spans="1:8" ht="18.75" customHeight="1">
      <c r="A40" s="10" t="s">
        <v>113</v>
      </c>
      <c r="B40" s="35" t="str">
        <f>_xlfn.LET(_xlpm.inp,$B$38,_xlpm.nStd,_xlfn.LET(_xlpm.raw,UPPER(TRIM($G$30)),_xlpm.clean,SUBSTITUTE(SUBSTITUTE(SUBSTITUTE(SUBSTITUTE(SUBSTITUTE(_xlpm.raw,"，",","),"、",","),"；",","),"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 s="18"/>
      <c r="D40" s="6"/>
      <c r="E40" s="6"/>
      <c r="F40" s="6">
        <v>103</v>
      </c>
      <c r="G40" s="6" t="s">
        <v>27</v>
      </c>
      <c r="H40" s="6" t="s">
        <v>1344</v>
      </c>
    </row>
    <row r="41" spans="1:8" ht="18.75" customHeight="1">
      <c r="A41" s="37" t="s">
        <v>114</v>
      </c>
      <c r="B41" s="52" t="str">
        <f>_xlfn.LET(_xlpm.inp,$B$38,_xlpm.p,$H$30,IF(OR(LEN(TRIM(_xlpm.inp))=0,LEN(TRIM(_xlpm.p))=0,_xlpm.p=0),"",_xlpm.p))</f>
        <v/>
      </c>
      <c r="C41" s="53"/>
      <c r="D41" s="6"/>
      <c r="E41" s="6"/>
      <c r="F41" s="6">
        <v>103</v>
      </c>
      <c r="G41" s="6" t="s">
        <v>27</v>
      </c>
      <c r="H41" s="6" t="s">
        <v>1344</v>
      </c>
    </row>
    <row r="42" spans="1:8" ht="18.75" customHeight="1" thickBot="1">
      <c r="A42" s="12"/>
      <c r="B42" s="54"/>
      <c r="C42" s="55"/>
      <c r="D42" s="6"/>
      <c r="E42" s="6"/>
      <c r="F42" s="6">
        <v>103</v>
      </c>
      <c r="G42" s="6" t="s">
        <v>27</v>
      </c>
      <c r="H42" s="6" t="s">
        <v>1344</v>
      </c>
    </row>
    <row r="43" spans="1:8" ht="58.5" customHeight="1" thickTop="1" thickBot="1">
      <c r="A43" s="8" t="s">
        <v>1345</v>
      </c>
      <c r="B43" s="56" t="s">
        <v>1346</v>
      </c>
      <c r="C43" s="57"/>
      <c r="D43" s="6"/>
      <c r="E43" s="6"/>
      <c r="F43" s="6">
        <v>104</v>
      </c>
      <c r="G43" s="6" t="s">
        <v>27</v>
      </c>
      <c r="H43" s="6" t="s">
        <v>934</v>
      </c>
    </row>
    <row r="44" spans="1:8" ht="18.75" customHeight="1">
      <c r="A44" s="13"/>
      <c r="B44" s="58"/>
      <c r="C44" s="59"/>
      <c r="D44" s="6"/>
      <c r="E44" s="6"/>
      <c r="F44" s="6"/>
      <c r="G44" s="6"/>
      <c r="H44" s="6"/>
    </row>
    <row r="45" spans="1:8" ht="18.75" customHeight="1">
      <c r="A45" s="14" t="s">
        <v>107</v>
      </c>
      <c r="B45" s="60" t="s">
        <v>970</v>
      </c>
      <c r="C45" s="61"/>
      <c r="D45" s="6"/>
      <c r="E45" s="6"/>
      <c r="F45" s="6">
        <v>104</v>
      </c>
      <c r="G45" s="6" t="s">
        <v>27</v>
      </c>
      <c r="H45" s="6" t="s">
        <v>934</v>
      </c>
    </row>
    <row r="46" spans="1:8" ht="18.75" customHeight="1">
      <c r="A46" s="14" t="s">
        <v>108</v>
      </c>
      <c r="B46" s="60" t="s">
        <v>971</v>
      </c>
      <c r="C46" s="61"/>
      <c r="D46" s="6"/>
      <c r="E46" s="6"/>
      <c r="F46" s="6">
        <v>104</v>
      </c>
      <c r="G46" s="6" t="s">
        <v>27</v>
      </c>
      <c r="H46" s="6" t="s">
        <v>934</v>
      </c>
    </row>
    <row r="47" spans="1:8" ht="18.75" customHeight="1">
      <c r="A47" s="14" t="s">
        <v>109</v>
      </c>
      <c r="B47" s="60" t="s">
        <v>972</v>
      </c>
      <c r="C47" s="61"/>
      <c r="D47" s="6"/>
      <c r="E47" s="6"/>
      <c r="F47" s="6">
        <v>104</v>
      </c>
      <c r="G47" s="6" t="s">
        <v>27</v>
      </c>
      <c r="H47" s="6" t="s">
        <v>934</v>
      </c>
    </row>
    <row r="48" spans="1:8" ht="18.75" customHeight="1">
      <c r="A48" s="14" t="s">
        <v>110</v>
      </c>
      <c r="B48" s="60" t="s">
        <v>973</v>
      </c>
      <c r="C48" s="61"/>
      <c r="D48" s="6"/>
      <c r="E48" s="6"/>
      <c r="F48" s="6">
        <v>104</v>
      </c>
      <c r="G48" s="6" t="s">
        <v>27</v>
      </c>
      <c r="H48" s="6" t="s">
        <v>934</v>
      </c>
    </row>
    <row r="49" spans="1:8" ht="18.75" customHeight="1">
      <c r="A49" s="14"/>
      <c r="B49" s="62"/>
      <c r="C49" s="63"/>
      <c r="D49" s="6"/>
      <c r="E49" s="6"/>
      <c r="F49" s="6">
        <v>104</v>
      </c>
      <c r="G49" s="6" t="s">
        <v>27</v>
      </c>
      <c r="H49" s="6" t="s">
        <v>934</v>
      </c>
    </row>
    <row r="50" spans="1:8" ht="18.75" customHeight="1" thickBot="1">
      <c r="A50" s="14"/>
      <c r="B50" s="66"/>
      <c r="C50" s="67"/>
      <c r="D50" s="6"/>
      <c r="E50" s="6"/>
      <c r="F50" s="6">
        <v>104</v>
      </c>
      <c r="G50" s="6" t="s">
        <v>27</v>
      </c>
      <c r="H50" s="6" t="s">
        <v>934</v>
      </c>
    </row>
    <row r="51" spans="1:8" ht="18.75" customHeight="1" thickBot="1">
      <c r="A51" s="11" t="s">
        <v>111</v>
      </c>
      <c r="B51" s="25"/>
      <c r="C51" s="7"/>
      <c r="D51" s="6"/>
      <c r="E51" s="6"/>
      <c r="F51" s="6">
        <v>104</v>
      </c>
      <c r="G51" s="6" t="s">
        <v>27</v>
      </c>
      <c r="H51" s="6" t="s">
        <v>934</v>
      </c>
    </row>
    <row r="52" spans="1:8" ht="18.75" customHeight="1">
      <c r="A52" s="14" t="s">
        <v>112</v>
      </c>
      <c r="B52" s="34" t="str">
        <f>_xlfn.LET(_xlpm.inp,$B$51,_xlpm.nInp,_xlfn.LET(_xlpm.raw,UPPER(TRIM($B$51)),_xlpm.clean,SUBSTITUTE(SUBSTITUTE(SUBSTITUTE(SUBSTITUTE(SUBSTITUTE(_xlpm.raw,"，",","),"、",","),"；",","),"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 s="19"/>
      <c r="D52" s="6"/>
      <c r="E52" s="6"/>
      <c r="F52" s="6">
        <v>104</v>
      </c>
      <c r="G52" s="6" t="s">
        <v>27</v>
      </c>
      <c r="H52" s="6" t="s">
        <v>934</v>
      </c>
    </row>
    <row r="53" spans="1:8" ht="18.75" customHeight="1">
      <c r="A53" s="14" t="s">
        <v>113</v>
      </c>
      <c r="B53" s="35" t="str">
        <f>_xlfn.LET(_xlpm.inp,$B$51,_xlpm.nStd,_xlfn.LET(_xlpm.raw,UPPER(TRIM($G$43)),_xlpm.clean,SUBSTITUTE(SUBSTITUTE(SUBSTITUTE(SUBSTITUTE(SUBSTITUTE(_xlpm.raw,"，",","),"、",","),"；",","),"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 s="18"/>
      <c r="D53" s="6"/>
      <c r="E53" s="6"/>
      <c r="F53" s="6">
        <v>104</v>
      </c>
      <c r="G53" s="6" t="s">
        <v>27</v>
      </c>
      <c r="H53" s="6" t="s">
        <v>934</v>
      </c>
    </row>
    <row r="54" spans="1:8" ht="18.75" customHeight="1">
      <c r="A54" s="37" t="s">
        <v>114</v>
      </c>
      <c r="B54" s="52" t="str">
        <f>_xlfn.LET(_xlpm.inp,$B$51,_xlpm.p,$H$43,IF(OR(LEN(TRIM(_xlpm.inp))=0,LEN(TRIM(_xlpm.p))=0,_xlpm.p=0),"",_xlpm.p))</f>
        <v/>
      </c>
      <c r="C54" s="52"/>
      <c r="D54" s="6"/>
      <c r="E54" s="6"/>
      <c r="F54" s="6">
        <v>104</v>
      </c>
      <c r="G54" s="6" t="s">
        <v>27</v>
      </c>
      <c r="H54" s="6" t="s">
        <v>934</v>
      </c>
    </row>
    <row r="55" spans="1:8" ht="18.75" customHeight="1" thickBot="1">
      <c r="A55" s="15"/>
      <c r="B55" s="54"/>
      <c r="C55" s="55"/>
      <c r="D55" s="6"/>
      <c r="E55" s="6"/>
      <c r="F55" s="6">
        <v>104</v>
      </c>
      <c r="G55" s="6" t="s">
        <v>27</v>
      </c>
      <c r="H55" s="6" t="s">
        <v>934</v>
      </c>
    </row>
    <row r="56" spans="1:8" ht="58.5" customHeight="1" thickTop="1" thickBot="1">
      <c r="A56" s="8" t="s">
        <v>1347</v>
      </c>
      <c r="B56" s="56" t="s">
        <v>1348</v>
      </c>
      <c r="C56" s="57"/>
      <c r="D56" s="6"/>
      <c r="E56" s="6"/>
      <c r="F56" s="6">
        <v>105</v>
      </c>
      <c r="G56" s="6" t="s">
        <v>18</v>
      </c>
      <c r="H56" s="6" t="s">
        <v>1349</v>
      </c>
    </row>
    <row r="57" spans="1:8" ht="18.75" customHeight="1">
      <c r="A57" s="9"/>
      <c r="B57" s="74"/>
      <c r="C57" s="75"/>
      <c r="D57" s="6"/>
      <c r="E57" s="6"/>
      <c r="F57" s="6"/>
      <c r="G57" s="6"/>
      <c r="H57" s="6"/>
    </row>
    <row r="58" spans="1:8" ht="18.75" customHeight="1">
      <c r="A58" s="10" t="s">
        <v>107</v>
      </c>
      <c r="B58" s="64" t="s">
        <v>974</v>
      </c>
      <c r="C58" s="65"/>
      <c r="D58" s="6"/>
      <c r="E58" s="6"/>
      <c r="F58" s="6">
        <v>105</v>
      </c>
      <c r="G58" s="6" t="s">
        <v>18</v>
      </c>
      <c r="H58" s="6" t="s">
        <v>1349</v>
      </c>
    </row>
    <row r="59" spans="1:8" ht="18.75" customHeight="1">
      <c r="A59" s="10" t="s">
        <v>108</v>
      </c>
      <c r="B59" s="64" t="s">
        <v>975</v>
      </c>
      <c r="C59" s="65"/>
      <c r="D59" s="6"/>
      <c r="E59" s="6"/>
      <c r="F59" s="6">
        <v>105</v>
      </c>
      <c r="G59" s="6" t="s">
        <v>18</v>
      </c>
      <c r="H59" s="6" t="s">
        <v>1349</v>
      </c>
    </row>
    <row r="60" spans="1:8" ht="18.75" customHeight="1">
      <c r="A60" s="10" t="s">
        <v>109</v>
      </c>
      <c r="B60" s="64" t="s">
        <v>976</v>
      </c>
      <c r="C60" s="65"/>
      <c r="D60" s="6"/>
      <c r="E60" s="6"/>
      <c r="F60" s="6">
        <v>105</v>
      </c>
      <c r="G60" s="6" t="s">
        <v>18</v>
      </c>
      <c r="H60" s="6" t="s">
        <v>1349</v>
      </c>
    </row>
    <row r="61" spans="1:8" ht="18.75" customHeight="1">
      <c r="A61" s="10" t="s">
        <v>110</v>
      </c>
      <c r="B61" s="64" t="s">
        <v>977</v>
      </c>
      <c r="C61" s="65"/>
      <c r="D61" s="6"/>
      <c r="E61" s="6"/>
      <c r="F61" s="6">
        <v>105</v>
      </c>
      <c r="G61" s="6" t="s">
        <v>18</v>
      </c>
      <c r="H61" s="6" t="s">
        <v>1349</v>
      </c>
    </row>
    <row r="62" spans="1:8" ht="18.75" customHeight="1">
      <c r="A62" s="10"/>
      <c r="B62" s="62"/>
      <c r="C62" s="63"/>
      <c r="D62" s="6"/>
      <c r="E62" s="6"/>
      <c r="F62" s="6">
        <v>105</v>
      </c>
      <c r="G62" s="6" t="s">
        <v>18</v>
      </c>
      <c r="H62" s="6" t="s">
        <v>1349</v>
      </c>
    </row>
    <row r="63" spans="1:8" ht="18.75" customHeight="1" thickBot="1">
      <c r="A63" s="10"/>
      <c r="B63" s="66"/>
      <c r="C63" s="67"/>
      <c r="D63" s="6"/>
      <c r="E63" s="6"/>
      <c r="F63" s="6">
        <v>105</v>
      </c>
      <c r="G63" s="6" t="s">
        <v>18</v>
      </c>
      <c r="H63" s="6" t="s">
        <v>1349</v>
      </c>
    </row>
    <row r="64" spans="1:8" ht="18.75" customHeight="1" thickBot="1">
      <c r="A64" s="11" t="s">
        <v>111</v>
      </c>
      <c r="B64" s="25"/>
      <c r="C64" s="7"/>
      <c r="D64" s="6"/>
      <c r="E64" s="6"/>
      <c r="F64" s="6">
        <v>105</v>
      </c>
      <c r="G64" s="6" t="s">
        <v>18</v>
      </c>
      <c r="H64" s="6" t="s">
        <v>1349</v>
      </c>
    </row>
    <row r="65" spans="1:8" ht="18.75" customHeight="1">
      <c r="A65" s="10" t="s">
        <v>112</v>
      </c>
      <c r="B65" s="34" t="str">
        <f>_xlfn.LET(_xlpm.inp,$B$64,_xlpm.nInp,_xlfn.LET(_xlpm.raw,UPPER(TRIM($B$64)),_xlpm.clean,SUBSTITUTE(SUBSTITUTE(SUBSTITUTE(SUBSTITUTE(SUBSTITUTE(_xlpm.raw,"，",","),"、",","),"；",","),"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 s="19"/>
      <c r="D65" s="6"/>
      <c r="E65" s="6"/>
      <c r="F65" s="6">
        <v>105</v>
      </c>
      <c r="G65" s="6" t="s">
        <v>18</v>
      </c>
      <c r="H65" s="6" t="s">
        <v>1349</v>
      </c>
    </row>
    <row r="66" spans="1:8" ht="18.75" customHeight="1">
      <c r="A66" s="10" t="s">
        <v>113</v>
      </c>
      <c r="B66" s="35" t="str">
        <f>_xlfn.LET(_xlpm.inp,$B$64,_xlpm.nStd,_xlfn.LET(_xlpm.raw,UPPER(TRIM($G$56)),_xlpm.clean,SUBSTITUTE(SUBSTITUTE(SUBSTITUTE(SUBSTITUTE(SUBSTITUTE(_xlpm.raw,"，",","),"、",","),"；",","),"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 s="18"/>
      <c r="D66" s="6"/>
      <c r="E66" s="6"/>
      <c r="F66" s="6">
        <v>105</v>
      </c>
      <c r="G66" s="6" t="s">
        <v>18</v>
      </c>
      <c r="H66" s="6" t="s">
        <v>1349</v>
      </c>
    </row>
    <row r="67" spans="1:8" ht="18.75" customHeight="1">
      <c r="A67" s="37" t="s">
        <v>114</v>
      </c>
      <c r="B67" s="52" t="str">
        <f>_xlfn.LET(_xlpm.inp,$B$64,_xlpm.p,$H$56,IF(OR(LEN(TRIM(_xlpm.inp))=0,LEN(TRIM(_xlpm.p))=0,_xlpm.p=0),"",_xlpm.p))</f>
        <v/>
      </c>
      <c r="C67" s="63"/>
      <c r="D67" s="6"/>
      <c r="E67" s="6"/>
      <c r="F67" s="6">
        <v>105</v>
      </c>
      <c r="G67" s="6" t="s">
        <v>18</v>
      </c>
      <c r="H67" s="6" t="s">
        <v>1349</v>
      </c>
    </row>
    <row r="68" spans="1:8" ht="18.75" customHeight="1" thickBot="1">
      <c r="A68" s="12"/>
      <c r="B68" s="54"/>
      <c r="C68" s="55"/>
      <c r="D68" s="6"/>
      <c r="E68" s="6"/>
      <c r="F68" s="6">
        <v>105</v>
      </c>
      <c r="G68" s="6" t="s">
        <v>18</v>
      </c>
      <c r="H68" s="6" t="s">
        <v>1349</v>
      </c>
    </row>
    <row r="69" spans="1:8" ht="58.5" customHeight="1" thickTop="1" thickBot="1">
      <c r="A69" s="8" t="s">
        <v>1350</v>
      </c>
      <c r="B69" s="56" t="s">
        <v>1351</v>
      </c>
      <c r="C69" s="57"/>
      <c r="D69" s="6"/>
      <c r="E69" s="6"/>
      <c r="F69" s="6">
        <v>106</v>
      </c>
      <c r="G69" s="6" t="s">
        <v>28</v>
      </c>
      <c r="H69" s="6" t="s">
        <v>935</v>
      </c>
    </row>
    <row r="70" spans="1:8" ht="18.75" customHeight="1">
      <c r="A70" s="13"/>
      <c r="B70" s="58"/>
      <c r="C70" s="59"/>
      <c r="D70" s="6"/>
      <c r="E70" s="6"/>
      <c r="F70" s="6"/>
      <c r="G70" s="6"/>
      <c r="H70" s="6"/>
    </row>
    <row r="71" spans="1:8" ht="18.75" customHeight="1">
      <c r="A71" s="14" t="s">
        <v>107</v>
      </c>
      <c r="B71" s="60" t="s">
        <v>978</v>
      </c>
      <c r="C71" s="61"/>
      <c r="D71" s="6"/>
      <c r="E71" s="6"/>
      <c r="F71" s="6">
        <v>106</v>
      </c>
      <c r="G71" s="6" t="s">
        <v>28</v>
      </c>
      <c r="H71" s="6" t="s">
        <v>935</v>
      </c>
    </row>
    <row r="72" spans="1:8" ht="18.75" customHeight="1">
      <c r="A72" s="14" t="s">
        <v>108</v>
      </c>
      <c r="B72" s="60" t="s">
        <v>979</v>
      </c>
      <c r="C72" s="61"/>
      <c r="D72" s="6"/>
      <c r="E72" s="6"/>
      <c r="F72" s="6">
        <v>106</v>
      </c>
      <c r="G72" s="6" t="s">
        <v>28</v>
      </c>
      <c r="H72" s="6" t="s">
        <v>935</v>
      </c>
    </row>
    <row r="73" spans="1:8" ht="18.75" customHeight="1">
      <c r="A73" s="14" t="s">
        <v>109</v>
      </c>
      <c r="B73" s="60" t="s">
        <v>980</v>
      </c>
      <c r="C73" s="61"/>
      <c r="D73" s="6"/>
      <c r="E73" s="6"/>
      <c r="F73" s="6">
        <v>106</v>
      </c>
      <c r="G73" s="6" t="s">
        <v>28</v>
      </c>
      <c r="H73" s="6" t="s">
        <v>935</v>
      </c>
    </row>
    <row r="74" spans="1:8" ht="18.75" customHeight="1">
      <c r="A74" s="14" t="s">
        <v>110</v>
      </c>
      <c r="B74" s="60" t="s">
        <v>981</v>
      </c>
      <c r="C74" s="61"/>
      <c r="D74" s="6"/>
      <c r="E74" s="6"/>
      <c r="F74" s="6">
        <v>106</v>
      </c>
      <c r="G74" s="6" t="s">
        <v>28</v>
      </c>
      <c r="H74" s="6" t="s">
        <v>935</v>
      </c>
    </row>
    <row r="75" spans="1:8" ht="18.75" customHeight="1">
      <c r="A75" s="14"/>
      <c r="B75" s="62"/>
      <c r="C75" s="63"/>
      <c r="D75" s="6"/>
      <c r="E75" s="6"/>
      <c r="F75" s="6">
        <v>106</v>
      </c>
      <c r="G75" s="6" t="s">
        <v>28</v>
      </c>
      <c r="H75" s="6" t="s">
        <v>935</v>
      </c>
    </row>
    <row r="76" spans="1:8" ht="18.75" customHeight="1" thickBot="1">
      <c r="A76" s="14"/>
      <c r="B76" s="66"/>
      <c r="C76" s="67"/>
      <c r="D76" s="6"/>
      <c r="E76" s="6"/>
      <c r="F76" s="6">
        <v>106</v>
      </c>
      <c r="G76" s="6" t="s">
        <v>28</v>
      </c>
      <c r="H76" s="6" t="s">
        <v>935</v>
      </c>
    </row>
    <row r="77" spans="1:8" ht="18.75" customHeight="1" thickBot="1">
      <c r="A77" s="11" t="s">
        <v>111</v>
      </c>
      <c r="B77" s="25"/>
      <c r="C77" s="7"/>
      <c r="D77" s="6"/>
      <c r="E77" s="6"/>
      <c r="F77" s="6">
        <v>106</v>
      </c>
      <c r="G77" s="6" t="s">
        <v>28</v>
      </c>
      <c r="H77" s="6" t="s">
        <v>935</v>
      </c>
    </row>
    <row r="78" spans="1:8" ht="18.75" customHeight="1">
      <c r="A78" s="14" t="s">
        <v>112</v>
      </c>
      <c r="B78" s="34" t="str">
        <f>_xlfn.LET(_xlpm.inp,$B$77,_xlpm.nInp,_xlfn.LET(_xlpm.raw,UPPER(TRIM($B$77)),_xlpm.clean,SUBSTITUTE(SUBSTITUTE(SUBSTITUTE(SUBSTITUTE(SUBSTITUTE(_xlpm.raw,"，",","),"、",","),"；",","),"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 s="19"/>
      <c r="D78" s="6"/>
      <c r="E78" s="6"/>
      <c r="F78" s="6">
        <v>106</v>
      </c>
      <c r="G78" s="6" t="s">
        <v>28</v>
      </c>
      <c r="H78" s="6" t="s">
        <v>935</v>
      </c>
    </row>
    <row r="79" spans="1:8" ht="18.75" customHeight="1">
      <c r="A79" s="14" t="s">
        <v>113</v>
      </c>
      <c r="B79" s="35" t="str">
        <f>_xlfn.LET(_xlpm.inp,$B$77,_xlpm.nStd,_xlfn.LET(_xlpm.raw,UPPER(TRIM($G$69)),_xlpm.clean,SUBSTITUTE(SUBSTITUTE(SUBSTITUTE(SUBSTITUTE(SUBSTITUTE(_xlpm.raw,"，",","),"、",","),"；",","),"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 s="18"/>
      <c r="D79" s="6"/>
      <c r="E79" s="6"/>
      <c r="F79" s="6">
        <v>106</v>
      </c>
      <c r="G79" s="6" t="s">
        <v>28</v>
      </c>
      <c r="H79" s="6" t="s">
        <v>935</v>
      </c>
    </row>
    <row r="80" spans="1:8" ht="18.75" customHeight="1">
      <c r="A80" s="37" t="s">
        <v>114</v>
      </c>
      <c r="B80" s="52" t="str">
        <f>_xlfn.LET(_xlpm.inp,$B$77,_xlpm.p,$H$69,IF(OR(LEN(TRIM(_xlpm.inp))=0,LEN(TRIM(_xlpm.p))=0,_xlpm.p=0),"",_xlpm.p))</f>
        <v/>
      </c>
      <c r="C80" s="63"/>
      <c r="D80" s="6"/>
      <c r="E80" s="6"/>
      <c r="F80" s="6">
        <v>106</v>
      </c>
      <c r="G80" s="6" t="s">
        <v>28</v>
      </c>
      <c r="H80" s="6" t="s">
        <v>935</v>
      </c>
    </row>
    <row r="81" spans="1:8" ht="18.75" customHeight="1" thickBot="1">
      <c r="A81" s="15"/>
      <c r="B81" s="54"/>
      <c r="C81" s="55"/>
      <c r="D81" s="6"/>
      <c r="E81" s="6"/>
      <c r="F81" s="6">
        <v>106</v>
      </c>
      <c r="G81" s="6" t="s">
        <v>28</v>
      </c>
      <c r="H81" s="6" t="s">
        <v>935</v>
      </c>
    </row>
    <row r="82" spans="1:8" ht="58.5" customHeight="1" thickTop="1" thickBot="1">
      <c r="A82" s="8" t="s">
        <v>1352</v>
      </c>
      <c r="B82" s="56" t="s">
        <v>1353</v>
      </c>
      <c r="C82" s="57"/>
      <c r="D82" s="6"/>
      <c r="E82" s="6"/>
      <c r="F82" s="6">
        <v>107</v>
      </c>
      <c r="G82" s="6" t="s">
        <v>26</v>
      </c>
      <c r="H82" s="6" t="s">
        <v>936</v>
      </c>
    </row>
    <row r="83" spans="1:8" ht="18.75" customHeight="1">
      <c r="A83" s="9"/>
      <c r="B83" s="74"/>
      <c r="C83" s="75"/>
      <c r="D83" s="6"/>
      <c r="E83" s="6"/>
      <c r="F83" s="6"/>
      <c r="G83" s="6"/>
      <c r="H83" s="6"/>
    </row>
    <row r="84" spans="1:8" ht="18.75" customHeight="1">
      <c r="A84" s="10" t="s">
        <v>107</v>
      </c>
      <c r="B84" s="64" t="s">
        <v>982</v>
      </c>
      <c r="C84" s="65"/>
      <c r="D84" s="6"/>
      <c r="E84" s="6"/>
      <c r="F84" s="6">
        <v>107</v>
      </c>
      <c r="G84" s="6" t="s">
        <v>26</v>
      </c>
      <c r="H84" s="6" t="s">
        <v>936</v>
      </c>
    </row>
    <row r="85" spans="1:8" ht="18.75" customHeight="1">
      <c r="A85" s="10" t="s">
        <v>108</v>
      </c>
      <c r="B85" s="64" t="s">
        <v>983</v>
      </c>
      <c r="C85" s="65"/>
      <c r="D85" s="6"/>
      <c r="E85" s="6"/>
      <c r="F85" s="6">
        <v>107</v>
      </c>
      <c r="G85" s="6" t="s">
        <v>26</v>
      </c>
      <c r="H85" s="6" t="s">
        <v>936</v>
      </c>
    </row>
    <row r="86" spans="1:8" ht="18.75" customHeight="1">
      <c r="A86" s="10" t="s">
        <v>109</v>
      </c>
      <c r="B86" s="64" t="s">
        <v>984</v>
      </c>
      <c r="C86" s="65"/>
      <c r="D86" s="6"/>
      <c r="E86" s="6"/>
      <c r="F86" s="6">
        <v>107</v>
      </c>
      <c r="G86" s="6" t="s">
        <v>26</v>
      </c>
      <c r="H86" s="6" t="s">
        <v>936</v>
      </c>
    </row>
    <row r="87" spans="1:8" ht="18.75" customHeight="1">
      <c r="A87" s="10" t="s">
        <v>110</v>
      </c>
      <c r="B87" s="64" t="s">
        <v>985</v>
      </c>
      <c r="C87" s="65"/>
      <c r="D87" s="6"/>
      <c r="E87" s="6"/>
      <c r="F87" s="6">
        <v>107</v>
      </c>
      <c r="G87" s="6" t="s">
        <v>26</v>
      </c>
      <c r="H87" s="6" t="s">
        <v>936</v>
      </c>
    </row>
    <row r="88" spans="1:8" ht="18.75" customHeight="1">
      <c r="A88" s="10"/>
      <c r="B88" s="62"/>
      <c r="C88" s="63"/>
      <c r="D88" s="6"/>
      <c r="E88" s="6"/>
      <c r="F88" s="6">
        <v>107</v>
      </c>
      <c r="G88" s="6" t="s">
        <v>26</v>
      </c>
      <c r="H88" s="6" t="s">
        <v>936</v>
      </c>
    </row>
    <row r="89" spans="1:8" ht="18.75" customHeight="1" thickBot="1">
      <c r="A89" s="10"/>
      <c r="B89" s="66"/>
      <c r="C89" s="67"/>
      <c r="D89" s="6"/>
      <c r="E89" s="6"/>
      <c r="F89" s="6">
        <v>107</v>
      </c>
      <c r="G89" s="6" t="s">
        <v>26</v>
      </c>
      <c r="H89" s="6" t="s">
        <v>936</v>
      </c>
    </row>
    <row r="90" spans="1:8" ht="18.75" customHeight="1" thickBot="1">
      <c r="A90" s="11" t="s">
        <v>111</v>
      </c>
      <c r="B90" s="25"/>
      <c r="C90" s="7"/>
      <c r="D90" s="6"/>
      <c r="E90" s="6"/>
      <c r="F90" s="6">
        <v>107</v>
      </c>
      <c r="G90" s="6" t="s">
        <v>26</v>
      </c>
      <c r="H90" s="6" t="s">
        <v>936</v>
      </c>
    </row>
    <row r="91" spans="1:8" ht="18.75" customHeight="1">
      <c r="A91" s="10" t="s">
        <v>112</v>
      </c>
      <c r="B91" s="34" t="str">
        <f>_xlfn.LET(_xlpm.inp,$B$90,_xlpm.nInp,_xlfn.LET(_xlpm.raw,UPPER(TRIM($B$90)),_xlpm.clean,SUBSTITUTE(SUBSTITUTE(SUBSTITUTE(SUBSTITUTE(SUBSTITUTE(_xlpm.raw,"，",","),"、",","),"；",","),"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 s="19"/>
      <c r="D91" s="6"/>
      <c r="E91" s="6"/>
      <c r="F91" s="6">
        <v>107</v>
      </c>
      <c r="G91" s="6" t="s">
        <v>26</v>
      </c>
      <c r="H91" s="6" t="s">
        <v>936</v>
      </c>
    </row>
    <row r="92" spans="1:8" ht="18.75" customHeight="1">
      <c r="A92" s="10" t="s">
        <v>113</v>
      </c>
      <c r="B92" s="35" t="str">
        <f>_xlfn.LET(_xlpm.inp,$B$90,_xlpm.nStd,_xlfn.LET(_xlpm.raw,UPPER(TRIM($G$82)),_xlpm.clean,SUBSTITUTE(SUBSTITUTE(SUBSTITUTE(SUBSTITUTE(SUBSTITUTE(_xlpm.raw,"，",","),"、",","),"；",","),"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 s="18"/>
      <c r="D92" s="6"/>
      <c r="E92" s="6"/>
      <c r="F92" s="6">
        <v>107</v>
      </c>
      <c r="G92" s="6" t="s">
        <v>26</v>
      </c>
      <c r="H92" s="6" t="s">
        <v>936</v>
      </c>
    </row>
    <row r="93" spans="1:8" ht="18.75" customHeight="1">
      <c r="A93" s="37" t="s">
        <v>114</v>
      </c>
      <c r="B93" s="52" t="str">
        <f>_xlfn.LET(_xlpm.inp,$B$90,_xlpm.p,$H$82,IF(OR(LEN(TRIM(_xlpm.inp))=0,LEN(TRIM(_xlpm.p))=0,_xlpm.p=0),"",_xlpm.p))</f>
        <v/>
      </c>
      <c r="C93" s="63"/>
      <c r="D93" s="6"/>
      <c r="E93" s="6"/>
      <c r="F93" s="6">
        <v>107</v>
      </c>
      <c r="G93" s="6" t="s">
        <v>26</v>
      </c>
      <c r="H93" s="6" t="s">
        <v>936</v>
      </c>
    </row>
    <row r="94" spans="1:8" ht="18.75" customHeight="1" thickBot="1">
      <c r="A94" s="12"/>
      <c r="B94" s="54"/>
      <c r="C94" s="55"/>
      <c r="D94" s="6"/>
      <c r="E94" s="6"/>
      <c r="F94" s="6">
        <v>107</v>
      </c>
      <c r="G94" s="6" t="s">
        <v>26</v>
      </c>
      <c r="H94" s="6" t="s">
        <v>936</v>
      </c>
    </row>
    <row r="95" spans="1:8" ht="58.5" customHeight="1" thickTop="1" thickBot="1">
      <c r="A95" s="8" t="s">
        <v>1354</v>
      </c>
      <c r="B95" s="56" t="s">
        <v>1355</v>
      </c>
      <c r="C95" s="57"/>
      <c r="D95" s="6"/>
      <c r="E95" s="6"/>
      <c r="F95" s="6">
        <v>108</v>
      </c>
      <c r="G95" s="6" t="s">
        <v>28</v>
      </c>
      <c r="H95" s="6" t="s">
        <v>1356</v>
      </c>
    </row>
    <row r="96" spans="1:8" ht="18.75" customHeight="1">
      <c r="A96" s="13"/>
      <c r="B96" s="58"/>
      <c r="C96" s="59"/>
      <c r="D96" s="6"/>
      <c r="E96" s="6"/>
      <c r="F96" s="6"/>
      <c r="G96" s="6"/>
      <c r="H96" s="6"/>
    </row>
    <row r="97" spans="1:8" ht="18.75" customHeight="1">
      <c r="A97" s="14" t="s">
        <v>107</v>
      </c>
      <c r="B97" s="60" t="s">
        <v>986</v>
      </c>
      <c r="C97" s="61"/>
      <c r="D97" s="6"/>
      <c r="E97" s="6"/>
      <c r="F97" s="6">
        <v>108</v>
      </c>
      <c r="G97" s="6" t="s">
        <v>28</v>
      </c>
      <c r="H97" s="6" t="s">
        <v>1356</v>
      </c>
    </row>
    <row r="98" spans="1:8" ht="18.75" customHeight="1">
      <c r="A98" s="14" t="s">
        <v>108</v>
      </c>
      <c r="B98" s="60" t="s">
        <v>987</v>
      </c>
      <c r="C98" s="61"/>
      <c r="D98" s="6"/>
      <c r="E98" s="6"/>
      <c r="F98" s="6">
        <v>108</v>
      </c>
      <c r="G98" s="6" t="s">
        <v>28</v>
      </c>
      <c r="H98" s="6" t="s">
        <v>1356</v>
      </c>
    </row>
    <row r="99" spans="1:8" ht="18.75" customHeight="1">
      <c r="A99" s="14" t="s">
        <v>109</v>
      </c>
      <c r="B99" s="60" t="s">
        <v>988</v>
      </c>
      <c r="C99" s="61"/>
      <c r="D99" s="6"/>
      <c r="E99" s="6"/>
      <c r="F99" s="6">
        <v>108</v>
      </c>
      <c r="G99" s="6" t="s">
        <v>28</v>
      </c>
      <c r="H99" s="6" t="s">
        <v>1356</v>
      </c>
    </row>
    <row r="100" spans="1:8" ht="18.75" customHeight="1">
      <c r="A100" s="14" t="s">
        <v>110</v>
      </c>
      <c r="B100" s="60" t="s">
        <v>989</v>
      </c>
      <c r="C100" s="61"/>
      <c r="D100" s="6"/>
      <c r="E100" s="6"/>
      <c r="F100" s="6">
        <v>108</v>
      </c>
      <c r="G100" s="6" t="s">
        <v>28</v>
      </c>
      <c r="H100" s="6" t="s">
        <v>1356</v>
      </c>
    </row>
    <row r="101" spans="1:8" ht="18.75" customHeight="1">
      <c r="A101" s="14"/>
      <c r="B101" s="62"/>
      <c r="C101" s="63"/>
      <c r="D101" s="6"/>
      <c r="E101" s="6"/>
      <c r="F101" s="6">
        <v>108</v>
      </c>
      <c r="G101" s="6" t="s">
        <v>28</v>
      </c>
      <c r="H101" s="6" t="s">
        <v>1356</v>
      </c>
    </row>
    <row r="102" spans="1:8" ht="18.75" customHeight="1" thickBot="1">
      <c r="A102" s="14"/>
      <c r="B102" s="66"/>
      <c r="C102" s="67"/>
      <c r="D102" s="6"/>
      <c r="E102" s="6"/>
      <c r="F102" s="6">
        <v>108</v>
      </c>
      <c r="G102" s="6" t="s">
        <v>28</v>
      </c>
      <c r="H102" s="6" t="s">
        <v>1356</v>
      </c>
    </row>
    <row r="103" spans="1:8" ht="18.75" customHeight="1" thickBot="1">
      <c r="A103" s="11" t="s">
        <v>111</v>
      </c>
      <c r="B103" s="25"/>
      <c r="C103" s="7"/>
      <c r="D103" s="6"/>
      <c r="E103" s="6"/>
      <c r="F103" s="6">
        <v>108</v>
      </c>
      <c r="G103" s="6" t="s">
        <v>28</v>
      </c>
      <c r="H103" s="6" t="s">
        <v>1356</v>
      </c>
    </row>
    <row r="104" spans="1:8" ht="18.75" customHeight="1">
      <c r="A104" s="14" t="s">
        <v>112</v>
      </c>
      <c r="B104" s="34" t="str">
        <f>_xlfn.LET(_xlpm.inp,$B$103,_xlpm.nInp,_xlfn.LET(_xlpm.raw,UPPER(TRIM($B$103)),_xlpm.clean,SUBSTITUTE(SUBSTITUTE(SUBSTITUTE(SUBSTITUTE(SUBSTITUTE(_xlpm.raw,"，",","),"、",","),"；",","),"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 s="19"/>
      <c r="D104" s="6"/>
      <c r="E104" s="6"/>
      <c r="F104" s="6">
        <v>108</v>
      </c>
      <c r="G104" s="6" t="s">
        <v>28</v>
      </c>
      <c r="H104" s="6" t="s">
        <v>1356</v>
      </c>
    </row>
    <row r="105" spans="1:8" ht="18.75" customHeight="1">
      <c r="A105" s="14" t="s">
        <v>113</v>
      </c>
      <c r="B105" s="35" t="str">
        <f>_xlfn.LET(_xlpm.inp,$B$103,_xlpm.nStd,_xlfn.LET(_xlpm.raw,UPPER(TRIM($G$95)),_xlpm.clean,SUBSTITUTE(SUBSTITUTE(SUBSTITUTE(SUBSTITUTE(SUBSTITUTE(_xlpm.raw,"，",","),"、",","),"；",","),"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 s="18"/>
      <c r="D105" s="6"/>
      <c r="E105" s="6"/>
      <c r="F105" s="6">
        <v>108</v>
      </c>
      <c r="G105" s="6" t="s">
        <v>28</v>
      </c>
      <c r="H105" s="6" t="s">
        <v>1356</v>
      </c>
    </row>
    <row r="106" spans="1:8" ht="18.75" customHeight="1">
      <c r="A106" s="37" t="s">
        <v>114</v>
      </c>
      <c r="B106" s="52" t="str">
        <f>_xlfn.LET(_xlpm.inp,$B$103,_xlpm.p,$H$95,IF(OR(LEN(TRIM(_xlpm.inp))=0,LEN(TRIM(_xlpm.p))=0,_xlpm.p=0),"",_xlpm.p))</f>
        <v/>
      </c>
      <c r="C106" s="63"/>
      <c r="D106" s="6"/>
      <c r="E106" s="6"/>
      <c r="F106" s="6">
        <v>108</v>
      </c>
      <c r="G106" s="6" t="s">
        <v>28</v>
      </c>
      <c r="H106" s="6" t="s">
        <v>1356</v>
      </c>
    </row>
    <row r="107" spans="1:8" ht="18.75" customHeight="1" thickBot="1">
      <c r="A107" s="15"/>
      <c r="B107" s="54"/>
      <c r="C107" s="55"/>
      <c r="D107" s="6"/>
      <c r="E107" s="6"/>
      <c r="F107" s="6">
        <v>108</v>
      </c>
      <c r="G107" s="6" t="s">
        <v>28</v>
      </c>
      <c r="H107" s="6" t="s">
        <v>1356</v>
      </c>
    </row>
    <row r="108" spans="1:8" ht="58.5" customHeight="1" thickTop="1" thickBot="1">
      <c r="A108" s="8" t="s">
        <v>1357</v>
      </c>
      <c r="B108" s="56" t="s">
        <v>1358</v>
      </c>
      <c r="C108" s="57"/>
      <c r="D108" s="6"/>
      <c r="E108" s="6"/>
      <c r="F108" s="6">
        <v>109</v>
      </c>
      <c r="G108" s="6" t="s">
        <v>28</v>
      </c>
      <c r="H108" s="6" t="s">
        <v>1359</v>
      </c>
    </row>
    <row r="109" spans="1:8" ht="18.75" customHeight="1">
      <c r="A109" s="9"/>
      <c r="B109" s="74"/>
      <c r="C109" s="75"/>
      <c r="D109" s="6"/>
      <c r="E109" s="6"/>
      <c r="F109" s="6"/>
      <c r="G109" s="6"/>
      <c r="H109" s="6"/>
    </row>
    <row r="110" spans="1:8" ht="18.75" customHeight="1">
      <c r="A110" s="10" t="s">
        <v>107</v>
      </c>
      <c r="B110" s="64" t="s">
        <v>990</v>
      </c>
      <c r="C110" s="65"/>
      <c r="D110" s="6"/>
      <c r="E110" s="6"/>
      <c r="F110" s="6">
        <v>109</v>
      </c>
      <c r="G110" s="6" t="s">
        <v>28</v>
      </c>
      <c r="H110" s="6" t="s">
        <v>1359</v>
      </c>
    </row>
    <row r="111" spans="1:8" ht="18.75" customHeight="1">
      <c r="A111" s="10" t="s">
        <v>108</v>
      </c>
      <c r="B111" s="64" t="s">
        <v>991</v>
      </c>
      <c r="C111" s="65"/>
      <c r="D111" s="6"/>
      <c r="E111" s="6"/>
      <c r="F111" s="6">
        <v>109</v>
      </c>
      <c r="G111" s="6" t="s">
        <v>28</v>
      </c>
      <c r="H111" s="6" t="s">
        <v>1359</v>
      </c>
    </row>
    <row r="112" spans="1:8" ht="18.75" customHeight="1">
      <c r="A112" s="10" t="s">
        <v>109</v>
      </c>
      <c r="B112" s="64" t="s">
        <v>992</v>
      </c>
      <c r="C112" s="65"/>
      <c r="D112" s="6"/>
      <c r="E112" s="6"/>
      <c r="F112" s="6">
        <v>109</v>
      </c>
      <c r="G112" s="6" t="s">
        <v>28</v>
      </c>
      <c r="H112" s="6" t="s">
        <v>1359</v>
      </c>
    </row>
    <row r="113" spans="1:8" ht="18.75" customHeight="1">
      <c r="A113" s="10" t="s">
        <v>110</v>
      </c>
      <c r="B113" s="64" t="s">
        <v>993</v>
      </c>
      <c r="C113" s="65"/>
      <c r="D113" s="6"/>
      <c r="E113" s="6"/>
      <c r="F113" s="6">
        <v>109</v>
      </c>
      <c r="G113" s="6" t="s">
        <v>28</v>
      </c>
      <c r="H113" s="6" t="s">
        <v>1359</v>
      </c>
    </row>
    <row r="114" spans="1:8" ht="18.75" customHeight="1">
      <c r="A114" s="10"/>
      <c r="B114" s="62"/>
      <c r="C114" s="63"/>
      <c r="D114" s="6"/>
      <c r="E114" s="6"/>
      <c r="F114" s="6">
        <v>109</v>
      </c>
      <c r="G114" s="6" t="s">
        <v>28</v>
      </c>
      <c r="H114" s="6" t="s">
        <v>1359</v>
      </c>
    </row>
    <row r="115" spans="1:8" ht="18.75" customHeight="1" thickBot="1">
      <c r="A115" s="10"/>
      <c r="B115" s="66"/>
      <c r="C115" s="67"/>
      <c r="D115" s="6"/>
      <c r="E115" s="6"/>
      <c r="F115" s="6">
        <v>109</v>
      </c>
      <c r="G115" s="6" t="s">
        <v>28</v>
      </c>
      <c r="H115" s="6" t="s">
        <v>1359</v>
      </c>
    </row>
    <row r="116" spans="1:8" ht="18.75" customHeight="1" thickBot="1">
      <c r="A116" s="11" t="s">
        <v>111</v>
      </c>
      <c r="B116" s="25"/>
      <c r="C116" s="7"/>
      <c r="D116" s="6"/>
      <c r="E116" s="6"/>
      <c r="F116" s="6">
        <v>109</v>
      </c>
      <c r="G116" s="6" t="s">
        <v>28</v>
      </c>
      <c r="H116" s="6" t="s">
        <v>1359</v>
      </c>
    </row>
    <row r="117" spans="1:8" ht="18.75" customHeight="1">
      <c r="A117" s="10" t="s">
        <v>112</v>
      </c>
      <c r="B117" s="34" t="str">
        <f>_xlfn.LET(_xlpm.inp,$B$116,_xlpm.nInp,_xlfn.LET(_xlpm.raw,UPPER(TRIM($B$116)),_xlpm.clean,SUBSTITUTE(SUBSTITUTE(SUBSTITUTE(SUBSTITUTE(SUBSTITUTE(_xlpm.raw,"，",","),"、",","),"；",","),"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 s="19"/>
      <c r="D117" s="6"/>
      <c r="E117" s="6"/>
      <c r="F117" s="6">
        <v>109</v>
      </c>
      <c r="G117" s="6" t="s">
        <v>28</v>
      </c>
      <c r="H117" s="6" t="s">
        <v>1359</v>
      </c>
    </row>
    <row r="118" spans="1:8" ht="18.75" customHeight="1">
      <c r="A118" s="10" t="s">
        <v>113</v>
      </c>
      <c r="B118" s="35" t="str">
        <f>_xlfn.LET(_xlpm.inp,$B$116,_xlpm.nStd,_xlfn.LET(_xlpm.raw,UPPER(TRIM($G$108)),_xlpm.clean,SUBSTITUTE(SUBSTITUTE(SUBSTITUTE(SUBSTITUTE(SUBSTITUTE(_xlpm.raw,"，",","),"、",","),"；",","),"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 s="18"/>
      <c r="D118" s="6"/>
      <c r="E118" s="6"/>
      <c r="F118" s="6">
        <v>109</v>
      </c>
      <c r="G118" s="6" t="s">
        <v>28</v>
      </c>
      <c r="H118" s="6" t="s">
        <v>1359</v>
      </c>
    </row>
    <row r="119" spans="1:8" ht="18.75" customHeight="1">
      <c r="A119" s="37" t="s">
        <v>114</v>
      </c>
      <c r="B119" s="52" t="str">
        <f>_xlfn.LET(_xlpm.inp,$B$116,_xlpm.p,$H$108,IF(OR(LEN(TRIM(_xlpm.inp))=0,LEN(TRIM(_xlpm.p))=0,_xlpm.p=0),"",_xlpm.p))</f>
        <v/>
      </c>
      <c r="C119" s="63"/>
      <c r="D119" s="6"/>
      <c r="E119" s="6"/>
      <c r="F119" s="6">
        <v>109</v>
      </c>
      <c r="G119" s="6" t="s">
        <v>28</v>
      </c>
      <c r="H119" s="6" t="s">
        <v>1359</v>
      </c>
    </row>
    <row r="120" spans="1:8" ht="18.75" customHeight="1" thickBot="1">
      <c r="A120" s="12"/>
      <c r="B120" s="54"/>
      <c r="C120" s="55"/>
      <c r="D120" s="6"/>
      <c r="E120" s="6"/>
      <c r="F120" s="6">
        <v>109</v>
      </c>
      <c r="G120" s="6" t="s">
        <v>28</v>
      </c>
      <c r="H120" s="6" t="s">
        <v>1359</v>
      </c>
    </row>
    <row r="121" spans="1:8" ht="58.5" customHeight="1" thickTop="1" thickBot="1">
      <c r="A121" s="8" t="s">
        <v>1360</v>
      </c>
      <c r="B121" s="56" t="s">
        <v>1361</v>
      </c>
      <c r="C121" s="57"/>
      <c r="D121" s="6"/>
      <c r="E121" s="6"/>
      <c r="F121" s="6">
        <v>110</v>
      </c>
      <c r="G121" s="6" t="s">
        <v>28</v>
      </c>
      <c r="H121" s="6" t="s">
        <v>937</v>
      </c>
    </row>
    <row r="122" spans="1:8" ht="18.75" customHeight="1">
      <c r="A122" s="13"/>
      <c r="B122" s="58"/>
      <c r="C122" s="59"/>
      <c r="D122" s="6"/>
      <c r="E122" s="6"/>
      <c r="F122" s="6"/>
      <c r="G122" s="6"/>
      <c r="H122" s="6"/>
    </row>
    <row r="123" spans="1:8" ht="18.75" customHeight="1">
      <c r="A123" s="14" t="s">
        <v>107</v>
      </c>
      <c r="B123" s="60" t="s">
        <v>994</v>
      </c>
      <c r="C123" s="61"/>
      <c r="D123" s="6"/>
      <c r="E123" s="6"/>
      <c r="F123" s="6">
        <v>110</v>
      </c>
      <c r="G123" s="6" t="s">
        <v>28</v>
      </c>
      <c r="H123" s="6" t="s">
        <v>937</v>
      </c>
    </row>
    <row r="124" spans="1:8" ht="18.75" customHeight="1">
      <c r="A124" s="14" t="s">
        <v>108</v>
      </c>
      <c r="B124" s="60" t="s">
        <v>995</v>
      </c>
      <c r="C124" s="61"/>
      <c r="D124" s="6"/>
      <c r="E124" s="6"/>
      <c r="F124" s="6">
        <v>110</v>
      </c>
      <c r="G124" s="6" t="s">
        <v>28</v>
      </c>
      <c r="H124" s="6" t="s">
        <v>937</v>
      </c>
    </row>
    <row r="125" spans="1:8" ht="18.75" customHeight="1">
      <c r="A125" s="14" t="s">
        <v>109</v>
      </c>
      <c r="B125" s="60" t="s">
        <v>996</v>
      </c>
      <c r="C125" s="61"/>
      <c r="D125" s="6"/>
      <c r="E125" s="6"/>
      <c r="F125" s="6">
        <v>110</v>
      </c>
      <c r="G125" s="6" t="s">
        <v>28</v>
      </c>
      <c r="H125" s="6" t="s">
        <v>937</v>
      </c>
    </row>
    <row r="126" spans="1:8" ht="18.75" customHeight="1">
      <c r="A126" s="14" t="s">
        <v>110</v>
      </c>
      <c r="B126" s="60" t="s">
        <v>997</v>
      </c>
      <c r="C126" s="61"/>
      <c r="D126" s="6"/>
      <c r="E126" s="6"/>
      <c r="F126" s="6">
        <v>110</v>
      </c>
      <c r="G126" s="6" t="s">
        <v>28</v>
      </c>
      <c r="H126" s="6" t="s">
        <v>937</v>
      </c>
    </row>
    <row r="127" spans="1:8" ht="18.75" customHeight="1">
      <c r="A127" s="14"/>
      <c r="B127" s="62"/>
      <c r="C127" s="63"/>
      <c r="D127" s="6"/>
      <c r="E127" s="6"/>
      <c r="F127" s="6">
        <v>110</v>
      </c>
      <c r="G127" s="6" t="s">
        <v>28</v>
      </c>
      <c r="H127" s="6" t="s">
        <v>937</v>
      </c>
    </row>
    <row r="128" spans="1:8" ht="18.75" customHeight="1" thickBot="1">
      <c r="A128" s="14"/>
      <c r="B128" s="66"/>
      <c r="C128" s="67"/>
      <c r="D128" s="6"/>
      <c r="E128" s="6"/>
      <c r="F128" s="6">
        <v>110</v>
      </c>
      <c r="G128" s="6" t="s">
        <v>28</v>
      </c>
      <c r="H128" s="6" t="s">
        <v>937</v>
      </c>
    </row>
    <row r="129" spans="1:8" ht="18.75" customHeight="1" thickBot="1">
      <c r="A129" s="11" t="s">
        <v>111</v>
      </c>
      <c r="B129" s="25"/>
      <c r="C129" s="7"/>
      <c r="D129" s="6"/>
      <c r="E129" s="6"/>
      <c r="F129" s="6">
        <v>110</v>
      </c>
      <c r="G129" s="6" t="s">
        <v>28</v>
      </c>
      <c r="H129" s="6" t="s">
        <v>937</v>
      </c>
    </row>
    <row r="130" spans="1:8" ht="18.75" customHeight="1">
      <c r="A130" s="14" t="s">
        <v>112</v>
      </c>
      <c r="B130" s="34" t="str">
        <f>_xlfn.LET(_xlpm.inp,$B$129,_xlpm.nInp,_xlfn.LET(_xlpm.raw,UPPER(TRIM($B$129)),_xlpm.clean,SUBSTITUTE(SUBSTITUTE(SUBSTITUTE(SUBSTITUTE(SUBSTITUTE(_xlpm.raw,"，",","),"、",","),"；",","),"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 s="19"/>
      <c r="D130" s="6"/>
      <c r="E130" s="6"/>
      <c r="F130" s="6">
        <v>110</v>
      </c>
      <c r="G130" s="6" t="s">
        <v>28</v>
      </c>
      <c r="H130" s="6" t="s">
        <v>937</v>
      </c>
    </row>
    <row r="131" spans="1:8" ht="18.75" customHeight="1">
      <c r="A131" s="14" t="s">
        <v>113</v>
      </c>
      <c r="B131" s="35" t="str">
        <f>_xlfn.LET(_xlpm.inp,$B$129,_xlpm.nStd,_xlfn.LET(_xlpm.raw,UPPER(TRIM($G$121)),_xlpm.clean,SUBSTITUTE(SUBSTITUTE(SUBSTITUTE(SUBSTITUTE(SUBSTITUTE(_xlpm.raw,"，",","),"、",","),"；",","),"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1" s="18"/>
      <c r="D131" s="6"/>
      <c r="E131" s="6"/>
      <c r="F131" s="6">
        <v>110</v>
      </c>
      <c r="G131" s="6" t="s">
        <v>28</v>
      </c>
      <c r="H131" s="6" t="s">
        <v>937</v>
      </c>
    </row>
    <row r="132" spans="1:8" ht="18.75" customHeight="1">
      <c r="A132" s="37" t="s">
        <v>114</v>
      </c>
      <c r="B132" s="52" t="str">
        <f>_xlfn.LET(_xlpm.inp,$B$129,_xlpm.p,$H$121,IF(OR(LEN(TRIM(_xlpm.inp))=0,LEN(TRIM(_xlpm.p))=0,_xlpm.p=0),"",_xlpm.p))</f>
        <v/>
      </c>
      <c r="C132" s="63"/>
      <c r="D132" s="6"/>
      <c r="E132" s="6"/>
      <c r="F132" s="6">
        <v>110</v>
      </c>
      <c r="G132" s="6" t="s">
        <v>28</v>
      </c>
      <c r="H132" s="6" t="s">
        <v>937</v>
      </c>
    </row>
    <row r="133" spans="1:8" ht="18.75" customHeight="1" thickBot="1">
      <c r="A133" s="15"/>
      <c r="B133" s="54"/>
      <c r="C133" s="55"/>
      <c r="D133" s="6"/>
      <c r="E133" s="6"/>
      <c r="F133" s="6">
        <v>110</v>
      </c>
      <c r="G133" s="6" t="s">
        <v>28</v>
      </c>
      <c r="H133" s="6" t="s">
        <v>937</v>
      </c>
    </row>
    <row r="134" spans="1:8" ht="58.5" customHeight="1" thickTop="1" thickBot="1">
      <c r="A134" s="8" t="s">
        <v>1362</v>
      </c>
      <c r="B134" s="56" t="s">
        <v>1363</v>
      </c>
      <c r="C134" s="57"/>
      <c r="D134" s="6"/>
      <c r="E134" s="6"/>
      <c r="F134" s="6">
        <v>111</v>
      </c>
      <c r="G134" s="6" t="s">
        <v>27</v>
      </c>
      <c r="H134" s="6" t="s">
        <v>1364</v>
      </c>
    </row>
    <row r="135" spans="1:8" ht="18.75" customHeight="1">
      <c r="A135" s="9"/>
      <c r="B135" s="74"/>
      <c r="C135" s="75"/>
      <c r="D135" s="6"/>
      <c r="E135" s="6"/>
      <c r="F135" s="6"/>
      <c r="G135" s="6"/>
      <c r="H135" s="6"/>
    </row>
    <row r="136" spans="1:8" ht="18.75" customHeight="1">
      <c r="A136" s="10" t="s">
        <v>107</v>
      </c>
      <c r="B136" s="64" t="s">
        <v>998</v>
      </c>
      <c r="C136" s="65"/>
      <c r="D136" s="6"/>
      <c r="E136" s="6"/>
      <c r="F136" s="6">
        <v>111</v>
      </c>
      <c r="G136" s="6" t="s">
        <v>27</v>
      </c>
      <c r="H136" s="6" t="s">
        <v>1364</v>
      </c>
    </row>
    <row r="137" spans="1:8" ht="18.75" customHeight="1">
      <c r="A137" s="10" t="s">
        <v>108</v>
      </c>
      <c r="B137" s="64" t="s">
        <v>999</v>
      </c>
      <c r="C137" s="65"/>
      <c r="D137" s="6"/>
      <c r="E137" s="6"/>
      <c r="F137" s="6">
        <v>111</v>
      </c>
      <c r="G137" s="6" t="s">
        <v>27</v>
      </c>
      <c r="H137" s="6" t="s">
        <v>1364</v>
      </c>
    </row>
    <row r="138" spans="1:8" ht="18.75" customHeight="1">
      <c r="A138" s="10" t="s">
        <v>109</v>
      </c>
      <c r="B138" s="64" t="s">
        <v>1365</v>
      </c>
      <c r="C138" s="65"/>
      <c r="D138" s="6"/>
      <c r="E138" s="6"/>
      <c r="F138" s="6">
        <v>111</v>
      </c>
      <c r="G138" s="6" t="s">
        <v>27</v>
      </c>
      <c r="H138" s="6" t="s">
        <v>1364</v>
      </c>
    </row>
    <row r="139" spans="1:8" ht="18.75" customHeight="1">
      <c r="A139" s="10" t="s">
        <v>110</v>
      </c>
      <c r="B139" s="64" t="s">
        <v>1366</v>
      </c>
      <c r="C139" s="65"/>
      <c r="D139" s="6"/>
      <c r="E139" s="6"/>
      <c r="F139" s="6">
        <v>111</v>
      </c>
      <c r="G139" s="6" t="s">
        <v>27</v>
      </c>
      <c r="H139" s="6" t="s">
        <v>1364</v>
      </c>
    </row>
    <row r="140" spans="1:8" ht="18.75" customHeight="1">
      <c r="A140" s="10"/>
      <c r="B140" s="62"/>
      <c r="C140" s="63"/>
      <c r="D140" s="6"/>
      <c r="E140" s="6"/>
      <c r="F140" s="6">
        <v>111</v>
      </c>
      <c r="G140" s="6" t="s">
        <v>27</v>
      </c>
      <c r="H140" s="6" t="s">
        <v>1364</v>
      </c>
    </row>
    <row r="141" spans="1:8" ht="18.75" customHeight="1" thickBot="1">
      <c r="A141" s="10"/>
      <c r="B141" s="66"/>
      <c r="C141" s="67"/>
      <c r="D141" s="6"/>
      <c r="E141" s="6"/>
      <c r="F141" s="6">
        <v>111</v>
      </c>
      <c r="G141" s="6" t="s">
        <v>27</v>
      </c>
      <c r="H141" s="6" t="s">
        <v>1364</v>
      </c>
    </row>
    <row r="142" spans="1:8" ht="18.75" customHeight="1" thickBot="1">
      <c r="A142" s="11" t="s">
        <v>111</v>
      </c>
      <c r="B142" s="25"/>
      <c r="C142" s="7"/>
      <c r="D142" s="6"/>
      <c r="E142" s="6"/>
      <c r="F142" s="6">
        <v>111</v>
      </c>
      <c r="G142" s="6" t="s">
        <v>27</v>
      </c>
      <c r="H142" s="6" t="s">
        <v>1364</v>
      </c>
    </row>
    <row r="143" spans="1:8" ht="18.75" customHeight="1">
      <c r="A143" s="10" t="s">
        <v>112</v>
      </c>
      <c r="B143" s="34" t="str">
        <f>_xlfn.LET(_xlpm.inp,$B$142,_xlpm.nInp,_xlfn.LET(_xlpm.raw,UPPER(TRIM($B$142)),_xlpm.clean,SUBSTITUTE(SUBSTITUTE(SUBSTITUTE(SUBSTITUTE(SUBSTITUTE(_xlpm.raw,"，",","),"、",","),"；",","),"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3" s="19"/>
      <c r="D143" s="6"/>
      <c r="E143" s="6"/>
      <c r="F143" s="6">
        <v>111</v>
      </c>
      <c r="G143" s="6" t="s">
        <v>27</v>
      </c>
      <c r="H143" s="6" t="s">
        <v>1364</v>
      </c>
    </row>
    <row r="144" spans="1:8" ht="18.75" customHeight="1">
      <c r="A144" s="10" t="s">
        <v>113</v>
      </c>
      <c r="B144" s="35" t="str">
        <f>_xlfn.LET(_xlpm.inp,$B$142,_xlpm.nStd,_xlfn.LET(_xlpm.raw,UPPER(TRIM($G$134)),_xlpm.clean,SUBSTITUTE(SUBSTITUTE(SUBSTITUTE(SUBSTITUTE(SUBSTITUTE(_xlpm.raw,"，",","),"、",","),"；",","),"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4" s="18"/>
      <c r="D144" s="6"/>
      <c r="E144" s="6"/>
      <c r="F144" s="6">
        <v>111</v>
      </c>
      <c r="G144" s="6" t="s">
        <v>27</v>
      </c>
      <c r="H144" s="6" t="s">
        <v>1364</v>
      </c>
    </row>
    <row r="145" spans="1:8" ht="18.75" customHeight="1">
      <c r="A145" s="37" t="s">
        <v>114</v>
      </c>
      <c r="B145" s="52" t="str">
        <f>_xlfn.LET(_xlpm.inp,$B$142,_xlpm.p,$H$134,IF(OR(LEN(TRIM(_xlpm.inp))=0,LEN(TRIM(_xlpm.p))=0,_xlpm.p=0),"",_xlpm.p))</f>
        <v/>
      </c>
      <c r="C145" s="63"/>
      <c r="D145" s="6"/>
      <c r="E145" s="6"/>
      <c r="F145" s="6">
        <v>111</v>
      </c>
      <c r="G145" s="6" t="s">
        <v>27</v>
      </c>
      <c r="H145" s="6" t="s">
        <v>1364</v>
      </c>
    </row>
    <row r="146" spans="1:8" ht="18.75" customHeight="1" thickBot="1">
      <c r="A146" s="12"/>
      <c r="B146" s="54"/>
      <c r="C146" s="55"/>
      <c r="D146" s="6"/>
      <c r="E146" s="6"/>
      <c r="F146" s="6">
        <v>111</v>
      </c>
      <c r="G146" s="6" t="s">
        <v>27</v>
      </c>
      <c r="H146" s="6" t="s">
        <v>1364</v>
      </c>
    </row>
    <row r="147" spans="1:8" ht="58.5" customHeight="1" thickTop="1" thickBot="1">
      <c r="A147" s="8" t="s">
        <v>1367</v>
      </c>
      <c r="B147" s="56" t="s">
        <v>1368</v>
      </c>
      <c r="C147" s="57"/>
      <c r="D147" s="6"/>
      <c r="E147" s="6"/>
      <c r="F147" s="6">
        <v>112</v>
      </c>
      <c r="G147" s="6" t="s">
        <v>27</v>
      </c>
      <c r="H147" s="6" t="s">
        <v>1369</v>
      </c>
    </row>
    <row r="148" spans="1:8" ht="18.75" customHeight="1">
      <c r="A148" s="13"/>
      <c r="B148" s="58"/>
      <c r="C148" s="59"/>
      <c r="D148" s="6"/>
      <c r="E148" s="6"/>
      <c r="F148" s="6"/>
      <c r="G148" s="6"/>
      <c r="H148" s="6"/>
    </row>
    <row r="149" spans="1:8" ht="18.75" customHeight="1">
      <c r="A149" s="14" t="s">
        <v>107</v>
      </c>
      <c r="B149" s="60" t="s">
        <v>1000</v>
      </c>
      <c r="C149" s="61"/>
      <c r="D149" s="6"/>
      <c r="E149" s="6"/>
      <c r="F149" s="6">
        <v>112</v>
      </c>
      <c r="G149" s="6" t="s">
        <v>27</v>
      </c>
      <c r="H149" s="6" t="s">
        <v>1369</v>
      </c>
    </row>
    <row r="150" spans="1:8" ht="18.75" customHeight="1">
      <c r="A150" s="14" t="s">
        <v>108</v>
      </c>
      <c r="B150" s="60" t="s">
        <v>1001</v>
      </c>
      <c r="C150" s="61"/>
      <c r="D150" s="6"/>
      <c r="E150" s="6"/>
      <c r="F150" s="6">
        <v>112</v>
      </c>
      <c r="G150" s="6" t="s">
        <v>27</v>
      </c>
      <c r="H150" s="6" t="s">
        <v>1369</v>
      </c>
    </row>
    <row r="151" spans="1:8" ht="18.75" customHeight="1">
      <c r="A151" s="14" t="s">
        <v>109</v>
      </c>
      <c r="B151" s="60" t="s">
        <v>1002</v>
      </c>
      <c r="C151" s="61"/>
      <c r="D151" s="6"/>
      <c r="E151" s="6"/>
      <c r="F151" s="6">
        <v>112</v>
      </c>
      <c r="G151" s="6" t="s">
        <v>27</v>
      </c>
      <c r="H151" s="6" t="s">
        <v>1369</v>
      </c>
    </row>
    <row r="152" spans="1:8" ht="18.75" customHeight="1">
      <c r="A152" s="14" t="s">
        <v>110</v>
      </c>
      <c r="B152" s="60" t="s">
        <v>1003</v>
      </c>
      <c r="C152" s="61"/>
      <c r="D152" s="6"/>
      <c r="E152" s="6"/>
      <c r="F152" s="6">
        <v>112</v>
      </c>
      <c r="G152" s="6" t="s">
        <v>27</v>
      </c>
      <c r="H152" s="6" t="s">
        <v>1369</v>
      </c>
    </row>
    <row r="153" spans="1:8" ht="18.75" customHeight="1">
      <c r="A153" s="14"/>
      <c r="B153" s="62"/>
      <c r="C153" s="63"/>
      <c r="D153" s="6"/>
      <c r="E153" s="6"/>
      <c r="F153" s="6">
        <v>112</v>
      </c>
      <c r="G153" s="6" t="s">
        <v>27</v>
      </c>
      <c r="H153" s="6" t="s">
        <v>1369</v>
      </c>
    </row>
    <row r="154" spans="1:8" ht="18.75" customHeight="1" thickBot="1">
      <c r="A154" s="14"/>
      <c r="B154" s="66"/>
      <c r="C154" s="67"/>
      <c r="D154" s="6"/>
      <c r="E154" s="6"/>
      <c r="F154" s="6">
        <v>112</v>
      </c>
      <c r="G154" s="6" t="s">
        <v>27</v>
      </c>
      <c r="H154" s="6" t="s">
        <v>1369</v>
      </c>
    </row>
    <row r="155" spans="1:8" ht="18.75" customHeight="1" thickBot="1">
      <c r="A155" s="11" t="s">
        <v>111</v>
      </c>
      <c r="B155" s="25"/>
      <c r="C155" s="7"/>
      <c r="D155" s="6"/>
      <c r="E155" s="6"/>
      <c r="F155" s="6">
        <v>112</v>
      </c>
      <c r="G155" s="6" t="s">
        <v>27</v>
      </c>
      <c r="H155" s="6" t="s">
        <v>1369</v>
      </c>
    </row>
    <row r="156" spans="1:8" ht="18.75" customHeight="1">
      <c r="A156" s="14" t="s">
        <v>112</v>
      </c>
      <c r="B156" s="34" t="str">
        <f>_xlfn.LET(_xlpm.inp,$B$155,_xlpm.nInp,_xlfn.LET(_xlpm.raw,UPPER(TRIM($B$155)),_xlpm.clean,SUBSTITUTE(SUBSTITUTE(SUBSTITUTE(SUBSTITUTE(SUBSTITUTE(_xlpm.raw,"，",","),"、",","),"；",","),"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6" s="19"/>
      <c r="D156" s="6"/>
      <c r="E156" s="6"/>
      <c r="F156" s="6">
        <v>112</v>
      </c>
      <c r="G156" s="6" t="s">
        <v>27</v>
      </c>
      <c r="H156" s="6" t="s">
        <v>1369</v>
      </c>
    </row>
    <row r="157" spans="1:8" ht="18.75" customHeight="1">
      <c r="A157" s="14" t="s">
        <v>113</v>
      </c>
      <c r="B157" s="35" t="str">
        <f>_xlfn.LET(_xlpm.inp,$B$155,_xlpm.nStd,_xlfn.LET(_xlpm.raw,UPPER(TRIM($G$147)),_xlpm.clean,SUBSTITUTE(SUBSTITUTE(SUBSTITUTE(SUBSTITUTE(SUBSTITUTE(_xlpm.raw,"，",","),"、",","),"；",","),"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57" s="18"/>
      <c r="D157" s="6"/>
      <c r="E157" s="6"/>
      <c r="F157" s="6">
        <v>112</v>
      </c>
      <c r="G157" s="6" t="s">
        <v>27</v>
      </c>
      <c r="H157" s="6" t="s">
        <v>1369</v>
      </c>
    </row>
    <row r="158" spans="1:8" ht="18.75" customHeight="1">
      <c r="A158" s="37" t="s">
        <v>114</v>
      </c>
      <c r="B158" s="52" t="str">
        <f>_xlfn.LET(_xlpm.inp,$B$155,_xlpm.p,$H$147,IF(OR(LEN(TRIM(_xlpm.inp))=0,LEN(TRIM(_xlpm.p))=0,_xlpm.p=0),"",_xlpm.p))</f>
        <v/>
      </c>
      <c r="C158" s="63"/>
      <c r="D158" s="6"/>
      <c r="E158" s="6"/>
      <c r="F158" s="6">
        <v>112</v>
      </c>
      <c r="G158" s="6" t="s">
        <v>27</v>
      </c>
      <c r="H158" s="6" t="s">
        <v>1369</v>
      </c>
    </row>
    <row r="159" spans="1:8" ht="18.75" customHeight="1" thickBot="1">
      <c r="A159" s="15"/>
      <c r="B159" s="54"/>
      <c r="C159" s="55"/>
      <c r="D159" s="6"/>
      <c r="E159" s="6"/>
      <c r="F159" s="6">
        <v>112</v>
      </c>
      <c r="G159" s="6" t="s">
        <v>27</v>
      </c>
      <c r="H159" s="6" t="s">
        <v>1369</v>
      </c>
    </row>
    <row r="160" spans="1:8" ht="58.5" customHeight="1" thickTop="1" thickBot="1">
      <c r="A160" s="8" t="s">
        <v>1370</v>
      </c>
      <c r="B160" s="56" t="s">
        <v>1371</v>
      </c>
      <c r="C160" s="57"/>
      <c r="D160" s="6"/>
      <c r="E160" s="6"/>
      <c r="F160" s="6">
        <v>113</v>
      </c>
      <c r="G160" s="6" t="s">
        <v>27</v>
      </c>
      <c r="H160" s="6"/>
    </row>
    <row r="161" spans="1:8" ht="18.75" customHeight="1">
      <c r="A161" s="9"/>
      <c r="B161" s="74"/>
      <c r="C161" s="75"/>
      <c r="D161" s="6"/>
      <c r="E161" s="6"/>
      <c r="F161" s="6"/>
      <c r="G161" s="6"/>
      <c r="H161" s="6"/>
    </row>
    <row r="162" spans="1:8" ht="18.75" customHeight="1">
      <c r="A162" s="10" t="s">
        <v>107</v>
      </c>
      <c r="B162" s="64" t="s">
        <v>1004</v>
      </c>
      <c r="C162" s="65"/>
      <c r="D162" s="6"/>
      <c r="E162" s="6"/>
      <c r="F162" s="6">
        <v>113</v>
      </c>
      <c r="G162" s="6" t="s">
        <v>27</v>
      </c>
      <c r="H162" s="6"/>
    </row>
    <row r="163" spans="1:8" ht="18.75" customHeight="1">
      <c r="A163" s="10" t="s">
        <v>108</v>
      </c>
      <c r="B163" s="64" t="s">
        <v>1005</v>
      </c>
      <c r="C163" s="65"/>
      <c r="D163" s="6"/>
      <c r="E163" s="6"/>
      <c r="F163" s="6">
        <v>113</v>
      </c>
      <c r="G163" s="6" t="s">
        <v>27</v>
      </c>
      <c r="H163" s="6"/>
    </row>
    <row r="164" spans="1:8" ht="18.75" customHeight="1">
      <c r="A164" s="10" t="s">
        <v>109</v>
      </c>
      <c r="B164" s="64" t="s">
        <v>1006</v>
      </c>
      <c r="C164" s="65"/>
      <c r="D164" s="6"/>
      <c r="E164" s="6"/>
      <c r="F164" s="6">
        <v>113</v>
      </c>
      <c r="G164" s="6" t="s">
        <v>27</v>
      </c>
      <c r="H164" s="6"/>
    </row>
    <row r="165" spans="1:8" ht="18.75" customHeight="1">
      <c r="A165" s="10" t="s">
        <v>110</v>
      </c>
      <c r="B165" s="64" t="s">
        <v>1007</v>
      </c>
      <c r="C165" s="65"/>
      <c r="D165" s="6"/>
      <c r="E165" s="6"/>
      <c r="F165" s="6">
        <v>113</v>
      </c>
      <c r="G165" s="6" t="s">
        <v>27</v>
      </c>
      <c r="H165" s="6"/>
    </row>
    <row r="166" spans="1:8" ht="18.75" customHeight="1">
      <c r="A166" s="10"/>
      <c r="B166" s="62"/>
      <c r="C166" s="63"/>
      <c r="D166" s="6"/>
      <c r="E166" s="6"/>
      <c r="F166" s="6">
        <v>113</v>
      </c>
      <c r="G166" s="6" t="s">
        <v>27</v>
      </c>
      <c r="H166" s="6"/>
    </row>
    <row r="167" spans="1:8" ht="18.75" customHeight="1" thickBot="1">
      <c r="A167" s="10"/>
      <c r="B167" s="66"/>
      <c r="C167" s="67"/>
      <c r="D167" s="6"/>
      <c r="E167" s="6"/>
      <c r="F167" s="6">
        <v>113</v>
      </c>
      <c r="G167" s="6" t="s">
        <v>27</v>
      </c>
      <c r="H167" s="6"/>
    </row>
    <row r="168" spans="1:8" ht="18.75" customHeight="1" thickBot="1">
      <c r="A168" s="11" t="s">
        <v>111</v>
      </c>
      <c r="B168" s="25"/>
      <c r="C168" s="7"/>
      <c r="D168" s="6"/>
      <c r="E168" s="6"/>
      <c r="F168" s="6">
        <v>113</v>
      </c>
      <c r="G168" s="6" t="s">
        <v>27</v>
      </c>
      <c r="H168" s="6"/>
    </row>
    <row r="169" spans="1:8" ht="18.75" customHeight="1">
      <c r="A169" s="10" t="s">
        <v>112</v>
      </c>
      <c r="B169" s="34" t="str">
        <f>_xlfn.LET(_xlpm.inp,$B$168,_xlpm.nInp,_xlfn.LET(_xlpm.raw,UPPER(TRIM($B$168)),_xlpm.clean,SUBSTITUTE(SUBSTITUTE(SUBSTITUTE(SUBSTITUTE(SUBSTITUTE(_xlpm.raw,"，",","),"、",","),"；",","),"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69" s="19"/>
      <c r="D169" s="6"/>
      <c r="E169" s="6"/>
      <c r="F169" s="6">
        <v>113</v>
      </c>
      <c r="G169" s="6" t="s">
        <v>27</v>
      </c>
      <c r="H169" s="6"/>
    </row>
    <row r="170" spans="1:8" ht="18.75" customHeight="1">
      <c r="A170" s="10" t="s">
        <v>113</v>
      </c>
      <c r="B170" s="35" t="str">
        <f>_xlfn.LET(_xlpm.inp,$B$168,_xlpm.nStd,_xlfn.LET(_xlpm.raw,UPPER(TRIM($G$160)),_xlpm.clean,SUBSTITUTE(SUBSTITUTE(SUBSTITUTE(SUBSTITUTE(SUBSTITUTE(_xlpm.raw,"，",","),"、",","),"；",","),"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0" s="18"/>
      <c r="D170" s="6"/>
      <c r="E170" s="6"/>
      <c r="F170" s="6">
        <v>113</v>
      </c>
      <c r="G170" s="6" t="s">
        <v>27</v>
      </c>
      <c r="H170" s="6"/>
    </row>
    <row r="171" spans="1:8" ht="18.75" customHeight="1">
      <c r="A171" s="37" t="s">
        <v>114</v>
      </c>
      <c r="B171" s="52" t="str">
        <f>_xlfn.LET(_xlpm.inp,$B$168,_xlpm.p,$H$160,IF(OR(LEN(TRIM(_xlpm.inp))=0,LEN(TRIM(_xlpm.p))=0,_xlpm.p=0),"",_xlpm.p))</f>
        <v/>
      </c>
      <c r="C171" s="63"/>
      <c r="D171" s="6"/>
      <c r="E171" s="6"/>
      <c r="F171" s="6">
        <v>113</v>
      </c>
      <c r="G171" s="6" t="s">
        <v>27</v>
      </c>
      <c r="H171" s="6"/>
    </row>
    <row r="172" spans="1:8" ht="18.75" customHeight="1" thickBot="1">
      <c r="A172" s="12"/>
      <c r="B172" s="54"/>
      <c r="C172" s="55"/>
      <c r="D172" s="6"/>
      <c r="E172" s="6"/>
      <c r="F172" s="6">
        <v>113</v>
      </c>
      <c r="G172" s="6" t="s">
        <v>27</v>
      </c>
      <c r="H172" s="6"/>
    </row>
    <row r="173" spans="1:8" ht="58.5" customHeight="1" thickTop="1" thickBot="1">
      <c r="A173" s="8" t="s">
        <v>1372</v>
      </c>
      <c r="B173" s="56" t="s">
        <v>1373</v>
      </c>
      <c r="C173" s="57"/>
      <c r="D173" s="6"/>
      <c r="E173" s="6"/>
      <c r="F173" s="6">
        <v>114</v>
      </c>
      <c r="G173" s="6" t="s">
        <v>18</v>
      </c>
      <c r="H173" s="6" t="s">
        <v>1374</v>
      </c>
    </row>
    <row r="174" spans="1:8" ht="18.75" customHeight="1">
      <c r="A174" s="13"/>
      <c r="B174" s="58"/>
      <c r="C174" s="59"/>
      <c r="D174" s="6"/>
      <c r="E174" s="6"/>
      <c r="F174" s="6"/>
      <c r="G174" s="6"/>
      <c r="H174" s="6"/>
    </row>
    <row r="175" spans="1:8" ht="18.75" customHeight="1">
      <c r="A175" s="14" t="s">
        <v>107</v>
      </c>
      <c r="B175" s="60" t="s">
        <v>1375</v>
      </c>
      <c r="C175" s="61"/>
      <c r="D175" s="6"/>
      <c r="E175" s="6"/>
      <c r="F175" s="6">
        <v>114</v>
      </c>
      <c r="G175" s="6" t="s">
        <v>18</v>
      </c>
      <c r="H175" s="6" t="s">
        <v>1374</v>
      </c>
    </row>
    <row r="176" spans="1:8" ht="18.75" customHeight="1">
      <c r="A176" s="14" t="s">
        <v>108</v>
      </c>
      <c r="B176" s="60" t="s">
        <v>1376</v>
      </c>
      <c r="C176" s="61"/>
      <c r="D176" s="6"/>
      <c r="E176" s="6"/>
      <c r="F176" s="6">
        <v>114</v>
      </c>
      <c r="G176" s="6" t="s">
        <v>18</v>
      </c>
      <c r="H176" s="6" t="s">
        <v>1374</v>
      </c>
    </row>
    <row r="177" spans="1:8" ht="18.75" customHeight="1">
      <c r="A177" s="14" t="s">
        <v>109</v>
      </c>
      <c r="B177" s="60" t="s">
        <v>1008</v>
      </c>
      <c r="C177" s="61"/>
      <c r="D177" s="6"/>
      <c r="E177" s="6"/>
      <c r="F177" s="6">
        <v>114</v>
      </c>
      <c r="G177" s="6" t="s">
        <v>18</v>
      </c>
      <c r="H177" s="6" t="s">
        <v>1374</v>
      </c>
    </row>
    <row r="178" spans="1:8" ht="18.75" customHeight="1">
      <c r="A178" s="14" t="s">
        <v>110</v>
      </c>
      <c r="B178" s="60" t="s">
        <v>1377</v>
      </c>
      <c r="C178" s="61"/>
      <c r="D178" s="6"/>
      <c r="E178" s="6"/>
      <c r="F178" s="6">
        <v>114</v>
      </c>
      <c r="G178" s="6" t="s">
        <v>18</v>
      </c>
      <c r="H178" s="6" t="s">
        <v>1374</v>
      </c>
    </row>
    <row r="179" spans="1:8" ht="18.75" customHeight="1">
      <c r="A179" s="14"/>
      <c r="B179" s="60"/>
      <c r="C179" s="61"/>
      <c r="D179" s="6"/>
      <c r="E179" s="6"/>
      <c r="F179" s="6">
        <v>114</v>
      </c>
      <c r="G179" s="6" t="s">
        <v>18</v>
      </c>
      <c r="H179" s="6" t="s">
        <v>1374</v>
      </c>
    </row>
    <row r="180" spans="1:8" ht="18.75" customHeight="1" thickBot="1">
      <c r="A180" s="14"/>
      <c r="B180" s="66"/>
      <c r="C180" s="67"/>
      <c r="D180" s="6"/>
      <c r="E180" s="6"/>
      <c r="F180" s="6">
        <v>114</v>
      </c>
      <c r="G180" s="6" t="s">
        <v>18</v>
      </c>
      <c r="H180" s="6" t="s">
        <v>1374</v>
      </c>
    </row>
    <row r="181" spans="1:8" ht="18.75" customHeight="1" thickBot="1">
      <c r="A181" s="11" t="s">
        <v>111</v>
      </c>
      <c r="B181" s="25"/>
      <c r="C181" s="7"/>
      <c r="D181" s="6"/>
      <c r="E181" s="6"/>
      <c r="F181" s="6">
        <v>114</v>
      </c>
      <c r="G181" s="6" t="s">
        <v>18</v>
      </c>
      <c r="H181" s="6" t="s">
        <v>1374</v>
      </c>
    </row>
    <row r="182" spans="1:8" ht="18.75" customHeight="1">
      <c r="A182" s="14" t="s">
        <v>112</v>
      </c>
      <c r="B182" s="34" t="str">
        <f>_xlfn.LET(_xlpm.inp,$B$181,_xlpm.nInp,_xlfn.LET(_xlpm.raw,UPPER(TRIM($B$181)),_xlpm.clean,SUBSTITUTE(SUBSTITUTE(SUBSTITUTE(SUBSTITUTE(SUBSTITUTE(_xlpm.raw,"，",","),"、",","),"；",","),"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2" s="19"/>
      <c r="D182" s="6"/>
      <c r="E182" s="6"/>
      <c r="F182" s="6">
        <v>114</v>
      </c>
      <c r="G182" s="6" t="s">
        <v>18</v>
      </c>
      <c r="H182" s="6" t="s">
        <v>1374</v>
      </c>
    </row>
    <row r="183" spans="1:8" ht="18.75" customHeight="1">
      <c r="A183" s="14" t="s">
        <v>113</v>
      </c>
      <c r="B183" s="35" t="str">
        <f>_xlfn.LET(_xlpm.inp,$B$181,_xlpm.nStd,_xlfn.LET(_xlpm.raw,UPPER(TRIM($G$173)),_xlpm.clean,SUBSTITUTE(SUBSTITUTE(SUBSTITUTE(SUBSTITUTE(SUBSTITUTE(_xlpm.raw,"，",","),"、",","),"；",","),"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3" s="18"/>
      <c r="D183" s="6"/>
      <c r="E183" s="6"/>
      <c r="F183" s="6">
        <v>114</v>
      </c>
      <c r="G183" s="6" t="s">
        <v>18</v>
      </c>
      <c r="H183" s="6" t="s">
        <v>1374</v>
      </c>
    </row>
    <row r="184" spans="1:8" ht="18.75" customHeight="1">
      <c r="A184" s="37" t="s">
        <v>114</v>
      </c>
      <c r="B184" s="52" t="str">
        <f>_xlfn.LET(_xlpm.inp,$B$181,_xlpm.p,$H$173,IF(OR(LEN(TRIM(_xlpm.inp))=0,LEN(TRIM(_xlpm.p))=0,_xlpm.p=0),"",_xlpm.p))</f>
        <v/>
      </c>
      <c r="C184" s="63"/>
      <c r="D184" s="6"/>
      <c r="E184" s="6"/>
      <c r="F184" s="6">
        <v>114</v>
      </c>
      <c r="G184" s="6" t="s">
        <v>18</v>
      </c>
      <c r="H184" s="6" t="s">
        <v>1374</v>
      </c>
    </row>
    <row r="185" spans="1:8" ht="18.75" customHeight="1" thickBot="1">
      <c r="A185" s="15"/>
      <c r="B185" s="54"/>
      <c r="C185" s="55"/>
      <c r="D185" s="6"/>
      <c r="E185" s="6"/>
      <c r="F185" s="6">
        <v>114</v>
      </c>
      <c r="G185" s="6" t="s">
        <v>18</v>
      </c>
      <c r="H185" s="6" t="s">
        <v>1374</v>
      </c>
    </row>
    <row r="186" spans="1:8" ht="58.5" customHeight="1" thickTop="1" thickBot="1">
      <c r="A186" s="8" t="s">
        <v>1378</v>
      </c>
      <c r="B186" s="56" t="s">
        <v>1379</v>
      </c>
      <c r="C186" s="57"/>
      <c r="D186" s="6"/>
      <c r="E186" s="6"/>
      <c r="F186" s="6">
        <v>115</v>
      </c>
      <c r="G186" s="6" t="s">
        <v>824</v>
      </c>
      <c r="H186" s="6" t="s">
        <v>938</v>
      </c>
    </row>
    <row r="187" spans="1:8" ht="18.75" customHeight="1">
      <c r="A187" s="9"/>
      <c r="B187" s="74"/>
      <c r="C187" s="75"/>
      <c r="D187" s="6"/>
      <c r="E187" s="6"/>
      <c r="F187" s="6"/>
      <c r="G187" s="6"/>
      <c r="H187" s="6"/>
    </row>
    <row r="188" spans="1:8" ht="18.75" customHeight="1">
      <c r="A188" s="10" t="s">
        <v>107</v>
      </c>
      <c r="B188" s="64" t="s">
        <v>1009</v>
      </c>
      <c r="C188" s="65"/>
      <c r="D188" s="6"/>
      <c r="E188" s="6"/>
      <c r="F188" s="6">
        <v>115</v>
      </c>
      <c r="G188" s="6" t="s">
        <v>1380</v>
      </c>
      <c r="H188" s="6" t="s">
        <v>938</v>
      </c>
    </row>
    <row r="189" spans="1:8" ht="18.75" customHeight="1">
      <c r="A189" s="10" t="s">
        <v>108</v>
      </c>
      <c r="B189" s="64" t="s">
        <v>1010</v>
      </c>
      <c r="C189" s="65"/>
      <c r="D189" s="6"/>
      <c r="E189" s="6"/>
      <c r="F189" s="6">
        <v>115</v>
      </c>
      <c r="G189" s="6" t="s">
        <v>1380</v>
      </c>
      <c r="H189" s="6" t="s">
        <v>938</v>
      </c>
    </row>
    <row r="190" spans="1:8" ht="18.75" customHeight="1">
      <c r="A190" s="10" t="s">
        <v>109</v>
      </c>
      <c r="B190" s="64" t="s">
        <v>1011</v>
      </c>
      <c r="C190" s="65"/>
      <c r="D190" s="6"/>
      <c r="E190" s="6"/>
      <c r="F190" s="6">
        <v>115</v>
      </c>
      <c r="G190" s="6" t="s">
        <v>1380</v>
      </c>
      <c r="H190" s="6" t="s">
        <v>938</v>
      </c>
    </row>
    <row r="191" spans="1:8" ht="18.75" customHeight="1">
      <c r="A191" s="10" t="s">
        <v>110</v>
      </c>
      <c r="B191" s="64" t="s">
        <v>1012</v>
      </c>
      <c r="C191" s="65"/>
      <c r="D191" s="6"/>
      <c r="E191" s="6"/>
      <c r="F191" s="6">
        <v>115</v>
      </c>
      <c r="G191" s="6" t="s">
        <v>1380</v>
      </c>
      <c r="H191" s="6" t="s">
        <v>938</v>
      </c>
    </row>
    <row r="192" spans="1:8" ht="18.75" customHeight="1">
      <c r="A192" s="10" t="s">
        <v>128</v>
      </c>
      <c r="B192" s="64" t="s">
        <v>1013</v>
      </c>
      <c r="C192" s="65"/>
      <c r="D192" s="6"/>
      <c r="E192" s="6"/>
      <c r="F192" s="6">
        <v>115</v>
      </c>
      <c r="G192" s="6" t="s">
        <v>1380</v>
      </c>
      <c r="H192" s="6" t="s">
        <v>938</v>
      </c>
    </row>
    <row r="193" spans="1:8" ht="18.75" customHeight="1" thickBot="1">
      <c r="A193" s="10"/>
      <c r="B193" s="66"/>
      <c r="C193" s="67"/>
      <c r="D193" s="6"/>
      <c r="E193" s="6"/>
      <c r="F193" s="6">
        <v>115</v>
      </c>
      <c r="G193" s="6" t="s">
        <v>1380</v>
      </c>
      <c r="H193" s="6" t="s">
        <v>938</v>
      </c>
    </row>
    <row r="194" spans="1:8" ht="18.75" customHeight="1" thickBot="1">
      <c r="A194" s="11" t="s">
        <v>111</v>
      </c>
      <c r="B194" s="43"/>
      <c r="C194" s="7"/>
      <c r="D194" s="6"/>
      <c r="E194" s="6"/>
      <c r="F194" s="6">
        <v>115</v>
      </c>
      <c r="G194" s="6" t="s">
        <v>1380</v>
      </c>
      <c r="H194" s="6" t="s">
        <v>938</v>
      </c>
    </row>
    <row r="195" spans="1:8" ht="18.75" customHeight="1">
      <c r="A195" s="10" t="s">
        <v>112</v>
      </c>
      <c r="B195" s="34" t="str">
        <f>_xlfn.LET(_xlpm.inp,$B$194,_xlpm.nInp,_xlfn.LET(_xlpm.raw,UPPER(TRIM($B$194)),_xlpm.clean,SUBSTITUTE(SUBSTITUTE(SUBSTITUTE(SUBSTITUTE(SUBSTITUTE(_xlpm.raw,"，",","),"、",","),"；",","),"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95" s="19"/>
      <c r="D195" s="6"/>
      <c r="E195" s="6"/>
      <c r="F195" s="6">
        <v>115</v>
      </c>
      <c r="G195" s="6" t="s">
        <v>1380</v>
      </c>
      <c r="H195" s="6" t="s">
        <v>938</v>
      </c>
    </row>
    <row r="196" spans="1:8" ht="18.75" customHeight="1">
      <c r="A196" s="10" t="s">
        <v>113</v>
      </c>
      <c r="B196" s="35" t="str">
        <f>_xlfn.LET(_xlpm.inp,$B$194,_xlpm.nStd,_xlfn.LET(_xlpm.raw,UPPER(TRIM($G$186)),_xlpm.clean,SUBSTITUTE(SUBSTITUTE(SUBSTITUTE(SUBSTITUTE(SUBSTITUTE(_xlpm.raw,"，",","),"、",","),"；",","),"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96" s="18"/>
      <c r="D196" s="6"/>
      <c r="E196" s="6"/>
      <c r="F196" s="6">
        <v>115</v>
      </c>
      <c r="G196" s="6" t="s">
        <v>1380</v>
      </c>
      <c r="H196" s="6" t="s">
        <v>938</v>
      </c>
    </row>
    <row r="197" spans="1:8" ht="18.75" customHeight="1">
      <c r="A197" s="37" t="s">
        <v>114</v>
      </c>
      <c r="B197" s="52" t="str">
        <f>_xlfn.LET(_xlpm.inp,$B$194,_xlpm.p,$H$186,IF(OR(LEN(TRIM(_xlpm.inp))=0,LEN(TRIM(_xlpm.p))=0,_xlpm.p=0),"",_xlpm.p))</f>
        <v/>
      </c>
      <c r="C197" s="63"/>
      <c r="D197" s="6"/>
      <c r="E197" s="6"/>
      <c r="F197" s="6">
        <v>115</v>
      </c>
      <c r="G197" s="6" t="s">
        <v>1380</v>
      </c>
      <c r="H197" s="6" t="s">
        <v>938</v>
      </c>
    </row>
    <row r="198" spans="1:8" ht="18.75" customHeight="1" thickBot="1">
      <c r="A198" s="12"/>
      <c r="B198" s="54"/>
      <c r="C198" s="55"/>
      <c r="D198" s="6"/>
      <c r="E198" s="6"/>
      <c r="F198" s="6">
        <v>115</v>
      </c>
      <c r="G198" s="6" t="s">
        <v>1380</v>
      </c>
      <c r="H198" s="6" t="s">
        <v>938</v>
      </c>
    </row>
    <row r="199" spans="1:8" ht="58.5" customHeight="1" thickTop="1" thickBot="1">
      <c r="A199" s="8" t="s">
        <v>1381</v>
      </c>
      <c r="B199" s="56" t="s">
        <v>1382</v>
      </c>
      <c r="C199" s="57"/>
      <c r="D199" s="6"/>
      <c r="E199" s="6"/>
      <c r="F199" s="6">
        <v>116</v>
      </c>
      <c r="G199" s="6" t="s">
        <v>18</v>
      </c>
      <c r="H199" s="6" t="s">
        <v>939</v>
      </c>
    </row>
    <row r="200" spans="1:8" ht="18.75" customHeight="1">
      <c r="A200" s="13"/>
      <c r="B200" s="58"/>
      <c r="C200" s="59"/>
      <c r="D200" s="6"/>
      <c r="E200" s="6"/>
      <c r="F200" s="6"/>
      <c r="G200" s="6"/>
      <c r="H200" s="6"/>
    </row>
    <row r="201" spans="1:8" ht="18.75" customHeight="1">
      <c r="A201" s="14" t="s">
        <v>107</v>
      </c>
      <c r="B201" s="60" t="s">
        <v>1383</v>
      </c>
      <c r="C201" s="61"/>
      <c r="D201" s="6"/>
      <c r="E201" s="6"/>
      <c r="F201" s="6">
        <v>116</v>
      </c>
      <c r="G201" s="6" t="s">
        <v>18</v>
      </c>
      <c r="H201" s="6" t="s">
        <v>939</v>
      </c>
    </row>
    <row r="202" spans="1:8" ht="18.75" customHeight="1">
      <c r="A202" s="14" t="s">
        <v>108</v>
      </c>
      <c r="B202" s="60" t="s">
        <v>1014</v>
      </c>
      <c r="C202" s="61"/>
      <c r="D202" s="6"/>
      <c r="E202" s="6"/>
      <c r="F202" s="6">
        <v>116</v>
      </c>
      <c r="G202" s="6" t="s">
        <v>18</v>
      </c>
      <c r="H202" s="6" t="s">
        <v>939</v>
      </c>
    </row>
    <row r="203" spans="1:8" ht="18.75" customHeight="1">
      <c r="A203" s="14" t="s">
        <v>109</v>
      </c>
      <c r="B203" s="60" t="s">
        <v>1015</v>
      </c>
      <c r="C203" s="61"/>
      <c r="D203" s="6"/>
      <c r="E203" s="6"/>
      <c r="F203" s="6">
        <v>116</v>
      </c>
      <c r="G203" s="6" t="s">
        <v>18</v>
      </c>
      <c r="H203" s="6" t="s">
        <v>939</v>
      </c>
    </row>
    <row r="204" spans="1:8" ht="18.75" customHeight="1">
      <c r="A204" s="14" t="s">
        <v>110</v>
      </c>
      <c r="B204" s="60" t="s">
        <v>1016</v>
      </c>
      <c r="C204" s="61"/>
      <c r="D204" s="6"/>
      <c r="E204" s="6"/>
      <c r="F204" s="6">
        <v>116</v>
      </c>
      <c r="G204" s="6" t="s">
        <v>18</v>
      </c>
      <c r="H204" s="6" t="s">
        <v>939</v>
      </c>
    </row>
    <row r="205" spans="1:8" ht="18.75" customHeight="1">
      <c r="A205" s="14"/>
      <c r="B205" s="62"/>
      <c r="C205" s="63"/>
      <c r="D205" s="6"/>
      <c r="E205" s="6"/>
      <c r="F205" s="6">
        <v>116</v>
      </c>
      <c r="G205" s="6" t="s">
        <v>18</v>
      </c>
      <c r="H205" s="6" t="s">
        <v>939</v>
      </c>
    </row>
    <row r="206" spans="1:8" ht="18.75" customHeight="1" thickBot="1">
      <c r="A206" s="14"/>
      <c r="B206" s="66"/>
      <c r="C206" s="67"/>
      <c r="D206" s="6"/>
      <c r="E206" s="6"/>
      <c r="F206" s="6">
        <v>116</v>
      </c>
      <c r="G206" s="6" t="s">
        <v>18</v>
      </c>
      <c r="H206" s="6" t="s">
        <v>939</v>
      </c>
    </row>
    <row r="207" spans="1:8" ht="18.75" customHeight="1" thickBot="1">
      <c r="A207" s="11" t="s">
        <v>111</v>
      </c>
      <c r="B207" s="25"/>
      <c r="C207" s="7"/>
      <c r="D207" s="6"/>
      <c r="E207" s="6"/>
      <c r="F207" s="6">
        <v>116</v>
      </c>
      <c r="G207" s="6" t="s">
        <v>18</v>
      </c>
      <c r="H207" s="6" t="s">
        <v>939</v>
      </c>
    </row>
    <row r="208" spans="1:8" ht="18.75" customHeight="1">
      <c r="A208" s="14" t="s">
        <v>112</v>
      </c>
      <c r="B208" s="34" t="str">
        <f>_xlfn.LET(_xlpm.inp,$B$207,_xlpm.nInp,_xlfn.LET(_xlpm.raw,UPPER(TRIM($B$207)),_xlpm.clean,SUBSTITUTE(SUBSTITUTE(SUBSTITUTE(SUBSTITUTE(SUBSTITUTE(_xlpm.raw,"，",","),"、",","),"；",","),"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08" s="19"/>
      <c r="D208" s="6"/>
      <c r="E208" s="6"/>
      <c r="F208" s="6">
        <v>116</v>
      </c>
      <c r="G208" s="6" t="s">
        <v>18</v>
      </c>
      <c r="H208" s="6" t="s">
        <v>939</v>
      </c>
    </row>
    <row r="209" spans="1:8" ht="18.75" customHeight="1">
      <c r="A209" s="14" t="s">
        <v>113</v>
      </c>
      <c r="B209" s="35" t="str">
        <f>_xlfn.LET(_xlpm.inp,$B$207,_xlpm.nStd,_xlfn.LET(_xlpm.raw,UPPER(TRIM($G$199)),_xlpm.clean,SUBSTITUTE(SUBSTITUTE(SUBSTITUTE(SUBSTITUTE(SUBSTITUTE(_xlpm.raw,"，",","),"、",","),"；",","),"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09" s="18"/>
      <c r="D209" s="6"/>
      <c r="E209" s="6"/>
      <c r="F209" s="6">
        <v>116</v>
      </c>
      <c r="G209" s="6" t="s">
        <v>18</v>
      </c>
      <c r="H209" s="6" t="s">
        <v>939</v>
      </c>
    </row>
    <row r="210" spans="1:8" ht="18.75" customHeight="1">
      <c r="A210" s="37" t="s">
        <v>114</v>
      </c>
      <c r="B210" s="52" t="str">
        <f>_xlfn.LET(_xlpm.inp,$B$207,_xlpm.p,$H$199,IF(OR(LEN(TRIM(_xlpm.inp))=0,LEN(TRIM(_xlpm.p))=0,_xlpm.p=0),"",_xlpm.p))</f>
        <v/>
      </c>
      <c r="C210" s="63"/>
      <c r="D210" s="6"/>
      <c r="E210" s="6"/>
      <c r="F210" s="6">
        <v>116</v>
      </c>
      <c r="G210" s="6" t="s">
        <v>18</v>
      </c>
      <c r="H210" s="6" t="s">
        <v>939</v>
      </c>
    </row>
    <row r="211" spans="1:8" ht="18.75" customHeight="1" thickBot="1">
      <c r="A211" s="15"/>
      <c r="B211" s="54"/>
      <c r="C211" s="55"/>
      <c r="D211" s="6"/>
      <c r="E211" s="6"/>
      <c r="F211" s="6">
        <v>116</v>
      </c>
      <c r="G211" s="6" t="s">
        <v>18</v>
      </c>
      <c r="H211" s="6" t="s">
        <v>939</v>
      </c>
    </row>
    <row r="212" spans="1:8" ht="58.5" customHeight="1" thickTop="1" thickBot="1">
      <c r="A212" s="8" t="s">
        <v>1384</v>
      </c>
      <c r="B212" s="56" t="s">
        <v>1385</v>
      </c>
      <c r="C212" s="57"/>
      <c r="D212" s="6"/>
      <c r="E212" s="6"/>
      <c r="F212" s="6">
        <v>117</v>
      </c>
      <c r="G212" s="6" t="s">
        <v>64</v>
      </c>
      <c r="H212" s="6" t="s">
        <v>1386</v>
      </c>
    </row>
    <row r="213" spans="1:8" ht="18.75" customHeight="1">
      <c r="A213" s="9"/>
      <c r="B213" s="74"/>
      <c r="C213" s="75"/>
      <c r="D213" s="6"/>
      <c r="E213" s="6"/>
      <c r="F213" s="6"/>
      <c r="G213" s="6"/>
      <c r="H213" s="6"/>
    </row>
    <row r="214" spans="1:8" ht="18.75" customHeight="1">
      <c r="A214" s="10" t="s">
        <v>107</v>
      </c>
      <c r="B214" s="64" t="s">
        <v>1017</v>
      </c>
      <c r="C214" s="65"/>
      <c r="D214" s="6"/>
      <c r="E214" s="6"/>
      <c r="F214" s="6">
        <v>117</v>
      </c>
      <c r="G214" s="6" t="s">
        <v>64</v>
      </c>
      <c r="H214" s="6" t="s">
        <v>1386</v>
      </c>
    </row>
    <row r="215" spans="1:8" ht="18.75" customHeight="1">
      <c r="A215" s="10" t="s">
        <v>108</v>
      </c>
      <c r="B215" s="64" t="s">
        <v>1018</v>
      </c>
      <c r="C215" s="65"/>
      <c r="D215" s="6"/>
      <c r="E215" s="6"/>
      <c r="F215" s="6">
        <v>117</v>
      </c>
      <c r="G215" s="6" t="s">
        <v>64</v>
      </c>
      <c r="H215" s="6" t="s">
        <v>1386</v>
      </c>
    </row>
    <row r="216" spans="1:8" ht="18.75" customHeight="1">
      <c r="A216" s="10" t="s">
        <v>109</v>
      </c>
      <c r="B216" s="64" t="s">
        <v>1019</v>
      </c>
      <c r="C216" s="65"/>
      <c r="D216" s="6"/>
      <c r="E216" s="6"/>
      <c r="F216" s="6">
        <v>117</v>
      </c>
      <c r="G216" s="6" t="s">
        <v>64</v>
      </c>
      <c r="H216" s="6" t="s">
        <v>1386</v>
      </c>
    </row>
    <row r="217" spans="1:8" ht="18.75" customHeight="1">
      <c r="A217" s="10" t="s">
        <v>110</v>
      </c>
      <c r="B217" s="64" t="s">
        <v>1020</v>
      </c>
      <c r="C217" s="65"/>
      <c r="D217" s="6"/>
      <c r="E217" s="6"/>
      <c r="F217" s="6">
        <v>117</v>
      </c>
      <c r="G217" s="6" t="s">
        <v>64</v>
      </c>
      <c r="H217" s="6" t="s">
        <v>1386</v>
      </c>
    </row>
    <row r="218" spans="1:8" ht="18.75" customHeight="1">
      <c r="A218" s="10" t="s">
        <v>128</v>
      </c>
      <c r="B218" s="62" t="s">
        <v>1021</v>
      </c>
      <c r="C218" s="63"/>
      <c r="D218" s="6"/>
      <c r="E218" s="6"/>
      <c r="F218" s="6">
        <v>117</v>
      </c>
      <c r="G218" s="6" t="s">
        <v>64</v>
      </c>
      <c r="H218" s="6" t="s">
        <v>1386</v>
      </c>
    </row>
    <row r="219" spans="1:8" ht="18.75" customHeight="1" thickBot="1">
      <c r="A219" s="10"/>
      <c r="B219" s="66"/>
      <c r="C219" s="67"/>
      <c r="D219" s="6"/>
      <c r="E219" s="6"/>
      <c r="F219" s="6">
        <v>117</v>
      </c>
      <c r="G219" s="6" t="s">
        <v>64</v>
      </c>
      <c r="H219" s="6" t="s">
        <v>1386</v>
      </c>
    </row>
    <row r="220" spans="1:8" ht="18.75" customHeight="1" thickBot="1">
      <c r="A220" s="11" t="s">
        <v>111</v>
      </c>
      <c r="B220" s="25"/>
      <c r="C220" s="7"/>
      <c r="D220" s="6"/>
      <c r="E220" s="6"/>
      <c r="F220" s="6">
        <v>117</v>
      </c>
      <c r="G220" s="6" t="s">
        <v>64</v>
      </c>
      <c r="H220" s="6" t="s">
        <v>1386</v>
      </c>
    </row>
    <row r="221" spans="1:8" ht="18.75" customHeight="1">
      <c r="A221" s="10" t="s">
        <v>112</v>
      </c>
      <c r="B221" s="34" t="str">
        <f>_xlfn.LET(_xlpm.inp,$B$220,_xlpm.nInp,_xlfn.LET(_xlpm.raw,UPPER(TRIM($B$220)),_xlpm.clean,SUBSTITUTE(SUBSTITUTE(SUBSTITUTE(SUBSTITUTE(SUBSTITUTE(_xlpm.raw,"，",","),"、",","),"；",","),"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21" s="19"/>
      <c r="D221" s="6"/>
      <c r="E221" s="6"/>
      <c r="F221" s="6">
        <v>117</v>
      </c>
      <c r="G221" s="6" t="s">
        <v>64</v>
      </c>
      <c r="H221" s="6" t="s">
        <v>1386</v>
      </c>
    </row>
    <row r="222" spans="1:8" ht="18.75" customHeight="1">
      <c r="A222" s="10" t="s">
        <v>113</v>
      </c>
      <c r="B222" s="35" t="str">
        <f>_xlfn.LET(_xlpm.inp,$B$220,_xlpm.nStd,_xlfn.LET(_xlpm.raw,UPPER(TRIM($G$212)),_xlpm.clean,SUBSTITUTE(SUBSTITUTE(SUBSTITUTE(SUBSTITUTE(SUBSTITUTE(_xlpm.raw,"，",","),"、",","),"；",","),"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22" s="18"/>
      <c r="D222" s="6"/>
      <c r="E222" s="6"/>
      <c r="F222" s="6">
        <v>117</v>
      </c>
      <c r="G222" s="6" t="s">
        <v>64</v>
      </c>
      <c r="H222" s="6" t="s">
        <v>1386</v>
      </c>
    </row>
    <row r="223" spans="1:8" ht="18.75" customHeight="1">
      <c r="A223" s="37" t="s">
        <v>114</v>
      </c>
      <c r="B223" s="52" t="str">
        <f>_xlfn.LET(_xlpm.inp,$B$220,_xlpm.p,$H$212,IF(OR(LEN(TRIM(_xlpm.inp))=0,LEN(TRIM(_xlpm.p))=0,_xlpm.p=0),"",_xlpm.p))</f>
        <v/>
      </c>
      <c r="C223" s="63"/>
      <c r="D223" s="6"/>
      <c r="E223" s="6"/>
      <c r="F223" s="6">
        <v>117</v>
      </c>
      <c r="G223" s="6" t="s">
        <v>64</v>
      </c>
      <c r="H223" s="6" t="s">
        <v>1386</v>
      </c>
    </row>
    <row r="224" spans="1:8" ht="18.75" customHeight="1" thickBot="1">
      <c r="A224" s="12"/>
      <c r="B224" s="54"/>
      <c r="C224" s="55"/>
      <c r="D224" s="6"/>
      <c r="E224" s="6"/>
      <c r="F224" s="6">
        <v>117</v>
      </c>
      <c r="G224" s="6" t="s">
        <v>64</v>
      </c>
      <c r="H224" s="6" t="s">
        <v>1386</v>
      </c>
    </row>
    <row r="225" spans="1:8" ht="58.5" customHeight="1" thickTop="1" thickBot="1">
      <c r="A225" s="8" t="s">
        <v>1387</v>
      </c>
      <c r="B225" s="56" t="s">
        <v>1388</v>
      </c>
      <c r="C225" s="57"/>
      <c r="D225" s="6"/>
      <c r="E225" s="6"/>
      <c r="F225" s="6">
        <v>118</v>
      </c>
      <c r="G225" s="6" t="s">
        <v>28</v>
      </c>
      <c r="H225" s="6" t="s">
        <v>1389</v>
      </c>
    </row>
    <row r="226" spans="1:8" ht="18.75" customHeight="1">
      <c r="A226" s="13"/>
      <c r="B226" s="58"/>
      <c r="C226" s="59"/>
      <c r="D226" s="6"/>
      <c r="E226" s="6"/>
      <c r="F226" s="6"/>
      <c r="G226" s="6"/>
      <c r="H226" s="6"/>
    </row>
    <row r="227" spans="1:8" ht="18.75" customHeight="1">
      <c r="A227" s="14" t="s">
        <v>107</v>
      </c>
      <c r="B227" s="60" t="s">
        <v>1022</v>
      </c>
      <c r="C227" s="61"/>
      <c r="D227" s="6"/>
      <c r="E227" s="6"/>
      <c r="F227" s="6">
        <v>118</v>
      </c>
      <c r="G227" s="6" t="s">
        <v>28</v>
      </c>
      <c r="H227" s="6" t="s">
        <v>1389</v>
      </c>
    </row>
    <row r="228" spans="1:8" ht="18.75" customHeight="1">
      <c r="A228" s="14" t="s">
        <v>108</v>
      </c>
      <c r="B228" s="60" t="s">
        <v>1023</v>
      </c>
      <c r="C228" s="61"/>
      <c r="D228" s="6"/>
      <c r="E228" s="6"/>
      <c r="F228" s="6">
        <v>118</v>
      </c>
      <c r="G228" s="6" t="s">
        <v>28</v>
      </c>
      <c r="H228" s="6" t="s">
        <v>1389</v>
      </c>
    </row>
    <row r="229" spans="1:8" ht="18.75" customHeight="1">
      <c r="A229" s="14" t="s">
        <v>109</v>
      </c>
      <c r="B229" s="60" t="s">
        <v>1024</v>
      </c>
      <c r="C229" s="61"/>
      <c r="D229" s="6"/>
      <c r="E229" s="6"/>
      <c r="F229" s="6">
        <v>118</v>
      </c>
      <c r="G229" s="6" t="s">
        <v>28</v>
      </c>
      <c r="H229" s="6" t="s">
        <v>1389</v>
      </c>
    </row>
    <row r="230" spans="1:8" ht="18.75" customHeight="1">
      <c r="A230" s="14" t="s">
        <v>110</v>
      </c>
      <c r="B230" s="60" t="s">
        <v>1025</v>
      </c>
      <c r="C230" s="61"/>
      <c r="D230" s="6"/>
      <c r="E230" s="6"/>
      <c r="F230" s="6">
        <v>118</v>
      </c>
      <c r="G230" s="6" t="s">
        <v>28</v>
      </c>
      <c r="H230" s="6" t="s">
        <v>1389</v>
      </c>
    </row>
    <row r="231" spans="1:8" ht="18.75" customHeight="1">
      <c r="A231" s="14"/>
      <c r="B231" s="62"/>
      <c r="C231" s="63"/>
      <c r="D231" s="6"/>
      <c r="E231" s="6"/>
      <c r="F231" s="6">
        <v>118</v>
      </c>
      <c r="G231" s="6" t="s">
        <v>28</v>
      </c>
      <c r="H231" s="6" t="s">
        <v>1389</v>
      </c>
    </row>
    <row r="232" spans="1:8" ht="18.75" customHeight="1" thickBot="1">
      <c r="A232" s="14"/>
      <c r="B232" s="66"/>
      <c r="C232" s="67"/>
      <c r="D232" s="6"/>
      <c r="E232" s="6"/>
      <c r="F232" s="6">
        <v>118</v>
      </c>
      <c r="G232" s="6" t="s">
        <v>28</v>
      </c>
      <c r="H232" s="6" t="s">
        <v>1389</v>
      </c>
    </row>
    <row r="233" spans="1:8" ht="18.75" customHeight="1" thickBot="1">
      <c r="A233" s="11" t="s">
        <v>111</v>
      </c>
      <c r="B233" s="25"/>
      <c r="C233" s="7"/>
      <c r="D233" s="6"/>
      <c r="E233" s="6"/>
      <c r="F233" s="6">
        <v>118</v>
      </c>
      <c r="G233" s="6" t="s">
        <v>28</v>
      </c>
      <c r="H233" s="6" t="s">
        <v>1389</v>
      </c>
    </row>
    <row r="234" spans="1:8" ht="18.75" customHeight="1">
      <c r="A234" s="14" t="s">
        <v>112</v>
      </c>
      <c r="B234" s="34" t="str">
        <f>_xlfn.LET(_xlpm.inp,$B$233,_xlpm.nInp,_xlfn.LET(_xlpm.raw,UPPER(TRIM($B$233)),_xlpm.clean,SUBSTITUTE(SUBSTITUTE(SUBSTITUTE(SUBSTITUTE(SUBSTITUTE(_xlpm.raw,"，",","),"、",","),"；",","),"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34" s="19"/>
      <c r="D234" s="6"/>
      <c r="E234" s="6"/>
      <c r="F234" s="6">
        <v>118</v>
      </c>
      <c r="G234" s="6" t="s">
        <v>28</v>
      </c>
      <c r="H234" s="6" t="s">
        <v>1389</v>
      </c>
    </row>
    <row r="235" spans="1:8" ht="18.75" customHeight="1">
      <c r="A235" s="14" t="s">
        <v>113</v>
      </c>
      <c r="B235" s="35" t="str">
        <f>_xlfn.LET(_xlpm.inp,$B$233,_xlpm.nStd,_xlfn.LET(_xlpm.raw,UPPER(TRIM($G$225)),_xlpm.clean,SUBSTITUTE(SUBSTITUTE(SUBSTITUTE(SUBSTITUTE(SUBSTITUTE(_xlpm.raw,"，",","),"、",","),"；",","),"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35" s="18"/>
      <c r="D235" s="6"/>
      <c r="E235" s="6"/>
      <c r="F235" s="6">
        <v>118</v>
      </c>
      <c r="G235" s="6" t="s">
        <v>28</v>
      </c>
      <c r="H235" s="6" t="s">
        <v>1389</v>
      </c>
    </row>
    <row r="236" spans="1:8" ht="18.75" customHeight="1">
      <c r="A236" s="37" t="s">
        <v>114</v>
      </c>
      <c r="B236" s="52" t="str">
        <f>_xlfn.LET(_xlpm.inp,$B$233,_xlpm.p,$H$225,IF(OR(LEN(TRIM(_xlpm.inp))=0,LEN(TRIM(_xlpm.p))=0,_xlpm.p=0),"",_xlpm.p))</f>
        <v/>
      </c>
      <c r="C236" s="63"/>
      <c r="D236" s="6"/>
      <c r="E236" s="6"/>
      <c r="F236" s="6">
        <v>118</v>
      </c>
      <c r="G236" s="6" t="s">
        <v>28</v>
      </c>
      <c r="H236" s="6" t="s">
        <v>1389</v>
      </c>
    </row>
    <row r="237" spans="1:8" ht="18.75" customHeight="1" thickBot="1">
      <c r="A237" s="15"/>
      <c r="B237" s="54"/>
      <c r="C237" s="55"/>
      <c r="D237" s="6"/>
      <c r="E237" s="6"/>
      <c r="F237" s="6">
        <v>118</v>
      </c>
      <c r="G237" s="6" t="s">
        <v>28</v>
      </c>
      <c r="H237" s="6" t="s">
        <v>1389</v>
      </c>
    </row>
    <row r="238" spans="1:8" ht="58.5" customHeight="1" thickTop="1" thickBot="1">
      <c r="A238" s="8" t="s">
        <v>869</v>
      </c>
      <c r="B238" s="56" t="s">
        <v>1390</v>
      </c>
      <c r="C238" s="73"/>
      <c r="D238" s="6"/>
      <c r="E238" s="6"/>
      <c r="F238" s="6">
        <v>119</v>
      </c>
      <c r="G238" s="6" t="s">
        <v>28</v>
      </c>
      <c r="H238" s="6" t="s">
        <v>1391</v>
      </c>
    </row>
    <row r="239" spans="1:8" ht="18.75" customHeight="1">
      <c r="A239" s="9"/>
      <c r="B239" s="74"/>
      <c r="C239" s="75"/>
      <c r="D239" s="6"/>
      <c r="E239" s="6"/>
      <c r="F239" s="6"/>
      <c r="G239" s="6"/>
      <c r="H239" s="6"/>
    </row>
    <row r="240" spans="1:8" ht="18.75" customHeight="1">
      <c r="A240" s="10" t="s">
        <v>107</v>
      </c>
      <c r="B240" s="64" t="s">
        <v>1026</v>
      </c>
      <c r="C240" s="65"/>
      <c r="D240" s="6"/>
      <c r="E240" s="6"/>
      <c r="F240" s="6">
        <v>119</v>
      </c>
      <c r="G240" s="6" t="s">
        <v>28</v>
      </c>
      <c r="H240" s="6" t="s">
        <v>1391</v>
      </c>
    </row>
    <row r="241" spans="1:8" ht="18.75" customHeight="1">
      <c r="A241" s="10" t="s">
        <v>108</v>
      </c>
      <c r="B241" s="64" t="s">
        <v>1027</v>
      </c>
      <c r="C241" s="65"/>
      <c r="D241" s="6"/>
      <c r="E241" s="6"/>
      <c r="F241" s="6">
        <v>119</v>
      </c>
      <c r="G241" s="6" t="s">
        <v>28</v>
      </c>
      <c r="H241" s="6" t="s">
        <v>1391</v>
      </c>
    </row>
    <row r="242" spans="1:8" ht="18.75" customHeight="1">
      <c r="A242" s="10" t="s">
        <v>109</v>
      </c>
      <c r="B242" s="64" t="s">
        <v>1028</v>
      </c>
      <c r="C242" s="65"/>
      <c r="D242" s="6"/>
      <c r="E242" s="6"/>
      <c r="F242" s="6">
        <v>119</v>
      </c>
      <c r="G242" s="6" t="s">
        <v>28</v>
      </c>
      <c r="H242" s="6" t="s">
        <v>1391</v>
      </c>
    </row>
    <row r="243" spans="1:8" ht="18.75" customHeight="1">
      <c r="A243" s="10" t="s">
        <v>110</v>
      </c>
      <c r="B243" s="64" t="s">
        <v>1029</v>
      </c>
      <c r="C243" s="65"/>
      <c r="D243" s="6"/>
      <c r="E243" s="6"/>
      <c r="F243" s="6">
        <v>119</v>
      </c>
      <c r="G243" s="6" t="s">
        <v>28</v>
      </c>
      <c r="H243" s="6" t="s">
        <v>1391</v>
      </c>
    </row>
    <row r="244" spans="1:8" ht="18.75" customHeight="1">
      <c r="A244" s="10"/>
      <c r="B244" s="62"/>
      <c r="C244" s="63"/>
      <c r="D244" s="6"/>
      <c r="E244" s="6"/>
      <c r="F244" s="6">
        <v>119</v>
      </c>
      <c r="G244" s="6" t="s">
        <v>28</v>
      </c>
      <c r="H244" s="6" t="s">
        <v>1391</v>
      </c>
    </row>
    <row r="245" spans="1:8" ht="18.75" customHeight="1" thickBot="1">
      <c r="A245" s="10"/>
      <c r="B245" s="66"/>
      <c r="C245" s="67"/>
      <c r="D245" s="6"/>
      <c r="E245" s="6"/>
      <c r="F245" s="6">
        <v>119</v>
      </c>
      <c r="G245" s="6" t="s">
        <v>28</v>
      </c>
      <c r="H245" s="6" t="s">
        <v>1391</v>
      </c>
    </row>
    <row r="246" spans="1:8" ht="18.75" customHeight="1" thickBot="1">
      <c r="A246" s="11" t="s">
        <v>111</v>
      </c>
      <c r="B246" s="25"/>
      <c r="C246" s="7"/>
      <c r="D246" s="6"/>
      <c r="E246" s="6"/>
      <c r="F246" s="6">
        <v>119</v>
      </c>
      <c r="G246" s="6" t="s">
        <v>28</v>
      </c>
      <c r="H246" s="6" t="s">
        <v>1391</v>
      </c>
    </row>
    <row r="247" spans="1:8" ht="18.75" customHeight="1">
      <c r="A247" s="10" t="s">
        <v>112</v>
      </c>
      <c r="B247" s="34" t="str">
        <f>_xlfn.LET(_xlpm.inp,$B$246,_xlpm.nInp,_xlfn.LET(_xlpm.raw,UPPER(TRIM($B$246)),_xlpm.clean,SUBSTITUTE(SUBSTITUTE(SUBSTITUTE(SUBSTITUTE(SUBSTITUTE(_xlpm.raw,"，",","),"、",","),"；",","),"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47" s="19"/>
      <c r="D247" s="6"/>
      <c r="E247" s="6"/>
      <c r="F247" s="6">
        <v>119</v>
      </c>
      <c r="G247" s="6" t="s">
        <v>28</v>
      </c>
      <c r="H247" s="6" t="s">
        <v>1391</v>
      </c>
    </row>
    <row r="248" spans="1:8" ht="18.75" customHeight="1">
      <c r="A248" s="10" t="s">
        <v>113</v>
      </c>
      <c r="B248" s="35" t="str">
        <f>_xlfn.LET(_xlpm.inp,$B$246,_xlpm.nStd,_xlfn.LET(_xlpm.raw,UPPER(TRIM($G$238)),_xlpm.clean,SUBSTITUTE(SUBSTITUTE(SUBSTITUTE(SUBSTITUTE(SUBSTITUTE(_xlpm.raw,"，",","),"、",","),"；",","),"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48" s="18"/>
      <c r="D248" s="6"/>
      <c r="E248" s="6"/>
      <c r="F248" s="6">
        <v>119</v>
      </c>
      <c r="G248" s="6" t="s">
        <v>28</v>
      </c>
      <c r="H248" s="6" t="s">
        <v>1391</v>
      </c>
    </row>
    <row r="249" spans="1:8" ht="18.75" customHeight="1">
      <c r="A249" s="37" t="s">
        <v>114</v>
      </c>
      <c r="B249" s="52" t="str">
        <f>_xlfn.LET(_xlpm.inp,$B$246,_xlpm.p,$H$238,IF(OR(LEN(TRIM(_xlpm.inp))=0,LEN(TRIM(_xlpm.p))=0,_xlpm.p=0),"",_xlpm.p))</f>
        <v/>
      </c>
      <c r="C249" s="53"/>
      <c r="D249" s="6"/>
      <c r="E249" s="6"/>
      <c r="F249" s="6">
        <v>119</v>
      </c>
      <c r="G249" s="6" t="s">
        <v>28</v>
      </c>
      <c r="H249" s="6" t="s">
        <v>1391</v>
      </c>
    </row>
    <row r="250" spans="1:8" ht="18.75" customHeight="1" thickBot="1">
      <c r="A250" s="12"/>
      <c r="B250" s="54"/>
      <c r="C250" s="55"/>
      <c r="D250" s="6"/>
      <c r="E250" s="6"/>
      <c r="F250" s="6">
        <v>119</v>
      </c>
      <c r="G250" s="6" t="s">
        <v>28</v>
      </c>
      <c r="H250" s="6" t="s">
        <v>1391</v>
      </c>
    </row>
    <row r="251" spans="1:8" ht="58.5" customHeight="1" thickTop="1" thickBot="1">
      <c r="A251" s="8" t="s">
        <v>870</v>
      </c>
      <c r="B251" s="56" t="s">
        <v>1392</v>
      </c>
      <c r="C251" s="73"/>
      <c r="D251" s="6"/>
      <c r="E251" s="6"/>
      <c r="F251" s="6">
        <v>120</v>
      </c>
      <c r="G251" s="6" t="s">
        <v>26</v>
      </c>
      <c r="H251" s="6" t="s">
        <v>1393</v>
      </c>
    </row>
    <row r="252" spans="1:8" ht="18.75" customHeight="1">
      <c r="A252" s="9"/>
      <c r="B252" s="74"/>
      <c r="C252" s="75"/>
      <c r="D252" s="6"/>
      <c r="E252" s="6"/>
      <c r="F252" s="6"/>
      <c r="G252" s="6"/>
      <c r="H252" s="6"/>
    </row>
    <row r="253" spans="1:8" ht="18.75" customHeight="1">
      <c r="A253" s="10" t="s">
        <v>107</v>
      </c>
      <c r="B253" s="64" t="s">
        <v>1030</v>
      </c>
      <c r="C253" s="65"/>
      <c r="D253" s="6"/>
      <c r="E253" s="6"/>
      <c r="F253" s="6">
        <v>120</v>
      </c>
      <c r="G253" s="6" t="s">
        <v>26</v>
      </c>
      <c r="H253" s="6" t="s">
        <v>1393</v>
      </c>
    </row>
    <row r="254" spans="1:8" ht="18.75" customHeight="1">
      <c r="A254" s="10" t="s">
        <v>108</v>
      </c>
      <c r="B254" s="64" t="s">
        <v>1031</v>
      </c>
      <c r="C254" s="65"/>
      <c r="D254" s="6"/>
      <c r="E254" s="6"/>
      <c r="F254" s="6">
        <v>120</v>
      </c>
      <c r="G254" s="6" t="s">
        <v>26</v>
      </c>
      <c r="H254" s="6" t="s">
        <v>1393</v>
      </c>
    </row>
    <row r="255" spans="1:8" ht="18.75" customHeight="1">
      <c r="A255" s="10" t="s">
        <v>109</v>
      </c>
      <c r="B255" s="64" t="s">
        <v>1032</v>
      </c>
      <c r="C255" s="65"/>
      <c r="D255" s="6"/>
      <c r="E255" s="6"/>
      <c r="F255" s="6">
        <v>120</v>
      </c>
      <c r="G255" s="6" t="s">
        <v>26</v>
      </c>
      <c r="H255" s="6" t="s">
        <v>1393</v>
      </c>
    </row>
    <row r="256" spans="1:8" ht="18.75" customHeight="1">
      <c r="A256" s="10" t="s">
        <v>110</v>
      </c>
      <c r="B256" s="64" t="s">
        <v>1033</v>
      </c>
      <c r="C256" s="65"/>
      <c r="D256" s="6"/>
      <c r="E256" s="6"/>
      <c r="F256" s="6">
        <v>120</v>
      </c>
      <c r="G256" s="6" t="s">
        <v>26</v>
      </c>
      <c r="H256" s="6" t="s">
        <v>1393</v>
      </c>
    </row>
    <row r="257" spans="1:8" ht="18.75" customHeight="1">
      <c r="A257" s="10"/>
      <c r="B257" s="62"/>
      <c r="C257" s="63"/>
      <c r="D257" s="6"/>
      <c r="E257" s="6"/>
      <c r="F257" s="6">
        <v>120</v>
      </c>
      <c r="G257" s="6" t="s">
        <v>26</v>
      </c>
      <c r="H257" s="6" t="s">
        <v>1393</v>
      </c>
    </row>
    <row r="258" spans="1:8" ht="18.75" customHeight="1" thickBot="1">
      <c r="A258" s="10"/>
      <c r="B258" s="66"/>
      <c r="C258" s="67"/>
      <c r="D258" s="6"/>
      <c r="E258" s="6"/>
      <c r="F258" s="6">
        <v>120</v>
      </c>
      <c r="G258" s="6" t="s">
        <v>26</v>
      </c>
      <c r="H258" s="6" t="s">
        <v>1393</v>
      </c>
    </row>
    <row r="259" spans="1:8" ht="18.75" customHeight="1" thickBot="1">
      <c r="A259" s="11" t="s">
        <v>111</v>
      </c>
      <c r="B259" s="25"/>
      <c r="C259" s="7"/>
      <c r="D259" s="6"/>
      <c r="E259" s="6"/>
      <c r="F259" s="6">
        <v>120</v>
      </c>
      <c r="G259" s="6" t="s">
        <v>26</v>
      </c>
      <c r="H259" s="6" t="s">
        <v>1393</v>
      </c>
    </row>
    <row r="260" spans="1:8" ht="18.75" customHeight="1">
      <c r="A260" s="10" t="s">
        <v>112</v>
      </c>
      <c r="B260" s="34" t="str">
        <f>_xlfn.LET(_xlpm.inp,$B$259,_xlpm.nInp,_xlfn.LET(_xlpm.raw,UPPER(TRIM($B$259)),_xlpm.clean,SUBSTITUTE(SUBSTITUTE(SUBSTITUTE(SUBSTITUTE(SUBSTITUTE(_xlpm.raw,"，",","),"、",","),"；",","),"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0" s="19"/>
      <c r="D260" s="6"/>
      <c r="E260" s="6"/>
      <c r="F260" s="6">
        <v>120</v>
      </c>
      <c r="G260" s="6" t="s">
        <v>26</v>
      </c>
      <c r="H260" s="6" t="s">
        <v>1393</v>
      </c>
    </row>
    <row r="261" spans="1:8" ht="18.75" customHeight="1">
      <c r="A261" s="10" t="s">
        <v>113</v>
      </c>
      <c r="B261" s="35" t="str">
        <f>_xlfn.LET(_xlpm.inp,$B$259,_xlpm.nStd,_xlfn.LET(_xlpm.raw,UPPER(TRIM($G$251)),_xlpm.clean,SUBSTITUTE(SUBSTITUTE(SUBSTITUTE(SUBSTITUTE(SUBSTITUTE(_xlpm.raw,"，",","),"、",","),"；",","),"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61" s="18"/>
      <c r="D261" s="6"/>
      <c r="E261" s="6"/>
      <c r="F261" s="6">
        <v>120</v>
      </c>
      <c r="G261" s="6" t="s">
        <v>26</v>
      </c>
      <c r="H261" s="6" t="s">
        <v>1393</v>
      </c>
    </row>
    <row r="262" spans="1:8" ht="18.75" customHeight="1">
      <c r="A262" s="37" t="s">
        <v>114</v>
      </c>
      <c r="B262" s="52" t="str">
        <f>_xlfn.LET(_xlpm.inp,$B$259,_xlpm.p,$H$251,IF(OR(LEN(TRIM(_xlpm.inp))=0,LEN(TRIM(_xlpm.p))=0,_xlpm.p=0),"",_xlpm.p))</f>
        <v/>
      </c>
      <c r="C262" s="53"/>
      <c r="D262" s="6"/>
      <c r="E262" s="6"/>
      <c r="F262" s="6">
        <v>120</v>
      </c>
      <c r="G262" s="6" t="s">
        <v>26</v>
      </c>
      <c r="H262" s="6" t="s">
        <v>1393</v>
      </c>
    </row>
    <row r="263" spans="1:8" ht="18.75" customHeight="1" thickBot="1">
      <c r="A263" s="12"/>
      <c r="B263" s="54"/>
      <c r="C263" s="55"/>
      <c r="D263" s="6"/>
      <c r="E263" s="6"/>
      <c r="F263" s="6">
        <v>120</v>
      </c>
      <c r="G263" s="6" t="s">
        <v>26</v>
      </c>
      <c r="H263" s="6" t="s">
        <v>1393</v>
      </c>
    </row>
    <row r="264" spans="1:8" ht="58.5" customHeight="1" thickTop="1" thickBot="1">
      <c r="A264" s="8" t="s">
        <v>871</v>
      </c>
      <c r="B264" s="56" t="s">
        <v>1394</v>
      </c>
      <c r="C264" s="73"/>
      <c r="D264" s="6"/>
      <c r="E264" s="6"/>
      <c r="F264" s="6">
        <v>121</v>
      </c>
      <c r="G264" s="6" t="s">
        <v>26</v>
      </c>
      <c r="H264" s="6" t="s">
        <v>1395</v>
      </c>
    </row>
    <row r="265" spans="1:8" ht="18.75" customHeight="1">
      <c r="A265" s="9"/>
      <c r="B265" s="74"/>
      <c r="C265" s="75"/>
      <c r="D265" s="6"/>
      <c r="E265" s="6"/>
      <c r="F265" s="6"/>
      <c r="G265" s="6"/>
      <c r="H265" s="6"/>
    </row>
    <row r="266" spans="1:8" ht="18.75" customHeight="1">
      <c r="A266" s="10" t="s">
        <v>107</v>
      </c>
      <c r="B266" s="64" t="s">
        <v>1034</v>
      </c>
      <c r="C266" s="65"/>
      <c r="D266" s="6"/>
      <c r="E266" s="6"/>
      <c r="F266" s="6">
        <v>121</v>
      </c>
      <c r="G266" s="6" t="s">
        <v>26</v>
      </c>
      <c r="H266" s="6" t="s">
        <v>1395</v>
      </c>
    </row>
    <row r="267" spans="1:8" ht="18.75" customHeight="1">
      <c r="A267" s="10" t="s">
        <v>108</v>
      </c>
      <c r="B267" s="64" t="s">
        <v>1035</v>
      </c>
      <c r="C267" s="65"/>
      <c r="D267" s="6"/>
      <c r="E267" s="6"/>
      <c r="F267" s="6">
        <v>121</v>
      </c>
      <c r="G267" s="6" t="s">
        <v>26</v>
      </c>
      <c r="H267" s="6" t="s">
        <v>1395</v>
      </c>
    </row>
    <row r="268" spans="1:8" ht="18.75" customHeight="1">
      <c r="A268" s="10" t="s">
        <v>109</v>
      </c>
      <c r="B268" s="64" t="s">
        <v>1036</v>
      </c>
      <c r="C268" s="65"/>
      <c r="D268" s="6"/>
      <c r="E268" s="6"/>
      <c r="F268" s="6">
        <v>121</v>
      </c>
      <c r="G268" s="6" t="s">
        <v>26</v>
      </c>
      <c r="H268" s="6" t="s">
        <v>1395</v>
      </c>
    </row>
    <row r="269" spans="1:8" ht="18.75" customHeight="1">
      <c r="A269" s="10" t="s">
        <v>110</v>
      </c>
      <c r="B269" s="64" t="s">
        <v>1037</v>
      </c>
      <c r="C269" s="65"/>
      <c r="D269" s="6"/>
      <c r="E269" s="6"/>
      <c r="F269" s="6">
        <v>121</v>
      </c>
      <c r="G269" s="6" t="s">
        <v>26</v>
      </c>
      <c r="H269" s="6" t="s">
        <v>1395</v>
      </c>
    </row>
    <row r="270" spans="1:8" ht="18.75" customHeight="1">
      <c r="A270" s="10"/>
      <c r="B270" s="62"/>
      <c r="C270" s="63"/>
      <c r="D270" s="6"/>
      <c r="E270" s="6"/>
      <c r="F270" s="6">
        <v>121</v>
      </c>
      <c r="G270" s="6" t="s">
        <v>26</v>
      </c>
      <c r="H270" s="6" t="s">
        <v>1395</v>
      </c>
    </row>
    <row r="271" spans="1:8" ht="18.75" customHeight="1" thickBot="1">
      <c r="A271" s="10"/>
      <c r="B271" s="66"/>
      <c r="C271" s="67"/>
      <c r="D271" s="6"/>
      <c r="E271" s="6"/>
      <c r="F271" s="6">
        <v>121</v>
      </c>
      <c r="G271" s="6" t="s">
        <v>26</v>
      </c>
      <c r="H271" s="6" t="s">
        <v>1395</v>
      </c>
    </row>
    <row r="272" spans="1:8" ht="18.75" customHeight="1" thickBot="1">
      <c r="A272" s="11" t="s">
        <v>111</v>
      </c>
      <c r="B272" s="25"/>
      <c r="C272" s="7"/>
      <c r="D272" s="6"/>
      <c r="E272" s="6"/>
      <c r="F272" s="6">
        <v>121</v>
      </c>
      <c r="G272" s="6" t="s">
        <v>26</v>
      </c>
      <c r="H272" s="6" t="s">
        <v>1395</v>
      </c>
    </row>
    <row r="273" spans="1:8" ht="18.75" customHeight="1">
      <c r="A273" s="10" t="s">
        <v>112</v>
      </c>
      <c r="B273" s="34" t="str">
        <f>_xlfn.LET(_xlpm.inp,$B$272,_xlpm.nInp,_xlfn.LET(_xlpm.raw,UPPER(TRIM($B$272)),_xlpm.clean,SUBSTITUTE(SUBSTITUTE(SUBSTITUTE(SUBSTITUTE(SUBSTITUTE(_xlpm.raw,"，",","),"、",","),"；",","),"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73" s="19"/>
      <c r="D273" s="6"/>
      <c r="E273" s="6"/>
      <c r="F273" s="6">
        <v>121</v>
      </c>
      <c r="G273" s="6" t="s">
        <v>26</v>
      </c>
      <c r="H273" s="6" t="s">
        <v>1395</v>
      </c>
    </row>
    <row r="274" spans="1:8" ht="18.75" customHeight="1">
      <c r="A274" s="10" t="s">
        <v>113</v>
      </c>
      <c r="B274" s="35" t="str">
        <f>_xlfn.LET(_xlpm.inp,$B$272,_xlpm.nStd,_xlfn.LET(_xlpm.raw,UPPER(TRIM($G$264)),_xlpm.clean,SUBSTITUTE(SUBSTITUTE(SUBSTITUTE(SUBSTITUTE(SUBSTITUTE(_xlpm.raw,"，",","),"、",","),"；",","),"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4" s="18"/>
      <c r="D274" s="6"/>
      <c r="E274" s="6"/>
      <c r="F274" s="6">
        <v>121</v>
      </c>
      <c r="G274" s="6" t="s">
        <v>26</v>
      </c>
      <c r="H274" s="6" t="s">
        <v>1395</v>
      </c>
    </row>
    <row r="275" spans="1:8" ht="18.75" customHeight="1">
      <c r="A275" s="37" t="s">
        <v>114</v>
      </c>
      <c r="B275" s="52" t="str">
        <f>_xlfn.LET(_xlpm.inp,$B$272,_xlpm.p,$H$264,IF(OR(LEN(TRIM(_xlpm.inp))=0,LEN(TRIM(_xlpm.p))=0,_xlpm.p=0),"",_xlpm.p))</f>
        <v/>
      </c>
      <c r="C275" s="53"/>
      <c r="D275" s="6"/>
      <c r="E275" s="6"/>
      <c r="F275" s="6">
        <v>121</v>
      </c>
      <c r="G275" s="6" t="s">
        <v>26</v>
      </c>
      <c r="H275" s="6" t="s">
        <v>1395</v>
      </c>
    </row>
    <row r="276" spans="1:8" ht="18.75" customHeight="1" thickBot="1">
      <c r="A276" s="12"/>
      <c r="B276" s="54"/>
      <c r="C276" s="55"/>
      <c r="D276" s="6"/>
      <c r="E276" s="6"/>
      <c r="F276" s="6">
        <v>121</v>
      </c>
      <c r="G276" s="6" t="s">
        <v>26</v>
      </c>
      <c r="H276" s="6" t="s">
        <v>1395</v>
      </c>
    </row>
    <row r="277" spans="1:8" ht="58.5" customHeight="1" thickTop="1" thickBot="1">
      <c r="A277" s="8" t="s">
        <v>872</v>
      </c>
      <c r="B277" s="56" t="s">
        <v>1396</v>
      </c>
      <c r="C277" s="73"/>
      <c r="D277" s="6"/>
      <c r="E277" s="6"/>
      <c r="F277" s="6">
        <v>122</v>
      </c>
      <c r="G277" s="6" t="s">
        <v>28</v>
      </c>
      <c r="H277" s="6" t="s">
        <v>1397</v>
      </c>
    </row>
    <row r="278" spans="1:8" ht="18.75" customHeight="1">
      <c r="A278" s="9"/>
      <c r="B278" s="74"/>
      <c r="C278" s="75"/>
      <c r="D278" s="6"/>
      <c r="E278" s="6"/>
      <c r="F278" s="6"/>
      <c r="G278" s="6"/>
      <c r="H278" s="6"/>
    </row>
    <row r="279" spans="1:8" ht="18.75" customHeight="1">
      <c r="A279" s="10" t="s">
        <v>107</v>
      </c>
      <c r="B279" s="64" t="s">
        <v>1038</v>
      </c>
      <c r="C279" s="65"/>
      <c r="D279" s="6"/>
      <c r="E279" s="6"/>
      <c r="F279" s="6">
        <v>122</v>
      </c>
      <c r="G279" s="6" t="s">
        <v>28</v>
      </c>
      <c r="H279" s="6" t="s">
        <v>1397</v>
      </c>
    </row>
    <row r="280" spans="1:8" ht="18.75" customHeight="1">
      <c r="A280" s="10" t="s">
        <v>108</v>
      </c>
      <c r="B280" s="64" t="s">
        <v>1039</v>
      </c>
      <c r="C280" s="65"/>
      <c r="D280" s="6"/>
      <c r="E280" s="6"/>
      <c r="F280" s="6">
        <v>122</v>
      </c>
      <c r="G280" s="6" t="s">
        <v>28</v>
      </c>
      <c r="H280" s="6" t="s">
        <v>1397</v>
      </c>
    </row>
    <row r="281" spans="1:8" ht="18.75" customHeight="1">
      <c r="A281" s="10" t="s">
        <v>109</v>
      </c>
      <c r="B281" s="64" t="s">
        <v>1040</v>
      </c>
      <c r="C281" s="65"/>
      <c r="D281" s="6"/>
      <c r="E281" s="6"/>
      <c r="F281" s="6">
        <v>122</v>
      </c>
      <c r="G281" s="6" t="s">
        <v>28</v>
      </c>
      <c r="H281" s="6" t="s">
        <v>1397</v>
      </c>
    </row>
    <row r="282" spans="1:8" ht="18.75" customHeight="1">
      <c r="A282" s="10" t="s">
        <v>110</v>
      </c>
      <c r="B282" s="64" t="s">
        <v>1398</v>
      </c>
      <c r="C282" s="65"/>
      <c r="D282" s="6"/>
      <c r="E282" s="6"/>
      <c r="F282" s="6">
        <v>122</v>
      </c>
      <c r="G282" s="6" t="s">
        <v>28</v>
      </c>
      <c r="H282" s="6" t="s">
        <v>1397</v>
      </c>
    </row>
    <row r="283" spans="1:8" ht="18.75" customHeight="1">
      <c r="A283" s="10"/>
      <c r="B283" s="62"/>
      <c r="C283" s="63"/>
      <c r="D283" s="6"/>
      <c r="E283" s="6"/>
      <c r="F283" s="6">
        <v>122</v>
      </c>
      <c r="G283" s="6" t="s">
        <v>28</v>
      </c>
      <c r="H283" s="6" t="s">
        <v>1397</v>
      </c>
    </row>
    <row r="284" spans="1:8" ht="18.75" customHeight="1" thickBot="1">
      <c r="A284" s="10"/>
      <c r="B284" s="66"/>
      <c r="C284" s="67"/>
      <c r="D284" s="6"/>
      <c r="E284" s="6"/>
      <c r="F284" s="6">
        <v>122</v>
      </c>
      <c r="G284" s="6" t="s">
        <v>28</v>
      </c>
      <c r="H284" s="6" t="s">
        <v>1397</v>
      </c>
    </row>
    <row r="285" spans="1:8" ht="18.75" customHeight="1" thickBot="1">
      <c r="A285" s="11" t="s">
        <v>111</v>
      </c>
      <c r="B285" s="25"/>
      <c r="C285" s="7"/>
      <c r="D285" s="6"/>
      <c r="E285" s="6"/>
      <c r="F285" s="6">
        <v>122</v>
      </c>
      <c r="G285" s="6" t="s">
        <v>28</v>
      </c>
      <c r="H285" s="6" t="s">
        <v>1397</v>
      </c>
    </row>
    <row r="286" spans="1:8" ht="18.75" customHeight="1">
      <c r="A286" s="10" t="s">
        <v>112</v>
      </c>
      <c r="B286" s="34" t="str">
        <f>_xlfn.LET(_xlpm.inp,$B$285,_xlpm.nInp,_xlfn.LET(_xlpm.raw,UPPER(TRIM($B$285)),_xlpm.clean,SUBSTITUTE(SUBSTITUTE(SUBSTITUTE(SUBSTITUTE(SUBSTITUTE(_xlpm.raw,"，",","),"、",","),"；",","),"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86" s="19"/>
      <c r="D286" s="6"/>
      <c r="E286" s="6"/>
      <c r="F286" s="6">
        <v>122</v>
      </c>
      <c r="G286" s="6" t="s">
        <v>28</v>
      </c>
      <c r="H286" s="6" t="s">
        <v>1397</v>
      </c>
    </row>
    <row r="287" spans="1:8" ht="18.75" customHeight="1">
      <c r="A287" s="10" t="s">
        <v>113</v>
      </c>
      <c r="B287" s="35" t="str">
        <f>_xlfn.LET(_xlpm.inp,$B$285,_xlpm.nStd,_xlfn.LET(_xlpm.raw,UPPER(TRIM($G$277)),_xlpm.clean,SUBSTITUTE(SUBSTITUTE(SUBSTITUTE(SUBSTITUTE(SUBSTITUTE(_xlpm.raw,"，",","),"、",","),"；",","),"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87" s="18"/>
      <c r="D287" s="6"/>
      <c r="E287" s="6"/>
      <c r="F287" s="6">
        <v>122</v>
      </c>
      <c r="G287" s="6" t="s">
        <v>28</v>
      </c>
      <c r="H287" s="6" t="s">
        <v>1397</v>
      </c>
    </row>
    <row r="288" spans="1:8" ht="18.75" customHeight="1">
      <c r="A288" s="37" t="s">
        <v>114</v>
      </c>
      <c r="B288" s="52" t="str">
        <f>_xlfn.LET(_xlpm.inp,$B$285,_xlpm.p,$H$277,IF(OR(LEN(TRIM(_xlpm.inp))=0,LEN(TRIM(_xlpm.p))=0,_xlpm.p=0),"",_xlpm.p))</f>
        <v/>
      </c>
      <c r="C288" s="53"/>
      <c r="D288" s="6"/>
      <c r="E288" s="6"/>
      <c r="F288" s="6">
        <v>122</v>
      </c>
      <c r="G288" s="6" t="s">
        <v>28</v>
      </c>
      <c r="H288" s="6" t="s">
        <v>1397</v>
      </c>
    </row>
    <row r="289" spans="1:8" ht="18.75" customHeight="1" thickBot="1">
      <c r="A289" s="12"/>
      <c r="B289" s="54"/>
      <c r="C289" s="55"/>
      <c r="D289" s="6"/>
      <c r="E289" s="6"/>
      <c r="F289" s="6">
        <v>122</v>
      </c>
      <c r="G289" s="6" t="s">
        <v>28</v>
      </c>
      <c r="H289" s="6" t="s">
        <v>1397</v>
      </c>
    </row>
    <row r="290" spans="1:8" ht="58.5" customHeight="1" thickTop="1" thickBot="1">
      <c r="A290" s="8" t="s">
        <v>873</v>
      </c>
      <c r="B290" s="56" t="s">
        <v>1399</v>
      </c>
      <c r="C290" s="73"/>
      <c r="D290" s="6"/>
      <c r="E290" s="6"/>
      <c r="F290" s="6">
        <v>123</v>
      </c>
      <c r="G290" s="6" t="s">
        <v>26</v>
      </c>
      <c r="H290" s="6" t="s">
        <v>940</v>
      </c>
    </row>
    <row r="291" spans="1:8" ht="18.75" customHeight="1">
      <c r="A291" s="9"/>
      <c r="B291" s="74"/>
      <c r="C291" s="75"/>
      <c r="D291" s="6"/>
      <c r="E291" s="6"/>
      <c r="F291" s="6"/>
      <c r="G291" s="6"/>
      <c r="H291" s="6"/>
    </row>
    <row r="292" spans="1:8" ht="18.75" customHeight="1">
      <c r="A292" s="10" t="s">
        <v>107</v>
      </c>
      <c r="B292" s="64" t="s">
        <v>1041</v>
      </c>
      <c r="C292" s="65"/>
      <c r="D292" s="6"/>
      <c r="E292" s="6"/>
      <c r="F292" s="6">
        <v>123</v>
      </c>
      <c r="G292" s="6" t="s">
        <v>26</v>
      </c>
      <c r="H292" s="6" t="s">
        <v>940</v>
      </c>
    </row>
    <row r="293" spans="1:8" ht="18.75" customHeight="1">
      <c r="A293" s="10" t="s">
        <v>108</v>
      </c>
      <c r="B293" s="64" t="s">
        <v>1042</v>
      </c>
      <c r="C293" s="65"/>
      <c r="D293" s="6"/>
      <c r="E293" s="6"/>
      <c r="F293" s="6">
        <v>123</v>
      </c>
      <c r="G293" s="6" t="s">
        <v>26</v>
      </c>
      <c r="H293" s="6" t="s">
        <v>940</v>
      </c>
    </row>
    <row r="294" spans="1:8" ht="18.75" customHeight="1">
      <c r="A294" s="10" t="s">
        <v>109</v>
      </c>
      <c r="B294" s="64" t="s">
        <v>1043</v>
      </c>
      <c r="C294" s="65"/>
      <c r="D294" s="6"/>
      <c r="E294" s="6"/>
      <c r="F294" s="6">
        <v>123</v>
      </c>
      <c r="G294" s="6" t="s">
        <v>26</v>
      </c>
      <c r="H294" s="6" t="s">
        <v>940</v>
      </c>
    </row>
    <row r="295" spans="1:8" ht="18.75" customHeight="1">
      <c r="A295" s="10" t="s">
        <v>110</v>
      </c>
      <c r="B295" s="64" t="s">
        <v>1044</v>
      </c>
      <c r="C295" s="65"/>
      <c r="D295" s="6"/>
      <c r="E295" s="6"/>
      <c r="F295" s="6">
        <v>123</v>
      </c>
      <c r="G295" s="6" t="s">
        <v>26</v>
      </c>
      <c r="H295" s="6" t="s">
        <v>940</v>
      </c>
    </row>
    <row r="296" spans="1:8" ht="18.75" customHeight="1">
      <c r="A296" s="10"/>
      <c r="B296" s="62"/>
      <c r="C296" s="63"/>
      <c r="D296" s="6"/>
      <c r="E296" s="6"/>
      <c r="F296" s="6">
        <v>123</v>
      </c>
      <c r="G296" s="6" t="s">
        <v>26</v>
      </c>
      <c r="H296" s="6" t="s">
        <v>940</v>
      </c>
    </row>
    <row r="297" spans="1:8" ht="18.75" customHeight="1" thickBot="1">
      <c r="A297" s="10"/>
      <c r="B297" s="66"/>
      <c r="C297" s="67"/>
      <c r="D297" s="6"/>
      <c r="E297" s="6"/>
      <c r="F297" s="6">
        <v>123</v>
      </c>
      <c r="G297" s="6" t="s">
        <v>26</v>
      </c>
      <c r="H297" s="6" t="s">
        <v>940</v>
      </c>
    </row>
    <row r="298" spans="1:8" ht="18.75" customHeight="1" thickBot="1">
      <c r="A298" s="11" t="s">
        <v>111</v>
      </c>
      <c r="B298" s="25"/>
      <c r="C298" s="7"/>
      <c r="D298" s="6"/>
      <c r="E298" s="6"/>
      <c r="F298" s="6">
        <v>123</v>
      </c>
      <c r="G298" s="6" t="s">
        <v>26</v>
      </c>
      <c r="H298" s="6" t="s">
        <v>940</v>
      </c>
    </row>
    <row r="299" spans="1:8" ht="18.75" customHeight="1">
      <c r="A299" s="10" t="s">
        <v>112</v>
      </c>
      <c r="B299" s="34" t="str">
        <f>_xlfn.LET(_xlpm.inp,$B$298,_xlpm.nInp,_xlfn.LET(_xlpm.raw,UPPER(TRIM($B$298)),_xlpm.clean,SUBSTITUTE(SUBSTITUTE(SUBSTITUTE(SUBSTITUTE(SUBSTITUTE(_xlpm.raw,"，",","),"、",","),"；",","),"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99" s="19"/>
      <c r="D299" s="6"/>
      <c r="E299" s="6"/>
      <c r="F299" s="6">
        <v>123</v>
      </c>
      <c r="G299" s="6" t="s">
        <v>26</v>
      </c>
      <c r="H299" s="6" t="s">
        <v>940</v>
      </c>
    </row>
    <row r="300" spans="1:8" ht="18.75" customHeight="1">
      <c r="A300" s="10" t="s">
        <v>113</v>
      </c>
      <c r="B300" s="35" t="str">
        <f>_xlfn.LET(_xlpm.inp,$B$298,_xlpm.nStd,_xlfn.LET(_xlpm.raw,UPPER(TRIM($G$290)),_xlpm.clean,SUBSTITUTE(SUBSTITUTE(SUBSTITUTE(SUBSTITUTE(SUBSTITUTE(_xlpm.raw,"，",","),"、",","),"；",","),"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00" s="18"/>
      <c r="D300" s="6"/>
      <c r="E300" s="6"/>
      <c r="F300" s="6">
        <v>123</v>
      </c>
      <c r="G300" s="6" t="s">
        <v>26</v>
      </c>
      <c r="H300" s="6" t="s">
        <v>940</v>
      </c>
    </row>
    <row r="301" spans="1:8" ht="18.75" customHeight="1">
      <c r="A301" s="37" t="s">
        <v>114</v>
      </c>
      <c r="B301" s="52" t="str">
        <f>_xlfn.LET(_xlpm.inp,$B$298,_xlpm.p,$H$290,IF(OR(LEN(TRIM(_xlpm.inp))=0,LEN(TRIM(_xlpm.p))=0,_xlpm.p=0),"",_xlpm.p))</f>
        <v/>
      </c>
      <c r="C301" s="53"/>
      <c r="D301" s="6"/>
      <c r="E301" s="6"/>
      <c r="F301" s="6">
        <v>123</v>
      </c>
      <c r="G301" s="6" t="s">
        <v>26</v>
      </c>
      <c r="H301" s="6" t="s">
        <v>940</v>
      </c>
    </row>
    <row r="302" spans="1:8" ht="18.75" customHeight="1" thickBot="1">
      <c r="A302" s="12"/>
      <c r="B302" s="54"/>
      <c r="C302" s="55"/>
      <c r="D302" s="6"/>
      <c r="E302" s="6"/>
      <c r="F302" s="6">
        <v>123</v>
      </c>
      <c r="G302" s="6" t="s">
        <v>26</v>
      </c>
      <c r="H302" s="6" t="s">
        <v>940</v>
      </c>
    </row>
    <row r="303" spans="1:8" ht="58.5" customHeight="1" thickTop="1" thickBot="1">
      <c r="A303" s="8" t="s">
        <v>874</v>
      </c>
      <c r="B303" s="56" t="s">
        <v>1400</v>
      </c>
      <c r="C303" s="73"/>
      <c r="D303" s="6"/>
      <c r="E303" s="6"/>
      <c r="F303" s="6">
        <v>124</v>
      </c>
      <c r="G303" s="6" t="s">
        <v>61</v>
      </c>
      <c r="H303" s="6" t="s">
        <v>1401</v>
      </c>
    </row>
    <row r="304" spans="1:8" ht="18.75" customHeight="1">
      <c r="A304" s="9"/>
      <c r="B304" s="74"/>
      <c r="C304" s="75"/>
      <c r="D304" s="6"/>
      <c r="E304" s="6"/>
      <c r="F304" s="6"/>
      <c r="G304" s="6"/>
      <c r="H304" s="6"/>
    </row>
    <row r="305" spans="1:8" ht="18.75" customHeight="1">
      <c r="A305" s="10" t="s">
        <v>107</v>
      </c>
      <c r="B305" s="64" t="s">
        <v>1045</v>
      </c>
      <c r="C305" s="65"/>
      <c r="D305" s="6"/>
      <c r="E305" s="6"/>
      <c r="F305" s="6">
        <v>124</v>
      </c>
      <c r="G305" s="6" t="s">
        <v>61</v>
      </c>
      <c r="H305" s="6" t="s">
        <v>1401</v>
      </c>
    </row>
    <row r="306" spans="1:8" ht="18.75" customHeight="1">
      <c r="A306" s="10" t="s">
        <v>108</v>
      </c>
      <c r="B306" s="64" t="s">
        <v>1046</v>
      </c>
      <c r="C306" s="65"/>
      <c r="D306" s="6"/>
      <c r="E306" s="6"/>
      <c r="F306" s="6">
        <v>124</v>
      </c>
      <c r="G306" s="6" t="s">
        <v>61</v>
      </c>
      <c r="H306" s="6" t="s">
        <v>1401</v>
      </c>
    </row>
    <row r="307" spans="1:8" ht="18.75" customHeight="1">
      <c r="A307" s="10" t="s">
        <v>109</v>
      </c>
      <c r="B307" s="64" t="s">
        <v>1402</v>
      </c>
      <c r="C307" s="65"/>
      <c r="D307" s="6"/>
      <c r="E307" s="6"/>
      <c r="F307" s="6">
        <v>124</v>
      </c>
      <c r="G307" s="6" t="s">
        <v>61</v>
      </c>
      <c r="H307" s="6" t="s">
        <v>1401</v>
      </c>
    </row>
    <row r="308" spans="1:8" ht="18.75" customHeight="1">
      <c r="A308" s="10" t="s">
        <v>110</v>
      </c>
      <c r="B308" s="64" t="s">
        <v>1403</v>
      </c>
      <c r="C308" s="65"/>
      <c r="D308" s="6"/>
      <c r="E308" s="6"/>
      <c r="F308" s="6">
        <v>124</v>
      </c>
      <c r="G308" s="6" t="s">
        <v>61</v>
      </c>
      <c r="H308" s="6" t="s">
        <v>1401</v>
      </c>
    </row>
    <row r="309" spans="1:8" ht="18.75" customHeight="1">
      <c r="A309" s="10" t="s">
        <v>128</v>
      </c>
      <c r="B309" s="62" t="s">
        <v>1047</v>
      </c>
      <c r="C309" s="63"/>
      <c r="D309" s="6"/>
      <c r="E309" s="6"/>
      <c r="F309" s="6">
        <v>124</v>
      </c>
      <c r="G309" s="6" t="s">
        <v>61</v>
      </c>
      <c r="H309" s="6" t="s">
        <v>1401</v>
      </c>
    </row>
    <row r="310" spans="1:8" ht="18.75" customHeight="1" thickBot="1">
      <c r="A310" s="10"/>
      <c r="B310" s="66"/>
      <c r="C310" s="67"/>
      <c r="D310" s="6"/>
      <c r="E310" s="6"/>
      <c r="F310" s="6">
        <v>124</v>
      </c>
      <c r="G310" s="6" t="s">
        <v>61</v>
      </c>
      <c r="H310" s="6" t="s">
        <v>1401</v>
      </c>
    </row>
    <row r="311" spans="1:8" ht="18.75" customHeight="1" thickBot="1">
      <c r="A311" s="11" t="s">
        <v>111</v>
      </c>
      <c r="B311" s="25"/>
      <c r="C311" s="7"/>
      <c r="D311" s="6"/>
      <c r="E311" s="6"/>
      <c r="F311" s="6">
        <v>124</v>
      </c>
      <c r="G311" s="6" t="s">
        <v>61</v>
      </c>
      <c r="H311" s="6" t="s">
        <v>1401</v>
      </c>
    </row>
    <row r="312" spans="1:8" ht="18.75" customHeight="1">
      <c r="A312" s="10" t="s">
        <v>112</v>
      </c>
      <c r="B312" s="51" t="str">
        <f>_xlfn.LET(_xlpm.inp,$B$311,_xlpm.nInp,_xlfn.LET(_xlpm.raw,UPPER(TRIM($B$311)),_xlpm.clean,SUBSTITUTE(SUBSTITUTE(SUBSTITUTE(SUBSTITUTE(SUBSTITUTE(_xlpm.raw,"，",","),"、",","),"；",","),"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12" s="19"/>
      <c r="D312" s="6"/>
      <c r="E312" s="6"/>
      <c r="F312" s="6">
        <v>124</v>
      </c>
      <c r="G312" s="6" t="s">
        <v>61</v>
      </c>
      <c r="H312" s="6" t="s">
        <v>1401</v>
      </c>
    </row>
    <row r="313" spans="1:8" ht="18.75" customHeight="1">
      <c r="A313" s="10" t="s">
        <v>113</v>
      </c>
      <c r="B313" s="48" t="str">
        <f>_xlfn.LET(_xlpm.inp,$B$311,_xlpm.nStd,_xlfn.LET(_xlpm.raw,UPPER(TRIM($G$303)),_xlpm.clean,SUBSTITUTE(SUBSTITUTE(SUBSTITUTE(SUBSTITUTE(SUBSTITUTE(_xlpm.raw,"，",","),"、",","),"；",","),"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13" s="18"/>
      <c r="D313" s="6"/>
      <c r="E313" s="6"/>
      <c r="F313" s="6">
        <v>124</v>
      </c>
      <c r="G313" s="6" t="s">
        <v>61</v>
      </c>
      <c r="H313" s="6" t="s">
        <v>1401</v>
      </c>
    </row>
    <row r="314" spans="1:8" ht="18.75" customHeight="1">
      <c r="A314" s="10" t="s">
        <v>114</v>
      </c>
      <c r="B314" s="80" t="str">
        <f>_xlfn.LET(_xlpm.inp,$B$311,_xlpm.p,$H$303,IF(OR(LEN(TRIM(_xlpm.inp))=0,LEN(TRIM(_xlpm.p))=0,_xlpm.p=0),"",_xlpm.p))</f>
        <v/>
      </c>
      <c r="C314" s="53"/>
      <c r="D314" s="6"/>
      <c r="E314" s="6"/>
      <c r="F314" s="6">
        <v>124</v>
      </c>
      <c r="G314" s="6" t="s">
        <v>61</v>
      </c>
      <c r="H314" s="6" t="s">
        <v>1401</v>
      </c>
    </row>
    <row r="315" spans="1:8" ht="18.75" customHeight="1" thickBot="1">
      <c r="A315" s="12"/>
      <c r="B315" s="54"/>
      <c r="C315" s="55"/>
      <c r="D315" s="6"/>
      <c r="E315" s="6"/>
      <c r="F315" s="6">
        <v>124</v>
      </c>
      <c r="G315" s="6" t="s">
        <v>61</v>
      </c>
      <c r="H315" s="6" t="s">
        <v>1401</v>
      </c>
    </row>
    <row r="316" spans="1:8" ht="58.5" customHeight="1" thickTop="1" thickBot="1">
      <c r="A316" s="8" t="s">
        <v>876</v>
      </c>
      <c r="B316" s="56" t="s">
        <v>1404</v>
      </c>
      <c r="C316" s="73"/>
      <c r="D316" s="6"/>
      <c r="E316" s="6"/>
      <c r="F316" s="6">
        <v>125</v>
      </c>
      <c r="G316" s="6" t="s">
        <v>18</v>
      </c>
      <c r="H316" s="6" t="s">
        <v>941</v>
      </c>
    </row>
    <row r="317" spans="1:8" ht="18.75" customHeight="1">
      <c r="A317" s="9"/>
      <c r="B317" s="74"/>
      <c r="C317" s="75"/>
      <c r="D317" s="6"/>
      <c r="E317" s="6"/>
      <c r="F317" s="6"/>
      <c r="G317" s="6"/>
      <c r="H317" s="6"/>
    </row>
    <row r="318" spans="1:8" ht="18.75" customHeight="1">
      <c r="A318" s="10" t="s">
        <v>107</v>
      </c>
      <c r="B318" s="64" t="s">
        <v>1048</v>
      </c>
      <c r="C318" s="65"/>
      <c r="D318" s="6"/>
      <c r="E318" s="6"/>
      <c r="F318" s="6">
        <v>125</v>
      </c>
      <c r="G318" s="6" t="s">
        <v>18</v>
      </c>
      <c r="H318" s="6" t="s">
        <v>941</v>
      </c>
    </row>
    <row r="319" spans="1:8" ht="18.75" customHeight="1">
      <c r="A319" s="10" t="s">
        <v>108</v>
      </c>
      <c r="B319" s="64" t="s">
        <v>1405</v>
      </c>
      <c r="C319" s="65"/>
      <c r="D319" s="6"/>
      <c r="E319" s="6"/>
      <c r="F319" s="6">
        <v>125</v>
      </c>
      <c r="G319" s="6" t="s">
        <v>18</v>
      </c>
      <c r="H319" s="6" t="s">
        <v>941</v>
      </c>
    </row>
    <row r="320" spans="1:8" ht="18.75" customHeight="1">
      <c r="A320" s="10" t="s">
        <v>109</v>
      </c>
      <c r="B320" s="64" t="s">
        <v>1049</v>
      </c>
      <c r="C320" s="65"/>
      <c r="D320" s="6"/>
      <c r="E320" s="6"/>
      <c r="F320" s="6">
        <v>125</v>
      </c>
      <c r="G320" s="6" t="s">
        <v>18</v>
      </c>
      <c r="H320" s="6" t="s">
        <v>941</v>
      </c>
    </row>
    <row r="321" spans="1:8" ht="18.75" customHeight="1">
      <c r="A321" s="10" t="s">
        <v>110</v>
      </c>
      <c r="B321" s="64" t="s">
        <v>1050</v>
      </c>
      <c r="C321" s="65"/>
      <c r="D321" s="6"/>
      <c r="E321" s="6"/>
      <c r="F321" s="6">
        <v>125</v>
      </c>
      <c r="G321" s="6" t="s">
        <v>18</v>
      </c>
      <c r="H321" s="6" t="s">
        <v>941</v>
      </c>
    </row>
    <row r="322" spans="1:8" ht="18.75" customHeight="1">
      <c r="A322" s="10"/>
      <c r="B322" s="62"/>
      <c r="C322" s="63"/>
      <c r="D322" s="6"/>
      <c r="E322" s="6"/>
      <c r="F322" s="6">
        <v>125</v>
      </c>
      <c r="G322" s="6" t="s">
        <v>18</v>
      </c>
      <c r="H322" s="6" t="s">
        <v>941</v>
      </c>
    </row>
    <row r="323" spans="1:8" ht="18.75" customHeight="1" thickBot="1">
      <c r="A323" s="10"/>
      <c r="B323" s="66"/>
      <c r="C323" s="67"/>
      <c r="D323" s="6"/>
      <c r="E323" s="6"/>
      <c r="F323" s="6">
        <v>125</v>
      </c>
      <c r="G323" s="6" t="s">
        <v>18</v>
      </c>
      <c r="H323" s="6" t="s">
        <v>941</v>
      </c>
    </row>
    <row r="324" spans="1:8" ht="18.75" customHeight="1" thickBot="1">
      <c r="A324" s="11" t="s">
        <v>111</v>
      </c>
      <c r="B324" s="25"/>
      <c r="C324" s="7"/>
      <c r="D324" s="6"/>
      <c r="E324" s="6"/>
      <c r="F324" s="6">
        <v>125</v>
      </c>
      <c r="G324" s="6" t="s">
        <v>18</v>
      </c>
      <c r="H324" s="6" t="s">
        <v>941</v>
      </c>
    </row>
    <row r="325" spans="1:8" ht="18.75" customHeight="1">
      <c r="A325" s="10" t="s">
        <v>112</v>
      </c>
      <c r="B325" s="34" t="str">
        <f>_xlfn.LET(_xlpm.inp,$B$324,_xlpm.nInp,_xlfn.LET(_xlpm.raw,UPPER(TRIM($B$324)),_xlpm.clean,SUBSTITUTE(SUBSTITUTE(SUBSTITUTE(SUBSTITUTE(SUBSTITUTE(_xlpm.raw,"，",","),"、",","),"；",","),"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25" s="19"/>
      <c r="D325" s="6"/>
      <c r="E325" s="6"/>
      <c r="F325" s="6">
        <v>125</v>
      </c>
      <c r="G325" s="6" t="s">
        <v>18</v>
      </c>
      <c r="H325" s="6" t="s">
        <v>941</v>
      </c>
    </row>
    <row r="326" spans="1:8" ht="18.75" customHeight="1">
      <c r="A326" s="10" t="s">
        <v>113</v>
      </c>
      <c r="B326" s="35" t="str">
        <f>_xlfn.LET(_xlpm.inp,$B$324,_xlpm.nStd,_xlfn.LET(_xlpm.raw,UPPER(TRIM($G$316)),_xlpm.clean,SUBSTITUTE(SUBSTITUTE(SUBSTITUTE(SUBSTITUTE(SUBSTITUTE(_xlpm.raw,"，",","),"、",","),"；",","),"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26" s="18"/>
      <c r="D326" s="6"/>
      <c r="E326" s="6"/>
      <c r="F326" s="6">
        <v>125</v>
      </c>
      <c r="G326" s="6" t="s">
        <v>18</v>
      </c>
      <c r="H326" s="6" t="s">
        <v>941</v>
      </c>
    </row>
    <row r="327" spans="1:8" ht="18.75" customHeight="1">
      <c r="A327" s="37" t="s">
        <v>114</v>
      </c>
      <c r="B327" s="52" t="str">
        <f>_xlfn.LET(_xlpm.inp,$B$324,_xlpm.p,$H$316,IF(OR(LEN(TRIM(_xlpm.inp))=0,LEN(TRIM(_xlpm.p))=0,_xlpm.p=0),"",_xlpm.p))</f>
        <v/>
      </c>
      <c r="C327" s="53"/>
      <c r="D327" s="6"/>
      <c r="E327" s="6"/>
      <c r="F327" s="6">
        <v>125</v>
      </c>
      <c r="G327" s="6" t="s">
        <v>18</v>
      </c>
      <c r="H327" s="6" t="s">
        <v>941</v>
      </c>
    </row>
    <row r="328" spans="1:8" ht="18.75" customHeight="1" thickBot="1">
      <c r="A328" s="12"/>
      <c r="B328" s="54"/>
      <c r="C328" s="55"/>
      <c r="D328" s="6"/>
      <c r="E328" s="6"/>
      <c r="F328" s="6">
        <v>125</v>
      </c>
      <c r="G328" s="6" t="s">
        <v>18</v>
      </c>
      <c r="H328" s="6" t="s">
        <v>941</v>
      </c>
    </row>
    <row r="329" spans="1:8" ht="58.5" customHeight="1" thickTop="1" thickBot="1">
      <c r="A329" s="8" t="s">
        <v>877</v>
      </c>
      <c r="B329" s="56" t="s">
        <v>1406</v>
      </c>
      <c r="C329" s="73"/>
      <c r="D329" s="6"/>
      <c r="E329" s="6"/>
      <c r="F329" s="6">
        <v>126</v>
      </c>
      <c r="G329" s="6" t="s">
        <v>18</v>
      </c>
      <c r="H329" s="6" t="s">
        <v>1407</v>
      </c>
    </row>
    <row r="330" spans="1:8" ht="18.75" customHeight="1">
      <c r="A330" s="9"/>
      <c r="B330" s="74"/>
      <c r="C330" s="75"/>
      <c r="D330" s="6"/>
      <c r="E330" s="6"/>
      <c r="F330" s="6"/>
      <c r="G330" s="6"/>
      <c r="H330" s="6"/>
    </row>
    <row r="331" spans="1:8" ht="18.75" customHeight="1">
      <c r="A331" s="10" t="s">
        <v>107</v>
      </c>
      <c r="B331" s="64" t="s">
        <v>1051</v>
      </c>
      <c r="C331" s="65"/>
      <c r="D331" s="6"/>
      <c r="E331" s="6"/>
      <c r="F331" s="6">
        <v>126</v>
      </c>
      <c r="G331" s="6" t="s">
        <v>18</v>
      </c>
      <c r="H331" s="6" t="s">
        <v>1407</v>
      </c>
    </row>
    <row r="332" spans="1:8" ht="18.75" customHeight="1">
      <c r="A332" s="10" t="s">
        <v>108</v>
      </c>
      <c r="B332" s="64" t="s">
        <v>1052</v>
      </c>
      <c r="C332" s="65"/>
      <c r="D332" s="6"/>
      <c r="E332" s="6"/>
      <c r="F332" s="6">
        <v>126</v>
      </c>
      <c r="G332" s="6" t="s">
        <v>18</v>
      </c>
      <c r="H332" s="6" t="s">
        <v>1407</v>
      </c>
    </row>
    <row r="333" spans="1:8" ht="18.75" customHeight="1">
      <c r="A333" s="10" t="s">
        <v>109</v>
      </c>
      <c r="B333" s="64" t="s">
        <v>1053</v>
      </c>
      <c r="C333" s="65"/>
      <c r="D333" s="6"/>
      <c r="E333" s="6"/>
      <c r="F333" s="6">
        <v>126</v>
      </c>
      <c r="G333" s="6" t="s">
        <v>18</v>
      </c>
      <c r="H333" s="6" t="s">
        <v>1407</v>
      </c>
    </row>
    <row r="334" spans="1:8" ht="18.75" customHeight="1">
      <c r="A334" s="10" t="s">
        <v>110</v>
      </c>
      <c r="B334" s="64" t="s">
        <v>1054</v>
      </c>
      <c r="C334" s="65"/>
      <c r="D334" s="6"/>
      <c r="E334" s="6"/>
      <c r="F334" s="6">
        <v>126</v>
      </c>
      <c r="G334" s="6" t="s">
        <v>18</v>
      </c>
      <c r="H334" s="6" t="s">
        <v>1407</v>
      </c>
    </row>
    <row r="335" spans="1:8" ht="18.75" customHeight="1">
      <c r="A335" s="10"/>
      <c r="B335" s="62"/>
      <c r="C335" s="63"/>
      <c r="D335" s="6"/>
      <c r="E335" s="6"/>
      <c r="F335" s="6">
        <v>126</v>
      </c>
      <c r="G335" s="6" t="s">
        <v>18</v>
      </c>
      <c r="H335" s="6" t="s">
        <v>1407</v>
      </c>
    </row>
    <row r="336" spans="1:8" ht="18.75" customHeight="1" thickBot="1">
      <c r="A336" s="10"/>
      <c r="B336" s="66"/>
      <c r="C336" s="67"/>
      <c r="D336" s="6"/>
      <c r="E336" s="6"/>
      <c r="F336" s="6">
        <v>126</v>
      </c>
      <c r="G336" s="6" t="s">
        <v>18</v>
      </c>
      <c r="H336" s="6" t="s">
        <v>1407</v>
      </c>
    </row>
    <row r="337" spans="1:8" ht="18.75" customHeight="1" thickBot="1">
      <c r="A337" s="11" t="s">
        <v>111</v>
      </c>
      <c r="B337" s="25"/>
      <c r="C337" s="7"/>
      <c r="D337" s="6"/>
      <c r="E337" s="6"/>
      <c r="F337" s="6">
        <v>126</v>
      </c>
      <c r="G337" s="6" t="s">
        <v>18</v>
      </c>
      <c r="H337" s="6" t="s">
        <v>1407</v>
      </c>
    </row>
    <row r="338" spans="1:8" ht="18.75" customHeight="1">
      <c r="A338" s="10" t="s">
        <v>112</v>
      </c>
      <c r="B338" s="34" t="str">
        <f>_xlfn.LET(_xlpm.inp,$B$337,_xlpm.nInp,_xlfn.LET(_xlpm.raw,UPPER(TRIM($B$337)),_xlpm.clean,SUBSTITUTE(SUBSTITUTE(SUBSTITUTE(SUBSTITUTE(SUBSTITUTE(_xlpm.raw,"，",","),"、",","),"；",","),"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38" s="19"/>
      <c r="D338" s="6"/>
      <c r="E338" s="6"/>
      <c r="F338" s="6">
        <v>126</v>
      </c>
      <c r="G338" s="6" t="s">
        <v>18</v>
      </c>
      <c r="H338" s="6" t="s">
        <v>1407</v>
      </c>
    </row>
    <row r="339" spans="1:8" ht="18.75" customHeight="1">
      <c r="A339" s="10" t="s">
        <v>113</v>
      </c>
      <c r="B339" s="35" t="str">
        <f>_xlfn.LET(_xlpm.inp,$B$337,_xlpm.nStd,_xlfn.LET(_xlpm.raw,UPPER(TRIM($G$329)),_xlpm.clean,SUBSTITUTE(SUBSTITUTE(SUBSTITUTE(SUBSTITUTE(SUBSTITUTE(_xlpm.raw,"，",","),"、",","),"；",","),"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39" s="18"/>
      <c r="D339" s="6"/>
      <c r="E339" s="6"/>
      <c r="F339" s="6">
        <v>126</v>
      </c>
      <c r="G339" s="6" t="s">
        <v>18</v>
      </c>
      <c r="H339" s="6" t="s">
        <v>1407</v>
      </c>
    </row>
    <row r="340" spans="1:8" ht="18.75" customHeight="1">
      <c r="A340" s="37" t="s">
        <v>114</v>
      </c>
      <c r="B340" s="52" t="str">
        <f>_xlfn.LET(_xlpm.inp,$B$337,_xlpm.p,$H$329,IF(OR(LEN(TRIM(_xlpm.inp))=0,LEN(TRIM(_xlpm.p))=0,_xlpm.p=0),"",_xlpm.p))</f>
        <v/>
      </c>
      <c r="C340" s="53"/>
      <c r="D340" s="6"/>
      <c r="E340" s="6"/>
      <c r="F340" s="6">
        <v>126</v>
      </c>
      <c r="G340" s="6" t="s">
        <v>18</v>
      </c>
      <c r="H340" s="6" t="s">
        <v>1407</v>
      </c>
    </row>
    <row r="341" spans="1:8" ht="18.75" customHeight="1" thickBot="1">
      <c r="A341" s="12"/>
      <c r="B341" s="54"/>
      <c r="C341" s="55"/>
      <c r="D341" s="6"/>
      <c r="E341" s="6"/>
      <c r="F341" s="6">
        <v>126</v>
      </c>
      <c r="G341" s="6" t="s">
        <v>18</v>
      </c>
      <c r="H341" s="6" t="s">
        <v>1407</v>
      </c>
    </row>
    <row r="342" spans="1:8" ht="58.5" customHeight="1" thickTop="1" thickBot="1">
      <c r="A342" s="8" t="s">
        <v>878</v>
      </c>
      <c r="B342" s="56" t="s">
        <v>1408</v>
      </c>
      <c r="C342" s="73"/>
      <c r="D342" s="6"/>
      <c r="E342" s="6"/>
      <c r="F342" s="6">
        <v>127</v>
      </c>
      <c r="G342" s="6" t="s">
        <v>18</v>
      </c>
      <c r="H342" s="6" t="s">
        <v>1409</v>
      </c>
    </row>
    <row r="343" spans="1:8" ht="18.75" customHeight="1">
      <c r="A343" s="9"/>
      <c r="B343" s="74"/>
      <c r="C343" s="75"/>
      <c r="D343" s="6"/>
      <c r="E343" s="6"/>
      <c r="F343" s="6"/>
      <c r="G343" s="6"/>
      <c r="H343" s="6"/>
    </row>
    <row r="344" spans="1:8" ht="18.75" customHeight="1">
      <c r="A344" s="10" t="s">
        <v>107</v>
      </c>
      <c r="B344" s="64" t="s">
        <v>1055</v>
      </c>
      <c r="C344" s="65"/>
      <c r="D344" s="6"/>
      <c r="E344" s="6"/>
      <c r="F344" s="6">
        <v>127</v>
      </c>
      <c r="G344" s="6" t="s">
        <v>18</v>
      </c>
      <c r="H344" s="6" t="s">
        <v>1409</v>
      </c>
    </row>
    <row r="345" spans="1:8" ht="18.75" customHeight="1">
      <c r="A345" s="10" t="s">
        <v>108</v>
      </c>
      <c r="B345" s="64" t="s">
        <v>1056</v>
      </c>
      <c r="C345" s="65"/>
      <c r="D345" s="6"/>
      <c r="E345" s="6"/>
      <c r="F345" s="6">
        <v>127</v>
      </c>
      <c r="G345" s="6" t="s">
        <v>18</v>
      </c>
      <c r="H345" s="6" t="s">
        <v>1409</v>
      </c>
    </row>
    <row r="346" spans="1:8" ht="18.75" customHeight="1">
      <c r="A346" s="10" t="s">
        <v>109</v>
      </c>
      <c r="B346" s="64" t="s">
        <v>1057</v>
      </c>
      <c r="C346" s="65"/>
      <c r="D346" s="6"/>
      <c r="E346" s="6"/>
      <c r="F346" s="6">
        <v>127</v>
      </c>
      <c r="G346" s="6" t="s">
        <v>18</v>
      </c>
      <c r="H346" s="6" t="s">
        <v>1409</v>
      </c>
    </row>
    <row r="347" spans="1:8" ht="18.75" customHeight="1">
      <c r="A347" s="10" t="s">
        <v>110</v>
      </c>
      <c r="B347" s="64" t="s">
        <v>1058</v>
      </c>
      <c r="C347" s="65"/>
      <c r="D347" s="6"/>
      <c r="E347" s="6"/>
      <c r="F347" s="6">
        <v>127</v>
      </c>
      <c r="G347" s="6" t="s">
        <v>18</v>
      </c>
      <c r="H347" s="6" t="s">
        <v>1409</v>
      </c>
    </row>
    <row r="348" spans="1:8" ht="18.75" customHeight="1">
      <c r="A348" s="10"/>
      <c r="B348" s="62"/>
      <c r="C348" s="63"/>
      <c r="D348" s="6"/>
      <c r="E348" s="6"/>
      <c r="F348" s="6">
        <v>127</v>
      </c>
      <c r="G348" s="6" t="s">
        <v>18</v>
      </c>
      <c r="H348" s="6" t="s">
        <v>1409</v>
      </c>
    </row>
    <row r="349" spans="1:8" ht="18.75" customHeight="1" thickBot="1">
      <c r="A349" s="10"/>
      <c r="B349" s="66"/>
      <c r="C349" s="67"/>
      <c r="D349" s="6"/>
      <c r="E349" s="6"/>
      <c r="F349" s="6">
        <v>127</v>
      </c>
      <c r="G349" s="6" t="s">
        <v>18</v>
      </c>
      <c r="H349" s="6" t="s">
        <v>1409</v>
      </c>
    </row>
    <row r="350" spans="1:8" ht="18.75" customHeight="1" thickBot="1">
      <c r="A350" s="11" t="s">
        <v>111</v>
      </c>
      <c r="B350" s="25"/>
      <c r="C350" s="7"/>
      <c r="D350" s="6"/>
      <c r="E350" s="6"/>
      <c r="F350" s="6">
        <v>127</v>
      </c>
      <c r="G350" s="6" t="s">
        <v>18</v>
      </c>
      <c r="H350" s="6" t="s">
        <v>1409</v>
      </c>
    </row>
    <row r="351" spans="1:8" ht="18.75" customHeight="1">
      <c r="A351" s="10" t="s">
        <v>112</v>
      </c>
      <c r="B351" s="34" t="str">
        <f>_xlfn.LET(_xlpm.inp,$B$350,_xlpm.nInp,_xlfn.LET(_xlpm.raw,UPPER(TRIM($B$350)),_xlpm.clean,SUBSTITUTE(SUBSTITUTE(SUBSTITUTE(SUBSTITUTE(SUBSTITUTE(_xlpm.raw,"，",","),"、",","),"；",","),"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51" s="19"/>
      <c r="D351" s="6"/>
      <c r="E351" s="6"/>
      <c r="F351" s="6">
        <v>127</v>
      </c>
      <c r="G351" s="6" t="s">
        <v>18</v>
      </c>
      <c r="H351" s="6" t="s">
        <v>1409</v>
      </c>
    </row>
    <row r="352" spans="1:8" ht="18.75" customHeight="1">
      <c r="A352" s="10" t="s">
        <v>113</v>
      </c>
      <c r="B352" s="35" t="str">
        <f>_xlfn.LET(_xlpm.inp,$B$350,_xlpm.nStd,_xlfn.LET(_xlpm.raw,UPPER(TRIM($G$342)),_xlpm.clean,SUBSTITUTE(SUBSTITUTE(SUBSTITUTE(SUBSTITUTE(SUBSTITUTE(_xlpm.raw,"，",","),"、",","),"；",","),"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52" s="18"/>
      <c r="D352" s="6"/>
      <c r="E352" s="6"/>
      <c r="F352" s="6">
        <v>127</v>
      </c>
      <c r="G352" s="6" t="s">
        <v>18</v>
      </c>
      <c r="H352" s="6" t="s">
        <v>1409</v>
      </c>
    </row>
    <row r="353" spans="1:8" ht="18.75" customHeight="1">
      <c r="A353" s="37" t="s">
        <v>114</v>
      </c>
      <c r="B353" s="52" t="str">
        <f>_xlfn.LET(_xlpm.inp,$B$350,_xlpm.p,$H$342,IF(OR(LEN(TRIM(_xlpm.inp))=0,LEN(TRIM(_xlpm.p))=0,_xlpm.p=0),"",_xlpm.p))</f>
        <v/>
      </c>
      <c r="C353" s="53"/>
      <c r="D353" s="6"/>
      <c r="E353" s="6"/>
      <c r="F353" s="6">
        <v>127</v>
      </c>
      <c r="G353" s="6" t="s">
        <v>18</v>
      </c>
      <c r="H353" s="6" t="s">
        <v>1409</v>
      </c>
    </row>
    <row r="354" spans="1:8" ht="18.75" customHeight="1" thickBot="1">
      <c r="A354" s="12"/>
      <c r="B354" s="54"/>
      <c r="C354" s="55"/>
      <c r="D354" s="6"/>
      <c r="E354" s="6"/>
      <c r="F354" s="6">
        <v>127</v>
      </c>
      <c r="G354" s="6" t="s">
        <v>18</v>
      </c>
      <c r="H354" s="6" t="s">
        <v>1409</v>
      </c>
    </row>
    <row r="355" spans="1:8" ht="58.5" customHeight="1" thickTop="1" thickBot="1">
      <c r="A355" s="8" t="s">
        <v>879</v>
      </c>
      <c r="B355" s="56" t="s">
        <v>1410</v>
      </c>
      <c r="C355" s="73"/>
      <c r="D355" s="6"/>
      <c r="E355" s="6"/>
      <c r="F355" s="6">
        <v>128</v>
      </c>
      <c r="G355" s="6" t="s">
        <v>18</v>
      </c>
      <c r="H355" s="6" t="s">
        <v>1411</v>
      </c>
    </row>
    <row r="356" spans="1:8" ht="18.75" customHeight="1">
      <c r="A356" s="9"/>
      <c r="B356" s="74"/>
      <c r="C356" s="75"/>
      <c r="D356" s="6"/>
      <c r="E356" s="6"/>
      <c r="F356" s="6"/>
      <c r="G356" s="6"/>
      <c r="H356" s="6"/>
    </row>
    <row r="357" spans="1:8" ht="18.75" customHeight="1">
      <c r="A357" s="10" t="s">
        <v>107</v>
      </c>
      <c r="B357" s="64" t="s">
        <v>1059</v>
      </c>
      <c r="C357" s="65"/>
      <c r="D357" s="6"/>
      <c r="E357" s="6"/>
      <c r="F357" s="6">
        <v>128</v>
      </c>
      <c r="G357" s="6" t="s">
        <v>18</v>
      </c>
      <c r="H357" s="6" t="s">
        <v>1411</v>
      </c>
    </row>
    <row r="358" spans="1:8" ht="18.75" customHeight="1">
      <c r="A358" s="10" t="s">
        <v>108</v>
      </c>
      <c r="B358" s="64" t="s">
        <v>1060</v>
      </c>
      <c r="C358" s="65"/>
      <c r="D358" s="6"/>
      <c r="E358" s="6"/>
      <c r="F358" s="6">
        <v>128</v>
      </c>
      <c r="G358" s="6" t="s">
        <v>18</v>
      </c>
      <c r="H358" s="6" t="s">
        <v>1411</v>
      </c>
    </row>
    <row r="359" spans="1:8" ht="18.75" customHeight="1">
      <c r="A359" s="10" t="s">
        <v>109</v>
      </c>
      <c r="B359" s="64" t="s">
        <v>1061</v>
      </c>
      <c r="C359" s="65"/>
      <c r="D359" s="6"/>
      <c r="E359" s="6"/>
      <c r="F359" s="6">
        <v>128</v>
      </c>
      <c r="G359" s="6" t="s">
        <v>18</v>
      </c>
      <c r="H359" s="6" t="s">
        <v>1411</v>
      </c>
    </row>
    <row r="360" spans="1:8" ht="18.75" customHeight="1">
      <c r="A360" s="10" t="s">
        <v>110</v>
      </c>
      <c r="B360" s="64" t="s">
        <v>1062</v>
      </c>
      <c r="C360" s="65"/>
      <c r="D360" s="6"/>
      <c r="E360" s="6"/>
      <c r="F360" s="6">
        <v>128</v>
      </c>
      <c r="G360" s="6" t="s">
        <v>18</v>
      </c>
      <c r="H360" s="6" t="s">
        <v>1411</v>
      </c>
    </row>
    <row r="361" spans="1:8" ht="18.75" customHeight="1">
      <c r="A361" s="10"/>
      <c r="B361" s="62"/>
      <c r="C361" s="63"/>
      <c r="D361" s="6"/>
      <c r="E361" s="6"/>
      <c r="F361" s="6">
        <v>128</v>
      </c>
      <c r="G361" s="6" t="s">
        <v>18</v>
      </c>
      <c r="H361" s="6" t="s">
        <v>1411</v>
      </c>
    </row>
    <row r="362" spans="1:8" ht="18.75" customHeight="1" thickBot="1">
      <c r="A362" s="10"/>
      <c r="B362" s="66"/>
      <c r="C362" s="67"/>
      <c r="D362" s="6"/>
      <c r="E362" s="6"/>
      <c r="F362" s="6">
        <v>128</v>
      </c>
      <c r="G362" s="6" t="s">
        <v>18</v>
      </c>
      <c r="H362" s="6" t="s">
        <v>1411</v>
      </c>
    </row>
    <row r="363" spans="1:8" ht="18.75" customHeight="1" thickBot="1">
      <c r="A363" s="11" t="s">
        <v>111</v>
      </c>
      <c r="B363" s="25"/>
      <c r="C363" s="7"/>
      <c r="D363" s="6"/>
      <c r="E363" s="6"/>
      <c r="F363" s="6">
        <v>128</v>
      </c>
      <c r="G363" s="6" t="s">
        <v>18</v>
      </c>
      <c r="H363" s="6" t="s">
        <v>1411</v>
      </c>
    </row>
    <row r="364" spans="1:8" ht="18.75" customHeight="1">
      <c r="A364" s="10" t="s">
        <v>112</v>
      </c>
      <c r="B364" s="34" t="str">
        <f>_xlfn.LET(_xlpm.inp,$B$363,_xlpm.nInp,_xlfn.LET(_xlpm.raw,UPPER(TRIM($B$363)),_xlpm.clean,SUBSTITUTE(SUBSTITUTE(SUBSTITUTE(SUBSTITUTE(SUBSTITUTE(_xlpm.raw,"，",","),"、",","),"；",","),"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64" s="19"/>
      <c r="D364" s="6"/>
      <c r="E364" s="6"/>
      <c r="F364" s="6">
        <v>128</v>
      </c>
      <c r="G364" s="6" t="s">
        <v>18</v>
      </c>
      <c r="H364" s="6" t="s">
        <v>1411</v>
      </c>
    </row>
    <row r="365" spans="1:8" ht="18.75" customHeight="1">
      <c r="A365" s="10" t="s">
        <v>113</v>
      </c>
      <c r="B365" s="35" t="str">
        <f>_xlfn.LET(_xlpm.inp,$B$363,_xlpm.nStd,_xlfn.LET(_xlpm.raw,UPPER(TRIM($G$355)),_xlpm.clean,SUBSTITUTE(SUBSTITUTE(SUBSTITUTE(SUBSTITUTE(SUBSTITUTE(_xlpm.raw,"，",","),"、",","),"；",","),"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65" s="18"/>
      <c r="D365" s="6"/>
      <c r="E365" s="6"/>
      <c r="F365" s="6">
        <v>128</v>
      </c>
      <c r="G365" s="6" t="s">
        <v>18</v>
      </c>
      <c r="H365" s="6" t="s">
        <v>1411</v>
      </c>
    </row>
    <row r="366" spans="1:8" ht="18.75" customHeight="1">
      <c r="A366" s="37" t="s">
        <v>114</v>
      </c>
      <c r="B366" s="52" t="str">
        <f>_xlfn.LET(_xlpm.inp,$B$363,_xlpm.p,$H$355,IF(OR(LEN(TRIM(_xlpm.inp))=0,LEN(TRIM(_xlpm.p))=0,_xlpm.p=0),"",_xlpm.p))</f>
        <v/>
      </c>
      <c r="C366" s="53"/>
      <c r="D366" s="6"/>
      <c r="E366" s="6"/>
      <c r="F366" s="6">
        <v>128</v>
      </c>
      <c r="G366" s="6" t="s">
        <v>18</v>
      </c>
      <c r="H366" s="6" t="s">
        <v>1411</v>
      </c>
    </row>
    <row r="367" spans="1:8" ht="18.75" customHeight="1" thickBot="1">
      <c r="A367" s="12"/>
      <c r="B367" s="54"/>
      <c r="C367" s="55"/>
      <c r="D367" s="6"/>
      <c r="E367" s="6"/>
      <c r="F367" s="6">
        <v>128</v>
      </c>
      <c r="G367" s="6" t="s">
        <v>18</v>
      </c>
      <c r="H367" s="6" t="s">
        <v>1411</v>
      </c>
    </row>
    <row r="368" spans="1:8" ht="58.5" customHeight="1" thickTop="1" thickBot="1">
      <c r="A368" s="8" t="s">
        <v>880</v>
      </c>
      <c r="B368" s="56" t="s">
        <v>1412</v>
      </c>
      <c r="C368" s="73"/>
      <c r="D368" s="6"/>
      <c r="E368" s="6"/>
      <c r="F368" s="6">
        <v>129</v>
      </c>
      <c r="G368" s="6" t="s">
        <v>18</v>
      </c>
      <c r="H368" s="6" t="s">
        <v>1413</v>
      </c>
    </row>
    <row r="369" spans="1:8" ht="18.75" customHeight="1">
      <c r="A369" s="9"/>
      <c r="B369" s="74"/>
      <c r="C369" s="75"/>
      <c r="D369" s="6"/>
      <c r="E369" s="6"/>
      <c r="F369" s="6"/>
      <c r="G369" s="6"/>
      <c r="H369" s="6"/>
    </row>
    <row r="370" spans="1:8" ht="18.75" customHeight="1">
      <c r="A370" s="10" t="s">
        <v>107</v>
      </c>
      <c r="B370" s="64" t="s">
        <v>1063</v>
      </c>
      <c r="C370" s="65"/>
      <c r="D370" s="6"/>
      <c r="E370" s="6"/>
      <c r="F370" s="6">
        <v>129</v>
      </c>
      <c r="G370" s="6" t="s">
        <v>18</v>
      </c>
      <c r="H370" s="6" t="s">
        <v>1413</v>
      </c>
    </row>
    <row r="371" spans="1:8" ht="18.75" customHeight="1">
      <c r="A371" s="10" t="s">
        <v>108</v>
      </c>
      <c r="B371" s="64" t="s">
        <v>1414</v>
      </c>
      <c r="C371" s="65"/>
      <c r="D371" s="6"/>
      <c r="E371" s="6"/>
      <c r="F371" s="6">
        <v>129</v>
      </c>
      <c r="G371" s="6" t="s">
        <v>18</v>
      </c>
      <c r="H371" s="6" t="s">
        <v>1413</v>
      </c>
    </row>
    <row r="372" spans="1:8" ht="18.75" customHeight="1">
      <c r="A372" s="10" t="s">
        <v>109</v>
      </c>
      <c r="B372" s="64" t="s">
        <v>1064</v>
      </c>
      <c r="C372" s="65"/>
      <c r="D372" s="6"/>
      <c r="E372" s="6"/>
      <c r="F372" s="6">
        <v>129</v>
      </c>
      <c r="G372" s="6" t="s">
        <v>18</v>
      </c>
      <c r="H372" s="6" t="s">
        <v>1413</v>
      </c>
    </row>
    <row r="373" spans="1:8" ht="18.75" customHeight="1">
      <c r="A373" s="10" t="s">
        <v>110</v>
      </c>
      <c r="B373" s="64" t="s">
        <v>1065</v>
      </c>
      <c r="C373" s="65"/>
      <c r="D373" s="6"/>
      <c r="E373" s="6"/>
      <c r="F373" s="6">
        <v>129</v>
      </c>
      <c r="G373" s="6" t="s">
        <v>18</v>
      </c>
      <c r="H373" s="6" t="s">
        <v>1413</v>
      </c>
    </row>
    <row r="374" spans="1:8" ht="18.75" customHeight="1">
      <c r="A374" s="10"/>
      <c r="B374" s="62"/>
      <c r="C374" s="63"/>
      <c r="D374" s="6"/>
      <c r="E374" s="6"/>
      <c r="F374" s="6">
        <v>129</v>
      </c>
      <c r="G374" s="6" t="s">
        <v>18</v>
      </c>
      <c r="H374" s="6" t="s">
        <v>1413</v>
      </c>
    </row>
    <row r="375" spans="1:8" ht="18.75" customHeight="1" thickBot="1">
      <c r="A375" s="10"/>
      <c r="B375" s="66"/>
      <c r="C375" s="67"/>
      <c r="D375" s="6"/>
      <c r="E375" s="6"/>
      <c r="F375" s="6">
        <v>129</v>
      </c>
      <c r="G375" s="6" t="s">
        <v>18</v>
      </c>
      <c r="H375" s="6" t="s">
        <v>1413</v>
      </c>
    </row>
    <row r="376" spans="1:8" ht="18.75" customHeight="1" thickBot="1">
      <c r="A376" s="11" t="s">
        <v>111</v>
      </c>
      <c r="B376" s="25"/>
      <c r="C376" s="7"/>
      <c r="D376" s="6"/>
      <c r="E376" s="6"/>
      <c r="F376" s="6">
        <v>129</v>
      </c>
      <c r="G376" s="6" t="s">
        <v>18</v>
      </c>
      <c r="H376" s="6" t="s">
        <v>1413</v>
      </c>
    </row>
    <row r="377" spans="1:8" ht="18.75" customHeight="1">
      <c r="A377" s="10" t="s">
        <v>112</v>
      </c>
      <c r="B377" s="34" t="str">
        <f>_xlfn.LET(_xlpm.inp,$B$376,_xlpm.nInp,_xlfn.LET(_xlpm.raw,UPPER(TRIM($B$376)),_xlpm.clean,SUBSTITUTE(SUBSTITUTE(SUBSTITUTE(SUBSTITUTE(SUBSTITUTE(_xlpm.raw,"，",","),"、",","),"；",","),"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77" s="19"/>
      <c r="D377" s="6"/>
      <c r="E377" s="6"/>
      <c r="F377" s="6">
        <v>129</v>
      </c>
      <c r="G377" s="6" t="s">
        <v>18</v>
      </c>
      <c r="H377" s="6" t="s">
        <v>1413</v>
      </c>
    </row>
    <row r="378" spans="1:8" ht="18.75" customHeight="1">
      <c r="A378" s="10" t="s">
        <v>113</v>
      </c>
      <c r="B378" s="35" t="str">
        <f>_xlfn.LET(_xlpm.inp,$B$376,_xlpm.nStd,_xlfn.LET(_xlpm.raw,UPPER(TRIM($G$368)),_xlpm.clean,SUBSTITUTE(SUBSTITUTE(SUBSTITUTE(SUBSTITUTE(SUBSTITUTE(_xlpm.raw,"，",","),"、",","),"；",","),"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78" s="18"/>
      <c r="D378" s="6"/>
      <c r="E378" s="6"/>
      <c r="F378" s="6">
        <v>129</v>
      </c>
      <c r="G378" s="6" t="s">
        <v>18</v>
      </c>
      <c r="H378" s="6" t="s">
        <v>1413</v>
      </c>
    </row>
    <row r="379" spans="1:8" ht="18.75" customHeight="1">
      <c r="A379" s="37" t="s">
        <v>114</v>
      </c>
      <c r="B379" s="52" t="str">
        <f>_xlfn.LET(_xlpm.inp,$B$376,_xlpm.p,$H$368,IF(OR(LEN(TRIM(_xlpm.inp))=0,LEN(TRIM(_xlpm.p))=0,_xlpm.p=0),"",_xlpm.p))</f>
        <v/>
      </c>
      <c r="C379" s="53"/>
      <c r="D379" s="6"/>
      <c r="E379" s="6"/>
      <c r="F379" s="6">
        <v>129</v>
      </c>
      <c r="G379" s="6" t="s">
        <v>18</v>
      </c>
      <c r="H379" s="6" t="s">
        <v>1413</v>
      </c>
    </row>
    <row r="380" spans="1:8" ht="18.75" customHeight="1" thickBot="1">
      <c r="A380" s="12"/>
      <c r="B380" s="54"/>
      <c r="C380" s="55"/>
      <c r="D380" s="6"/>
      <c r="E380" s="6"/>
      <c r="F380" s="6">
        <v>129</v>
      </c>
      <c r="G380" s="6" t="s">
        <v>18</v>
      </c>
      <c r="H380" s="6" t="s">
        <v>1413</v>
      </c>
    </row>
    <row r="381" spans="1:8" ht="58.5" customHeight="1" thickTop="1" thickBot="1">
      <c r="A381" s="8" t="s">
        <v>881</v>
      </c>
      <c r="B381" s="56" t="s">
        <v>1415</v>
      </c>
      <c r="C381" s="73"/>
      <c r="D381" s="6"/>
      <c r="E381" s="6"/>
      <c r="F381" s="6">
        <v>130</v>
      </c>
      <c r="G381" s="6" t="s">
        <v>28</v>
      </c>
      <c r="H381" s="6" t="s">
        <v>942</v>
      </c>
    </row>
    <row r="382" spans="1:8" ht="18.75" customHeight="1">
      <c r="A382" s="9"/>
      <c r="B382" s="74"/>
      <c r="C382" s="75"/>
      <c r="D382" s="6"/>
      <c r="E382" s="6"/>
      <c r="F382" s="6"/>
      <c r="G382" s="6"/>
      <c r="H382" s="6"/>
    </row>
    <row r="383" spans="1:8" ht="18.75" customHeight="1">
      <c r="A383" s="10" t="s">
        <v>107</v>
      </c>
      <c r="B383" s="64" t="s">
        <v>1066</v>
      </c>
      <c r="C383" s="65"/>
      <c r="D383" s="6"/>
      <c r="E383" s="6"/>
      <c r="F383" s="6">
        <v>130</v>
      </c>
      <c r="G383" s="6" t="s">
        <v>28</v>
      </c>
      <c r="H383" s="6" t="s">
        <v>942</v>
      </c>
    </row>
    <row r="384" spans="1:8" ht="18.75" customHeight="1">
      <c r="A384" s="10" t="s">
        <v>108</v>
      </c>
      <c r="B384" s="64" t="s">
        <v>1067</v>
      </c>
      <c r="C384" s="65"/>
      <c r="D384" s="6"/>
      <c r="E384" s="6"/>
      <c r="F384" s="6">
        <v>130</v>
      </c>
      <c r="G384" s="6" t="s">
        <v>28</v>
      </c>
      <c r="H384" s="6" t="s">
        <v>942</v>
      </c>
    </row>
    <row r="385" spans="1:8" ht="18.75" customHeight="1">
      <c r="A385" s="10" t="s">
        <v>109</v>
      </c>
      <c r="B385" s="64" t="s">
        <v>1068</v>
      </c>
      <c r="C385" s="65"/>
      <c r="D385" s="6"/>
      <c r="E385" s="6"/>
      <c r="F385" s="6">
        <v>130</v>
      </c>
      <c r="G385" s="6" t="s">
        <v>28</v>
      </c>
      <c r="H385" s="6" t="s">
        <v>942</v>
      </c>
    </row>
    <row r="386" spans="1:8" ht="18.75" customHeight="1">
      <c r="A386" s="10" t="s">
        <v>110</v>
      </c>
      <c r="B386" s="64" t="s">
        <v>1069</v>
      </c>
      <c r="C386" s="65"/>
      <c r="D386" s="6"/>
      <c r="E386" s="6"/>
      <c r="F386" s="6">
        <v>130</v>
      </c>
      <c r="G386" s="6" t="s">
        <v>28</v>
      </c>
      <c r="H386" s="6" t="s">
        <v>942</v>
      </c>
    </row>
    <row r="387" spans="1:8" ht="18.75" customHeight="1">
      <c r="A387" s="10"/>
      <c r="B387" s="62"/>
      <c r="C387" s="63"/>
      <c r="D387" s="6"/>
      <c r="E387" s="6"/>
      <c r="F387" s="6">
        <v>130</v>
      </c>
      <c r="G387" s="6" t="s">
        <v>28</v>
      </c>
      <c r="H387" s="6" t="s">
        <v>942</v>
      </c>
    </row>
    <row r="388" spans="1:8" ht="18.75" customHeight="1" thickBot="1">
      <c r="A388" s="10"/>
      <c r="B388" s="66"/>
      <c r="C388" s="67"/>
      <c r="D388" s="6"/>
      <c r="E388" s="6"/>
      <c r="F388" s="6">
        <v>130</v>
      </c>
      <c r="G388" s="6" t="s">
        <v>28</v>
      </c>
      <c r="H388" s="6" t="s">
        <v>942</v>
      </c>
    </row>
    <row r="389" spans="1:8" ht="18.75" customHeight="1" thickBot="1">
      <c r="A389" s="11" t="s">
        <v>111</v>
      </c>
      <c r="B389" s="25"/>
      <c r="C389" s="7"/>
      <c r="D389" s="6"/>
      <c r="E389" s="6"/>
      <c r="F389" s="6">
        <v>130</v>
      </c>
      <c r="G389" s="6" t="s">
        <v>28</v>
      </c>
      <c r="H389" s="6" t="s">
        <v>942</v>
      </c>
    </row>
    <row r="390" spans="1:8" ht="18.75" customHeight="1">
      <c r="A390" s="10" t="s">
        <v>112</v>
      </c>
      <c r="B390" s="34" t="str">
        <f>_xlfn.LET(_xlpm.inp,$B$389,_xlpm.nInp,_xlfn.LET(_xlpm.raw,UPPER(TRIM($B$389)),_xlpm.clean,SUBSTITUTE(SUBSTITUTE(SUBSTITUTE(SUBSTITUTE(SUBSTITUTE(_xlpm.raw,"，",","),"、",","),"；",","),"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0" s="19"/>
      <c r="D390" s="6"/>
      <c r="E390" s="6"/>
      <c r="F390" s="6">
        <v>130</v>
      </c>
      <c r="G390" s="6" t="s">
        <v>28</v>
      </c>
      <c r="H390" s="6" t="s">
        <v>942</v>
      </c>
    </row>
    <row r="391" spans="1:8" ht="18.75" customHeight="1">
      <c r="A391" s="10" t="s">
        <v>113</v>
      </c>
      <c r="B391" s="35" t="str">
        <f>_xlfn.LET(_xlpm.inp,$B$389,_xlpm.nStd,_xlfn.LET(_xlpm.raw,UPPER(TRIM($G$381)),_xlpm.clean,SUBSTITUTE(SUBSTITUTE(SUBSTITUTE(SUBSTITUTE(SUBSTITUTE(_xlpm.raw,"，",","),"、",","),"；",","),"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91" s="18"/>
      <c r="D391" s="6"/>
      <c r="E391" s="6"/>
      <c r="F391" s="6">
        <v>130</v>
      </c>
      <c r="G391" s="6" t="s">
        <v>28</v>
      </c>
      <c r="H391" s="6" t="s">
        <v>942</v>
      </c>
    </row>
    <row r="392" spans="1:8" ht="18.75" customHeight="1">
      <c r="A392" s="37" t="s">
        <v>114</v>
      </c>
      <c r="B392" s="52" t="str">
        <f>_xlfn.LET(_xlpm.inp,$B$389,_xlpm.p,$H$381,IF(OR(LEN(TRIM(_xlpm.inp))=0,LEN(TRIM(_xlpm.p))=0,_xlpm.p=0),"",_xlpm.p))</f>
        <v/>
      </c>
      <c r="C392" s="53"/>
      <c r="D392" s="6"/>
      <c r="E392" s="6"/>
      <c r="F392" s="6">
        <v>130</v>
      </c>
      <c r="G392" s="6" t="s">
        <v>28</v>
      </c>
      <c r="H392" s="6" t="s">
        <v>942</v>
      </c>
    </row>
    <row r="393" spans="1:8" ht="18.75" customHeight="1" thickBot="1">
      <c r="A393" s="12"/>
      <c r="B393" s="54"/>
      <c r="C393" s="55"/>
      <c r="D393" s="6"/>
      <c r="E393" s="6"/>
      <c r="F393" s="6">
        <v>130</v>
      </c>
      <c r="G393" s="6" t="s">
        <v>28</v>
      </c>
      <c r="H393" s="6" t="s">
        <v>942</v>
      </c>
    </row>
    <row r="394" spans="1:8" ht="58.5" customHeight="1" thickTop="1" thickBot="1">
      <c r="A394" s="8" t="s">
        <v>882</v>
      </c>
      <c r="B394" s="56" t="s">
        <v>1416</v>
      </c>
      <c r="C394" s="73"/>
      <c r="D394" s="6"/>
      <c r="E394" s="6"/>
      <c r="F394" s="6">
        <v>131</v>
      </c>
      <c r="G394" s="6" t="s">
        <v>18</v>
      </c>
      <c r="H394" s="6" t="s">
        <v>1417</v>
      </c>
    </row>
    <row r="395" spans="1:8" ht="18.75" customHeight="1">
      <c r="A395" s="9"/>
      <c r="B395" s="74"/>
      <c r="C395" s="75"/>
      <c r="D395" s="6"/>
      <c r="E395" s="6"/>
      <c r="F395" s="6"/>
      <c r="G395" s="6"/>
      <c r="H395" s="6"/>
    </row>
    <row r="396" spans="1:8" ht="18.75" customHeight="1">
      <c r="A396" s="10" t="s">
        <v>107</v>
      </c>
      <c r="B396" s="64" t="s">
        <v>1070</v>
      </c>
      <c r="C396" s="65"/>
      <c r="D396" s="6"/>
      <c r="E396" s="6"/>
      <c r="F396" s="6">
        <v>131</v>
      </c>
      <c r="G396" s="6" t="s">
        <v>18</v>
      </c>
      <c r="H396" s="6" t="s">
        <v>1417</v>
      </c>
    </row>
    <row r="397" spans="1:8" ht="18.75" customHeight="1">
      <c r="A397" s="10" t="s">
        <v>108</v>
      </c>
      <c r="B397" s="64" t="s">
        <v>1071</v>
      </c>
      <c r="C397" s="65"/>
      <c r="D397" s="6"/>
      <c r="E397" s="6"/>
      <c r="F397" s="6">
        <v>131</v>
      </c>
      <c r="G397" s="6" t="s">
        <v>18</v>
      </c>
      <c r="H397" s="6" t="s">
        <v>1417</v>
      </c>
    </row>
    <row r="398" spans="1:8" ht="18.75" customHeight="1">
      <c r="A398" s="10" t="s">
        <v>109</v>
      </c>
      <c r="B398" s="64" t="s">
        <v>1072</v>
      </c>
      <c r="C398" s="65"/>
      <c r="D398" s="6"/>
      <c r="E398" s="6"/>
      <c r="F398" s="6">
        <v>131</v>
      </c>
      <c r="G398" s="6" t="s">
        <v>18</v>
      </c>
      <c r="H398" s="6" t="s">
        <v>1417</v>
      </c>
    </row>
    <row r="399" spans="1:8" ht="18.75" customHeight="1">
      <c r="A399" s="10" t="s">
        <v>110</v>
      </c>
      <c r="B399" s="64" t="s">
        <v>1418</v>
      </c>
      <c r="C399" s="65"/>
      <c r="D399" s="6"/>
      <c r="E399" s="6"/>
      <c r="F399" s="6">
        <v>131</v>
      </c>
      <c r="G399" s="6" t="s">
        <v>18</v>
      </c>
      <c r="H399" s="6" t="s">
        <v>1417</v>
      </c>
    </row>
    <row r="400" spans="1:8" ht="18.75" customHeight="1">
      <c r="A400" s="10"/>
      <c r="B400" s="62"/>
      <c r="C400" s="63"/>
      <c r="D400" s="6"/>
      <c r="E400" s="6"/>
      <c r="F400" s="6">
        <v>131</v>
      </c>
      <c r="G400" s="6" t="s">
        <v>18</v>
      </c>
      <c r="H400" s="6" t="s">
        <v>1417</v>
      </c>
    </row>
    <row r="401" spans="1:8" ht="18.75" customHeight="1" thickBot="1">
      <c r="A401" s="10"/>
      <c r="B401" s="66"/>
      <c r="C401" s="67"/>
      <c r="D401" s="6"/>
      <c r="E401" s="6"/>
      <c r="F401" s="6">
        <v>131</v>
      </c>
      <c r="G401" s="6" t="s">
        <v>18</v>
      </c>
      <c r="H401" s="6" t="s">
        <v>1417</v>
      </c>
    </row>
    <row r="402" spans="1:8" ht="18.75" customHeight="1" thickBot="1">
      <c r="A402" s="11" t="s">
        <v>111</v>
      </c>
      <c r="B402" s="25"/>
      <c r="C402" s="7"/>
      <c r="D402" s="6"/>
      <c r="E402" s="6"/>
      <c r="F402" s="6">
        <v>131</v>
      </c>
      <c r="G402" s="6" t="s">
        <v>18</v>
      </c>
      <c r="H402" s="6" t="s">
        <v>1417</v>
      </c>
    </row>
    <row r="403" spans="1:8" ht="18.75" customHeight="1">
      <c r="A403" s="10" t="s">
        <v>112</v>
      </c>
      <c r="B403" s="34" t="str">
        <f>_xlfn.LET(_xlpm.inp,$B$402,_xlpm.nInp,_xlfn.LET(_xlpm.raw,UPPER(TRIM($B$402)),_xlpm.clean,SUBSTITUTE(SUBSTITUTE(SUBSTITUTE(SUBSTITUTE(SUBSTITUTE(_xlpm.raw,"，",","),"、",","),"；",","),"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03" s="19"/>
      <c r="D403" s="6"/>
      <c r="E403" s="6"/>
      <c r="F403" s="6">
        <v>131</v>
      </c>
      <c r="G403" s="6" t="s">
        <v>18</v>
      </c>
      <c r="H403" s="6" t="s">
        <v>1417</v>
      </c>
    </row>
    <row r="404" spans="1:8" ht="18.75" customHeight="1">
      <c r="A404" s="10" t="s">
        <v>113</v>
      </c>
      <c r="B404" s="35" t="str">
        <f>_xlfn.LET(_xlpm.inp,$B$402,_xlpm.nStd,_xlfn.LET(_xlpm.raw,UPPER(TRIM($G$394)),_xlpm.clean,SUBSTITUTE(SUBSTITUTE(SUBSTITUTE(SUBSTITUTE(SUBSTITUTE(_xlpm.raw,"，",","),"、",","),"；",","),"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4" s="18"/>
      <c r="D404" s="6"/>
      <c r="E404" s="6"/>
      <c r="F404" s="6">
        <v>131</v>
      </c>
      <c r="G404" s="6" t="s">
        <v>18</v>
      </c>
      <c r="H404" s="6" t="s">
        <v>1417</v>
      </c>
    </row>
    <row r="405" spans="1:8" ht="18.75" customHeight="1">
      <c r="A405" s="37" t="s">
        <v>114</v>
      </c>
      <c r="B405" s="52" t="str">
        <f>_xlfn.LET(_xlpm.inp,$B$402,_xlpm.p,$H$394,IF(OR(LEN(TRIM(_xlpm.inp))=0,LEN(TRIM(_xlpm.p))=0,_xlpm.p=0),"",_xlpm.p))</f>
        <v/>
      </c>
      <c r="C405" s="53"/>
      <c r="D405" s="6"/>
      <c r="E405" s="6"/>
      <c r="F405" s="6">
        <v>131</v>
      </c>
      <c r="G405" s="6" t="s">
        <v>18</v>
      </c>
      <c r="H405" s="6" t="s">
        <v>1417</v>
      </c>
    </row>
    <row r="406" spans="1:8" ht="18.75" customHeight="1" thickBot="1">
      <c r="A406" s="12"/>
      <c r="B406" s="54"/>
      <c r="C406" s="55"/>
      <c r="D406" s="6"/>
      <c r="E406" s="6"/>
      <c r="F406" s="6">
        <v>131</v>
      </c>
      <c r="G406" s="6" t="s">
        <v>18</v>
      </c>
      <c r="H406" s="6" t="s">
        <v>1417</v>
      </c>
    </row>
    <row r="407" spans="1:8" ht="58.5" customHeight="1" thickTop="1" thickBot="1">
      <c r="A407" s="8" t="s">
        <v>883</v>
      </c>
      <c r="B407" s="56" t="s">
        <v>1419</v>
      </c>
      <c r="C407" s="73"/>
      <c r="D407" s="6"/>
      <c r="E407" s="6"/>
      <c r="F407" s="6">
        <v>132</v>
      </c>
      <c r="G407" s="6" t="s">
        <v>26</v>
      </c>
      <c r="H407" s="6" t="s">
        <v>943</v>
      </c>
    </row>
    <row r="408" spans="1:8" ht="18.75" customHeight="1">
      <c r="A408" s="9"/>
      <c r="B408" s="74"/>
      <c r="C408" s="75"/>
      <c r="D408" s="6"/>
      <c r="E408" s="6"/>
      <c r="F408" s="6"/>
      <c r="G408" s="6"/>
      <c r="H408" s="6"/>
    </row>
    <row r="409" spans="1:8" ht="18.75" customHeight="1">
      <c r="A409" s="10" t="s">
        <v>107</v>
      </c>
      <c r="B409" s="64" t="s">
        <v>1073</v>
      </c>
      <c r="C409" s="65"/>
      <c r="D409" s="6"/>
      <c r="E409" s="6"/>
      <c r="F409" s="6">
        <v>132</v>
      </c>
      <c r="G409" s="6" t="s">
        <v>26</v>
      </c>
      <c r="H409" s="6" t="s">
        <v>943</v>
      </c>
    </row>
    <row r="410" spans="1:8" ht="18.75" customHeight="1">
      <c r="A410" s="10" t="s">
        <v>108</v>
      </c>
      <c r="B410" s="64" t="s">
        <v>1074</v>
      </c>
      <c r="C410" s="65"/>
      <c r="D410" s="6"/>
      <c r="E410" s="6"/>
      <c r="F410" s="6">
        <v>132</v>
      </c>
      <c r="G410" s="6" t="s">
        <v>26</v>
      </c>
      <c r="H410" s="6" t="s">
        <v>943</v>
      </c>
    </row>
    <row r="411" spans="1:8" ht="18.75" customHeight="1">
      <c r="A411" s="10" t="s">
        <v>109</v>
      </c>
      <c r="B411" s="64" t="s">
        <v>1075</v>
      </c>
      <c r="C411" s="65"/>
      <c r="D411" s="6"/>
      <c r="E411" s="6"/>
      <c r="F411" s="6">
        <v>132</v>
      </c>
      <c r="G411" s="6" t="s">
        <v>26</v>
      </c>
      <c r="H411" s="6" t="s">
        <v>943</v>
      </c>
    </row>
    <row r="412" spans="1:8" ht="18.75" customHeight="1">
      <c r="A412" s="10" t="s">
        <v>110</v>
      </c>
      <c r="B412" s="64" t="s">
        <v>1076</v>
      </c>
      <c r="C412" s="65"/>
      <c r="D412" s="6"/>
      <c r="E412" s="6"/>
      <c r="F412" s="6">
        <v>132</v>
      </c>
      <c r="G412" s="6" t="s">
        <v>26</v>
      </c>
      <c r="H412" s="6" t="s">
        <v>943</v>
      </c>
    </row>
    <row r="413" spans="1:8" ht="18.75" customHeight="1">
      <c r="A413" s="10"/>
      <c r="B413" s="62"/>
      <c r="C413" s="63"/>
      <c r="D413" s="6"/>
      <c r="E413" s="6"/>
      <c r="F413" s="6">
        <v>132</v>
      </c>
      <c r="G413" s="6" t="s">
        <v>26</v>
      </c>
      <c r="H413" s="6" t="s">
        <v>943</v>
      </c>
    </row>
    <row r="414" spans="1:8" ht="18.75" customHeight="1" thickBot="1">
      <c r="A414" s="10"/>
      <c r="B414" s="66"/>
      <c r="C414" s="67"/>
      <c r="D414" s="6"/>
      <c r="E414" s="6"/>
      <c r="F414" s="6">
        <v>132</v>
      </c>
      <c r="G414" s="6" t="s">
        <v>26</v>
      </c>
      <c r="H414" s="6" t="s">
        <v>943</v>
      </c>
    </row>
    <row r="415" spans="1:8" ht="18.75" customHeight="1" thickBot="1">
      <c r="A415" s="11" t="s">
        <v>111</v>
      </c>
      <c r="B415" s="25"/>
      <c r="C415" s="7"/>
      <c r="D415" s="6"/>
      <c r="E415" s="6"/>
      <c r="F415" s="6">
        <v>132</v>
      </c>
      <c r="G415" s="6" t="s">
        <v>26</v>
      </c>
      <c r="H415" s="6" t="s">
        <v>943</v>
      </c>
    </row>
    <row r="416" spans="1:8" ht="18.75" customHeight="1">
      <c r="A416" s="10" t="s">
        <v>112</v>
      </c>
      <c r="B416" s="34" t="str">
        <f>_xlfn.LET(_xlpm.inp,$B$415,_xlpm.nInp,_xlfn.LET(_xlpm.raw,UPPER(TRIM($B$415)),_xlpm.clean,SUBSTITUTE(SUBSTITUTE(SUBSTITUTE(SUBSTITUTE(SUBSTITUTE(_xlpm.raw,"，",","),"、",","),"；",","),"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16" s="19"/>
      <c r="D416" s="6"/>
      <c r="E416" s="6"/>
      <c r="F416" s="6">
        <v>132</v>
      </c>
      <c r="G416" s="6" t="s">
        <v>26</v>
      </c>
      <c r="H416" s="6" t="s">
        <v>943</v>
      </c>
    </row>
    <row r="417" spans="1:8" ht="18.75" customHeight="1">
      <c r="A417" s="10" t="s">
        <v>113</v>
      </c>
      <c r="B417" s="35" t="str">
        <f>_xlfn.LET(_xlpm.inp,$B$415,_xlpm.nStd,_xlfn.LET(_xlpm.raw,UPPER(TRIM($G$407)),_xlpm.clean,SUBSTITUTE(SUBSTITUTE(SUBSTITUTE(SUBSTITUTE(SUBSTITUTE(_xlpm.raw,"，",","),"、",","),"；",","),"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17" s="18"/>
      <c r="D417" s="6"/>
      <c r="E417" s="6"/>
      <c r="F417" s="6">
        <v>132</v>
      </c>
      <c r="G417" s="6" t="s">
        <v>26</v>
      </c>
      <c r="H417" s="6" t="s">
        <v>943</v>
      </c>
    </row>
    <row r="418" spans="1:8" ht="18.75" customHeight="1">
      <c r="A418" s="37" t="s">
        <v>114</v>
      </c>
      <c r="B418" s="52" t="str">
        <f>_xlfn.LET(_xlpm.inp,$B$415,_xlpm.p,$H$407,IF(OR(LEN(TRIM(_xlpm.inp))=0,LEN(TRIM(_xlpm.p))=0,_xlpm.p=0),"",_xlpm.p))</f>
        <v/>
      </c>
      <c r="C418" s="53"/>
      <c r="D418" s="6"/>
      <c r="E418" s="6"/>
      <c r="F418" s="6">
        <v>132</v>
      </c>
      <c r="G418" s="6" t="s">
        <v>26</v>
      </c>
      <c r="H418" s="6" t="s">
        <v>943</v>
      </c>
    </row>
    <row r="419" spans="1:8" ht="18.75" customHeight="1" thickBot="1">
      <c r="A419" s="12"/>
      <c r="B419" s="54"/>
      <c r="C419" s="55"/>
      <c r="D419" s="6"/>
      <c r="E419" s="6"/>
      <c r="F419" s="6">
        <v>132</v>
      </c>
      <c r="G419" s="6" t="s">
        <v>26</v>
      </c>
      <c r="H419" s="6" t="s">
        <v>943</v>
      </c>
    </row>
    <row r="420" spans="1:8" ht="58.5" customHeight="1" thickTop="1" thickBot="1">
      <c r="A420" s="8" t="s">
        <v>884</v>
      </c>
      <c r="B420" s="56" t="s">
        <v>1420</v>
      </c>
      <c r="C420" s="73"/>
      <c r="D420" s="6"/>
      <c r="E420" s="6"/>
      <c r="F420" s="6">
        <v>133</v>
      </c>
      <c r="G420" s="6" t="s">
        <v>18</v>
      </c>
      <c r="H420" s="6" t="s">
        <v>1421</v>
      </c>
    </row>
    <row r="421" spans="1:8" ht="18.75" customHeight="1">
      <c r="A421" s="9"/>
      <c r="B421" s="74"/>
      <c r="C421" s="75"/>
      <c r="D421" s="6"/>
      <c r="E421" s="6"/>
      <c r="F421" s="6"/>
      <c r="G421" s="6"/>
      <c r="H421" s="6"/>
    </row>
    <row r="422" spans="1:8" ht="18.75" customHeight="1">
      <c r="A422" s="10" t="s">
        <v>107</v>
      </c>
      <c r="B422" s="64" t="s">
        <v>1077</v>
      </c>
      <c r="C422" s="65"/>
      <c r="D422" s="6"/>
      <c r="E422" s="6"/>
      <c r="F422" s="6">
        <v>133</v>
      </c>
      <c r="G422" s="6" t="s">
        <v>18</v>
      </c>
      <c r="H422" s="6" t="s">
        <v>1421</v>
      </c>
    </row>
    <row r="423" spans="1:8" ht="18.75" customHeight="1">
      <c r="A423" s="10" t="s">
        <v>108</v>
      </c>
      <c r="B423" s="64" t="s">
        <v>1078</v>
      </c>
      <c r="C423" s="65"/>
      <c r="D423" s="6"/>
      <c r="E423" s="6"/>
      <c r="F423" s="6">
        <v>133</v>
      </c>
      <c r="G423" s="6" t="s">
        <v>18</v>
      </c>
      <c r="H423" s="6" t="s">
        <v>1421</v>
      </c>
    </row>
    <row r="424" spans="1:8" ht="18.75" customHeight="1">
      <c r="A424" s="10" t="s">
        <v>109</v>
      </c>
      <c r="B424" s="64" t="s">
        <v>1079</v>
      </c>
      <c r="C424" s="65"/>
      <c r="D424" s="6"/>
      <c r="E424" s="6"/>
      <c r="F424" s="6">
        <v>133</v>
      </c>
      <c r="G424" s="6" t="s">
        <v>18</v>
      </c>
      <c r="H424" s="6" t="s">
        <v>1421</v>
      </c>
    </row>
    <row r="425" spans="1:8" ht="18.75" customHeight="1">
      <c r="A425" s="10" t="s">
        <v>110</v>
      </c>
      <c r="B425" s="64" t="s">
        <v>885</v>
      </c>
      <c r="C425" s="65"/>
      <c r="D425" s="6"/>
      <c r="E425" s="6"/>
      <c r="F425" s="6">
        <v>133</v>
      </c>
      <c r="G425" s="6" t="s">
        <v>18</v>
      </c>
      <c r="H425" s="6" t="s">
        <v>1421</v>
      </c>
    </row>
    <row r="426" spans="1:8" ht="18.75" customHeight="1">
      <c r="A426" s="10"/>
      <c r="B426" s="62"/>
      <c r="C426" s="63"/>
      <c r="D426" s="6"/>
      <c r="E426" s="6"/>
      <c r="F426" s="6">
        <v>133</v>
      </c>
      <c r="G426" s="6" t="s">
        <v>18</v>
      </c>
      <c r="H426" s="6" t="s">
        <v>1421</v>
      </c>
    </row>
    <row r="427" spans="1:8" ht="18.75" customHeight="1" thickBot="1">
      <c r="A427" s="10"/>
      <c r="B427" s="66"/>
      <c r="C427" s="67"/>
      <c r="D427" s="6"/>
      <c r="E427" s="6"/>
      <c r="F427" s="6">
        <v>133</v>
      </c>
      <c r="G427" s="6" t="s">
        <v>18</v>
      </c>
      <c r="H427" s="6" t="s">
        <v>1421</v>
      </c>
    </row>
    <row r="428" spans="1:8" ht="18.75" customHeight="1" thickBot="1">
      <c r="A428" s="11" t="s">
        <v>111</v>
      </c>
      <c r="B428" s="25"/>
      <c r="C428" s="7"/>
      <c r="D428" s="6"/>
      <c r="E428" s="6"/>
      <c r="F428" s="6">
        <v>133</v>
      </c>
      <c r="G428" s="6" t="s">
        <v>18</v>
      </c>
      <c r="H428" s="6" t="s">
        <v>1421</v>
      </c>
    </row>
    <row r="429" spans="1:8" ht="18.75" customHeight="1">
      <c r="A429" s="10" t="s">
        <v>112</v>
      </c>
      <c r="B429" s="34" t="str">
        <f>_xlfn.LET(_xlpm.inp,$B$428,_xlpm.nInp,_xlfn.LET(_xlpm.raw,UPPER(TRIM($B$428)),_xlpm.clean,SUBSTITUTE(SUBSTITUTE(SUBSTITUTE(SUBSTITUTE(SUBSTITUTE(_xlpm.raw,"，",","),"、",","),"；",","),"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29" s="19"/>
      <c r="D429" s="6"/>
      <c r="E429" s="6"/>
      <c r="F429" s="6">
        <v>133</v>
      </c>
      <c r="G429" s="6" t="s">
        <v>18</v>
      </c>
      <c r="H429" s="6" t="s">
        <v>1421</v>
      </c>
    </row>
    <row r="430" spans="1:8" ht="18.75" customHeight="1">
      <c r="A430" s="10" t="s">
        <v>113</v>
      </c>
      <c r="B430" s="35" t="str">
        <f>_xlfn.LET(_xlpm.inp,$B$428,_xlpm.nStd,_xlfn.LET(_xlpm.raw,UPPER(TRIM($G$420)),_xlpm.clean,SUBSTITUTE(SUBSTITUTE(SUBSTITUTE(SUBSTITUTE(SUBSTITUTE(_xlpm.raw,"，",","),"、",","),"；",","),"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30" s="18"/>
      <c r="D430" s="6"/>
      <c r="E430" s="6"/>
      <c r="F430" s="6">
        <v>133</v>
      </c>
      <c r="G430" s="6" t="s">
        <v>18</v>
      </c>
      <c r="H430" s="6" t="s">
        <v>1421</v>
      </c>
    </row>
    <row r="431" spans="1:8" ht="18.75" customHeight="1">
      <c r="A431" s="37" t="s">
        <v>114</v>
      </c>
      <c r="B431" s="52" t="str">
        <f>_xlfn.LET(_xlpm.inp,$B$428,_xlpm.p,$H$420,IF(OR(LEN(TRIM(_xlpm.inp))=0,LEN(TRIM(_xlpm.p))=0,_xlpm.p=0),"",_xlpm.p))</f>
        <v/>
      </c>
      <c r="C431" s="53"/>
      <c r="D431" s="6"/>
      <c r="E431" s="6"/>
      <c r="F431" s="6">
        <v>133</v>
      </c>
      <c r="G431" s="6" t="s">
        <v>18</v>
      </c>
      <c r="H431" s="6" t="s">
        <v>1421</v>
      </c>
    </row>
    <row r="432" spans="1:8" ht="18.75" customHeight="1" thickBot="1">
      <c r="A432" s="12"/>
      <c r="B432" s="54"/>
      <c r="C432" s="55"/>
      <c r="D432" s="6"/>
      <c r="E432" s="6"/>
      <c r="F432" s="6">
        <v>133</v>
      </c>
      <c r="G432" s="6" t="s">
        <v>18</v>
      </c>
      <c r="H432" s="6" t="s">
        <v>1421</v>
      </c>
    </row>
    <row r="433" spans="1:8" ht="58.5" customHeight="1" thickTop="1" thickBot="1">
      <c r="A433" s="8" t="s">
        <v>886</v>
      </c>
      <c r="B433" s="56" t="s">
        <v>1422</v>
      </c>
      <c r="C433" s="73"/>
      <c r="D433" s="6"/>
      <c r="E433" s="6"/>
      <c r="F433" s="6">
        <v>134</v>
      </c>
      <c r="G433" s="6" t="s">
        <v>887</v>
      </c>
      <c r="H433" s="6" t="s">
        <v>1424</v>
      </c>
    </row>
    <row r="434" spans="1:8" ht="18.75" customHeight="1">
      <c r="A434" s="9"/>
      <c r="B434" s="74"/>
      <c r="C434" s="75"/>
      <c r="D434" s="6"/>
      <c r="E434" s="6"/>
      <c r="F434" s="6"/>
      <c r="G434" s="6"/>
      <c r="H434" s="6"/>
    </row>
    <row r="435" spans="1:8" ht="18.75" customHeight="1">
      <c r="A435" s="10" t="s">
        <v>107</v>
      </c>
      <c r="B435" s="64" t="s">
        <v>1080</v>
      </c>
      <c r="C435" s="65"/>
      <c r="D435" s="6"/>
      <c r="E435" s="6"/>
      <c r="F435" s="6">
        <v>134</v>
      </c>
      <c r="G435" s="6" t="s">
        <v>1423</v>
      </c>
      <c r="H435" s="6" t="s">
        <v>1424</v>
      </c>
    </row>
    <row r="436" spans="1:8" ht="18.75" customHeight="1">
      <c r="A436" s="10" t="s">
        <v>108</v>
      </c>
      <c r="B436" s="64" t="s">
        <v>1081</v>
      </c>
      <c r="C436" s="65"/>
      <c r="D436" s="6"/>
      <c r="E436" s="6"/>
      <c r="F436" s="6">
        <v>134</v>
      </c>
      <c r="G436" s="6" t="s">
        <v>1423</v>
      </c>
      <c r="H436" s="6" t="s">
        <v>1424</v>
      </c>
    </row>
    <row r="437" spans="1:8" ht="18.75" customHeight="1">
      <c r="A437" s="10" t="s">
        <v>109</v>
      </c>
      <c r="B437" s="64" t="s">
        <v>1082</v>
      </c>
      <c r="C437" s="65"/>
      <c r="D437" s="6"/>
      <c r="E437" s="6"/>
      <c r="F437" s="6">
        <v>134</v>
      </c>
      <c r="G437" s="6" t="s">
        <v>1423</v>
      </c>
      <c r="H437" s="6" t="s">
        <v>1424</v>
      </c>
    </row>
    <row r="438" spans="1:8" ht="18.75" customHeight="1">
      <c r="A438" s="10" t="s">
        <v>110</v>
      </c>
      <c r="B438" s="64" t="s">
        <v>1083</v>
      </c>
      <c r="C438" s="65"/>
      <c r="D438" s="6"/>
      <c r="E438" s="6"/>
      <c r="F438" s="6">
        <v>134</v>
      </c>
      <c r="G438" s="6" t="s">
        <v>1423</v>
      </c>
      <c r="H438" s="6" t="s">
        <v>1424</v>
      </c>
    </row>
    <row r="439" spans="1:8" ht="18.75" customHeight="1">
      <c r="A439" s="10" t="s">
        <v>128</v>
      </c>
      <c r="B439" s="62" t="s">
        <v>1084</v>
      </c>
      <c r="C439" s="63"/>
      <c r="D439" s="6"/>
      <c r="E439" s="6"/>
      <c r="F439" s="6">
        <v>134</v>
      </c>
      <c r="G439" s="6" t="s">
        <v>1423</v>
      </c>
      <c r="H439" s="6" t="s">
        <v>1424</v>
      </c>
    </row>
    <row r="440" spans="1:8" ht="18.75" customHeight="1" thickBot="1">
      <c r="A440" s="10"/>
      <c r="B440" s="66"/>
      <c r="C440" s="67"/>
      <c r="D440" s="6"/>
      <c r="E440" s="6"/>
      <c r="F440" s="6">
        <v>134</v>
      </c>
      <c r="G440" s="6" t="s">
        <v>1423</v>
      </c>
      <c r="H440" s="6" t="s">
        <v>1424</v>
      </c>
    </row>
    <row r="441" spans="1:8" ht="18.75" customHeight="1" thickBot="1">
      <c r="A441" s="11" t="s">
        <v>111</v>
      </c>
      <c r="B441" s="25"/>
      <c r="C441" s="7"/>
      <c r="D441" s="6"/>
      <c r="E441" s="6"/>
      <c r="F441" s="6">
        <v>134</v>
      </c>
      <c r="G441" s="6" t="s">
        <v>1423</v>
      </c>
      <c r="H441" s="6" t="s">
        <v>1424</v>
      </c>
    </row>
    <row r="442" spans="1:8" ht="18.75" customHeight="1">
      <c r="A442" s="10" t="s">
        <v>112</v>
      </c>
      <c r="B442" s="34" t="str">
        <f>_xlfn.LET(_xlpm.inp,$B$441,_xlpm.nInp,_xlfn.LET(_xlpm.raw,UPPER(TRIM($B$441)),_xlpm.clean,SUBSTITUTE(SUBSTITUTE(SUBSTITUTE(SUBSTITUTE(SUBSTITUTE(_xlpm.raw,"，",","),"、",","),"；",","),"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42" s="19"/>
      <c r="D442" s="6"/>
      <c r="E442" s="6"/>
      <c r="F442" s="6">
        <v>134</v>
      </c>
      <c r="G442" s="6" t="s">
        <v>1423</v>
      </c>
      <c r="H442" s="6" t="s">
        <v>1424</v>
      </c>
    </row>
    <row r="443" spans="1:8" ht="18.75" customHeight="1">
      <c r="A443" s="10" t="s">
        <v>113</v>
      </c>
      <c r="B443" s="35" t="str">
        <f>_xlfn.LET(_xlpm.inp,$B$441,_xlpm.nStd,_xlfn.LET(_xlpm.raw,UPPER(TRIM($G$433)),_xlpm.clean,SUBSTITUTE(SUBSTITUTE(SUBSTITUTE(SUBSTITUTE(SUBSTITUTE(_xlpm.raw,"，",","),"、",","),"；",","),"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43" s="18"/>
      <c r="D443" s="6"/>
      <c r="E443" s="6"/>
      <c r="F443" s="6">
        <v>134</v>
      </c>
      <c r="G443" s="6" t="s">
        <v>1423</v>
      </c>
      <c r="H443" s="6" t="s">
        <v>1424</v>
      </c>
    </row>
    <row r="444" spans="1:8" ht="18.75" customHeight="1">
      <c r="A444" s="37" t="s">
        <v>114</v>
      </c>
      <c r="B444" s="52" t="str">
        <f>_xlfn.LET(_xlpm.inp,$B$441,_xlpm.p,$H$433,IF(OR(LEN(TRIM(_xlpm.inp))=0,LEN(TRIM(_xlpm.p))=0,_xlpm.p=0),"",_xlpm.p))</f>
        <v/>
      </c>
      <c r="C444" s="53"/>
      <c r="D444" s="6"/>
      <c r="E444" s="6"/>
      <c r="F444" s="6">
        <v>134</v>
      </c>
      <c r="G444" s="6" t="s">
        <v>1423</v>
      </c>
      <c r="H444" s="6" t="s">
        <v>1424</v>
      </c>
    </row>
    <row r="445" spans="1:8" ht="18.75" customHeight="1" thickBot="1">
      <c r="A445" s="12"/>
      <c r="B445" s="54"/>
      <c r="C445" s="55"/>
      <c r="D445" s="6"/>
      <c r="E445" s="6"/>
      <c r="F445" s="6">
        <v>134</v>
      </c>
      <c r="G445" s="6" t="s">
        <v>1423</v>
      </c>
      <c r="H445" s="6" t="s">
        <v>1424</v>
      </c>
    </row>
    <row r="446" spans="1:8" ht="58.5" customHeight="1" thickTop="1" thickBot="1">
      <c r="A446" s="8" t="s">
        <v>888</v>
      </c>
      <c r="B446" s="56" t="s">
        <v>1425</v>
      </c>
      <c r="C446" s="73"/>
      <c r="D446" s="6"/>
      <c r="E446" s="6"/>
      <c r="F446" s="6">
        <v>135</v>
      </c>
      <c r="G446" s="6" t="s">
        <v>27</v>
      </c>
      <c r="H446" s="6" t="s">
        <v>1426</v>
      </c>
    </row>
    <row r="447" spans="1:8" ht="18.75" customHeight="1">
      <c r="A447" s="9"/>
      <c r="B447" s="74"/>
      <c r="C447" s="75"/>
      <c r="D447" s="6"/>
      <c r="E447" s="6"/>
      <c r="F447" s="6"/>
      <c r="G447" s="6"/>
      <c r="H447" s="6"/>
    </row>
    <row r="448" spans="1:8" ht="18.75" customHeight="1">
      <c r="A448" s="10" t="s">
        <v>107</v>
      </c>
      <c r="B448" s="64" t="s">
        <v>1085</v>
      </c>
      <c r="C448" s="65"/>
      <c r="D448" s="6"/>
      <c r="E448" s="6"/>
      <c r="F448" s="6">
        <v>135</v>
      </c>
      <c r="G448" s="6" t="s">
        <v>27</v>
      </c>
      <c r="H448" s="6" t="s">
        <v>1426</v>
      </c>
    </row>
    <row r="449" spans="1:8" ht="18.75" customHeight="1">
      <c r="A449" s="10" t="s">
        <v>108</v>
      </c>
      <c r="B449" s="64" t="s">
        <v>1086</v>
      </c>
      <c r="C449" s="65"/>
      <c r="D449" s="6"/>
      <c r="E449" s="6"/>
      <c r="F449" s="6">
        <v>135</v>
      </c>
      <c r="G449" s="6" t="s">
        <v>27</v>
      </c>
      <c r="H449" s="6" t="s">
        <v>1426</v>
      </c>
    </row>
    <row r="450" spans="1:8" ht="18.75" customHeight="1">
      <c r="A450" s="10" t="s">
        <v>109</v>
      </c>
      <c r="B450" s="64" t="s">
        <v>1087</v>
      </c>
      <c r="C450" s="65"/>
      <c r="D450" s="6"/>
      <c r="E450" s="6"/>
      <c r="F450" s="6">
        <v>135</v>
      </c>
      <c r="G450" s="6" t="s">
        <v>27</v>
      </c>
      <c r="H450" s="6" t="s">
        <v>1426</v>
      </c>
    </row>
    <row r="451" spans="1:8" ht="18.75" customHeight="1">
      <c r="A451" s="10" t="s">
        <v>110</v>
      </c>
      <c r="B451" s="64" t="s">
        <v>1088</v>
      </c>
      <c r="C451" s="65"/>
      <c r="D451" s="6"/>
      <c r="E451" s="6"/>
      <c r="F451" s="6">
        <v>135</v>
      </c>
      <c r="G451" s="6" t="s">
        <v>27</v>
      </c>
      <c r="H451" s="6" t="s">
        <v>1426</v>
      </c>
    </row>
    <row r="452" spans="1:8" ht="18.75" customHeight="1">
      <c r="A452" s="10"/>
      <c r="B452" s="62"/>
      <c r="C452" s="63"/>
      <c r="D452" s="6"/>
      <c r="E452" s="6"/>
      <c r="F452" s="6">
        <v>135</v>
      </c>
      <c r="G452" s="6" t="s">
        <v>27</v>
      </c>
      <c r="H452" s="6" t="s">
        <v>1426</v>
      </c>
    </row>
    <row r="453" spans="1:8" ht="18.75" customHeight="1" thickBot="1">
      <c r="A453" s="10"/>
      <c r="B453" s="66"/>
      <c r="C453" s="67"/>
      <c r="D453" s="6"/>
      <c r="E453" s="6"/>
      <c r="F453" s="6">
        <v>135</v>
      </c>
      <c r="G453" s="6" t="s">
        <v>27</v>
      </c>
      <c r="H453" s="6" t="s">
        <v>1426</v>
      </c>
    </row>
    <row r="454" spans="1:8" ht="18.75" customHeight="1" thickBot="1">
      <c r="A454" s="11" t="s">
        <v>111</v>
      </c>
      <c r="B454" s="25"/>
      <c r="C454" s="7"/>
      <c r="D454" s="6"/>
      <c r="E454" s="6"/>
      <c r="F454" s="6">
        <v>135</v>
      </c>
      <c r="G454" s="6" t="s">
        <v>27</v>
      </c>
      <c r="H454" s="6" t="s">
        <v>1426</v>
      </c>
    </row>
    <row r="455" spans="1:8" ht="18.75" customHeight="1">
      <c r="A455" s="10" t="s">
        <v>112</v>
      </c>
      <c r="B455" s="34" t="str">
        <f>_xlfn.LET(_xlpm.inp,$B$454,_xlpm.nInp,_xlfn.LET(_xlpm.raw,UPPER(TRIM($B$454)),_xlpm.clean,SUBSTITUTE(SUBSTITUTE(SUBSTITUTE(SUBSTITUTE(SUBSTITUTE(_xlpm.raw,"，",","),"、",","),"；",","),"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55" s="19"/>
      <c r="D455" s="6"/>
      <c r="E455" s="6"/>
      <c r="F455" s="6">
        <v>135</v>
      </c>
      <c r="G455" s="6" t="s">
        <v>27</v>
      </c>
      <c r="H455" s="6" t="s">
        <v>1426</v>
      </c>
    </row>
    <row r="456" spans="1:8" ht="18.75" customHeight="1">
      <c r="A456" s="10" t="s">
        <v>113</v>
      </c>
      <c r="B456" s="35" t="str">
        <f>_xlfn.LET(_xlpm.inp,$B$454,_xlpm.nStd,_xlfn.LET(_xlpm.raw,UPPER(TRIM($G$446)),_xlpm.clean,SUBSTITUTE(SUBSTITUTE(SUBSTITUTE(SUBSTITUTE(SUBSTITUTE(_xlpm.raw,"，",","),"、",","),"；",","),"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56" s="18"/>
      <c r="D456" s="6"/>
      <c r="E456" s="6"/>
      <c r="F456" s="6">
        <v>135</v>
      </c>
      <c r="G456" s="6" t="s">
        <v>27</v>
      </c>
      <c r="H456" s="6" t="s">
        <v>1426</v>
      </c>
    </row>
    <row r="457" spans="1:8" ht="18.75" customHeight="1">
      <c r="A457" s="37" t="s">
        <v>114</v>
      </c>
      <c r="B457" s="52" t="str">
        <f>_xlfn.LET(_xlpm.inp,$B$454,_xlpm.p,$H$446,IF(OR(LEN(TRIM(_xlpm.inp))=0,LEN(TRIM(_xlpm.p))=0,_xlpm.p=0),"",_xlpm.p))</f>
        <v/>
      </c>
      <c r="C457" s="53"/>
      <c r="D457" s="6"/>
      <c r="E457" s="6"/>
      <c r="F457" s="6">
        <v>135</v>
      </c>
      <c r="G457" s="6" t="s">
        <v>27</v>
      </c>
      <c r="H457" s="6" t="s">
        <v>1426</v>
      </c>
    </row>
    <row r="458" spans="1:8" ht="18.75" customHeight="1" thickBot="1">
      <c r="A458" s="12"/>
      <c r="B458" s="54"/>
      <c r="C458" s="55"/>
      <c r="D458" s="6"/>
      <c r="E458" s="6"/>
      <c r="F458" s="6">
        <v>135</v>
      </c>
      <c r="G458" s="6" t="s">
        <v>27</v>
      </c>
      <c r="H458" s="6" t="s">
        <v>1426</v>
      </c>
    </row>
    <row r="459" spans="1:8" ht="58.5" customHeight="1" thickTop="1" thickBot="1">
      <c r="A459" s="8" t="s">
        <v>889</v>
      </c>
      <c r="B459" s="56" t="s">
        <v>1427</v>
      </c>
      <c r="C459" s="73"/>
      <c r="D459" s="6"/>
      <c r="E459" s="6"/>
      <c r="F459" s="6">
        <v>136</v>
      </c>
      <c r="G459" s="6" t="s">
        <v>26</v>
      </c>
      <c r="H459" s="6" t="s">
        <v>1428</v>
      </c>
    </row>
    <row r="460" spans="1:8" ht="18.75" customHeight="1">
      <c r="A460" s="9"/>
      <c r="B460" s="74"/>
      <c r="C460" s="75"/>
      <c r="D460" s="6"/>
      <c r="E460" s="6"/>
      <c r="F460" s="6"/>
      <c r="G460" s="6"/>
      <c r="H460" s="6"/>
    </row>
    <row r="461" spans="1:8" ht="18.75" customHeight="1">
      <c r="A461" s="10" t="s">
        <v>107</v>
      </c>
      <c r="B461" s="64" t="s">
        <v>314</v>
      </c>
      <c r="C461" s="65"/>
      <c r="D461" s="6"/>
      <c r="E461" s="6"/>
      <c r="F461" s="6">
        <v>136</v>
      </c>
      <c r="G461" s="6" t="s">
        <v>26</v>
      </c>
      <c r="H461" s="6" t="s">
        <v>1428</v>
      </c>
    </row>
    <row r="462" spans="1:8" ht="18.75" customHeight="1">
      <c r="A462" s="10" t="s">
        <v>108</v>
      </c>
      <c r="B462" s="64" t="s">
        <v>1089</v>
      </c>
      <c r="C462" s="65"/>
      <c r="D462" s="6"/>
      <c r="E462" s="6"/>
      <c r="F462" s="6">
        <v>136</v>
      </c>
      <c r="G462" s="6" t="s">
        <v>26</v>
      </c>
      <c r="H462" s="6" t="s">
        <v>1428</v>
      </c>
    </row>
    <row r="463" spans="1:8" ht="18.75" customHeight="1">
      <c r="A463" s="10" t="s">
        <v>109</v>
      </c>
      <c r="B463" s="64" t="s">
        <v>1090</v>
      </c>
      <c r="C463" s="65"/>
      <c r="D463" s="6"/>
      <c r="E463" s="6"/>
      <c r="F463" s="6">
        <v>136</v>
      </c>
      <c r="G463" s="6" t="s">
        <v>26</v>
      </c>
      <c r="H463" s="6" t="s">
        <v>1428</v>
      </c>
    </row>
    <row r="464" spans="1:8" ht="18.75" customHeight="1">
      <c r="A464" s="10" t="s">
        <v>110</v>
      </c>
      <c r="B464" s="64" t="s">
        <v>1091</v>
      </c>
      <c r="C464" s="65"/>
      <c r="D464" s="6"/>
      <c r="E464" s="6"/>
      <c r="F464" s="6">
        <v>136</v>
      </c>
      <c r="G464" s="6" t="s">
        <v>26</v>
      </c>
      <c r="H464" s="6" t="s">
        <v>1428</v>
      </c>
    </row>
    <row r="465" spans="1:8" ht="18.75" customHeight="1">
      <c r="A465" s="10"/>
      <c r="B465" s="62"/>
      <c r="C465" s="63"/>
      <c r="D465" s="6"/>
      <c r="E465" s="6"/>
      <c r="F465" s="6">
        <v>136</v>
      </c>
      <c r="G465" s="6" t="s">
        <v>26</v>
      </c>
      <c r="H465" s="6" t="s">
        <v>1428</v>
      </c>
    </row>
    <row r="466" spans="1:8" ht="18.75" customHeight="1" thickBot="1">
      <c r="A466" s="10"/>
      <c r="B466" s="66"/>
      <c r="C466" s="67"/>
      <c r="D466" s="6"/>
      <c r="E466" s="6"/>
      <c r="F466" s="6">
        <v>136</v>
      </c>
      <c r="G466" s="6" t="s">
        <v>26</v>
      </c>
      <c r="H466" s="6" t="s">
        <v>1428</v>
      </c>
    </row>
    <row r="467" spans="1:8" ht="18.75" customHeight="1" thickBot="1">
      <c r="A467" s="11" t="s">
        <v>111</v>
      </c>
      <c r="B467" s="25"/>
      <c r="C467" s="7"/>
      <c r="D467" s="6"/>
      <c r="E467" s="6"/>
      <c r="F467" s="6">
        <v>136</v>
      </c>
      <c r="G467" s="6" t="s">
        <v>26</v>
      </c>
      <c r="H467" s="6" t="s">
        <v>1428</v>
      </c>
    </row>
    <row r="468" spans="1:8" ht="18.75" customHeight="1">
      <c r="A468" s="10" t="s">
        <v>112</v>
      </c>
      <c r="B468" s="34" t="str">
        <f>_xlfn.LET(_xlpm.inp,$B$467,_xlpm.nInp,_xlfn.LET(_xlpm.raw,UPPER(TRIM($B$467)),_xlpm.clean,SUBSTITUTE(SUBSTITUTE(SUBSTITUTE(SUBSTITUTE(SUBSTITUTE(_xlpm.raw,"，",","),"、",","),"；",","),"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68" s="19"/>
      <c r="D468" s="6"/>
      <c r="E468" s="6"/>
      <c r="F468" s="6">
        <v>136</v>
      </c>
      <c r="G468" s="6" t="s">
        <v>26</v>
      </c>
      <c r="H468" s="6" t="s">
        <v>1428</v>
      </c>
    </row>
    <row r="469" spans="1:8" ht="18.75" customHeight="1">
      <c r="A469" s="10" t="s">
        <v>113</v>
      </c>
      <c r="B469" s="35" t="str">
        <f>_xlfn.LET(_xlpm.inp,$B$467,_xlpm.nStd,_xlfn.LET(_xlpm.raw,UPPER(TRIM($G$459)),_xlpm.clean,SUBSTITUTE(SUBSTITUTE(SUBSTITUTE(SUBSTITUTE(SUBSTITUTE(_xlpm.raw,"，",","),"、",","),"；",","),"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69" s="18"/>
      <c r="D469" s="6"/>
      <c r="E469" s="6"/>
      <c r="F469" s="6">
        <v>136</v>
      </c>
      <c r="G469" s="6" t="s">
        <v>26</v>
      </c>
      <c r="H469" s="6" t="s">
        <v>1428</v>
      </c>
    </row>
    <row r="470" spans="1:8" ht="18.75" customHeight="1">
      <c r="A470" s="37" t="s">
        <v>114</v>
      </c>
      <c r="B470" s="52" t="str">
        <f>_xlfn.LET(_xlpm.inp,$B$467,_xlpm.p,$H$459,IF(OR(LEN(TRIM(_xlpm.inp))=0,LEN(TRIM(_xlpm.p))=0,_xlpm.p=0),"",_xlpm.p))</f>
        <v/>
      </c>
      <c r="C470" s="53"/>
      <c r="D470" s="6"/>
      <c r="E470" s="6"/>
      <c r="F470" s="6">
        <v>136</v>
      </c>
      <c r="G470" s="6" t="s">
        <v>26</v>
      </c>
      <c r="H470" s="6" t="s">
        <v>1428</v>
      </c>
    </row>
    <row r="471" spans="1:8" ht="18.75" customHeight="1" thickBot="1">
      <c r="A471" s="12"/>
      <c r="B471" s="54"/>
      <c r="C471" s="55"/>
      <c r="D471" s="6"/>
      <c r="E471" s="6"/>
      <c r="F471" s="6">
        <v>136</v>
      </c>
      <c r="G471" s="6" t="s">
        <v>26</v>
      </c>
      <c r="H471" s="6" t="s">
        <v>1428</v>
      </c>
    </row>
    <row r="472" spans="1:8" ht="58.5" customHeight="1" thickTop="1" thickBot="1">
      <c r="A472" s="8" t="s">
        <v>890</v>
      </c>
      <c r="B472" s="56" t="s">
        <v>1429</v>
      </c>
      <c r="C472" s="73"/>
      <c r="D472" s="6"/>
      <c r="E472" s="6"/>
      <c r="F472" s="6">
        <v>137</v>
      </c>
      <c r="G472" s="6" t="s">
        <v>26</v>
      </c>
      <c r="H472" s="6" t="s">
        <v>944</v>
      </c>
    </row>
    <row r="473" spans="1:8" ht="18.75" customHeight="1">
      <c r="A473" s="9"/>
      <c r="B473" s="74"/>
      <c r="C473" s="75"/>
      <c r="D473" s="6"/>
      <c r="E473" s="6"/>
      <c r="F473" s="6"/>
      <c r="G473" s="6"/>
      <c r="H473" s="6"/>
    </row>
    <row r="474" spans="1:8" ht="18.75" customHeight="1">
      <c r="A474" s="10" t="s">
        <v>107</v>
      </c>
      <c r="B474" s="64" t="s">
        <v>1092</v>
      </c>
      <c r="C474" s="65"/>
      <c r="D474" s="6"/>
      <c r="E474" s="6"/>
      <c r="F474" s="6">
        <v>137</v>
      </c>
      <c r="G474" s="6" t="s">
        <v>26</v>
      </c>
      <c r="H474" s="6" t="s">
        <v>944</v>
      </c>
    </row>
    <row r="475" spans="1:8" ht="18.75" customHeight="1">
      <c r="A475" s="10" t="s">
        <v>108</v>
      </c>
      <c r="B475" s="64" t="s">
        <v>1093</v>
      </c>
      <c r="C475" s="65"/>
      <c r="D475" s="6"/>
      <c r="E475" s="6"/>
      <c r="F475" s="6">
        <v>137</v>
      </c>
      <c r="G475" s="6" t="s">
        <v>26</v>
      </c>
      <c r="H475" s="6" t="s">
        <v>944</v>
      </c>
    </row>
    <row r="476" spans="1:8" ht="18.75" customHeight="1">
      <c r="A476" s="10" t="s">
        <v>109</v>
      </c>
      <c r="B476" s="64" t="s">
        <v>1094</v>
      </c>
      <c r="C476" s="65"/>
      <c r="D476" s="6"/>
      <c r="E476" s="6"/>
      <c r="F476" s="6">
        <v>137</v>
      </c>
      <c r="G476" s="6" t="s">
        <v>26</v>
      </c>
      <c r="H476" s="6" t="s">
        <v>944</v>
      </c>
    </row>
    <row r="477" spans="1:8" ht="18.75" customHeight="1">
      <c r="A477" s="10" t="s">
        <v>110</v>
      </c>
      <c r="B477" s="64" t="s">
        <v>1095</v>
      </c>
      <c r="C477" s="65"/>
      <c r="D477" s="6"/>
      <c r="E477" s="6"/>
      <c r="F477" s="6">
        <v>137</v>
      </c>
      <c r="G477" s="6" t="s">
        <v>26</v>
      </c>
      <c r="H477" s="6" t="s">
        <v>944</v>
      </c>
    </row>
    <row r="478" spans="1:8" ht="18.75" customHeight="1">
      <c r="A478" s="10"/>
      <c r="B478" s="62"/>
      <c r="C478" s="63"/>
      <c r="D478" s="6"/>
      <c r="E478" s="6"/>
      <c r="F478" s="6">
        <v>137</v>
      </c>
      <c r="G478" s="6" t="s">
        <v>26</v>
      </c>
      <c r="H478" s="6" t="s">
        <v>944</v>
      </c>
    </row>
    <row r="479" spans="1:8" ht="18.75" customHeight="1" thickBot="1">
      <c r="A479" s="10"/>
      <c r="B479" s="66"/>
      <c r="C479" s="67"/>
      <c r="D479" s="6"/>
      <c r="E479" s="6"/>
      <c r="F479" s="6">
        <v>137</v>
      </c>
      <c r="G479" s="6" t="s">
        <v>26</v>
      </c>
      <c r="H479" s="6" t="s">
        <v>944</v>
      </c>
    </row>
    <row r="480" spans="1:8" ht="18.75" customHeight="1" thickBot="1">
      <c r="A480" s="11" t="s">
        <v>111</v>
      </c>
      <c r="B480" s="25"/>
      <c r="C480" s="7"/>
      <c r="D480" s="6"/>
      <c r="E480" s="6"/>
      <c r="F480" s="6">
        <v>137</v>
      </c>
      <c r="G480" s="6" t="s">
        <v>26</v>
      </c>
      <c r="H480" s="6" t="s">
        <v>944</v>
      </c>
    </row>
    <row r="481" spans="1:8" ht="18.75" customHeight="1">
      <c r="A481" s="10" t="s">
        <v>112</v>
      </c>
      <c r="B481" s="34" t="str">
        <f>_xlfn.LET(_xlpm.inp,$B$480,_xlpm.nInp,_xlfn.LET(_xlpm.raw,UPPER(TRIM($B$480)),_xlpm.clean,SUBSTITUTE(SUBSTITUTE(SUBSTITUTE(SUBSTITUTE(SUBSTITUTE(_xlpm.raw,"，",","),"、",","),"；",","),"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81" s="19"/>
      <c r="D481" s="6"/>
      <c r="E481" s="6"/>
      <c r="F481" s="6">
        <v>137</v>
      </c>
      <c r="G481" s="6" t="s">
        <v>26</v>
      </c>
      <c r="H481" s="6" t="s">
        <v>944</v>
      </c>
    </row>
    <row r="482" spans="1:8" ht="18.75" customHeight="1">
      <c r="A482" s="10" t="s">
        <v>113</v>
      </c>
      <c r="B482" s="35" t="str">
        <f>_xlfn.LET(_xlpm.inp,$B$480,_xlpm.nStd,_xlfn.LET(_xlpm.raw,UPPER(TRIM($G$472)),_xlpm.clean,SUBSTITUTE(SUBSTITUTE(SUBSTITUTE(SUBSTITUTE(SUBSTITUTE(_xlpm.raw,"，",","),"、",","),"；",","),"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82" s="18"/>
      <c r="D482" s="6"/>
      <c r="E482" s="6"/>
      <c r="F482" s="6">
        <v>137</v>
      </c>
      <c r="G482" s="6" t="s">
        <v>26</v>
      </c>
      <c r="H482" s="6" t="s">
        <v>944</v>
      </c>
    </row>
    <row r="483" spans="1:8" ht="18.75" customHeight="1">
      <c r="A483" s="37" t="s">
        <v>114</v>
      </c>
      <c r="B483" s="52" t="str">
        <f>_xlfn.LET(_xlpm.inp,$B$480,_xlpm.p,$H$472,IF(OR(LEN(TRIM(_xlpm.inp))=0,LEN(TRIM(_xlpm.p))=0,_xlpm.p=0),"",_xlpm.p))</f>
        <v/>
      </c>
      <c r="C483" s="53"/>
      <c r="D483" s="6"/>
      <c r="E483" s="6"/>
      <c r="F483" s="6">
        <v>137</v>
      </c>
      <c r="G483" s="6" t="s">
        <v>26</v>
      </c>
      <c r="H483" s="6" t="s">
        <v>944</v>
      </c>
    </row>
    <row r="484" spans="1:8" ht="18.75" customHeight="1" thickBot="1">
      <c r="A484" s="12"/>
      <c r="B484" s="54"/>
      <c r="C484" s="55"/>
      <c r="D484" s="6"/>
      <c r="E484" s="6"/>
      <c r="F484" s="6">
        <v>137</v>
      </c>
      <c r="G484" s="6" t="s">
        <v>26</v>
      </c>
      <c r="H484" s="6" t="s">
        <v>944</v>
      </c>
    </row>
    <row r="485" spans="1:8" ht="58.5" customHeight="1" thickTop="1" thickBot="1">
      <c r="A485" s="8" t="s">
        <v>891</v>
      </c>
      <c r="B485" s="56" t="s">
        <v>1430</v>
      </c>
      <c r="C485" s="73"/>
      <c r="D485" s="6"/>
      <c r="E485" s="6"/>
      <c r="F485" s="6">
        <v>138</v>
      </c>
      <c r="G485" s="6" t="s">
        <v>26</v>
      </c>
      <c r="H485" s="6" t="s">
        <v>1431</v>
      </c>
    </row>
    <row r="486" spans="1:8" ht="18.75" customHeight="1">
      <c r="A486" s="9"/>
      <c r="B486" s="74"/>
      <c r="C486" s="75"/>
      <c r="D486" s="6"/>
      <c r="E486" s="6"/>
      <c r="F486" s="6"/>
      <c r="G486" s="6"/>
      <c r="H486" s="6"/>
    </row>
    <row r="487" spans="1:8" ht="18.75" customHeight="1">
      <c r="A487" s="10" t="s">
        <v>107</v>
      </c>
      <c r="B487" s="64" t="s">
        <v>1096</v>
      </c>
      <c r="C487" s="65"/>
      <c r="D487" s="6"/>
      <c r="E487" s="6"/>
      <c r="F487" s="6">
        <v>138</v>
      </c>
      <c r="G487" s="6" t="s">
        <v>26</v>
      </c>
      <c r="H487" s="6" t="s">
        <v>1431</v>
      </c>
    </row>
    <row r="488" spans="1:8" ht="18.75" customHeight="1">
      <c r="A488" s="10" t="s">
        <v>108</v>
      </c>
      <c r="B488" s="64" t="s">
        <v>1097</v>
      </c>
      <c r="C488" s="65"/>
      <c r="D488" s="6"/>
      <c r="E488" s="6"/>
      <c r="F488" s="6">
        <v>138</v>
      </c>
      <c r="G488" s="6" t="s">
        <v>26</v>
      </c>
      <c r="H488" s="6" t="s">
        <v>1431</v>
      </c>
    </row>
    <row r="489" spans="1:8" ht="18.75" customHeight="1">
      <c r="A489" s="10" t="s">
        <v>109</v>
      </c>
      <c r="B489" s="64" t="s">
        <v>1098</v>
      </c>
      <c r="C489" s="65"/>
      <c r="D489" s="6"/>
      <c r="E489" s="6"/>
      <c r="F489" s="6">
        <v>138</v>
      </c>
      <c r="G489" s="6" t="s">
        <v>26</v>
      </c>
      <c r="H489" s="6" t="s">
        <v>1431</v>
      </c>
    </row>
    <row r="490" spans="1:8" ht="18.75" customHeight="1">
      <c r="A490" s="10" t="s">
        <v>110</v>
      </c>
      <c r="B490" s="64" t="s">
        <v>1099</v>
      </c>
      <c r="C490" s="65"/>
      <c r="D490" s="6"/>
      <c r="E490" s="6"/>
      <c r="F490" s="6">
        <v>138</v>
      </c>
      <c r="G490" s="6" t="s">
        <v>26</v>
      </c>
      <c r="H490" s="6" t="s">
        <v>1431</v>
      </c>
    </row>
    <row r="491" spans="1:8" ht="18.75" customHeight="1">
      <c r="A491" s="10"/>
      <c r="B491" s="62"/>
      <c r="C491" s="63"/>
      <c r="D491" s="6"/>
      <c r="E491" s="6"/>
      <c r="F491" s="6">
        <v>138</v>
      </c>
      <c r="G491" s="6" t="s">
        <v>26</v>
      </c>
      <c r="H491" s="6" t="s">
        <v>1431</v>
      </c>
    </row>
    <row r="492" spans="1:8" ht="18.75" customHeight="1" thickBot="1">
      <c r="A492" s="10"/>
      <c r="B492" s="66"/>
      <c r="C492" s="67"/>
      <c r="D492" s="6"/>
      <c r="E492" s="6"/>
      <c r="F492" s="6">
        <v>138</v>
      </c>
      <c r="G492" s="6" t="s">
        <v>26</v>
      </c>
      <c r="H492" s="6" t="s">
        <v>1431</v>
      </c>
    </row>
    <row r="493" spans="1:8" ht="18.75" customHeight="1" thickBot="1">
      <c r="A493" s="11" t="s">
        <v>111</v>
      </c>
      <c r="B493" s="25"/>
      <c r="C493" s="7"/>
      <c r="D493" s="6"/>
      <c r="E493" s="6"/>
      <c r="F493" s="6">
        <v>138</v>
      </c>
      <c r="G493" s="6" t="s">
        <v>26</v>
      </c>
      <c r="H493" s="6" t="s">
        <v>1431</v>
      </c>
    </row>
    <row r="494" spans="1:8" ht="18.75" customHeight="1">
      <c r="A494" s="10" t="s">
        <v>112</v>
      </c>
      <c r="B494" s="34" t="str">
        <f>_xlfn.LET(_xlpm.inp,$B$493,_xlpm.nInp,_xlfn.LET(_xlpm.raw,UPPER(TRIM($B$493)),_xlpm.clean,SUBSTITUTE(SUBSTITUTE(SUBSTITUTE(SUBSTITUTE(SUBSTITUTE(_xlpm.raw,"，",","),"、",","),"；",","),"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94" s="19"/>
      <c r="D494" s="6"/>
      <c r="E494" s="6"/>
      <c r="F494" s="6">
        <v>138</v>
      </c>
      <c r="G494" s="6" t="s">
        <v>26</v>
      </c>
      <c r="H494" s="6" t="s">
        <v>1431</v>
      </c>
    </row>
    <row r="495" spans="1:8" ht="18.75" customHeight="1">
      <c r="A495" s="10" t="s">
        <v>113</v>
      </c>
      <c r="B495" s="35" t="str">
        <f>_xlfn.LET(_xlpm.inp,$B$493,_xlpm.nStd,_xlfn.LET(_xlpm.raw,UPPER(TRIM($G$485)),_xlpm.clean,SUBSTITUTE(SUBSTITUTE(SUBSTITUTE(SUBSTITUTE(SUBSTITUTE(_xlpm.raw,"，",","),"、",","),"；",","),"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95" s="18"/>
      <c r="D495" s="6"/>
      <c r="E495" s="6"/>
      <c r="F495" s="6">
        <v>138</v>
      </c>
      <c r="G495" s="6" t="s">
        <v>26</v>
      </c>
      <c r="H495" s="6" t="s">
        <v>1431</v>
      </c>
    </row>
    <row r="496" spans="1:8" ht="18.75" customHeight="1">
      <c r="A496" s="37" t="s">
        <v>114</v>
      </c>
      <c r="B496" s="52" t="str">
        <f>_xlfn.LET(_xlpm.inp,$B$493,_xlpm.p,$H$485,IF(OR(LEN(TRIM(_xlpm.inp))=0,LEN(TRIM(_xlpm.p))=0,_xlpm.p=0),"",_xlpm.p))</f>
        <v/>
      </c>
      <c r="C496" s="53"/>
      <c r="D496" s="6"/>
      <c r="E496" s="6"/>
      <c r="F496" s="6">
        <v>138</v>
      </c>
      <c r="G496" s="6" t="s">
        <v>26</v>
      </c>
      <c r="H496" s="6" t="s">
        <v>1431</v>
      </c>
    </row>
    <row r="497" spans="1:8" ht="18.75" customHeight="1" thickBot="1">
      <c r="A497" s="12"/>
      <c r="B497" s="54"/>
      <c r="C497" s="55"/>
      <c r="D497" s="6"/>
      <c r="E497" s="6"/>
      <c r="F497" s="6">
        <v>138</v>
      </c>
      <c r="G497" s="6" t="s">
        <v>26</v>
      </c>
      <c r="H497" s="6" t="s">
        <v>1431</v>
      </c>
    </row>
    <row r="498" spans="1:8" ht="58.5" customHeight="1" thickTop="1" thickBot="1">
      <c r="A498" s="8" t="s">
        <v>892</v>
      </c>
      <c r="B498" s="56" t="s">
        <v>1432</v>
      </c>
      <c r="C498" s="73"/>
      <c r="D498" s="6"/>
      <c r="E498" s="6"/>
      <c r="F498" s="6">
        <v>139</v>
      </c>
      <c r="G498" s="6" t="s">
        <v>18</v>
      </c>
      <c r="H498" s="6" t="s">
        <v>1433</v>
      </c>
    </row>
    <row r="499" spans="1:8" ht="18.75" customHeight="1">
      <c r="A499" s="9"/>
      <c r="B499" s="74"/>
      <c r="C499" s="75"/>
      <c r="D499" s="6"/>
      <c r="E499" s="6"/>
      <c r="F499" s="6"/>
      <c r="G499" s="6"/>
      <c r="H499" s="6"/>
    </row>
    <row r="500" spans="1:8" ht="18.75" customHeight="1">
      <c r="A500" s="10" t="s">
        <v>107</v>
      </c>
      <c r="B500" s="64" t="s">
        <v>1100</v>
      </c>
      <c r="C500" s="65"/>
      <c r="D500" s="6"/>
      <c r="E500" s="6"/>
      <c r="F500" s="6">
        <v>139</v>
      </c>
      <c r="G500" s="6" t="s">
        <v>18</v>
      </c>
      <c r="H500" s="6" t="s">
        <v>1433</v>
      </c>
    </row>
    <row r="501" spans="1:8" ht="18.75" customHeight="1">
      <c r="A501" s="10" t="s">
        <v>108</v>
      </c>
      <c r="B501" s="64" t="s">
        <v>1101</v>
      </c>
      <c r="C501" s="65"/>
      <c r="D501" s="6"/>
      <c r="E501" s="6"/>
      <c r="F501" s="6">
        <v>139</v>
      </c>
      <c r="G501" s="6" t="s">
        <v>18</v>
      </c>
      <c r="H501" s="6" t="s">
        <v>1433</v>
      </c>
    </row>
    <row r="502" spans="1:8" ht="18.75" customHeight="1">
      <c r="A502" s="10" t="s">
        <v>109</v>
      </c>
      <c r="B502" s="64" t="s">
        <v>1102</v>
      </c>
      <c r="C502" s="65"/>
      <c r="D502" s="6"/>
      <c r="E502" s="6"/>
      <c r="F502" s="6">
        <v>139</v>
      </c>
      <c r="G502" s="6" t="s">
        <v>18</v>
      </c>
      <c r="H502" s="6" t="s">
        <v>1433</v>
      </c>
    </row>
    <row r="503" spans="1:8" ht="18.75" customHeight="1">
      <c r="A503" s="10" t="s">
        <v>110</v>
      </c>
      <c r="B503" s="64" t="s">
        <v>1103</v>
      </c>
      <c r="C503" s="65"/>
      <c r="D503" s="6"/>
      <c r="E503" s="6"/>
      <c r="F503" s="6">
        <v>139</v>
      </c>
      <c r="G503" s="6" t="s">
        <v>18</v>
      </c>
      <c r="H503" s="6" t="s">
        <v>1433</v>
      </c>
    </row>
    <row r="504" spans="1:8" ht="18.75" customHeight="1">
      <c r="A504" s="10"/>
      <c r="B504" s="62"/>
      <c r="C504" s="63"/>
      <c r="D504" s="6"/>
      <c r="E504" s="6"/>
      <c r="F504" s="6">
        <v>139</v>
      </c>
      <c r="G504" s="6" t="s">
        <v>18</v>
      </c>
      <c r="H504" s="6" t="s">
        <v>1433</v>
      </c>
    </row>
    <row r="505" spans="1:8" ht="18.75" customHeight="1" thickBot="1">
      <c r="A505" s="10"/>
      <c r="B505" s="66"/>
      <c r="C505" s="67"/>
      <c r="D505" s="6"/>
      <c r="E505" s="6"/>
      <c r="F505" s="6">
        <v>139</v>
      </c>
      <c r="G505" s="6" t="s">
        <v>18</v>
      </c>
      <c r="H505" s="6" t="s">
        <v>1433</v>
      </c>
    </row>
    <row r="506" spans="1:8" ht="18.75" customHeight="1" thickBot="1">
      <c r="A506" s="11" t="s">
        <v>111</v>
      </c>
      <c r="B506" s="25"/>
      <c r="C506" s="7"/>
      <c r="D506" s="6"/>
      <c r="E506" s="6"/>
      <c r="F506" s="6">
        <v>139</v>
      </c>
      <c r="G506" s="6" t="s">
        <v>18</v>
      </c>
      <c r="H506" s="6" t="s">
        <v>1433</v>
      </c>
    </row>
    <row r="507" spans="1:8" ht="18.75" customHeight="1">
      <c r="A507" s="10" t="s">
        <v>112</v>
      </c>
      <c r="B507" s="34" t="str">
        <f>_xlfn.LET(_xlpm.inp,$B$506,_xlpm.nInp,_xlfn.LET(_xlpm.raw,UPPER(TRIM($B$506)),_xlpm.clean,SUBSTITUTE(SUBSTITUTE(SUBSTITUTE(SUBSTITUTE(SUBSTITUTE(_xlpm.raw,"，",","),"、",","),"；",","),"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07" s="19"/>
      <c r="D507" s="6"/>
      <c r="E507" s="6"/>
      <c r="F507" s="6">
        <v>139</v>
      </c>
      <c r="G507" s="6" t="s">
        <v>18</v>
      </c>
      <c r="H507" s="6" t="s">
        <v>1433</v>
      </c>
    </row>
    <row r="508" spans="1:8" ht="18.75" customHeight="1">
      <c r="A508" s="10" t="s">
        <v>113</v>
      </c>
      <c r="B508" s="35" t="str">
        <f>_xlfn.LET(_xlpm.inp,$B$506,_xlpm.nStd,_xlfn.LET(_xlpm.raw,UPPER(TRIM($G$498)),_xlpm.clean,SUBSTITUTE(SUBSTITUTE(SUBSTITUTE(SUBSTITUTE(SUBSTITUTE(_xlpm.raw,"，",","),"、",","),"；",","),"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08" s="18"/>
      <c r="D508" s="6"/>
      <c r="E508" s="6"/>
      <c r="F508" s="6">
        <v>139</v>
      </c>
      <c r="G508" s="6" t="s">
        <v>18</v>
      </c>
      <c r="H508" s="6" t="s">
        <v>1433</v>
      </c>
    </row>
    <row r="509" spans="1:8" ht="18.75" customHeight="1">
      <c r="A509" s="37" t="s">
        <v>114</v>
      </c>
      <c r="B509" s="52" t="str">
        <f>_xlfn.LET(_xlpm.inp,$B$506,_xlpm.p,$H$498,IF(OR(LEN(TRIM(_xlpm.inp))=0,LEN(TRIM(_xlpm.p))=0,_xlpm.p=0),"",_xlpm.p))</f>
        <v/>
      </c>
      <c r="C509" s="53"/>
      <c r="D509" s="6"/>
      <c r="E509" s="6"/>
      <c r="F509" s="6">
        <v>139</v>
      </c>
      <c r="G509" s="6" t="s">
        <v>18</v>
      </c>
      <c r="H509" s="6" t="s">
        <v>1433</v>
      </c>
    </row>
    <row r="510" spans="1:8" ht="18.75" customHeight="1" thickBot="1">
      <c r="A510" s="12"/>
      <c r="B510" s="54"/>
      <c r="C510" s="55"/>
      <c r="D510" s="6"/>
      <c r="E510" s="6"/>
      <c r="F510" s="6">
        <v>139</v>
      </c>
      <c r="G510" s="6" t="s">
        <v>18</v>
      </c>
      <c r="H510" s="6" t="s">
        <v>1433</v>
      </c>
    </row>
    <row r="511" spans="1:8" ht="58.5" customHeight="1" thickTop="1" thickBot="1">
      <c r="A511" s="8" t="s">
        <v>893</v>
      </c>
      <c r="B511" s="56" t="s">
        <v>1434</v>
      </c>
      <c r="C511" s="73"/>
      <c r="D511" s="6"/>
      <c r="E511" s="6"/>
      <c r="F511" s="6">
        <v>140</v>
      </c>
      <c r="G511" s="6" t="s">
        <v>18</v>
      </c>
      <c r="H511" s="6" t="s">
        <v>1435</v>
      </c>
    </row>
    <row r="512" spans="1:8" ht="18.75" customHeight="1">
      <c r="A512" s="9"/>
      <c r="B512" s="74"/>
      <c r="C512" s="75"/>
      <c r="D512" s="6"/>
      <c r="E512" s="6"/>
      <c r="F512" s="6"/>
      <c r="G512" s="6"/>
      <c r="H512" s="6"/>
    </row>
    <row r="513" spans="1:8" ht="18.75" customHeight="1">
      <c r="A513" s="10" t="s">
        <v>107</v>
      </c>
      <c r="B513" s="64" t="s">
        <v>1104</v>
      </c>
      <c r="C513" s="65"/>
      <c r="D513" s="6"/>
      <c r="E513" s="6"/>
      <c r="F513" s="6">
        <v>140</v>
      </c>
      <c r="G513" s="6" t="s">
        <v>18</v>
      </c>
      <c r="H513" s="6" t="s">
        <v>1435</v>
      </c>
    </row>
    <row r="514" spans="1:8" ht="18.75" customHeight="1">
      <c r="A514" s="10" t="s">
        <v>108</v>
      </c>
      <c r="B514" s="64" t="s">
        <v>1105</v>
      </c>
      <c r="C514" s="65"/>
      <c r="D514" s="6"/>
      <c r="E514" s="6"/>
      <c r="F514" s="6">
        <v>140</v>
      </c>
      <c r="G514" s="6" t="s">
        <v>18</v>
      </c>
      <c r="H514" s="6" t="s">
        <v>1435</v>
      </c>
    </row>
    <row r="515" spans="1:8" ht="18.75" customHeight="1">
      <c r="A515" s="10" t="s">
        <v>109</v>
      </c>
      <c r="B515" s="64" t="s">
        <v>1106</v>
      </c>
      <c r="C515" s="65"/>
      <c r="D515" s="6"/>
      <c r="E515" s="6"/>
      <c r="F515" s="6">
        <v>140</v>
      </c>
      <c r="G515" s="6" t="s">
        <v>18</v>
      </c>
      <c r="H515" s="6" t="s">
        <v>1435</v>
      </c>
    </row>
    <row r="516" spans="1:8" ht="18.75" customHeight="1">
      <c r="A516" s="10" t="s">
        <v>110</v>
      </c>
      <c r="B516" s="64" t="s">
        <v>1107</v>
      </c>
      <c r="C516" s="65"/>
      <c r="D516" s="6"/>
      <c r="E516" s="6"/>
      <c r="F516" s="6">
        <v>140</v>
      </c>
      <c r="G516" s="6" t="s">
        <v>18</v>
      </c>
      <c r="H516" s="6" t="s">
        <v>1435</v>
      </c>
    </row>
    <row r="517" spans="1:8" ht="18.75" customHeight="1">
      <c r="A517" s="10"/>
      <c r="B517" s="62"/>
      <c r="C517" s="63"/>
      <c r="D517" s="6"/>
      <c r="E517" s="6"/>
      <c r="F517" s="6">
        <v>140</v>
      </c>
      <c r="G517" s="6" t="s">
        <v>18</v>
      </c>
      <c r="H517" s="6" t="s">
        <v>1435</v>
      </c>
    </row>
    <row r="518" spans="1:8" ht="18.75" customHeight="1" thickBot="1">
      <c r="A518" s="10"/>
      <c r="B518" s="66"/>
      <c r="C518" s="67"/>
      <c r="D518" s="6"/>
      <c r="E518" s="6"/>
      <c r="F518" s="6">
        <v>140</v>
      </c>
      <c r="G518" s="6" t="s">
        <v>18</v>
      </c>
      <c r="H518" s="6" t="s">
        <v>1435</v>
      </c>
    </row>
    <row r="519" spans="1:8" ht="18.75" customHeight="1" thickBot="1">
      <c r="A519" s="11" t="s">
        <v>111</v>
      </c>
      <c r="B519" s="25"/>
      <c r="C519" s="7"/>
      <c r="D519" s="6"/>
      <c r="E519" s="6"/>
      <c r="F519" s="6">
        <v>140</v>
      </c>
      <c r="G519" s="6" t="s">
        <v>18</v>
      </c>
      <c r="H519" s="6" t="s">
        <v>1435</v>
      </c>
    </row>
    <row r="520" spans="1:8" ht="18.75" customHeight="1">
      <c r="A520" s="10" t="s">
        <v>112</v>
      </c>
      <c r="B520" s="34" t="str">
        <f>_xlfn.LET(_xlpm.inp,$B$519,_xlpm.nInp,_xlfn.LET(_xlpm.raw,UPPER(TRIM($B$519)),_xlpm.clean,SUBSTITUTE(SUBSTITUTE(SUBSTITUTE(SUBSTITUTE(SUBSTITUTE(_xlpm.raw,"，",","),"、",","),"；",","),"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0" s="19"/>
      <c r="D520" s="6"/>
      <c r="E520" s="6"/>
      <c r="F520" s="6">
        <v>140</v>
      </c>
      <c r="G520" s="6" t="s">
        <v>18</v>
      </c>
      <c r="H520" s="6" t="s">
        <v>1435</v>
      </c>
    </row>
    <row r="521" spans="1:8" ht="18.75" customHeight="1">
      <c r="A521" s="10" t="s">
        <v>113</v>
      </c>
      <c r="B521" s="35" t="str">
        <f>_xlfn.LET(_xlpm.inp,$B$519,_xlpm.nStd,_xlfn.LET(_xlpm.raw,UPPER(TRIM($G$511)),_xlpm.clean,SUBSTITUTE(SUBSTITUTE(SUBSTITUTE(SUBSTITUTE(SUBSTITUTE(_xlpm.raw,"，",","),"、",","),"；",","),"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21" s="18"/>
      <c r="D521" s="6"/>
      <c r="E521" s="6"/>
      <c r="F521" s="6">
        <v>140</v>
      </c>
      <c r="G521" s="6" t="s">
        <v>18</v>
      </c>
      <c r="H521" s="6" t="s">
        <v>1435</v>
      </c>
    </row>
    <row r="522" spans="1:8" ht="18.75" customHeight="1">
      <c r="A522" s="37" t="s">
        <v>114</v>
      </c>
      <c r="B522" s="52" t="str">
        <f>_xlfn.LET(_xlpm.inp,$B$519,_xlpm.p,$H$511,IF(OR(LEN(TRIM(_xlpm.inp))=0,LEN(TRIM(_xlpm.p))=0,_xlpm.p=0),"",_xlpm.p))</f>
        <v/>
      </c>
      <c r="C522" s="53"/>
      <c r="D522" s="6"/>
      <c r="E522" s="6"/>
      <c r="F522" s="6">
        <v>140</v>
      </c>
      <c r="G522" s="6" t="s">
        <v>18</v>
      </c>
      <c r="H522" s="6" t="s">
        <v>1435</v>
      </c>
    </row>
    <row r="523" spans="1:8" ht="18.75" customHeight="1" thickBot="1">
      <c r="A523" s="12"/>
      <c r="B523" s="54"/>
      <c r="C523" s="55"/>
      <c r="D523" s="6"/>
      <c r="E523" s="6"/>
      <c r="F523" s="6">
        <v>140</v>
      </c>
      <c r="G523" s="6" t="s">
        <v>18</v>
      </c>
      <c r="H523" s="6" t="s">
        <v>1435</v>
      </c>
    </row>
    <row r="524" spans="1:8" ht="58.5" customHeight="1" thickTop="1" thickBot="1">
      <c r="A524" s="8" t="s">
        <v>829</v>
      </c>
      <c r="B524" s="56" t="s">
        <v>1436</v>
      </c>
      <c r="C524" s="73"/>
      <c r="D524" s="6"/>
      <c r="E524" s="6"/>
      <c r="F524" s="6">
        <v>141</v>
      </c>
      <c r="G524" s="6" t="s">
        <v>28</v>
      </c>
      <c r="H524" s="6" t="s">
        <v>945</v>
      </c>
    </row>
    <row r="525" spans="1:8" ht="18.75" customHeight="1">
      <c r="A525" s="9"/>
      <c r="B525" s="74"/>
      <c r="C525" s="75"/>
      <c r="D525" s="6"/>
      <c r="E525" s="6"/>
      <c r="F525" s="6"/>
      <c r="G525" s="6"/>
      <c r="H525" s="6"/>
    </row>
    <row r="526" spans="1:8" ht="18.75" customHeight="1">
      <c r="A526" s="10" t="s">
        <v>107</v>
      </c>
      <c r="B526" s="64" t="s">
        <v>1108</v>
      </c>
      <c r="C526" s="65"/>
      <c r="D526" s="6"/>
      <c r="E526" s="6"/>
      <c r="F526" s="6">
        <v>141</v>
      </c>
      <c r="G526" s="6" t="s">
        <v>28</v>
      </c>
      <c r="H526" s="6" t="s">
        <v>945</v>
      </c>
    </row>
    <row r="527" spans="1:8" ht="18.75" customHeight="1">
      <c r="A527" s="10" t="s">
        <v>108</v>
      </c>
      <c r="B527" s="64" t="s">
        <v>1109</v>
      </c>
      <c r="C527" s="65"/>
      <c r="D527" s="6"/>
      <c r="E527" s="6"/>
      <c r="F527" s="6">
        <v>141</v>
      </c>
      <c r="G527" s="6" t="s">
        <v>28</v>
      </c>
      <c r="H527" s="6" t="s">
        <v>945</v>
      </c>
    </row>
    <row r="528" spans="1:8" ht="18.75" customHeight="1">
      <c r="A528" s="10" t="s">
        <v>109</v>
      </c>
      <c r="B528" s="64" t="s">
        <v>1110</v>
      </c>
      <c r="C528" s="65"/>
      <c r="D528" s="6"/>
      <c r="E528" s="6"/>
      <c r="F528" s="6">
        <v>141</v>
      </c>
      <c r="G528" s="6" t="s">
        <v>28</v>
      </c>
      <c r="H528" s="6" t="s">
        <v>945</v>
      </c>
    </row>
    <row r="529" spans="1:8" ht="18.75" customHeight="1">
      <c r="A529" s="10" t="s">
        <v>110</v>
      </c>
      <c r="B529" s="64" t="s">
        <v>1111</v>
      </c>
      <c r="C529" s="65"/>
      <c r="D529" s="6"/>
      <c r="E529" s="6"/>
      <c r="F529" s="6">
        <v>141</v>
      </c>
      <c r="G529" s="6" t="s">
        <v>28</v>
      </c>
      <c r="H529" s="6" t="s">
        <v>945</v>
      </c>
    </row>
    <row r="530" spans="1:8" ht="18.75" customHeight="1">
      <c r="A530" s="10"/>
      <c r="B530" s="62"/>
      <c r="C530" s="63"/>
      <c r="D530" s="6"/>
      <c r="E530" s="6"/>
      <c r="F530" s="6">
        <v>141</v>
      </c>
      <c r="G530" s="6" t="s">
        <v>28</v>
      </c>
      <c r="H530" s="6" t="s">
        <v>945</v>
      </c>
    </row>
    <row r="531" spans="1:8" ht="18.75" customHeight="1" thickBot="1">
      <c r="A531" s="10"/>
      <c r="B531" s="66"/>
      <c r="C531" s="67"/>
      <c r="D531" s="6"/>
      <c r="E531" s="6"/>
      <c r="F531" s="6">
        <v>141</v>
      </c>
      <c r="G531" s="6" t="s">
        <v>28</v>
      </c>
      <c r="H531" s="6" t="s">
        <v>945</v>
      </c>
    </row>
    <row r="532" spans="1:8" ht="18.75" customHeight="1" thickBot="1">
      <c r="A532" s="11" t="s">
        <v>111</v>
      </c>
      <c r="B532" s="25"/>
      <c r="C532" s="7"/>
      <c r="D532" s="6"/>
      <c r="E532" s="6"/>
      <c r="F532" s="6">
        <v>141</v>
      </c>
      <c r="G532" s="6" t="s">
        <v>28</v>
      </c>
      <c r="H532" s="6" t="s">
        <v>945</v>
      </c>
    </row>
    <row r="533" spans="1:8" ht="18.75" customHeight="1">
      <c r="A533" s="10" t="s">
        <v>112</v>
      </c>
      <c r="B533" s="34" t="str">
        <f>_xlfn.LET(_xlpm.inp,$B$532,_xlpm.nInp,_xlfn.LET(_xlpm.raw,UPPER(TRIM($B$532)),_xlpm.clean,SUBSTITUTE(SUBSTITUTE(SUBSTITUTE(SUBSTITUTE(SUBSTITUTE(_xlpm.raw,"，",","),"、",","),"；",","),"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33" s="19"/>
      <c r="D533" s="6"/>
      <c r="E533" s="6"/>
      <c r="F533" s="6">
        <v>141</v>
      </c>
      <c r="G533" s="6" t="s">
        <v>28</v>
      </c>
      <c r="H533" s="6" t="s">
        <v>945</v>
      </c>
    </row>
    <row r="534" spans="1:8" ht="18.75" customHeight="1">
      <c r="A534" s="10" t="s">
        <v>113</v>
      </c>
      <c r="B534" s="35" t="str">
        <f>_xlfn.LET(_xlpm.inp,$B$532,_xlpm.nStd,_xlfn.LET(_xlpm.raw,UPPER(TRIM($G$524)),_xlpm.clean,SUBSTITUTE(SUBSTITUTE(SUBSTITUTE(SUBSTITUTE(SUBSTITUTE(_xlpm.raw,"，",","),"、",","),"；",","),"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4" s="18"/>
      <c r="D534" s="6"/>
      <c r="E534" s="6"/>
      <c r="F534" s="6">
        <v>141</v>
      </c>
      <c r="G534" s="6" t="s">
        <v>28</v>
      </c>
      <c r="H534" s="6" t="s">
        <v>945</v>
      </c>
    </row>
    <row r="535" spans="1:8" ht="18.75" customHeight="1">
      <c r="A535" s="37" t="s">
        <v>114</v>
      </c>
      <c r="B535" s="52" t="str">
        <f>_xlfn.LET(_xlpm.inp,$B$532,_xlpm.p,$H$524,IF(OR(LEN(TRIM(_xlpm.inp))=0,LEN(TRIM(_xlpm.p))=0,_xlpm.p=0),"",_xlpm.p))</f>
        <v/>
      </c>
      <c r="C535" s="53"/>
      <c r="D535" s="6"/>
      <c r="E535" s="6"/>
      <c r="F535" s="6">
        <v>141</v>
      </c>
      <c r="G535" s="6" t="s">
        <v>28</v>
      </c>
      <c r="H535" s="6" t="s">
        <v>945</v>
      </c>
    </row>
    <row r="536" spans="1:8" ht="18.75" customHeight="1" thickBot="1">
      <c r="A536" s="12"/>
      <c r="B536" s="54"/>
      <c r="C536" s="55"/>
      <c r="D536" s="6"/>
      <c r="E536" s="6"/>
      <c r="F536" s="6">
        <v>141</v>
      </c>
      <c r="G536" s="6" t="s">
        <v>28</v>
      </c>
      <c r="H536" s="6" t="s">
        <v>945</v>
      </c>
    </row>
    <row r="537" spans="1:8" ht="58.5" customHeight="1" thickTop="1" thickBot="1">
      <c r="A537" s="8" t="s">
        <v>830</v>
      </c>
      <c r="B537" s="56" t="s">
        <v>1437</v>
      </c>
      <c r="C537" s="73"/>
      <c r="D537" s="6"/>
      <c r="E537" s="6"/>
      <c r="F537" s="6">
        <v>142</v>
      </c>
      <c r="G537" s="6" t="s">
        <v>27</v>
      </c>
      <c r="H537" s="6" t="s">
        <v>946</v>
      </c>
    </row>
    <row r="538" spans="1:8" ht="18.75" customHeight="1">
      <c r="A538" s="9"/>
      <c r="B538" s="74"/>
      <c r="C538" s="75"/>
      <c r="D538" s="6"/>
      <c r="E538" s="6"/>
      <c r="F538" s="6"/>
      <c r="G538" s="6"/>
      <c r="H538" s="6"/>
    </row>
    <row r="539" spans="1:8" ht="18.75" customHeight="1">
      <c r="A539" s="10" t="s">
        <v>107</v>
      </c>
      <c r="B539" s="64" t="s">
        <v>1112</v>
      </c>
      <c r="C539" s="65"/>
      <c r="D539" s="6"/>
      <c r="E539" s="6"/>
      <c r="F539" s="6">
        <v>142</v>
      </c>
      <c r="G539" s="6" t="s">
        <v>27</v>
      </c>
      <c r="H539" s="6" t="s">
        <v>946</v>
      </c>
    </row>
    <row r="540" spans="1:8" ht="18.75" customHeight="1">
      <c r="A540" s="10" t="s">
        <v>108</v>
      </c>
      <c r="B540" s="64" t="s">
        <v>1113</v>
      </c>
      <c r="C540" s="65"/>
      <c r="D540" s="6"/>
      <c r="E540" s="6"/>
      <c r="F540" s="6">
        <v>142</v>
      </c>
      <c r="G540" s="6" t="s">
        <v>27</v>
      </c>
      <c r="H540" s="6" t="s">
        <v>946</v>
      </c>
    </row>
    <row r="541" spans="1:8" ht="18.75" customHeight="1">
      <c r="A541" s="10" t="s">
        <v>109</v>
      </c>
      <c r="B541" s="64" t="s">
        <v>1114</v>
      </c>
      <c r="C541" s="65"/>
      <c r="D541" s="6"/>
      <c r="E541" s="6"/>
      <c r="F541" s="6">
        <v>142</v>
      </c>
      <c r="G541" s="6" t="s">
        <v>27</v>
      </c>
      <c r="H541" s="6" t="s">
        <v>946</v>
      </c>
    </row>
    <row r="542" spans="1:8" ht="18.75" customHeight="1">
      <c r="A542" s="10" t="s">
        <v>110</v>
      </c>
      <c r="B542" s="64" t="s">
        <v>1115</v>
      </c>
      <c r="C542" s="65"/>
      <c r="D542" s="6"/>
      <c r="E542" s="6"/>
      <c r="F542" s="6">
        <v>142</v>
      </c>
      <c r="G542" s="6" t="s">
        <v>27</v>
      </c>
      <c r="H542" s="6" t="s">
        <v>946</v>
      </c>
    </row>
    <row r="543" spans="1:8" ht="18.75" customHeight="1">
      <c r="A543" s="10"/>
      <c r="B543" s="62"/>
      <c r="C543" s="63"/>
      <c r="D543" s="6"/>
      <c r="E543" s="6"/>
      <c r="F543" s="6">
        <v>142</v>
      </c>
      <c r="G543" s="6" t="s">
        <v>27</v>
      </c>
      <c r="H543" s="6" t="s">
        <v>946</v>
      </c>
    </row>
    <row r="544" spans="1:8" ht="18.75" customHeight="1" thickBot="1">
      <c r="A544" s="10"/>
      <c r="B544" s="66"/>
      <c r="C544" s="67"/>
      <c r="D544" s="6"/>
      <c r="E544" s="6"/>
      <c r="F544" s="6">
        <v>142</v>
      </c>
      <c r="G544" s="6" t="s">
        <v>27</v>
      </c>
      <c r="H544" s="6" t="s">
        <v>946</v>
      </c>
    </row>
    <row r="545" spans="1:8" ht="18.75" customHeight="1" thickBot="1">
      <c r="A545" s="11" t="s">
        <v>111</v>
      </c>
      <c r="B545" s="25"/>
      <c r="C545" s="7"/>
      <c r="D545" s="6"/>
      <c r="E545" s="6"/>
      <c r="F545" s="6">
        <v>142</v>
      </c>
      <c r="G545" s="6" t="s">
        <v>27</v>
      </c>
      <c r="H545" s="6" t="s">
        <v>946</v>
      </c>
    </row>
    <row r="546" spans="1:8" ht="18.75" customHeight="1">
      <c r="A546" s="10" t="s">
        <v>112</v>
      </c>
      <c r="B546" s="34" t="str">
        <f>_xlfn.LET(_xlpm.inp,$B$545,_xlpm.nInp,_xlfn.LET(_xlpm.raw,UPPER(TRIM($B$545)),_xlpm.clean,SUBSTITUTE(SUBSTITUTE(SUBSTITUTE(SUBSTITUTE(SUBSTITUTE(_xlpm.raw,"，",","),"、",","),"；",","),"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46" s="19"/>
      <c r="D546" s="6"/>
      <c r="E546" s="6"/>
      <c r="F546" s="6">
        <v>142</v>
      </c>
      <c r="G546" s="6" t="s">
        <v>27</v>
      </c>
      <c r="H546" s="6" t="s">
        <v>946</v>
      </c>
    </row>
    <row r="547" spans="1:8" ht="18.75" customHeight="1">
      <c r="A547" s="10" t="s">
        <v>113</v>
      </c>
      <c r="B547" s="35" t="str">
        <f>_xlfn.LET(_xlpm.inp,$B$545,_xlpm.nStd,_xlfn.LET(_xlpm.raw,UPPER(TRIM($G$537)),_xlpm.clean,SUBSTITUTE(SUBSTITUTE(SUBSTITUTE(SUBSTITUTE(SUBSTITUTE(_xlpm.raw,"，",","),"、",","),"；",","),"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47" s="18"/>
      <c r="D547" s="6"/>
      <c r="E547" s="6"/>
      <c r="F547" s="6">
        <v>142</v>
      </c>
      <c r="G547" s="6" t="s">
        <v>27</v>
      </c>
      <c r="H547" s="6" t="s">
        <v>946</v>
      </c>
    </row>
    <row r="548" spans="1:8" ht="18.75" customHeight="1">
      <c r="A548" s="37" t="s">
        <v>114</v>
      </c>
      <c r="B548" s="52" t="str">
        <f>_xlfn.LET(_xlpm.inp,$B$545,_xlpm.p,$H$537,IF(OR(LEN(TRIM(_xlpm.inp))=0,LEN(TRIM(_xlpm.p))=0,_xlpm.p=0),"",_xlpm.p))</f>
        <v/>
      </c>
      <c r="C548" s="53"/>
      <c r="D548" s="6"/>
      <c r="E548" s="6"/>
      <c r="F548" s="6">
        <v>142</v>
      </c>
      <c r="G548" s="6" t="s">
        <v>27</v>
      </c>
      <c r="H548" s="6" t="s">
        <v>946</v>
      </c>
    </row>
    <row r="549" spans="1:8" ht="18.75" customHeight="1" thickBot="1">
      <c r="A549" s="12"/>
      <c r="B549" s="54"/>
      <c r="C549" s="55"/>
      <c r="D549" s="6"/>
      <c r="E549" s="6"/>
      <c r="F549" s="6">
        <v>142</v>
      </c>
      <c r="G549" s="6" t="s">
        <v>27</v>
      </c>
      <c r="H549" s="6" t="s">
        <v>946</v>
      </c>
    </row>
    <row r="550" spans="1:8" ht="58.5" customHeight="1" thickTop="1" thickBot="1">
      <c r="A550" s="8" t="s">
        <v>831</v>
      </c>
      <c r="B550" s="56" t="s">
        <v>1438</v>
      </c>
      <c r="C550" s="73"/>
      <c r="D550" s="6"/>
      <c r="E550" s="6"/>
      <c r="F550" s="6">
        <v>143</v>
      </c>
      <c r="G550" s="6" t="s">
        <v>895</v>
      </c>
      <c r="H550" s="6"/>
    </row>
    <row r="551" spans="1:8" ht="18.75" customHeight="1">
      <c r="A551" s="9"/>
      <c r="B551" s="74"/>
      <c r="C551" s="75"/>
      <c r="D551" s="6"/>
      <c r="E551" s="6"/>
      <c r="F551" s="6"/>
      <c r="G551" s="6"/>
      <c r="H551" s="6"/>
    </row>
    <row r="552" spans="1:8" ht="18.75" customHeight="1">
      <c r="A552" s="10" t="s">
        <v>107</v>
      </c>
      <c r="B552" s="64" t="s">
        <v>1116</v>
      </c>
      <c r="C552" s="65"/>
      <c r="D552" s="6"/>
      <c r="E552" s="6"/>
      <c r="F552" s="6">
        <v>143</v>
      </c>
      <c r="G552" s="6" t="s">
        <v>895</v>
      </c>
      <c r="H552" s="6"/>
    </row>
    <row r="553" spans="1:8" ht="18.75" customHeight="1">
      <c r="A553" s="10" t="s">
        <v>108</v>
      </c>
      <c r="B553" s="64" t="s">
        <v>1117</v>
      </c>
      <c r="C553" s="65"/>
      <c r="D553" s="6"/>
      <c r="E553" s="6"/>
      <c r="F553" s="6">
        <v>143</v>
      </c>
      <c r="G553" s="6" t="s">
        <v>895</v>
      </c>
      <c r="H553" s="6"/>
    </row>
    <row r="554" spans="1:8" ht="18.75" customHeight="1">
      <c r="A554" s="10" t="s">
        <v>109</v>
      </c>
      <c r="B554" s="64" t="s">
        <v>1118</v>
      </c>
      <c r="C554" s="65"/>
      <c r="D554" s="6"/>
      <c r="E554" s="6"/>
      <c r="F554" s="6">
        <v>143</v>
      </c>
      <c r="G554" s="6" t="s">
        <v>895</v>
      </c>
      <c r="H554" s="6"/>
    </row>
    <row r="555" spans="1:8" ht="18.75" customHeight="1">
      <c r="A555" s="10" t="s">
        <v>110</v>
      </c>
      <c r="B555" s="64" t="s">
        <v>1119</v>
      </c>
      <c r="C555" s="65"/>
      <c r="D555" s="6"/>
      <c r="E555" s="6"/>
      <c r="F555" s="6">
        <v>143</v>
      </c>
      <c r="G555" s="6" t="s">
        <v>895</v>
      </c>
      <c r="H555" s="6"/>
    </row>
    <row r="556" spans="1:8" ht="18.75" customHeight="1">
      <c r="A556" s="10" t="s">
        <v>128</v>
      </c>
      <c r="B556" s="62" t="s">
        <v>1120</v>
      </c>
      <c r="C556" s="63"/>
      <c r="D556" s="6"/>
      <c r="E556" s="6"/>
      <c r="F556" s="6">
        <v>143</v>
      </c>
      <c r="G556" s="6" t="s">
        <v>895</v>
      </c>
      <c r="H556" s="6"/>
    </row>
    <row r="557" spans="1:8" ht="18.75" customHeight="1" thickBot="1">
      <c r="A557" s="10"/>
      <c r="B557" s="66"/>
      <c r="C557" s="67"/>
      <c r="D557" s="6"/>
      <c r="E557" s="6"/>
      <c r="F557" s="6">
        <v>143</v>
      </c>
      <c r="G557" s="6" t="s">
        <v>895</v>
      </c>
      <c r="H557" s="6"/>
    </row>
    <row r="558" spans="1:8" ht="18.75" customHeight="1" thickBot="1">
      <c r="A558" s="11" t="s">
        <v>111</v>
      </c>
      <c r="B558" s="25"/>
      <c r="C558" s="7"/>
      <c r="D558" s="6"/>
      <c r="E558" s="6"/>
      <c r="F558" s="6">
        <v>143</v>
      </c>
      <c r="G558" s="6" t="s">
        <v>895</v>
      </c>
      <c r="H558" s="6"/>
    </row>
    <row r="559" spans="1:8" ht="18.75" customHeight="1">
      <c r="A559" s="10" t="s">
        <v>112</v>
      </c>
      <c r="B559" s="34" t="str">
        <f>_xlfn.LET(_xlpm.inp,$B$558,_xlpm.nInp,_xlfn.LET(_xlpm.raw,UPPER(TRIM($B$558)),_xlpm.clean,SUBSTITUTE(SUBSTITUTE(SUBSTITUTE(SUBSTITUTE(SUBSTITUTE(_xlpm.raw,"，",","),"、",","),"；",","),"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59" s="19"/>
      <c r="D559" s="6"/>
      <c r="E559" s="6"/>
      <c r="F559" s="6">
        <v>143</v>
      </c>
      <c r="G559" s="6" t="s">
        <v>895</v>
      </c>
      <c r="H559" s="6"/>
    </row>
    <row r="560" spans="1:8" ht="18.75" customHeight="1">
      <c r="A560" s="10" t="s">
        <v>113</v>
      </c>
      <c r="B560" s="35" t="str">
        <f>_xlfn.LET(_xlpm.inp,$B$558,_xlpm.nStd,_xlfn.LET(_xlpm.raw,UPPER(TRIM($G$550)),_xlpm.clean,SUBSTITUTE(SUBSTITUTE(SUBSTITUTE(SUBSTITUTE(SUBSTITUTE(_xlpm.raw,"，",","),"、",","),"；",","),"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60" s="18"/>
      <c r="D560" s="6"/>
      <c r="E560" s="6"/>
      <c r="F560" s="6">
        <v>143</v>
      </c>
      <c r="G560" s="6" t="s">
        <v>895</v>
      </c>
      <c r="H560" s="6"/>
    </row>
    <row r="561" spans="1:8" ht="18.75" customHeight="1">
      <c r="A561" s="37" t="s">
        <v>114</v>
      </c>
      <c r="B561" s="52" t="str">
        <f>_xlfn.LET(_xlpm.inp,$B$558,_xlpm.p,$H$550,IF(OR(LEN(TRIM(_xlpm.inp))=0,LEN(TRIM(_xlpm.p))=0,_xlpm.p=0),"",_xlpm.p))</f>
        <v/>
      </c>
      <c r="C561" s="53"/>
      <c r="D561" s="6"/>
      <c r="E561" s="6"/>
      <c r="F561" s="6">
        <v>143</v>
      </c>
      <c r="G561" s="6" t="s">
        <v>895</v>
      </c>
      <c r="H561" s="6"/>
    </row>
    <row r="562" spans="1:8" ht="18.75" customHeight="1" thickBot="1">
      <c r="A562" s="12"/>
      <c r="B562" s="54"/>
      <c r="C562" s="55"/>
      <c r="D562" s="6"/>
      <c r="E562" s="6"/>
      <c r="F562" s="6">
        <v>143</v>
      </c>
      <c r="G562" s="6" t="s">
        <v>895</v>
      </c>
      <c r="H562" s="6"/>
    </row>
    <row r="563" spans="1:8" ht="58.5" customHeight="1" thickTop="1" thickBot="1">
      <c r="A563" s="8" t="s">
        <v>832</v>
      </c>
      <c r="B563" s="56" t="s">
        <v>1439</v>
      </c>
      <c r="C563" s="73"/>
      <c r="D563" s="6"/>
      <c r="E563" s="6"/>
      <c r="F563" s="6">
        <v>144</v>
      </c>
      <c r="G563" s="6" t="s">
        <v>26</v>
      </c>
      <c r="H563" s="6" t="s">
        <v>1440</v>
      </c>
    </row>
    <row r="564" spans="1:8" ht="18.75" customHeight="1">
      <c r="A564" s="9"/>
      <c r="B564" s="74"/>
      <c r="C564" s="75"/>
      <c r="D564" s="6"/>
      <c r="E564" s="6"/>
      <c r="F564" s="6"/>
      <c r="G564" s="6"/>
      <c r="H564" s="6"/>
    </row>
    <row r="565" spans="1:8" ht="18.75" customHeight="1">
      <c r="A565" s="10" t="s">
        <v>107</v>
      </c>
      <c r="B565" s="64" t="s">
        <v>1121</v>
      </c>
      <c r="C565" s="65"/>
      <c r="D565" s="6"/>
      <c r="E565" s="6"/>
      <c r="F565" s="6">
        <v>144</v>
      </c>
      <c r="G565" s="6" t="s">
        <v>26</v>
      </c>
      <c r="H565" s="6" t="s">
        <v>1440</v>
      </c>
    </row>
    <row r="566" spans="1:8" ht="18.75" customHeight="1">
      <c r="A566" s="10" t="s">
        <v>108</v>
      </c>
      <c r="B566" s="64" t="s">
        <v>1122</v>
      </c>
      <c r="C566" s="65"/>
      <c r="D566" s="6"/>
      <c r="E566" s="6"/>
      <c r="F566" s="6">
        <v>144</v>
      </c>
      <c r="G566" s="6" t="s">
        <v>26</v>
      </c>
      <c r="H566" s="6" t="s">
        <v>1440</v>
      </c>
    </row>
    <row r="567" spans="1:8" ht="18.75" customHeight="1">
      <c r="A567" s="10" t="s">
        <v>109</v>
      </c>
      <c r="B567" s="64" t="s">
        <v>1123</v>
      </c>
      <c r="C567" s="65"/>
      <c r="D567" s="6"/>
      <c r="E567" s="6"/>
      <c r="F567" s="6">
        <v>144</v>
      </c>
      <c r="G567" s="6" t="s">
        <v>26</v>
      </c>
      <c r="H567" s="6" t="s">
        <v>1440</v>
      </c>
    </row>
    <row r="568" spans="1:8" ht="18.75" customHeight="1">
      <c r="A568" s="10" t="s">
        <v>110</v>
      </c>
      <c r="B568" s="64" t="s">
        <v>1124</v>
      </c>
      <c r="C568" s="65"/>
      <c r="D568" s="6"/>
      <c r="E568" s="6"/>
      <c r="F568" s="6">
        <v>144</v>
      </c>
      <c r="G568" s="6" t="s">
        <v>26</v>
      </c>
      <c r="H568" s="6" t="s">
        <v>1440</v>
      </c>
    </row>
    <row r="569" spans="1:8" ht="18.75" customHeight="1">
      <c r="A569" s="10"/>
      <c r="B569" s="62"/>
      <c r="C569" s="63"/>
      <c r="D569" s="6"/>
      <c r="E569" s="6"/>
      <c r="F569" s="6">
        <v>144</v>
      </c>
      <c r="G569" s="6" t="s">
        <v>26</v>
      </c>
      <c r="H569" s="6" t="s">
        <v>1440</v>
      </c>
    </row>
    <row r="570" spans="1:8" ht="18.75" customHeight="1" thickBot="1">
      <c r="A570" s="10"/>
      <c r="B570" s="66"/>
      <c r="C570" s="67"/>
      <c r="D570" s="6"/>
      <c r="E570" s="6"/>
      <c r="F570" s="6">
        <v>144</v>
      </c>
      <c r="G570" s="6" t="s">
        <v>26</v>
      </c>
      <c r="H570" s="6" t="s">
        <v>1440</v>
      </c>
    </row>
    <row r="571" spans="1:8" ht="18.75" customHeight="1" thickBot="1">
      <c r="A571" s="11" t="s">
        <v>111</v>
      </c>
      <c r="B571" s="25"/>
      <c r="C571" s="7"/>
      <c r="D571" s="6"/>
      <c r="E571" s="6"/>
      <c r="F571" s="6">
        <v>144</v>
      </c>
      <c r="G571" s="6" t="s">
        <v>26</v>
      </c>
      <c r="H571" s="6" t="s">
        <v>1440</v>
      </c>
    </row>
    <row r="572" spans="1:8" ht="18.75" customHeight="1">
      <c r="A572" s="10" t="s">
        <v>112</v>
      </c>
      <c r="B572" s="34" t="str">
        <f>_xlfn.LET(_xlpm.inp,$B$571,_xlpm.nInp,_xlfn.LET(_xlpm.raw,UPPER(TRIM($B$571)),_xlpm.clean,SUBSTITUTE(SUBSTITUTE(SUBSTITUTE(SUBSTITUTE(SUBSTITUTE(_xlpm.raw,"，",","),"、",","),"；",","),"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72" s="19"/>
      <c r="D572" s="6"/>
      <c r="E572" s="6"/>
      <c r="F572" s="6">
        <v>144</v>
      </c>
      <c r="G572" s="6" t="s">
        <v>26</v>
      </c>
      <c r="H572" s="6" t="s">
        <v>1440</v>
      </c>
    </row>
    <row r="573" spans="1:8" ht="18.75" customHeight="1">
      <c r="A573" s="10" t="s">
        <v>113</v>
      </c>
      <c r="B573" s="35" t="str">
        <f>_xlfn.LET(_xlpm.inp,$B$571,_xlpm.nStd,_xlfn.LET(_xlpm.raw,UPPER(TRIM($G$563)),_xlpm.clean,SUBSTITUTE(SUBSTITUTE(SUBSTITUTE(SUBSTITUTE(SUBSTITUTE(_xlpm.raw,"，",","),"、",","),"；",","),"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73" s="18"/>
      <c r="D573" s="6"/>
      <c r="E573" s="6"/>
      <c r="F573" s="6">
        <v>144</v>
      </c>
      <c r="G573" s="6" t="s">
        <v>26</v>
      </c>
      <c r="H573" s="6" t="s">
        <v>1440</v>
      </c>
    </row>
    <row r="574" spans="1:8" ht="18.75" customHeight="1">
      <c r="A574" s="37" t="s">
        <v>114</v>
      </c>
      <c r="B574" s="52" t="str">
        <f>_xlfn.LET(_xlpm.inp,$B$571,_xlpm.p,$H$563,IF(OR(LEN(TRIM(_xlpm.inp))=0,LEN(TRIM(_xlpm.p))=0,_xlpm.p=0),"",_xlpm.p))</f>
        <v/>
      </c>
      <c r="C574" s="53"/>
      <c r="D574" s="6"/>
      <c r="E574" s="6"/>
      <c r="F574" s="6">
        <v>144</v>
      </c>
      <c r="G574" s="6" t="s">
        <v>26</v>
      </c>
      <c r="H574" s="6" t="s">
        <v>1440</v>
      </c>
    </row>
    <row r="575" spans="1:8" ht="18.75" customHeight="1" thickBot="1">
      <c r="A575" s="12"/>
      <c r="B575" s="54"/>
      <c r="C575" s="55"/>
      <c r="D575" s="6"/>
      <c r="E575" s="6"/>
      <c r="F575" s="6">
        <v>144</v>
      </c>
      <c r="G575" s="6" t="s">
        <v>26</v>
      </c>
      <c r="H575" s="6" t="s">
        <v>1440</v>
      </c>
    </row>
    <row r="576" spans="1:8" ht="58.5" customHeight="1" thickTop="1" thickBot="1">
      <c r="A576" s="8" t="s">
        <v>833</v>
      </c>
      <c r="B576" s="56" t="s">
        <v>1441</v>
      </c>
      <c r="C576" s="73"/>
      <c r="D576" s="6"/>
      <c r="E576" s="6"/>
      <c r="F576" s="6">
        <v>145</v>
      </c>
      <c r="G576" s="6" t="s">
        <v>26</v>
      </c>
      <c r="H576" s="6" t="s">
        <v>947</v>
      </c>
    </row>
    <row r="577" spans="1:8" ht="18.75" customHeight="1">
      <c r="A577" s="9"/>
      <c r="B577" s="74"/>
      <c r="C577" s="75"/>
      <c r="D577" s="6"/>
      <c r="E577" s="6"/>
      <c r="F577" s="6"/>
      <c r="G577" s="6"/>
      <c r="H577" s="6"/>
    </row>
    <row r="578" spans="1:8" ht="18.75" customHeight="1">
      <c r="A578" s="10" t="s">
        <v>107</v>
      </c>
      <c r="B578" s="64" t="s">
        <v>1125</v>
      </c>
      <c r="C578" s="65"/>
      <c r="D578" s="6"/>
      <c r="E578" s="6"/>
      <c r="F578" s="6">
        <v>145</v>
      </c>
      <c r="G578" s="6" t="s">
        <v>26</v>
      </c>
      <c r="H578" s="6" t="s">
        <v>947</v>
      </c>
    </row>
    <row r="579" spans="1:8" ht="18.75" customHeight="1">
      <c r="A579" s="10" t="s">
        <v>108</v>
      </c>
      <c r="B579" s="64" t="s">
        <v>1126</v>
      </c>
      <c r="C579" s="65"/>
      <c r="D579" s="6"/>
      <c r="E579" s="6"/>
      <c r="F579" s="6">
        <v>145</v>
      </c>
      <c r="G579" s="6" t="s">
        <v>26</v>
      </c>
      <c r="H579" s="6" t="s">
        <v>947</v>
      </c>
    </row>
    <row r="580" spans="1:8" ht="18.75" customHeight="1">
      <c r="A580" s="10" t="s">
        <v>109</v>
      </c>
      <c r="B580" s="64" t="s">
        <v>1442</v>
      </c>
      <c r="C580" s="65"/>
      <c r="D580" s="6"/>
      <c r="E580" s="6"/>
      <c r="F580" s="6">
        <v>145</v>
      </c>
      <c r="G580" s="6" t="s">
        <v>26</v>
      </c>
      <c r="H580" s="6" t="s">
        <v>947</v>
      </c>
    </row>
    <row r="581" spans="1:8" ht="18.75" customHeight="1">
      <c r="A581" s="10" t="s">
        <v>110</v>
      </c>
      <c r="B581" s="64" t="s">
        <v>1127</v>
      </c>
      <c r="C581" s="65"/>
      <c r="D581" s="6"/>
      <c r="E581" s="6"/>
      <c r="F581" s="6">
        <v>145</v>
      </c>
      <c r="G581" s="6" t="s">
        <v>26</v>
      </c>
      <c r="H581" s="6" t="s">
        <v>947</v>
      </c>
    </row>
    <row r="582" spans="1:8" ht="18.75" customHeight="1">
      <c r="A582" s="10"/>
      <c r="B582" s="62"/>
      <c r="C582" s="63"/>
      <c r="D582" s="6"/>
      <c r="E582" s="6"/>
      <c r="F582" s="6">
        <v>145</v>
      </c>
      <c r="G582" s="6" t="s">
        <v>26</v>
      </c>
      <c r="H582" s="6" t="s">
        <v>947</v>
      </c>
    </row>
    <row r="583" spans="1:8" ht="18.75" customHeight="1" thickBot="1">
      <c r="A583" s="10"/>
      <c r="B583" s="66"/>
      <c r="C583" s="67"/>
      <c r="D583" s="6"/>
      <c r="E583" s="6"/>
      <c r="F583" s="6">
        <v>145</v>
      </c>
      <c r="G583" s="6" t="s">
        <v>26</v>
      </c>
      <c r="H583" s="6" t="s">
        <v>947</v>
      </c>
    </row>
    <row r="584" spans="1:8" ht="18.75" customHeight="1" thickBot="1">
      <c r="A584" s="11" t="s">
        <v>111</v>
      </c>
      <c r="B584" s="25"/>
      <c r="C584" s="7"/>
      <c r="D584" s="6"/>
      <c r="E584" s="6"/>
      <c r="F584" s="6">
        <v>145</v>
      </c>
      <c r="G584" s="6" t="s">
        <v>26</v>
      </c>
      <c r="H584" s="6" t="s">
        <v>947</v>
      </c>
    </row>
    <row r="585" spans="1:8" ht="18.75" customHeight="1">
      <c r="A585" s="10" t="s">
        <v>112</v>
      </c>
      <c r="B585" s="34" t="str">
        <f>_xlfn.LET(_xlpm.inp,$B$584,_xlpm.nInp,_xlfn.LET(_xlpm.raw,UPPER(TRIM($B$584)),_xlpm.clean,SUBSTITUTE(SUBSTITUTE(SUBSTITUTE(SUBSTITUTE(SUBSTITUTE(_xlpm.raw,"，",","),"、",","),"；",","),"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85" s="19"/>
      <c r="D585" s="6"/>
      <c r="E585" s="6"/>
      <c r="F585" s="6">
        <v>145</v>
      </c>
      <c r="G585" s="6" t="s">
        <v>26</v>
      </c>
      <c r="H585" s="6" t="s">
        <v>947</v>
      </c>
    </row>
    <row r="586" spans="1:8" ht="18.75" customHeight="1">
      <c r="A586" s="10" t="s">
        <v>113</v>
      </c>
      <c r="B586" s="35" t="str">
        <f>_xlfn.LET(_xlpm.inp,$B$584,_xlpm.nStd,_xlfn.LET(_xlpm.raw,UPPER(TRIM($G$576)),_xlpm.clean,SUBSTITUTE(SUBSTITUTE(SUBSTITUTE(SUBSTITUTE(SUBSTITUTE(_xlpm.raw,"，",","),"、",","),"；",","),"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86" s="18"/>
      <c r="D586" s="6"/>
      <c r="E586" s="6"/>
      <c r="F586" s="6">
        <v>145</v>
      </c>
      <c r="G586" s="6" t="s">
        <v>26</v>
      </c>
      <c r="H586" s="6" t="s">
        <v>947</v>
      </c>
    </row>
    <row r="587" spans="1:8" ht="18.75" customHeight="1">
      <c r="A587" s="37" t="s">
        <v>114</v>
      </c>
      <c r="B587" s="52" t="str">
        <f>_xlfn.LET(_xlpm.inp,$B$584,_xlpm.p,$H$576,IF(OR(LEN(TRIM(_xlpm.inp))=0,LEN(TRIM(_xlpm.p))=0,_xlpm.p=0),"",_xlpm.p))</f>
        <v/>
      </c>
      <c r="C587" s="53"/>
      <c r="D587" s="6"/>
      <c r="E587" s="6"/>
      <c r="F587" s="6">
        <v>145</v>
      </c>
      <c r="G587" s="6" t="s">
        <v>26</v>
      </c>
      <c r="H587" s="6" t="s">
        <v>947</v>
      </c>
    </row>
    <row r="588" spans="1:8" ht="18.75" customHeight="1" thickBot="1">
      <c r="A588" s="12"/>
      <c r="B588" s="54"/>
      <c r="C588" s="55"/>
      <c r="D588" s="6"/>
      <c r="E588" s="6"/>
      <c r="F588" s="6">
        <v>145</v>
      </c>
      <c r="G588" s="6" t="s">
        <v>26</v>
      </c>
      <c r="H588" s="6" t="s">
        <v>947</v>
      </c>
    </row>
    <row r="589" spans="1:8" ht="58.5" customHeight="1" thickTop="1" thickBot="1">
      <c r="A589" s="8" t="s">
        <v>834</v>
      </c>
      <c r="B589" s="56" t="s">
        <v>1443</v>
      </c>
      <c r="C589" s="73"/>
      <c r="D589" s="6"/>
      <c r="E589" s="6"/>
      <c r="F589" s="6">
        <v>146</v>
      </c>
      <c r="G589" s="6" t="s">
        <v>26</v>
      </c>
      <c r="H589" s="6" t="s">
        <v>1444</v>
      </c>
    </row>
    <row r="590" spans="1:8" ht="18.75" customHeight="1">
      <c r="A590" s="9"/>
      <c r="B590" s="74"/>
      <c r="C590" s="75"/>
      <c r="D590" s="6"/>
      <c r="E590" s="6"/>
      <c r="F590" s="6"/>
      <c r="G590" s="6"/>
      <c r="H590" s="6"/>
    </row>
    <row r="591" spans="1:8" ht="18.75" customHeight="1">
      <c r="A591" s="10" t="s">
        <v>107</v>
      </c>
      <c r="B591" s="64" t="s">
        <v>1128</v>
      </c>
      <c r="C591" s="65"/>
      <c r="D591" s="6"/>
      <c r="E591" s="6"/>
      <c r="F591" s="6">
        <v>146</v>
      </c>
      <c r="G591" s="6" t="s">
        <v>26</v>
      </c>
      <c r="H591" s="6" t="s">
        <v>1444</v>
      </c>
    </row>
    <row r="592" spans="1:8" ht="18.75" customHeight="1">
      <c r="A592" s="10" t="s">
        <v>108</v>
      </c>
      <c r="B592" s="64" t="s">
        <v>1129</v>
      </c>
      <c r="C592" s="65"/>
      <c r="D592" s="6"/>
      <c r="E592" s="6"/>
      <c r="F592" s="6">
        <v>146</v>
      </c>
      <c r="G592" s="6" t="s">
        <v>26</v>
      </c>
      <c r="H592" s="6" t="s">
        <v>1444</v>
      </c>
    </row>
    <row r="593" spans="1:8" ht="18.75" customHeight="1">
      <c r="A593" s="10" t="s">
        <v>109</v>
      </c>
      <c r="B593" s="64" t="s">
        <v>1130</v>
      </c>
      <c r="C593" s="65"/>
      <c r="D593" s="6"/>
      <c r="E593" s="6"/>
      <c r="F593" s="6">
        <v>146</v>
      </c>
      <c r="G593" s="6" t="s">
        <v>26</v>
      </c>
      <c r="H593" s="6" t="s">
        <v>1444</v>
      </c>
    </row>
    <row r="594" spans="1:8" ht="18.75" customHeight="1">
      <c r="A594" s="10" t="s">
        <v>110</v>
      </c>
      <c r="B594" s="64" t="s">
        <v>1131</v>
      </c>
      <c r="C594" s="65"/>
      <c r="D594" s="6"/>
      <c r="E594" s="6"/>
      <c r="F594" s="6">
        <v>146</v>
      </c>
      <c r="G594" s="6" t="s">
        <v>26</v>
      </c>
      <c r="H594" s="6" t="s">
        <v>1444</v>
      </c>
    </row>
    <row r="595" spans="1:8" ht="18.75" customHeight="1">
      <c r="A595" s="10"/>
      <c r="B595" s="62"/>
      <c r="C595" s="63"/>
      <c r="D595" s="6"/>
      <c r="E595" s="6"/>
      <c r="F595" s="6">
        <v>146</v>
      </c>
      <c r="G595" s="6" t="s">
        <v>26</v>
      </c>
      <c r="H595" s="6" t="s">
        <v>1444</v>
      </c>
    </row>
    <row r="596" spans="1:8" ht="18.75" customHeight="1" thickBot="1">
      <c r="A596" s="10"/>
      <c r="B596" s="66"/>
      <c r="C596" s="67"/>
      <c r="D596" s="6"/>
      <c r="E596" s="6"/>
      <c r="F596" s="6">
        <v>146</v>
      </c>
      <c r="G596" s="6" t="s">
        <v>26</v>
      </c>
      <c r="H596" s="6" t="s">
        <v>1444</v>
      </c>
    </row>
    <row r="597" spans="1:8" ht="18.75" customHeight="1" thickBot="1">
      <c r="A597" s="11" t="s">
        <v>111</v>
      </c>
      <c r="B597" s="25"/>
      <c r="C597" s="7"/>
      <c r="D597" s="6"/>
      <c r="E597" s="6"/>
      <c r="F597" s="6">
        <v>146</v>
      </c>
      <c r="G597" s="6" t="s">
        <v>26</v>
      </c>
      <c r="H597" s="6" t="s">
        <v>1444</v>
      </c>
    </row>
    <row r="598" spans="1:8" ht="18.75" customHeight="1">
      <c r="A598" s="10" t="s">
        <v>112</v>
      </c>
      <c r="B598" s="34" t="str">
        <f>_xlfn.LET(_xlpm.inp,$B$597,_xlpm.nInp,_xlfn.LET(_xlpm.raw,UPPER(TRIM($B$597)),_xlpm.clean,SUBSTITUTE(SUBSTITUTE(SUBSTITUTE(SUBSTITUTE(SUBSTITUTE(_xlpm.raw,"，",","),"、",","),"；",","),"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98" s="19"/>
      <c r="D598" s="6"/>
      <c r="E598" s="6"/>
      <c r="F598" s="6">
        <v>146</v>
      </c>
      <c r="G598" s="6" t="s">
        <v>26</v>
      </c>
      <c r="H598" s="6" t="s">
        <v>1444</v>
      </c>
    </row>
    <row r="599" spans="1:8" ht="18.75" customHeight="1">
      <c r="A599" s="10" t="s">
        <v>113</v>
      </c>
      <c r="B599" s="35" t="str">
        <f>_xlfn.LET(_xlpm.inp,$B$597,_xlpm.nStd,_xlfn.LET(_xlpm.raw,UPPER(TRIM($G$589)),_xlpm.clean,SUBSTITUTE(SUBSTITUTE(SUBSTITUTE(SUBSTITUTE(SUBSTITUTE(_xlpm.raw,"，",","),"、",","),"；",","),"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99" s="18"/>
      <c r="D599" s="6"/>
      <c r="E599" s="6"/>
      <c r="F599" s="6">
        <v>146</v>
      </c>
      <c r="G599" s="6" t="s">
        <v>26</v>
      </c>
      <c r="H599" s="6" t="s">
        <v>1444</v>
      </c>
    </row>
    <row r="600" spans="1:8" ht="18.75" customHeight="1">
      <c r="A600" s="37" t="s">
        <v>114</v>
      </c>
      <c r="B600" s="52" t="str">
        <f>_xlfn.LET(_xlpm.inp,$B$597,_xlpm.p,$H$589,IF(OR(LEN(TRIM(_xlpm.inp))=0,LEN(TRIM(_xlpm.p))=0,_xlpm.p=0),"",_xlpm.p))</f>
        <v/>
      </c>
      <c r="C600" s="53"/>
      <c r="D600" s="6"/>
      <c r="E600" s="6"/>
      <c r="F600" s="6">
        <v>146</v>
      </c>
      <c r="G600" s="6" t="s">
        <v>26</v>
      </c>
      <c r="H600" s="6" t="s">
        <v>1444</v>
      </c>
    </row>
    <row r="601" spans="1:8" ht="18.75" customHeight="1" thickBot="1">
      <c r="A601" s="12"/>
      <c r="B601" s="54"/>
      <c r="C601" s="55"/>
      <c r="D601" s="6"/>
      <c r="E601" s="6"/>
      <c r="F601" s="6">
        <v>146</v>
      </c>
      <c r="G601" s="6" t="s">
        <v>26</v>
      </c>
      <c r="H601" s="6" t="s">
        <v>1444</v>
      </c>
    </row>
    <row r="602" spans="1:8" ht="58.5" customHeight="1" thickTop="1" thickBot="1">
      <c r="A602" s="8" t="s">
        <v>835</v>
      </c>
      <c r="B602" s="56" t="s">
        <v>1445</v>
      </c>
      <c r="C602" s="73"/>
      <c r="D602" s="6"/>
      <c r="E602" s="6"/>
      <c r="F602" s="6">
        <v>147</v>
      </c>
      <c r="G602" s="6" t="s">
        <v>28</v>
      </c>
      <c r="H602" s="6" t="s">
        <v>1446</v>
      </c>
    </row>
    <row r="603" spans="1:8" ht="18.75" customHeight="1">
      <c r="A603" s="9"/>
      <c r="B603" s="74"/>
      <c r="C603" s="75"/>
      <c r="D603" s="6"/>
      <c r="E603" s="6"/>
      <c r="F603" s="6"/>
      <c r="G603" s="6"/>
      <c r="H603" s="6"/>
    </row>
    <row r="604" spans="1:8" ht="18.75" customHeight="1">
      <c r="A604" s="10" t="s">
        <v>107</v>
      </c>
      <c r="B604" s="64" t="s">
        <v>1132</v>
      </c>
      <c r="C604" s="65"/>
      <c r="D604" s="6"/>
      <c r="E604" s="6"/>
      <c r="F604" s="6">
        <v>147</v>
      </c>
      <c r="G604" s="6" t="s">
        <v>28</v>
      </c>
      <c r="H604" s="6" t="s">
        <v>1446</v>
      </c>
    </row>
    <row r="605" spans="1:8" ht="18.75" customHeight="1">
      <c r="A605" s="10" t="s">
        <v>108</v>
      </c>
      <c r="B605" s="64" t="s">
        <v>1133</v>
      </c>
      <c r="C605" s="65"/>
      <c r="D605" s="6"/>
      <c r="E605" s="6"/>
      <c r="F605" s="6">
        <v>147</v>
      </c>
      <c r="G605" s="6" t="s">
        <v>28</v>
      </c>
      <c r="H605" s="6" t="s">
        <v>1446</v>
      </c>
    </row>
    <row r="606" spans="1:8" ht="18.75" customHeight="1">
      <c r="A606" s="10" t="s">
        <v>109</v>
      </c>
      <c r="B606" s="64" t="s">
        <v>1134</v>
      </c>
      <c r="C606" s="65"/>
      <c r="D606" s="6"/>
      <c r="E606" s="6"/>
      <c r="F606" s="6">
        <v>147</v>
      </c>
      <c r="G606" s="6" t="s">
        <v>28</v>
      </c>
      <c r="H606" s="6" t="s">
        <v>1446</v>
      </c>
    </row>
    <row r="607" spans="1:8" ht="18.75" customHeight="1">
      <c r="A607" s="10" t="s">
        <v>110</v>
      </c>
      <c r="B607" s="64" t="s">
        <v>1135</v>
      </c>
      <c r="C607" s="65"/>
      <c r="D607" s="6"/>
      <c r="E607" s="6"/>
      <c r="F607" s="6">
        <v>147</v>
      </c>
      <c r="G607" s="6" t="s">
        <v>28</v>
      </c>
      <c r="H607" s="6" t="s">
        <v>1446</v>
      </c>
    </row>
    <row r="608" spans="1:8" ht="18.75" customHeight="1">
      <c r="A608" s="10"/>
      <c r="B608" s="62"/>
      <c r="C608" s="63"/>
      <c r="D608" s="6"/>
      <c r="E608" s="6"/>
      <c r="F608" s="6">
        <v>147</v>
      </c>
      <c r="G608" s="6" t="s">
        <v>28</v>
      </c>
      <c r="H608" s="6" t="s">
        <v>1446</v>
      </c>
    </row>
    <row r="609" spans="1:8" ht="18.75" customHeight="1" thickBot="1">
      <c r="A609" s="10"/>
      <c r="B609" s="66"/>
      <c r="C609" s="67"/>
      <c r="D609" s="6"/>
      <c r="E609" s="6"/>
      <c r="F609" s="6">
        <v>147</v>
      </c>
      <c r="G609" s="6" t="s">
        <v>28</v>
      </c>
      <c r="H609" s="6" t="s">
        <v>1446</v>
      </c>
    </row>
    <row r="610" spans="1:8" ht="18.75" customHeight="1" thickBot="1">
      <c r="A610" s="11" t="s">
        <v>111</v>
      </c>
      <c r="B610" s="25"/>
      <c r="C610" s="7"/>
      <c r="D610" s="6"/>
      <c r="E610" s="6"/>
      <c r="F610" s="6">
        <v>147</v>
      </c>
      <c r="G610" s="6" t="s">
        <v>28</v>
      </c>
      <c r="H610" s="6" t="s">
        <v>1446</v>
      </c>
    </row>
    <row r="611" spans="1:8" ht="18.75" customHeight="1">
      <c r="A611" s="10" t="s">
        <v>112</v>
      </c>
      <c r="B611" s="34" t="str">
        <f>_xlfn.LET(_xlpm.inp,$B$610,_xlpm.nInp,_xlfn.LET(_xlpm.raw,UPPER(TRIM($B$610)),_xlpm.clean,SUBSTITUTE(SUBSTITUTE(SUBSTITUTE(SUBSTITUTE(SUBSTITUTE(_xlpm.raw,"，",","),"、",","),"；",","),"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11" s="19"/>
      <c r="D611" s="6"/>
      <c r="E611" s="6"/>
      <c r="F611" s="6">
        <v>147</v>
      </c>
      <c r="G611" s="6" t="s">
        <v>28</v>
      </c>
      <c r="H611" s="6" t="s">
        <v>1446</v>
      </c>
    </row>
    <row r="612" spans="1:8" ht="18.75" customHeight="1">
      <c r="A612" s="10" t="s">
        <v>113</v>
      </c>
      <c r="B612" s="35" t="str">
        <f>_xlfn.LET(_xlpm.inp,$B$610,_xlpm.nStd,_xlfn.LET(_xlpm.raw,UPPER(TRIM($G$602)),_xlpm.clean,SUBSTITUTE(SUBSTITUTE(SUBSTITUTE(SUBSTITUTE(SUBSTITUTE(_xlpm.raw,"，",","),"、",","),"；",","),"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12" s="18"/>
      <c r="D612" s="6"/>
      <c r="E612" s="6"/>
      <c r="F612" s="6">
        <v>147</v>
      </c>
      <c r="G612" s="6" t="s">
        <v>28</v>
      </c>
      <c r="H612" s="6" t="s">
        <v>1446</v>
      </c>
    </row>
    <row r="613" spans="1:8" ht="18.75" customHeight="1">
      <c r="A613" s="37" t="s">
        <v>114</v>
      </c>
      <c r="B613" s="52" t="str">
        <f>_xlfn.LET(_xlpm.inp,$B$610,_xlpm.p,$H$602,IF(OR(LEN(TRIM(_xlpm.inp))=0,LEN(TRIM(_xlpm.p))=0,_xlpm.p=0),"",_xlpm.p))</f>
        <v/>
      </c>
      <c r="C613" s="53"/>
      <c r="D613" s="6"/>
      <c r="E613" s="6"/>
      <c r="F613" s="6">
        <v>147</v>
      </c>
      <c r="G613" s="6" t="s">
        <v>28</v>
      </c>
      <c r="H613" s="6" t="s">
        <v>1446</v>
      </c>
    </row>
    <row r="614" spans="1:8" ht="18.75" customHeight="1" thickBot="1">
      <c r="A614" s="12"/>
      <c r="B614" s="54"/>
      <c r="C614" s="55"/>
      <c r="D614" s="6"/>
      <c r="E614" s="6"/>
      <c r="F614" s="6">
        <v>147</v>
      </c>
      <c r="G614" s="6" t="s">
        <v>28</v>
      </c>
      <c r="H614" s="6" t="s">
        <v>1446</v>
      </c>
    </row>
    <row r="615" spans="1:8" ht="58.5" customHeight="1" thickTop="1" thickBot="1">
      <c r="A615" s="8" t="s">
        <v>837</v>
      </c>
      <c r="B615" s="56" t="s">
        <v>1447</v>
      </c>
      <c r="C615" s="73"/>
      <c r="D615" s="6"/>
      <c r="E615" s="6"/>
      <c r="F615" s="6">
        <v>148</v>
      </c>
      <c r="G615" s="6" t="s">
        <v>28</v>
      </c>
      <c r="H615" s="6" t="s">
        <v>1448</v>
      </c>
    </row>
    <row r="616" spans="1:8" ht="18.75" customHeight="1">
      <c r="A616" s="9"/>
      <c r="B616" s="74"/>
      <c r="C616" s="75"/>
      <c r="D616" s="6"/>
      <c r="E616" s="6"/>
      <c r="F616" s="6"/>
      <c r="G616" s="6"/>
      <c r="H616" s="6"/>
    </row>
    <row r="617" spans="1:8" ht="18.75" customHeight="1">
      <c r="A617" s="10" t="s">
        <v>107</v>
      </c>
      <c r="B617" s="64" t="s">
        <v>1136</v>
      </c>
      <c r="C617" s="65"/>
      <c r="D617" s="6"/>
      <c r="E617" s="6"/>
      <c r="F617" s="6">
        <v>148</v>
      </c>
      <c r="G617" s="6" t="s">
        <v>28</v>
      </c>
      <c r="H617" s="6" t="s">
        <v>1448</v>
      </c>
    </row>
    <row r="618" spans="1:8" ht="18.75" customHeight="1">
      <c r="A618" s="10" t="s">
        <v>108</v>
      </c>
      <c r="B618" s="64" t="s">
        <v>1137</v>
      </c>
      <c r="C618" s="65"/>
      <c r="D618" s="6"/>
      <c r="E618" s="6"/>
      <c r="F618" s="6">
        <v>148</v>
      </c>
      <c r="G618" s="6" t="s">
        <v>28</v>
      </c>
      <c r="H618" s="6" t="s">
        <v>1448</v>
      </c>
    </row>
    <row r="619" spans="1:8" ht="18.75" customHeight="1">
      <c r="A619" s="10" t="s">
        <v>109</v>
      </c>
      <c r="B619" s="64" t="s">
        <v>1138</v>
      </c>
      <c r="C619" s="65"/>
      <c r="D619" s="6"/>
      <c r="E619" s="6"/>
      <c r="F619" s="6">
        <v>148</v>
      </c>
      <c r="G619" s="6" t="s">
        <v>28</v>
      </c>
      <c r="H619" s="6" t="s">
        <v>1448</v>
      </c>
    </row>
    <row r="620" spans="1:8" ht="18.75" customHeight="1">
      <c r="A620" s="10" t="s">
        <v>110</v>
      </c>
      <c r="B620" s="64" t="s">
        <v>1139</v>
      </c>
      <c r="C620" s="65"/>
      <c r="D620" s="6"/>
      <c r="E620" s="6"/>
      <c r="F620" s="6">
        <v>148</v>
      </c>
      <c r="G620" s="6" t="s">
        <v>28</v>
      </c>
      <c r="H620" s="6" t="s">
        <v>1448</v>
      </c>
    </row>
    <row r="621" spans="1:8" ht="18.75" customHeight="1">
      <c r="A621" s="10"/>
      <c r="B621" s="62"/>
      <c r="C621" s="63"/>
      <c r="D621" s="6"/>
      <c r="E621" s="6"/>
      <c r="F621" s="6">
        <v>148</v>
      </c>
      <c r="G621" s="6" t="s">
        <v>28</v>
      </c>
      <c r="H621" s="6" t="s">
        <v>1448</v>
      </c>
    </row>
    <row r="622" spans="1:8" ht="18.75" customHeight="1" thickBot="1">
      <c r="A622" s="10"/>
      <c r="B622" s="66"/>
      <c r="C622" s="67"/>
      <c r="D622" s="6"/>
      <c r="E622" s="6"/>
      <c r="F622" s="6">
        <v>148</v>
      </c>
      <c r="G622" s="6" t="s">
        <v>28</v>
      </c>
      <c r="H622" s="6" t="s">
        <v>1448</v>
      </c>
    </row>
    <row r="623" spans="1:8" ht="18.75" customHeight="1" thickBot="1">
      <c r="A623" s="11" t="s">
        <v>111</v>
      </c>
      <c r="B623" s="25"/>
      <c r="C623" s="7"/>
      <c r="D623" s="6"/>
      <c r="E623" s="6"/>
      <c r="F623" s="6">
        <v>148</v>
      </c>
      <c r="G623" s="6" t="s">
        <v>28</v>
      </c>
      <c r="H623" s="6" t="s">
        <v>1448</v>
      </c>
    </row>
    <row r="624" spans="1:8" ht="18.75" customHeight="1">
      <c r="A624" s="10" t="s">
        <v>112</v>
      </c>
      <c r="B624" s="34" t="str">
        <f>_xlfn.LET(_xlpm.inp,$B$623,_xlpm.nInp,_xlfn.LET(_xlpm.raw,UPPER(TRIM($B$623)),_xlpm.clean,SUBSTITUTE(SUBSTITUTE(SUBSTITUTE(SUBSTITUTE(SUBSTITUTE(_xlpm.raw,"，",","),"、",","),"；",","),"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24" s="19"/>
      <c r="D624" s="6"/>
      <c r="E624" s="6"/>
      <c r="F624" s="6">
        <v>148</v>
      </c>
      <c r="G624" s="6" t="s">
        <v>28</v>
      </c>
      <c r="H624" s="6" t="s">
        <v>1448</v>
      </c>
    </row>
    <row r="625" spans="1:8" ht="18.75" customHeight="1">
      <c r="A625" s="10" t="s">
        <v>113</v>
      </c>
      <c r="B625" s="35" t="str">
        <f>_xlfn.LET(_xlpm.inp,$B$623,_xlpm.nStd,_xlfn.LET(_xlpm.raw,UPPER(TRIM($G$615)),_xlpm.clean,SUBSTITUTE(SUBSTITUTE(SUBSTITUTE(SUBSTITUTE(SUBSTITUTE(_xlpm.raw,"，",","),"、",","),"；",","),"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25" s="18"/>
      <c r="D625" s="6"/>
      <c r="E625" s="6"/>
      <c r="F625" s="6">
        <v>148</v>
      </c>
      <c r="G625" s="6" t="s">
        <v>28</v>
      </c>
      <c r="H625" s="6" t="s">
        <v>1448</v>
      </c>
    </row>
    <row r="626" spans="1:8" ht="18.75" customHeight="1">
      <c r="A626" s="37" t="s">
        <v>114</v>
      </c>
      <c r="B626" s="52" t="str">
        <f>_xlfn.LET(_xlpm.inp,$B$623,_xlpm.p,$H$615,IF(OR(LEN(TRIM(_xlpm.inp))=0,LEN(TRIM(_xlpm.p))=0,_xlpm.p=0),"",_xlpm.p))</f>
        <v/>
      </c>
      <c r="C626" s="53"/>
      <c r="D626" s="6"/>
      <c r="E626" s="6"/>
      <c r="F626" s="6">
        <v>148</v>
      </c>
      <c r="G626" s="6" t="s">
        <v>28</v>
      </c>
      <c r="H626" s="6" t="s">
        <v>1448</v>
      </c>
    </row>
    <row r="627" spans="1:8" ht="18.75" customHeight="1" thickBot="1">
      <c r="A627" s="12"/>
      <c r="B627" s="54"/>
      <c r="C627" s="55"/>
      <c r="D627" s="6"/>
      <c r="E627" s="6"/>
      <c r="F627" s="6">
        <v>148</v>
      </c>
      <c r="G627" s="6" t="s">
        <v>28</v>
      </c>
      <c r="H627" s="6" t="s">
        <v>1448</v>
      </c>
    </row>
    <row r="628" spans="1:8" ht="58.5" customHeight="1" thickTop="1" thickBot="1">
      <c r="A628" s="8" t="s">
        <v>838</v>
      </c>
      <c r="B628" s="56" t="s">
        <v>1449</v>
      </c>
      <c r="C628" s="73"/>
      <c r="D628" s="6"/>
      <c r="E628" s="6"/>
      <c r="F628" s="6">
        <v>149</v>
      </c>
      <c r="G628" s="6" t="s">
        <v>18</v>
      </c>
      <c r="H628" s="6" t="s">
        <v>1450</v>
      </c>
    </row>
    <row r="629" spans="1:8" ht="18.75" customHeight="1">
      <c r="A629" s="9"/>
      <c r="B629" s="74"/>
      <c r="C629" s="75"/>
      <c r="D629" s="6"/>
      <c r="E629" s="6"/>
      <c r="F629" s="6"/>
      <c r="G629" s="6"/>
      <c r="H629" s="6"/>
    </row>
    <row r="630" spans="1:8" ht="18.75" customHeight="1">
      <c r="A630" s="10" t="s">
        <v>107</v>
      </c>
      <c r="B630" s="64" t="s">
        <v>1140</v>
      </c>
      <c r="C630" s="65"/>
      <c r="D630" s="6"/>
      <c r="E630" s="6"/>
      <c r="F630" s="6">
        <v>149</v>
      </c>
      <c r="G630" s="6" t="s">
        <v>18</v>
      </c>
      <c r="H630" s="6" t="s">
        <v>1450</v>
      </c>
    </row>
    <row r="631" spans="1:8" ht="18.75" customHeight="1">
      <c r="A631" s="10" t="s">
        <v>108</v>
      </c>
      <c r="B631" s="64" t="s">
        <v>1141</v>
      </c>
      <c r="C631" s="65"/>
      <c r="D631" s="6"/>
      <c r="E631" s="6"/>
      <c r="F631" s="6">
        <v>149</v>
      </c>
      <c r="G631" s="6" t="s">
        <v>18</v>
      </c>
      <c r="H631" s="6" t="s">
        <v>1450</v>
      </c>
    </row>
    <row r="632" spans="1:8" ht="18.75" customHeight="1">
      <c r="A632" s="10" t="s">
        <v>109</v>
      </c>
      <c r="B632" s="64" t="s">
        <v>1142</v>
      </c>
      <c r="C632" s="65"/>
      <c r="D632" s="6"/>
      <c r="E632" s="6"/>
      <c r="F632" s="6">
        <v>149</v>
      </c>
      <c r="G632" s="6" t="s">
        <v>18</v>
      </c>
      <c r="H632" s="6" t="s">
        <v>1450</v>
      </c>
    </row>
    <row r="633" spans="1:8" ht="18.75" customHeight="1">
      <c r="A633" s="10" t="s">
        <v>110</v>
      </c>
      <c r="B633" s="64" t="s">
        <v>1143</v>
      </c>
      <c r="C633" s="65"/>
      <c r="D633" s="6"/>
      <c r="E633" s="6"/>
      <c r="F633" s="6">
        <v>149</v>
      </c>
      <c r="G633" s="6" t="s">
        <v>18</v>
      </c>
      <c r="H633" s="6" t="s">
        <v>1450</v>
      </c>
    </row>
    <row r="634" spans="1:8" ht="18.75" customHeight="1">
      <c r="A634" s="10"/>
      <c r="B634" s="62"/>
      <c r="C634" s="63"/>
      <c r="D634" s="6"/>
      <c r="E634" s="6"/>
      <c r="F634" s="6">
        <v>149</v>
      </c>
      <c r="G634" s="6" t="s">
        <v>18</v>
      </c>
      <c r="H634" s="6" t="s">
        <v>1450</v>
      </c>
    </row>
    <row r="635" spans="1:8" ht="18.75" customHeight="1" thickBot="1">
      <c r="A635" s="10"/>
      <c r="B635" s="66"/>
      <c r="C635" s="67"/>
      <c r="D635" s="6"/>
      <c r="E635" s="6"/>
      <c r="F635" s="6">
        <v>149</v>
      </c>
      <c r="G635" s="6" t="s">
        <v>18</v>
      </c>
      <c r="H635" s="6" t="s">
        <v>1450</v>
      </c>
    </row>
    <row r="636" spans="1:8" ht="18.75" customHeight="1" thickBot="1">
      <c r="A636" s="11" t="s">
        <v>111</v>
      </c>
      <c r="B636" s="25"/>
      <c r="C636" s="7"/>
      <c r="D636" s="6"/>
      <c r="E636" s="6"/>
      <c r="F636" s="6">
        <v>149</v>
      </c>
      <c r="G636" s="6" t="s">
        <v>18</v>
      </c>
      <c r="H636" s="6" t="s">
        <v>1450</v>
      </c>
    </row>
    <row r="637" spans="1:8" ht="18.75" customHeight="1">
      <c r="A637" s="10" t="s">
        <v>112</v>
      </c>
      <c r="B637" s="34" t="str">
        <f>_xlfn.LET(_xlpm.inp,$B$636,_xlpm.nInp,_xlfn.LET(_xlpm.raw,UPPER(TRIM($B$636)),_xlpm.clean,SUBSTITUTE(SUBSTITUTE(SUBSTITUTE(SUBSTITUTE(SUBSTITUTE(_xlpm.raw,"，",","),"、",","),"；",","),"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37" s="19"/>
      <c r="D637" s="6"/>
      <c r="E637" s="6"/>
      <c r="F637" s="6">
        <v>149</v>
      </c>
      <c r="G637" s="6" t="s">
        <v>18</v>
      </c>
      <c r="H637" s="6" t="s">
        <v>1450</v>
      </c>
    </row>
    <row r="638" spans="1:8" ht="18.75" customHeight="1">
      <c r="A638" s="10" t="s">
        <v>113</v>
      </c>
      <c r="B638" s="35" t="str">
        <f>_xlfn.LET(_xlpm.inp,$B$636,_xlpm.nStd,_xlfn.LET(_xlpm.raw,UPPER(TRIM($G$628)),_xlpm.clean,SUBSTITUTE(SUBSTITUTE(SUBSTITUTE(SUBSTITUTE(SUBSTITUTE(_xlpm.raw,"，",","),"、",","),"；",","),"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38" s="18"/>
      <c r="D638" s="6"/>
      <c r="E638" s="6"/>
      <c r="F638" s="6">
        <v>149</v>
      </c>
      <c r="G638" s="6" t="s">
        <v>18</v>
      </c>
      <c r="H638" s="6" t="s">
        <v>1450</v>
      </c>
    </row>
    <row r="639" spans="1:8" ht="18.75" customHeight="1">
      <c r="A639" s="37" t="s">
        <v>114</v>
      </c>
      <c r="B639" s="52" t="str">
        <f>_xlfn.LET(_xlpm.inp,$B$636,_xlpm.p,$H$628,IF(OR(LEN(TRIM(_xlpm.inp))=0,LEN(TRIM(_xlpm.p))=0,_xlpm.p=0),"",_xlpm.p))</f>
        <v/>
      </c>
      <c r="C639" s="53"/>
      <c r="D639" s="6"/>
      <c r="E639" s="6"/>
      <c r="F639" s="6">
        <v>149</v>
      </c>
      <c r="G639" s="6" t="s">
        <v>18</v>
      </c>
      <c r="H639" s="6" t="s">
        <v>1450</v>
      </c>
    </row>
    <row r="640" spans="1:8" ht="18.75" customHeight="1" thickBot="1">
      <c r="A640" s="12"/>
      <c r="B640" s="54"/>
      <c r="C640" s="55"/>
      <c r="D640" s="6"/>
      <c r="E640" s="6"/>
      <c r="F640" s="6">
        <v>149</v>
      </c>
      <c r="G640" s="6" t="s">
        <v>18</v>
      </c>
      <c r="H640" s="6" t="s">
        <v>1450</v>
      </c>
    </row>
    <row r="641" spans="1:8" ht="58.5" customHeight="1" thickTop="1" thickBot="1">
      <c r="A641" s="8" t="s">
        <v>839</v>
      </c>
      <c r="B641" s="56" t="s">
        <v>1451</v>
      </c>
      <c r="C641" s="73"/>
      <c r="D641" s="6"/>
      <c r="E641" s="6"/>
      <c r="F641" s="6">
        <v>150</v>
      </c>
      <c r="G641" s="6" t="s">
        <v>26</v>
      </c>
      <c r="H641" s="6" t="s">
        <v>1452</v>
      </c>
    </row>
    <row r="642" spans="1:8" ht="18.75" customHeight="1">
      <c r="A642" s="9"/>
      <c r="B642" s="74"/>
      <c r="C642" s="75"/>
      <c r="D642" s="6"/>
      <c r="E642" s="6"/>
      <c r="F642" s="6"/>
      <c r="G642" s="6"/>
      <c r="H642" s="6"/>
    </row>
    <row r="643" spans="1:8" ht="18.75" customHeight="1">
      <c r="A643" s="10" t="s">
        <v>107</v>
      </c>
      <c r="B643" s="64" t="s">
        <v>1144</v>
      </c>
      <c r="C643" s="65"/>
      <c r="D643" s="6"/>
      <c r="E643" s="6"/>
      <c r="F643" s="6">
        <v>150</v>
      </c>
      <c r="G643" s="6" t="s">
        <v>26</v>
      </c>
      <c r="H643" s="6" t="s">
        <v>1452</v>
      </c>
    </row>
    <row r="644" spans="1:8" ht="18.75" customHeight="1">
      <c r="A644" s="10" t="s">
        <v>108</v>
      </c>
      <c r="B644" s="64" t="s">
        <v>1145</v>
      </c>
      <c r="C644" s="65"/>
      <c r="D644" s="6"/>
      <c r="E644" s="6"/>
      <c r="F644" s="6">
        <v>150</v>
      </c>
      <c r="G644" s="6" t="s">
        <v>26</v>
      </c>
      <c r="H644" s="6" t="s">
        <v>1452</v>
      </c>
    </row>
    <row r="645" spans="1:8" ht="18.75" customHeight="1">
      <c r="A645" s="10" t="s">
        <v>109</v>
      </c>
      <c r="B645" s="64" t="s">
        <v>1146</v>
      </c>
      <c r="C645" s="65"/>
      <c r="D645" s="6"/>
      <c r="E645" s="6"/>
      <c r="F645" s="6">
        <v>150</v>
      </c>
      <c r="G645" s="6" t="s">
        <v>26</v>
      </c>
      <c r="H645" s="6" t="s">
        <v>1452</v>
      </c>
    </row>
    <row r="646" spans="1:8" ht="18.75" customHeight="1">
      <c r="A646" s="10" t="s">
        <v>110</v>
      </c>
      <c r="B646" s="64" t="s">
        <v>1147</v>
      </c>
      <c r="C646" s="65"/>
      <c r="D646" s="6"/>
      <c r="E646" s="6"/>
      <c r="F646" s="6">
        <v>150</v>
      </c>
      <c r="G646" s="6" t="s">
        <v>26</v>
      </c>
      <c r="H646" s="6" t="s">
        <v>1452</v>
      </c>
    </row>
    <row r="647" spans="1:8" ht="18.75" customHeight="1">
      <c r="A647" s="10"/>
      <c r="B647" s="62"/>
      <c r="C647" s="63"/>
      <c r="D647" s="6"/>
      <c r="E647" s="6"/>
      <c r="F647" s="6">
        <v>150</v>
      </c>
      <c r="G647" s="6" t="s">
        <v>26</v>
      </c>
      <c r="H647" s="6" t="s">
        <v>1452</v>
      </c>
    </row>
    <row r="648" spans="1:8" ht="18.75" customHeight="1" thickBot="1">
      <c r="A648" s="10"/>
      <c r="B648" s="66"/>
      <c r="C648" s="67"/>
      <c r="D648" s="6"/>
      <c r="E648" s="6"/>
      <c r="F648" s="6">
        <v>150</v>
      </c>
      <c r="G648" s="6" t="s">
        <v>26</v>
      </c>
      <c r="H648" s="6" t="s">
        <v>1452</v>
      </c>
    </row>
    <row r="649" spans="1:8" ht="18.75" customHeight="1" thickBot="1">
      <c r="A649" s="11" t="s">
        <v>111</v>
      </c>
      <c r="B649" s="25"/>
      <c r="C649" s="7"/>
      <c r="D649" s="6"/>
      <c r="E649" s="6"/>
      <c r="F649" s="6">
        <v>150</v>
      </c>
      <c r="G649" s="6" t="s">
        <v>26</v>
      </c>
      <c r="H649" s="6" t="s">
        <v>1452</v>
      </c>
    </row>
    <row r="650" spans="1:8" ht="18.75" customHeight="1">
      <c r="A650" s="10" t="s">
        <v>112</v>
      </c>
      <c r="B650" s="34" t="str">
        <f>_xlfn.LET(_xlpm.inp,$B$649,_xlpm.nInp,_xlfn.LET(_xlpm.raw,UPPER(TRIM($B$649)),_xlpm.clean,SUBSTITUTE(SUBSTITUTE(SUBSTITUTE(SUBSTITUTE(SUBSTITUTE(_xlpm.raw,"，",","),"、",","),"；",","),"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0" s="19"/>
      <c r="D650" s="6"/>
      <c r="E650" s="6"/>
      <c r="F650" s="6">
        <v>150</v>
      </c>
      <c r="G650" s="6" t="s">
        <v>26</v>
      </c>
      <c r="H650" s="6" t="s">
        <v>1452</v>
      </c>
    </row>
    <row r="651" spans="1:8" ht="18.75" customHeight="1">
      <c r="A651" s="10" t="s">
        <v>113</v>
      </c>
      <c r="B651" s="35" t="str">
        <f>_xlfn.LET(_xlpm.inp,$B$649,_xlpm.nStd,_xlfn.LET(_xlpm.raw,UPPER(TRIM($G$641)),_xlpm.clean,SUBSTITUTE(SUBSTITUTE(SUBSTITUTE(SUBSTITUTE(SUBSTITUTE(_xlpm.raw,"，",","),"、",","),"；",","),"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51" s="18"/>
      <c r="D651" s="6"/>
      <c r="E651" s="6"/>
      <c r="F651" s="6">
        <v>150</v>
      </c>
      <c r="G651" s="6" t="s">
        <v>26</v>
      </c>
      <c r="H651" s="6" t="s">
        <v>1452</v>
      </c>
    </row>
    <row r="652" spans="1:8" ht="18.75" customHeight="1">
      <c r="A652" s="37" t="s">
        <v>114</v>
      </c>
      <c r="B652" s="52" t="str">
        <f>_xlfn.LET(_xlpm.inp,$B$649,_xlpm.p,$H$641,IF(OR(LEN(TRIM(_xlpm.inp))=0,LEN(TRIM(_xlpm.p))=0,_xlpm.p=0),"",_xlpm.p))</f>
        <v/>
      </c>
      <c r="C652" s="53"/>
      <c r="D652" s="6"/>
      <c r="E652" s="6"/>
      <c r="F652" s="6">
        <v>150</v>
      </c>
      <c r="G652" s="6" t="s">
        <v>26</v>
      </c>
      <c r="H652" s="6" t="s">
        <v>1452</v>
      </c>
    </row>
    <row r="653" spans="1:8" ht="18.75" customHeight="1" thickBot="1">
      <c r="A653" s="12"/>
      <c r="B653" s="54"/>
      <c r="C653" s="55"/>
      <c r="D653" s="6"/>
      <c r="E653" s="6"/>
      <c r="F653" s="6">
        <v>150</v>
      </c>
      <c r="G653" s="6" t="s">
        <v>26</v>
      </c>
      <c r="H653" s="6" t="s">
        <v>1452</v>
      </c>
    </row>
    <row r="654" spans="1:8" ht="58.5" customHeight="1" thickTop="1" thickBot="1">
      <c r="A654" s="8" t="s">
        <v>840</v>
      </c>
      <c r="B654" s="56" t="s">
        <v>1453</v>
      </c>
      <c r="C654" s="73"/>
      <c r="D654" s="6"/>
      <c r="E654" s="6"/>
      <c r="F654" s="6">
        <v>151</v>
      </c>
      <c r="G654" s="6" t="s">
        <v>18</v>
      </c>
      <c r="H654" s="6" t="s">
        <v>1454</v>
      </c>
    </row>
    <row r="655" spans="1:8" ht="18.75" customHeight="1">
      <c r="A655" s="9"/>
      <c r="B655" s="74"/>
      <c r="C655" s="75"/>
      <c r="D655" s="6"/>
      <c r="E655" s="6"/>
      <c r="F655" s="6"/>
      <c r="G655" s="6"/>
      <c r="H655" s="6"/>
    </row>
    <row r="656" spans="1:8" ht="18.75" customHeight="1">
      <c r="A656" s="10" t="s">
        <v>107</v>
      </c>
      <c r="B656" s="64" t="s">
        <v>1148</v>
      </c>
      <c r="C656" s="65"/>
      <c r="D656" s="6"/>
      <c r="E656" s="6"/>
      <c r="F656" s="6">
        <v>151</v>
      </c>
      <c r="G656" s="6" t="s">
        <v>18</v>
      </c>
      <c r="H656" s="6" t="s">
        <v>1454</v>
      </c>
    </row>
    <row r="657" spans="1:8" ht="18.75" customHeight="1">
      <c r="A657" s="10" t="s">
        <v>108</v>
      </c>
      <c r="B657" s="64" t="s">
        <v>1149</v>
      </c>
      <c r="C657" s="65"/>
      <c r="D657" s="6"/>
      <c r="E657" s="6"/>
      <c r="F657" s="6">
        <v>151</v>
      </c>
      <c r="G657" s="6" t="s">
        <v>18</v>
      </c>
      <c r="H657" s="6" t="s">
        <v>1454</v>
      </c>
    </row>
    <row r="658" spans="1:8" ht="18.75" customHeight="1">
      <c r="A658" s="10" t="s">
        <v>109</v>
      </c>
      <c r="B658" s="64" t="s">
        <v>1150</v>
      </c>
      <c r="C658" s="65"/>
      <c r="D658" s="6"/>
      <c r="E658" s="6"/>
      <c r="F658" s="6">
        <v>151</v>
      </c>
      <c r="G658" s="6" t="s">
        <v>18</v>
      </c>
      <c r="H658" s="6" t="s">
        <v>1454</v>
      </c>
    </row>
    <row r="659" spans="1:8" ht="18.75" customHeight="1">
      <c r="A659" s="10" t="s">
        <v>110</v>
      </c>
      <c r="B659" s="64" t="s">
        <v>1151</v>
      </c>
      <c r="C659" s="65"/>
      <c r="D659" s="6"/>
      <c r="E659" s="6"/>
      <c r="F659" s="6">
        <v>151</v>
      </c>
      <c r="G659" s="6" t="s">
        <v>18</v>
      </c>
      <c r="H659" s="6" t="s">
        <v>1454</v>
      </c>
    </row>
    <row r="660" spans="1:8" ht="18.75" customHeight="1">
      <c r="A660" s="10"/>
      <c r="B660" s="62"/>
      <c r="C660" s="63"/>
      <c r="D660" s="6"/>
      <c r="E660" s="6"/>
      <c r="F660" s="6">
        <v>151</v>
      </c>
      <c r="G660" s="6" t="s">
        <v>18</v>
      </c>
      <c r="H660" s="6" t="s">
        <v>1454</v>
      </c>
    </row>
    <row r="661" spans="1:8" ht="18.75" customHeight="1" thickBot="1">
      <c r="A661" s="10"/>
      <c r="B661" s="66"/>
      <c r="C661" s="67"/>
      <c r="D661" s="6"/>
      <c r="E661" s="6"/>
      <c r="F661" s="6">
        <v>151</v>
      </c>
      <c r="G661" s="6" t="s">
        <v>18</v>
      </c>
      <c r="H661" s="6" t="s">
        <v>1454</v>
      </c>
    </row>
    <row r="662" spans="1:8" ht="18.75" customHeight="1" thickBot="1">
      <c r="A662" s="11" t="s">
        <v>111</v>
      </c>
      <c r="B662" s="25"/>
      <c r="C662" s="7"/>
      <c r="D662" s="6"/>
      <c r="E662" s="6"/>
      <c r="F662" s="6">
        <v>151</v>
      </c>
      <c r="G662" s="6" t="s">
        <v>18</v>
      </c>
      <c r="H662" s="6" t="s">
        <v>1454</v>
      </c>
    </row>
    <row r="663" spans="1:8" ht="18.75" customHeight="1">
      <c r="A663" s="10" t="s">
        <v>112</v>
      </c>
      <c r="B663" s="34" t="str">
        <f>_xlfn.LET(_xlpm.inp,$B$662,_xlpm.nInp,_xlfn.LET(_xlpm.raw,UPPER(TRIM($B$662)),_xlpm.clean,SUBSTITUTE(SUBSTITUTE(SUBSTITUTE(SUBSTITUTE(SUBSTITUTE(_xlpm.raw,"，",","),"、",","),"；",","),"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63" s="19"/>
      <c r="D663" s="6"/>
      <c r="E663" s="6"/>
      <c r="F663" s="6">
        <v>151</v>
      </c>
      <c r="G663" s="6" t="s">
        <v>18</v>
      </c>
      <c r="H663" s="6" t="s">
        <v>1454</v>
      </c>
    </row>
    <row r="664" spans="1:8" ht="18.75" customHeight="1">
      <c r="A664" s="10" t="s">
        <v>113</v>
      </c>
      <c r="B664" s="35" t="str">
        <f>_xlfn.LET(_xlpm.inp,$B$662,_xlpm.nStd,_xlfn.LET(_xlpm.raw,UPPER(TRIM($G$654)),_xlpm.clean,SUBSTITUTE(SUBSTITUTE(SUBSTITUTE(SUBSTITUTE(SUBSTITUTE(_xlpm.raw,"，",","),"、",","),"；",","),"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4" s="18"/>
      <c r="D664" s="6"/>
      <c r="E664" s="6"/>
      <c r="F664" s="6">
        <v>151</v>
      </c>
      <c r="G664" s="6" t="s">
        <v>18</v>
      </c>
      <c r="H664" s="6" t="s">
        <v>1454</v>
      </c>
    </row>
    <row r="665" spans="1:8" ht="18.75" customHeight="1">
      <c r="A665" s="37" t="s">
        <v>114</v>
      </c>
      <c r="B665" s="52" t="str">
        <f>_xlfn.LET(_xlpm.inp,$B$662,_xlpm.p,$H$654,IF(OR(LEN(TRIM(_xlpm.inp))=0,LEN(TRIM(_xlpm.p))=0,_xlpm.p=0),"",_xlpm.p))</f>
        <v/>
      </c>
      <c r="C665" s="53"/>
      <c r="D665" s="6"/>
      <c r="E665" s="6"/>
      <c r="F665" s="6">
        <v>151</v>
      </c>
      <c r="G665" s="6" t="s">
        <v>18</v>
      </c>
      <c r="H665" s="6" t="s">
        <v>1454</v>
      </c>
    </row>
    <row r="666" spans="1:8" ht="18.75" customHeight="1" thickBot="1">
      <c r="A666" s="12"/>
      <c r="B666" s="54"/>
      <c r="C666" s="55"/>
      <c r="D666" s="6"/>
      <c r="E666" s="6"/>
      <c r="F666" s="6">
        <v>151</v>
      </c>
      <c r="G666" s="6" t="s">
        <v>18</v>
      </c>
      <c r="H666" s="6" t="s">
        <v>1454</v>
      </c>
    </row>
    <row r="667" spans="1:8" ht="58.5" customHeight="1" thickTop="1" thickBot="1">
      <c r="A667" s="8" t="s">
        <v>841</v>
      </c>
      <c r="B667" s="56" t="s">
        <v>1455</v>
      </c>
      <c r="C667" s="73"/>
      <c r="D667" s="6"/>
      <c r="E667" s="6"/>
      <c r="F667" s="6">
        <v>152</v>
      </c>
      <c r="G667" s="6" t="s">
        <v>62</v>
      </c>
      <c r="H667" s="6" t="s">
        <v>1456</v>
      </c>
    </row>
    <row r="668" spans="1:8" ht="18.75" customHeight="1">
      <c r="A668" s="9"/>
      <c r="B668" s="74"/>
      <c r="C668" s="75"/>
      <c r="D668" s="6"/>
      <c r="E668" s="6"/>
      <c r="F668" s="6"/>
      <c r="G668" s="6"/>
      <c r="H668" s="6"/>
    </row>
    <row r="669" spans="1:8" ht="18.75" customHeight="1">
      <c r="A669" s="10" t="s">
        <v>107</v>
      </c>
      <c r="B669" s="64" t="s">
        <v>1152</v>
      </c>
      <c r="C669" s="65"/>
      <c r="D669" s="6"/>
      <c r="E669" s="6"/>
      <c r="F669" s="6">
        <v>152</v>
      </c>
      <c r="G669" s="6" t="s">
        <v>62</v>
      </c>
      <c r="H669" s="6" t="s">
        <v>1456</v>
      </c>
    </row>
    <row r="670" spans="1:8" ht="18.75" customHeight="1">
      <c r="A670" s="10" t="s">
        <v>108</v>
      </c>
      <c r="B670" s="64" t="s">
        <v>1153</v>
      </c>
      <c r="C670" s="65"/>
      <c r="D670" s="6"/>
      <c r="E670" s="6"/>
      <c r="F670" s="6">
        <v>152</v>
      </c>
      <c r="G670" s="6" t="s">
        <v>62</v>
      </c>
      <c r="H670" s="6" t="s">
        <v>1456</v>
      </c>
    </row>
    <row r="671" spans="1:8" ht="18.75" customHeight="1">
      <c r="A671" s="10" t="s">
        <v>109</v>
      </c>
      <c r="B671" s="64" t="s">
        <v>1154</v>
      </c>
      <c r="C671" s="65"/>
      <c r="D671" s="6"/>
      <c r="E671" s="6"/>
      <c r="F671" s="6">
        <v>152</v>
      </c>
      <c r="G671" s="6" t="s">
        <v>62</v>
      </c>
      <c r="H671" s="6" t="s">
        <v>1456</v>
      </c>
    </row>
    <row r="672" spans="1:8" ht="18.75" customHeight="1">
      <c r="A672" s="10" t="s">
        <v>110</v>
      </c>
      <c r="B672" s="64" t="s">
        <v>1155</v>
      </c>
      <c r="C672" s="65"/>
      <c r="D672" s="6"/>
      <c r="E672" s="6"/>
      <c r="F672" s="6">
        <v>152</v>
      </c>
      <c r="G672" s="6" t="s">
        <v>62</v>
      </c>
      <c r="H672" s="6" t="s">
        <v>1456</v>
      </c>
    </row>
    <row r="673" spans="1:8" ht="18.75" customHeight="1">
      <c r="A673" s="10" t="s">
        <v>128</v>
      </c>
      <c r="B673" s="62" t="s">
        <v>1156</v>
      </c>
      <c r="C673" s="63"/>
      <c r="D673" s="6"/>
      <c r="E673" s="6"/>
      <c r="F673" s="6">
        <v>152</v>
      </c>
      <c r="G673" s="6" t="s">
        <v>62</v>
      </c>
      <c r="H673" s="6" t="s">
        <v>1456</v>
      </c>
    </row>
    <row r="674" spans="1:8" ht="18.75" customHeight="1" thickBot="1">
      <c r="A674" s="10"/>
      <c r="B674" s="66"/>
      <c r="C674" s="67"/>
      <c r="D674" s="6"/>
      <c r="E674" s="6"/>
      <c r="F674" s="6">
        <v>152</v>
      </c>
      <c r="G674" s="6" t="s">
        <v>62</v>
      </c>
      <c r="H674" s="6" t="s">
        <v>1456</v>
      </c>
    </row>
    <row r="675" spans="1:8" ht="18.75" customHeight="1" thickBot="1">
      <c r="A675" s="11" t="s">
        <v>111</v>
      </c>
      <c r="B675" s="25"/>
      <c r="C675" s="7"/>
      <c r="D675" s="6"/>
      <c r="E675" s="6"/>
      <c r="F675" s="6">
        <v>152</v>
      </c>
      <c r="G675" s="6" t="s">
        <v>62</v>
      </c>
      <c r="H675" s="6" t="s">
        <v>1456</v>
      </c>
    </row>
    <row r="676" spans="1:8" ht="18.75" customHeight="1">
      <c r="A676" s="10" t="s">
        <v>112</v>
      </c>
      <c r="B676" s="34" t="str">
        <f>_xlfn.LET(_xlpm.inp,$B$675,_xlpm.nInp,_xlfn.LET(_xlpm.raw,UPPER(TRIM($B$675)),_xlpm.clean,SUBSTITUTE(SUBSTITUTE(SUBSTITUTE(SUBSTITUTE(SUBSTITUTE(_xlpm.raw,"，",","),"、",","),"；",","),"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76" s="19"/>
      <c r="D676" s="6"/>
      <c r="E676" s="6"/>
      <c r="F676" s="6">
        <v>152</v>
      </c>
      <c r="G676" s="6" t="s">
        <v>62</v>
      </c>
      <c r="H676" s="6" t="s">
        <v>1456</v>
      </c>
    </row>
    <row r="677" spans="1:8" ht="18.75" customHeight="1">
      <c r="A677" s="10" t="s">
        <v>113</v>
      </c>
      <c r="B677" s="35" t="str">
        <f>_xlfn.LET(_xlpm.inp,$B$675,_xlpm.nStd,_xlfn.LET(_xlpm.raw,UPPER(TRIM($G$667)),_xlpm.clean,SUBSTITUTE(SUBSTITUTE(SUBSTITUTE(SUBSTITUTE(SUBSTITUTE(_xlpm.raw,"，",","),"、",","),"；",","),"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77" s="18"/>
      <c r="D677" s="6"/>
      <c r="E677" s="6"/>
      <c r="F677" s="6">
        <v>152</v>
      </c>
      <c r="G677" s="6" t="s">
        <v>62</v>
      </c>
      <c r="H677" s="6" t="s">
        <v>1456</v>
      </c>
    </row>
    <row r="678" spans="1:8" ht="18.75" customHeight="1">
      <c r="A678" s="37" t="s">
        <v>114</v>
      </c>
      <c r="B678" s="52" t="str">
        <f>_xlfn.LET(_xlpm.inp,$B$675,_xlpm.p,$H$667,IF(OR(LEN(TRIM(_xlpm.inp))=0,LEN(TRIM(_xlpm.p))=0,_xlpm.p=0),"",_xlpm.p))</f>
        <v/>
      </c>
      <c r="C678" s="53"/>
      <c r="D678" s="6"/>
      <c r="E678" s="6"/>
      <c r="F678" s="6">
        <v>152</v>
      </c>
      <c r="G678" s="6" t="s">
        <v>62</v>
      </c>
      <c r="H678" s="6" t="s">
        <v>1456</v>
      </c>
    </row>
    <row r="679" spans="1:8" ht="18.75" customHeight="1" thickBot="1">
      <c r="A679" s="12"/>
      <c r="B679" s="54"/>
      <c r="C679" s="55"/>
      <c r="D679" s="6"/>
      <c r="E679" s="6"/>
      <c r="F679" s="6">
        <v>152</v>
      </c>
      <c r="G679" s="6" t="s">
        <v>62</v>
      </c>
      <c r="H679" s="6" t="s">
        <v>1456</v>
      </c>
    </row>
    <row r="680" spans="1:8" ht="58.5" customHeight="1" thickTop="1" thickBot="1">
      <c r="A680" s="8" t="s">
        <v>842</v>
      </c>
      <c r="B680" s="56" t="s">
        <v>1457</v>
      </c>
      <c r="C680" s="73"/>
      <c r="D680" s="6"/>
      <c r="E680" s="6"/>
      <c r="F680" s="6">
        <v>153</v>
      </c>
      <c r="G680" s="6" t="s">
        <v>18</v>
      </c>
      <c r="H680" s="6" t="s">
        <v>1458</v>
      </c>
    </row>
    <row r="681" spans="1:8" ht="18.75" customHeight="1">
      <c r="A681" s="9"/>
      <c r="B681" s="74"/>
      <c r="C681" s="75"/>
      <c r="D681" s="6"/>
      <c r="E681" s="6"/>
      <c r="F681" s="6"/>
      <c r="G681" s="6"/>
      <c r="H681" s="6"/>
    </row>
    <row r="682" spans="1:8" ht="18.75" customHeight="1">
      <c r="A682" s="10" t="s">
        <v>107</v>
      </c>
      <c r="B682" s="64" t="s">
        <v>1157</v>
      </c>
      <c r="C682" s="65"/>
      <c r="D682" s="6"/>
      <c r="E682" s="6"/>
      <c r="F682" s="6">
        <v>153</v>
      </c>
      <c r="G682" s="6" t="s">
        <v>18</v>
      </c>
      <c r="H682" s="6" t="s">
        <v>1458</v>
      </c>
    </row>
    <row r="683" spans="1:8" ht="18.75" customHeight="1">
      <c r="A683" s="10" t="s">
        <v>108</v>
      </c>
      <c r="B683" s="64" t="s">
        <v>1158</v>
      </c>
      <c r="C683" s="65"/>
      <c r="D683" s="6"/>
      <c r="E683" s="6"/>
      <c r="F683" s="6">
        <v>153</v>
      </c>
      <c r="G683" s="6" t="s">
        <v>18</v>
      </c>
      <c r="H683" s="6" t="s">
        <v>1458</v>
      </c>
    </row>
    <row r="684" spans="1:8" ht="18.75" customHeight="1">
      <c r="A684" s="10" t="s">
        <v>109</v>
      </c>
      <c r="B684" s="64" t="s">
        <v>1159</v>
      </c>
      <c r="C684" s="65"/>
      <c r="D684" s="6"/>
      <c r="E684" s="6"/>
      <c r="F684" s="6">
        <v>153</v>
      </c>
      <c r="G684" s="6" t="s">
        <v>18</v>
      </c>
      <c r="H684" s="6" t="s">
        <v>1458</v>
      </c>
    </row>
    <row r="685" spans="1:8" ht="18.75" customHeight="1">
      <c r="A685" s="10" t="s">
        <v>110</v>
      </c>
      <c r="B685" s="64" t="s">
        <v>1160</v>
      </c>
      <c r="C685" s="65"/>
      <c r="D685" s="6"/>
      <c r="E685" s="6"/>
      <c r="F685" s="6">
        <v>153</v>
      </c>
      <c r="G685" s="6" t="s">
        <v>18</v>
      </c>
      <c r="H685" s="6" t="s">
        <v>1458</v>
      </c>
    </row>
    <row r="686" spans="1:8" ht="18.75" customHeight="1">
      <c r="A686" s="10"/>
      <c r="B686" s="62"/>
      <c r="C686" s="63"/>
      <c r="D686" s="6"/>
      <c r="E686" s="6"/>
      <c r="F686" s="6">
        <v>153</v>
      </c>
      <c r="G686" s="6" t="s">
        <v>18</v>
      </c>
      <c r="H686" s="6" t="s">
        <v>1458</v>
      </c>
    </row>
    <row r="687" spans="1:8" ht="18.75" customHeight="1" thickBot="1">
      <c r="A687" s="10"/>
      <c r="B687" s="66"/>
      <c r="C687" s="67"/>
      <c r="D687" s="6"/>
      <c r="E687" s="6"/>
      <c r="F687" s="6">
        <v>153</v>
      </c>
      <c r="G687" s="6" t="s">
        <v>18</v>
      </c>
      <c r="H687" s="6" t="s">
        <v>1458</v>
      </c>
    </row>
    <row r="688" spans="1:8" ht="18.75" customHeight="1" thickBot="1">
      <c r="A688" s="11" t="s">
        <v>111</v>
      </c>
      <c r="B688" s="25"/>
      <c r="C688" s="7"/>
      <c r="D688" s="6"/>
      <c r="E688" s="6"/>
      <c r="F688" s="6">
        <v>153</v>
      </c>
      <c r="G688" s="6" t="s">
        <v>18</v>
      </c>
      <c r="H688" s="6" t="s">
        <v>1458</v>
      </c>
    </row>
    <row r="689" spans="1:8" ht="18.75" customHeight="1">
      <c r="A689" s="10" t="s">
        <v>112</v>
      </c>
      <c r="B689" s="34" t="str">
        <f>_xlfn.LET(_xlpm.inp,$B$688,_xlpm.nInp,_xlfn.LET(_xlpm.raw,UPPER(TRIM($B$688)),_xlpm.clean,SUBSTITUTE(SUBSTITUTE(SUBSTITUTE(SUBSTITUTE(SUBSTITUTE(_xlpm.raw,"，",","),"、",","),"；",","),"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89" s="19"/>
      <c r="D689" s="6"/>
      <c r="E689" s="6"/>
      <c r="F689" s="6">
        <v>153</v>
      </c>
      <c r="G689" s="6" t="s">
        <v>18</v>
      </c>
      <c r="H689" s="6" t="s">
        <v>1458</v>
      </c>
    </row>
    <row r="690" spans="1:8" ht="18.75" customHeight="1">
      <c r="A690" s="10" t="s">
        <v>113</v>
      </c>
      <c r="B690" s="35" t="str">
        <f>_xlfn.LET(_xlpm.inp,$B$688,_xlpm.nStd,_xlfn.LET(_xlpm.raw,UPPER(TRIM($G$680)),_xlpm.clean,SUBSTITUTE(SUBSTITUTE(SUBSTITUTE(SUBSTITUTE(SUBSTITUTE(_xlpm.raw,"，",","),"、",","),"；",","),"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90" s="18"/>
      <c r="D690" s="6"/>
      <c r="E690" s="6"/>
      <c r="F690" s="6">
        <v>153</v>
      </c>
      <c r="G690" s="6" t="s">
        <v>18</v>
      </c>
      <c r="H690" s="6" t="s">
        <v>1458</v>
      </c>
    </row>
    <row r="691" spans="1:8" ht="18.75" customHeight="1">
      <c r="A691" s="37" t="s">
        <v>114</v>
      </c>
      <c r="B691" s="52" t="str">
        <f>_xlfn.LET(_xlpm.inp,$B$688,_xlpm.p,$H$680,IF(OR(LEN(TRIM(_xlpm.inp))=0,LEN(TRIM(_xlpm.p))=0,_xlpm.p=0),"",_xlpm.p))</f>
        <v/>
      </c>
      <c r="C691" s="53"/>
      <c r="D691" s="6"/>
      <c r="E691" s="6"/>
      <c r="F691" s="6">
        <v>153</v>
      </c>
      <c r="G691" s="6" t="s">
        <v>18</v>
      </c>
      <c r="H691" s="6" t="s">
        <v>1458</v>
      </c>
    </row>
    <row r="692" spans="1:8" ht="18.75" customHeight="1" thickBot="1">
      <c r="A692" s="12"/>
      <c r="B692" s="54"/>
      <c r="C692" s="55"/>
      <c r="D692" s="6"/>
      <c r="E692" s="6"/>
      <c r="F692" s="6">
        <v>153</v>
      </c>
      <c r="G692" s="6" t="s">
        <v>18</v>
      </c>
      <c r="H692" s="6" t="s">
        <v>1458</v>
      </c>
    </row>
    <row r="693" spans="1:8" ht="58.5" customHeight="1" thickTop="1" thickBot="1">
      <c r="A693" s="8" t="s">
        <v>843</v>
      </c>
      <c r="B693" s="56" t="s">
        <v>1459</v>
      </c>
      <c r="C693" s="73"/>
      <c r="D693" s="6"/>
      <c r="E693" s="6"/>
      <c r="F693" s="6">
        <v>154</v>
      </c>
      <c r="G693" s="6" t="s">
        <v>18</v>
      </c>
      <c r="H693" s="6" t="s">
        <v>1460</v>
      </c>
    </row>
    <row r="694" spans="1:8" ht="18.75" customHeight="1">
      <c r="A694" s="9"/>
      <c r="B694" s="74"/>
      <c r="C694" s="75"/>
      <c r="D694" s="6"/>
      <c r="E694" s="6"/>
      <c r="F694" s="6"/>
      <c r="G694" s="6"/>
      <c r="H694" s="6"/>
    </row>
    <row r="695" spans="1:8" ht="18.75" customHeight="1">
      <c r="A695" s="10" t="s">
        <v>107</v>
      </c>
      <c r="B695" s="64" t="s">
        <v>1161</v>
      </c>
      <c r="C695" s="65"/>
      <c r="D695" s="6"/>
      <c r="E695" s="6"/>
      <c r="F695" s="6">
        <v>154</v>
      </c>
      <c r="G695" s="6" t="s">
        <v>18</v>
      </c>
      <c r="H695" s="6" t="s">
        <v>1460</v>
      </c>
    </row>
    <row r="696" spans="1:8" ht="18.75" customHeight="1">
      <c r="A696" s="10" t="s">
        <v>108</v>
      </c>
      <c r="B696" s="64" t="s">
        <v>1162</v>
      </c>
      <c r="C696" s="65"/>
      <c r="D696" s="6"/>
      <c r="E696" s="6"/>
      <c r="F696" s="6">
        <v>154</v>
      </c>
      <c r="G696" s="6" t="s">
        <v>18</v>
      </c>
      <c r="H696" s="6" t="s">
        <v>1460</v>
      </c>
    </row>
    <row r="697" spans="1:8" ht="18.75" customHeight="1">
      <c r="A697" s="10" t="s">
        <v>109</v>
      </c>
      <c r="B697" s="64" t="s">
        <v>1163</v>
      </c>
      <c r="C697" s="65"/>
      <c r="D697" s="6"/>
      <c r="E697" s="6"/>
      <c r="F697" s="6">
        <v>154</v>
      </c>
      <c r="G697" s="6" t="s">
        <v>18</v>
      </c>
      <c r="H697" s="6" t="s">
        <v>1460</v>
      </c>
    </row>
    <row r="698" spans="1:8" ht="18.75" customHeight="1">
      <c r="A698" s="10" t="s">
        <v>110</v>
      </c>
      <c r="B698" s="64" t="s">
        <v>1164</v>
      </c>
      <c r="C698" s="65"/>
      <c r="D698" s="6"/>
      <c r="E698" s="6"/>
      <c r="F698" s="6">
        <v>154</v>
      </c>
      <c r="G698" s="6" t="s">
        <v>18</v>
      </c>
      <c r="H698" s="6" t="s">
        <v>1460</v>
      </c>
    </row>
    <row r="699" spans="1:8" ht="18.75" customHeight="1">
      <c r="A699" s="10"/>
      <c r="B699" s="62"/>
      <c r="C699" s="63"/>
      <c r="D699" s="6"/>
      <c r="E699" s="6"/>
      <c r="F699" s="6">
        <v>154</v>
      </c>
      <c r="G699" s="6" t="s">
        <v>18</v>
      </c>
      <c r="H699" s="6" t="s">
        <v>1460</v>
      </c>
    </row>
    <row r="700" spans="1:8" ht="18.75" customHeight="1" thickBot="1">
      <c r="A700" s="10"/>
      <c r="B700" s="66"/>
      <c r="C700" s="67"/>
      <c r="D700" s="6"/>
      <c r="E700" s="6"/>
      <c r="F700" s="6">
        <v>154</v>
      </c>
      <c r="G700" s="6" t="s">
        <v>18</v>
      </c>
      <c r="H700" s="6" t="s">
        <v>1460</v>
      </c>
    </row>
    <row r="701" spans="1:8" ht="18.75" customHeight="1" thickBot="1">
      <c r="A701" s="11" t="s">
        <v>111</v>
      </c>
      <c r="B701" s="25"/>
      <c r="C701" s="7"/>
      <c r="D701" s="6"/>
      <c r="E701" s="6"/>
      <c r="F701" s="6">
        <v>154</v>
      </c>
      <c r="G701" s="6" t="s">
        <v>18</v>
      </c>
      <c r="H701" s="6" t="s">
        <v>1460</v>
      </c>
    </row>
    <row r="702" spans="1:8" ht="18.75" customHeight="1">
      <c r="A702" s="10" t="s">
        <v>112</v>
      </c>
      <c r="B702" s="34" t="str">
        <f>_xlfn.LET(_xlpm.inp,$B$701,_xlpm.nInp,_xlfn.LET(_xlpm.raw,UPPER(TRIM($B$701)),_xlpm.clean,SUBSTITUTE(SUBSTITUTE(SUBSTITUTE(SUBSTITUTE(SUBSTITUTE(_xlpm.raw,"，",","),"、",","),"；",","),"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02" s="19"/>
      <c r="D702" s="6"/>
      <c r="E702" s="6"/>
      <c r="F702" s="6">
        <v>154</v>
      </c>
      <c r="G702" s="6" t="s">
        <v>18</v>
      </c>
      <c r="H702" s="6" t="s">
        <v>1460</v>
      </c>
    </row>
    <row r="703" spans="1:8" ht="18.75" customHeight="1">
      <c r="A703" s="10" t="s">
        <v>113</v>
      </c>
      <c r="B703" s="35" t="str">
        <f>_xlfn.LET(_xlpm.inp,$B$701,_xlpm.nStd,_xlfn.LET(_xlpm.raw,UPPER(TRIM($G$693)),_xlpm.clean,SUBSTITUTE(SUBSTITUTE(SUBSTITUTE(SUBSTITUTE(SUBSTITUTE(_xlpm.raw,"，",","),"、",","),"；",","),"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03" s="18"/>
      <c r="D703" s="6"/>
      <c r="E703" s="6"/>
      <c r="F703" s="6">
        <v>154</v>
      </c>
      <c r="G703" s="6" t="s">
        <v>18</v>
      </c>
      <c r="H703" s="6" t="s">
        <v>1460</v>
      </c>
    </row>
    <row r="704" spans="1:8" ht="18.75" customHeight="1">
      <c r="A704" s="37" t="s">
        <v>114</v>
      </c>
      <c r="B704" s="52" t="str">
        <f>_xlfn.LET(_xlpm.inp,$B$701,_xlpm.p,$H$693,IF(OR(LEN(TRIM(_xlpm.inp))=0,LEN(TRIM(_xlpm.p))=0,_xlpm.p=0),"",_xlpm.p))</f>
        <v/>
      </c>
      <c r="C704" s="53"/>
      <c r="D704" s="6"/>
      <c r="E704" s="6"/>
      <c r="F704" s="6">
        <v>154</v>
      </c>
      <c r="G704" s="6" t="s">
        <v>18</v>
      </c>
      <c r="H704" s="6" t="s">
        <v>1460</v>
      </c>
    </row>
    <row r="705" spans="1:8" ht="18.75" customHeight="1" thickBot="1">
      <c r="A705" s="12"/>
      <c r="B705" s="54"/>
      <c r="C705" s="55"/>
      <c r="D705" s="6"/>
      <c r="E705" s="6"/>
      <c r="F705" s="6">
        <v>154</v>
      </c>
      <c r="G705" s="6" t="s">
        <v>18</v>
      </c>
      <c r="H705" s="6" t="s">
        <v>1460</v>
      </c>
    </row>
    <row r="706" spans="1:8" ht="58.5" customHeight="1" thickTop="1" thickBot="1">
      <c r="A706" s="8" t="s">
        <v>844</v>
      </c>
      <c r="B706" s="56" t="s">
        <v>1461</v>
      </c>
      <c r="C706" s="73"/>
      <c r="D706" s="6"/>
      <c r="E706" s="6"/>
      <c r="F706" s="6">
        <v>155</v>
      </c>
      <c r="G706" s="6" t="s">
        <v>26</v>
      </c>
      <c r="H706" s="6" t="s">
        <v>948</v>
      </c>
    </row>
    <row r="707" spans="1:8" ht="18.75" customHeight="1">
      <c r="A707" s="9"/>
      <c r="B707" s="74"/>
      <c r="C707" s="75"/>
      <c r="D707" s="6"/>
      <c r="E707" s="6"/>
      <c r="F707" s="6"/>
      <c r="G707" s="6"/>
      <c r="H707" s="6"/>
    </row>
    <row r="708" spans="1:8" ht="18.75" customHeight="1">
      <c r="A708" s="10" t="s">
        <v>107</v>
      </c>
      <c r="B708" s="64" t="s">
        <v>1165</v>
      </c>
      <c r="C708" s="65"/>
      <c r="D708" s="6"/>
      <c r="E708" s="6"/>
      <c r="F708" s="6">
        <v>155</v>
      </c>
      <c r="G708" s="6" t="s">
        <v>26</v>
      </c>
      <c r="H708" s="6" t="s">
        <v>948</v>
      </c>
    </row>
    <row r="709" spans="1:8" ht="18.75" customHeight="1">
      <c r="A709" s="10" t="s">
        <v>108</v>
      </c>
      <c r="B709" s="64" t="s">
        <v>1166</v>
      </c>
      <c r="C709" s="65"/>
      <c r="D709" s="6"/>
      <c r="E709" s="6"/>
      <c r="F709" s="6">
        <v>155</v>
      </c>
      <c r="G709" s="6" t="s">
        <v>26</v>
      </c>
      <c r="H709" s="6" t="s">
        <v>948</v>
      </c>
    </row>
    <row r="710" spans="1:8" ht="18.75" customHeight="1">
      <c r="A710" s="10" t="s">
        <v>109</v>
      </c>
      <c r="B710" s="64" t="s">
        <v>1167</v>
      </c>
      <c r="C710" s="65"/>
      <c r="D710" s="6"/>
      <c r="E710" s="6"/>
      <c r="F710" s="6">
        <v>155</v>
      </c>
      <c r="G710" s="6" t="s">
        <v>26</v>
      </c>
      <c r="H710" s="6" t="s">
        <v>948</v>
      </c>
    </row>
    <row r="711" spans="1:8" ht="18.75" customHeight="1">
      <c r="A711" s="10" t="s">
        <v>110</v>
      </c>
      <c r="B711" s="64" t="s">
        <v>1168</v>
      </c>
      <c r="C711" s="65"/>
      <c r="D711" s="6"/>
      <c r="E711" s="6"/>
      <c r="F711" s="6">
        <v>155</v>
      </c>
      <c r="G711" s="6" t="s">
        <v>26</v>
      </c>
      <c r="H711" s="6" t="s">
        <v>948</v>
      </c>
    </row>
    <row r="712" spans="1:8" ht="18.75" customHeight="1">
      <c r="A712" s="10"/>
      <c r="B712" s="62"/>
      <c r="C712" s="63"/>
      <c r="D712" s="6"/>
      <c r="E712" s="6"/>
      <c r="F712" s="6">
        <v>155</v>
      </c>
      <c r="G712" s="6" t="s">
        <v>26</v>
      </c>
      <c r="H712" s="6" t="s">
        <v>948</v>
      </c>
    </row>
    <row r="713" spans="1:8" ht="18.75" customHeight="1" thickBot="1">
      <c r="A713" s="10"/>
      <c r="B713" s="66"/>
      <c r="C713" s="67"/>
      <c r="D713" s="6"/>
      <c r="E713" s="6"/>
      <c r="F713" s="6">
        <v>155</v>
      </c>
      <c r="G713" s="6" t="s">
        <v>26</v>
      </c>
      <c r="H713" s="6" t="s">
        <v>948</v>
      </c>
    </row>
    <row r="714" spans="1:8" ht="18.75" customHeight="1" thickBot="1">
      <c r="A714" s="11" t="s">
        <v>111</v>
      </c>
      <c r="B714" s="25"/>
      <c r="C714" s="7"/>
      <c r="D714" s="6"/>
      <c r="E714" s="6"/>
      <c r="F714" s="6">
        <v>155</v>
      </c>
      <c r="G714" s="6" t="s">
        <v>26</v>
      </c>
      <c r="H714" s="6" t="s">
        <v>948</v>
      </c>
    </row>
    <row r="715" spans="1:8" ht="18.75" customHeight="1">
      <c r="A715" s="10" t="s">
        <v>112</v>
      </c>
      <c r="B715" s="34" t="str">
        <f>_xlfn.LET(_xlpm.inp,$B$714,_xlpm.nInp,_xlfn.LET(_xlpm.raw,UPPER(TRIM($B$714)),_xlpm.clean,SUBSTITUTE(SUBSTITUTE(SUBSTITUTE(SUBSTITUTE(SUBSTITUTE(_xlpm.raw,"，",","),"、",","),"；",","),"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15" s="19"/>
      <c r="D715" s="6"/>
      <c r="E715" s="6"/>
      <c r="F715" s="6">
        <v>155</v>
      </c>
      <c r="G715" s="6" t="s">
        <v>26</v>
      </c>
      <c r="H715" s="6" t="s">
        <v>948</v>
      </c>
    </row>
    <row r="716" spans="1:8" ht="18.75" customHeight="1">
      <c r="A716" s="10" t="s">
        <v>113</v>
      </c>
      <c r="B716" s="35" t="str">
        <f>_xlfn.LET(_xlpm.inp,$B$714,_xlpm.nStd,_xlfn.LET(_xlpm.raw,UPPER(TRIM($G$706)),_xlpm.clean,SUBSTITUTE(SUBSTITUTE(SUBSTITUTE(SUBSTITUTE(SUBSTITUTE(_xlpm.raw,"，",","),"、",","),"；",","),"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16" s="18"/>
      <c r="D716" s="6"/>
      <c r="E716" s="6"/>
      <c r="F716" s="6">
        <v>155</v>
      </c>
      <c r="G716" s="6" t="s">
        <v>26</v>
      </c>
      <c r="H716" s="6" t="s">
        <v>948</v>
      </c>
    </row>
    <row r="717" spans="1:8" ht="18.75" customHeight="1">
      <c r="A717" s="37" t="s">
        <v>114</v>
      </c>
      <c r="B717" s="52" t="str">
        <f>_xlfn.LET(_xlpm.inp,$B$714,_xlpm.p,$H$706,IF(OR(LEN(TRIM(_xlpm.inp))=0,LEN(TRIM(_xlpm.p))=0,_xlpm.p=0),"",_xlpm.p))</f>
        <v/>
      </c>
      <c r="C717" s="53"/>
      <c r="D717" s="6"/>
      <c r="E717" s="6"/>
      <c r="F717" s="6">
        <v>155</v>
      </c>
      <c r="G717" s="6" t="s">
        <v>26</v>
      </c>
      <c r="H717" s="6" t="s">
        <v>948</v>
      </c>
    </row>
    <row r="718" spans="1:8" ht="18.75" customHeight="1" thickBot="1">
      <c r="A718" s="12"/>
      <c r="B718" s="54"/>
      <c r="C718" s="55"/>
      <c r="D718" s="6"/>
      <c r="E718" s="6"/>
      <c r="F718" s="6">
        <v>155</v>
      </c>
      <c r="G718" s="6" t="s">
        <v>26</v>
      </c>
      <c r="H718" s="6" t="s">
        <v>948</v>
      </c>
    </row>
    <row r="719" spans="1:8" ht="58.5" customHeight="1" thickTop="1" thickBot="1">
      <c r="A719" s="8" t="s">
        <v>897</v>
      </c>
      <c r="B719" s="56" t="s">
        <v>1462</v>
      </c>
      <c r="C719" s="73"/>
      <c r="D719" s="6"/>
      <c r="E719" s="6"/>
      <c r="F719" s="6">
        <v>156</v>
      </c>
      <c r="G719" s="6" t="s">
        <v>18</v>
      </c>
      <c r="H719" s="6" t="s">
        <v>1463</v>
      </c>
    </row>
    <row r="720" spans="1:8" ht="18.75" customHeight="1">
      <c r="A720" s="9"/>
      <c r="B720" s="74"/>
      <c r="C720" s="75"/>
      <c r="D720" s="6"/>
      <c r="E720" s="6"/>
      <c r="F720" s="6"/>
      <c r="G720" s="6"/>
      <c r="H720" s="6"/>
    </row>
    <row r="721" spans="1:8" ht="18.75" customHeight="1">
      <c r="A721" s="10" t="s">
        <v>107</v>
      </c>
      <c r="B721" s="64" t="s">
        <v>1169</v>
      </c>
      <c r="C721" s="65"/>
      <c r="D721" s="6"/>
      <c r="E721" s="6"/>
      <c r="F721" s="6">
        <v>156</v>
      </c>
      <c r="G721" s="6" t="s">
        <v>18</v>
      </c>
      <c r="H721" s="6" t="s">
        <v>1463</v>
      </c>
    </row>
    <row r="722" spans="1:8" ht="18.75" customHeight="1">
      <c r="A722" s="10" t="s">
        <v>108</v>
      </c>
      <c r="B722" s="64" t="s">
        <v>1170</v>
      </c>
      <c r="C722" s="65"/>
      <c r="D722" s="6"/>
      <c r="E722" s="6"/>
      <c r="F722" s="6">
        <v>156</v>
      </c>
      <c r="G722" s="6" t="s">
        <v>18</v>
      </c>
      <c r="H722" s="6" t="s">
        <v>1463</v>
      </c>
    </row>
    <row r="723" spans="1:8" ht="18.75" customHeight="1">
      <c r="A723" s="10" t="s">
        <v>109</v>
      </c>
      <c r="B723" s="64" t="s">
        <v>1171</v>
      </c>
      <c r="C723" s="65"/>
      <c r="D723" s="6"/>
      <c r="E723" s="6"/>
      <c r="F723" s="6">
        <v>156</v>
      </c>
      <c r="G723" s="6" t="s">
        <v>18</v>
      </c>
      <c r="H723" s="6" t="s">
        <v>1463</v>
      </c>
    </row>
    <row r="724" spans="1:8" ht="18.75" customHeight="1">
      <c r="A724" s="10" t="s">
        <v>110</v>
      </c>
      <c r="B724" s="64" t="s">
        <v>1172</v>
      </c>
      <c r="C724" s="65"/>
      <c r="D724" s="6"/>
      <c r="E724" s="6"/>
      <c r="F724" s="6">
        <v>156</v>
      </c>
      <c r="G724" s="6" t="s">
        <v>18</v>
      </c>
      <c r="H724" s="6" t="s">
        <v>1463</v>
      </c>
    </row>
    <row r="725" spans="1:8" ht="18.75" customHeight="1">
      <c r="A725" s="10"/>
      <c r="B725" s="62"/>
      <c r="C725" s="63"/>
      <c r="D725" s="6"/>
      <c r="E725" s="6"/>
      <c r="F725" s="6">
        <v>156</v>
      </c>
      <c r="G725" s="6" t="s">
        <v>18</v>
      </c>
      <c r="H725" s="6" t="s">
        <v>1463</v>
      </c>
    </row>
    <row r="726" spans="1:8" ht="18.75" customHeight="1" thickBot="1">
      <c r="A726" s="10"/>
      <c r="B726" s="66"/>
      <c r="C726" s="67"/>
      <c r="D726" s="6"/>
      <c r="E726" s="6"/>
      <c r="F726" s="6">
        <v>156</v>
      </c>
      <c r="G726" s="6" t="s">
        <v>18</v>
      </c>
      <c r="H726" s="6" t="s">
        <v>1463</v>
      </c>
    </row>
    <row r="727" spans="1:8" ht="18.75" customHeight="1" thickBot="1">
      <c r="A727" s="11" t="s">
        <v>111</v>
      </c>
      <c r="B727" s="25"/>
      <c r="C727" s="7"/>
      <c r="D727" s="6"/>
      <c r="E727" s="6"/>
      <c r="F727" s="6">
        <v>156</v>
      </c>
      <c r="G727" s="6" t="s">
        <v>18</v>
      </c>
      <c r="H727" s="6" t="s">
        <v>1463</v>
      </c>
    </row>
    <row r="728" spans="1:8" ht="18.75" customHeight="1">
      <c r="A728" s="10" t="s">
        <v>112</v>
      </c>
      <c r="B728" s="34" t="str">
        <f>_xlfn.LET(_xlpm.inp,$B$727,_xlpm.nInp,_xlfn.LET(_xlpm.raw,UPPER(TRIM($B$727)),_xlpm.clean,SUBSTITUTE(SUBSTITUTE(SUBSTITUTE(SUBSTITUTE(SUBSTITUTE(_xlpm.raw,"，",","),"、",","),"；",","),"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28" s="19"/>
      <c r="D728" s="6"/>
      <c r="E728" s="6"/>
      <c r="F728" s="6">
        <v>156</v>
      </c>
      <c r="G728" s="6" t="s">
        <v>18</v>
      </c>
      <c r="H728" s="6" t="s">
        <v>1463</v>
      </c>
    </row>
    <row r="729" spans="1:8" ht="18.75" customHeight="1">
      <c r="A729" s="10" t="s">
        <v>113</v>
      </c>
      <c r="B729" s="35" t="str">
        <f>_xlfn.LET(_xlpm.inp,$B$727,_xlpm.nStd,_xlfn.LET(_xlpm.raw,UPPER(TRIM($G$719)),_xlpm.clean,SUBSTITUTE(SUBSTITUTE(SUBSTITUTE(SUBSTITUTE(SUBSTITUTE(_xlpm.raw,"，",","),"、",","),"；",","),"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29" s="18"/>
      <c r="D729" s="6"/>
      <c r="E729" s="6"/>
      <c r="F729" s="6">
        <v>156</v>
      </c>
      <c r="G729" s="6" t="s">
        <v>18</v>
      </c>
      <c r="H729" s="6" t="s">
        <v>1463</v>
      </c>
    </row>
    <row r="730" spans="1:8" ht="18.75" customHeight="1">
      <c r="A730" s="37" t="s">
        <v>114</v>
      </c>
      <c r="B730" s="52" t="str">
        <f>_xlfn.LET(_xlpm.inp,$B$727,_xlpm.p,$H$719,IF(OR(LEN(TRIM(_xlpm.inp))=0,LEN(TRIM(_xlpm.p))=0,_xlpm.p=0),"",_xlpm.p))</f>
        <v/>
      </c>
      <c r="C730" s="53"/>
      <c r="D730" s="6"/>
      <c r="E730" s="6"/>
      <c r="F730" s="6">
        <v>156</v>
      </c>
      <c r="G730" s="6" t="s">
        <v>18</v>
      </c>
      <c r="H730" s="6" t="s">
        <v>1463</v>
      </c>
    </row>
    <row r="731" spans="1:8" ht="18.75" customHeight="1" thickBot="1">
      <c r="A731" s="12"/>
      <c r="B731" s="54"/>
      <c r="C731" s="55"/>
      <c r="D731" s="6"/>
      <c r="E731" s="6"/>
      <c r="F731" s="6">
        <v>156</v>
      </c>
      <c r="G731" s="6" t="s">
        <v>18</v>
      </c>
      <c r="H731" s="6" t="s">
        <v>1463</v>
      </c>
    </row>
    <row r="732" spans="1:8" ht="58.5" customHeight="1" thickTop="1" thickBot="1">
      <c r="A732" s="8" t="s">
        <v>898</v>
      </c>
      <c r="B732" s="56" t="s">
        <v>1464</v>
      </c>
      <c r="C732" s="73"/>
      <c r="D732" s="6"/>
      <c r="E732" s="6"/>
      <c r="F732" s="6">
        <v>157</v>
      </c>
      <c r="G732" s="6" t="s">
        <v>26</v>
      </c>
      <c r="H732" s="6" t="s">
        <v>1465</v>
      </c>
    </row>
    <row r="733" spans="1:8" ht="18.75" customHeight="1">
      <c r="A733" s="9"/>
      <c r="B733" s="74"/>
      <c r="C733" s="75"/>
      <c r="D733" s="6"/>
      <c r="E733" s="6"/>
      <c r="F733" s="6"/>
      <c r="G733" s="6"/>
      <c r="H733" s="6"/>
    </row>
    <row r="734" spans="1:8" ht="18.75" customHeight="1">
      <c r="A734" s="10" t="s">
        <v>107</v>
      </c>
      <c r="B734" s="64" t="s">
        <v>1173</v>
      </c>
      <c r="C734" s="65"/>
      <c r="D734" s="6"/>
      <c r="E734" s="6"/>
      <c r="F734" s="6">
        <v>157</v>
      </c>
      <c r="G734" s="6" t="s">
        <v>26</v>
      </c>
      <c r="H734" s="6" t="s">
        <v>1465</v>
      </c>
    </row>
    <row r="735" spans="1:8" ht="18.75" customHeight="1">
      <c r="A735" s="10" t="s">
        <v>108</v>
      </c>
      <c r="B735" s="64" t="s">
        <v>1174</v>
      </c>
      <c r="C735" s="65"/>
      <c r="D735" s="6"/>
      <c r="E735" s="6"/>
      <c r="F735" s="6">
        <v>157</v>
      </c>
      <c r="G735" s="6" t="s">
        <v>26</v>
      </c>
      <c r="H735" s="6" t="s">
        <v>1465</v>
      </c>
    </row>
    <row r="736" spans="1:8" ht="18.75" customHeight="1">
      <c r="A736" s="10" t="s">
        <v>109</v>
      </c>
      <c r="B736" s="64" t="s">
        <v>1175</v>
      </c>
      <c r="C736" s="65"/>
      <c r="D736" s="6"/>
      <c r="E736" s="6"/>
      <c r="F736" s="6">
        <v>157</v>
      </c>
      <c r="G736" s="6" t="s">
        <v>26</v>
      </c>
      <c r="H736" s="6" t="s">
        <v>1465</v>
      </c>
    </row>
    <row r="737" spans="1:8" ht="18.75" customHeight="1">
      <c r="A737" s="10" t="s">
        <v>110</v>
      </c>
      <c r="B737" s="64" t="s">
        <v>1176</v>
      </c>
      <c r="C737" s="65"/>
      <c r="D737" s="6"/>
      <c r="E737" s="6"/>
      <c r="F737" s="6">
        <v>157</v>
      </c>
      <c r="G737" s="6" t="s">
        <v>26</v>
      </c>
      <c r="H737" s="6" t="s">
        <v>1465</v>
      </c>
    </row>
    <row r="738" spans="1:8" ht="18.75" customHeight="1">
      <c r="A738" s="10"/>
      <c r="B738" s="62"/>
      <c r="C738" s="63"/>
      <c r="D738" s="6"/>
      <c r="E738" s="6"/>
      <c r="F738" s="6">
        <v>157</v>
      </c>
      <c r="G738" s="6" t="s">
        <v>26</v>
      </c>
      <c r="H738" s="6" t="s">
        <v>1465</v>
      </c>
    </row>
    <row r="739" spans="1:8" ht="18.75" customHeight="1" thickBot="1">
      <c r="A739" s="10"/>
      <c r="B739" s="66"/>
      <c r="C739" s="67"/>
      <c r="D739" s="6"/>
      <c r="E739" s="6"/>
      <c r="F739" s="6">
        <v>157</v>
      </c>
      <c r="G739" s="6" t="s">
        <v>26</v>
      </c>
      <c r="H739" s="6" t="s">
        <v>1465</v>
      </c>
    </row>
    <row r="740" spans="1:8" ht="18.75" customHeight="1" thickBot="1">
      <c r="A740" s="11" t="s">
        <v>111</v>
      </c>
      <c r="B740" s="25"/>
      <c r="C740" s="7"/>
      <c r="D740" s="6"/>
      <c r="E740" s="6"/>
      <c r="F740" s="6">
        <v>157</v>
      </c>
      <c r="G740" s="6" t="s">
        <v>26</v>
      </c>
      <c r="H740" s="6" t="s">
        <v>1465</v>
      </c>
    </row>
    <row r="741" spans="1:8" ht="18.75" customHeight="1">
      <c r="A741" s="10" t="s">
        <v>112</v>
      </c>
      <c r="B741" s="34" t="str">
        <f>_xlfn.LET(_xlpm.inp,$B$740,_xlpm.nInp,_xlfn.LET(_xlpm.raw,UPPER(TRIM($B$740)),_xlpm.clean,SUBSTITUTE(SUBSTITUTE(SUBSTITUTE(SUBSTITUTE(SUBSTITUTE(_xlpm.raw,"，",","),"、",","),"；",","),"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41" s="19"/>
      <c r="D741" s="6"/>
      <c r="E741" s="6"/>
      <c r="F741" s="6">
        <v>157</v>
      </c>
      <c r="G741" s="6" t="s">
        <v>26</v>
      </c>
      <c r="H741" s="6" t="s">
        <v>1465</v>
      </c>
    </row>
    <row r="742" spans="1:8" ht="18.75" customHeight="1">
      <c r="A742" s="10" t="s">
        <v>113</v>
      </c>
      <c r="B742" s="35" t="str">
        <f>_xlfn.LET(_xlpm.inp,$B$740,_xlpm.nStd,_xlfn.LET(_xlpm.raw,UPPER(TRIM($G$732)),_xlpm.clean,SUBSTITUTE(SUBSTITUTE(SUBSTITUTE(SUBSTITUTE(SUBSTITUTE(_xlpm.raw,"，",","),"、",","),"；",","),"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42" s="18"/>
      <c r="D742" s="6"/>
      <c r="E742" s="6"/>
      <c r="F742" s="6">
        <v>157</v>
      </c>
      <c r="G742" s="6" t="s">
        <v>26</v>
      </c>
      <c r="H742" s="6" t="s">
        <v>1465</v>
      </c>
    </row>
    <row r="743" spans="1:8" ht="18.75" customHeight="1">
      <c r="A743" s="37" t="s">
        <v>114</v>
      </c>
      <c r="B743" s="52" t="str">
        <f>_xlfn.LET(_xlpm.inp,$B$740,_xlpm.p,$H$732,IF(OR(LEN(TRIM(_xlpm.inp))=0,LEN(TRIM(_xlpm.p))=0,_xlpm.p=0),"",_xlpm.p))</f>
        <v/>
      </c>
      <c r="C743" s="53"/>
      <c r="D743" s="6"/>
      <c r="E743" s="6"/>
      <c r="F743" s="6">
        <v>157</v>
      </c>
      <c r="G743" s="6" t="s">
        <v>26</v>
      </c>
      <c r="H743" s="6" t="s">
        <v>1465</v>
      </c>
    </row>
    <row r="744" spans="1:8" ht="18.75" customHeight="1" thickBot="1">
      <c r="A744" s="12"/>
      <c r="B744" s="54"/>
      <c r="C744" s="55"/>
      <c r="D744" s="6"/>
      <c r="E744" s="6"/>
      <c r="F744" s="6">
        <v>157</v>
      </c>
      <c r="G744" s="6" t="s">
        <v>26</v>
      </c>
      <c r="H744" s="6" t="s">
        <v>1465</v>
      </c>
    </row>
    <row r="745" spans="1:8" ht="58.5" customHeight="1" thickTop="1" thickBot="1">
      <c r="A745" s="8" t="s">
        <v>899</v>
      </c>
      <c r="B745" s="56" t="s">
        <v>1466</v>
      </c>
      <c r="C745" s="73"/>
      <c r="D745" s="6"/>
      <c r="E745" s="6"/>
      <c r="F745" s="6">
        <v>158</v>
      </c>
      <c r="G745" s="6" t="s">
        <v>18</v>
      </c>
      <c r="H745" s="6" t="s">
        <v>1467</v>
      </c>
    </row>
    <row r="746" spans="1:8" ht="18.75" customHeight="1">
      <c r="A746" s="9"/>
      <c r="B746" s="74"/>
      <c r="C746" s="75"/>
      <c r="D746" s="6"/>
      <c r="E746" s="6"/>
      <c r="F746" s="6"/>
      <c r="G746" s="6"/>
      <c r="H746" s="6"/>
    </row>
    <row r="747" spans="1:8" ht="18.75" customHeight="1">
      <c r="A747" s="10" t="s">
        <v>107</v>
      </c>
      <c r="B747" s="64" t="s">
        <v>1177</v>
      </c>
      <c r="C747" s="65"/>
      <c r="D747" s="6"/>
      <c r="E747" s="6"/>
      <c r="F747" s="6">
        <v>158</v>
      </c>
      <c r="G747" s="6" t="s">
        <v>18</v>
      </c>
      <c r="H747" s="6" t="s">
        <v>1467</v>
      </c>
    </row>
    <row r="748" spans="1:8" ht="18.75" customHeight="1">
      <c r="A748" s="10" t="s">
        <v>108</v>
      </c>
      <c r="B748" s="64" t="s">
        <v>1178</v>
      </c>
      <c r="C748" s="65"/>
      <c r="D748" s="6"/>
      <c r="E748" s="6"/>
      <c r="F748" s="6">
        <v>158</v>
      </c>
      <c r="G748" s="6" t="s">
        <v>18</v>
      </c>
      <c r="H748" s="6" t="s">
        <v>1467</v>
      </c>
    </row>
    <row r="749" spans="1:8" ht="18.75" customHeight="1">
      <c r="A749" s="10" t="s">
        <v>109</v>
      </c>
      <c r="B749" s="64" t="s">
        <v>1179</v>
      </c>
      <c r="C749" s="65"/>
      <c r="D749" s="6"/>
      <c r="E749" s="6"/>
      <c r="F749" s="6">
        <v>158</v>
      </c>
      <c r="G749" s="6" t="s">
        <v>18</v>
      </c>
      <c r="H749" s="6" t="s">
        <v>1467</v>
      </c>
    </row>
    <row r="750" spans="1:8" ht="18.75" customHeight="1">
      <c r="A750" s="10" t="s">
        <v>110</v>
      </c>
      <c r="B750" s="64" t="s">
        <v>1180</v>
      </c>
      <c r="C750" s="65"/>
      <c r="D750" s="6"/>
      <c r="E750" s="6"/>
      <c r="F750" s="6">
        <v>158</v>
      </c>
      <c r="G750" s="6" t="s">
        <v>18</v>
      </c>
      <c r="H750" s="6" t="s">
        <v>1467</v>
      </c>
    </row>
    <row r="751" spans="1:8" ht="18.75" customHeight="1">
      <c r="A751" s="10"/>
      <c r="B751" s="62"/>
      <c r="C751" s="63"/>
      <c r="D751" s="6"/>
      <c r="E751" s="6"/>
      <c r="F751" s="6">
        <v>158</v>
      </c>
      <c r="G751" s="6" t="s">
        <v>18</v>
      </c>
      <c r="H751" s="6" t="s">
        <v>1467</v>
      </c>
    </row>
    <row r="752" spans="1:8" ht="18.75" customHeight="1" thickBot="1">
      <c r="A752" s="10"/>
      <c r="B752" s="66"/>
      <c r="C752" s="67"/>
      <c r="D752" s="6"/>
      <c r="E752" s="6"/>
      <c r="F752" s="6">
        <v>158</v>
      </c>
      <c r="G752" s="6" t="s">
        <v>18</v>
      </c>
      <c r="H752" s="6" t="s">
        <v>1467</v>
      </c>
    </row>
    <row r="753" spans="1:8" ht="18.75" customHeight="1" thickBot="1">
      <c r="A753" s="11" t="s">
        <v>111</v>
      </c>
      <c r="B753" s="25"/>
      <c r="C753" s="7"/>
      <c r="D753" s="6"/>
      <c r="E753" s="6"/>
      <c r="F753" s="6">
        <v>158</v>
      </c>
      <c r="G753" s="6" t="s">
        <v>18</v>
      </c>
      <c r="H753" s="6" t="s">
        <v>1467</v>
      </c>
    </row>
    <row r="754" spans="1:8" ht="18.75" customHeight="1">
      <c r="A754" s="10" t="s">
        <v>112</v>
      </c>
      <c r="B754" s="34" t="str">
        <f>_xlfn.LET(_xlpm.inp,$B$753,_xlpm.nInp,_xlfn.LET(_xlpm.raw,UPPER(TRIM($B$753)),_xlpm.clean,SUBSTITUTE(SUBSTITUTE(SUBSTITUTE(SUBSTITUTE(SUBSTITUTE(_xlpm.raw,"，",","),"、",","),"；",","),"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54" s="19"/>
      <c r="D754" s="6"/>
      <c r="E754" s="6"/>
      <c r="F754" s="6">
        <v>158</v>
      </c>
      <c r="G754" s="6" t="s">
        <v>18</v>
      </c>
      <c r="H754" s="6" t="s">
        <v>1467</v>
      </c>
    </row>
    <row r="755" spans="1:8" ht="18.75" customHeight="1">
      <c r="A755" s="10" t="s">
        <v>113</v>
      </c>
      <c r="B755" s="35" t="str">
        <f>_xlfn.LET(_xlpm.inp,$B$753,_xlpm.nStd,_xlfn.LET(_xlpm.raw,UPPER(TRIM($G$745)),_xlpm.clean,SUBSTITUTE(SUBSTITUTE(SUBSTITUTE(SUBSTITUTE(SUBSTITUTE(_xlpm.raw,"，",","),"、",","),"；",","),"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55" s="18"/>
      <c r="D755" s="6"/>
      <c r="E755" s="6"/>
      <c r="F755" s="6">
        <v>158</v>
      </c>
      <c r="G755" s="6" t="s">
        <v>18</v>
      </c>
      <c r="H755" s="6" t="s">
        <v>1467</v>
      </c>
    </row>
    <row r="756" spans="1:8" ht="18.75" customHeight="1">
      <c r="A756" s="37" t="s">
        <v>114</v>
      </c>
      <c r="B756" s="52" t="str">
        <f>_xlfn.LET(_xlpm.inp,$B$753,_xlpm.p,$H$745,IF(OR(LEN(TRIM(_xlpm.inp))=0,LEN(TRIM(_xlpm.p))=0,_xlpm.p=0),"",_xlpm.p))</f>
        <v/>
      </c>
      <c r="C756" s="53"/>
      <c r="D756" s="6"/>
      <c r="E756" s="6"/>
      <c r="F756" s="6">
        <v>158</v>
      </c>
      <c r="G756" s="6" t="s">
        <v>18</v>
      </c>
      <c r="H756" s="6" t="s">
        <v>1467</v>
      </c>
    </row>
    <row r="757" spans="1:8" ht="18.75" customHeight="1" thickBot="1">
      <c r="A757" s="12"/>
      <c r="B757" s="54"/>
      <c r="C757" s="55"/>
      <c r="D757" s="6"/>
      <c r="E757" s="6"/>
      <c r="F757" s="6">
        <v>158</v>
      </c>
      <c r="G757" s="6" t="s">
        <v>18</v>
      </c>
      <c r="H757" s="6" t="s">
        <v>1467</v>
      </c>
    </row>
    <row r="758" spans="1:8" ht="58.5" customHeight="1" thickTop="1" thickBot="1">
      <c r="A758" s="8" t="s">
        <v>900</v>
      </c>
      <c r="B758" s="56" t="s">
        <v>1468</v>
      </c>
      <c r="C758" s="73"/>
      <c r="D758" s="6"/>
      <c r="E758" s="6"/>
      <c r="F758" s="6">
        <v>159</v>
      </c>
      <c r="G758" s="6" t="s">
        <v>26</v>
      </c>
      <c r="H758" s="6" t="s">
        <v>949</v>
      </c>
    </row>
    <row r="759" spans="1:8" ht="18.75" customHeight="1">
      <c r="A759" s="9"/>
      <c r="B759" s="74"/>
      <c r="C759" s="75"/>
      <c r="D759" s="6"/>
      <c r="E759" s="6"/>
      <c r="F759" s="6"/>
      <c r="G759" s="6"/>
      <c r="H759" s="6"/>
    </row>
    <row r="760" spans="1:8" ht="18.75" customHeight="1">
      <c r="A760" s="10" t="s">
        <v>107</v>
      </c>
      <c r="B760" s="64" t="s">
        <v>1181</v>
      </c>
      <c r="C760" s="65"/>
      <c r="D760" s="6"/>
      <c r="E760" s="6"/>
      <c r="F760" s="6">
        <v>159</v>
      </c>
      <c r="G760" s="6" t="s">
        <v>26</v>
      </c>
      <c r="H760" s="6" t="s">
        <v>949</v>
      </c>
    </row>
    <row r="761" spans="1:8" ht="18.75" customHeight="1">
      <c r="A761" s="10" t="s">
        <v>108</v>
      </c>
      <c r="B761" s="64" t="s">
        <v>1182</v>
      </c>
      <c r="C761" s="65"/>
      <c r="D761" s="6"/>
      <c r="E761" s="6"/>
      <c r="F761" s="6">
        <v>159</v>
      </c>
      <c r="G761" s="6" t="s">
        <v>26</v>
      </c>
      <c r="H761" s="6" t="s">
        <v>949</v>
      </c>
    </row>
    <row r="762" spans="1:8" ht="18.75" customHeight="1">
      <c r="A762" s="10" t="s">
        <v>109</v>
      </c>
      <c r="B762" s="64" t="s">
        <v>1183</v>
      </c>
      <c r="C762" s="65"/>
      <c r="D762" s="6"/>
      <c r="E762" s="6"/>
      <c r="F762" s="6">
        <v>159</v>
      </c>
      <c r="G762" s="6" t="s">
        <v>26</v>
      </c>
      <c r="H762" s="6" t="s">
        <v>949</v>
      </c>
    </row>
    <row r="763" spans="1:8" ht="18.75" customHeight="1">
      <c r="A763" s="10" t="s">
        <v>110</v>
      </c>
      <c r="B763" s="64" t="s">
        <v>1184</v>
      </c>
      <c r="C763" s="65"/>
      <c r="D763" s="6"/>
      <c r="E763" s="6"/>
      <c r="F763" s="6">
        <v>159</v>
      </c>
      <c r="G763" s="6" t="s">
        <v>26</v>
      </c>
      <c r="H763" s="6" t="s">
        <v>949</v>
      </c>
    </row>
    <row r="764" spans="1:8" ht="18.75" customHeight="1">
      <c r="A764" s="10"/>
      <c r="B764" s="62"/>
      <c r="C764" s="63"/>
      <c r="D764" s="6"/>
      <c r="E764" s="6"/>
      <c r="F764" s="6">
        <v>159</v>
      </c>
      <c r="G764" s="6" t="s">
        <v>26</v>
      </c>
      <c r="H764" s="6" t="s">
        <v>949</v>
      </c>
    </row>
    <row r="765" spans="1:8" ht="18.75" customHeight="1" thickBot="1">
      <c r="A765" s="10"/>
      <c r="B765" s="66"/>
      <c r="C765" s="67"/>
      <c r="D765" s="6"/>
      <c r="E765" s="6"/>
      <c r="F765" s="6">
        <v>159</v>
      </c>
      <c r="G765" s="6" t="s">
        <v>26</v>
      </c>
      <c r="H765" s="6" t="s">
        <v>949</v>
      </c>
    </row>
    <row r="766" spans="1:8" ht="18.75" customHeight="1" thickBot="1">
      <c r="A766" s="11" t="s">
        <v>111</v>
      </c>
      <c r="B766" s="25"/>
      <c r="C766" s="7"/>
      <c r="D766" s="6"/>
      <c r="E766" s="6"/>
      <c r="F766" s="6">
        <v>159</v>
      </c>
      <c r="G766" s="6" t="s">
        <v>26</v>
      </c>
      <c r="H766" s="6" t="s">
        <v>949</v>
      </c>
    </row>
    <row r="767" spans="1:8" ht="18.75" customHeight="1">
      <c r="A767" s="10" t="s">
        <v>112</v>
      </c>
      <c r="B767" s="34" t="str">
        <f>_xlfn.LET(_xlpm.inp,$B$766,_xlpm.nInp,_xlfn.LET(_xlpm.raw,UPPER(TRIM($B$766)),_xlpm.clean,SUBSTITUTE(SUBSTITUTE(SUBSTITUTE(SUBSTITUTE(SUBSTITUTE(_xlpm.raw,"，",","),"、",","),"；",","),"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67" s="19"/>
      <c r="D767" s="6"/>
      <c r="E767" s="6"/>
      <c r="F767" s="6">
        <v>159</v>
      </c>
      <c r="G767" s="6" t="s">
        <v>26</v>
      </c>
      <c r="H767" s="6" t="s">
        <v>949</v>
      </c>
    </row>
    <row r="768" spans="1:8" ht="18.75" customHeight="1">
      <c r="A768" s="10" t="s">
        <v>113</v>
      </c>
      <c r="B768" s="35" t="str">
        <f>_xlfn.LET(_xlpm.inp,$B$766,_xlpm.nStd,_xlfn.LET(_xlpm.raw,UPPER(TRIM($G$758)),_xlpm.clean,SUBSTITUTE(SUBSTITUTE(SUBSTITUTE(SUBSTITUTE(SUBSTITUTE(_xlpm.raw,"，",","),"、",","),"；",","),"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68" s="18"/>
      <c r="D768" s="6"/>
      <c r="E768" s="6"/>
      <c r="F768" s="6">
        <v>159</v>
      </c>
      <c r="G768" s="6" t="s">
        <v>26</v>
      </c>
      <c r="H768" s="6" t="s">
        <v>949</v>
      </c>
    </row>
    <row r="769" spans="1:8" ht="18.75" customHeight="1">
      <c r="A769" s="37" t="s">
        <v>114</v>
      </c>
      <c r="B769" s="52" t="str">
        <f>_xlfn.LET(_xlpm.inp,$B$766,_xlpm.p,$H$758,IF(OR(LEN(TRIM(_xlpm.inp))=0,LEN(TRIM(_xlpm.p))=0,_xlpm.p=0),"",_xlpm.p))</f>
        <v/>
      </c>
      <c r="C769" s="53"/>
      <c r="D769" s="6"/>
      <c r="E769" s="6"/>
      <c r="F769" s="6">
        <v>159</v>
      </c>
      <c r="G769" s="6" t="s">
        <v>26</v>
      </c>
      <c r="H769" s="6" t="s">
        <v>949</v>
      </c>
    </row>
    <row r="770" spans="1:8" ht="18.75" customHeight="1" thickBot="1">
      <c r="A770" s="12"/>
      <c r="B770" s="54"/>
      <c r="C770" s="55"/>
      <c r="D770" s="6"/>
      <c r="E770" s="6"/>
      <c r="F770" s="6">
        <v>159</v>
      </c>
      <c r="G770" s="6" t="s">
        <v>26</v>
      </c>
      <c r="H770" s="6" t="s">
        <v>949</v>
      </c>
    </row>
    <row r="771" spans="1:8" ht="58.5" customHeight="1" thickTop="1" thickBot="1">
      <c r="A771" s="8" t="s">
        <v>901</v>
      </c>
      <c r="B771" s="56" t="s">
        <v>1469</v>
      </c>
      <c r="C771" s="73"/>
      <c r="D771" s="6"/>
      <c r="E771" s="6"/>
      <c r="F771" s="6">
        <v>160</v>
      </c>
      <c r="G771" s="6" t="s">
        <v>18</v>
      </c>
      <c r="H771" s="6" t="s">
        <v>1470</v>
      </c>
    </row>
    <row r="772" spans="1:8" ht="18.75" customHeight="1">
      <c r="A772" s="9"/>
      <c r="B772" s="74"/>
      <c r="C772" s="75"/>
      <c r="D772" s="6"/>
      <c r="E772" s="6"/>
      <c r="F772" s="6"/>
      <c r="G772" s="6"/>
      <c r="H772" s="6"/>
    </row>
    <row r="773" spans="1:8" ht="18.75" customHeight="1">
      <c r="A773" s="10" t="s">
        <v>107</v>
      </c>
      <c r="B773" s="64" t="s">
        <v>1185</v>
      </c>
      <c r="C773" s="65"/>
      <c r="D773" s="6"/>
      <c r="E773" s="6"/>
      <c r="F773" s="6">
        <v>160</v>
      </c>
      <c r="G773" s="6" t="s">
        <v>18</v>
      </c>
      <c r="H773" s="6" t="s">
        <v>1470</v>
      </c>
    </row>
    <row r="774" spans="1:8" ht="18.75" customHeight="1">
      <c r="A774" s="10" t="s">
        <v>108</v>
      </c>
      <c r="B774" s="64" t="s">
        <v>1186</v>
      </c>
      <c r="C774" s="65"/>
      <c r="D774" s="6"/>
      <c r="E774" s="6"/>
      <c r="F774" s="6">
        <v>160</v>
      </c>
      <c r="G774" s="6" t="s">
        <v>18</v>
      </c>
      <c r="H774" s="6" t="s">
        <v>1470</v>
      </c>
    </row>
    <row r="775" spans="1:8" ht="18.75" customHeight="1">
      <c r="A775" s="10" t="s">
        <v>109</v>
      </c>
      <c r="B775" s="64" t="s">
        <v>1187</v>
      </c>
      <c r="C775" s="65"/>
      <c r="D775" s="6"/>
      <c r="E775" s="6"/>
      <c r="F775" s="6">
        <v>160</v>
      </c>
      <c r="G775" s="6" t="s">
        <v>18</v>
      </c>
      <c r="H775" s="6" t="s">
        <v>1470</v>
      </c>
    </row>
    <row r="776" spans="1:8" ht="18.75" customHeight="1">
      <c r="A776" s="10" t="s">
        <v>110</v>
      </c>
      <c r="B776" s="64" t="s">
        <v>1188</v>
      </c>
      <c r="C776" s="65"/>
      <c r="D776" s="6"/>
      <c r="E776" s="6"/>
      <c r="F776" s="6">
        <v>160</v>
      </c>
      <c r="G776" s="6" t="s">
        <v>18</v>
      </c>
      <c r="H776" s="6" t="s">
        <v>1470</v>
      </c>
    </row>
    <row r="777" spans="1:8" ht="18.75" customHeight="1">
      <c r="A777" s="10"/>
      <c r="B777" s="62"/>
      <c r="C777" s="63"/>
      <c r="D777" s="6"/>
      <c r="E777" s="6"/>
      <c r="F777" s="6">
        <v>160</v>
      </c>
      <c r="G777" s="6" t="s">
        <v>18</v>
      </c>
      <c r="H777" s="6" t="s">
        <v>1470</v>
      </c>
    </row>
    <row r="778" spans="1:8" ht="18.75" customHeight="1" thickBot="1">
      <c r="A778" s="10"/>
      <c r="B778" s="66"/>
      <c r="C778" s="67"/>
      <c r="D778" s="6"/>
      <c r="E778" s="6"/>
      <c r="F778" s="6">
        <v>160</v>
      </c>
      <c r="G778" s="6" t="s">
        <v>18</v>
      </c>
      <c r="H778" s="6" t="s">
        <v>1470</v>
      </c>
    </row>
    <row r="779" spans="1:8" ht="18.75" customHeight="1" thickBot="1">
      <c r="A779" s="11" t="s">
        <v>111</v>
      </c>
      <c r="B779" s="25"/>
      <c r="C779" s="7"/>
      <c r="D779" s="6"/>
      <c r="E779" s="6"/>
      <c r="F779" s="6">
        <v>160</v>
      </c>
      <c r="G779" s="6" t="s">
        <v>18</v>
      </c>
      <c r="H779" s="6" t="s">
        <v>1470</v>
      </c>
    </row>
    <row r="780" spans="1:8" ht="18.75" customHeight="1">
      <c r="A780" s="10" t="s">
        <v>112</v>
      </c>
      <c r="B780" s="34" t="str">
        <f>_xlfn.LET(_xlpm.inp,$B$779,_xlpm.nInp,_xlfn.LET(_xlpm.raw,UPPER(TRIM($B$779)),_xlpm.clean,SUBSTITUTE(SUBSTITUTE(SUBSTITUTE(SUBSTITUTE(SUBSTITUTE(_xlpm.raw,"，",","),"、",","),"；",","),"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0" s="19"/>
      <c r="D780" s="6"/>
      <c r="E780" s="6"/>
      <c r="F780" s="6">
        <v>160</v>
      </c>
      <c r="G780" s="6" t="s">
        <v>18</v>
      </c>
      <c r="H780" s="6" t="s">
        <v>1470</v>
      </c>
    </row>
    <row r="781" spans="1:8" ht="18.75" customHeight="1">
      <c r="A781" s="10" t="s">
        <v>113</v>
      </c>
      <c r="B781" s="35" t="str">
        <f>_xlfn.LET(_xlpm.inp,$B$779,_xlpm.nStd,_xlfn.LET(_xlpm.raw,UPPER(TRIM($G$771)),_xlpm.clean,SUBSTITUTE(SUBSTITUTE(SUBSTITUTE(SUBSTITUTE(SUBSTITUTE(_xlpm.raw,"，",","),"、",","),"；",","),"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81" s="18"/>
      <c r="D781" s="6"/>
      <c r="E781" s="6"/>
      <c r="F781" s="6">
        <v>160</v>
      </c>
      <c r="G781" s="6" t="s">
        <v>18</v>
      </c>
      <c r="H781" s="6" t="s">
        <v>1470</v>
      </c>
    </row>
    <row r="782" spans="1:8" ht="18.75" customHeight="1">
      <c r="A782" s="37" t="s">
        <v>114</v>
      </c>
      <c r="B782" s="52" t="str">
        <f>_xlfn.LET(_xlpm.inp,$B$779,_xlpm.p,$H$771,IF(OR(LEN(TRIM(_xlpm.inp))=0,LEN(TRIM(_xlpm.p))=0,_xlpm.p=0),"",_xlpm.p))</f>
        <v/>
      </c>
      <c r="C782" s="53"/>
      <c r="D782" s="6"/>
      <c r="E782" s="6"/>
      <c r="F782" s="6">
        <v>160</v>
      </c>
      <c r="G782" s="6" t="s">
        <v>18</v>
      </c>
      <c r="H782" s="6" t="s">
        <v>1470</v>
      </c>
    </row>
    <row r="783" spans="1:8" ht="18.75" customHeight="1" thickBot="1">
      <c r="A783" s="12"/>
      <c r="B783" s="54"/>
      <c r="C783" s="55"/>
      <c r="D783" s="6"/>
      <c r="E783" s="6"/>
      <c r="F783" s="6">
        <v>160</v>
      </c>
      <c r="G783" s="6" t="s">
        <v>18</v>
      </c>
      <c r="H783" s="6" t="s">
        <v>1470</v>
      </c>
    </row>
    <row r="784" spans="1:8" ht="58.5" customHeight="1" thickTop="1" thickBot="1">
      <c r="A784" s="8" t="s">
        <v>902</v>
      </c>
      <c r="B784" s="56" t="s">
        <v>1471</v>
      </c>
      <c r="C784" s="73"/>
      <c r="D784" s="6"/>
      <c r="E784" s="6"/>
      <c r="F784" s="6">
        <v>161</v>
      </c>
      <c r="G784" s="6" t="s">
        <v>27</v>
      </c>
      <c r="H784" s="6" t="s">
        <v>950</v>
      </c>
    </row>
    <row r="785" spans="1:8" ht="18.75" customHeight="1">
      <c r="A785" s="9"/>
      <c r="B785" s="74"/>
      <c r="C785" s="75"/>
      <c r="D785" s="6"/>
      <c r="E785" s="6"/>
      <c r="F785" s="6"/>
      <c r="G785" s="6"/>
      <c r="H785" s="6"/>
    </row>
    <row r="786" spans="1:8" ht="18.75" customHeight="1">
      <c r="A786" s="10" t="s">
        <v>107</v>
      </c>
      <c r="B786" s="64" t="s">
        <v>1189</v>
      </c>
      <c r="C786" s="65"/>
      <c r="D786" s="6"/>
      <c r="E786" s="6"/>
      <c r="F786" s="6">
        <v>161</v>
      </c>
      <c r="G786" s="6" t="s">
        <v>27</v>
      </c>
      <c r="H786" s="6" t="s">
        <v>950</v>
      </c>
    </row>
    <row r="787" spans="1:8" ht="18.75" customHeight="1">
      <c r="A787" s="10" t="s">
        <v>108</v>
      </c>
      <c r="B787" s="64" t="s">
        <v>1190</v>
      </c>
      <c r="C787" s="65"/>
      <c r="D787" s="6"/>
      <c r="E787" s="6"/>
      <c r="F787" s="6">
        <v>161</v>
      </c>
      <c r="G787" s="6" t="s">
        <v>27</v>
      </c>
      <c r="H787" s="6" t="s">
        <v>950</v>
      </c>
    </row>
    <row r="788" spans="1:8" ht="18.75" customHeight="1">
      <c r="A788" s="10" t="s">
        <v>109</v>
      </c>
      <c r="B788" s="64" t="s">
        <v>1191</v>
      </c>
      <c r="C788" s="65"/>
      <c r="D788" s="6"/>
      <c r="E788" s="6"/>
      <c r="F788" s="6">
        <v>161</v>
      </c>
      <c r="G788" s="6" t="s">
        <v>27</v>
      </c>
      <c r="H788" s="6" t="s">
        <v>950</v>
      </c>
    </row>
    <row r="789" spans="1:8" ht="18.75" customHeight="1">
      <c r="A789" s="10" t="s">
        <v>110</v>
      </c>
      <c r="B789" s="64" t="s">
        <v>1192</v>
      </c>
      <c r="C789" s="65"/>
      <c r="D789" s="6"/>
      <c r="E789" s="6"/>
      <c r="F789" s="6">
        <v>161</v>
      </c>
      <c r="G789" s="6" t="s">
        <v>27</v>
      </c>
      <c r="H789" s="6" t="s">
        <v>950</v>
      </c>
    </row>
    <row r="790" spans="1:8" ht="18.75" customHeight="1">
      <c r="A790" s="10"/>
      <c r="B790" s="62"/>
      <c r="C790" s="63"/>
      <c r="D790" s="6"/>
      <c r="E790" s="6"/>
      <c r="F790" s="6">
        <v>161</v>
      </c>
      <c r="G790" s="6" t="s">
        <v>27</v>
      </c>
      <c r="H790" s="6" t="s">
        <v>950</v>
      </c>
    </row>
    <row r="791" spans="1:8" ht="18.75" customHeight="1" thickBot="1">
      <c r="A791" s="10"/>
      <c r="B791" s="66"/>
      <c r="C791" s="67"/>
      <c r="D791" s="6"/>
      <c r="E791" s="6"/>
      <c r="F791" s="6">
        <v>161</v>
      </c>
      <c r="G791" s="6" t="s">
        <v>27</v>
      </c>
      <c r="H791" s="6" t="s">
        <v>950</v>
      </c>
    </row>
    <row r="792" spans="1:8" ht="18.75" customHeight="1" thickBot="1">
      <c r="A792" s="11" t="s">
        <v>111</v>
      </c>
      <c r="B792" s="25"/>
      <c r="C792" s="7"/>
      <c r="D792" s="6"/>
      <c r="E792" s="6"/>
      <c r="F792" s="6">
        <v>161</v>
      </c>
      <c r="G792" s="6" t="s">
        <v>27</v>
      </c>
      <c r="H792" s="6" t="s">
        <v>950</v>
      </c>
    </row>
    <row r="793" spans="1:8" ht="18.75" customHeight="1">
      <c r="A793" s="10" t="s">
        <v>112</v>
      </c>
      <c r="B793" s="34" t="str">
        <f>_xlfn.LET(_xlpm.inp,$B$792,_xlpm.nInp,_xlfn.LET(_xlpm.raw,UPPER(TRIM($B$792)),_xlpm.clean,SUBSTITUTE(SUBSTITUTE(SUBSTITUTE(SUBSTITUTE(SUBSTITUTE(_xlpm.raw,"，",","),"、",","),"；",","),"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93" s="19"/>
      <c r="D793" s="6"/>
      <c r="E793" s="6"/>
      <c r="F793" s="6">
        <v>161</v>
      </c>
      <c r="G793" s="6" t="s">
        <v>27</v>
      </c>
      <c r="H793" s="6" t="s">
        <v>950</v>
      </c>
    </row>
    <row r="794" spans="1:8" ht="18.75" customHeight="1">
      <c r="A794" s="10" t="s">
        <v>113</v>
      </c>
      <c r="B794" s="35" t="str">
        <f>_xlfn.LET(_xlpm.inp,$B$792,_xlpm.nStd,_xlfn.LET(_xlpm.raw,UPPER(TRIM($G$784)),_xlpm.clean,SUBSTITUTE(SUBSTITUTE(SUBSTITUTE(SUBSTITUTE(SUBSTITUTE(_xlpm.raw,"，",","),"、",","),"；",","),"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4" s="18"/>
      <c r="D794" s="6"/>
      <c r="E794" s="6"/>
      <c r="F794" s="6">
        <v>161</v>
      </c>
      <c r="G794" s="6" t="s">
        <v>27</v>
      </c>
      <c r="H794" s="6" t="s">
        <v>950</v>
      </c>
    </row>
    <row r="795" spans="1:8" ht="18.75" customHeight="1">
      <c r="A795" s="37" t="s">
        <v>114</v>
      </c>
      <c r="B795" s="52" t="str">
        <f>_xlfn.LET(_xlpm.inp,$B$792,_xlpm.p,$H$784,IF(OR(LEN(TRIM(_xlpm.inp))=0,LEN(TRIM(_xlpm.p))=0,_xlpm.p=0),"",_xlpm.p))</f>
        <v/>
      </c>
      <c r="C795" s="53"/>
      <c r="D795" s="6"/>
      <c r="E795" s="6"/>
      <c r="F795" s="6">
        <v>161</v>
      </c>
      <c r="G795" s="6" t="s">
        <v>27</v>
      </c>
      <c r="H795" s="6" t="s">
        <v>950</v>
      </c>
    </row>
    <row r="796" spans="1:8" ht="18.75" customHeight="1" thickBot="1">
      <c r="A796" s="12"/>
      <c r="B796" s="54"/>
      <c r="C796" s="55"/>
      <c r="D796" s="6"/>
      <c r="E796" s="6"/>
      <c r="F796" s="6">
        <v>161</v>
      </c>
      <c r="G796" s="6" t="s">
        <v>27</v>
      </c>
      <c r="H796" s="6" t="s">
        <v>950</v>
      </c>
    </row>
    <row r="797" spans="1:8" ht="58.5" customHeight="1" thickTop="1" thickBot="1">
      <c r="A797" s="8" t="s">
        <v>903</v>
      </c>
      <c r="B797" s="56" t="s">
        <v>1472</v>
      </c>
      <c r="C797" s="73"/>
      <c r="D797" s="6"/>
      <c r="E797" s="6"/>
      <c r="F797" s="6">
        <v>162</v>
      </c>
      <c r="G797" s="6" t="s">
        <v>895</v>
      </c>
      <c r="H797" s="6" t="s">
        <v>1473</v>
      </c>
    </row>
    <row r="798" spans="1:8" ht="18.75" customHeight="1">
      <c r="A798" s="9"/>
      <c r="B798" s="74"/>
      <c r="C798" s="75"/>
      <c r="D798" s="6"/>
      <c r="E798" s="6"/>
      <c r="F798" s="6"/>
      <c r="G798" s="6"/>
      <c r="H798" s="6"/>
    </row>
    <row r="799" spans="1:8" ht="18.75" customHeight="1">
      <c r="A799" s="10" t="s">
        <v>107</v>
      </c>
      <c r="B799" s="64" t="s">
        <v>1193</v>
      </c>
      <c r="C799" s="65"/>
      <c r="D799" s="6"/>
      <c r="E799" s="6"/>
      <c r="F799" s="6">
        <v>162</v>
      </c>
      <c r="G799" s="6" t="s">
        <v>895</v>
      </c>
      <c r="H799" s="6" t="s">
        <v>1473</v>
      </c>
    </row>
    <row r="800" spans="1:8" ht="18.75" customHeight="1">
      <c r="A800" s="10" t="s">
        <v>108</v>
      </c>
      <c r="B800" s="64" t="s">
        <v>1194</v>
      </c>
      <c r="C800" s="65"/>
      <c r="D800" s="6"/>
      <c r="E800" s="6"/>
      <c r="F800" s="6">
        <v>162</v>
      </c>
      <c r="G800" s="6" t="s">
        <v>895</v>
      </c>
      <c r="H800" s="6" t="s">
        <v>1473</v>
      </c>
    </row>
    <row r="801" spans="1:8" ht="18.75" customHeight="1">
      <c r="A801" s="10" t="s">
        <v>109</v>
      </c>
      <c r="B801" s="64" t="s">
        <v>1195</v>
      </c>
      <c r="C801" s="65"/>
      <c r="D801" s="6"/>
      <c r="E801" s="6"/>
      <c r="F801" s="6">
        <v>162</v>
      </c>
      <c r="G801" s="6" t="s">
        <v>895</v>
      </c>
      <c r="H801" s="6" t="s">
        <v>1473</v>
      </c>
    </row>
    <row r="802" spans="1:8" ht="18.75" customHeight="1">
      <c r="A802" s="10" t="s">
        <v>110</v>
      </c>
      <c r="B802" s="64" t="s">
        <v>1196</v>
      </c>
      <c r="C802" s="65"/>
      <c r="D802" s="6"/>
      <c r="E802" s="6"/>
      <c r="F802" s="6">
        <v>162</v>
      </c>
      <c r="G802" s="6" t="s">
        <v>895</v>
      </c>
      <c r="H802" s="6" t="s">
        <v>1473</v>
      </c>
    </row>
    <row r="803" spans="1:8" ht="18.75" customHeight="1">
      <c r="A803" s="10" t="s">
        <v>128</v>
      </c>
      <c r="B803" s="62" t="s">
        <v>1474</v>
      </c>
      <c r="C803" s="63"/>
      <c r="D803" s="6"/>
      <c r="E803" s="6"/>
      <c r="F803" s="6">
        <v>162</v>
      </c>
      <c r="G803" s="6" t="s">
        <v>895</v>
      </c>
      <c r="H803" s="6" t="s">
        <v>1473</v>
      </c>
    </row>
    <row r="804" spans="1:8" ht="18.75" customHeight="1" thickBot="1">
      <c r="A804" s="10"/>
      <c r="B804" s="66"/>
      <c r="C804" s="67"/>
      <c r="D804" s="6"/>
      <c r="E804" s="6"/>
      <c r="F804" s="6">
        <v>162</v>
      </c>
      <c r="G804" s="6" t="s">
        <v>895</v>
      </c>
      <c r="H804" s="6" t="s">
        <v>1473</v>
      </c>
    </row>
    <row r="805" spans="1:8" ht="18.75" customHeight="1" thickBot="1">
      <c r="A805" s="11" t="s">
        <v>111</v>
      </c>
      <c r="B805" s="25"/>
      <c r="C805" s="7"/>
      <c r="D805" s="6"/>
      <c r="E805" s="6"/>
      <c r="F805" s="6">
        <v>162</v>
      </c>
      <c r="G805" s="6" t="s">
        <v>895</v>
      </c>
      <c r="H805" s="6" t="s">
        <v>1473</v>
      </c>
    </row>
    <row r="806" spans="1:8" ht="18.75" customHeight="1">
      <c r="A806" s="10" t="s">
        <v>112</v>
      </c>
      <c r="B806" s="34" t="str">
        <f>_xlfn.LET(_xlpm.inp,$B$805,_xlpm.nInp,_xlfn.LET(_xlpm.raw,UPPER(TRIM($B$805)),_xlpm.clean,SUBSTITUTE(SUBSTITUTE(SUBSTITUTE(SUBSTITUTE(SUBSTITUTE(_xlpm.raw,"，",","),"、",","),"；",","),"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06" s="19"/>
      <c r="D806" s="6"/>
      <c r="E806" s="6"/>
      <c r="F806" s="6">
        <v>162</v>
      </c>
      <c r="G806" s="6" t="s">
        <v>895</v>
      </c>
      <c r="H806" s="6" t="s">
        <v>1473</v>
      </c>
    </row>
    <row r="807" spans="1:8" ht="18.75" customHeight="1">
      <c r="A807" s="10" t="s">
        <v>113</v>
      </c>
      <c r="B807" s="35" t="str">
        <f>_xlfn.LET(_xlpm.inp,$B$805,_xlpm.nStd,_xlfn.LET(_xlpm.raw,UPPER(TRIM($G$797)),_xlpm.clean,SUBSTITUTE(SUBSTITUTE(SUBSTITUTE(SUBSTITUTE(SUBSTITUTE(_xlpm.raw,"，",","),"、",","),"；",","),"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07" s="18"/>
      <c r="D807" s="6"/>
      <c r="E807" s="6"/>
      <c r="F807" s="6">
        <v>162</v>
      </c>
      <c r="G807" s="6" t="s">
        <v>895</v>
      </c>
      <c r="H807" s="6" t="s">
        <v>1473</v>
      </c>
    </row>
    <row r="808" spans="1:8" ht="18.75" customHeight="1">
      <c r="A808" s="37" t="s">
        <v>114</v>
      </c>
      <c r="B808" s="52" t="str">
        <f>_xlfn.LET(_xlpm.inp,$B$805,_xlpm.p,$H$797,IF(OR(LEN(TRIM(_xlpm.inp))=0,LEN(TRIM(_xlpm.p))=0,_xlpm.p=0),"",_xlpm.p))</f>
        <v/>
      </c>
      <c r="C808" s="53"/>
      <c r="D808" s="6"/>
      <c r="E808" s="6"/>
      <c r="F808" s="6">
        <v>162</v>
      </c>
      <c r="G808" s="6" t="s">
        <v>895</v>
      </c>
      <c r="H808" s="6" t="s">
        <v>1473</v>
      </c>
    </row>
    <row r="809" spans="1:8" ht="18.75" customHeight="1" thickBot="1">
      <c r="A809" s="12"/>
      <c r="B809" s="54"/>
      <c r="C809" s="55"/>
      <c r="D809" s="6"/>
      <c r="E809" s="6"/>
      <c r="F809" s="6">
        <v>162</v>
      </c>
      <c r="G809" s="6" t="s">
        <v>895</v>
      </c>
      <c r="H809" s="6" t="s">
        <v>1473</v>
      </c>
    </row>
    <row r="810" spans="1:8" ht="58.5" customHeight="1" thickTop="1" thickBot="1">
      <c r="A810" s="8" t="s">
        <v>904</v>
      </c>
      <c r="B810" s="56" t="s">
        <v>1475</v>
      </c>
      <c r="C810" s="73"/>
      <c r="D810" s="6"/>
      <c r="E810" s="6"/>
      <c r="F810" s="6">
        <v>163</v>
      </c>
      <c r="G810" s="6" t="s">
        <v>27</v>
      </c>
      <c r="H810" s="6" t="s">
        <v>1476</v>
      </c>
    </row>
    <row r="811" spans="1:8" ht="18.75" customHeight="1">
      <c r="A811" s="9"/>
      <c r="B811" s="74"/>
      <c r="C811" s="75"/>
      <c r="D811" s="6"/>
      <c r="E811" s="6"/>
      <c r="F811" s="6"/>
      <c r="G811" s="6"/>
      <c r="H811" s="6"/>
    </row>
    <row r="812" spans="1:8" ht="18.75" customHeight="1">
      <c r="A812" s="10" t="s">
        <v>107</v>
      </c>
      <c r="B812" s="64" t="s">
        <v>1197</v>
      </c>
      <c r="C812" s="65"/>
      <c r="D812" s="6"/>
      <c r="E812" s="6"/>
      <c r="F812" s="6">
        <v>163</v>
      </c>
      <c r="G812" s="6" t="s">
        <v>27</v>
      </c>
      <c r="H812" s="6" t="s">
        <v>1476</v>
      </c>
    </row>
    <row r="813" spans="1:8" ht="18.75" customHeight="1">
      <c r="A813" s="10" t="s">
        <v>108</v>
      </c>
      <c r="B813" s="64" t="s">
        <v>1198</v>
      </c>
      <c r="C813" s="65"/>
      <c r="D813" s="6"/>
      <c r="E813" s="6"/>
      <c r="F813" s="6">
        <v>163</v>
      </c>
      <c r="G813" s="6" t="s">
        <v>27</v>
      </c>
      <c r="H813" s="6" t="s">
        <v>1476</v>
      </c>
    </row>
    <row r="814" spans="1:8" ht="18.75" customHeight="1">
      <c r="A814" s="10" t="s">
        <v>109</v>
      </c>
      <c r="B814" s="64" t="s">
        <v>1199</v>
      </c>
      <c r="C814" s="65"/>
      <c r="D814" s="6"/>
      <c r="E814" s="6"/>
      <c r="F814" s="6">
        <v>163</v>
      </c>
      <c r="G814" s="6" t="s">
        <v>27</v>
      </c>
      <c r="H814" s="6" t="s">
        <v>1476</v>
      </c>
    </row>
    <row r="815" spans="1:8" ht="18.75" customHeight="1">
      <c r="A815" s="10" t="s">
        <v>110</v>
      </c>
      <c r="B815" s="64" t="s">
        <v>1200</v>
      </c>
      <c r="C815" s="65"/>
      <c r="D815" s="6"/>
      <c r="E815" s="6"/>
      <c r="F815" s="6">
        <v>163</v>
      </c>
      <c r="G815" s="6" t="s">
        <v>27</v>
      </c>
      <c r="H815" s="6" t="s">
        <v>1476</v>
      </c>
    </row>
    <row r="816" spans="1:8" ht="18.75" customHeight="1">
      <c r="A816" s="10"/>
      <c r="B816" s="62"/>
      <c r="C816" s="63"/>
      <c r="D816" s="6"/>
      <c r="E816" s="6"/>
      <c r="F816" s="6">
        <v>163</v>
      </c>
      <c r="G816" s="6" t="s">
        <v>27</v>
      </c>
      <c r="H816" s="6" t="s">
        <v>1476</v>
      </c>
    </row>
    <row r="817" spans="1:8" ht="18.75" customHeight="1" thickBot="1">
      <c r="A817" s="10"/>
      <c r="B817" s="66"/>
      <c r="C817" s="67"/>
      <c r="D817" s="6"/>
      <c r="E817" s="6"/>
      <c r="F817" s="6">
        <v>163</v>
      </c>
      <c r="G817" s="6" t="s">
        <v>27</v>
      </c>
      <c r="H817" s="6" t="s">
        <v>1476</v>
      </c>
    </row>
    <row r="818" spans="1:8" ht="18.75" customHeight="1" thickBot="1">
      <c r="A818" s="11" t="s">
        <v>111</v>
      </c>
      <c r="B818" s="25"/>
      <c r="C818" s="7"/>
      <c r="D818" s="6"/>
      <c r="E818" s="6"/>
      <c r="F818" s="6">
        <v>163</v>
      </c>
      <c r="G818" s="6" t="s">
        <v>27</v>
      </c>
      <c r="H818" s="6" t="s">
        <v>1476</v>
      </c>
    </row>
    <row r="819" spans="1:8" ht="18.75" customHeight="1">
      <c r="A819" s="10" t="s">
        <v>112</v>
      </c>
      <c r="B819" s="34" t="str">
        <f>_xlfn.LET(_xlpm.inp,$B$818,_xlpm.nInp,_xlfn.LET(_xlpm.raw,UPPER(TRIM($B$818)),_xlpm.clean,SUBSTITUTE(SUBSTITUTE(SUBSTITUTE(SUBSTITUTE(SUBSTITUTE(_xlpm.raw,"，",","),"、",","),"；",","),"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19" s="19"/>
      <c r="D819" s="6"/>
      <c r="E819" s="6"/>
      <c r="F819" s="6">
        <v>163</v>
      </c>
      <c r="G819" s="6" t="s">
        <v>27</v>
      </c>
      <c r="H819" s="6" t="s">
        <v>1476</v>
      </c>
    </row>
    <row r="820" spans="1:8" ht="18.75" customHeight="1">
      <c r="A820" s="10" t="s">
        <v>113</v>
      </c>
      <c r="B820" s="35" t="str">
        <f>_xlfn.LET(_xlpm.inp,$B$818,_xlpm.nStd,_xlfn.LET(_xlpm.raw,UPPER(TRIM($G$810)),_xlpm.clean,SUBSTITUTE(SUBSTITUTE(SUBSTITUTE(SUBSTITUTE(SUBSTITUTE(_xlpm.raw,"，",","),"、",","),"；",","),"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20" s="18"/>
      <c r="D820" s="6"/>
      <c r="E820" s="6"/>
      <c r="F820" s="6">
        <v>163</v>
      </c>
      <c r="G820" s="6" t="s">
        <v>27</v>
      </c>
      <c r="H820" s="6" t="s">
        <v>1476</v>
      </c>
    </row>
    <row r="821" spans="1:8" ht="18.75" customHeight="1">
      <c r="A821" s="37" t="s">
        <v>114</v>
      </c>
      <c r="B821" s="52" t="str">
        <f>_xlfn.LET(_xlpm.inp,$B$818,_xlpm.p,$H$810,IF(OR(LEN(TRIM(_xlpm.inp))=0,LEN(TRIM(_xlpm.p))=0,_xlpm.p=0),"",_xlpm.p))</f>
        <v/>
      </c>
      <c r="C821" s="53"/>
      <c r="D821" s="6"/>
      <c r="E821" s="6"/>
      <c r="F821" s="6">
        <v>163</v>
      </c>
      <c r="G821" s="6" t="s">
        <v>27</v>
      </c>
      <c r="H821" s="6" t="s">
        <v>1476</v>
      </c>
    </row>
    <row r="822" spans="1:8" ht="18.75" customHeight="1" thickBot="1">
      <c r="A822" s="12"/>
      <c r="B822" s="54"/>
      <c r="C822" s="55"/>
      <c r="D822" s="6"/>
      <c r="E822" s="6"/>
      <c r="F822" s="6">
        <v>163</v>
      </c>
      <c r="G822" s="6" t="s">
        <v>27</v>
      </c>
      <c r="H822" s="6" t="s">
        <v>1476</v>
      </c>
    </row>
    <row r="823" spans="1:8" ht="58.5" customHeight="1" thickTop="1" thickBot="1">
      <c r="A823" s="8" t="s">
        <v>905</v>
      </c>
      <c r="B823" s="56" t="s">
        <v>1477</v>
      </c>
      <c r="C823" s="73"/>
      <c r="D823" s="6"/>
      <c r="E823" s="6"/>
      <c r="F823" s="6">
        <v>164</v>
      </c>
      <c r="G823" s="6" t="s">
        <v>30</v>
      </c>
      <c r="H823" s="6" t="s">
        <v>1478</v>
      </c>
    </row>
    <row r="824" spans="1:8" ht="18.75" customHeight="1">
      <c r="A824" s="9"/>
      <c r="B824" s="74"/>
      <c r="C824" s="75"/>
      <c r="D824" s="6"/>
      <c r="E824" s="6"/>
      <c r="F824" s="6"/>
      <c r="G824" s="6"/>
      <c r="H824" s="6"/>
    </row>
    <row r="825" spans="1:8" ht="18.75" customHeight="1">
      <c r="A825" s="10" t="s">
        <v>107</v>
      </c>
      <c r="B825" s="64" t="s">
        <v>1201</v>
      </c>
      <c r="C825" s="65"/>
      <c r="D825" s="6"/>
      <c r="E825" s="6"/>
      <c r="F825" s="6">
        <v>164</v>
      </c>
      <c r="G825" s="6" t="s">
        <v>30</v>
      </c>
      <c r="H825" s="6" t="s">
        <v>1478</v>
      </c>
    </row>
    <row r="826" spans="1:8" ht="18.75" customHeight="1">
      <c r="A826" s="10" t="s">
        <v>108</v>
      </c>
      <c r="B826" s="64" t="s">
        <v>1202</v>
      </c>
      <c r="C826" s="65"/>
      <c r="D826" s="6"/>
      <c r="E826" s="6"/>
      <c r="F826" s="6">
        <v>164</v>
      </c>
      <c r="G826" s="6" t="s">
        <v>30</v>
      </c>
      <c r="H826" s="6" t="s">
        <v>1478</v>
      </c>
    </row>
    <row r="827" spans="1:8" ht="18.75" customHeight="1">
      <c r="A827" s="10" t="s">
        <v>109</v>
      </c>
      <c r="B827" s="64" t="s">
        <v>1203</v>
      </c>
      <c r="C827" s="65"/>
      <c r="D827" s="6"/>
      <c r="E827" s="6"/>
      <c r="F827" s="6">
        <v>164</v>
      </c>
      <c r="G827" s="6" t="s">
        <v>30</v>
      </c>
      <c r="H827" s="6" t="s">
        <v>1478</v>
      </c>
    </row>
    <row r="828" spans="1:8" ht="18.75" customHeight="1">
      <c r="A828" s="10" t="s">
        <v>110</v>
      </c>
      <c r="B828" s="64" t="s">
        <v>1204</v>
      </c>
      <c r="C828" s="65"/>
      <c r="D828" s="6"/>
      <c r="E828" s="6"/>
      <c r="F828" s="6">
        <v>164</v>
      </c>
      <c r="G828" s="6" t="s">
        <v>30</v>
      </c>
      <c r="H828" s="6" t="s">
        <v>1478</v>
      </c>
    </row>
    <row r="829" spans="1:8" ht="18.75" customHeight="1">
      <c r="A829" s="10" t="s">
        <v>128</v>
      </c>
      <c r="B829" s="62" t="s">
        <v>1479</v>
      </c>
      <c r="C829" s="63"/>
      <c r="D829" s="6"/>
      <c r="E829" s="6"/>
      <c r="F829" s="6">
        <v>164</v>
      </c>
      <c r="G829" s="6" t="s">
        <v>30</v>
      </c>
      <c r="H829" s="6" t="s">
        <v>1478</v>
      </c>
    </row>
    <row r="830" spans="1:8" ht="18.75" customHeight="1" thickBot="1">
      <c r="A830" s="10"/>
      <c r="B830" s="66"/>
      <c r="C830" s="67"/>
      <c r="D830" s="6"/>
      <c r="E830" s="6"/>
      <c r="F830" s="6">
        <v>164</v>
      </c>
      <c r="G830" s="6" t="s">
        <v>30</v>
      </c>
      <c r="H830" s="6" t="s">
        <v>1478</v>
      </c>
    </row>
    <row r="831" spans="1:8" ht="18.75" customHeight="1" thickBot="1">
      <c r="A831" s="11" t="s">
        <v>111</v>
      </c>
      <c r="B831" s="25"/>
      <c r="C831" s="7"/>
      <c r="D831" s="6"/>
      <c r="E831" s="6"/>
      <c r="F831" s="6">
        <v>164</v>
      </c>
      <c r="G831" s="6" t="s">
        <v>30</v>
      </c>
      <c r="H831" s="6" t="s">
        <v>1478</v>
      </c>
    </row>
    <row r="832" spans="1:8" ht="18.75" customHeight="1">
      <c r="A832" s="10" t="s">
        <v>112</v>
      </c>
      <c r="B832" s="34" t="str">
        <f>_xlfn.LET(_xlpm.inp,$B$831,_xlpm.nInp,_xlfn.LET(_xlpm.raw,UPPER(TRIM($B$831)),_xlpm.clean,SUBSTITUTE(SUBSTITUTE(SUBSTITUTE(SUBSTITUTE(SUBSTITUTE(_xlpm.raw,"，",","),"、",","),"；",","),"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32" s="19"/>
      <c r="D832" s="6"/>
      <c r="E832" s="6"/>
      <c r="F832" s="6">
        <v>164</v>
      </c>
      <c r="G832" s="6" t="s">
        <v>30</v>
      </c>
      <c r="H832" s="6" t="s">
        <v>1478</v>
      </c>
    </row>
    <row r="833" spans="1:8" ht="18.75" customHeight="1">
      <c r="A833" s="10" t="s">
        <v>113</v>
      </c>
      <c r="B833" s="35" t="str">
        <f>_xlfn.LET(_xlpm.inp,$B$831,_xlpm.nStd,_xlfn.LET(_xlpm.raw,UPPER(TRIM($G$823)),_xlpm.clean,SUBSTITUTE(SUBSTITUTE(SUBSTITUTE(SUBSTITUTE(SUBSTITUTE(_xlpm.raw,"，",","),"、",","),"；",","),"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33" s="18"/>
      <c r="D833" s="6"/>
      <c r="E833" s="6"/>
      <c r="F833" s="6">
        <v>164</v>
      </c>
      <c r="G833" s="6" t="s">
        <v>30</v>
      </c>
      <c r="H833" s="6" t="s">
        <v>1478</v>
      </c>
    </row>
    <row r="834" spans="1:8" ht="18.75" customHeight="1">
      <c r="A834" s="37" t="s">
        <v>114</v>
      </c>
      <c r="B834" s="52" t="str">
        <f>_xlfn.LET(_xlpm.inp,$B$831,_xlpm.p,$H$823,IF(OR(LEN(TRIM(_xlpm.inp))=0,LEN(TRIM(_xlpm.p))=0,_xlpm.p=0),"",_xlpm.p))</f>
        <v/>
      </c>
      <c r="C834" s="53"/>
      <c r="D834" s="6"/>
      <c r="E834" s="6"/>
      <c r="F834" s="6">
        <v>164</v>
      </c>
      <c r="G834" s="6" t="s">
        <v>30</v>
      </c>
      <c r="H834" s="6" t="s">
        <v>1478</v>
      </c>
    </row>
    <row r="835" spans="1:8" ht="18.75" customHeight="1" thickBot="1">
      <c r="A835" s="12"/>
      <c r="B835" s="54"/>
      <c r="C835" s="55"/>
      <c r="D835" s="6"/>
      <c r="E835" s="6"/>
      <c r="F835" s="6">
        <v>164</v>
      </c>
      <c r="G835" s="6" t="s">
        <v>30</v>
      </c>
      <c r="H835" s="6" t="s">
        <v>1478</v>
      </c>
    </row>
    <row r="836" spans="1:8" ht="58.5" customHeight="1" thickTop="1" thickBot="1">
      <c r="A836" s="8" t="s">
        <v>906</v>
      </c>
      <c r="B836" s="56" t="s">
        <v>1480</v>
      </c>
      <c r="C836" s="73"/>
      <c r="D836" s="6"/>
      <c r="E836" s="6"/>
      <c r="F836" s="6">
        <v>165</v>
      </c>
      <c r="G836" s="6" t="s">
        <v>26</v>
      </c>
      <c r="H836" s="6" t="s">
        <v>1481</v>
      </c>
    </row>
    <row r="837" spans="1:8" ht="18.75" customHeight="1">
      <c r="A837" s="9"/>
      <c r="B837" s="74"/>
      <c r="C837" s="75"/>
      <c r="D837" s="6"/>
      <c r="E837" s="6"/>
      <c r="F837" s="6"/>
      <c r="G837" s="6"/>
      <c r="H837" s="6"/>
    </row>
    <row r="838" spans="1:8" ht="18.75" customHeight="1">
      <c r="A838" s="10" t="s">
        <v>107</v>
      </c>
      <c r="B838" s="64" t="s">
        <v>1205</v>
      </c>
      <c r="C838" s="65"/>
      <c r="D838" s="6"/>
      <c r="E838" s="6"/>
      <c r="F838" s="6">
        <v>165</v>
      </c>
      <c r="G838" s="6" t="s">
        <v>26</v>
      </c>
      <c r="H838" s="6" t="s">
        <v>1481</v>
      </c>
    </row>
    <row r="839" spans="1:8" ht="18.75" customHeight="1">
      <c r="A839" s="10" t="s">
        <v>108</v>
      </c>
      <c r="B839" s="64" t="s">
        <v>1206</v>
      </c>
      <c r="C839" s="65"/>
      <c r="D839" s="6"/>
      <c r="E839" s="6"/>
      <c r="F839" s="6">
        <v>165</v>
      </c>
      <c r="G839" s="6" t="s">
        <v>26</v>
      </c>
      <c r="H839" s="6" t="s">
        <v>1481</v>
      </c>
    </row>
    <row r="840" spans="1:8" ht="18.75" customHeight="1">
      <c r="A840" s="10" t="s">
        <v>109</v>
      </c>
      <c r="B840" s="64" t="s">
        <v>1482</v>
      </c>
      <c r="C840" s="65"/>
      <c r="D840" s="6"/>
      <c r="E840" s="6"/>
      <c r="F840" s="6">
        <v>165</v>
      </c>
      <c r="G840" s="6" t="s">
        <v>26</v>
      </c>
      <c r="H840" s="6" t="s">
        <v>1481</v>
      </c>
    </row>
    <row r="841" spans="1:8" ht="18.75" customHeight="1">
      <c r="A841" s="10" t="s">
        <v>110</v>
      </c>
      <c r="B841" s="64" t="s">
        <v>1207</v>
      </c>
      <c r="C841" s="65"/>
      <c r="D841" s="6"/>
      <c r="E841" s="6"/>
      <c r="F841" s="6">
        <v>165</v>
      </c>
      <c r="G841" s="6" t="s">
        <v>26</v>
      </c>
      <c r="H841" s="6" t="s">
        <v>1481</v>
      </c>
    </row>
    <row r="842" spans="1:8" ht="18.75" customHeight="1">
      <c r="A842" s="10"/>
      <c r="B842" s="62"/>
      <c r="C842" s="63"/>
      <c r="D842" s="6"/>
      <c r="E842" s="6"/>
      <c r="F842" s="6">
        <v>165</v>
      </c>
      <c r="G842" s="6" t="s">
        <v>26</v>
      </c>
      <c r="H842" s="6" t="s">
        <v>1481</v>
      </c>
    </row>
    <row r="843" spans="1:8" ht="18.75" customHeight="1" thickBot="1">
      <c r="A843" s="10"/>
      <c r="B843" s="66"/>
      <c r="C843" s="67"/>
      <c r="D843" s="6"/>
      <c r="E843" s="6"/>
      <c r="F843" s="6">
        <v>165</v>
      </c>
      <c r="G843" s="6" t="s">
        <v>26</v>
      </c>
      <c r="H843" s="6" t="s">
        <v>1481</v>
      </c>
    </row>
    <row r="844" spans="1:8" ht="18.75" customHeight="1" thickBot="1">
      <c r="A844" s="11" t="s">
        <v>111</v>
      </c>
      <c r="B844" s="25"/>
      <c r="C844" s="7"/>
      <c r="D844" s="6"/>
      <c r="E844" s="6"/>
      <c r="F844" s="6">
        <v>165</v>
      </c>
      <c r="G844" s="6" t="s">
        <v>26</v>
      </c>
      <c r="H844" s="6" t="s">
        <v>1481</v>
      </c>
    </row>
    <row r="845" spans="1:8" ht="18.75" customHeight="1">
      <c r="A845" s="10" t="s">
        <v>112</v>
      </c>
      <c r="B845" s="34" t="str">
        <f>_xlfn.LET(_xlpm.inp,$B$844,_xlpm.nInp,_xlfn.LET(_xlpm.raw,UPPER(TRIM($B$844)),_xlpm.clean,SUBSTITUTE(SUBSTITUTE(SUBSTITUTE(SUBSTITUTE(SUBSTITUTE(_xlpm.raw,"，",","),"、",","),"；",","),"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45" s="19"/>
      <c r="D845" s="6"/>
      <c r="E845" s="6"/>
      <c r="F845" s="6">
        <v>165</v>
      </c>
      <c r="G845" s="6" t="s">
        <v>26</v>
      </c>
      <c r="H845" s="6" t="s">
        <v>1481</v>
      </c>
    </row>
    <row r="846" spans="1:8" ht="18.75" customHeight="1">
      <c r="A846" s="10" t="s">
        <v>113</v>
      </c>
      <c r="B846" s="35" t="str">
        <f>_xlfn.LET(_xlpm.inp,$B$844,_xlpm.nStd,_xlfn.LET(_xlpm.raw,UPPER(TRIM($G$836)),_xlpm.clean,SUBSTITUTE(SUBSTITUTE(SUBSTITUTE(SUBSTITUTE(SUBSTITUTE(_xlpm.raw,"，",","),"、",","),"；",","),"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46" s="18"/>
      <c r="D846" s="6"/>
      <c r="E846" s="6"/>
      <c r="F846" s="6">
        <v>165</v>
      </c>
      <c r="G846" s="6" t="s">
        <v>26</v>
      </c>
      <c r="H846" s="6" t="s">
        <v>1481</v>
      </c>
    </row>
    <row r="847" spans="1:8" ht="18.75" customHeight="1">
      <c r="A847" s="37" t="s">
        <v>114</v>
      </c>
      <c r="B847" s="52" t="str">
        <f>_xlfn.LET(_xlpm.inp,$B$844,_xlpm.p,$H$836,IF(OR(LEN(TRIM(_xlpm.inp))=0,LEN(TRIM(_xlpm.p))=0,_xlpm.p=0),"",_xlpm.p))</f>
        <v/>
      </c>
      <c r="C847" s="53"/>
      <c r="D847" s="6"/>
      <c r="E847" s="6"/>
      <c r="F847" s="6">
        <v>165</v>
      </c>
      <c r="G847" s="6" t="s">
        <v>26</v>
      </c>
      <c r="H847" s="6" t="s">
        <v>1481</v>
      </c>
    </row>
    <row r="848" spans="1:8" ht="18.75" customHeight="1" thickBot="1">
      <c r="A848" s="12"/>
      <c r="B848" s="54"/>
      <c r="C848" s="55"/>
      <c r="D848" s="6"/>
      <c r="E848" s="6"/>
      <c r="F848" s="6">
        <v>165</v>
      </c>
      <c r="G848" s="6" t="s">
        <v>26</v>
      </c>
      <c r="H848" s="6" t="s">
        <v>1481</v>
      </c>
    </row>
    <row r="849" spans="1:8" ht="58.5" customHeight="1" thickTop="1" thickBot="1">
      <c r="A849" s="8" t="s">
        <v>907</v>
      </c>
      <c r="B849" s="56" t="s">
        <v>1483</v>
      </c>
      <c r="C849" s="73"/>
      <c r="D849" s="6"/>
      <c r="E849" s="6"/>
      <c r="F849" s="6">
        <v>166</v>
      </c>
      <c r="G849" s="6" t="s">
        <v>28</v>
      </c>
      <c r="H849" s="6" t="s">
        <v>1484</v>
      </c>
    </row>
    <row r="850" spans="1:8" ht="18.75" customHeight="1">
      <c r="A850" s="9"/>
      <c r="B850" s="74"/>
      <c r="C850" s="75"/>
      <c r="D850" s="6"/>
      <c r="E850" s="6"/>
      <c r="F850" s="6"/>
      <c r="G850" s="6"/>
      <c r="H850" s="6"/>
    </row>
    <row r="851" spans="1:8" ht="18.75" customHeight="1">
      <c r="A851" s="10" t="s">
        <v>107</v>
      </c>
      <c r="B851" s="64" t="s">
        <v>1208</v>
      </c>
      <c r="C851" s="65"/>
      <c r="D851" s="6"/>
      <c r="E851" s="6"/>
      <c r="F851" s="6">
        <v>166</v>
      </c>
      <c r="G851" s="6" t="s">
        <v>28</v>
      </c>
      <c r="H851" s="6" t="s">
        <v>1484</v>
      </c>
    </row>
    <row r="852" spans="1:8" ht="18.75" customHeight="1">
      <c r="A852" s="10" t="s">
        <v>108</v>
      </c>
      <c r="B852" s="64" t="s">
        <v>1209</v>
      </c>
      <c r="C852" s="65"/>
      <c r="D852" s="6"/>
      <c r="E852" s="6"/>
      <c r="F852" s="6">
        <v>166</v>
      </c>
      <c r="G852" s="6" t="s">
        <v>28</v>
      </c>
      <c r="H852" s="6" t="s">
        <v>1484</v>
      </c>
    </row>
    <row r="853" spans="1:8" ht="18.75" customHeight="1">
      <c r="A853" s="10" t="s">
        <v>109</v>
      </c>
      <c r="B853" s="64" t="s">
        <v>1210</v>
      </c>
      <c r="C853" s="65"/>
      <c r="D853" s="6"/>
      <c r="E853" s="6"/>
      <c r="F853" s="6">
        <v>166</v>
      </c>
      <c r="G853" s="6" t="s">
        <v>28</v>
      </c>
      <c r="H853" s="6" t="s">
        <v>1484</v>
      </c>
    </row>
    <row r="854" spans="1:8" ht="18.75" customHeight="1">
      <c r="A854" s="10" t="s">
        <v>110</v>
      </c>
      <c r="B854" s="64" t="s">
        <v>1211</v>
      </c>
      <c r="C854" s="65"/>
      <c r="D854" s="6"/>
      <c r="E854" s="6"/>
      <c r="F854" s="6">
        <v>166</v>
      </c>
      <c r="G854" s="6" t="s">
        <v>28</v>
      </c>
      <c r="H854" s="6" t="s">
        <v>1484</v>
      </c>
    </row>
    <row r="855" spans="1:8" ht="18.75" customHeight="1">
      <c r="A855" s="10"/>
      <c r="B855" s="62"/>
      <c r="C855" s="63"/>
      <c r="D855" s="6"/>
      <c r="E855" s="6"/>
      <c r="F855" s="6">
        <v>166</v>
      </c>
      <c r="G855" s="6" t="s">
        <v>28</v>
      </c>
      <c r="H855" s="6" t="s">
        <v>1484</v>
      </c>
    </row>
    <row r="856" spans="1:8" ht="18.75" customHeight="1" thickBot="1">
      <c r="A856" s="10"/>
      <c r="B856" s="66"/>
      <c r="C856" s="67"/>
      <c r="D856" s="6"/>
      <c r="E856" s="6"/>
      <c r="F856" s="6">
        <v>166</v>
      </c>
      <c r="G856" s="6" t="s">
        <v>28</v>
      </c>
      <c r="H856" s="6" t="s">
        <v>1484</v>
      </c>
    </row>
    <row r="857" spans="1:8" ht="18.75" customHeight="1" thickBot="1">
      <c r="A857" s="11" t="s">
        <v>111</v>
      </c>
      <c r="B857" s="25"/>
      <c r="C857" s="7"/>
      <c r="D857" s="6"/>
      <c r="E857" s="6"/>
      <c r="F857" s="6">
        <v>166</v>
      </c>
      <c r="G857" s="6" t="s">
        <v>28</v>
      </c>
      <c r="H857" s="6" t="s">
        <v>1484</v>
      </c>
    </row>
    <row r="858" spans="1:8" ht="18.75" customHeight="1">
      <c r="A858" s="10" t="s">
        <v>112</v>
      </c>
      <c r="B858" s="34" t="str">
        <f>_xlfn.LET(_xlpm.inp,$B$857,_xlpm.nInp,_xlfn.LET(_xlpm.raw,UPPER(TRIM($B$857)),_xlpm.clean,SUBSTITUTE(SUBSTITUTE(SUBSTITUTE(SUBSTITUTE(SUBSTITUTE(_xlpm.raw,"，",","),"、",","),"；",","),"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58" s="19"/>
      <c r="D858" s="6"/>
      <c r="E858" s="6"/>
      <c r="F858" s="6">
        <v>166</v>
      </c>
      <c r="G858" s="6" t="s">
        <v>28</v>
      </c>
      <c r="H858" s="6" t="s">
        <v>1484</v>
      </c>
    </row>
    <row r="859" spans="1:8" ht="18.75" customHeight="1">
      <c r="A859" s="10" t="s">
        <v>113</v>
      </c>
      <c r="B859" s="35" t="str">
        <f>_xlfn.LET(_xlpm.inp,$B$857,_xlpm.nStd,_xlfn.LET(_xlpm.raw,UPPER(TRIM($G$849)),_xlpm.clean,SUBSTITUTE(SUBSTITUTE(SUBSTITUTE(SUBSTITUTE(SUBSTITUTE(_xlpm.raw,"，",","),"、",","),"；",","),"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59" s="18"/>
      <c r="D859" s="6"/>
      <c r="E859" s="6"/>
      <c r="F859" s="6">
        <v>166</v>
      </c>
      <c r="G859" s="6" t="s">
        <v>28</v>
      </c>
      <c r="H859" s="6" t="s">
        <v>1484</v>
      </c>
    </row>
    <row r="860" spans="1:8" ht="18.75" customHeight="1">
      <c r="A860" s="37" t="s">
        <v>114</v>
      </c>
      <c r="B860" s="52" t="str">
        <f>_xlfn.LET(_xlpm.inp,$B$857,_xlpm.p,$H$849,IF(OR(LEN(TRIM(_xlpm.inp))=0,LEN(TRIM(_xlpm.p))=0,_xlpm.p=0),"",_xlpm.p))</f>
        <v/>
      </c>
      <c r="C860" s="53"/>
      <c r="D860" s="6"/>
      <c r="E860" s="6"/>
      <c r="F860" s="6">
        <v>166</v>
      </c>
      <c r="G860" s="6" t="s">
        <v>28</v>
      </c>
      <c r="H860" s="6" t="s">
        <v>1484</v>
      </c>
    </row>
    <row r="861" spans="1:8" ht="18.75" customHeight="1" thickBot="1">
      <c r="A861" s="12"/>
      <c r="B861" s="54"/>
      <c r="C861" s="55"/>
      <c r="D861" s="6"/>
      <c r="E861" s="6"/>
      <c r="F861" s="6">
        <v>166</v>
      </c>
      <c r="G861" s="6" t="s">
        <v>28</v>
      </c>
      <c r="H861" s="6" t="s">
        <v>1484</v>
      </c>
    </row>
    <row r="862" spans="1:8" ht="58.5" customHeight="1" thickTop="1" thickBot="1">
      <c r="A862" s="8" t="s">
        <v>908</v>
      </c>
      <c r="B862" s="56" t="s">
        <v>1485</v>
      </c>
      <c r="C862" s="73"/>
      <c r="D862" s="6"/>
      <c r="E862" s="6"/>
      <c r="F862" s="6">
        <v>167</v>
      </c>
      <c r="G862" s="6" t="s">
        <v>18</v>
      </c>
      <c r="H862" s="6" t="s">
        <v>1486</v>
      </c>
    </row>
    <row r="863" spans="1:8" ht="18.75" customHeight="1">
      <c r="A863" s="9"/>
      <c r="B863" s="74"/>
      <c r="C863" s="75"/>
      <c r="D863" s="6"/>
      <c r="E863" s="6"/>
      <c r="F863" s="6"/>
      <c r="G863" s="6"/>
      <c r="H863" s="6"/>
    </row>
    <row r="864" spans="1:8" ht="18.75" customHeight="1">
      <c r="A864" s="10" t="s">
        <v>107</v>
      </c>
      <c r="B864" s="64" t="s">
        <v>1212</v>
      </c>
      <c r="C864" s="65"/>
      <c r="D864" s="6"/>
      <c r="E864" s="6"/>
      <c r="F864" s="6">
        <v>167</v>
      </c>
      <c r="G864" s="6" t="s">
        <v>18</v>
      </c>
      <c r="H864" s="6" t="s">
        <v>1486</v>
      </c>
    </row>
    <row r="865" spans="1:8" ht="18.75" customHeight="1">
      <c r="A865" s="10" t="s">
        <v>108</v>
      </c>
      <c r="B865" s="64" t="s">
        <v>1213</v>
      </c>
      <c r="C865" s="65"/>
      <c r="D865" s="6"/>
      <c r="E865" s="6"/>
      <c r="F865" s="6">
        <v>167</v>
      </c>
      <c r="G865" s="6" t="s">
        <v>18</v>
      </c>
      <c r="H865" s="6" t="s">
        <v>1486</v>
      </c>
    </row>
    <row r="866" spans="1:8" ht="18.75" customHeight="1">
      <c r="A866" s="10" t="s">
        <v>109</v>
      </c>
      <c r="B866" s="64" t="s">
        <v>1487</v>
      </c>
      <c r="C866" s="65"/>
      <c r="D866" s="6"/>
      <c r="E866" s="6"/>
      <c r="F866" s="6">
        <v>167</v>
      </c>
      <c r="G866" s="6" t="s">
        <v>18</v>
      </c>
      <c r="H866" s="6" t="s">
        <v>1486</v>
      </c>
    </row>
    <row r="867" spans="1:8" ht="18.75" customHeight="1">
      <c r="A867" s="10" t="s">
        <v>110</v>
      </c>
      <c r="B867" s="64" t="s">
        <v>1214</v>
      </c>
      <c r="C867" s="65"/>
      <c r="D867" s="6"/>
      <c r="E867" s="6"/>
      <c r="F867" s="6">
        <v>167</v>
      </c>
      <c r="G867" s="6" t="s">
        <v>18</v>
      </c>
      <c r="H867" s="6" t="s">
        <v>1486</v>
      </c>
    </row>
    <row r="868" spans="1:8" ht="18.75" customHeight="1">
      <c r="A868" s="10"/>
      <c r="B868" s="62"/>
      <c r="C868" s="63"/>
      <c r="D868" s="6"/>
      <c r="E868" s="6"/>
      <c r="F868" s="6">
        <v>167</v>
      </c>
      <c r="G868" s="6" t="s">
        <v>18</v>
      </c>
      <c r="H868" s="6" t="s">
        <v>1486</v>
      </c>
    </row>
    <row r="869" spans="1:8" ht="18.75" customHeight="1" thickBot="1">
      <c r="A869" s="10"/>
      <c r="B869" s="66"/>
      <c r="C869" s="67"/>
      <c r="D869" s="6"/>
      <c r="E869" s="6"/>
      <c r="F869" s="6">
        <v>167</v>
      </c>
      <c r="G869" s="6" t="s">
        <v>18</v>
      </c>
      <c r="H869" s="6" t="s">
        <v>1486</v>
      </c>
    </row>
    <row r="870" spans="1:8" ht="18.75" customHeight="1" thickBot="1">
      <c r="A870" s="11" t="s">
        <v>111</v>
      </c>
      <c r="B870" s="25"/>
      <c r="C870" s="7"/>
      <c r="D870" s="6"/>
      <c r="E870" s="6"/>
      <c r="F870" s="6">
        <v>167</v>
      </c>
      <c r="G870" s="6" t="s">
        <v>18</v>
      </c>
      <c r="H870" s="6" t="s">
        <v>1486</v>
      </c>
    </row>
    <row r="871" spans="1:8" ht="18.75" customHeight="1">
      <c r="A871" s="10" t="s">
        <v>112</v>
      </c>
      <c r="B871" s="34" t="str">
        <f>_xlfn.LET(_xlpm.inp,$B$870,_xlpm.nInp,_xlfn.LET(_xlpm.raw,UPPER(TRIM($B$870)),_xlpm.clean,SUBSTITUTE(SUBSTITUTE(SUBSTITUTE(SUBSTITUTE(SUBSTITUTE(_xlpm.raw,"，",","),"、",","),"；",","),"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71" s="19"/>
      <c r="D871" s="6"/>
      <c r="E871" s="6"/>
      <c r="F871" s="6">
        <v>167</v>
      </c>
      <c r="G871" s="6" t="s">
        <v>18</v>
      </c>
      <c r="H871" s="6" t="s">
        <v>1486</v>
      </c>
    </row>
    <row r="872" spans="1:8" ht="18.75" customHeight="1">
      <c r="A872" s="10" t="s">
        <v>113</v>
      </c>
      <c r="B872" s="35" t="str">
        <f>_xlfn.LET(_xlpm.inp,$B$870,_xlpm.nStd,_xlfn.LET(_xlpm.raw,UPPER(TRIM($G$862)),_xlpm.clean,SUBSTITUTE(SUBSTITUTE(SUBSTITUTE(SUBSTITUTE(SUBSTITUTE(_xlpm.raw,"，",","),"、",","),"；",","),"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72" s="18"/>
      <c r="D872" s="6"/>
      <c r="E872" s="6"/>
      <c r="F872" s="6">
        <v>167</v>
      </c>
      <c r="G872" s="6" t="s">
        <v>18</v>
      </c>
      <c r="H872" s="6" t="s">
        <v>1486</v>
      </c>
    </row>
    <row r="873" spans="1:8" ht="18.75" customHeight="1">
      <c r="A873" s="37" t="s">
        <v>114</v>
      </c>
      <c r="B873" s="52" t="str">
        <f>_xlfn.LET(_xlpm.inp,$B$870,_xlpm.p,$H$862,IF(OR(LEN(TRIM(_xlpm.inp))=0,LEN(TRIM(_xlpm.p))=0,_xlpm.p=0),"",_xlpm.p))</f>
        <v/>
      </c>
      <c r="C873" s="53"/>
      <c r="D873" s="6"/>
      <c r="E873" s="6"/>
      <c r="F873" s="6">
        <v>167</v>
      </c>
      <c r="G873" s="6" t="s">
        <v>18</v>
      </c>
      <c r="H873" s="6" t="s">
        <v>1486</v>
      </c>
    </row>
    <row r="874" spans="1:8" ht="18.75" customHeight="1" thickBot="1">
      <c r="A874" s="12"/>
      <c r="B874" s="54"/>
      <c r="C874" s="55"/>
      <c r="D874" s="6"/>
      <c r="E874" s="6"/>
      <c r="F874" s="6">
        <v>167</v>
      </c>
      <c r="G874" s="6" t="s">
        <v>18</v>
      </c>
      <c r="H874" s="6" t="s">
        <v>1486</v>
      </c>
    </row>
    <row r="875" spans="1:8" ht="58.5" customHeight="1" thickTop="1" thickBot="1">
      <c r="A875" s="8" t="s">
        <v>909</v>
      </c>
      <c r="B875" s="56" t="s">
        <v>1488</v>
      </c>
      <c r="C875" s="73"/>
      <c r="D875" s="6"/>
      <c r="E875" s="6"/>
      <c r="F875" s="6">
        <v>168</v>
      </c>
      <c r="G875" s="6" t="s">
        <v>62</v>
      </c>
      <c r="H875" s="6" t="s">
        <v>1489</v>
      </c>
    </row>
    <row r="876" spans="1:8" ht="18.75" customHeight="1">
      <c r="A876" s="9"/>
      <c r="B876" s="74"/>
      <c r="C876" s="75"/>
      <c r="D876" s="6"/>
      <c r="E876" s="6"/>
      <c r="F876" s="6"/>
      <c r="G876" s="6"/>
      <c r="H876" s="6"/>
    </row>
    <row r="877" spans="1:8" ht="18.75" customHeight="1">
      <c r="A877" s="10" t="s">
        <v>107</v>
      </c>
      <c r="B877" s="64" t="s">
        <v>1215</v>
      </c>
      <c r="C877" s="65"/>
      <c r="D877" s="6"/>
      <c r="E877" s="6"/>
      <c r="F877" s="6">
        <v>168</v>
      </c>
      <c r="G877" s="6" t="s">
        <v>62</v>
      </c>
      <c r="H877" s="6" t="s">
        <v>1489</v>
      </c>
    </row>
    <row r="878" spans="1:8" ht="18.75" customHeight="1">
      <c r="A878" s="10" t="s">
        <v>108</v>
      </c>
      <c r="B878" s="64" t="s">
        <v>1216</v>
      </c>
      <c r="C878" s="65"/>
      <c r="D878" s="6"/>
      <c r="E878" s="6"/>
      <c r="F878" s="6">
        <v>168</v>
      </c>
      <c r="G878" s="6" t="s">
        <v>62</v>
      </c>
      <c r="H878" s="6" t="s">
        <v>1489</v>
      </c>
    </row>
    <row r="879" spans="1:8" ht="18.75" customHeight="1">
      <c r="A879" s="10" t="s">
        <v>109</v>
      </c>
      <c r="B879" s="64" t="s">
        <v>1217</v>
      </c>
      <c r="C879" s="65"/>
      <c r="D879" s="6"/>
      <c r="E879" s="6"/>
      <c r="F879" s="6">
        <v>168</v>
      </c>
      <c r="G879" s="6" t="s">
        <v>62</v>
      </c>
      <c r="H879" s="6" t="s">
        <v>1489</v>
      </c>
    </row>
    <row r="880" spans="1:8" ht="18.75" customHeight="1">
      <c r="A880" s="10" t="s">
        <v>110</v>
      </c>
      <c r="B880" s="64" t="s">
        <v>1218</v>
      </c>
      <c r="C880" s="65"/>
      <c r="D880" s="6"/>
      <c r="E880" s="6"/>
      <c r="F880" s="6">
        <v>168</v>
      </c>
      <c r="G880" s="6" t="s">
        <v>62</v>
      </c>
      <c r="H880" s="6" t="s">
        <v>1489</v>
      </c>
    </row>
    <row r="881" spans="1:8" ht="18.75" customHeight="1">
      <c r="A881" s="10" t="s">
        <v>128</v>
      </c>
      <c r="B881" s="62" t="s">
        <v>1490</v>
      </c>
      <c r="C881" s="63"/>
      <c r="D881" s="6"/>
      <c r="E881" s="6"/>
      <c r="F881" s="6">
        <v>168</v>
      </c>
      <c r="G881" s="6" t="s">
        <v>62</v>
      </c>
      <c r="H881" s="6" t="s">
        <v>1489</v>
      </c>
    </row>
    <row r="882" spans="1:8" ht="18.75" customHeight="1" thickBot="1">
      <c r="A882" s="10"/>
      <c r="B882" s="66"/>
      <c r="C882" s="67"/>
      <c r="D882" s="6"/>
      <c r="E882" s="6"/>
      <c r="F882" s="6">
        <v>168</v>
      </c>
      <c r="G882" s="6" t="s">
        <v>62</v>
      </c>
      <c r="H882" s="6" t="s">
        <v>1489</v>
      </c>
    </row>
    <row r="883" spans="1:8" ht="18.75" customHeight="1" thickBot="1">
      <c r="A883" s="11" t="s">
        <v>111</v>
      </c>
      <c r="B883" s="25"/>
      <c r="C883" s="7"/>
      <c r="D883" s="6"/>
      <c r="E883" s="6"/>
      <c r="F883" s="6">
        <v>168</v>
      </c>
      <c r="G883" s="6" t="s">
        <v>62</v>
      </c>
      <c r="H883" s="6" t="s">
        <v>1489</v>
      </c>
    </row>
    <row r="884" spans="1:8" ht="18.75" customHeight="1">
      <c r="A884" s="10" t="s">
        <v>112</v>
      </c>
      <c r="B884" s="34" t="str">
        <f>_xlfn.LET(_xlpm.inp,$B$883,_xlpm.nInp,_xlfn.LET(_xlpm.raw,UPPER(TRIM($B$883)),_xlpm.clean,SUBSTITUTE(SUBSTITUTE(SUBSTITUTE(SUBSTITUTE(SUBSTITUTE(_xlpm.raw,"，",","),"、",","),"；",","),"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84" s="19"/>
      <c r="D884" s="6"/>
      <c r="E884" s="6"/>
      <c r="F884" s="6">
        <v>168</v>
      </c>
      <c r="G884" s="6" t="s">
        <v>62</v>
      </c>
      <c r="H884" s="6" t="s">
        <v>1489</v>
      </c>
    </row>
    <row r="885" spans="1:8" ht="18.75" customHeight="1">
      <c r="A885" s="10" t="s">
        <v>113</v>
      </c>
      <c r="B885" s="35" t="str">
        <f>_xlfn.LET(_xlpm.inp,$B$883,_xlpm.nStd,_xlfn.LET(_xlpm.raw,UPPER(TRIM($G$875)),_xlpm.clean,SUBSTITUTE(SUBSTITUTE(SUBSTITUTE(SUBSTITUTE(SUBSTITUTE(_xlpm.raw,"，",","),"、",","),"；",","),"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85" s="18"/>
      <c r="D885" s="6"/>
      <c r="E885" s="6"/>
      <c r="F885" s="6">
        <v>168</v>
      </c>
      <c r="G885" s="6" t="s">
        <v>62</v>
      </c>
      <c r="H885" s="6" t="s">
        <v>1489</v>
      </c>
    </row>
    <row r="886" spans="1:8" ht="18.75" customHeight="1">
      <c r="A886" s="37" t="s">
        <v>114</v>
      </c>
      <c r="B886" s="52" t="str">
        <f>_xlfn.LET(_xlpm.inp,$B$883,_xlpm.p,$H$875,IF(OR(LEN(TRIM(_xlpm.inp))=0,LEN(TRIM(_xlpm.p))=0,_xlpm.p=0),"",_xlpm.p))</f>
        <v/>
      </c>
      <c r="C886" s="53"/>
      <c r="D886" s="6"/>
      <c r="E886" s="6"/>
      <c r="F886" s="6">
        <v>168</v>
      </c>
      <c r="G886" s="6" t="s">
        <v>62</v>
      </c>
      <c r="H886" s="6" t="s">
        <v>1489</v>
      </c>
    </row>
    <row r="887" spans="1:8" ht="18.75" customHeight="1" thickBot="1">
      <c r="A887" s="12"/>
      <c r="B887" s="54"/>
      <c r="C887" s="55"/>
      <c r="D887" s="6"/>
      <c r="E887" s="6"/>
      <c r="F887" s="6">
        <v>168</v>
      </c>
      <c r="G887" s="6" t="s">
        <v>62</v>
      </c>
      <c r="H887" s="6" t="s">
        <v>1489</v>
      </c>
    </row>
    <row r="888" spans="1:8" ht="58.5" customHeight="1" thickTop="1" thickBot="1">
      <c r="A888" s="8" t="s">
        <v>910</v>
      </c>
      <c r="B888" s="56" t="s">
        <v>1491</v>
      </c>
      <c r="C888" s="73"/>
      <c r="D888" s="6"/>
      <c r="E888" s="6"/>
      <c r="F888" s="6">
        <v>169</v>
      </c>
      <c r="G888" s="6" t="s">
        <v>18</v>
      </c>
      <c r="H888" s="6" t="s">
        <v>1492</v>
      </c>
    </row>
    <row r="889" spans="1:8" ht="18.75" customHeight="1">
      <c r="A889" s="9"/>
      <c r="B889" s="74"/>
      <c r="C889" s="75"/>
      <c r="D889" s="6"/>
      <c r="E889" s="6"/>
      <c r="F889" s="6"/>
      <c r="G889" s="6"/>
      <c r="H889" s="6"/>
    </row>
    <row r="890" spans="1:8" ht="18.75" customHeight="1">
      <c r="A890" s="10" t="s">
        <v>107</v>
      </c>
      <c r="B890" s="64" t="s">
        <v>1219</v>
      </c>
      <c r="C890" s="65"/>
      <c r="D890" s="6"/>
      <c r="E890" s="6"/>
      <c r="F890" s="6">
        <v>169</v>
      </c>
      <c r="G890" s="6" t="s">
        <v>18</v>
      </c>
      <c r="H890" s="6" t="s">
        <v>1492</v>
      </c>
    </row>
    <row r="891" spans="1:8" ht="18.75" customHeight="1">
      <c r="A891" s="10" t="s">
        <v>108</v>
      </c>
      <c r="B891" s="64" t="s">
        <v>1220</v>
      </c>
      <c r="C891" s="65"/>
      <c r="D891" s="6"/>
      <c r="E891" s="6"/>
      <c r="F891" s="6">
        <v>169</v>
      </c>
      <c r="G891" s="6" t="s">
        <v>18</v>
      </c>
      <c r="H891" s="6" t="s">
        <v>1492</v>
      </c>
    </row>
    <row r="892" spans="1:8" ht="18.75" customHeight="1">
      <c r="A892" s="10" t="s">
        <v>109</v>
      </c>
      <c r="B892" s="64" t="s">
        <v>1221</v>
      </c>
      <c r="C892" s="65"/>
      <c r="D892" s="6"/>
      <c r="E892" s="6"/>
      <c r="F892" s="6">
        <v>169</v>
      </c>
      <c r="G892" s="6" t="s">
        <v>18</v>
      </c>
      <c r="H892" s="6" t="s">
        <v>1492</v>
      </c>
    </row>
    <row r="893" spans="1:8" ht="18.75" customHeight="1">
      <c r="A893" s="10" t="s">
        <v>110</v>
      </c>
      <c r="B893" s="64" t="s">
        <v>1222</v>
      </c>
      <c r="C893" s="65"/>
      <c r="D893" s="6"/>
      <c r="E893" s="6"/>
      <c r="F893" s="6">
        <v>169</v>
      </c>
      <c r="G893" s="6" t="s">
        <v>18</v>
      </c>
      <c r="H893" s="6" t="s">
        <v>1492</v>
      </c>
    </row>
    <row r="894" spans="1:8" ht="18.75" customHeight="1">
      <c r="A894" s="10"/>
      <c r="B894" s="62"/>
      <c r="C894" s="63"/>
      <c r="D894" s="6"/>
      <c r="E894" s="6"/>
      <c r="F894" s="6">
        <v>169</v>
      </c>
      <c r="G894" s="6" t="s">
        <v>18</v>
      </c>
      <c r="H894" s="6" t="s">
        <v>1492</v>
      </c>
    </row>
    <row r="895" spans="1:8" ht="18.75" customHeight="1" thickBot="1">
      <c r="A895" s="10"/>
      <c r="B895" s="66"/>
      <c r="C895" s="67"/>
      <c r="D895" s="6"/>
      <c r="E895" s="6"/>
      <c r="F895" s="6">
        <v>169</v>
      </c>
      <c r="G895" s="6" t="s">
        <v>18</v>
      </c>
      <c r="H895" s="6" t="s">
        <v>1492</v>
      </c>
    </row>
    <row r="896" spans="1:8" ht="18.75" customHeight="1" thickBot="1">
      <c r="A896" s="11" t="s">
        <v>111</v>
      </c>
      <c r="B896" s="25"/>
      <c r="C896" s="7"/>
      <c r="D896" s="6"/>
      <c r="E896" s="6"/>
      <c r="F896" s="6">
        <v>169</v>
      </c>
      <c r="G896" s="6" t="s">
        <v>18</v>
      </c>
      <c r="H896" s="6" t="s">
        <v>1492</v>
      </c>
    </row>
    <row r="897" spans="1:8" ht="18.75" customHeight="1">
      <c r="A897" s="10" t="s">
        <v>112</v>
      </c>
      <c r="B897" s="34" t="str">
        <f>_xlfn.LET(_xlpm.inp,$B$896,_xlpm.nInp,_xlfn.LET(_xlpm.raw,UPPER(TRIM($B$896)),_xlpm.clean,SUBSTITUTE(SUBSTITUTE(SUBSTITUTE(SUBSTITUTE(SUBSTITUTE(_xlpm.raw,"，",","),"、",","),"；",","),"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97" s="19"/>
      <c r="D897" s="6"/>
      <c r="E897" s="6"/>
      <c r="F897" s="6">
        <v>169</v>
      </c>
      <c r="G897" s="6" t="s">
        <v>18</v>
      </c>
      <c r="H897" s="6" t="s">
        <v>1492</v>
      </c>
    </row>
    <row r="898" spans="1:8" ht="18.75" customHeight="1">
      <c r="A898" s="10" t="s">
        <v>113</v>
      </c>
      <c r="B898" s="35" t="str">
        <f>_xlfn.LET(_xlpm.inp,$B$896,_xlpm.nStd,_xlfn.LET(_xlpm.raw,UPPER(TRIM($G$888)),_xlpm.clean,SUBSTITUTE(SUBSTITUTE(SUBSTITUTE(SUBSTITUTE(SUBSTITUTE(_xlpm.raw,"，",","),"、",","),"；",","),"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98" s="18"/>
      <c r="D898" s="6"/>
      <c r="E898" s="6"/>
      <c r="F898" s="6">
        <v>169</v>
      </c>
      <c r="G898" s="6" t="s">
        <v>18</v>
      </c>
      <c r="H898" s="6" t="s">
        <v>1492</v>
      </c>
    </row>
    <row r="899" spans="1:8" ht="18.75" customHeight="1">
      <c r="A899" s="37" t="s">
        <v>114</v>
      </c>
      <c r="B899" s="52" t="str">
        <f>_xlfn.LET(_xlpm.inp,$B$896,_xlpm.p,$H$888,IF(OR(LEN(TRIM(_xlpm.inp))=0,LEN(TRIM(_xlpm.p))=0,_xlpm.p=0),"",_xlpm.p))</f>
        <v/>
      </c>
      <c r="C899" s="53"/>
      <c r="D899" s="6"/>
      <c r="E899" s="6"/>
      <c r="F899" s="6">
        <v>169</v>
      </c>
      <c r="G899" s="6" t="s">
        <v>18</v>
      </c>
      <c r="H899" s="6" t="s">
        <v>1492</v>
      </c>
    </row>
    <row r="900" spans="1:8" ht="18.75" customHeight="1" thickBot="1">
      <c r="A900" s="12"/>
      <c r="B900" s="54"/>
      <c r="C900" s="55"/>
      <c r="D900" s="6"/>
      <c r="E900" s="6"/>
      <c r="F900" s="6">
        <v>169</v>
      </c>
      <c r="G900" s="6" t="s">
        <v>18</v>
      </c>
      <c r="H900" s="6" t="s">
        <v>1492</v>
      </c>
    </row>
    <row r="901" spans="1:8" ht="58.5" customHeight="1" thickTop="1" thickBot="1">
      <c r="A901" s="8" t="s">
        <v>911</v>
      </c>
      <c r="B901" s="56" t="s">
        <v>1493</v>
      </c>
      <c r="C901" s="73"/>
      <c r="D901" s="6"/>
      <c r="E901" s="6"/>
      <c r="F901" s="6">
        <v>170</v>
      </c>
      <c r="G901" s="6" t="s">
        <v>27</v>
      </c>
      <c r="H901" s="6" t="s">
        <v>1494</v>
      </c>
    </row>
    <row r="902" spans="1:8" ht="18.75" customHeight="1">
      <c r="A902" s="9"/>
      <c r="B902" s="74"/>
      <c r="C902" s="75"/>
      <c r="D902" s="6"/>
      <c r="E902" s="6"/>
      <c r="F902" s="6"/>
      <c r="G902" s="6"/>
      <c r="H902" s="6"/>
    </row>
    <row r="903" spans="1:8" ht="18.75" customHeight="1">
      <c r="A903" s="10" t="s">
        <v>107</v>
      </c>
      <c r="B903" s="64" t="s">
        <v>1223</v>
      </c>
      <c r="C903" s="65"/>
      <c r="D903" s="6"/>
      <c r="E903" s="6"/>
      <c r="F903" s="6">
        <v>170</v>
      </c>
      <c r="G903" s="6" t="s">
        <v>27</v>
      </c>
      <c r="H903" s="6" t="s">
        <v>1494</v>
      </c>
    </row>
    <row r="904" spans="1:8" ht="18.75" customHeight="1">
      <c r="A904" s="10" t="s">
        <v>108</v>
      </c>
      <c r="B904" s="64" t="s">
        <v>1495</v>
      </c>
      <c r="C904" s="65"/>
      <c r="D904" s="6"/>
      <c r="E904" s="6"/>
      <c r="F904" s="6">
        <v>170</v>
      </c>
      <c r="G904" s="6" t="s">
        <v>27</v>
      </c>
      <c r="H904" s="6" t="s">
        <v>1494</v>
      </c>
    </row>
    <row r="905" spans="1:8" ht="18.75" customHeight="1">
      <c r="A905" s="10" t="s">
        <v>109</v>
      </c>
      <c r="B905" s="64" t="s">
        <v>1224</v>
      </c>
      <c r="C905" s="65"/>
      <c r="D905" s="6"/>
      <c r="E905" s="6"/>
      <c r="F905" s="6">
        <v>170</v>
      </c>
      <c r="G905" s="6" t="s">
        <v>27</v>
      </c>
      <c r="H905" s="6" t="s">
        <v>1494</v>
      </c>
    </row>
    <row r="906" spans="1:8" ht="18.75" customHeight="1">
      <c r="A906" s="10" t="s">
        <v>110</v>
      </c>
      <c r="B906" s="64" t="s">
        <v>1496</v>
      </c>
      <c r="C906" s="65"/>
      <c r="D906" s="6"/>
      <c r="E906" s="6"/>
      <c r="F906" s="6">
        <v>170</v>
      </c>
      <c r="G906" s="6" t="s">
        <v>27</v>
      </c>
      <c r="H906" s="6" t="s">
        <v>1494</v>
      </c>
    </row>
    <row r="907" spans="1:8" ht="18.75" customHeight="1">
      <c r="A907" s="10"/>
      <c r="B907" s="62"/>
      <c r="C907" s="63"/>
      <c r="D907" s="6"/>
      <c r="E907" s="6"/>
      <c r="F907" s="6">
        <v>170</v>
      </c>
      <c r="G907" s="6" t="s">
        <v>27</v>
      </c>
      <c r="H907" s="6" t="s">
        <v>1494</v>
      </c>
    </row>
    <row r="908" spans="1:8" ht="18.75" customHeight="1" thickBot="1">
      <c r="A908" s="10"/>
      <c r="B908" s="66"/>
      <c r="C908" s="67"/>
      <c r="D908" s="6"/>
      <c r="E908" s="6"/>
      <c r="F908" s="6">
        <v>170</v>
      </c>
      <c r="G908" s="6" t="s">
        <v>27</v>
      </c>
      <c r="H908" s="6" t="s">
        <v>1494</v>
      </c>
    </row>
    <row r="909" spans="1:8" ht="18.75" customHeight="1" thickBot="1">
      <c r="A909" s="11" t="s">
        <v>111</v>
      </c>
      <c r="B909" s="25"/>
      <c r="C909" s="7"/>
      <c r="D909" s="6"/>
      <c r="E909" s="6"/>
      <c r="F909" s="6">
        <v>170</v>
      </c>
      <c r="G909" s="6" t="s">
        <v>27</v>
      </c>
      <c r="H909" s="6" t="s">
        <v>1494</v>
      </c>
    </row>
    <row r="910" spans="1:8" ht="18.75" customHeight="1">
      <c r="A910" s="10" t="s">
        <v>112</v>
      </c>
      <c r="B910" s="34" t="str">
        <f>_xlfn.LET(_xlpm.inp,$B$909,_xlpm.nInp,_xlfn.LET(_xlpm.raw,UPPER(TRIM($B$909)),_xlpm.clean,SUBSTITUTE(SUBSTITUTE(SUBSTITUTE(SUBSTITUTE(SUBSTITUTE(_xlpm.raw,"，",","),"、",","),"；",","),"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0" s="19"/>
      <c r="D910" s="6"/>
      <c r="E910" s="6"/>
      <c r="F910" s="6">
        <v>170</v>
      </c>
      <c r="G910" s="6" t="s">
        <v>27</v>
      </c>
      <c r="H910" s="6" t="s">
        <v>1494</v>
      </c>
    </row>
    <row r="911" spans="1:8" ht="18.75" customHeight="1">
      <c r="A911" s="10" t="s">
        <v>113</v>
      </c>
      <c r="B911" s="35" t="str">
        <f>_xlfn.LET(_xlpm.inp,$B$909,_xlpm.nStd,_xlfn.LET(_xlpm.raw,UPPER(TRIM($G$901)),_xlpm.clean,SUBSTITUTE(SUBSTITUTE(SUBSTITUTE(SUBSTITUTE(SUBSTITUTE(_xlpm.raw,"，",","),"、",","),"；",","),"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11" s="18"/>
      <c r="D911" s="6"/>
      <c r="E911" s="6"/>
      <c r="F911" s="6">
        <v>170</v>
      </c>
      <c r="G911" s="6" t="s">
        <v>27</v>
      </c>
      <c r="H911" s="6" t="s">
        <v>1494</v>
      </c>
    </row>
    <row r="912" spans="1:8" ht="18.75" customHeight="1">
      <c r="A912" s="37" t="s">
        <v>114</v>
      </c>
      <c r="B912" s="52" t="str">
        <f>_xlfn.LET(_xlpm.inp,$B$909,_xlpm.p,$H$901,IF(OR(LEN(TRIM(_xlpm.inp))=0,LEN(TRIM(_xlpm.p))=0,_xlpm.p=0),"",_xlpm.p))</f>
        <v/>
      </c>
      <c r="C912" s="53"/>
      <c r="D912" s="6"/>
      <c r="E912" s="6"/>
      <c r="F912" s="6">
        <v>170</v>
      </c>
      <c r="G912" s="6" t="s">
        <v>27</v>
      </c>
      <c r="H912" s="6" t="s">
        <v>1494</v>
      </c>
    </row>
    <row r="913" spans="1:8" ht="18.75" customHeight="1" thickBot="1">
      <c r="A913" s="12"/>
      <c r="B913" s="54"/>
      <c r="C913" s="55"/>
      <c r="D913" s="6"/>
      <c r="E913" s="6"/>
      <c r="F913" s="6">
        <v>170</v>
      </c>
      <c r="G913" s="6" t="s">
        <v>27</v>
      </c>
      <c r="H913" s="6" t="s">
        <v>1494</v>
      </c>
    </row>
    <row r="914" spans="1:8" ht="58.5" customHeight="1" thickTop="1" thickBot="1">
      <c r="A914" s="8" t="s">
        <v>912</v>
      </c>
      <c r="B914" s="56" t="s">
        <v>1497</v>
      </c>
      <c r="C914" s="73"/>
      <c r="D914" s="6"/>
      <c r="E914" s="6"/>
      <c r="F914" s="6">
        <v>171</v>
      </c>
      <c r="G914" s="6" t="s">
        <v>28</v>
      </c>
      <c r="H914" s="6" t="s">
        <v>1498</v>
      </c>
    </row>
    <row r="915" spans="1:8" ht="18.75" customHeight="1">
      <c r="A915" s="9"/>
      <c r="B915" s="74"/>
      <c r="C915" s="75"/>
      <c r="D915" s="6"/>
      <c r="E915" s="6"/>
      <c r="F915" s="6"/>
      <c r="G915" s="6"/>
      <c r="H915" s="6"/>
    </row>
    <row r="916" spans="1:8" ht="18.75" customHeight="1">
      <c r="A916" s="10" t="s">
        <v>107</v>
      </c>
      <c r="B916" s="64" t="s">
        <v>1225</v>
      </c>
      <c r="C916" s="65"/>
      <c r="D916" s="6"/>
      <c r="E916" s="6"/>
      <c r="F916" s="6">
        <v>171</v>
      </c>
      <c r="G916" s="6" t="s">
        <v>28</v>
      </c>
      <c r="H916" s="6" t="s">
        <v>1498</v>
      </c>
    </row>
    <row r="917" spans="1:8" ht="18.75" customHeight="1">
      <c r="A917" s="10" t="s">
        <v>108</v>
      </c>
      <c r="B917" s="64" t="s">
        <v>1226</v>
      </c>
      <c r="C917" s="65"/>
      <c r="D917" s="6"/>
      <c r="E917" s="6"/>
      <c r="F917" s="6">
        <v>171</v>
      </c>
      <c r="G917" s="6" t="s">
        <v>28</v>
      </c>
      <c r="H917" s="6" t="s">
        <v>1498</v>
      </c>
    </row>
    <row r="918" spans="1:8" ht="18.75" customHeight="1">
      <c r="A918" s="10" t="s">
        <v>109</v>
      </c>
      <c r="B918" s="64" t="s">
        <v>1227</v>
      </c>
      <c r="C918" s="65"/>
      <c r="D918" s="6"/>
      <c r="E918" s="6"/>
      <c r="F918" s="6">
        <v>171</v>
      </c>
      <c r="G918" s="6" t="s">
        <v>28</v>
      </c>
      <c r="H918" s="6" t="s">
        <v>1498</v>
      </c>
    </row>
    <row r="919" spans="1:8" ht="18.75" customHeight="1">
      <c r="A919" s="10" t="s">
        <v>110</v>
      </c>
      <c r="B919" s="64" t="s">
        <v>1228</v>
      </c>
      <c r="C919" s="65"/>
      <c r="D919" s="6"/>
      <c r="E919" s="6"/>
      <c r="F919" s="6">
        <v>171</v>
      </c>
      <c r="G919" s="6" t="s">
        <v>28</v>
      </c>
      <c r="H919" s="6" t="s">
        <v>1498</v>
      </c>
    </row>
    <row r="920" spans="1:8" ht="18.75" customHeight="1">
      <c r="A920" s="10"/>
      <c r="B920" s="62"/>
      <c r="C920" s="63"/>
      <c r="D920" s="6"/>
      <c r="E920" s="6"/>
      <c r="F920" s="6">
        <v>171</v>
      </c>
      <c r="G920" s="6" t="s">
        <v>28</v>
      </c>
      <c r="H920" s="6" t="s">
        <v>1498</v>
      </c>
    </row>
    <row r="921" spans="1:8" ht="18.75" customHeight="1" thickBot="1">
      <c r="A921" s="10"/>
      <c r="B921" s="66"/>
      <c r="C921" s="67"/>
      <c r="D921" s="6"/>
      <c r="E921" s="6"/>
      <c r="F921" s="6">
        <v>171</v>
      </c>
      <c r="G921" s="6" t="s">
        <v>28</v>
      </c>
      <c r="H921" s="6" t="s">
        <v>1498</v>
      </c>
    </row>
    <row r="922" spans="1:8" ht="18.75" customHeight="1" thickBot="1">
      <c r="A922" s="11" t="s">
        <v>111</v>
      </c>
      <c r="B922" s="25"/>
      <c r="C922" s="7"/>
      <c r="D922" s="6"/>
      <c r="E922" s="6"/>
      <c r="F922" s="6">
        <v>171</v>
      </c>
      <c r="G922" s="6" t="s">
        <v>28</v>
      </c>
      <c r="H922" s="6" t="s">
        <v>1498</v>
      </c>
    </row>
    <row r="923" spans="1:8" ht="18.75" customHeight="1">
      <c r="A923" s="10" t="s">
        <v>112</v>
      </c>
      <c r="B923" s="34" t="str">
        <f>_xlfn.LET(_xlpm.inp,$B$922,_xlpm.nInp,_xlfn.LET(_xlpm.raw,UPPER(TRIM($B$922)),_xlpm.clean,SUBSTITUTE(SUBSTITUTE(SUBSTITUTE(SUBSTITUTE(SUBSTITUTE(_xlpm.raw,"，",","),"、",","),"；",","),"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23" s="19"/>
      <c r="D923" s="6"/>
      <c r="E923" s="6"/>
      <c r="F923" s="6">
        <v>171</v>
      </c>
      <c r="G923" s="6" t="s">
        <v>28</v>
      </c>
      <c r="H923" s="6" t="s">
        <v>1498</v>
      </c>
    </row>
    <row r="924" spans="1:8" ht="18.75" customHeight="1">
      <c r="A924" s="10" t="s">
        <v>113</v>
      </c>
      <c r="B924" s="35" t="str">
        <f>_xlfn.LET(_xlpm.inp,$B$922,_xlpm.nStd,_xlfn.LET(_xlpm.raw,UPPER(TRIM($G$914)),_xlpm.clean,SUBSTITUTE(SUBSTITUTE(SUBSTITUTE(SUBSTITUTE(SUBSTITUTE(_xlpm.raw,"，",","),"、",","),"；",","),"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4" s="18"/>
      <c r="D924" s="6"/>
      <c r="E924" s="6"/>
      <c r="F924" s="6">
        <v>171</v>
      </c>
      <c r="G924" s="6" t="s">
        <v>28</v>
      </c>
      <c r="H924" s="6" t="s">
        <v>1498</v>
      </c>
    </row>
    <row r="925" spans="1:8" ht="18.75" customHeight="1">
      <c r="A925" s="37" t="s">
        <v>114</v>
      </c>
      <c r="B925" s="52" t="str">
        <f>_xlfn.LET(_xlpm.inp,$B$922,_xlpm.p,$H$914,IF(OR(LEN(TRIM(_xlpm.inp))=0,LEN(TRIM(_xlpm.p))=0,_xlpm.p=0),"",_xlpm.p))</f>
        <v/>
      </c>
      <c r="C925" s="53"/>
      <c r="D925" s="6"/>
      <c r="E925" s="6"/>
      <c r="F925" s="6">
        <v>171</v>
      </c>
      <c r="G925" s="6" t="s">
        <v>28</v>
      </c>
      <c r="H925" s="6" t="s">
        <v>1498</v>
      </c>
    </row>
    <row r="926" spans="1:8" ht="18.75" customHeight="1" thickBot="1">
      <c r="A926" s="12"/>
      <c r="B926" s="54"/>
      <c r="C926" s="55"/>
      <c r="D926" s="6"/>
      <c r="E926" s="6"/>
      <c r="F926" s="6">
        <v>171</v>
      </c>
      <c r="G926" s="6" t="s">
        <v>28</v>
      </c>
      <c r="H926" s="6" t="s">
        <v>1498</v>
      </c>
    </row>
    <row r="927" spans="1:8" ht="58.5" customHeight="1" thickTop="1" thickBot="1">
      <c r="A927" s="8" t="s">
        <v>913</v>
      </c>
      <c r="B927" s="56" t="s">
        <v>1499</v>
      </c>
      <c r="C927" s="73"/>
      <c r="D927" s="6"/>
      <c r="E927" s="6"/>
      <c r="F927" s="6">
        <v>172</v>
      </c>
      <c r="G927" s="6" t="s">
        <v>28</v>
      </c>
      <c r="H927" s="6" t="s">
        <v>1500</v>
      </c>
    </row>
    <row r="928" spans="1:8" ht="18.75" customHeight="1">
      <c r="A928" s="9"/>
      <c r="B928" s="74"/>
      <c r="C928" s="75"/>
      <c r="D928" s="6"/>
      <c r="E928" s="6"/>
      <c r="F928" s="6"/>
      <c r="G928" s="6"/>
      <c r="H928" s="6"/>
    </row>
    <row r="929" spans="1:8" ht="18.75" customHeight="1">
      <c r="A929" s="10" t="s">
        <v>107</v>
      </c>
      <c r="B929" s="64" t="s">
        <v>1229</v>
      </c>
      <c r="C929" s="65"/>
      <c r="D929" s="6"/>
      <c r="E929" s="6"/>
      <c r="F929" s="6">
        <v>172</v>
      </c>
      <c r="G929" s="6" t="s">
        <v>28</v>
      </c>
      <c r="H929" s="6" t="s">
        <v>1500</v>
      </c>
    </row>
    <row r="930" spans="1:8" ht="18.75" customHeight="1">
      <c r="A930" s="10" t="s">
        <v>108</v>
      </c>
      <c r="B930" s="64" t="s">
        <v>1230</v>
      </c>
      <c r="C930" s="65"/>
      <c r="D930" s="6"/>
      <c r="E930" s="6"/>
      <c r="F930" s="6">
        <v>172</v>
      </c>
      <c r="G930" s="6" t="s">
        <v>28</v>
      </c>
      <c r="H930" s="6" t="s">
        <v>1500</v>
      </c>
    </row>
    <row r="931" spans="1:8" ht="18.75" customHeight="1">
      <c r="A931" s="10" t="s">
        <v>109</v>
      </c>
      <c r="B931" s="64" t="s">
        <v>1231</v>
      </c>
      <c r="C931" s="65"/>
      <c r="D931" s="6"/>
      <c r="E931" s="6"/>
      <c r="F931" s="6">
        <v>172</v>
      </c>
      <c r="G931" s="6" t="s">
        <v>28</v>
      </c>
      <c r="H931" s="6" t="s">
        <v>1500</v>
      </c>
    </row>
    <row r="932" spans="1:8" ht="18.75" customHeight="1">
      <c r="A932" s="10" t="s">
        <v>110</v>
      </c>
      <c r="B932" s="64" t="s">
        <v>1232</v>
      </c>
      <c r="C932" s="65"/>
      <c r="D932" s="6"/>
      <c r="E932" s="6"/>
      <c r="F932" s="6">
        <v>172</v>
      </c>
      <c r="G932" s="6" t="s">
        <v>28</v>
      </c>
      <c r="H932" s="6" t="s">
        <v>1500</v>
      </c>
    </row>
    <row r="933" spans="1:8" ht="18.75" customHeight="1">
      <c r="A933" s="10"/>
      <c r="B933" s="62"/>
      <c r="C933" s="63"/>
      <c r="D933" s="6"/>
      <c r="E933" s="6"/>
      <c r="F933" s="6">
        <v>172</v>
      </c>
      <c r="G933" s="6" t="s">
        <v>28</v>
      </c>
      <c r="H933" s="6" t="s">
        <v>1500</v>
      </c>
    </row>
    <row r="934" spans="1:8" ht="18.75" customHeight="1" thickBot="1">
      <c r="A934" s="10"/>
      <c r="B934" s="66"/>
      <c r="C934" s="67"/>
      <c r="D934" s="6"/>
      <c r="E934" s="6"/>
      <c r="F934" s="6">
        <v>172</v>
      </c>
      <c r="G934" s="6" t="s">
        <v>28</v>
      </c>
      <c r="H934" s="6" t="s">
        <v>1500</v>
      </c>
    </row>
    <row r="935" spans="1:8" ht="18.75" customHeight="1" thickBot="1">
      <c r="A935" s="11" t="s">
        <v>111</v>
      </c>
      <c r="B935" s="25"/>
      <c r="C935" s="7"/>
      <c r="D935" s="6"/>
      <c r="E935" s="6"/>
      <c r="F935" s="6">
        <v>172</v>
      </c>
      <c r="G935" s="6" t="s">
        <v>28</v>
      </c>
      <c r="H935" s="6" t="s">
        <v>1500</v>
      </c>
    </row>
    <row r="936" spans="1:8" ht="18.75" customHeight="1">
      <c r="A936" s="10" t="s">
        <v>112</v>
      </c>
      <c r="B936" s="34" t="str">
        <f>_xlfn.LET(_xlpm.inp,$B$935,_xlpm.nInp,_xlfn.LET(_xlpm.raw,UPPER(TRIM($B$935)),_xlpm.clean,SUBSTITUTE(SUBSTITUTE(SUBSTITUTE(SUBSTITUTE(SUBSTITUTE(_xlpm.raw,"，",","),"、",","),"；",","),"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36" s="19"/>
      <c r="D936" s="6"/>
      <c r="E936" s="6"/>
      <c r="F936" s="6">
        <v>172</v>
      </c>
      <c r="G936" s="6" t="s">
        <v>28</v>
      </c>
      <c r="H936" s="6" t="s">
        <v>1500</v>
      </c>
    </row>
    <row r="937" spans="1:8" ht="18.75" customHeight="1">
      <c r="A937" s="10" t="s">
        <v>113</v>
      </c>
      <c r="B937" s="35" t="str">
        <f>_xlfn.LET(_xlpm.inp,$B$935,_xlpm.nStd,_xlfn.LET(_xlpm.raw,UPPER(TRIM($G$927)),_xlpm.clean,SUBSTITUTE(SUBSTITUTE(SUBSTITUTE(SUBSTITUTE(SUBSTITUTE(_xlpm.raw,"，",","),"、",","),"；",","),"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37" s="18"/>
      <c r="D937" s="6"/>
      <c r="E937" s="6"/>
      <c r="F937" s="6">
        <v>172</v>
      </c>
      <c r="G937" s="6" t="s">
        <v>28</v>
      </c>
      <c r="H937" s="6" t="s">
        <v>1500</v>
      </c>
    </row>
    <row r="938" spans="1:8" ht="18.75" customHeight="1">
      <c r="A938" s="37" t="s">
        <v>114</v>
      </c>
      <c r="B938" s="52" t="str">
        <f>_xlfn.LET(_xlpm.inp,$B$935,_xlpm.p,$H$927,IF(OR(LEN(TRIM(_xlpm.inp))=0,LEN(TRIM(_xlpm.p))=0,_xlpm.p=0),"",_xlpm.p))</f>
        <v/>
      </c>
      <c r="C938" s="53"/>
      <c r="D938" s="6"/>
      <c r="E938" s="6"/>
      <c r="F938" s="6">
        <v>172</v>
      </c>
      <c r="G938" s="6" t="s">
        <v>28</v>
      </c>
      <c r="H938" s="6" t="s">
        <v>1500</v>
      </c>
    </row>
    <row r="939" spans="1:8" ht="18.75" customHeight="1" thickBot="1">
      <c r="A939" s="12"/>
      <c r="B939" s="54"/>
      <c r="C939" s="55"/>
      <c r="D939" s="6"/>
      <c r="E939" s="6"/>
      <c r="F939" s="6">
        <v>172</v>
      </c>
      <c r="G939" s="6" t="s">
        <v>28</v>
      </c>
      <c r="H939" s="6" t="s">
        <v>1500</v>
      </c>
    </row>
    <row r="940" spans="1:8" ht="58.5" customHeight="1" thickTop="1" thickBot="1">
      <c r="A940" s="8" t="s">
        <v>914</v>
      </c>
      <c r="B940" s="56" t="s">
        <v>1501</v>
      </c>
      <c r="C940" s="73"/>
      <c r="D940" s="6"/>
      <c r="E940" s="6"/>
      <c r="F940" s="6">
        <v>173</v>
      </c>
      <c r="G940" s="6" t="s">
        <v>26</v>
      </c>
      <c r="H940" s="6" t="s">
        <v>1502</v>
      </c>
    </row>
    <row r="941" spans="1:8" ht="18.75" customHeight="1">
      <c r="A941" s="9"/>
      <c r="B941" s="74"/>
      <c r="C941" s="75"/>
      <c r="D941" s="6"/>
      <c r="E941" s="6"/>
      <c r="F941" s="6"/>
      <c r="G941" s="6"/>
      <c r="H941" s="6"/>
    </row>
    <row r="942" spans="1:8" ht="18.75" customHeight="1">
      <c r="A942" s="10" t="s">
        <v>107</v>
      </c>
      <c r="B942" s="64" t="s">
        <v>1233</v>
      </c>
      <c r="C942" s="65"/>
      <c r="D942" s="6"/>
      <c r="E942" s="6"/>
      <c r="F942" s="6">
        <v>173</v>
      </c>
      <c r="G942" s="6" t="s">
        <v>26</v>
      </c>
      <c r="H942" s="6" t="s">
        <v>1502</v>
      </c>
    </row>
    <row r="943" spans="1:8" ht="18.75" customHeight="1">
      <c r="A943" s="10" t="s">
        <v>108</v>
      </c>
      <c r="B943" s="64" t="s">
        <v>1234</v>
      </c>
      <c r="C943" s="65"/>
      <c r="D943" s="6"/>
      <c r="E943" s="6"/>
      <c r="F943" s="6">
        <v>173</v>
      </c>
      <c r="G943" s="6" t="s">
        <v>26</v>
      </c>
      <c r="H943" s="6" t="s">
        <v>1502</v>
      </c>
    </row>
    <row r="944" spans="1:8" ht="18.75" customHeight="1">
      <c r="A944" s="10" t="s">
        <v>109</v>
      </c>
      <c r="B944" s="64" t="s">
        <v>1235</v>
      </c>
      <c r="C944" s="65"/>
      <c r="D944" s="6"/>
      <c r="E944" s="6"/>
      <c r="F944" s="6">
        <v>173</v>
      </c>
      <c r="G944" s="6" t="s">
        <v>26</v>
      </c>
      <c r="H944" s="6" t="s">
        <v>1502</v>
      </c>
    </row>
    <row r="945" spans="1:8" ht="18.75" customHeight="1">
      <c r="A945" s="10" t="s">
        <v>110</v>
      </c>
      <c r="B945" s="64" t="s">
        <v>1236</v>
      </c>
      <c r="C945" s="65"/>
      <c r="D945" s="6"/>
      <c r="E945" s="6"/>
      <c r="F945" s="6">
        <v>173</v>
      </c>
      <c r="G945" s="6" t="s">
        <v>26</v>
      </c>
      <c r="H945" s="6" t="s">
        <v>1502</v>
      </c>
    </row>
    <row r="946" spans="1:8" ht="18.75" customHeight="1">
      <c r="A946" s="10"/>
      <c r="B946" s="62"/>
      <c r="C946" s="63"/>
      <c r="D946" s="6"/>
      <c r="E946" s="6"/>
      <c r="F946" s="6">
        <v>173</v>
      </c>
      <c r="G946" s="6" t="s">
        <v>26</v>
      </c>
      <c r="H946" s="6" t="s">
        <v>1502</v>
      </c>
    </row>
    <row r="947" spans="1:8" ht="18.75" customHeight="1" thickBot="1">
      <c r="A947" s="10"/>
      <c r="B947" s="66"/>
      <c r="C947" s="67"/>
      <c r="D947" s="6"/>
      <c r="E947" s="6"/>
      <c r="F947" s="6">
        <v>173</v>
      </c>
      <c r="G947" s="6" t="s">
        <v>26</v>
      </c>
      <c r="H947" s="6" t="s">
        <v>1502</v>
      </c>
    </row>
    <row r="948" spans="1:8" ht="18.75" customHeight="1" thickBot="1">
      <c r="A948" s="11" t="s">
        <v>111</v>
      </c>
      <c r="B948" s="25"/>
      <c r="C948" s="7"/>
      <c r="D948" s="6"/>
      <c r="E948" s="6"/>
      <c r="F948" s="6">
        <v>173</v>
      </c>
      <c r="G948" s="6" t="s">
        <v>26</v>
      </c>
      <c r="H948" s="6" t="s">
        <v>1502</v>
      </c>
    </row>
    <row r="949" spans="1:8" ht="18.75" customHeight="1">
      <c r="A949" s="10" t="s">
        <v>112</v>
      </c>
      <c r="B949" s="34" t="str">
        <f>_xlfn.LET(_xlpm.inp,$B$948,_xlpm.nInp,_xlfn.LET(_xlpm.raw,UPPER(TRIM($B$948)),_xlpm.clean,SUBSTITUTE(SUBSTITUTE(SUBSTITUTE(SUBSTITUTE(SUBSTITUTE(_xlpm.raw,"，",","),"、",","),"；",","),"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49" s="19"/>
      <c r="D949" s="6"/>
      <c r="E949" s="6"/>
      <c r="F949" s="6">
        <v>173</v>
      </c>
      <c r="G949" s="6" t="s">
        <v>26</v>
      </c>
      <c r="H949" s="6" t="s">
        <v>1502</v>
      </c>
    </row>
    <row r="950" spans="1:8" ht="18.75" customHeight="1">
      <c r="A950" s="10" t="s">
        <v>113</v>
      </c>
      <c r="B950" s="35" t="str">
        <f>_xlfn.LET(_xlpm.inp,$B$948,_xlpm.nStd,_xlfn.LET(_xlpm.raw,UPPER(TRIM($G$940)),_xlpm.clean,SUBSTITUTE(SUBSTITUTE(SUBSTITUTE(SUBSTITUTE(SUBSTITUTE(_xlpm.raw,"，",","),"、",","),"；",","),"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50" s="18"/>
      <c r="D950" s="6"/>
      <c r="E950" s="6"/>
      <c r="F950" s="6">
        <v>173</v>
      </c>
      <c r="G950" s="6" t="s">
        <v>26</v>
      </c>
      <c r="H950" s="6" t="s">
        <v>1502</v>
      </c>
    </row>
    <row r="951" spans="1:8" ht="18.75" customHeight="1">
      <c r="A951" s="37" t="s">
        <v>114</v>
      </c>
      <c r="B951" s="52" t="str">
        <f>_xlfn.LET(_xlpm.inp,$B$948,_xlpm.p,$H$940,IF(OR(LEN(TRIM(_xlpm.inp))=0,LEN(TRIM(_xlpm.p))=0,_xlpm.p=0),"",_xlpm.p))</f>
        <v/>
      </c>
      <c r="C951" s="53"/>
      <c r="D951" s="6"/>
      <c r="E951" s="6"/>
      <c r="F951" s="6">
        <v>173</v>
      </c>
      <c r="G951" s="6" t="s">
        <v>26</v>
      </c>
      <c r="H951" s="6" t="s">
        <v>1502</v>
      </c>
    </row>
    <row r="952" spans="1:8" ht="18.75" customHeight="1" thickBot="1">
      <c r="A952" s="12"/>
      <c r="B952" s="54"/>
      <c r="C952" s="55"/>
      <c r="D952" s="6"/>
      <c r="E952" s="6"/>
      <c r="F952" s="6">
        <v>173</v>
      </c>
      <c r="G952" s="6" t="s">
        <v>26</v>
      </c>
      <c r="H952" s="6" t="s">
        <v>1502</v>
      </c>
    </row>
    <row r="953" spans="1:8" ht="58.5" customHeight="1" thickTop="1" thickBot="1">
      <c r="A953" s="8" t="s">
        <v>915</v>
      </c>
      <c r="B953" s="56" t="s">
        <v>1503</v>
      </c>
      <c r="C953" s="73"/>
      <c r="D953" s="6"/>
      <c r="E953" s="6"/>
      <c r="F953" s="6">
        <v>174</v>
      </c>
      <c r="G953" s="6" t="s">
        <v>27</v>
      </c>
      <c r="H953" s="6" t="s">
        <v>1504</v>
      </c>
    </row>
    <row r="954" spans="1:8" ht="18.75" customHeight="1">
      <c r="A954" s="9"/>
      <c r="B954" s="74"/>
      <c r="C954" s="75"/>
      <c r="D954" s="6"/>
      <c r="E954" s="6"/>
      <c r="F954" s="6"/>
      <c r="G954" s="6"/>
      <c r="H954" s="6"/>
    </row>
    <row r="955" spans="1:8" ht="18.75" customHeight="1">
      <c r="A955" s="10" t="s">
        <v>107</v>
      </c>
      <c r="B955" s="64" t="s">
        <v>1237</v>
      </c>
      <c r="C955" s="65"/>
      <c r="D955" s="6"/>
      <c r="E955" s="6"/>
      <c r="F955" s="6">
        <v>174</v>
      </c>
      <c r="G955" s="6" t="s">
        <v>27</v>
      </c>
      <c r="H955" s="6" t="s">
        <v>1504</v>
      </c>
    </row>
    <row r="956" spans="1:8" ht="18.75" customHeight="1">
      <c r="A956" s="10" t="s">
        <v>108</v>
      </c>
      <c r="B956" s="64" t="s">
        <v>1238</v>
      </c>
      <c r="C956" s="65"/>
      <c r="D956" s="6"/>
      <c r="E956" s="6"/>
      <c r="F956" s="6">
        <v>174</v>
      </c>
      <c r="G956" s="6" t="s">
        <v>27</v>
      </c>
      <c r="H956" s="6" t="s">
        <v>1504</v>
      </c>
    </row>
    <row r="957" spans="1:8" ht="18.75" customHeight="1">
      <c r="A957" s="10" t="s">
        <v>109</v>
      </c>
      <c r="B957" s="64" t="s">
        <v>1239</v>
      </c>
      <c r="C957" s="65"/>
      <c r="D957" s="6"/>
      <c r="E957" s="6"/>
      <c r="F957" s="6">
        <v>174</v>
      </c>
      <c r="G957" s="6" t="s">
        <v>27</v>
      </c>
      <c r="H957" s="6" t="s">
        <v>1504</v>
      </c>
    </row>
    <row r="958" spans="1:8" ht="18.75" customHeight="1">
      <c r="A958" s="10" t="s">
        <v>110</v>
      </c>
      <c r="B958" s="64" t="s">
        <v>1240</v>
      </c>
      <c r="C958" s="65"/>
      <c r="D958" s="6"/>
      <c r="E958" s="6"/>
      <c r="F958" s="6">
        <v>174</v>
      </c>
      <c r="G958" s="6" t="s">
        <v>27</v>
      </c>
      <c r="H958" s="6" t="s">
        <v>1504</v>
      </c>
    </row>
    <row r="959" spans="1:8" ht="18.75" customHeight="1">
      <c r="A959" s="10"/>
      <c r="B959" s="62"/>
      <c r="C959" s="63"/>
      <c r="D959" s="6"/>
      <c r="E959" s="6"/>
      <c r="F959" s="6">
        <v>174</v>
      </c>
      <c r="G959" s="6" t="s">
        <v>27</v>
      </c>
      <c r="H959" s="6" t="s">
        <v>1504</v>
      </c>
    </row>
    <row r="960" spans="1:8" ht="18.75" customHeight="1" thickBot="1">
      <c r="A960" s="10"/>
      <c r="B960" s="66"/>
      <c r="C960" s="67"/>
      <c r="D960" s="6"/>
      <c r="E960" s="6"/>
      <c r="F960" s="6">
        <v>174</v>
      </c>
      <c r="G960" s="6" t="s">
        <v>27</v>
      </c>
      <c r="H960" s="6" t="s">
        <v>1504</v>
      </c>
    </row>
    <row r="961" spans="1:8" ht="18.75" customHeight="1" thickBot="1">
      <c r="A961" s="11" t="s">
        <v>111</v>
      </c>
      <c r="B961" s="25"/>
      <c r="C961" s="7"/>
      <c r="D961" s="6"/>
      <c r="E961" s="6"/>
      <c r="F961" s="6">
        <v>174</v>
      </c>
      <c r="G961" s="6" t="s">
        <v>27</v>
      </c>
      <c r="H961" s="6" t="s">
        <v>1504</v>
      </c>
    </row>
    <row r="962" spans="1:8" ht="18.75" customHeight="1">
      <c r="A962" s="10" t="s">
        <v>112</v>
      </c>
      <c r="B962" s="34" t="str">
        <f>_xlfn.LET(_xlpm.inp,$B$961,_xlpm.nInp,_xlfn.LET(_xlpm.raw,UPPER(TRIM($B$961)),_xlpm.clean,SUBSTITUTE(SUBSTITUTE(SUBSTITUTE(SUBSTITUTE(SUBSTITUTE(_xlpm.raw,"，",","),"、",","),"；",","),"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62" s="19"/>
      <c r="D962" s="6"/>
      <c r="E962" s="6"/>
      <c r="F962" s="6">
        <v>174</v>
      </c>
      <c r="G962" s="6" t="s">
        <v>27</v>
      </c>
      <c r="H962" s="6" t="s">
        <v>1504</v>
      </c>
    </row>
    <row r="963" spans="1:8" ht="18.75" customHeight="1">
      <c r="A963" s="10" t="s">
        <v>113</v>
      </c>
      <c r="B963" s="35" t="str">
        <f>_xlfn.LET(_xlpm.inp,$B$961,_xlpm.nStd,_xlfn.LET(_xlpm.raw,UPPER(TRIM($G$953)),_xlpm.clean,SUBSTITUTE(SUBSTITUTE(SUBSTITUTE(SUBSTITUTE(SUBSTITUTE(_xlpm.raw,"，",","),"、",","),"；",","),"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63" s="18"/>
      <c r="D963" s="6"/>
      <c r="E963" s="6"/>
      <c r="F963" s="6">
        <v>174</v>
      </c>
      <c r="G963" s="6" t="s">
        <v>27</v>
      </c>
      <c r="H963" s="6" t="s">
        <v>1504</v>
      </c>
    </row>
    <row r="964" spans="1:8" ht="18.75" customHeight="1">
      <c r="A964" s="37" t="s">
        <v>114</v>
      </c>
      <c r="B964" s="52" t="str">
        <f>_xlfn.LET(_xlpm.inp,$B$961,_xlpm.p,$H$953,IF(OR(LEN(TRIM(_xlpm.inp))=0,LEN(TRIM(_xlpm.p))=0,_xlpm.p=0),"",_xlpm.p))</f>
        <v/>
      </c>
      <c r="C964" s="53"/>
      <c r="D964" s="6"/>
      <c r="E964" s="6"/>
      <c r="F964" s="6">
        <v>174</v>
      </c>
      <c r="G964" s="6" t="s">
        <v>27</v>
      </c>
      <c r="H964" s="6" t="s">
        <v>1504</v>
      </c>
    </row>
    <row r="965" spans="1:8" ht="18.75" customHeight="1" thickBot="1">
      <c r="A965" s="12"/>
      <c r="B965" s="54"/>
      <c r="C965" s="55"/>
      <c r="D965" s="6"/>
      <c r="E965" s="6"/>
      <c r="F965" s="6">
        <v>174</v>
      </c>
      <c r="G965" s="6" t="s">
        <v>27</v>
      </c>
      <c r="H965" s="6" t="s">
        <v>1504</v>
      </c>
    </row>
    <row r="966" spans="1:8" ht="58.5" customHeight="1" thickTop="1" thickBot="1">
      <c r="A966" s="8" t="s">
        <v>916</v>
      </c>
      <c r="B966" s="56" t="s">
        <v>1505</v>
      </c>
      <c r="C966" s="73"/>
      <c r="D966" s="6"/>
      <c r="E966" s="6"/>
      <c r="F966" s="6">
        <v>175</v>
      </c>
      <c r="G966" s="6" t="s">
        <v>27</v>
      </c>
      <c r="H966" s="6" t="s">
        <v>1506</v>
      </c>
    </row>
    <row r="967" spans="1:8" ht="18.75" customHeight="1">
      <c r="A967" s="9"/>
      <c r="B967" s="74"/>
      <c r="C967" s="75"/>
      <c r="D967" s="6"/>
      <c r="E967" s="6"/>
      <c r="F967" s="6"/>
      <c r="G967" s="6"/>
      <c r="H967" s="6"/>
    </row>
    <row r="968" spans="1:8" ht="18.75" customHeight="1">
      <c r="A968" s="10" t="s">
        <v>107</v>
      </c>
      <c r="B968" s="64" t="s">
        <v>1241</v>
      </c>
      <c r="C968" s="65"/>
      <c r="D968" s="6"/>
      <c r="E968" s="6"/>
      <c r="F968" s="6">
        <v>175</v>
      </c>
      <c r="G968" s="6" t="s">
        <v>27</v>
      </c>
      <c r="H968" s="6" t="s">
        <v>1506</v>
      </c>
    </row>
    <row r="969" spans="1:8" ht="18.75" customHeight="1">
      <c r="A969" s="10" t="s">
        <v>108</v>
      </c>
      <c r="B969" s="64" t="s">
        <v>1242</v>
      </c>
      <c r="C969" s="65"/>
      <c r="D969" s="6"/>
      <c r="E969" s="6"/>
      <c r="F969" s="6">
        <v>175</v>
      </c>
      <c r="G969" s="6" t="s">
        <v>27</v>
      </c>
      <c r="H969" s="6" t="s">
        <v>1506</v>
      </c>
    </row>
    <row r="970" spans="1:8" ht="18.75" customHeight="1">
      <c r="A970" s="10" t="s">
        <v>109</v>
      </c>
      <c r="B970" s="64" t="s">
        <v>1243</v>
      </c>
      <c r="C970" s="65"/>
      <c r="D970" s="6"/>
      <c r="E970" s="6"/>
      <c r="F970" s="6">
        <v>175</v>
      </c>
      <c r="G970" s="6" t="s">
        <v>27</v>
      </c>
      <c r="H970" s="6" t="s">
        <v>1506</v>
      </c>
    </row>
    <row r="971" spans="1:8" ht="18.75" customHeight="1">
      <c r="A971" s="10" t="s">
        <v>110</v>
      </c>
      <c r="B971" s="64" t="s">
        <v>1244</v>
      </c>
      <c r="C971" s="65"/>
      <c r="D971" s="6"/>
      <c r="E971" s="6"/>
      <c r="F971" s="6">
        <v>175</v>
      </c>
      <c r="G971" s="6" t="s">
        <v>27</v>
      </c>
      <c r="H971" s="6" t="s">
        <v>1506</v>
      </c>
    </row>
    <row r="972" spans="1:8" ht="18.75" customHeight="1">
      <c r="A972" s="10"/>
      <c r="B972" s="62"/>
      <c r="C972" s="63"/>
      <c r="D972" s="6"/>
      <c r="E972" s="6"/>
      <c r="F972" s="6">
        <v>175</v>
      </c>
      <c r="G972" s="6" t="s">
        <v>27</v>
      </c>
      <c r="H972" s="6" t="s">
        <v>1506</v>
      </c>
    </row>
    <row r="973" spans="1:8" ht="18.75" customHeight="1" thickBot="1">
      <c r="A973" s="10"/>
      <c r="B973" s="66"/>
      <c r="C973" s="67"/>
      <c r="D973" s="6"/>
      <c r="E973" s="6"/>
      <c r="F973" s="6">
        <v>175</v>
      </c>
      <c r="G973" s="6" t="s">
        <v>27</v>
      </c>
      <c r="H973" s="6" t="s">
        <v>1506</v>
      </c>
    </row>
    <row r="974" spans="1:8" ht="18.75" customHeight="1" thickBot="1">
      <c r="A974" s="11" t="s">
        <v>111</v>
      </c>
      <c r="B974" s="25"/>
      <c r="C974" s="7"/>
      <c r="D974" s="6"/>
      <c r="E974" s="6"/>
      <c r="F974" s="6">
        <v>175</v>
      </c>
      <c r="G974" s="6" t="s">
        <v>27</v>
      </c>
      <c r="H974" s="6" t="s">
        <v>1506</v>
      </c>
    </row>
    <row r="975" spans="1:8" ht="18.75" customHeight="1">
      <c r="A975" s="10" t="s">
        <v>112</v>
      </c>
      <c r="B975" s="34" t="str">
        <f>_xlfn.LET(_xlpm.inp,$B$974,_xlpm.nInp,_xlfn.LET(_xlpm.raw,UPPER(TRIM($B$974)),_xlpm.clean,SUBSTITUTE(SUBSTITUTE(SUBSTITUTE(SUBSTITUTE(SUBSTITUTE(_xlpm.raw,"，",","),"、",","),"；",","),"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75" s="19"/>
      <c r="D975" s="6"/>
      <c r="E975" s="6"/>
      <c r="F975" s="6">
        <v>175</v>
      </c>
      <c r="G975" s="6" t="s">
        <v>27</v>
      </c>
      <c r="H975" s="6" t="s">
        <v>1506</v>
      </c>
    </row>
    <row r="976" spans="1:8" ht="18.75" customHeight="1">
      <c r="A976" s="10" t="s">
        <v>113</v>
      </c>
      <c r="B976" s="35" t="str">
        <f>_xlfn.LET(_xlpm.inp,$B$974,_xlpm.nStd,_xlfn.LET(_xlpm.raw,UPPER(TRIM($G$966)),_xlpm.clean,SUBSTITUTE(SUBSTITUTE(SUBSTITUTE(SUBSTITUTE(SUBSTITUTE(_xlpm.raw,"，",","),"、",","),"；",","),"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76" s="18"/>
      <c r="D976" s="6"/>
      <c r="E976" s="6"/>
      <c r="F976" s="6">
        <v>175</v>
      </c>
      <c r="G976" s="6" t="s">
        <v>27</v>
      </c>
      <c r="H976" s="6" t="s">
        <v>1506</v>
      </c>
    </row>
    <row r="977" spans="1:8" ht="18.75" customHeight="1">
      <c r="A977" s="37" t="s">
        <v>114</v>
      </c>
      <c r="B977" s="52" t="str">
        <f>_xlfn.LET(_xlpm.inp,$B$974,_xlpm.p,$H$966,IF(OR(LEN(TRIM(_xlpm.inp))=0,LEN(TRIM(_xlpm.p))=0,_xlpm.p=0),"",_xlpm.p))</f>
        <v/>
      </c>
      <c r="C977" s="53"/>
      <c r="D977" s="6"/>
      <c r="E977" s="6"/>
      <c r="F977" s="6">
        <v>175</v>
      </c>
      <c r="G977" s="6" t="s">
        <v>27</v>
      </c>
      <c r="H977" s="6" t="s">
        <v>1506</v>
      </c>
    </row>
    <row r="978" spans="1:8" ht="18.75" customHeight="1" thickBot="1">
      <c r="A978" s="12"/>
      <c r="B978" s="54"/>
      <c r="C978" s="55"/>
      <c r="D978" s="6"/>
      <c r="E978" s="6"/>
      <c r="F978" s="6">
        <v>175</v>
      </c>
      <c r="G978" s="6" t="s">
        <v>27</v>
      </c>
      <c r="H978" s="6" t="s">
        <v>1506</v>
      </c>
    </row>
    <row r="979" spans="1:8" ht="58.5" customHeight="1" thickTop="1" thickBot="1">
      <c r="A979" s="8" t="s">
        <v>917</v>
      </c>
      <c r="B979" s="56" t="s">
        <v>1507</v>
      </c>
      <c r="C979" s="73"/>
      <c r="D979" s="6"/>
      <c r="E979" s="6"/>
      <c r="F979" s="6">
        <v>176</v>
      </c>
      <c r="G979" s="6" t="s">
        <v>28</v>
      </c>
      <c r="H979" s="6" t="s">
        <v>1508</v>
      </c>
    </row>
    <row r="980" spans="1:8" ht="18.75" customHeight="1">
      <c r="A980" s="9"/>
      <c r="B980" s="74"/>
      <c r="C980" s="75"/>
      <c r="D980" s="6"/>
      <c r="E980" s="6"/>
      <c r="F980" s="6"/>
      <c r="G980" s="6"/>
      <c r="H980" s="6"/>
    </row>
    <row r="981" spans="1:8" ht="18.75" customHeight="1">
      <c r="A981" s="10" t="s">
        <v>107</v>
      </c>
      <c r="B981" s="64" t="s">
        <v>1245</v>
      </c>
      <c r="C981" s="65"/>
      <c r="D981" s="6"/>
      <c r="E981" s="6"/>
      <c r="F981" s="6">
        <v>176</v>
      </c>
      <c r="G981" s="6" t="s">
        <v>28</v>
      </c>
      <c r="H981" s="6" t="s">
        <v>1508</v>
      </c>
    </row>
    <row r="982" spans="1:8" ht="18.75" customHeight="1">
      <c r="A982" s="10" t="s">
        <v>108</v>
      </c>
      <c r="B982" s="64" t="s">
        <v>1246</v>
      </c>
      <c r="C982" s="65"/>
      <c r="D982" s="6"/>
      <c r="E982" s="6"/>
      <c r="F982" s="6">
        <v>176</v>
      </c>
      <c r="G982" s="6" t="s">
        <v>28</v>
      </c>
      <c r="H982" s="6" t="s">
        <v>1508</v>
      </c>
    </row>
    <row r="983" spans="1:8" ht="18.75" customHeight="1">
      <c r="A983" s="10" t="s">
        <v>109</v>
      </c>
      <c r="B983" s="64" t="s">
        <v>1247</v>
      </c>
      <c r="C983" s="65"/>
      <c r="D983" s="6"/>
      <c r="E983" s="6"/>
      <c r="F983" s="6">
        <v>176</v>
      </c>
      <c r="G983" s="6" t="s">
        <v>28</v>
      </c>
      <c r="H983" s="6" t="s">
        <v>1508</v>
      </c>
    </row>
    <row r="984" spans="1:8" ht="18.75" customHeight="1">
      <c r="A984" s="10" t="s">
        <v>110</v>
      </c>
      <c r="B984" s="64" t="s">
        <v>1248</v>
      </c>
      <c r="C984" s="65"/>
      <c r="D984" s="6"/>
      <c r="E984" s="6"/>
      <c r="F984" s="6">
        <v>176</v>
      </c>
      <c r="G984" s="6" t="s">
        <v>28</v>
      </c>
      <c r="H984" s="6" t="s">
        <v>1508</v>
      </c>
    </row>
    <row r="985" spans="1:8" ht="18.75" customHeight="1">
      <c r="A985" s="10"/>
      <c r="B985" s="62"/>
      <c r="C985" s="63"/>
      <c r="D985" s="6"/>
      <c r="E985" s="6"/>
      <c r="F985" s="6">
        <v>176</v>
      </c>
      <c r="G985" s="6" t="s">
        <v>28</v>
      </c>
      <c r="H985" s="6" t="s">
        <v>1508</v>
      </c>
    </row>
    <row r="986" spans="1:8" ht="18.75" customHeight="1" thickBot="1">
      <c r="A986" s="10"/>
      <c r="B986" s="66"/>
      <c r="C986" s="67"/>
      <c r="D986" s="6"/>
      <c r="E986" s="6"/>
      <c r="F986" s="6">
        <v>176</v>
      </c>
      <c r="G986" s="6" t="s">
        <v>28</v>
      </c>
      <c r="H986" s="6" t="s">
        <v>1508</v>
      </c>
    </row>
    <row r="987" spans="1:8" ht="18.75" customHeight="1" thickBot="1">
      <c r="A987" s="11" t="s">
        <v>111</v>
      </c>
      <c r="B987" s="25"/>
      <c r="C987" s="7"/>
      <c r="D987" s="6"/>
      <c r="E987" s="6"/>
      <c r="F987" s="6">
        <v>176</v>
      </c>
      <c r="G987" s="6" t="s">
        <v>28</v>
      </c>
      <c r="H987" s="6" t="s">
        <v>1508</v>
      </c>
    </row>
    <row r="988" spans="1:8" ht="18.75" customHeight="1">
      <c r="A988" s="10" t="s">
        <v>112</v>
      </c>
      <c r="B988" s="34" t="str">
        <f>_xlfn.LET(_xlpm.inp,$B$987,_xlpm.nInp,_xlfn.LET(_xlpm.raw,UPPER(TRIM($B$987)),_xlpm.clean,SUBSTITUTE(SUBSTITUTE(SUBSTITUTE(SUBSTITUTE(SUBSTITUTE(_xlpm.raw,"，",","),"、",","),"；",","),"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88" s="19"/>
      <c r="D988" s="6"/>
      <c r="E988" s="6"/>
      <c r="F988" s="6">
        <v>176</v>
      </c>
      <c r="G988" s="6" t="s">
        <v>28</v>
      </c>
      <c r="H988" s="6" t="s">
        <v>1508</v>
      </c>
    </row>
    <row r="989" spans="1:8" ht="18.75" customHeight="1">
      <c r="A989" s="10" t="s">
        <v>113</v>
      </c>
      <c r="B989" s="35" t="str">
        <f>_xlfn.LET(_xlpm.inp,$B$987,_xlpm.nStd,_xlfn.LET(_xlpm.raw,UPPER(TRIM($G$979)),_xlpm.clean,SUBSTITUTE(SUBSTITUTE(SUBSTITUTE(SUBSTITUTE(SUBSTITUTE(_xlpm.raw,"，",","),"、",","),"；",","),"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89" s="18"/>
      <c r="D989" s="6"/>
      <c r="E989" s="6"/>
      <c r="F989" s="6">
        <v>176</v>
      </c>
      <c r="G989" s="6" t="s">
        <v>28</v>
      </c>
      <c r="H989" s="6" t="s">
        <v>1508</v>
      </c>
    </row>
    <row r="990" spans="1:8" ht="18.75" customHeight="1">
      <c r="A990" s="37" t="s">
        <v>114</v>
      </c>
      <c r="B990" s="52" t="str">
        <f>_xlfn.LET(_xlpm.inp,$B$987,_xlpm.p,$H$979,IF(OR(LEN(TRIM(_xlpm.inp))=0,LEN(TRIM(_xlpm.p))=0,_xlpm.p=0),"",_xlpm.p))</f>
        <v/>
      </c>
      <c r="C990" s="53"/>
      <c r="D990" s="6"/>
      <c r="E990" s="6"/>
      <c r="F990" s="6">
        <v>176</v>
      </c>
      <c r="G990" s="6" t="s">
        <v>28</v>
      </c>
      <c r="H990" s="6" t="s">
        <v>1508</v>
      </c>
    </row>
    <row r="991" spans="1:8" ht="18.75" customHeight="1" thickBot="1">
      <c r="A991" s="12"/>
      <c r="B991" s="54"/>
      <c r="C991" s="55"/>
      <c r="D991" s="6"/>
      <c r="E991" s="6"/>
      <c r="F991" s="6">
        <v>176</v>
      </c>
      <c r="G991" s="6" t="s">
        <v>28</v>
      </c>
      <c r="H991" s="6" t="s">
        <v>1508</v>
      </c>
    </row>
    <row r="992" spans="1:8" ht="58.5" customHeight="1" thickTop="1" thickBot="1">
      <c r="A992" s="8" t="s">
        <v>918</v>
      </c>
      <c r="B992" s="56" t="s">
        <v>1509</v>
      </c>
      <c r="C992" s="73"/>
      <c r="D992" s="6"/>
      <c r="E992" s="6"/>
      <c r="F992" s="6">
        <v>177</v>
      </c>
      <c r="G992" s="6" t="s">
        <v>27</v>
      </c>
      <c r="H992" s="6" t="s">
        <v>1510</v>
      </c>
    </row>
    <row r="993" spans="1:8" ht="18.75" customHeight="1">
      <c r="A993" s="9"/>
      <c r="B993" s="74"/>
      <c r="C993" s="75"/>
      <c r="D993" s="6"/>
      <c r="E993" s="6"/>
      <c r="F993" s="6"/>
      <c r="G993" s="6"/>
      <c r="H993" s="6"/>
    </row>
    <row r="994" spans="1:8" ht="18.75" customHeight="1">
      <c r="A994" s="10" t="s">
        <v>107</v>
      </c>
      <c r="B994" s="64" t="s">
        <v>1249</v>
      </c>
      <c r="C994" s="65"/>
      <c r="D994" s="6"/>
      <c r="E994" s="6"/>
      <c r="F994" s="6">
        <v>177</v>
      </c>
      <c r="G994" s="6" t="s">
        <v>27</v>
      </c>
      <c r="H994" s="6" t="s">
        <v>1510</v>
      </c>
    </row>
    <row r="995" spans="1:8" ht="18.75" customHeight="1">
      <c r="A995" s="10" t="s">
        <v>108</v>
      </c>
      <c r="B995" s="64" t="s">
        <v>1250</v>
      </c>
      <c r="C995" s="65"/>
      <c r="D995" s="6"/>
      <c r="E995" s="6"/>
      <c r="F995" s="6">
        <v>177</v>
      </c>
      <c r="G995" s="6" t="s">
        <v>27</v>
      </c>
      <c r="H995" s="6" t="s">
        <v>1510</v>
      </c>
    </row>
    <row r="996" spans="1:8" ht="18.75" customHeight="1">
      <c r="A996" s="10" t="s">
        <v>109</v>
      </c>
      <c r="B996" s="64" t="s">
        <v>1251</v>
      </c>
      <c r="C996" s="65"/>
      <c r="D996" s="6"/>
      <c r="E996" s="6"/>
      <c r="F996" s="6">
        <v>177</v>
      </c>
      <c r="G996" s="6" t="s">
        <v>27</v>
      </c>
      <c r="H996" s="6" t="s">
        <v>1510</v>
      </c>
    </row>
    <row r="997" spans="1:8" ht="18.75" customHeight="1">
      <c r="A997" s="10" t="s">
        <v>110</v>
      </c>
      <c r="B997" s="64" t="s">
        <v>1252</v>
      </c>
      <c r="C997" s="65"/>
      <c r="D997" s="6"/>
      <c r="E997" s="6"/>
      <c r="F997" s="6">
        <v>177</v>
      </c>
      <c r="G997" s="6" t="s">
        <v>27</v>
      </c>
      <c r="H997" s="6" t="s">
        <v>1510</v>
      </c>
    </row>
    <row r="998" spans="1:8" ht="18.75" customHeight="1">
      <c r="A998" s="10"/>
      <c r="B998" s="62"/>
      <c r="C998" s="63"/>
      <c r="D998" s="6"/>
      <c r="E998" s="6"/>
      <c r="F998" s="6">
        <v>177</v>
      </c>
      <c r="G998" s="6" t="s">
        <v>27</v>
      </c>
      <c r="H998" s="6" t="s">
        <v>1510</v>
      </c>
    </row>
    <row r="999" spans="1:8" ht="18.75" customHeight="1" thickBot="1">
      <c r="A999" s="10"/>
      <c r="B999" s="66"/>
      <c r="C999" s="67"/>
      <c r="D999" s="6"/>
      <c r="E999" s="6"/>
      <c r="F999" s="6">
        <v>177</v>
      </c>
      <c r="G999" s="6" t="s">
        <v>27</v>
      </c>
      <c r="H999" s="6" t="s">
        <v>1510</v>
      </c>
    </row>
    <row r="1000" spans="1:8" ht="18.75" customHeight="1" thickBot="1">
      <c r="A1000" s="11" t="s">
        <v>111</v>
      </c>
      <c r="B1000" s="25"/>
      <c r="C1000" s="7"/>
      <c r="D1000" s="6"/>
      <c r="E1000" s="6"/>
      <c r="F1000" s="6">
        <v>177</v>
      </c>
      <c r="G1000" s="6" t="s">
        <v>27</v>
      </c>
      <c r="H1000" s="6" t="s">
        <v>1510</v>
      </c>
    </row>
    <row r="1001" spans="1:8" ht="18.75" customHeight="1">
      <c r="A1001" s="10" t="s">
        <v>112</v>
      </c>
      <c r="B1001" s="34" t="str">
        <f>_xlfn.LET(_xlpm.inp,$B$1000,_xlpm.nInp,_xlfn.LET(_xlpm.raw,UPPER(TRIM($B$1000)),_xlpm.clean,SUBSTITUTE(SUBSTITUTE(SUBSTITUTE(SUBSTITUTE(SUBSTITUTE(_xlpm.raw,"，",","),"、",","),"；",","),"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01" s="19"/>
      <c r="D1001" s="6"/>
      <c r="E1001" s="6"/>
      <c r="F1001" s="6">
        <v>177</v>
      </c>
      <c r="G1001" s="6" t="s">
        <v>27</v>
      </c>
      <c r="H1001" s="6" t="s">
        <v>1510</v>
      </c>
    </row>
    <row r="1002" spans="1:8" ht="18.75" customHeight="1">
      <c r="A1002" s="10" t="s">
        <v>113</v>
      </c>
      <c r="B1002" s="35" t="str">
        <f>_xlfn.LET(_xlpm.inp,$B$1000,_xlpm.nStd,_xlfn.LET(_xlpm.raw,UPPER(TRIM($G$992)),_xlpm.clean,SUBSTITUTE(SUBSTITUTE(SUBSTITUTE(SUBSTITUTE(SUBSTITUTE(_xlpm.raw,"，",","),"、",","),"；",","),"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02" s="18"/>
      <c r="D1002" s="6"/>
      <c r="E1002" s="6"/>
      <c r="F1002" s="6">
        <v>177</v>
      </c>
      <c r="G1002" s="6" t="s">
        <v>27</v>
      </c>
      <c r="H1002" s="6" t="s">
        <v>1510</v>
      </c>
    </row>
    <row r="1003" spans="1:8" ht="18.75" customHeight="1">
      <c r="A1003" s="37" t="s">
        <v>114</v>
      </c>
      <c r="B1003" s="52" t="str">
        <f>_xlfn.LET(_xlpm.inp,$B$1000,_xlpm.p,$H$992,IF(OR(LEN(TRIM(_xlpm.inp))=0,LEN(TRIM(_xlpm.p))=0,_xlpm.p=0),"",_xlpm.p))</f>
        <v/>
      </c>
      <c r="C1003" s="53"/>
      <c r="D1003" s="6"/>
      <c r="E1003" s="6"/>
      <c r="F1003" s="6">
        <v>177</v>
      </c>
      <c r="G1003" s="6" t="s">
        <v>27</v>
      </c>
      <c r="H1003" s="6" t="s">
        <v>1510</v>
      </c>
    </row>
    <row r="1004" spans="1:8" ht="18.75" customHeight="1" thickBot="1">
      <c r="A1004" s="12"/>
      <c r="B1004" s="54"/>
      <c r="C1004" s="55"/>
      <c r="D1004" s="6"/>
      <c r="E1004" s="6"/>
      <c r="F1004" s="6">
        <v>177</v>
      </c>
      <c r="G1004" s="6" t="s">
        <v>27</v>
      </c>
      <c r="H1004" s="6" t="s">
        <v>1510</v>
      </c>
    </row>
    <row r="1005" spans="1:8" ht="58.5" customHeight="1" thickTop="1" thickBot="1">
      <c r="A1005" s="8" t="s">
        <v>919</v>
      </c>
      <c r="B1005" s="56" t="s">
        <v>1511</v>
      </c>
      <c r="C1005" s="73"/>
      <c r="D1005" s="6"/>
      <c r="E1005" s="6"/>
      <c r="F1005" s="6">
        <v>178</v>
      </c>
      <c r="G1005" s="6" t="s">
        <v>18</v>
      </c>
      <c r="H1005" s="6" t="s">
        <v>1512</v>
      </c>
    </row>
    <row r="1006" spans="1:8" ht="18.75" customHeight="1">
      <c r="A1006" s="9"/>
      <c r="B1006" s="74"/>
      <c r="C1006" s="75"/>
      <c r="D1006" s="6"/>
      <c r="E1006" s="6"/>
      <c r="F1006" s="6"/>
      <c r="G1006" s="6"/>
      <c r="H1006" s="6"/>
    </row>
    <row r="1007" spans="1:8" ht="18.75" customHeight="1">
      <c r="A1007" s="10" t="s">
        <v>107</v>
      </c>
      <c r="B1007" s="64" t="s">
        <v>1253</v>
      </c>
      <c r="C1007" s="65"/>
      <c r="D1007" s="6"/>
      <c r="E1007" s="6"/>
      <c r="F1007" s="6">
        <v>178</v>
      </c>
      <c r="G1007" s="6" t="s">
        <v>18</v>
      </c>
      <c r="H1007" s="6" t="s">
        <v>1512</v>
      </c>
    </row>
    <row r="1008" spans="1:8" ht="18.75" customHeight="1">
      <c r="A1008" s="10" t="s">
        <v>108</v>
      </c>
      <c r="B1008" s="64" t="s">
        <v>1254</v>
      </c>
      <c r="C1008" s="65"/>
      <c r="D1008" s="6"/>
      <c r="E1008" s="6"/>
      <c r="F1008" s="6">
        <v>178</v>
      </c>
      <c r="G1008" s="6" t="s">
        <v>18</v>
      </c>
      <c r="H1008" s="6" t="s">
        <v>1512</v>
      </c>
    </row>
    <row r="1009" spans="1:8" ht="18.75" customHeight="1">
      <c r="A1009" s="10" t="s">
        <v>109</v>
      </c>
      <c r="B1009" s="64" t="s">
        <v>1255</v>
      </c>
      <c r="C1009" s="65"/>
      <c r="D1009" s="6"/>
      <c r="E1009" s="6"/>
      <c r="F1009" s="6">
        <v>178</v>
      </c>
      <c r="G1009" s="6" t="s">
        <v>18</v>
      </c>
      <c r="H1009" s="6" t="s">
        <v>1512</v>
      </c>
    </row>
    <row r="1010" spans="1:8" ht="18.75" customHeight="1">
      <c r="A1010" s="10" t="s">
        <v>110</v>
      </c>
      <c r="B1010" s="64" t="s">
        <v>1256</v>
      </c>
      <c r="C1010" s="65"/>
      <c r="D1010" s="6"/>
      <c r="E1010" s="6"/>
      <c r="F1010" s="6">
        <v>178</v>
      </c>
      <c r="G1010" s="6" t="s">
        <v>18</v>
      </c>
      <c r="H1010" s="6" t="s">
        <v>1512</v>
      </c>
    </row>
    <row r="1011" spans="1:8" ht="18.75" customHeight="1">
      <c r="A1011" s="10"/>
      <c r="B1011" s="62"/>
      <c r="C1011" s="63"/>
      <c r="D1011" s="6"/>
      <c r="E1011" s="6"/>
      <c r="F1011" s="6">
        <v>178</v>
      </c>
      <c r="G1011" s="6" t="s">
        <v>18</v>
      </c>
      <c r="H1011" s="6" t="s">
        <v>1512</v>
      </c>
    </row>
    <row r="1012" spans="1:8" ht="18.75" customHeight="1" thickBot="1">
      <c r="A1012" s="10"/>
      <c r="B1012" s="66"/>
      <c r="C1012" s="67"/>
      <c r="D1012" s="6"/>
      <c r="E1012" s="6"/>
      <c r="F1012" s="6">
        <v>178</v>
      </c>
      <c r="G1012" s="6" t="s">
        <v>18</v>
      </c>
      <c r="H1012" s="6" t="s">
        <v>1512</v>
      </c>
    </row>
    <row r="1013" spans="1:8" ht="18.75" customHeight="1" thickBot="1">
      <c r="A1013" s="11" t="s">
        <v>111</v>
      </c>
      <c r="B1013" s="25"/>
      <c r="C1013" s="7"/>
      <c r="D1013" s="6"/>
      <c r="E1013" s="6"/>
      <c r="F1013" s="6">
        <v>178</v>
      </c>
      <c r="G1013" s="6" t="s">
        <v>18</v>
      </c>
      <c r="H1013" s="6" t="s">
        <v>1512</v>
      </c>
    </row>
    <row r="1014" spans="1:8" ht="18.75" customHeight="1">
      <c r="A1014" s="10" t="s">
        <v>112</v>
      </c>
      <c r="B1014" s="34" t="str">
        <f>_xlfn.LET(_xlpm.inp,$B$1013,_xlpm.nInp,_xlfn.LET(_xlpm.raw,UPPER(TRIM($B$1013)),_xlpm.clean,SUBSTITUTE(SUBSTITUTE(SUBSTITUTE(SUBSTITUTE(SUBSTITUTE(_xlpm.raw,"，",","),"、",","),"；",","),"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14" s="19"/>
      <c r="D1014" s="6"/>
      <c r="E1014" s="6"/>
      <c r="F1014" s="6">
        <v>178</v>
      </c>
      <c r="G1014" s="6" t="s">
        <v>18</v>
      </c>
      <c r="H1014" s="6" t="s">
        <v>1512</v>
      </c>
    </row>
    <row r="1015" spans="1:8" ht="18.75" customHeight="1">
      <c r="A1015" s="10" t="s">
        <v>113</v>
      </c>
      <c r="B1015" s="35" t="str">
        <f>_xlfn.LET(_xlpm.inp,$B$1013,_xlpm.nStd,_xlfn.LET(_xlpm.raw,UPPER(TRIM($G$1005)),_xlpm.clean,SUBSTITUTE(SUBSTITUTE(SUBSTITUTE(SUBSTITUTE(SUBSTITUTE(_xlpm.raw,"，",","),"、",","),"；",","),"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15" s="18"/>
      <c r="D1015" s="6"/>
      <c r="E1015" s="6"/>
      <c r="F1015" s="6">
        <v>178</v>
      </c>
      <c r="G1015" s="6" t="s">
        <v>18</v>
      </c>
      <c r="H1015" s="6" t="s">
        <v>1512</v>
      </c>
    </row>
    <row r="1016" spans="1:8" ht="18.75" customHeight="1">
      <c r="A1016" s="37" t="s">
        <v>114</v>
      </c>
      <c r="B1016" s="52" t="str">
        <f>_xlfn.LET(_xlpm.inp,$B$1013,_xlpm.p,$H$1005,IF(OR(LEN(TRIM(_xlpm.inp))=0,LEN(TRIM(_xlpm.p))=0,_xlpm.p=0),"",_xlpm.p))</f>
        <v/>
      </c>
      <c r="C1016" s="53"/>
      <c r="D1016" s="6"/>
      <c r="E1016" s="6"/>
      <c r="F1016" s="6">
        <v>178</v>
      </c>
      <c r="G1016" s="6" t="s">
        <v>18</v>
      </c>
      <c r="H1016" s="6" t="s">
        <v>1512</v>
      </c>
    </row>
    <row r="1017" spans="1:8" ht="18.75" customHeight="1" thickBot="1">
      <c r="A1017" s="12"/>
      <c r="B1017" s="54"/>
      <c r="C1017" s="55"/>
      <c r="D1017" s="6"/>
      <c r="E1017" s="6"/>
      <c r="F1017" s="6">
        <v>178</v>
      </c>
      <c r="G1017" s="6" t="s">
        <v>18</v>
      </c>
      <c r="H1017" s="6" t="s">
        <v>1512</v>
      </c>
    </row>
    <row r="1018" spans="1:8" ht="58.5" customHeight="1" thickTop="1" thickBot="1">
      <c r="A1018" s="8" t="s">
        <v>920</v>
      </c>
      <c r="B1018" s="56" t="s">
        <v>1513</v>
      </c>
      <c r="C1018" s="73"/>
      <c r="D1018" s="6"/>
      <c r="E1018" s="6"/>
      <c r="F1018" s="6">
        <v>179</v>
      </c>
      <c r="G1018" s="6" t="s">
        <v>27</v>
      </c>
      <c r="H1018" s="6" t="s">
        <v>951</v>
      </c>
    </row>
    <row r="1019" spans="1:8" ht="18.75" customHeight="1">
      <c r="A1019" s="9"/>
      <c r="B1019" s="74"/>
      <c r="C1019" s="75"/>
      <c r="D1019" s="6"/>
      <c r="E1019" s="6"/>
      <c r="F1019" s="6"/>
      <c r="G1019" s="6"/>
      <c r="H1019" s="6"/>
    </row>
    <row r="1020" spans="1:8" ht="18.75" customHeight="1">
      <c r="A1020" s="10" t="s">
        <v>107</v>
      </c>
      <c r="B1020" s="64" t="s">
        <v>1257</v>
      </c>
      <c r="C1020" s="65"/>
      <c r="D1020" s="6"/>
      <c r="E1020" s="6"/>
      <c r="F1020" s="6">
        <v>179</v>
      </c>
      <c r="G1020" s="6" t="s">
        <v>27</v>
      </c>
      <c r="H1020" s="6" t="s">
        <v>951</v>
      </c>
    </row>
    <row r="1021" spans="1:8" ht="18.75" customHeight="1">
      <c r="A1021" s="10" t="s">
        <v>108</v>
      </c>
      <c r="B1021" s="64" t="s">
        <v>1258</v>
      </c>
      <c r="C1021" s="65"/>
      <c r="D1021" s="6"/>
      <c r="E1021" s="6"/>
      <c r="F1021" s="6">
        <v>179</v>
      </c>
      <c r="G1021" s="6" t="s">
        <v>27</v>
      </c>
      <c r="H1021" s="6" t="s">
        <v>951</v>
      </c>
    </row>
    <row r="1022" spans="1:8" ht="18.75" customHeight="1">
      <c r="A1022" s="10" t="s">
        <v>109</v>
      </c>
      <c r="B1022" s="64" t="s">
        <v>1259</v>
      </c>
      <c r="C1022" s="65"/>
      <c r="D1022" s="6"/>
      <c r="E1022" s="6"/>
      <c r="F1022" s="6">
        <v>179</v>
      </c>
      <c r="G1022" s="6" t="s">
        <v>27</v>
      </c>
      <c r="H1022" s="6" t="s">
        <v>951</v>
      </c>
    </row>
    <row r="1023" spans="1:8" ht="18.75" customHeight="1">
      <c r="A1023" s="10" t="s">
        <v>110</v>
      </c>
      <c r="B1023" s="64" t="s">
        <v>1260</v>
      </c>
      <c r="C1023" s="65"/>
      <c r="D1023" s="6"/>
      <c r="E1023" s="6"/>
      <c r="F1023" s="6">
        <v>179</v>
      </c>
      <c r="G1023" s="6" t="s">
        <v>27</v>
      </c>
      <c r="H1023" s="6" t="s">
        <v>951</v>
      </c>
    </row>
    <row r="1024" spans="1:8" ht="18.75" customHeight="1">
      <c r="A1024" s="10"/>
      <c r="B1024" s="62"/>
      <c r="C1024" s="63"/>
      <c r="D1024" s="6"/>
      <c r="E1024" s="6"/>
      <c r="F1024" s="6">
        <v>179</v>
      </c>
      <c r="G1024" s="6" t="s">
        <v>27</v>
      </c>
      <c r="H1024" s="6" t="s">
        <v>951</v>
      </c>
    </row>
    <row r="1025" spans="1:8" ht="18.75" customHeight="1" thickBot="1">
      <c r="A1025" s="10"/>
      <c r="B1025" s="66"/>
      <c r="C1025" s="67"/>
      <c r="D1025" s="6"/>
      <c r="E1025" s="6"/>
      <c r="F1025" s="6">
        <v>179</v>
      </c>
      <c r="G1025" s="6" t="s">
        <v>27</v>
      </c>
      <c r="H1025" s="6" t="s">
        <v>951</v>
      </c>
    </row>
    <row r="1026" spans="1:8" ht="18.75" customHeight="1" thickBot="1">
      <c r="A1026" s="11" t="s">
        <v>111</v>
      </c>
      <c r="B1026" s="25"/>
      <c r="C1026" s="7"/>
      <c r="D1026" s="6"/>
      <c r="E1026" s="6"/>
      <c r="F1026" s="6">
        <v>179</v>
      </c>
      <c r="G1026" s="6" t="s">
        <v>27</v>
      </c>
      <c r="H1026" s="6" t="s">
        <v>951</v>
      </c>
    </row>
    <row r="1027" spans="1:8" ht="18.75" customHeight="1">
      <c r="A1027" s="10" t="s">
        <v>112</v>
      </c>
      <c r="B1027" s="34" t="str">
        <f>_xlfn.LET(_xlpm.inp,$B$1026,_xlpm.nInp,_xlfn.LET(_xlpm.raw,UPPER(TRIM($B$1026)),_xlpm.clean,SUBSTITUTE(SUBSTITUTE(SUBSTITUTE(SUBSTITUTE(SUBSTITUTE(_xlpm.raw,"，",","),"、",","),"；",","),"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27" s="19"/>
      <c r="D1027" s="6"/>
      <c r="E1027" s="6"/>
      <c r="F1027" s="6">
        <v>179</v>
      </c>
      <c r="G1027" s="6" t="s">
        <v>27</v>
      </c>
      <c r="H1027" s="6" t="s">
        <v>951</v>
      </c>
    </row>
    <row r="1028" spans="1:8" ht="18.75" customHeight="1">
      <c r="A1028" s="10" t="s">
        <v>113</v>
      </c>
      <c r="B1028" s="35" t="str">
        <f>_xlfn.LET(_xlpm.inp,$B$1026,_xlpm.nStd,_xlfn.LET(_xlpm.raw,UPPER(TRIM($G$1018)),_xlpm.clean,SUBSTITUTE(SUBSTITUTE(SUBSTITUTE(SUBSTITUTE(SUBSTITUTE(_xlpm.raw,"，",","),"、",","),"；",","),"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28" s="18"/>
      <c r="D1028" s="6"/>
      <c r="E1028" s="6"/>
      <c r="F1028" s="6">
        <v>179</v>
      </c>
      <c r="G1028" s="6" t="s">
        <v>27</v>
      </c>
      <c r="H1028" s="6" t="s">
        <v>951</v>
      </c>
    </row>
    <row r="1029" spans="1:8" ht="18.75" customHeight="1">
      <c r="A1029" s="37" t="s">
        <v>114</v>
      </c>
      <c r="B1029" s="52" t="str">
        <f>_xlfn.LET(_xlpm.inp,$B$1026,_xlpm.p,$H$1018,IF(OR(LEN(TRIM(_xlpm.inp))=0,LEN(TRIM(_xlpm.p))=0,_xlpm.p=0),"",_xlpm.p))</f>
        <v/>
      </c>
      <c r="C1029" s="53"/>
      <c r="D1029" s="6"/>
      <c r="E1029" s="6"/>
      <c r="F1029" s="6">
        <v>179</v>
      </c>
      <c r="G1029" s="6" t="s">
        <v>27</v>
      </c>
      <c r="H1029" s="6" t="s">
        <v>951</v>
      </c>
    </row>
    <row r="1030" spans="1:8" ht="18.75" customHeight="1" thickBot="1">
      <c r="A1030" s="12"/>
      <c r="B1030" s="54"/>
      <c r="C1030" s="55"/>
      <c r="D1030" s="6"/>
      <c r="E1030" s="6"/>
      <c r="F1030" s="6">
        <v>179</v>
      </c>
      <c r="G1030" s="6" t="s">
        <v>27</v>
      </c>
      <c r="H1030" s="6" t="s">
        <v>951</v>
      </c>
    </row>
    <row r="1031" spans="1:8" ht="58.5" customHeight="1" thickTop="1" thickBot="1">
      <c r="A1031" s="8" t="s">
        <v>921</v>
      </c>
      <c r="B1031" s="56" t="s">
        <v>1514</v>
      </c>
      <c r="C1031" s="73"/>
      <c r="D1031" s="6"/>
      <c r="E1031" s="6"/>
      <c r="F1031" s="6">
        <v>180</v>
      </c>
      <c r="G1031" s="6" t="s">
        <v>28</v>
      </c>
      <c r="H1031" s="6" t="s">
        <v>1515</v>
      </c>
    </row>
    <row r="1032" spans="1:8" ht="18.75" customHeight="1">
      <c r="A1032" s="9"/>
      <c r="B1032" s="74"/>
      <c r="C1032" s="75"/>
      <c r="D1032" s="6"/>
      <c r="E1032" s="6"/>
      <c r="F1032" s="6"/>
      <c r="G1032" s="6"/>
      <c r="H1032" s="6"/>
    </row>
    <row r="1033" spans="1:8" ht="18.75" customHeight="1">
      <c r="A1033" s="10" t="s">
        <v>107</v>
      </c>
      <c r="B1033" s="64" t="s">
        <v>1261</v>
      </c>
      <c r="C1033" s="65"/>
      <c r="D1033" s="6"/>
      <c r="E1033" s="6"/>
      <c r="F1033" s="6">
        <v>180</v>
      </c>
      <c r="G1033" s="6" t="s">
        <v>28</v>
      </c>
      <c r="H1033" s="6" t="s">
        <v>1515</v>
      </c>
    </row>
    <row r="1034" spans="1:8" ht="18.75" customHeight="1">
      <c r="A1034" s="10" t="s">
        <v>108</v>
      </c>
      <c r="B1034" s="64" t="s">
        <v>1262</v>
      </c>
      <c r="C1034" s="65"/>
      <c r="D1034" s="6"/>
      <c r="E1034" s="6"/>
      <c r="F1034" s="6">
        <v>180</v>
      </c>
      <c r="G1034" s="6" t="s">
        <v>28</v>
      </c>
      <c r="H1034" s="6" t="s">
        <v>1515</v>
      </c>
    </row>
    <row r="1035" spans="1:8" ht="18.75" customHeight="1">
      <c r="A1035" s="10" t="s">
        <v>109</v>
      </c>
      <c r="B1035" s="64" t="s">
        <v>1263</v>
      </c>
      <c r="C1035" s="65"/>
      <c r="D1035" s="6"/>
      <c r="E1035" s="6"/>
      <c r="F1035" s="6">
        <v>180</v>
      </c>
      <c r="G1035" s="6" t="s">
        <v>28</v>
      </c>
      <c r="H1035" s="6" t="s">
        <v>1515</v>
      </c>
    </row>
    <row r="1036" spans="1:8" ht="18.75" customHeight="1">
      <c r="A1036" s="10" t="s">
        <v>110</v>
      </c>
      <c r="B1036" s="64" t="s">
        <v>1264</v>
      </c>
      <c r="C1036" s="65"/>
      <c r="D1036" s="6"/>
      <c r="E1036" s="6"/>
      <c r="F1036" s="6">
        <v>180</v>
      </c>
      <c r="G1036" s="6" t="s">
        <v>28</v>
      </c>
      <c r="H1036" s="6" t="s">
        <v>1515</v>
      </c>
    </row>
    <row r="1037" spans="1:8" ht="18.75" customHeight="1">
      <c r="A1037" s="10"/>
      <c r="B1037" s="62"/>
      <c r="C1037" s="63"/>
      <c r="D1037" s="6"/>
      <c r="E1037" s="6"/>
      <c r="F1037" s="6">
        <v>180</v>
      </c>
      <c r="G1037" s="6" t="s">
        <v>28</v>
      </c>
      <c r="H1037" s="6" t="s">
        <v>1515</v>
      </c>
    </row>
    <row r="1038" spans="1:8" ht="18.75" customHeight="1" thickBot="1">
      <c r="A1038" s="10"/>
      <c r="B1038" s="66"/>
      <c r="C1038" s="67"/>
      <c r="D1038" s="6"/>
      <c r="E1038" s="6"/>
      <c r="F1038" s="6">
        <v>180</v>
      </c>
      <c r="G1038" s="6" t="s">
        <v>28</v>
      </c>
      <c r="H1038" s="6" t="s">
        <v>1515</v>
      </c>
    </row>
    <row r="1039" spans="1:8" ht="18.75" customHeight="1" thickBot="1">
      <c r="A1039" s="11" t="s">
        <v>111</v>
      </c>
      <c r="B1039" s="25"/>
      <c r="C1039" s="7"/>
      <c r="D1039" s="6"/>
      <c r="E1039" s="6"/>
      <c r="F1039" s="6">
        <v>180</v>
      </c>
      <c r="G1039" s="6" t="s">
        <v>28</v>
      </c>
      <c r="H1039" s="6" t="s">
        <v>1515</v>
      </c>
    </row>
    <row r="1040" spans="1:8" ht="18.75" customHeight="1">
      <c r="A1040" s="10" t="s">
        <v>112</v>
      </c>
      <c r="B1040" s="34" t="str">
        <f>_xlfn.LET(_xlpm.inp,$B$1039,_xlpm.nInp,_xlfn.LET(_xlpm.raw,UPPER(TRIM($B$1039)),_xlpm.clean,SUBSTITUTE(SUBSTITUTE(SUBSTITUTE(SUBSTITUTE(SUBSTITUTE(_xlpm.raw,"，",","),"、",","),"；",","),"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0" s="19"/>
      <c r="D1040" s="6"/>
      <c r="E1040" s="6"/>
      <c r="F1040" s="6">
        <v>180</v>
      </c>
      <c r="G1040" s="6" t="s">
        <v>28</v>
      </c>
      <c r="H1040" s="6" t="s">
        <v>1515</v>
      </c>
    </row>
    <row r="1041" spans="1:8" ht="18.75" customHeight="1">
      <c r="A1041" s="10" t="s">
        <v>113</v>
      </c>
      <c r="B1041" s="35" t="str">
        <f>_xlfn.LET(_xlpm.inp,$B$1039,_xlpm.nStd,_xlfn.LET(_xlpm.raw,UPPER(TRIM($G$1031)),_xlpm.clean,SUBSTITUTE(SUBSTITUTE(SUBSTITUTE(SUBSTITUTE(SUBSTITUTE(_xlpm.raw,"，",","),"、",","),"；",","),"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41" s="18"/>
      <c r="D1041" s="6"/>
      <c r="E1041" s="6"/>
      <c r="F1041" s="6">
        <v>180</v>
      </c>
      <c r="G1041" s="6" t="s">
        <v>28</v>
      </c>
      <c r="H1041" s="6" t="s">
        <v>1515</v>
      </c>
    </row>
    <row r="1042" spans="1:8" ht="18.75" customHeight="1">
      <c r="A1042" s="37" t="s">
        <v>114</v>
      </c>
      <c r="B1042" s="52" t="str">
        <f>_xlfn.LET(_xlpm.inp,$B$1039,_xlpm.p,$H$1031,IF(OR(LEN(TRIM(_xlpm.inp))=0,LEN(TRIM(_xlpm.p))=0,_xlpm.p=0),"",_xlpm.p))</f>
        <v/>
      </c>
      <c r="C1042" s="53"/>
      <c r="D1042" s="6"/>
      <c r="E1042" s="6"/>
      <c r="F1042" s="6">
        <v>180</v>
      </c>
      <c r="G1042" s="6" t="s">
        <v>28</v>
      </c>
      <c r="H1042" s="6" t="s">
        <v>1515</v>
      </c>
    </row>
    <row r="1043" spans="1:8" ht="18.75" customHeight="1" thickBot="1">
      <c r="A1043" s="12"/>
      <c r="B1043" s="54"/>
      <c r="C1043" s="55"/>
      <c r="D1043" s="6"/>
      <c r="E1043" s="6"/>
      <c r="F1043" s="6">
        <v>180</v>
      </c>
      <c r="G1043" s="6" t="s">
        <v>28</v>
      </c>
      <c r="H1043" s="6" t="s">
        <v>1515</v>
      </c>
    </row>
    <row r="1044" spans="1:8" ht="58.5" customHeight="1" thickTop="1" thickBot="1">
      <c r="A1044" s="8" t="s">
        <v>849</v>
      </c>
      <c r="B1044" s="56" t="s">
        <v>1516</v>
      </c>
      <c r="C1044" s="73"/>
      <c r="D1044" s="6"/>
      <c r="E1044" s="6"/>
      <c r="F1044" s="6">
        <v>181</v>
      </c>
      <c r="G1044" s="6" t="s">
        <v>18</v>
      </c>
      <c r="H1044" s="6" t="s">
        <v>1517</v>
      </c>
    </row>
    <row r="1045" spans="1:8" ht="18.75" customHeight="1">
      <c r="A1045" s="9"/>
      <c r="B1045" s="74"/>
      <c r="C1045" s="75"/>
      <c r="D1045" s="6"/>
      <c r="E1045" s="6"/>
      <c r="F1045" s="6"/>
      <c r="G1045" s="6"/>
      <c r="H1045" s="6"/>
    </row>
    <row r="1046" spans="1:8" ht="18.75" customHeight="1">
      <c r="A1046" s="10" t="s">
        <v>107</v>
      </c>
      <c r="B1046" s="64" t="s">
        <v>1265</v>
      </c>
      <c r="C1046" s="65"/>
      <c r="D1046" s="6"/>
      <c r="E1046" s="6"/>
      <c r="F1046" s="6">
        <v>181</v>
      </c>
      <c r="G1046" s="6" t="s">
        <v>18</v>
      </c>
      <c r="H1046" s="6" t="s">
        <v>1517</v>
      </c>
    </row>
    <row r="1047" spans="1:8" ht="18.75" customHeight="1">
      <c r="A1047" s="10" t="s">
        <v>108</v>
      </c>
      <c r="B1047" s="64" t="s">
        <v>1266</v>
      </c>
      <c r="C1047" s="65"/>
      <c r="D1047" s="6"/>
      <c r="E1047" s="6"/>
      <c r="F1047" s="6">
        <v>181</v>
      </c>
      <c r="G1047" s="6" t="s">
        <v>18</v>
      </c>
      <c r="H1047" s="6" t="s">
        <v>1517</v>
      </c>
    </row>
    <row r="1048" spans="1:8" ht="18.75" customHeight="1">
      <c r="A1048" s="10" t="s">
        <v>109</v>
      </c>
      <c r="B1048" s="64" t="s">
        <v>1267</v>
      </c>
      <c r="C1048" s="65"/>
      <c r="D1048" s="6"/>
      <c r="E1048" s="6"/>
      <c r="F1048" s="6">
        <v>181</v>
      </c>
      <c r="G1048" s="6" t="s">
        <v>18</v>
      </c>
      <c r="H1048" s="6" t="s">
        <v>1517</v>
      </c>
    </row>
    <row r="1049" spans="1:8" ht="18.75" customHeight="1">
      <c r="A1049" s="10" t="s">
        <v>110</v>
      </c>
      <c r="B1049" s="64" t="s">
        <v>1518</v>
      </c>
      <c r="C1049" s="65"/>
      <c r="D1049" s="6"/>
      <c r="E1049" s="6"/>
      <c r="F1049" s="6">
        <v>181</v>
      </c>
      <c r="G1049" s="6" t="s">
        <v>18</v>
      </c>
      <c r="H1049" s="6" t="s">
        <v>1517</v>
      </c>
    </row>
    <row r="1050" spans="1:8" ht="18.75" customHeight="1">
      <c r="A1050" s="10"/>
      <c r="B1050" s="62"/>
      <c r="C1050" s="63"/>
      <c r="D1050" s="6"/>
      <c r="E1050" s="6"/>
      <c r="F1050" s="6">
        <v>181</v>
      </c>
      <c r="G1050" s="6" t="s">
        <v>18</v>
      </c>
      <c r="H1050" s="6" t="s">
        <v>1517</v>
      </c>
    </row>
    <row r="1051" spans="1:8" ht="18.75" customHeight="1" thickBot="1">
      <c r="A1051" s="10"/>
      <c r="B1051" s="66"/>
      <c r="C1051" s="67"/>
      <c r="D1051" s="6"/>
      <c r="E1051" s="6"/>
      <c r="F1051" s="6">
        <v>181</v>
      </c>
      <c r="G1051" s="6" t="s">
        <v>18</v>
      </c>
      <c r="H1051" s="6" t="s">
        <v>1517</v>
      </c>
    </row>
    <row r="1052" spans="1:8" ht="18.75" customHeight="1" thickBot="1">
      <c r="A1052" s="11" t="s">
        <v>111</v>
      </c>
      <c r="B1052" s="25"/>
      <c r="C1052" s="7"/>
      <c r="D1052" s="6"/>
      <c r="E1052" s="6"/>
      <c r="F1052" s="6">
        <v>181</v>
      </c>
      <c r="G1052" s="6" t="s">
        <v>18</v>
      </c>
      <c r="H1052" s="6" t="s">
        <v>1517</v>
      </c>
    </row>
    <row r="1053" spans="1:8" ht="18.75" customHeight="1">
      <c r="A1053" s="10" t="s">
        <v>112</v>
      </c>
      <c r="B1053" s="34" t="str">
        <f>_xlfn.LET(_xlpm.inp,$B$1052,_xlpm.nInp,_xlfn.LET(_xlpm.raw,UPPER(TRIM($B$1052)),_xlpm.clean,SUBSTITUTE(SUBSTITUTE(SUBSTITUTE(SUBSTITUTE(SUBSTITUTE(_xlpm.raw,"，",","),"、",","),"；",","),"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53" s="19"/>
      <c r="D1053" s="6"/>
      <c r="E1053" s="6"/>
      <c r="F1053" s="6">
        <v>181</v>
      </c>
      <c r="G1053" s="6" t="s">
        <v>18</v>
      </c>
      <c r="H1053" s="6" t="s">
        <v>1517</v>
      </c>
    </row>
    <row r="1054" spans="1:8" ht="18.75" customHeight="1">
      <c r="A1054" s="10" t="s">
        <v>113</v>
      </c>
      <c r="B1054" s="35" t="str">
        <f>_xlfn.LET(_xlpm.inp,$B$1052,_xlpm.nStd,_xlfn.LET(_xlpm.raw,UPPER(TRIM($G$1044)),_xlpm.clean,SUBSTITUTE(SUBSTITUTE(SUBSTITUTE(SUBSTITUTE(SUBSTITUTE(_xlpm.raw,"，",","),"、",","),"；",","),"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4" s="18"/>
      <c r="D1054" s="6"/>
      <c r="E1054" s="6"/>
      <c r="F1054" s="6">
        <v>181</v>
      </c>
      <c r="G1054" s="6" t="s">
        <v>18</v>
      </c>
      <c r="H1054" s="6" t="s">
        <v>1517</v>
      </c>
    </row>
    <row r="1055" spans="1:8" ht="18.75" customHeight="1">
      <c r="A1055" s="37" t="s">
        <v>114</v>
      </c>
      <c r="B1055" s="52" t="str">
        <f>_xlfn.LET(_xlpm.inp,$B$1052,_xlpm.p,$H$1044,IF(OR(LEN(TRIM(_xlpm.inp))=0,LEN(TRIM(_xlpm.p))=0,_xlpm.p=0),"",_xlpm.p))</f>
        <v/>
      </c>
      <c r="C1055" s="53"/>
      <c r="D1055" s="6"/>
      <c r="E1055" s="6"/>
      <c r="F1055" s="6">
        <v>181</v>
      </c>
      <c r="G1055" s="6" t="s">
        <v>18</v>
      </c>
      <c r="H1055" s="6" t="s">
        <v>1517</v>
      </c>
    </row>
    <row r="1056" spans="1:8" ht="18.75" customHeight="1" thickBot="1">
      <c r="A1056" s="12"/>
      <c r="B1056" s="54"/>
      <c r="C1056" s="55"/>
      <c r="D1056" s="6"/>
      <c r="E1056" s="6"/>
      <c r="F1056" s="6">
        <v>181</v>
      </c>
      <c r="G1056" s="6" t="s">
        <v>18</v>
      </c>
      <c r="H1056" s="6" t="s">
        <v>1517</v>
      </c>
    </row>
    <row r="1057" spans="1:8" ht="58.5" customHeight="1" thickTop="1" thickBot="1">
      <c r="A1057" s="8" t="s">
        <v>850</v>
      </c>
      <c r="B1057" s="56" t="s">
        <v>1519</v>
      </c>
      <c r="C1057" s="73"/>
      <c r="D1057" s="6"/>
      <c r="E1057" s="6"/>
      <c r="F1057" s="6">
        <v>182</v>
      </c>
      <c r="G1057" s="6" t="s">
        <v>28</v>
      </c>
      <c r="H1057" s="6" t="s">
        <v>1520</v>
      </c>
    </row>
    <row r="1058" spans="1:8" ht="18.75" customHeight="1">
      <c r="A1058" s="9"/>
      <c r="B1058" s="74"/>
      <c r="C1058" s="75"/>
      <c r="D1058" s="6"/>
      <c r="E1058" s="6"/>
      <c r="F1058" s="6"/>
      <c r="G1058" s="6"/>
      <c r="H1058" s="6"/>
    </row>
    <row r="1059" spans="1:8" ht="18.75" customHeight="1">
      <c r="A1059" s="10" t="s">
        <v>107</v>
      </c>
      <c r="B1059" s="64" t="s">
        <v>1268</v>
      </c>
      <c r="C1059" s="65"/>
      <c r="D1059" s="6"/>
      <c r="E1059" s="6"/>
      <c r="F1059" s="6">
        <v>182</v>
      </c>
      <c r="G1059" s="6" t="s">
        <v>28</v>
      </c>
      <c r="H1059" s="6" t="s">
        <v>1520</v>
      </c>
    </row>
    <row r="1060" spans="1:8" ht="18.75" customHeight="1">
      <c r="A1060" s="10" t="s">
        <v>108</v>
      </c>
      <c r="B1060" s="64" t="s">
        <v>1269</v>
      </c>
      <c r="C1060" s="65"/>
      <c r="D1060" s="6"/>
      <c r="E1060" s="6"/>
      <c r="F1060" s="6">
        <v>182</v>
      </c>
      <c r="G1060" s="6" t="s">
        <v>28</v>
      </c>
      <c r="H1060" s="6" t="s">
        <v>1520</v>
      </c>
    </row>
    <row r="1061" spans="1:8" ht="18.75" customHeight="1">
      <c r="A1061" s="10" t="s">
        <v>109</v>
      </c>
      <c r="B1061" s="64" t="s">
        <v>1270</v>
      </c>
      <c r="C1061" s="65"/>
      <c r="D1061" s="6"/>
      <c r="E1061" s="6"/>
      <c r="F1061" s="6">
        <v>182</v>
      </c>
      <c r="G1061" s="6" t="s">
        <v>28</v>
      </c>
      <c r="H1061" s="6" t="s">
        <v>1520</v>
      </c>
    </row>
    <row r="1062" spans="1:8" ht="18.75" customHeight="1">
      <c r="A1062" s="10" t="s">
        <v>110</v>
      </c>
      <c r="B1062" s="64" t="s">
        <v>1271</v>
      </c>
      <c r="C1062" s="65"/>
      <c r="D1062" s="6"/>
      <c r="E1062" s="6"/>
      <c r="F1062" s="6">
        <v>182</v>
      </c>
      <c r="G1062" s="6" t="s">
        <v>28</v>
      </c>
      <c r="H1062" s="6" t="s">
        <v>1520</v>
      </c>
    </row>
    <row r="1063" spans="1:8" ht="18.75" customHeight="1">
      <c r="A1063" s="10"/>
      <c r="B1063" s="62"/>
      <c r="C1063" s="63"/>
      <c r="D1063" s="6"/>
      <c r="E1063" s="6"/>
      <c r="F1063" s="6">
        <v>182</v>
      </c>
      <c r="G1063" s="6" t="s">
        <v>28</v>
      </c>
      <c r="H1063" s="6" t="s">
        <v>1520</v>
      </c>
    </row>
    <row r="1064" spans="1:8" ht="18.75" customHeight="1" thickBot="1">
      <c r="A1064" s="10"/>
      <c r="B1064" s="66"/>
      <c r="C1064" s="67"/>
      <c r="D1064" s="6"/>
      <c r="E1064" s="6"/>
      <c r="F1064" s="6">
        <v>182</v>
      </c>
      <c r="G1064" s="6" t="s">
        <v>28</v>
      </c>
      <c r="H1064" s="6" t="s">
        <v>1520</v>
      </c>
    </row>
    <row r="1065" spans="1:8" ht="18.75" customHeight="1" thickBot="1">
      <c r="A1065" s="11" t="s">
        <v>111</v>
      </c>
      <c r="B1065" s="25"/>
      <c r="C1065" s="7"/>
      <c r="D1065" s="6"/>
      <c r="E1065" s="6"/>
      <c r="F1065" s="6">
        <v>182</v>
      </c>
      <c r="G1065" s="6" t="s">
        <v>28</v>
      </c>
      <c r="H1065" s="6" t="s">
        <v>1520</v>
      </c>
    </row>
    <row r="1066" spans="1:8" ht="18.75" customHeight="1">
      <c r="A1066" s="10" t="s">
        <v>112</v>
      </c>
      <c r="B1066" s="34" t="str">
        <f>_xlfn.LET(_xlpm.inp,$B$1065,_xlpm.nInp,_xlfn.LET(_xlpm.raw,UPPER(TRIM($B$1065)),_xlpm.clean,SUBSTITUTE(SUBSTITUTE(SUBSTITUTE(SUBSTITUTE(SUBSTITUTE(_xlpm.raw,"，",","),"、",","),"；",","),"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66" s="19"/>
      <c r="D1066" s="6"/>
      <c r="E1066" s="6"/>
      <c r="F1066" s="6">
        <v>182</v>
      </c>
      <c r="G1066" s="6" t="s">
        <v>28</v>
      </c>
      <c r="H1066" s="6" t="s">
        <v>1520</v>
      </c>
    </row>
    <row r="1067" spans="1:8" ht="18.75" customHeight="1">
      <c r="A1067" s="10" t="s">
        <v>113</v>
      </c>
      <c r="B1067" s="35" t="str">
        <f>_xlfn.LET(_xlpm.inp,$B$1065,_xlpm.nStd,_xlfn.LET(_xlpm.raw,UPPER(TRIM($G$1057)),_xlpm.clean,SUBSTITUTE(SUBSTITUTE(SUBSTITUTE(SUBSTITUTE(SUBSTITUTE(_xlpm.raw,"，",","),"、",","),"；",","),"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67" s="18"/>
      <c r="D1067" s="6"/>
      <c r="E1067" s="6"/>
      <c r="F1067" s="6">
        <v>182</v>
      </c>
      <c r="G1067" s="6" t="s">
        <v>28</v>
      </c>
      <c r="H1067" s="6" t="s">
        <v>1520</v>
      </c>
    </row>
    <row r="1068" spans="1:8" ht="18.75" customHeight="1">
      <c r="A1068" s="37" t="s">
        <v>114</v>
      </c>
      <c r="B1068" s="52" t="str">
        <f>_xlfn.LET(_xlpm.inp,$B$1065,_xlpm.p,$H$1057,IF(OR(LEN(TRIM(_xlpm.inp))=0,LEN(TRIM(_xlpm.p))=0,_xlpm.p=0),"",_xlpm.p))</f>
        <v/>
      </c>
      <c r="C1068" s="53"/>
      <c r="D1068" s="6"/>
      <c r="E1068" s="6"/>
      <c r="F1068" s="6">
        <v>182</v>
      </c>
      <c r="G1068" s="6" t="s">
        <v>28</v>
      </c>
      <c r="H1068" s="6" t="s">
        <v>1520</v>
      </c>
    </row>
    <row r="1069" spans="1:8" ht="18.75" customHeight="1" thickBot="1">
      <c r="A1069" s="12"/>
      <c r="B1069" s="54"/>
      <c r="C1069" s="55"/>
      <c r="D1069" s="6"/>
      <c r="E1069" s="6"/>
      <c r="F1069" s="6">
        <v>182</v>
      </c>
      <c r="G1069" s="6" t="s">
        <v>28</v>
      </c>
      <c r="H1069" s="6" t="s">
        <v>1520</v>
      </c>
    </row>
    <row r="1070" spans="1:8" ht="58.5" customHeight="1" thickTop="1" thickBot="1">
      <c r="A1070" s="8" t="s">
        <v>851</v>
      </c>
      <c r="B1070" s="56" t="s">
        <v>1521</v>
      </c>
      <c r="C1070" s="73"/>
      <c r="D1070" s="6"/>
      <c r="E1070" s="6"/>
      <c r="F1070" s="6">
        <v>183</v>
      </c>
      <c r="G1070" s="6" t="s">
        <v>26</v>
      </c>
      <c r="H1070" s="6" t="s">
        <v>1522</v>
      </c>
    </row>
    <row r="1071" spans="1:8" ht="18.75" customHeight="1">
      <c r="A1071" s="9"/>
      <c r="B1071" s="74"/>
      <c r="C1071" s="75"/>
      <c r="D1071" s="6"/>
      <c r="E1071" s="6"/>
      <c r="F1071" s="6"/>
      <c r="G1071" s="6"/>
      <c r="H1071" s="6"/>
    </row>
    <row r="1072" spans="1:8" ht="18.75" customHeight="1">
      <c r="A1072" s="10" t="s">
        <v>107</v>
      </c>
      <c r="B1072" s="64" t="s">
        <v>1272</v>
      </c>
      <c r="C1072" s="65"/>
      <c r="D1072" s="6"/>
      <c r="E1072" s="6"/>
      <c r="F1072" s="6">
        <v>183</v>
      </c>
      <c r="G1072" s="6" t="s">
        <v>26</v>
      </c>
      <c r="H1072" s="6" t="s">
        <v>1522</v>
      </c>
    </row>
    <row r="1073" spans="1:8" ht="18.75" customHeight="1">
      <c r="A1073" s="10" t="s">
        <v>108</v>
      </c>
      <c r="B1073" s="64" t="s">
        <v>1273</v>
      </c>
      <c r="C1073" s="65"/>
      <c r="D1073" s="6"/>
      <c r="E1073" s="6"/>
      <c r="F1073" s="6">
        <v>183</v>
      </c>
      <c r="G1073" s="6" t="s">
        <v>26</v>
      </c>
      <c r="H1073" s="6" t="s">
        <v>1522</v>
      </c>
    </row>
    <row r="1074" spans="1:8" ht="18.75" customHeight="1">
      <c r="A1074" s="10" t="s">
        <v>109</v>
      </c>
      <c r="B1074" s="64" t="s">
        <v>1274</v>
      </c>
      <c r="C1074" s="65"/>
      <c r="D1074" s="6"/>
      <c r="E1074" s="6"/>
      <c r="F1074" s="6">
        <v>183</v>
      </c>
      <c r="G1074" s="6" t="s">
        <v>26</v>
      </c>
      <c r="H1074" s="6" t="s">
        <v>1522</v>
      </c>
    </row>
    <row r="1075" spans="1:8" ht="18.75" customHeight="1">
      <c r="A1075" s="10" t="s">
        <v>110</v>
      </c>
      <c r="B1075" s="64" t="s">
        <v>1275</v>
      </c>
      <c r="C1075" s="65"/>
      <c r="D1075" s="6"/>
      <c r="E1075" s="6"/>
      <c r="F1075" s="6">
        <v>183</v>
      </c>
      <c r="G1075" s="6" t="s">
        <v>26</v>
      </c>
      <c r="H1075" s="6" t="s">
        <v>1522</v>
      </c>
    </row>
    <row r="1076" spans="1:8" ht="18.75" customHeight="1">
      <c r="A1076" s="10"/>
      <c r="B1076" s="62"/>
      <c r="C1076" s="63"/>
      <c r="D1076" s="6"/>
      <c r="E1076" s="6"/>
      <c r="F1076" s="6">
        <v>183</v>
      </c>
      <c r="G1076" s="6" t="s">
        <v>26</v>
      </c>
      <c r="H1076" s="6" t="s">
        <v>1522</v>
      </c>
    </row>
    <row r="1077" spans="1:8" ht="18.75" customHeight="1" thickBot="1">
      <c r="A1077" s="10"/>
      <c r="B1077" s="66"/>
      <c r="C1077" s="67"/>
      <c r="D1077" s="6"/>
      <c r="E1077" s="6"/>
      <c r="F1077" s="6">
        <v>183</v>
      </c>
      <c r="G1077" s="6" t="s">
        <v>26</v>
      </c>
      <c r="H1077" s="6" t="s">
        <v>1522</v>
      </c>
    </row>
    <row r="1078" spans="1:8" ht="18.75" customHeight="1" thickBot="1">
      <c r="A1078" s="11" t="s">
        <v>111</v>
      </c>
      <c r="B1078" s="25"/>
      <c r="C1078" s="7"/>
      <c r="D1078" s="6"/>
      <c r="E1078" s="6"/>
      <c r="F1078" s="6">
        <v>183</v>
      </c>
      <c r="G1078" s="6" t="s">
        <v>26</v>
      </c>
      <c r="H1078" s="6" t="s">
        <v>1522</v>
      </c>
    </row>
    <row r="1079" spans="1:8" ht="18.75" customHeight="1">
      <c r="A1079" s="10" t="s">
        <v>112</v>
      </c>
      <c r="B1079" s="34" t="str">
        <f>_xlfn.LET(_xlpm.inp,$B$1078,_xlpm.nInp,_xlfn.LET(_xlpm.raw,UPPER(TRIM($B$1078)),_xlpm.clean,SUBSTITUTE(SUBSTITUTE(SUBSTITUTE(SUBSTITUTE(SUBSTITUTE(_xlpm.raw,"，",","),"、",","),"；",","),"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79" s="19"/>
      <c r="D1079" s="6"/>
      <c r="E1079" s="6"/>
      <c r="F1079" s="6">
        <v>183</v>
      </c>
      <c r="G1079" s="6" t="s">
        <v>26</v>
      </c>
      <c r="H1079" s="6" t="s">
        <v>1522</v>
      </c>
    </row>
    <row r="1080" spans="1:8" ht="18.75" customHeight="1">
      <c r="A1080" s="10" t="s">
        <v>113</v>
      </c>
      <c r="B1080" s="35" t="str">
        <f>_xlfn.LET(_xlpm.inp,$B$1078,_xlpm.nStd,_xlfn.LET(_xlpm.raw,UPPER(TRIM($G$1070)),_xlpm.clean,SUBSTITUTE(SUBSTITUTE(SUBSTITUTE(SUBSTITUTE(SUBSTITUTE(_xlpm.raw,"，",","),"、",","),"；",","),"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80" s="18"/>
      <c r="D1080" s="6"/>
      <c r="E1080" s="6"/>
      <c r="F1080" s="6">
        <v>183</v>
      </c>
      <c r="G1080" s="6" t="s">
        <v>26</v>
      </c>
      <c r="H1080" s="6" t="s">
        <v>1522</v>
      </c>
    </row>
    <row r="1081" spans="1:8" ht="18.75" customHeight="1">
      <c r="A1081" s="37" t="s">
        <v>114</v>
      </c>
      <c r="B1081" s="52" t="str">
        <f>_xlfn.LET(_xlpm.inp,$B$1078,_xlpm.p,$H$1070,IF(OR(LEN(TRIM(_xlpm.inp))=0,LEN(TRIM(_xlpm.p))=0,_xlpm.p=0),"",_xlpm.p))</f>
        <v/>
      </c>
      <c r="C1081" s="53"/>
      <c r="D1081" s="6"/>
      <c r="E1081" s="6"/>
      <c r="F1081" s="6">
        <v>183</v>
      </c>
      <c r="G1081" s="6" t="s">
        <v>26</v>
      </c>
      <c r="H1081" s="6" t="s">
        <v>1522</v>
      </c>
    </row>
    <row r="1082" spans="1:8" ht="18.75" customHeight="1" thickBot="1">
      <c r="A1082" s="12"/>
      <c r="B1082" s="54"/>
      <c r="C1082" s="55"/>
      <c r="D1082" s="6"/>
      <c r="E1082" s="6"/>
      <c r="F1082" s="6">
        <v>183</v>
      </c>
      <c r="G1082" s="6" t="s">
        <v>26</v>
      </c>
      <c r="H1082" s="6" t="s">
        <v>1522</v>
      </c>
    </row>
    <row r="1083" spans="1:8" ht="58.5" customHeight="1" thickTop="1" thickBot="1">
      <c r="A1083" s="8" t="s">
        <v>852</v>
      </c>
      <c r="B1083" s="56" t="s">
        <v>1523</v>
      </c>
      <c r="C1083" s="73"/>
      <c r="D1083" s="6"/>
      <c r="E1083" s="6"/>
      <c r="F1083" s="6">
        <v>184</v>
      </c>
      <c r="G1083" s="6" t="s">
        <v>26</v>
      </c>
      <c r="H1083" s="6" t="s">
        <v>952</v>
      </c>
    </row>
    <row r="1084" spans="1:8" ht="18.75" customHeight="1">
      <c r="A1084" s="9"/>
      <c r="B1084" s="74"/>
      <c r="C1084" s="75"/>
      <c r="D1084" s="6"/>
      <c r="E1084" s="6"/>
      <c r="F1084" s="6"/>
      <c r="G1084" s="6"/>
      <c r="H1084" s="6"/>
    </row>
    <row r="1085" spans="1:8" ht="18.75" customHeight="1">
      <c r="A1085" s="10" t="s">
        <v>107</v>
      </c>
      <c r="B1085" s="64" t="s">
        <v>1276</v>
      </c>
      <c r="C1085" s="65"/>
      <c r="D1085" s="6"/>
      <c r="E1085" s="6"/>
      <c r="F1085" s="6">
        <v>184</v>
      </c>
      <c r="G1085" s="6" t="s">
        <v>26</v>
      </c>
      <c r="H1085" s="6" t="s">
        <v>952</v>
      </c>
    </row>
    <row r="1086" spans="1:8" ht="18.75" customHeight="1">
      <c r="A1086" s="10" t="s">
        <v>108</v>
      </c>
      <c r="B1086" s="64" t="s">
        <v>1277</v>
      </c>
      <c r="C1086" s="65"/>
      <c r="D1086" s="6"/>
      <c r="E1086" s="6"/>
      <c r="F1086" s="6">
        <v>184</v>
      </c>
      <c r="G1086" s="6" t="s">
        <v>26</v>
      </c>
      <c r="H1086" s="6" t="s">
        <v>952</v>
      </c>
    </row>
    <row r="1087" spans="1:8" ht="18.75" customHeight="1">
      <c r="A1087" s="10" t="s">
        <v>109</v>
      </c>
      <c r="B1087" s="64" t="s">
        <v>1278</v>
      </c>
      <c r="C1087" s="65"/>
      <c r="D1087" s="6"/>
      <c r="E1087" s="6"/>
      <c r="F1087" s="6">
        <v>184</v>
      </c>
      <c r="G1087" s="6" t="s">
        <v>26</v>
      </c>
      <c r="H1087" s="6" t="s">
        <v>952</v>
      </c>
    </row>
    <row r="1088" spans="1:8" ht="18.75" customHeight="1">
      <c r="A1088" s="10" t="s">
        <v>110</v>
      </c>
      <c r="B1088" s="64" t="s">
        <v>1279</v>
      </c>
      <c r="C1088" s="65"/>
      <c r="D1088" s="6"/>
      <c r="E1088" s="6"/>
      <c r="F1088" s="6">
        <v>184</v>
      </c>
      <c r="G1088" s="6" t="s">
        <v>26</v>
      </c>
      <c r="H1088" s="6" t="s">
        <v>952</v>
      </c>
    </row>
    <row r="1089" spans="1:8" ht="18.75" customHeight="1">
      <c r="A1089" s="10"/>
      <c r="B1089" s="62"/>
      <c r="C1089" s="63"/>
      <c r="D1089" s="6"/>
      <c r="E1089" s="6"/>
      <c r="F1089" s="6">
        <v>184</v>
      </c>
      <c r="G1089" s="6" t="s">
        <v>26</v>
      </c>
      <c r="H1089" s="6" t="s">
        <v>952</v>
      </c>
    </row>
    <row r="1090" spans="1:8" ht="18.75" customHeight="1" thickBot="1">
      <c r="A1090" s="10"/>
      <c r="B1090" s="66"/>
      <c r="C1090" s="67"/>
      <c r="D1090" s="6"/>
      <c r="E1090" s="6"/>
      <c r="F1090" s="6">
        <v>184</v>
      </c>
      <c r="G1090" s="6" t="s">
        <v>26</v>
      </c>
      <c r="H1090" s="6" t="s">
        <v>952</v>
      </c>
    </row>
    <row r="1091" spans="1:8" ht="18.75" customHeight="1" thickBot="1">
      <c r="A1091" s="11" t="s">
        <v>111</v>
      </c>
      <c r="B1091" s="25"/>
      <c r="C1091" s="7"/>
      <c r="D1091" s="6"/>
      <c r="E1091" s="6"/>
      <c r="F1091" s="6">
        <v>184</v>
      </c>
      <c r="G1091" s="6" t="s">
        <v>26</v>
      </c>
      <c r="H1091" s="6" t="s">
        <v>952</v>
      </c>
    </row>
    <row r="1092" spans="1:8" ht="18.75" customHeight="1">
      <c r="A1092" s="10" t="s">
        <v>112</v>
      </c>
      <c r="B1092" s="34" t="str">
        <f>_xlfn.LET(_xlpm.inp,$B$1091,_xlpm.nInp,_xlfn.LET(_xlpm.raw,UPPER(TRIM($B$1091)),_xlpm.clean,SUBSTITUTE(SUBSTITUTE(SUBSTITUTE(SUBSTITUTE(SUBSTITUTE(_xlpm.raw,"，",","),"、",","),"；",","),"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92" s="19"/>
      <c r="D1092" s="6"/>
      <c r="E1092" s="6"/>
      <c r="F1092" s="6">
        <v>184</v>
      </c>
      <c r="G1092" s="6" t="s">
        <v>26</v>
      </c>
      <c r="H1092" s="6" t="s">
        <v>952</v>
      </c>
    </row>
    <row r="1093" spans="1:8" ht="18.75" customHeight="1">
      <c r="A1093" s="10" t="s">
        <v>113</v>
      </c>
      <c r="B1093" s="35" t="str">
        <f>_xlfn.LET(_xlpm.inp,$B$1091,_xlpm.nStd,_xlfn.LET(_xlpm.raw,UPPER(TRIM($G$1083)),_xlpm.clean,SUBSTITUTE(SUBSTITUTE(SUBSTITUTE(SUBSTITUTE(SUBSTITUTE(_xlpm.raw,"，",","),"、",","),"；",","),"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93" s="18"/>
      <c r="D1093" s="6"/>
      <c r="E1093" s="6"/>
      <c r="F1093" s="6">
        <v>184</v>
      </c>
      <c r="G1093" s="6" t="s">
        <v>26</v>
      </c>
      <c r="H1093" s="6" t="s">
        <v>952</v>
      </c>
    </row>
    <row r="1094" spans="1:8" ht="18.75" customHeight="1">
      <c r="A1094" s="37" t="s">
        <v>114</v>
      </c>
      <c r="B1094" s="52" t="str">
        <f>_xlfn.LET(_xlpm.inp,$B$1091,_xlpm.p,$H$1083,IF(OR(LEN(TRIM(_xlpm.inp))=0,LEN(TRIM(_xlpm.p))=0,_xlpm.p=0),"",_xlpm.p))</f>
        <v/>
      </c>
      <c r="C1094" s="53"/>
      <c r="D1094" s="6"/>
      <c r="E1094" s="6"/>
      <c r="F1094" s="6">
        <v>184</v>
      </c>
      <c r="G1094" s="6" t="s">
        <v>26</v>
      </c>
      <c r="H1094" s="6" t="s">
        <v>952</v>
      </c>
    </row>
    <row r="1095" spans="1:8" ht="18.75" customHeight="1" thickBot="1">
      <c r="A1095" s="12"/>
      <c r="B1095" s="54"/>
      <c r="C1095" s="55"/>
      <c r="D1095" s="6"/>
      <c r="E1095" s="6"/>
      <c r="F1095" s="6">
        <v>184</v>
      </c>
      <c r="G1095" s="6" t="s">
        <v>26</v>
      </c>
      <c r="H1095" s="6" t="s">
        <v>952</v>
      </c>
    </row>
    <row r="1096" spans="1:8" ht="58.5" customHeight="1" thickTop="1" thickBot="1">
      <c r="A1096" s="8" t="s">
        <v>853</v>
      </c>
      <c r="B1096" s="56" t="s">
        <v>1524</v>
      </c>
      <c r="C1096" s="73"/>
      <c r="D1096" s="6"/>
      <c r="E1096" s="6"/>
      <c r="F1096" s="6">
        <v>185</v>
      </c>
      <c r="G1096" s="6" t="s">
        <v>27</v>
      </c>
      <c r="H1096" s="6" t="s">
        <v>1525</v>
      </c>
    </row>
    <row r="1097" spans="1:8" ht="18.75" customHeight="1">
      <c r="A1097" s="9"/>
      <c r="B1097" s="74"/>
      <c r="C1097" s="75"/>
      <c r="D1097" s="6"/>
      <c r="E1097" s="6"/>
      <c r="F1097" s="6"/>
      <c r="G1097" s="6"/>
      <c r="H1097" s="6"/>
    </row>
    <row r="1098" spans="1:8" ht="18.75" customHeight="1">
      <c r="A1098" s="10" t="s">
        <v>107</v>
      </c>
      <c r="B1098" s="64" t="s">
        <v>1280</v>
      </c>
      <c r="C1098" s="65"/>
      <c r="D1098" s="6"/>
      <c r="E1098" s="6"/>
      <c r="F1098" s="6">
        <v>185</v>
      </c>
      <c r="G1098" s="6" t="s">
        <v>27</v>
      </c>
      <c r="H1098" s="6" t="s">
        <v>1525</v>
      </c>
    </row>
    <row r="1099" spans="1:8" ht="18.75" customHeight="1">
      <c r="A1099" s="10" t="s">
        <v>108</v>
      </c>
      <c r="B1099" s="64" t="s">
        <v>1281</v>
      </c>
      <c r="C1099" s="65"/>
      <c r="D1099" s="6"/>
      <c r="E1099" s="6"/>
      <c r="F1099" s="6">
        <v>185</v>
      </c>
      <c r="G1099" s="6" t="s">
        <v>27</v>
      </c>
      <c r="H1099" s="6" t="s">
        <v>1525</v>
      </c>
    </row>
    <row r="1100" spans="1:8" ht="18.75" customHeight="1">
      <c r="A1100" s="10" t="s">
        <v>109</v>
      </c>
      <c r="B1100" s="64" t="s">
        <v>1526</v>
      </c>
      <c r="C1100" s="65"/>
      <c r="D1100" s="6"/>
      <c r="E1100" s="6"/>
      <c r="F1100" s="6">
        <v>185</v>
      </c>
      <c r="G1100" s="6" t="s">
        <v>27</v>
      </c>
      <c r="H1100" s="6" t="s">
        <v>1525</v>
      </c>
    </row>
    <row r="1101" spans="1:8" ht="18.75" customHeight="1">
      <c r="A1101" s="10" t="s">
        <v>110</v>
      </c>
      <c r="B1101" s="64" t="s">
        <v>1282</v>
      </c>
      <c r="C1101" s="65"/>
      <c r="D1101" s="6"/>
      <c r="E1101" s="6"/>
      <c r="F1101" s="6">
        <v>185</v>
      </c>
      <c r="G1101" s="6" t="s">
        <v>27</v>
      </c>
      <c r="H1101" s="6" t="s">
        <v>1525</v>
      </c>
    </row>
    <row r="1102" spans="1:8" ht="18.75" customHeight="1">
      <c r="A1102" s="10"/>
      <c r="B1102" s="62"/>
      <c r="C1102" s="63"/>
      <c r="D1102" s="6"/>
      <c r="E1102" s="6"/>
      <c r="F1102" s="6">
        <v>185</v>
      </c>
      <c r="G1102" s="6" t="s">
        <v>27</v>
      </c>
      <c r="H1102" s="6" t="s">
        <v>1525</v>
      </c>
    </row>
    <row r="1103" spans="1:8" ht="18.75" customHeight="1" thickBot="1">
      <c r="A1103" s="10"/>
      <c r="B1103" s="66"/>
      <c r="C1103" s="67"/>
      <c r="D1103" s="6"/>
      <c r="E1103" s="6"/>
      <c r="F1103" s="6">
        <v>185</v>
      </c>
      <c r="G1103" s="6" t="s">
        <v>27</v>
      </c>
      <c r="H1103" s="6" t="s">
        <v>1525</v>
      </c>
    </row>
    <row r="1104" spans="1:8" ht="18.75" customHeight="1" thickBot="1">
      <c r="A1104" s="11" t="s">
        <v>111</v>
      </c>
      <c r="B1104" s="25"/>
      <c r="C1104" s="7"/>
      <c r="D1104" s="6"/>
      <c r="E1104" s="6"/>
      <c r="F1104" s="6">
        <v>185</v>
      </c>
      <c r="G1104" s="6" t="s">
        <v>27</v>
      </c>
      <c r="H1104" s="6" t="s">
        <v>1525</v>
      </c>
    </row>
    <row r="1105" spans="1:8" ht="18.75" customHeight="1">
      <c r="A1105" s="10" t="s">
        <v>112</v>
      </c>
      <c r="B1105" s="34" t="str">
        <f>_xlfn.LET(_xlpm.inp,$B$1104,_xlpm.nInp,_xlfn.LET(_xlpm.raw,UPPER(TRIM($B$1104)),_xlpm.clean,SUBSTITUTE(SUBSTITUTE(SUBSTITUTE(SUBSTITUTE(SUBSTITUTE(_xlpm.raw,"，",","),"、",","),"；",","),"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05" s="19"/>
      <c r="D1105" s="6"/>
      <c r="E1105" s="6"/>
      <c r="F1105" s="6">
        <v>185</v>
      </c>
      <c r="G1105" s="6" t="s">
        <v>27</v>
      </c>
      <c r="H1105" s="6" t="s">
        <v>1525</v>
      </c>
    </row>
    <row r="1106" spans="1:8" ht="18.75" customHeight="1">
      <c r="A1106" s="10" t="s">
        <v>113</v>
      </c>
      <c r="B1106" s="35" t="str">
        <f>_xlfn.LET(_xlpm.inp,$B$1104,_xlpm.nStd,_xlfn.LET(_xlpm.raw,UPPER(TRIM($G$1096)),_xlpm.clean,SUBSTITUTE(SUBSTITUTE(SUBSTITUTE(SUBSTITUTE(SUBSTITUTE(_xlpm.raw,"，",","),"、",","),"；",","),"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06" s="18"/>
      <c r="D1106" s="6"/>
      <c r="E1106" s="6"/>
      <c r="F1106" s="6">
        <v>185</v>
      </c>
      <c r="G1106" s="6" t="s">
        <v>27</v>
      </c>
      <c r="H1106" s="6" t="s">
        <v>1525</v>
      </c>
    </row>
    <row r="1107" spans="1:8" ht="18.75" customHeight="1">
      <c r="A1107" s="37" t="s">
        <v>114</v>
      </c>
      <c r="B1107" s="52" t="str">
        <f>_xlfn.LET(_xlpm.inp,$B$1104,_xlpm.p,$H$1096,IF(OR(LEN(TRIM(_xlpm.inp))=0,LEN(TRIM(_xlpm.p))=0,_xlpm.p=0),"",_xlpm.p))</f>
        <v/>
      </c>
      <c r="C1107" s="53"/>
      <c r="D1107" s="6"/>
      <c r="E1107" s="6"/>
      <c r="F1107" s="6">
        <v>185</v>
      </c>
      <c r="G1107" s="6" t="s">
        <v>27</v>
      </c>
      <c r="H1107" s="6" t="s">
        <v>1525</v>
      </c>
    </row>
    <row r="1108" spans="1:8" ht="18.75" customHeight="1" thickBot="1">
      <c r="A1108" s="12"/>
      <c r="B1108" s="54"/>
      <c r="C1108" s="55"/>
      <c r="D1108" s="6"/>
      <c r="E1108" s="6"/>
      <c r="F1108" s="6">
        <v>185</v>
      </c>
      <c r="G1108" s="6" t="s">
        <v>27</v>
      </c>
      <c r="H1108" s="6" t="s">
        <v>1525</v>
      </c>
    </row>
    <row r="1109" spans="1:8" ht="58.5" customHeight="1" thickTop="1" thickBot="1">
      <c r="A1109" s="8" t="s">
        <v>854</v>
      </c>
      <c r="B1109" s="56" t="s">
        <v>1527</v>
      </c>
      <c r="C1109" s="73"/>
      <c r="D1109" s="6"/>
      <c r="E1109" s="6"/>
      <c r="F1109" s="6">
        <v>186</v>
      </c>
      <c r="G1109" s="6" t="s">
        <v>27</v>
      </c>
      <c r="H1109" s="6" t="s">
        <v>953</v>
      </c>
    </row>
    <row r="1110" spans="1:8" ht="18.75" customHeight="1">
      <c r="A1110" s="9"/>
      <c r="B1110" s="74"/>
      <c r="C1110" s="75"/>
      <c r="D1110" s="6"/>
      <c r="E1110" s="6"/>
      <c r="F1110" s="6"/>
      <c r="G1110" s="6"/>
      <c r="H1110" s="6"/>
    </row>
    <row r="1111" spans="1:8" ht="18.75" customHeight="1">
      <c r="A1111" s="10" t="s">
        <v>107</v>
      </c>
      <c r="B1111" s="64" t="s">
        <v>1283</v>
      </c>
      <c r="C1111" s="65"/>
      <c r="D1111" s="6"/>
      <c r="E1111" s="6"/>
      <c r="F1111" s="6">
        <v>186</v>
      </c>
      <c r="G1111" s="6" t="s">
        <v>27</v>
      </c>
      <c r="H1111" s="6" t="s">
        <v>953</v>
      </c>
    </row>
    <row r="1112" spans="1:8" ht="18.75" customHeight="1">
      <c r="A1112" s="10" t="s">
        <v>108</v>
      </c>
      <c r="B1112" s="64" t="s">
        <v>1284</v>
      </c>
      <c r="C1112" s="65"/>
      <c r="D1112" s="6"/>
      <c r="E1112" s="6"/>
      <c r="F1112" s="6">
        <v>186</v>
      </c>
      <c r="G1112" s="6" t="s">
        <v>27</v>
      </c>
      <c r="H1112" s="6" t="s">
        <v>953</v>
      </c>
    </row>
    <row r="1113" spans="1:8" ht="18.75" customHeight="1">
      <c r="A1113" s="10" t="s">
        <v>109</v>
      </c>
      <c r="B1113" s="64" t="s">
        <v>1285</v>
      </c>
      <c r="C1113" s="65"/>
      <c r="D1113" s="6"/>
      <c r="E1113" s="6"/>
      <c r="F1113" s="6">
        <v>186</v>
      </c>
      <c r="G1113" s="6" t="s">
        <v>27</v>
      </c>
      <c r="H1113" s="6" t="s">
        <v>953</v>
      </c>
    </row>
    <row r="1114" spans="1:8" ht="18.75" customHeight="1">
      <c r="A1114" s="10" t="s">
        <v>110</v>
      </c>
      <c r="B1114" s="64" t="s">
        <v>1286</v>
      </c>
      <c r="C1114" s="65"/>
      <c r="D1114" s="6"/>
      <c r="E1114" s="6"/>
      <c r="F1114" s="6">
        <v>186</v>
      </c>
      <c r="G1114" s="6" t="s">
        <v>27</v>
      </c>
      <c r="H1114" s="6" t="s">
        <v>953</v>
      </c>
    </row>
    <row r="1115" spans="1:8" ht="18.75" customHeight="1">
      <c r="A1115" s="10"/>
      <c r="B1115" s="62"/>
      <c r="C1115" s="63"/>
      <c r="D1115" s="6"/>
      <c r="E1115" s="6"/>
      <c r="F1115" s="6">
        <v>186</v>
      </c>
      <c r="G1115" s="6" t="s">
        <v>27</v>
      </c>
      <c r="H1115" s="6" t="s">
        <v>953</v>
      </c>
    </row>
    <row r="1116" spans="1:8" ht="18.75" customHeight="1" thickBot="1">
      <c r="A1116" s="10"/>
      <c r="B1116" s="66"/>
      <c r="C1116" s="67"/>
      <c r="D1116" s="6"/>
      <c r="E1116" s="6"/>
      <c r="F1116" s="6">
        <v>186</v>
      </c>
      <c r="G1116" s="6" t="s">
        <v>27</v>
      </c>
      <c r="H1116" s="6" t="s">
        <v>953</v>
      </c>
    </row>
    <row r="1117" spans="1:8" ht="18.75" customHeight="1" thickBot="1">
      <c r="A1117" s="11" t="s">
        <v>111</v>
      </c>
      <c r="B1117" s="25"/>
      <c r="C1117" s="7"/>
      <c r="D1117" s="6"/>
      <c r="E1117" s="6"/>
      <c r="F1117" s="6">
        <v>186</v>
      </c>
      <c r="G1117" s="6" t="s">
        <v>27</v>
      </c>
      <c r="H1117" s="6" t="s">
        <v>953</v>
      </c>
    </row>
    <row r="1118" spans="1:8" ht="18.75" customHeight="1">
      <c r="A1118" s="10" t="s">
        <v>112</v>
      </c>
      <c r="B1118" s="34" t="str">
        <f>_xlfn.LET(_xlpm.inp,$B$1117,_xlpm.nInp,_xlfn.LET(_xlpm.raw,UPPER(TRIM($B$1117)),_xlpm.clean,SUBSTITUTE(SUBSTITUTE(SUBSTITUTE(SUBSTITUTE(SUBSTITUTE(_xlpm.raw,"，",","),"、",","),"；",","),"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18" s="19"/>
      <c r="D1118" s="6"/>
      <c r="E1118" s="6"/>
      <c r="F1118" s="6">
        <v>186</v>
      </c>
      <c r="G1118" s="6" t="s">
        <v>27</v>
      </c>
      <c r="H1118" s="6" t="s">
        <v>953</v>
      </c>
    </row>
    <row r="1119" spans="1:8" ht="18.75" customHeight="1">
      <c r="A1119" s="10" t="s">
        <v>113</v>
      </c>
      <c r="B1119" s="35" t="str">
        <f>_xlfn.LET(_xlpm.inp,$B$1117,_xlpm.nStd,_xlfn.LET(_xlpm.raw,UPPER(TRIM($G$1109)),_xlpm.clean,SUBSTITUTE(SUBSTITUTE(SUBSTITUTE(SUBSTITUTE(SUBSTITUTE(_xlpm.raw,"，",","),"、",","),"；",","),"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19" s="18"/>
      <c r="D1119" s="6"/>
      <c r="E1119" s="6"/>
      <c r="F1119" s="6">
        <v>186</v>
      </c>
      <c r="G1119" s="6" t="s">
        <v>27</v>
      </c>
      <c r="H1119" s="6" t="s">
        <v>953</v>
      </c>
    </row>
    <row r="1120" spans="1:8" ht="18.75" customHeight="1">
      <c r="A1120" s="37" t="s">
        <v>114</v>
      </c>
      <c r="B1120" s="52" t="str">
        <f>_xlfn.LET(_xlpm.inp,$B$1117,_xlpm.p,$H$1109,IF(OR(LEN(TRIM(_xlpm.inp))=0,LEN(TRIM(_xlpm.p))=0,_xlpm.p=0),"",_xlpm.p))</f>
        <v/>
      </c>
      <c r="C1120" s="53"/>
      <c r="D1120" s="6"/>
      <c r="E1120" s="6"/>
      <c r="F1120" s="6">
        <v>186</v>
      </c>
      <c r="G1120" s="6" t="s">
        <v>27</v>
      </c>
      <c r="H1120" s="6" t="s">
        <v>953</v>
      </c>
    </row>
    <row r="1121" spans="1:8" ht="18.75" customHeight="1" thickBot="1">
      <c r="A1121" s="12"/>
      <c r="B1121" s="54"/>
      <c r="C1121" s="55"/>
      <c r="D1121" s="6"/>
      <c r="E1121" s="6"/>
      <c r="F1121" s="6">
        <v>186</v>
      </c>
      <c r="G1121" s="6" t="s">
        <v>27</v>
      </c>
      <c r="H1121" s="6" t="s">
        <v>953</v>
      </c>
    </row>
    <row r="1122" spans="1:8" ht="58.5" customHeight="1" thickTop="1" thickBot="1">
      <c r="A1122" s="8" t="s">
        <v>855</v>
      </c>
      <c r="B1122" s="56" t="s">
        <v>1528</v>
      </c>
      <c r="C1122" s="73"/>
      <c r="D1122" s="6"/>
      <c r="E1122" s="6"/>
      <c r="F1122" s="6">
        <v>187</v>
      </c>
      <c r="G1122" s="6" t="s">
        <v>18</v>
      </c>
      <c r="H1122" s="6" t="s">
        <v>1529</v>
      </c>
    </row>
    <row r="1123" spans="1:8" ht="18.75" customHeight="1">
      <c r="A1123" s="9"/>
      <c r="B1123" s="74"/>
      <c r="C1123" s="75"/>
      <c r="D1123" s="6"/>
      <c r="E1123" s="6"/>
      <c r="F1123" s="6"/>
      <c r="G1123" s="6"/>
      <c r="H1123" s="6"/>
    </row>
    <row r="1124" spans="1:8" ht="18.75" customHeight="1">
      <c r="A1124" s="10" t="s">
        <v>107</v>
      </c>
      <c r="B1124" s="64" t="s">
        <v>1287</v>
      </c>
      <c r="C1124" s="65"/>
      <c r="D1124" s="6"/>
      <c r="E1124" s="6"/>
      <c r="F1124" s="6">
        <v>187</v>
      </c>
      <c r="G1124" s="6" t="s">
        <v>18</v>
      </c>
      <c r="H1124" s="6" t="s">
        <v>1529</v>
      </c>
    </row>
    <row r="1125" spans="1:8" ht="18.75" customHeight="1">
      <c r="A1125" s="10" t="s">
        <v>108</v>
      </c>
      <c r="B1125" s="64" t="s">
        <v>1288</v>
      </c>
      <c r="C1125" s="65"/>
      <c r="D1125" s="6"/>
      <c r="E1125" s="6"/>
      <c r="F1125" s="6">
        <v>187</v>
      </c>
      <c r="G1125" s="6" t="s">
        <v>18</v>
      </c>
      <c r="H1125" s="6" t="s">
        <v>1529</v>
      </c>
    </row>
    <row r="1126" spans="1:8" ht="18.75" customHeight="1">
      <c r="A1126" s="10" t="s">
        <v>109</v>
      </c>
      <c r="B1126" s="64" t="s">
        <v>1530</v>
      </c>
      <c r="C1126" s="65"/>
      <c r="D1126" s="6"/>
      <c r="E1126" s="6"/>
      <c r="F1126" s="6">
        <v>187</v>
      </c>
      <c r="G1126" s="6" t="s">
        <v>18</v>
      </c>
      <c r="H1126" s="6" t="s">
        <v>1529</v>
      </c>
    </row>
    <row r="1127" spans="1:8" ht="18.75" customHeight="1">
      <c r="A1127" s="10" t="s">
        <v>110</v>
      </c>
      <c r="B1127" s="64" t="s">
        <v>1289</v>
      </c>
      <c r="C1127" s="65"/>
      <c r="D1127" s="6"/>
      <c r="E1127" s="6"/>
      <c r="F1127" s="6">
        <v>187</v>
      </c>
      <c r="G1127" s="6" t="s">
        <v>18</v>
      </c>
      <c r="H1127" s="6" t="s">
        <v>1529</v>
      </c>
    </row>
    <row r="1128" spans="1:8" ht="18.75" customHeight="1">
      <c r="A1128" s="10"/>
      <c r="B1128" s="62"/>
      <c r="C1128" s="63"/>
      <c r="D1128" s="6"/>
      <c r="E1128" s="6"/>
      <c r="F1128" s="6">
        <v>187</v>
      </c>
      <c r="G1128" s="6" t="s">
        <v>18</v>
      </c>
      <c r="H1128" s="6" t="s">
        <v>1529</v>
      </c>
    </row>
    <row r="1129" spans="1:8" ht="18.75" customHeight="1" thickBot="1">
      <c r="A1129" s="10"/>
      <c r="B1129" s="66"/>
      <c r="C1129" s="67"/>
      <c r="D1129" s="6"/>
      <c r="E1129" s="6"/>
      <c r="F1129" s="6">
        <v>187</v>
      </c>
      <c r="G1129" s="6" t="s">
        <v>18</v>
      </c>
      <c r="H1129" s="6" t="s">
        <v>1529</v>
      </c>
    </row>
    <row r="1130" spans="1:8" ht="18.75" customHeight="1" thickBot="1">
      <c r="A1130" s="11" t="s">
        <v>111</v>
      </c>
      <c r="B1130" s="25"/>
      <c r="C1130" s="7"/>
      <c r="D1130" s="6"/>
      <c r="E1130" s="6"/>
      <c r="F1130" s="6">
        <v>187</v>
      </c>
      <c r="G1130" s="6" t="s">
        <v>18</v>
      </c>
      <c r="H1130" s="6" t="s">
        <v>1529</v>
      </c>
    </row>
    <row r="1131" spans="1:8" ht="18.75" customHeight="1">
      <c r="A1131" s="10" t="s">
        <v>112</v>
      </c>
      <c r="B1131" s="34" t="str">
        <f>_xlfn.LET(_xlpm.inp,$B$1130,_xlpm.nInp,_xlfn.LET(_xlpm.raw,UPPER(TRIM($B$1130)),_xlpm.clean,SUBSTITUTE(SUBSTITUTE(SUBSTITUTE(SUBSTITUTE(SUBSTITUTE(_xlpm.raw,"，",","),"、",","),"；",","),"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31" s="19"/>
      <c r="D1131" s="6"/>
      <c r="E1131" s="6"/>
      <c r="F1131" s="6">
        <v>187</v>
      </c>
      <c r="G1131" s="6" t="s">
        <v>18</v>
      </c>
      <c r="H1131" s="6" t="s">
        <v>1529</v>
      </c>
    </row>
    <row r="1132" spans="1:8" ht="18.75" customHeight="1">
      <c r="A1132" s="10" t="s">
        <v>113</v>
      </c>
      <c r="B1132" s="35" t="str">
        <f>_xlfn.LET(_xlpm.inp,$B$1130,_xlpm.nStd,_xlfn.LET(_xlpm.raw,UPPER(TRIM($G$1122)),_xlpm.clean,SUBSTITUTE(SUBSTITUTE(SUBSTITUTE(SUBSTITUTE(SUBSTITUTE(_xlpm.raw,"，",","),"、",","),"；",","),"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32" s="18"/>
      <c r="D1132" s="6"/>
      <c r="E1132" s="6"/>
      <c r="F1132" s="6">
        <v>187</v>
      </c>
      <c r="G1132" s="6" t="s">
        <v>18</v>
      </c>
      <c r="H1132" s="6" t="s">
        <v>1529</v>
      </c>
    </row>
    <row r="1133" spans="1:8" ht="18.75" customHeight="1">
      <c r="A1133" s="37" t="s">
        <v>114</v>
      </c>
      <c r="B1133" s="52" t="str">
        <f>_xlfn.LET(_xlpm.inp,$B$1130,_xlpm.p,$H$1122,IF(OR(LEN(TRIM(_xlpm.inp))=0,LEN(TRIM(_xlpm.p))=0,_xlpm.p=0),"",_xlpm.p))</f>
        <v/>
      </c>
      <c r="C1133" s="53"/>
      <c r="D1133" s="6"/>
      <c r="E1133" s="6"/>
      <c r="F1133" s="6">
        <v>187</v>
      </c>
      <c r="G1133" s="6" t="s">
        <v>18</v>
      </c>
      <c r="H1133" s="6" t="s">
        <v>1529</v>
      </c>
    </row>
    <row r="1134" spans="1:8" ht="18.75" customHeight="1" thickBot="1">
      <c r="A1134" s="12"/>
      <c r="B1134" s="54"/>
      <c r="C1134" s="55"/>
      <c r="D1134" s="6"/>
      <c r="E1134" s="6"/>
      <c r="F1134" s="6">
        <v>187</v>
      </c>
      <c r="G1134" s="6" t="s">
        <v>18</v>
      </c>
      <c r="H1134" s="6" t="s">
        <v>1529</v>
      </c>
    </row>
    <row r="1135" spans="1:8" ht="58.5" customHeight="1" thickTop="1" thickBot="1">
      <c r="A1135" s="8" t="s">
        <v>856</v>
      </c>
      <c r="B1135" s="56" t="s">
        <v>1531</v>
      </c>
      <c r="C1135" s="73"/>
      <c r="D1135" s="6"/>
      <c r="E1135" s="6"/>
      <c r="F1135" s="6">
        <v>188</v>
      </c>
      <c r="G1135" s="6" t="s">
        <v>26</v>
      </c>
      <c r="H1135" s="6" t="s">
        <v>1532</v>
      </c>
    </row>
    <row r="1136" spans="1:8" ht="18.75" customHeight="1">
      <c r="A1136" s="9"/>
      <c r="B1136" s="74"/>
      <c r="C1136" s="75"/>
      <c r="D1136" s="6"/>
      <c r="E1136" s="6"/>
      <c r="F1136" s="6"/>
      <c r="G1136" s="6"/>
      <c r="H1136" s="6"/>
    </row>
    <row r="1137" spans="1:8" ht="18.75" customHeight="1">
      <c r="A1137" s="10" t="s">
        <v>107</v>
      </c>
      <c r="B1137" s="64" t="s">
        <v>1290</v>
      </c>
      <c r="C1137" s="65"/>
      <c r="D1137" s="6"/>
      <c r="E1137" s="6"/>
      <c r="F1137" s="6">
        <v>188</v>
      </c>
      <c r="G1137" s="6" t="s">
        <v>26</v>
      </c>
      <c r="H1137" s="6" t="s">
        <v>1532</v>
      </c>
    </row>
    <row r="1138" spans="1:8" ht="18.75" customHeight="1">
      <c r="A1138" s="10" t="s">
        <v>108</v>
      </c>
      <c r="B1138" s="64" t="s">
        <v>1291</v>
      </c>
      <c r="C1138" s="65"/>
      <c r="D1138" s="6"/>
      <c r="E1138" s="6"/>
      <c r="F1138" s="6">
        <v>188</v>
      </c>
      <c r="G1138" s="6" t="s">
        <v>26</v>
      </c>
      <c r="H1138" s="6" t="s">
        <v>1532</v>
      </c>
    </row>
    <row r="1139" spans="1:8" ht="18.75" customHeight="1">
      <c r="A1139" s="10" t="s">
        <v>109</v>
      </c>
      <c r="B1139" s="64" t="s">
        <v>1292</v>
      </c>
      <c r="C1139" s="65"/>
      <c r="D1139" s="6"/>
      <c r="E1139" s="6"/>
      <c r="F1139" s="6">
        <v>188</v>
      </c>
      <c r="G1139" s="6" t="s">
        <v>26</v>
      </c>
      <c r="H1139" s="6" t="s">
        <v>1532</v>
      </c>
    </row>
    <row r="1140" spans="1:8" ht="18.75" customHeight="1">
      <c r="A1140" s="10" t="s">
        <v>110</v>
      </c>
      <c r="B1140" s="64" t="s">
        <v>1091</v>
      </c>
      <c r="C1140" s="65"/>
      <c r="D1140" s="6"/>
      <c r="E1140" s="6"/>
      <c r="F1140" s="6">
        <v>188</v>
      </c>
      <c r="G1140" s="6" t="s">
        <v>26</v>
      </c>
      <c r="H1140" s="6" t="s">
        <v>1532</v>
      </c>
    </row>
    <row r="1141" spans="1:8" ht="18.75" customHeight="1">
      <c r="A1141" s="10"/>
      <c r="B1141" s="62"/>
      <c r="C1141" s="63"/>
      <c r="D1141" s="6"/>
      <c r="E1141" s="6"/>
      <c r="F1141" s="6">
        <v>188</v>
      </c>
      <c r="G1141" s="6" t="s">
        <v>26</v>
      </c>
      <c r="H1141" s="6" t="s">
        <v>1532</v>
      </c>
    </row>
    <row r="1142" spans="1:8" ht="18.75" customHeight="1" thickBot="1">
      <c r="A1142" s="10"/>
      <c r="B1142" s="66"/>
      <c r="C1142" s="67"/>
      <c r="D1142" s="6"/>
      <c r="E1142" s="6"/>
      <c r="F1142" s="6">
        <v>188</v>
      </c>
      <c r="G1142" s="6" t="s">
        <v>26</v>
      </c>
      <c r="H1142" s="6" t="s">
        <v>1532</v>
      </c>
    </row>
    <row r="1143" spans="1:8" ht="18.75" customHeight="1" thickBot="1">
      <c r="A1143" s="11" t="s">
        <v>111</v>
      </c>
      <c r="B1143" s="25"/>
      <c r="C1143" s="7"/>
      <c r="D1143" s="6"/>
      <c r="E1143" s="6"/>
      <c r="F1143" s="6">
        <v>188</v>
      </c>
      <c r="G1143" s="6" t="s">
        <v>26</v>
      </c>
      <c r="H1143" s="6" t="s">
        <v>1532</v>
      </c>
    </row>
    <row r="1144" spans="1:8" ht="18.75" customHeight="1">
      <c r="A1144" s="10" t="s">
        <v>112</v>
      </c>
      <c r="B1144" s="34" t="str">
        <f>_xlfn.LET(_xlpm.inp,$B$1143,_xlpm.nInp,_xlfn.LET(_xlpm.raw,UPPER(TRIM($B$1143)),_xlpm.clean,SUBSTITUTE(SUBSTITUTE(SUBSTITUTE(SUBSTITUTE(SUBSTITUTE(_xlpm.raw,"，",","),"、",","),"；",","),"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44" s="19"/>
      <c r="D1144" s="6"/>
      <c r="E1144" s="6"/>
      <c r="F1144" s="6">
        <v>188</v>
      </c>
      <c r="G1144" s="6" t="s">
        <v>26</v>
      </c>
      <c r="H1144" s="6" t="s">
        <v>1532</v>
      </c>
    </row>
    <row r="1145" spans="1:8" ht="18.75" customHeight="1">
      <c r="A1145" s="10" t="s">
        <v>113</v>
      </c>
      <c r="B1145" s="35" t="str">
        <f>_xlfn.LET(_xlpm.inp,$B$1143,_xlpm.nStd,_xlfn.LET(_xlpm.raw,UPPER(TRIM($G$1135)),_xlpm.clean,SUBSTITUTE(SUBSTITUTE(SUBSTITUTE(SUBSTITUTE(SUBSTITUTE(_xlpm.raw,"，",","),"、",","),"；",","),"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45" s="18"/>
      <c r="D1145" s="6"/>
      <c r="E1145" s="6"/>
      <c r="F1145" s="6">
        <v>188</v>
      </c>
      <c r="G1145" s="6" t="s">
        <v>26</v>
      </c>
      <c r="H1145" s="6" t="s">
        <v>1532</v>
      </c>
    </row>
    <row r="1146" spans="1:8" ht="18.75" customHeight="1">
      <c r="A1146" s="37" t="s">
        <v>114</v>
      </c>
      <c r="B1146" s="52" t="str">
        <f>_xlfn.LET(_xlpm.inp,$B$1143,_xlpm.p,$H$1135,IF(OR(LEN(TRIM(_xlpm.inp))=0,LEN(TRIM(_xlpm.p))=0,_xlpm.p=0),"",_xlpm.p))</f>
        <v/>
      </c>
      <c r="C1146" s="53"/>
      <c r="D1146" s="6"/>
      <c r="E1146" s="6"/>
      <c r="F1146" s="6">
        <v>188</v>
      </c>
      <c r="G1146" s="6" t="s">
        <v>26</v>
      </c>
      <c r="H1146" s="6" t="s">
        <v>1532</v>
      </c>
    </row>
    <row r="1147" spans="1:8" ht="18.75" customHeight="1" thickBot="1">
      <c r="A1147" s="12"/>
      <c r="B1147" s="54"/>
      <c r="C1147" s="55"/>
      <c r="D1147" s="6"/>
      <c r="E1147" s="6"/>
      <c r="F1147" s="6">
        <v>188</v>
      </c>
      <c r="G1147" s="6" t="s">
        <v>26</v>
      </c>
      <c r="H1147" s="6" t="s">
        <v>1532</v>
      </c>
    </row>
    <row r="1148" spans="1:8" ht="58.5" customHeight="1" thickTop="1" thickBot="1">
      <c r="A1148" s="8" t="s">
        <v>857</v>
      </c>
      <c r="B1148" s="56" t="s">
        <v>1533</v>
      </c>
      <c r="C1148" s="73"/>
      <c r="D1148" s="6"/>
      <c r="E1148" s="6"/>
      <c r="F1148" s="6">
        <v>189</v>
      </c>
      <c r="G1148" s="6" t="s">
        <v>28</v>
      </c>
      <c r="H1148" s="6" t="s">
        <v>1534</v>
      </c>
    </row>
    <row r="1149" spans="1:8" ht="18.75" customHeight="1">
      <c r="A1149" s="9"/>
      <c r="B1149" s="74"/>
      <c r="C1149" s="75"/>
      <c r="D1149" s="6"/>
      <c r="E1149" s="6"/>
      <c r="F1149" s="6"/>
      <c r="G1149" s="6"/>
      <c r="H1149" s="6"/>
    </row>
    <row r="1150" spans="1:8" ht="18.75" customHeight="1">
      <c r="A1150" s="10" t="s">
        <v>107</v>
      </c>
      <c r="B1150" s="64" t="s">
        <v>1293</v>
      </c>
      <c r="C1150" s="65"/>
      <c r="D1150" s="6"/>
      <c r="E1150" s="6"/>
      <c r="F1150" s="6">
        <v>189</v>
      </c>
      <c r="G1150" s="6" t="s">
        <v>28</v>
      </c>
      <c r="H1150" s="6" t="s">
        <v>1534</v>
      </c>
    </row>
    <row r="1151" spans="1:8" ht="18.75" customHeight="1">
      <c r="A1151" s="10" t="s">
        <v>108</v>
      </c>
      <c r="B1151" s="64" t="s">
        <v>1294</v>
      </c>
      <c r="C1151" s="65"/>
      <c r="D1151" s="6"/>
      <c r="E1151" s="6"/>
      <c r="F1151" s="6">
        <v>189</v>
      </c>
      <c r="G1151" s="6" t="s">
        <v>28</v>
      </c>
      <c r="H1151" s="6" t="s">
        <v>1534</v>
      </c>
    </row>
    <row r="1152" spans="1:8" ht="18.75" customHeight="1">
      <c r="A1152" s="10" t="s">
        <v>109</v>
      </c>
      <c r="B1152" s="64" t="s">
        <v>1295</v>
      </c>
      <c r="C1152" s="65"/>
      <c r="D1152" s="6"/>
      <c r="E1152" s="6"/>
      <c r="F1152" s="6">
        <v>189</v>
      </c>
      <c r="G1152" s="6" t="s">
        <v>28</v>
      </c>
      <c r="H1152" s="6" t="s">
        <v>1534</v>
      </c>
    </row>
    <row r="1153" spans="1:8" ht="18.75" customHeight="1">
      <c r="A1153" s="10" t="s">
        <v>110</v>
      </c>
      <c r="B1153" s="64" t="s">
        <v>1296</v>
      </c>
      <c r="C1153" s="65"/>
      <c r="D1153" s="6"/>
      <c r="E1153" s="6"/>
      <c r="F1153" s="6">
        <v>189</v>
      </c>
      <c r="G1153" s="6" t="s">
        <v>28</v>
      </c>
      <c r="H1153" s="6" t="s">
        <v>1534</v>
      </c>
    </row>
    <row r="1154" spans="1:8" ht="18.75" customHeight="1">
      <c r="A1154" s="10"/>
      <c r="B1154" s="62"/>
      <c r="C1154" s="63"/>
      <c r="D1154" s="6"/>
      <c r="E1154" s="6"/>
      <c r="F1154" s="6">
        <v>189</v>
      </c>
      <c r="G1154" s="6" t="s">
        <v>28</v>
      </c>
      <c r="H1154" s="6" t="s">
        <v>1534</v>
      </c>
    </row>
    <row r="1155" spans="1:8" ht="18.75" customHeight="1" thickBot="1">
      <c r="A1155" s="10"/>
      <c r="B1155" s="66"/>
      <c r="C1155" s="67"/>
      <c r="D1155" s="6"/>
      <c r="E1155" s="6"/>
      <c r="F1155" s="6">
        <v>189</v>
      </c>
      <c r="G1155" s="6" t="s">
        <v>28</v>
      </c>
      <c r="H1155" s="6" t="s">
        <v>1534</v>
      </c>
    </row>
    <row r="1156" spans="1:8" ht="18.75" customHeight="1" thickBot="1">
      <c r="A1156" s="11" t="s">
        <v>111</v>
      </c>
      <c r="B1156" s="25"/>
      <c r="C1156" s="7"/>
      <c r="D1156" s="6"/>
      <c r="E1156" s="6"/>
      <c r="F1156" s="6">
        <v>189</v>
      </c>
      <c r="G1156" s="6" t="s">
        <v>28</v>
      </c>
      <c r="H1156" s="6" t="s">
        <v>1534</v>
      </c>
    </row>
    <row r="1157" spans="1:8" ht="18.75" customHeight="1">
      <c r="A1157" s="10" t="s">
        <v>112</v>
      </c>
      <c r="B1157" s="34" t="str">
        <f>_xlfn.LET(_xlpm.inp,$B$1156,_xlpm.nInp,_xlfn.LET(_xlpm.raw,UPPER(TRIM($B$1156)),_xlpm.clean,SUBSTITUTE(SUBSTITUTE(SUBSTITUTE(SUBSTITUTE(SUBSTITUTE(_xlpm.raw,"，",","),"、",","),"；",","),"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57" s="19"/>
      <c r="D1157" s="6"/>
      <c r="E1157" s="6"/>
      <c r="F1157" s="6">
        <v>189</v>
      </c>
      <c r="G1157" s="6" t="s">
        <v>28</v>
      </c>
      <c r="H1157" s="6" t="s">
        <v>1534</v>
      </c>
    </row>
    <row r="1158" spans="1:8" ht="18.75" customHeight="1">
      <c r="A1158" s="10" t="s">
        <v>113</v>
      </c>
      <c r="B1158" s="35" t="str">
        <f>_xlfn.LET(_xlpm.inp,$B$1156,_xlpm.nStd,_xlfn.LET(_xlpm.raw,UPPER(TRIM($G$1148)),_xlpm.clean,SUBSTITUTE(SUBSTITUTE(SUBSTITUTE(SUBSTITUTE(SUBSTITUTE(_xlpm.raw,"，",","),"、",","),"；",","),"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58" s="18"/>
      <c r="D1158" s="6"/>
      <c r="E1158" s="6"/>
      <c r="F1158" s="6">
        <v>189</v>
      </c>
      <c r="G1158" s="6" t="s">
        <v>28</v>
      </c>
      <c r="H1158" s="6" t="s">
        <v>1534</v>
      </c>
    </row>
    <row r="1159" spans="1:8" ht="18.75" customHeight="1">
      <c r="A1159" s="37" t="s">
        <v>114</v>
      </c>
      <c r="B1159" s="52" t="str">
        <f>_xlfn.LET(_xlpm.inp,$B$1156,_xlpm.p,$H$1148,IF(OR(LEN(TRIM(_xlpm.inp))=0,LEN(TRIM(_xlpm.p))=0,_xlpm.p=0),"",_xlpm.p))</f>
        <v/>
      </c>
      <c r="C1159" s="53"/>
      <c r="D1159" s="6"/>
      <c r="E1159" s="6"/>
      <c r="F1159" s="6">
        <v>189</v>
      </c>
      <c r="G1159" s="6" t="s">
        <v>28</v>
      </c>
      <c r="H1159" s="6" t="s">
        <v>1534</v>
      </c>
    </row>
    <row r="1160" spans="1:8" ht="18.75" customHeight="1" thickBot="1">
      <c r="A1160" s="12"/>
      <c r="B1160" s="54"/>
      <c r="C1160" s="55"/>
      <c r="D1160" s="6"/>
      <c r="E1160" s="6"/>
      <c r="F1160" s="6">
        <v>189</v>
      </c>
      <c r="G1160" s="6" t="s">
        <v>28</v>
      </c>
      <c r="H1160" s="6" t="s">
        <v>1534</v>
      </c>
    </row>
    <row r="1161" spans="1:8" ht="58.5" customHeight="1" thickTop="1" thickBot="1">
      <c r="A1161" s="8" t="s">
        <v>858</v>
      </c>
      <c r="B1161" s="56" t="s">
        <v>1535</v>
      </c>
      <c r="C1161" s="73"/>
      <c r="D1161" s="6"/>
      <c r="E1161" s="6"/>
      <c r="F1161" s="6">
        <v>190</v>
      </c>
      <c r="G1161" s="6" t="s">
        <v>28</v>
      </c>
      <c r="H1161" s="6" t="s">
        <v>1536</v>
      </c>
    </row>
    <row r="1162" spans="1:8" ht="18.75" customHeight="1">
      <c r="A1162" s="9"/>
      <c r="B1162" s="74"/>
      <c r="C1162" s="75"/>
      <c r="D1162" s="6"/>
      <c r="E1162" s="6"/>
      <c r="F1162" s="6"/>
      <c r="G1162" s="6"/>
      <c r="H1162" s="6"/>
    </row>
    <row r="1163" spans="1:8" ht="18.75" customHeight="1">
      <c r="A1163" s="10" t="s">
        <v>107</v>
      </c>
      <c r="B1163" s="64" t="s">
        <v>1297</v>
      </c>
      <c r="C1163" s="65"/>
      <c r="D1163" s="6"/>
      <c r="E1163" s="6"/>
      <c r="F1163" s="6">
        <v>190</v>
      </c>
      <c r="G1163" s="6" t="s">
        <v>28</v>
      </c>
      <c r="H1163" s="6" t="s">
        <v>1536</v>
      </c>
    </row>
    <row r="1164" spans="1:8" ht="18.75" customHeight="1">
      <c r="A1164" s="10" t="s">
        <v>108</v>
      </c>
      <c r="B1164" s="64" t="s">
        <v>1298</v>
      </c>
      <c r="C1164" s="65"/>
      <c r="D1164" s="6"/>
      <c r="E1164" s="6"/>
      <c r="F1164" s="6">
        <v>190</v>
      </c>
      <c r="G1164" s="6" t="s">
        <v>28</v>
      </c>
      <c r="H1164" s="6" t="s">
        <v>1536</v>
      </c>
    </row>
    <row r="1165" spans="1:8" ht="18.75" customHeight="1">
      <c r="A1165" s="10" t="s">
        <v>109</v>
      </c>
      <c r="B1165" s="64" t="s">
        <v>1299</v>
      </c>
      <c r="C1165" s="65"/>
      <c r="D1165" s="6"/>
      <c r="E1165" s="6"/>
      <c r="F1165" s="6">
        <v>190</v>
      </c>
      <c r="G1165" s="6" t="s">
        <v>28</v>
      </c>
      <c r="H1165" s="6" t="s">
        <v>1536</v>
      </c>
    </row>
    <row r="1166" spans="1:8" ht="18.75" customHeight="1">
      <c r="A1166" s="10" t="s">
        <v>110</v>
      </c>
      <c r="B1166" s="64" t="s">
        <v>1300</v>
      </c>
      <c r="C1166" s="65"/>
      <c r="D1166" s="6"/>
      <c r="E1166" s="6"/>
      <c r="F1166" s="6">
        <v>190</v>
      </c>
      <c r="G1166" s="6" t="s">
        <v>28</v>
      </c>
      <c r="H1166" s="6" t="s">
        <v>1536</v>
      </c>
    </row>
    <row r="1167" spans="1:8" ht="18.75" customHeight="1">
      <c r="A1167" s="10"/>
      <c r="B1167" s="62"/>
      <c r="C1167" s="63"/>
      <c r="D1167" s="6"/>
      <c r="E1167" s="6"/>
      <c r="F1167" s="6">
        <v>190</v>
      </c>
      <c r="G1167" s="6" t="s">
        <v>28</v>
      </c>
      <c r="H1167" s="6" t="s">
        <v>1536</v>
      </c>
    </row>
    <row r="1168" spans="1:8" ht="18.75" customHeight="1" thickBot="1">
      <c r="A1168" s="10"/>
      <c r="B1168" s="66"/>
      <c r="C1168" s="67"/>
      <c r="D1168" s="6"/>
      <c r="E1168" s="6"/>
      <c r="F1168" s="6">
        <v>190</v>
      </c>
      <c r="G1168" s="6" t="s">
        <v>28</v>
      </c>
      <c r="H1168" s="6" t="s">
        <v>1536</v>
      </c>
    </row>
    <row r="1169" spans="1:8" ht="18.75" customHeight="1" thickBot="1">
      <c r="A1169" s="11" t="s">
        <v>111</v>
      </c>
      <c r="B1169" s="25"/>
      <c r="C1169" s="7"/>
      <c r="D1169" s="6"/>
      <c r="E1169" s="6"/>
      <c r="F1169" s="6">
        <v>190</v>
      </c>
      <c r="G1169" s="6" t="s">
        <v>28</v>
      </c>
      <c r="H1169" s="6" t="s">
        <v>1536</v>
      </c>
    </row>
    <row r="1170" spans="1:8" ht="18.75" customHeight="1">
      <c r="A1170" s="10" t="s">
        <v>112</v>
      </c>
      <c r="B1170" s="34" t="str">
        <f>_xlfn.LET(_xlpm.inp,$B$1169,_xlpm.nInp,_xlfn.LET(_xlpm.raw,UPPER(TRIM($B$1169)),_xlpm.clean,SUBSTITUTE(SUBSTITUTE(SUBSTITUTE(SUBSTITUTE(SUBSTITUTE(_xlpm.raw,"，",","),"、",","),"；",","),"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0" s="19"/>
      <c r="D1170" s="6"/>
      <c r="E1170" s="6"/>
      <c r="F1170" s="6">
        <v>190</v>
      </c>
      <c r="G1170" s="6" t="s">
        <v>28</v>
      </c>
      <c r="H1170" s="6" t="s">
        <v>1536</v>
      </c>
    </row>
    <row r="1171" spans="1:8" ht="18.75" customHeight="1">
      <c r="A1171" s="10" t="s">
        <v>113</v>
      </c>
      <c r="B1171" s="35" t="str">
        <f>_xlfn.LET(_xlpm.inp,$B$1169,_xlpm.nStd,_xlfn.LET(_xlpm.raw,UPPER(TRIM($G$1161)),_xlpm.clean,SUBSTITUTE(SUBSTITUTE(SUBSTITUTE(SUBSTITUTE(SUBSTITUTE(_xlpm.raw,"，",","),"、",","),"；",","),"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71" s="18"/>
      <c r="D1171" s="6"/>
      <c r="E1171" s="6"/>
      <c r="F1171" s="6">
        <v>190</v>
      </c>
      <c r="G1171" s="6" t="s">
        <v>28</v>
      </c>
      <c r="H1171" s="6" t="s">
        <v>1536</v>
      </c>
    </row>
    <row r="1172" spans="1:8" ht="18.75" customHeight="1">
      <c r="A1172" s="37" t="s">
        <v>114</v>
      </c>
      <c r="B1172" s="52" t="str">
        <f>_xlfn.LET(_xlpm.inp,$B$1169,_xlpm.p,$H$1161,IF(OR(LEN(TRIM(_xlpm.inp))=0,LEN(TRIM(_xlpm.p))=0,_xlpm.p=0),"",_xlpm.p))</f>
        <v/>
      </c>
      <c r="C1172" s="53"/>
      <c r="D1172" s="6"/>
      <c r="E1172" s="6"/>
      <c r="F1172" s="6">
        <v>190</v>
      </c>
      <c r="G1172" s="6" t="s">
        <v>28</v>
      </c>
      <c r="H1172" s="6" t="s">
        <v>1536</v>
      </c>
    </row>
    <row r="1173" spans="1:8" ht="18.75" customHeight="1" thickBot="1">
      <c r="A1173" s="12"/>
      <c r="B1173" s="54"/>
      <c r="C1173" s="55"/>
      <c r="D1173" s="6"/>
      <c r="E1173" s="6"/>
      <c r="F1173" s="6">
        <v>190</v>
      </c>
      <c r="G1173" s="6" t="s">
        <v>28</v>
      </c>
      <c r="H1173" s="6" t="s">
        <v>1536</v>
      </c>
    </row>
    <row r="1174" spans="1:8" ht="58.5" customHeight="1" thickTop="1" thickBot="1">
      <c r="A1174" s="8" t="s">
        <v>859</v>
      </c>
      <c r="B1174" s="56" t="s">
        <v>1537</v>
      </c>
      <c r="C1174" s="73"/>
      <c r="D1174" s="6"/>
      <c r="E1174" s="6"/>
      <c r="F1174" s="6">
        <v>191</v>
      </c>
      <c r="G1174" s="6" t="s">
        <v>26</v>
      </c>
      <c r="H1174" s="6" t="s">
        <v>1538</v>
      </c>
    </row>
    <row r="1175" spans="1:8" ht="18.75" customHeight="1">
      <c r="A1175" s="9"/>
      <c r="B1175" s="74"/>
      <c r="C1175" s="75"/>
      <c r="D1175" s="6"/>
      <c r="E1175" s="6"/>
      <c r="F1175" s="6"/>
      <c r="G1175" s="6"/>
      <c r="H1175" s="6"/>
    </row>
    <row r="1176" spans="1:8" ht="18.75" customHeight="1">
      <c r="A1176" s="10" t="s">
        <v>107</v>
      </c>
      <c r="B1176" s="64" t="s">
        <v>1301</v>
      </c>
      <c r="C1176" s="65"/>
      <c r="D1176" s="6"/>
      <c r="E1176" s="6"/>
      <c r="F1176" s="6">
        <v>191</v>
      </c>
      <c r="G1176" s="6" t="s">
        <v>26</v>
      </c>
      <c r="H1176" s="6" t="s">
        <v>1538</v>
      </c>
    </row>
    <row r="1177" spans="1:8" ht="18.75" customHeight="1">
      <c r="A1177" s="10" t="s">
        <v>108</v>
      </c>
      <c r="B1177" s="64" t="s">
        <v>1302</v>
      </c>
      <c r="C1177" s="65"/>
      <c r="D1177" s="6"/>
      <c r="E1177" s="6"/>
      <c r="F1177" s="6">
        <v>191</v>
      </c>
      <c r="G1177" s="6" t="s">
        <v>26</v>
      </c>
      <c r="H1177" s="6" t="s">
        <v>1538</v>
      </c>
    </row>
    <row r="1178" spans="1:8" ht="18.75" customHeight="1">
      <c r="A1178" s="10" t="s">
        <v>109</v>
      </c>
      <c r="B1178" s="64" t="s">
        <v>1303</v>
      </c>
      <c r="C1178" s="65"/>
      <c r="D1178" s="6"/>
      <c r="E1178" s="6"/>
      <c r="F1178" s="6">
        <v>191</v>
      </c>
      <c r="G1178" s="6" t="s">
        <v>26</v>
      </c>
      <c r="H1178" s="6" t="s">
        <v>1538</v>
      </c>
    </row>
    <row r="1179" spans="1:8" ht="18.75" customHeight="1">
      <c r="A1179" s="10" t="s">
        <v>110</v>
      </c>
      <c r="B1179" s="64" t="s">
        <v>1304</v>
      </c>
      <c r="C1179" s="65"/>
      <c r="D1179" s="6"/>
      <c r="E1179" s="6"/>
      <c r="F1179" s="6">
        <v>191</v>
      </c>
      <c r="G1179" s="6" t="s">
        <v>26</v>
      </c>
      <c r="H1179" s="6" t="s">
        <v>1538</v>
      </c>
    </row>
    <row r="1180" spans="1:8" ht="18.75" customHeight="1">
      <c r="A1180" s="10"/>
      <c r="B1180" s="62"/>
      <c r="C1180" s="63"/>
      <c r="D1180" s="6"/>
      <c r="E1180" s="6"/>
      <c r="F1180" s="6">
        <v>191</v>
      </c>
      <c r="G1180" s="6" t="s">
        <v>26</v>
      </c>
      <c r="H1180" s="6" t="s">
        <v>1538</v>
      </c>
    </row>
    <row r="1181" spans="1:8" ht="18.75" customHeight="1" thickBot="1">
      <c r="A1181" s="10"/>
      <c r="B1181" s="66"/>
      <c r="C1181" s="67"/>
      <c r="D1181" s="6"/>
      <c r="E1181" s="6"/>
      <c r="F1181" s="6">
        <v>191</v>
      </c>
      <c r="G1181" s="6" t="s">
        <v>26</v>
      </c>
      <c r="H1181" s="6" t="s">
        <v>1538</v>
      </c>
    </row>
    <row r="1182" spans="1:8" ht="18.75" customHeight="1" thickBot="1">
      <c r="A1182" s="11" t="s">
        <v>111</v>
      </c>
      <c r="B1182" s="25"/>
      <c r="C1182" s="7"/>
      <c r="D1182" s="6"/>
      <c r="E1182" s="6"/>
      <c r="F1182" s="6">
        <v>191</v>
      </c>
      <c r="G1182" s="6" t="s">
        <v>26</v>
      </c>
      <c r="H1182" s="6" t="s">
        <v>1538</v>
      </c>
    </row>
    <row r="1183" spans="1:8" ht="18.75" customHeight="1">
      <c r="A1183" s="10" t="s">
        <v>112</v>
      </c>
      <c r="B1183" s="34" t="str">
        <f>_xlfn.LET(_xlpm.inp,$B$1182,_xlpm.nInp,_xlfn.LET(_xlpm.raw,UPPER(TRIM($B$1182)),_xlpm.clean,SUBSTITUTE(SUBSTITUTE(SUBSTITUTE(SUBSTITUTE(SUBSTITUTE(_xlpm.raw,"，",","),"、",","),"；",","),"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83" s="19"/>
      <c r="D1183" s="6"/>
      <c r="E1183" s="6"/>
      <c r="F1183" s="6">
        <v>191</v>
      </c>
      <c r="G1183" s="6" t="s">
        <v>26</v>
      </c>
      <c r="H1183" s="6" t="s">
        <v>1538</v>
      </c>
    </row>
    <row r="1184" spans="1:8" ht="18.75" customHeight="1">
      <c r="A1184" s="10" t="s">
        <v>113</v>
      </c>
      <c r="B1184" s="35" t="str">
        <f>_xlfn.LET(_xlpm.inp,$B$1182,_xlpm.nStd,_xlfn.LET(_xlpm.raw,UPPER(TRIM($G$1174)),_xlpm.clean,SUBSTITUTE(SUBSTITUTE(SUBSTITUTE(SUBSTITUTE(SUBSTITUTE(_xlpm.raw,"，",","),"、",","),"；",","),"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4" s="18"/>
      <c r="D1184" s="6"/>
      <c r="E1184" s="6"/>
      <c r="F1184" s="6">
        <v>191</v>
      </c>
      <c r="G1184" s="6" t="s">
        <v>26</v>
      </c>
      <c r="H1184" s="6" t="s">
        <v>1538</v>
      </c>
    </row>
    <row r="1185" spans="1:8" ht="18.75" customHeight="1">
      <c r="A1185" s="37" t="s">
        <v>114</v>
      </c>
      <c r="B1185" s="52" t="str">
        <f>_xlfn.LET(_xlpm.inp,$B$1182,_xlpm.p,$H$1174,IF(OR(LEN(TRIM(_xlpm.inp))=0,LEN(TRIM(_xlpm.p))=0,_xlpm.p=0),"",_xlpm.p))</f>
        <v/>
      </c>
      <c r="C1185" s="53"/>
      <c r="D1185" s="6"/>
      <c r="E1185" s="6"/>
      <c r="F1185" s="6">
        <v>191</v>
      </c>
      <c r="G1185" s="6" t="s">
        <v>26</v>
      </c>
      <c r="H1185" s="6" t="s">
        <v>1538</v>
      </c>
    </row>
    <row r="1186" spans="1:8" ht="18.75" customHeight="1" thickBot="1">
      <c r="A1186" s="12"/>
      <c r="B1186" s="54"/>
      <c r="C1186" s="55"/>
      <c r="D1186" s="6"/>
      <c r="E1186" s="6"/>
      <c r="F1186" s="6">
        <v>191</v>
      </c>
      <c r="G1186" s="6" t="s">
        <v>26</v>
      </c>
      <c r="H1186" s="6" t="s">
        <v>1538</v>
      </c>
    </row>
    <row r="1187" spans="1:8" ht="58.5" customHeight="1" thickTop="1" thickBot="1">
      <c r="A1187" s="8" t="s">
        <v>860</v>
      </c>
      <c r="B1187" s="56" t="s">
        <v>1539</v>
      </c>
      <c r="C1187" s="73"/>
      <c r="D1187" s="6"/>
      <c r="E1187" s="6"/>
      <c r="F1187" s="6">
        <v>192</v>
      </c>
      <c r="G1187" s="6" t="s">
        <v>28</v>
      </c>
      <c r="H1187" s="6" t="s">
        <v>1540</v>
      </c>
    </row>
    <row r="1188" spans="1:8" ht="18.75" customHeight="1">
      <c r="A1188" s="9"/>
      <c r="B1188" s="74"/>
      <c r="C1188" s="75"/>
      <c r="D1188" s="6"/>
      <c r="E1188" s="6"/>
      <c r="F1188" s="6"/>
      <c r="G1188" s="6"/>
      <c r="H1188" s="6"/>
    </row>
    <row r="1189" spans="1:8" ht="18.75" customHeight="1">
      <c r="A1189" s="10" t="s">
        <v>107</v>
      </c>
      <c r="B1189" s="64" t="s">
        <v>1305</v>
      </c>
      <c r="C1189" s="65"/>
      <c r="D1189" s="6"/>
      <c r="E1189" s="6"/>
      <c r="F1189" s="6">
        <v>192</v>
      </c>
      <c r="G1189" s="6" t="s">
        <v>28</v>
      </c>
      <c r="H1189" s="6" t="s">
        <v>1540</v>
      </c>
    </row>
    <row r="1190" spans="1:8" ht="18.75" customHeight="1">
      <c r="A1190" s="10" t="s">
        <v>108</v>
      </c>
      <c r="B1190" s="64" t="s">
        <v>1306</v>
      </c>
      <c r="C1190" s="65"/>
      <c r="D1190" s="6"/>
      <c r="E1190" s="6"/>
      <c r="F1190" s="6">
        <v>192</v>
      </c>
      <c r="G1190" s="6" t="s">
        <v>28</v>
      </c>
      <c r="H1190" s="6" t="s">
        <v>1540</v>
      </c>
    </row>
    <row r="1191" spans="1:8" ht="18.75" customHeight="1">
      <c r="A1191" s="10" t="s">
        <v>109</v>
      </c>
      <c r="B1191" s="64" t="s">
        <v>1307</v>
      </c>
      <c r="C1191" s="65"/>
      <c r="D1191" s="6"/>
      <c r="E1191" s="6"/>
      <c r="F1191" s="6">
        <v>192</v>
      </c>
      <c r="G1191" s="6" t="s">
        <v>28</v>
      </c>
      <c r="H1191" s="6" t="s">
        <v>1540</v>
      </c>
    </row>
    <row r="1192" spans="1:8" ht="18.75" customHeight="1">
      <c r="A1192" s="10" t="s">
        <v>110</v>
      </c>
      <c r="B1192" s="64" t="s">
        <v>1308</v>
      </c>
      <c r="C1192" s="65"/>
      <c r="D1192" s="6"/>
      <c r="E1192" s="6"/>
      <c r="F1192" s="6">
        <v>192</v>
      </c>
      <c r="G1192" s="6" t="s">
        <v>28</v>
      </c>
      <c r="H1192" s="6" t="s">
        <v>1540</v>
      </c>
    </row>
    <row r="1193" spans="1:8" ht="18.75" customHeight="1">
      <c r="A1193" s="10"/>
      <c r="B1193" s="62"/>
      <c r="C1193" s="63"/>
      <c r="D1193" s="6"/>
      <c r="E1193" s="6"/>
      <c r="F1193" s="6">
        <v>192</v>
      </c>
      <c r="G1193" s="6" t="s">
        <v>28</v>
      </c>
      <c r="H1193" s="6" t="s">
        <v>1540</v>
      </c>
    </row>
    <row r="1194" spans="1:8" ht="18.75" customHeight="1" thickBot="1">
      <c r="A1194" s="10"/>
      <c r="B1194" s="66"/>
      <c r="C1194" s="67"/>
      <c r="D1194" s="6"/>
      <c r="E1194" s="6"/>
      <c r="F1194" s="6">
        <v>192</v>
      </c>
      <c r="G1194" s="6" t="s">
        <v>28</v>
      </c>
      <c r="H1194" s="6" t="s">
        <v>1540</v>
      </c>
    </row>
    <row r="1195" spans="1:8" ht="18.75" customHeight="1" thickBot="1">
      <c r="A1195" s="11" t="s">
        <v>111</v>
      </c>
      <c r="B1195" s="25"/>
      <c r="C1195" s="7"/>
      <c r="D1195" s="6"/>
      <c r="E1195" s="6"/>
      <c r="F1195" s="6">
        <v>192</v>
      </c>
      <c r="G1195" s="6" t="s">
        <v>28</v>
      </c>
      <c r="H1195" s="6" t="s">
        <v>1540</v>
      </c>
    </row>
    <row r="1196" spans="1:8" ht="18.75" customHeight="1">
      <c r="A1196" s="10" t="s">
        <v>112</v>
      </c>
      <c r="B1196" s="34" t="str">
        <f>_xlfn.LET(_xlpm.inp,$B$1195,_xlpm.nInp,_xlfn.LET(_xlpm.raw,UPPER(TRIM($B$1195)),_xlpm.clean,SUBSTITUTE(SUBSTITUTE(SUBSTITUTE(SUBSTITUTE(SUBSTITUTE(_xlpm.raw,"，",","),"、",","),"；",","),"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96" s="19"/>
      <c r="D1196" s="6"/>
      <c r="E1196" s="6"/>
      <c r="F1196" s="6">
        <v>192</v>
      </c>
      <c r="G1196" s="6" t="s">
        <v>28</v>
      </c>
      <c r="H1196" s="6" t="s">
        <v>1540</v>
      </c>
    </row>
    <row r="1197" spans="1:8" ht="18.75" customHeight="1">
      <c r="A1197" s="10" t="s">
        <v>113</v>
      </c>
      <c r="B1197" s="35" t="str">
        <f>_xlfn.LET(_xlpm.inp,$B$1195,_xlpm.nStd,_xlfn.LET(_xlpm.raw,UPPER(TRIM($G$1187)),_xlpm.clean,SUBSTITUTE(SUBSTITUTE(SUBSTITUTE(SUBSTITUTE(SUBSTITUTE(_xlpm.raw,"，",","),"、",","),"；",","),"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97" s="18"/>
      <c r="D1197" s="6"/>
      <c r="E1197" s="6"/>
      <c r="F1197" s="6">
        <v>192</v>
      </c>
      <c r="G1197" s="6" t="s">
        <v>28</v>
      </c>
      <c r="H1197" s="6" t="s">
        <v>1540</v>
      </c>
    </row>
    <row r="1198" spans="1:8" ht="18.75" customHeight="1">
      <c r="A1198" s="37" t="s">
        <v>114</v>
      </c>
      <c r="B1198" s="52" t="str">
        <f>_xlfn.LET(_xlpm.inp,$B$1195,_xlpm.p,$H$1187,IF(OR(LEN(TRIM(_xlpm.inp))=0,LEN(TRIM(_xlpm.p))=0,_xlpm.p=0),"",_xlpm.p))</f>
        <v/>
      </c>
      <c r="C1198" s="53"/>
      <c r="D1198" s="6"/>
      <c r="E1198" s="6"/>
      <c r="F1198" s="6">
        <v>192</v>
      </c>
      <c r="G1198" s="6" t="s">
        <v>28</v>
      </c>
      <c r="H1198" s="6" t="s">
        <v>1540</v>
      </c>
    </row>
    <row r="1199" spans="1:8" ht="18.75" customHeight="1" thickBot="1">
      <c r="A1199" s="12"/>
      <c r="B1199" s="54"/>
      <c r="C1199" s="55"/>
      <c r="D1199" s="6"/>
      <c r="E1199" s="6"/>
      <c r="F1199" s="6">
        <v>192</v>
      </c>
      <c r="G1199" s="6" t="s">
        <v>28</v>
      </c>
      <c r="H1199" s="6" t="s">
        <v>1540</v>
      </c>
    </row>
    <row r="1200" spans="1:8" ht="58.5" customHeight="1" thickTop="1" thickBot="1">
      <c r="A1200" s="8" t="s">
        <v>861</v>
      </c>
      <c r="B1200" s="56" t="s">
        <v>1541</v>
      </c>
      <c r="C1200" s="73"/>
      <c r="D1200" s="6"/>
      <c r="E1200" s="6"/>
      <c r="F1200" s="6">
        <v>193</v>
      </c>
      <c r="G1200" s="6" t="s">
        <v>64</v>
      </c>
      <c r="H1200" s="6" t="s">
        <v>1542</v>
      </c>
    </row>
    <row r="1201" spans="1:8" ht="18.75" customHeight="1">
      <c r="A1201" s="9"/>
      <c r="B1201" s="74"/>
      <c r="C1201" s="75"/>
      <c r="D1201" s="6"/>
      <c r="E1201" s="6"/>
      <c r="F1201" s="6"/>
      <c r="G1201" s="6"/>
      <c r="H1201" s="6"/>
    </row>
    <row r="1202" spans="1:8" ht="18.75" customHeight="1">
      <c r="A1202" s="10" t="s">
        <v>107</v>
      </c>
      <c r="B1202" s="64" t="s">
        <v>1309</v>
      </c>
      <c r="C1202" s="65"/>
      <c r="D1202" s="6"/>
      <c r="E1202" s="6"/>
      <c r="F1202" s="6">
        <v>193</v>
      </c>
      <c r="G1202" s="6" t="s">
        <v>64</v>
      </c>
      <c r="H1202" s="6" t="s">
        <v>1542</v>
      </c>
    </row>
    <row r="1203" spans="1:8" ht="18.75" customHeight="1">
      <c r="A1203" s="10" t="s">
        <v>108</v>
      </c>
      <c r="B1203" s="64" t="s">
        <v>1310</v>
      </c>
      <c r="C1203" s="65"/>
      <c r="D1203" s="6"/>
      <c r="E1203" s="6"/>
      <c r="F1203" s="6">
        <v>193</v>
      </c>
      <c r="G1203" s="6" t="s">
        <v>64</v>
      </c>
      <c r="H1203" s="6" t="s">
        <v>1542</v>
      </c>
    </row>
    <row r="1204" spans="1:8" ht="18.75" customHeight="1">
      <c r="A1204" s="10" t="s">
        <v>109</v>
      </c>
      <c r="B1204" s="64" t="s">
        <v>1311</v>
      </c>
      <c r="C1204" s="65"/>
      <c r="D1204" s="6"/>
      <c r="E1204" s="6"/>
      <c r="F1204" s="6">
        <v>193</v>
      </c>
      <c r="G1204" s="6" t="s">
        <v>64</v>
      </c>
      <c r="H1204" s="6" t="s">
        <v>1542</v>
      </c>
    </row>
    <row r="1205" spans="1:8" ht="18.75" customHeight="1">
      <c r="A1205" s="10" t="s">
        <v>110</v>
      </c>
      <c r="B1205" s="64" t="s">
        <v>1312</v>
      </c>
      <c r="C1205" s="65"/>
      <c r="D1205" s="6"/>
      <c r="E1205" s="6"/>
      <c r="F1205" s="6">
        <v>193</v>
      </c>
      <c r="G1205" s="6" t="s">
        <v>64</v>
      </c>
      <c r="H1205" s="6" t="s">
        <v>1542</v>
      </c>
    </row>
    <row r="1206" spans="1:8" ht="18.75" customHeight="1">
      <c r="A1206" s="10" t="s">
        <v>128</v>
      </c>
      <c r="B1206" s="62" t="s">
        <v>1543</v>
      </c>
      <c r="C1206" s="63"/>
      <c r="D1206" s="6"/>
      <c r="E1206" s="6"/>
      <c r="F1206" s="6">
        <v>193</v>
      </c>
      <c r="G1206" s="6" t="s">
        <v>64</v>
      </c>
      <c r="H1206" s="6" t="s">
        <v>1542</v>
      </c>
    </row>
    <row r="1207" spans="1:8" ht="18.75" customHeight="1" thickBot="1">
      <c r="A1207" s="10"/>
      <c r="B1207" s="66"/>
      <c r="C1207" s="67"/>
      <c r="D1207" s="6"/>
      <c r="E1207" s="6"/>
      <c r="F1207" s="6">
        <v>193</v>
      </c>
      <c r="G1207" s="6" t="s">
        <v>64</v>
      </c>
      <c r="H1207" s="6" t="s">
        <v>1542</v>
      </c>
    </row>
    <row r="1208" spans="1:8" ht="18.75" customHeight="1" thickBot="1">
      <c r="A1208" s="11" t="s">
        <v>111</v>
      </c>
      <c r="B1208" s="25"/>
      <c r="C1208" s="7"/>
      <c r="D1208" s="6"/>
      <c r="E1208" s="6"/>
      <c r="F1208" s="6">
        <v>193</v>
      </c>
      <c r="G1208" s="6" t="s">
        <v>64</v>
      </c>
      <c r="H1208" s="6" t="s">
        <v>1542</v>
      </c>
    </row>
    <row r="1209" spans="1:8" ht="18.75" customHeight="1">
      <c r="A1209" s="10" t="s">
        <v>112</v>
      </c>
      <c r="B1209" s="34" t="str">
        <f>_xlfn.LET(_xlpm.inp,$B$1208,_xlpm.nInp,_xlfn.LET(_xlpm.raw,UPPER(TRIM($B$1208)),_xlpm.clean,SUBSTITUTE(SUBSTITUTE(SUBSTITUTE(SUBSTITUTE(SUBSTITUTE(_xlpm.raw,"，",","),"、",","),"；",","),"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09" s="19"/>
      <c r="D1209" s="6"/>
      <c r="E1209" s="6"/>
      <c r="F1209" s="6">
        <v>193</v>
      </c>
      <c r="G1209" s="6" t="s">
        <v>64</v>
      </c>
      <c r="H1209" s="6" t="s">
        <v>1542</v>
      </c>
    </row>
    <row r="1210" spans="1:8" ht="18.75" customHeight="1">
      <c r="A1210" s="10" t="s">
        <v>113</v>
      </c>
      <c r="B1210" s="35" t="str">
        <f>_xlfn.LET(_xlpm.inp,$B$1208,_xlpm.nStd,_xlfn.LET(_xlpm.raw,UPPER(TRIM($G$1200)),_xlpm.clean,SUBSTITUTE(SUBSTITUTE(SUBSTITUTE(SUBSTITUTE(SUBSTITUTE(_xlpm.raw,"，",","),"、",","),"；",","),"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10" s="18"/>
      <c r="D1210" s="6"/>
      <c r="E1210" s="6"/>
      <c r="F1210" s="6">
        <v>193</v>
      </c>
      <c r="G1210" s="6" t="s">
        <v>64</v>
      </c>
      <c r="H1210" s="6" t="s">
        <v>1542</v>
      </c>
    </row>
    <row r="1211" spans="1:8" ht="18.75" customHeight="1">
      <c r="A1211" s="37" t="s">
        <v>114</v>
      </c>
      <c r="B1211" s="52" t="str">
        <f>_xlfn.LET(_xlpm.inp,$B$1208,_xlpm.p,$H$1200,IF(OR(LEN(TRIM(_xlpm.inp))=0,LEN(TRIM(_xlpm.p))=0,_xlpm.p=0),"",_xlpm.p))</f>
        <v/>
      </c>
      <c r="C1211" s="53"/>
      <c r="D1211" s="6"/>
      <c r="E1211" s="6"/>
      <c r="F1211" s="6">
        <v>193</v>
      </c>
      <c r="G1211" s="6" t="s">
        <v>64</v>
      </c>
      <c r="H1211" s="6" t="s">
        <v>1542</v>
      </c>
    </row>
    <row r="1212" spans="1:8" ht="18.75" customHeight="1" thickBot="1">
      <c r="A1212" s="12"/>
      <c r="B1212" s="54"/>
      <c r="C1212" s="55"/>
      <c r="D1212" s="6"/>
      <c r="E1212" s="6"/>
      <c r="F1212" s="6">
        <v>193</v>
      </c>
      <c r="G1212" s="6" t="s">
        <v>64</v>
      </c>
      <c r="H1212" s="6" t="s">
        <v>1542</v>
      </c>
    </row>
    <row r="1213" spans="1:8" ht="58.5" customHeight="1" thickTop="1" thickBot="1">
      <c r="A1213" s="8" t="s">
        <v>862</v>
      </c>
      <c r="B1213" s="56" t="s">
        <v>1544</v>
      </c>
      <c r="C1213" s="73"/>
      <c r="D1213" s="6"/>
      <c r="E1213" s="6"/>
      <c r="F1213" s="6">
        <v>194</v>
      </c>
      <c r="G1213" s="6" t="s">
        <v>28</v>
      </c>
      <c r="H1213" s="6" t="s">
        <v>954</v>
      </c>
    </row>
    <row r="1214" spans="1:8" ht="18.75" customHeight="1">
      <c r="A1214" s="9"/>
      <c r="B1214" s="74"/>
      <c r="C1214" s="75"/>
      <c r="D1214" s="6"/>
      <c r="E1214" s="6"/>
      <c r="F1214" s="6"/>
      <c r="G1214" s="6"/>
      <c r="H1214" s="6"/>
    </row>
    <row r="1215" spans="1:8" ht="18.75" customHeight="1">
      <c r="A1215" s="10" t="s">
        <v>107</v>
      </c>
      <c r="B1215" s="64" t="s">
        <v>1313</v>
      </c>
      <c r="C1215" s="65"/>
      <c r="D1215" s="6"/>
      <c r="E1215" s="6"/>
      <c r="F1215" s="6">
        <v>194</v>
      </c>
      <c r="G1215" s="6" t="s">
        <v>28</v>
      </c>
      <c r="H1215" s="6" t="s">
        <v>954</v>
      </c>
    </row>
    <row r="1216" spans="1:8" ht="18.75" customHeight="1">
      <c r="A1216" s="10" t="s">
        <v>108</v>
      </c>
      <c r="B1216" s="64" t="s">
        <v>1314</v>
      </c>
      <c r="C1216" s="65"/>
      <c r="D1216" s="6"/>
      <c r="E1216" s="6"/>
      <c r="F1216" s="6">
        <v>194</v>
      </c>
      <c r="G1216" s="6" t="s">
        <v>28</v>
      </c>
      <c r="H1216" s="6" t="s">
        <v>954</v>
      </c>
    </row>
    <row r="1217" spans="1:8" ht="18.75" customHeight="1">
      <c r="A1217" s="10" t="s">
        <v>109</v>
      </c>
      <c r="B1217" s="64" t="s">
        <v>1315</v>
      </c>
      <c r="C1217" s="65"/>
      <c r="D1217" s="6"/>
      <c r="E1217" s="6"/>
      <c r="F1217" s="6">
        <v>194</v>
      </c>
      <c r="G1217" s="6" t="s">
        <v>28</v>
      </c>
      <c r="H1217" s="6" t="s">
        <v>954</v>
      </c>
    </row>
    <row r="1218" spans="1:8" ht="18.75" customHeight="1">
      <c r="A1218" s="10" t="s">
        <v>110</v>
      </c>
      <c r="B1218" s="64" t="s">
        <v>1316</v>
      </c>
      <c r="C1218" s="65"/>
      <c r="D1218" s="6"/>
      <c r="E1218" s="6"/>
      <c r="F1218" s="6">
        <v>194</v>
      </c>
      <c r="G1218" s="6" t="s">
        <v>28</v>
      </c>
      <c r="H1218" s="6" t="s">
        <v>954</v>
      </c>
    </row>
    <row r="1219" spans="1:8" ht="18.75" customHeight="1">
      <c r="A1219" s="10"/>
      <c r="B1219" s="62"/>
      <c r="C1219" s="63"/>
      <c r="D1219" s="6"/>
      <c r="E1219" s="6"/>
      <c r="F1219" s="6">
        <v>194</v>
      </c>
      <c r="G1219" s="6" t="s">
        <v>28</v>
      </c>
      <c r="H1219" s="6" t="s">
        <v>954</v>
      </c>
    </row>
    <row r="1220" spans="1:8" ht="18.75" customHeight="1" thickBot="1">
      <c r="A1220" s="10"/>
      <c r="B1220" s="66"/>
      <c r="C1220" s="67"/>
      <c r="D1220" s="6"/>
      <c r="E1220" s="6"/>
      <c r="F1220" s="6">
        <v>194</v>
      </c>
      <c r="G1220" s="6" t="s">
        <v>28</v>
      </c>
      <c r="H1220" s="6" t="s">
        <v>954</v>
      </c>
    </row>
    <row r="1221" spans="1:8" ht="18.75" customHeight="1" thickBot="1">
      <c r="A1221" s="11" t="s">
        <v>111</v>
      </c>
      <c r="B1221" s="25"/>
      <c r="C1221" s="7"/>
      <c r="D1221" s="6"/>
      <c r="E1221" s="6"/>
      <c r="F1221" s="6">
        <v>194</v>
      </c>
      <c r="G1221" s="6" t="s">
        <v>28</v>
      </c>
      <c r="H1221" s="6" t="s">
        <v>954</v>
      </c>
    </row>
    <row r="1222" spans="1:8" ht="18.75" customHeight="1">
      <c r="A1222" s="10" t="s">
        <v>112</v>
      </c>
      <c r="B1222" s="34" t="str">
        <f>_xlfn.LET(_xlpm.inp,$B$1221,_xlpm.nInp,_xlfn.LET(_xlpm.raw,UPPER(TRIM($B$1221)),_xlpm.clean,SUBSTITUTE(SUBSTITUTE(SUBSTITUTE(SUBSTITUTE(SUBSTITUTE(_xlpm.raw,"，",","),"、",","),"；",","),"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22" s="19"/>
      <c r="D1222" s="6"/>
      <c r="E1222" s="6"/>
      <c r="F1222" s="6">
        <v>194</v>
      </c>
      <c r="G1222" s="6" t="s">
        <v>28</v>
      </c>
      <c r="H1222" s="6" t="s">
        <v>954</v>
      </c>
    </row>
    <row r="1223" spans="1:8" ht="18.75" customHeight="1">
      <c r="A1223" s="10" t="s">
        <v>113</v>
      </c>
      <c r="B1223" s="35" t="str">
        <f>_xlfn.LET(_xlpm.inp,$B$1221,_xlpm.nStd,_xlfn.LET(_xlpm.raw,UPPER(TRIM($G$1213)),_xlpm.clean,SUBSTITUTE(SUBSTITUTE(SUBSTITUTE(SUBSTITUTE(SUBSTITUTE(_xlpm.raw,"，",","),"、",","),"；",","),"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23" s="18"/>
      <c r="D1223" s="6"/>
      <c r="E1223" s="6"/>
      <c r="F1223" s="6">
        <v>194</v>
      </c>
      <c r="G1223" s="6" t="s">
        <v>28</v>
      </c>
      <c r="H1223" s="6" t="s">
        <v>954</v>
      </c>
    </row>
    <row r="1224" spans="1:8" ht="18.75" customHeight="1">
      <c r="A1224" s="37" t="s">
        <v>114</v>
      </c>
      <c r="B1224" s="52" t="str">
        <f>_xlfn.LET(_xlpm.inp,$B$1221,_xlpm.p,$H$1213,IF(OR(LEN(TRIM(_xlpm.inp))=0,LEN(TRIM(_xlpm.p))=0,_xlpm.p=0),"",_xlpm.p))</f>
        <v/>
      </c>
      <c r="C1224" s="53"/>
      <c r="D1224" s="6"/>
      <c r="E1224" s="6"/>
      <c r="F1224" s="6">
        <v>194</v>
      </c>
      <c r="G1224" s="6" t="s">
        <v>28</v>
      </c>
      <c r="H1224" s="6" t="s">
        <v>954</v>
      </c>
    </row>
    <row r="1225" spans="1:8" ht="18.75" customHeight="1" thickBot="1">
      <c r="A1225" s="12"/>
      <c r="B1225" s="54"/>
      <c r="C1225" s="55"/>
      <c r="D1225" s="6"/>
      <c r="E1225" s="6"/>
      <c r="F1225" s="6">
        <v>194</v>
      </c>
      <c r="G1225" s="6" t="s">
        <v>28</v>
      </c>
      <c r="H1225" s="6" t="s">
        <v>954</v>
      </c>
    </row>
    <row r="1226" spans="1:8" ht="58.5" customHeight="1" thickTop="1" thickBot="1">
      <c r="A1226" s="8" t="s">
        <v>863</v>
      </c>
      <c r="B1226" s="56" t="s">
        <v>1545</v>
      </c>
      <c r="C1226" s="73"/>
      <c r="D1226" s="6"/>
      <c r="E1226" s="6"/>
      <c r="F1226" s="6">
        <v>195</v>
      </c>
      <c r="G1226" s="6" t="s">
        <v>26</v>
      </c>
      <c r="H1226" s="6" t="s">
        <v>1546</v>
      </c>
    </row>
    <row r="1227" spans="1:8" ht="18.75" customHeight="1">
      <c r="A1227" s="9"/>
      <c r="B1227" s="74"/>
      <c r="C1227" s="75"/>
      <c r="D1227" s="6"/>
      <c r="E1227" s="6"/>
      <c r="F1227" s="6"/>
      <c r="G1227" s="6"/>
      <c r="H1227" s="6"/>
    </row>
    <row r="1228" spans="1:8" ht="18.75" customHeight="1">
      <c r="A1228" s="10" t="s">
        <v>107</v>
      </c>
      <c r="B1228" s="64" t="s">
        <v>1317</v>
      </c>
      <c r="C1228" s="65"/>
      <c r="D1228" s="6"/>
      <c r="E1228" s="6"/>
      <c r="F1228" s="6">
        <v>195</v>
      </c>
      <c r="G1228" s="6" t="s">
        <v>26</v>
      </c>
      <c r="H1228" s="6" t="s">
        <v>1546</v>
      </c>
    </row>
    <row r="1229" spans="1:8" ht="18.75" customHeight="1">
      <c r="A1229" s="10" t="s">
        <v>108</v>
      </c>
      <c r="B1229" s="64" t="s">
        <v>1318</v>
      </c>
      <c r="C1229" s="65"/>
      <c r="D1229" s="6"/>
      <c r="E1229" s="6"/>
      <c r="F1229" s="6">
        <v>195</v>
      </c>
      <c r="G1229" s="6" t="s">
        <v>26</v>
      </c>
      <c r="H1229" s="6" t="s">
        <v>1546</v>
      </c>
    </row>
    <row r="1230" spans="1:8" ht="18.75" customHeight="1">
      <c r="A1230" s="10" t="s">
        <v>109</v>
      </c>
      <c r="B1230" s="64" t="s">
        <v>1319</v>
      </c>
      <c r="C1230" s="65"/>
      <c r="D1230" s="6"/>
      <c r="E1230" s="6"/>
      <c r="F1230" s="6">
        <v>195</v>
      </c>
      <c r="G1230" s="6" t="s">
        <v>26</v>
      </c>
      <c r="H1230" s="6" t="s">
        <v>1546</v>
      </c>
    </row>
    <row r="1231" spans="1:8" ht="18.75" customHeight="1">
      <c r="A1231" s="10" t="s">
        <v>110</v>
      </c>
      <c r="B1231" s="64" t="s">
        <v>1320</v>
      </c>
      <c r="C1231" s="65"/>
      <c r="D1231" s="6"/>
      <c r="E1231" s="6"/>
      <c r="F1231" s="6">
        <v>195</v>
      </c>
      <c r="G1231" s="6" t="s">
        <v>26</v>
      </c>
      <c r="H1231" s="6" t="s">
        <v>1546</v>
      </c>
    </row>
    <row r="1232" spans="1:8" ht="18.75" customHeight="1">
      <c r="A1232" s="10"/>
      <c r="B1232" s="62"/>
      <c r="C1232" s="63"/>
      <c r="D1232" s="6"/>
      <c r="E1232" s="6"/>
      <c r="F1232" s="6">
        <v>195</v>
      </c>
      <c r="G1232" s="6" t="s">
        <v>26</v>
      </c>
      <c r="H1232" s="6" t="s">
        <v>1546</v>
      </c>
    </row>
    <row r="1233" spans="1:8" ht="18.75" customHeight="1" thickBot="1">
      <c r="A1233" s="10"/>
      <c r="B1233" s="66"/>
      <c r="C1233" s="67"/>
      <c r="D1233" s="6"/>
      <c r="E1233" s="6"/>
      <c r="F1233" s="6">
        <v>195</v>
      </c>
      <c r="G1233" s="6" t="s">
        <v>26</v>
      </c>
      <c r="H1233" s="6" t="s">
        <v>1546</v>
      </c>
    </row>
    <row r="1234" spans="1:8" ht="18.75" customHeight="1" thickBot="1">
      <c r="A1234" s="11" t="s">
        <v>111</v>
      </c>
      <c r="B1234" s="25"/>
      <c r="C1234" s="7"/>
      <c r="D1234" s="6"/>
      <c r="E1234" s="6"/>
      <c r="F1234" s="6">
        <v>195</v>
      </c>
      <c r="G1234" s="6" t="s">
        <v>26</v>
      </c>
      <c r="H1234" s="6" t="s">
        <v>1546</v>
      </c>
    </row>
    <row r="1235" spans="1:8" ht="18.75" customHeight="1">
      <c r="A1235" s="10" t="s">
        <v>112</v>
      </c>
      <c r="B1235" s="34" t="str">
        <f>_xlfn.LET(_xlpm.inp,$B$1234,_xlpm.nInp,_xlfn.LET(_xlpm.raw,UPPER(TRIM($B$1234)),_xlpm.clean,SUBSTITUTE(SUBSTITUTE(SUBSTITUTE(SUBSTITUTE(SUBSTITUTE(_xlpm.raw,"，",","),"、",","),"；",","),"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35" s="19"/>
      <c r="D1235" s="6"/>
      <c r="E1235" s="6"/>
      <c r="F1235" s="6">
        <v>195</v>
      </c>
      <c r="G1235" s="6" t="s">
        <v>26</v>
      </c>
      <c r="H1235" s="6" t="s">
        <v>1546</v>
      </c>
    </row>
    <row r="1236" spans="1:8" ht="18.75" customHeight="1">
      <c r="A1236" s="10" t="s">
        <v>113</v>
      </c>
      <c r="B1236" s="35" t="str">
        <f>_xlfn.LET(_xlpm.inp,$B$1234,_xlpm.nStd,_xlfn.LET(_xlpm.raw,UPPER(TRIM($G$1226)),_xlpm.clean,SUBSTITUTE(SUBSTITUTE(SUBSTITUTE(SUBSTITUTE(SUBSTITUTE(_xlpm.raw,"，",","),"、",","),"；",","),"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36" s="18"/>
      <c r="D1236" s="6"/>
      <c r="E1236" s="6"/>
      <c r="F1236" s="6">
        <v>195</v>
      </c>
      <c r="G1236" s="6" t="s">
        <v>26</v>
      </c>
      <c r="H1236" s="6" t="s">
        <v>1546</v>
      </c>
    </row>
    <row r="1237" spans="1:8" ht="18.75" customHeight="1">
      <c r="A1237" s="37" t="s">
        <v>114</v>
      </c>
      <c r="B1237" s="52" t="str">
        <f>_xlfn.LET(_xlpm.inp,$B$1234,_xlpm.p,$H$1226,IF(OR(LEN(TRIM(_xlpm.inp))=0,LEN(TRIM(_xlpm.p))=0,_xlpm.p=0),"",_xlpm.p))</f>
        <v/>
      </c>
      <c r="C1237" s="53"/>
      <c r="D1237" s="6"/>
      <c r="E1237" s="6"/>
      <c r="F1237" s="6">
        <v>195</v>
      </c>
      <c r="G1237" s="6" t="s">
        <v>26</v>
      </c>
      <c r="H1237" s="6" t="s">
        <v>1546</v>
      </c>
    </row>
    <row r="1238" spans="1:8" ht="18.75" customHeight="1" thickBot="1">
      <c r="A1238" s="12"/>
      <c r="B1238" s="54"/>
      <c r="C1238" s="55"/>
      <c r="D1238" s="6"/>
      <c r="E1238" s="6"/>
      <c r="F1238" s="6">
        <v>195</v>
      </c>
      <c r="G1238" s="6" t="s">
        <v>26</v>
      </c>
      <c r="H1238" s="6" t="s">
        <v>1546</v>
      </c>
    </row>
    <row r="1239" spans="1:8" ht="58.5" customHeight="1" thickTop="1" thickBot="1">
      <c r="A1239" s="8" t="s">
        <v>864</v>
      </c>
      <c r="B1239" s="56" t="s">
        <v>1547</v>
      </c>
      <c r="C1239" s="73"/>
      <c r="D1239" s="6"/>
      <c r="E1239" s="6"/>
      <c r="F1239" s="6">
        <v>196</v>
      </c>
      <c r="G1239" s="6" t="s">
        <v>27</v>
      </c>
      <c r="H1239" s="6" t="s">
        <v>1548</v>
      </c>
    </row>
    <row r="1240" spans="1:8" ht="18.75" customHeight="1">
      <c r="A1240" s="9"/>
      <c r="B1240" s="74"/>
      <c r="C1240" s="75"/>
      <c r="D1240" s="6"/>
      <c r="E1240" s="6"/>
      <c r="F1240" s="6"/>
      <c r="G1240" s="6"/>
      <c r="H1240" s="6"/>
    </row>
    <row r="1241" spans="1:8" ht="18.75" customHeight="1">
      <c r="A1241" s="10" t="s">
        <v>107</v>
      </c>
      <c r="B1241" s="64" t="s">
        <v>1321</v>
      </c>
      <c r="C1241" s="65"/>
      <c r="D1241" s="6"/>
      <c r="E1241" s="6"/>
      <c r="F1241" s="6">
        <v>196</v>
      </c>
      <c r="G1241" s="6" t="s">
        <v>27</v>
      </c>
      <c r="H1241" s="6" t="s">
        <v>1548</v>
      </c>
    </row>
    <row r="1242" spans="1:8" ht="18.75" customHeight="1">
      <c r="A1242" s="10" t="s">
        <v>108</v>
      </c>
      <c r="B1242" s="64" t="s">
        <v>1322</v>
      </c>
      <c r="C1242" s="65"/>
      <c r="D1242" s="6"/>
      <c r="E1242" s="6"/>
      <c r="F1242" s="6">
        <v>196</v>
      </c>
      <c r="G1242" s="6" t="s">
        <v>27</v>
      </c>
      <c r="H1242" s="6" t="s">
        <v>1548</v>
      </c>
    </row>
    <row r="1243" spans="1:8" ht="18.75" customHeight="1">
      <c r="A1243" s="10" t="s">
        <v>109</v>
      </c>
      <c r="B1243" s="64" t="s">
        <v>1323</v>
      </c>
      <c r="C1243" s="65"/>
      <c r="D1243" s="6"/>
      <c r="E1243" s="6"/>
      <c r="F1243" s="6">
        <v>196</v>
      </c>
      <c r="G1243" s="6" t="s">
        <v>27</v>
      </c>
      <c r="H1243" s="6" t="s">
        <v>1548</v>
      </c>
    </row>
    <row r="1244" spans="1:8" ht="18.75" customHeight="1">
      <c r="A1244" s="10" t="s">
        <v>110</v>
      </c>
      <c r="B1244" s="64" t="s">
        <v>1324</v>
      </c>
      <c r="C1244" s="65"/>
      <c r="D1244" s="6"/>
      <c r="E1244" s="6"/>
      <c r="F1244" s="6">
        <v>196</v>
      </c>
      <c r="G1244" s="6" t="s">
        <v>27</v>
      </c>
      <c r="H1244" s="6" t="s">
        <v>1548</v>
      </c>
    </row>
    <row r="1245" spans="1:8" ht="18.75" customHeight="1">
      <c r="A1245" s="10"/>
      <c r="B1245" s="62"/>
      <c r="C1245" s="63"/>
      <c r="D1245" s="6"/>
      <c r="E1245" s="6"/>
      <c r="F1245" s="6">
        <v>196</v>
      </c>
      <c r="G1245" s="6" t="s">
        <v>27</v>
      </c>
      <c r="H1245" s="6" t="s">
        <v>1548</v>
      </c>
    </row>
    <row r="1246" spans="1:8" ht="18.75" customHeight="1" thickBot="1">
      <c r="A1246" s="10"/>
      <c r="B1246" s="66"/>
      <c r="C1246" s="67"/>
      <c r="D1246" s="6"/>
      <c r="E1246" s="6"/>
      <c r="F1246" s="6">
        <v>196</v>
      </c>
      <c r="G1246" s="6" t="s">
        <v>27</v>
      </c>
      <c r="H1246" s="6" t="s">
        <v>1548</v>
      </c>
    </row>
    <row r="1247" spans="1:8" ht="18.75" customHeight="1" thickBot="1">
      <c r="A1247" s="11" t="s">
        <v>111</v>
      </c>
      <c r="B1247" s="25"/>
      <c r="C1247" s="7"/>
      <c r="D1247" s="6"/>
      <c r="E1247" s="6"/>
      <c r="F1247" s="6">
        <v>196</v>
      </c>
      <c r="G1247" s="6" t="s">
        <v>27</v>
      </c>
      <c r="H1247" s="6" t="s">
        <v>1548</v>
      </c>
    </row>
    <row r="1248" spans="1:8" ht="18.75" customHeight="1">
      <c r="A1248" s="10" t="s">
        <v>112</v>
      </c>
      <c r="B1248" s="34" t="str">
        <f>_xlfn.LET(_xlpm.inp,$B$1247,_xlpm.nInp,_xlfn.LET(_xlpm.raw,UPPER(TRIM($B$1247)),_xlpm.clean,SUBSTITUTE(SUBSTITUTE(SUBSTITUTE(SUBSTITUTE(SUBSTITUTE(_xlpm.raw,"，",","),"、",","),"；",","),"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48" s="19"/>
      <c r="D1248" s="6"/>
      <c r="E1248" s="6"/>
      <c r="F1248" s="6">
        <v>196</v>
      </c>
      <c r="G1248" s="6" t="s">
        <v>27</v>
      </c>
      <c r="H1248" s="6" t="s">
        <v>1548</v>
      </c>
    </row>
    <row r="1249" spans="1:8" ht="18.75" customHeight="1">
      <c r="A1249" s="10" t="s">
        <v>113</v>
      </c>
      <c r="B1249" s="35" t="str">
        <f>_xlfn.LET(_xlpm.inp,$B$1247,_xlpm.nStd,_xlfn.LET(_xlpm.raw,UPPER(TRIM($G$1239)),_xlpm.clean,SUBSTITUTE(SUBSTITUTE(SUBSTITUTE(SUBSTITUTE(SUBSTITUTE(_xlpm.raw,"，",","),"、",","),"；",","),"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49" s="18"/>
      <c r="D1249" s="6"/>
      <c r="E1249" s="6"/>
      <c r="F1249" s="6">
        <v>196</v>
      </c>
      <c r="G1249" s="6" t="s">
        <v>27</v>
      </c>
      <c r="H1249" s="6" t="s">
        <v>1548</v>
      </c>
    </row>
    <row r="1250" spans="1:8" ht="18.75" customHeight="1">
      <c r="A1250" s="37" t="s">
        <v>114</v>
      </c>
      <c r="B1250" s="52" t="str">
        <f>_xlfn.LET(_xlpm.inp,$B$1247,_xlpm.p,$H$1239,IF(OR(LEN(TRIM(_xlpm.inp))=0,LEN(TRIM(_xlpm.p))=0,_xlpm.p=0),"",_xlpm.p))</f>
        <v/>
      </c>
      <c r="C1250" s="53"/>
      <c r="D1250" s="6"/>
      <c r="E1250" s="6"/>
      <c r="F1250" s="6">
        <v>196</v>
      </c>
      <c r="G1250" s="6" t="s">
        <v>27</v>
      </c>
      <c r="H1250" s="6" t="s">
        <v>1548</v>
      </c>
    </row>
    <row r="1251" spans="1:8" ht="18.75" customHeight="1" thickBot="1">
      <c r="A1251" s="12"/>
      <c r="B1251" s="54"/>
      <c r="C1251" s="55"/>
      <c r="D1251" s="6"/>
      <c r="E1251" s="6"/>
      <c r="F1251" s="6">
        <v>196</v>
      </c>
      <c r="G1251" s="6" t="s">
        <v>27</v>
      </c>
      <c r="H1251" s="6" t="s">
        <v>1548</v>
      </c>
    </row>
    <row r="1252" spans="1:8" ht="58.5" customHeight="1" thickTop="1" thickBot="1">
      <c r="A1252" s="8" t="s">
        <v>865</v>
      </c>
      <c r="B1252" s="56" t="s">
        <v>1549</v>
      </c>
      <c r="C1252" s="73"/>
      <c r="D1252" s="6"/>
      <c r="E1252" s="6"/>
      <c r="F1252" s="6">
        <v>197</v>
      </c>
      <c r="G1252" s="6" t="s">
        <v>18</v>
      </c>
      <c r="H1252" s="6" t="s">
        <v>955</v>
      </c>
    </row>
    <row r="1253" spans="1:8" ht="18.75" customHeight="1">
      <c r="A1253" s="9"/>
      <c r="B1253" s="74"/>
      <c r="C1253" s="75"/>
      <c r="D1253" s="6"/>
      <c r="E1253" s="6"/>
      <c r="F1253" s="6"/>
      <c r="G1253" s="6"/>
      <c r="H1253" s="6"/>
    </row>
    <row r="1254" spans="1:8" ht="18.75" customHeight="1">
      <c r="A1254" s="10" t="s">
        <v>107</v>
      </c>
      <c r="B1254" s="64" t="s">
        <v>1325</v>
      </c>
      <c r="C1254" s="65"/>
      <c r="D1254" s="6"/>
      <c r="E1254" s="6"/>
      <c r="F1254" s="6">
        <v>197</v>
      </c>
      <c r="G1254" s="6" t="s">
        <v>18</v>
      </c>
      <c r="H1254" s="6" t="s">
        <v>955</v>
      </c>
    </row>
    <row r="1255" spans="1:8" ht="18.75" customHeight="1">
      <c r="A1255" s="10" t="s">
        <v>108</v>
      </c>
      <c r="B1255" s="64" t="s">
        <v>1326</v>
      </c>
      <c r="C1255" s="65"/>
      <c r="D1255" s="6"/>
      <c r="E1255" s="6"/>
      <c r="F1255" s="6">
        <v>197</v>
      </c>
      <c r="G1255" s="6" t="s">
        <v>18</v>
      </c>
      <c r="H1255" s="6" t="s">
        <v>955</v>
      </c>
    </row>
    <row r="1256" spans="1:8" ht="18.75" customHeight="1">
      <c r="A1256" s="10" t="s">
        <v>109</v>
      </c>
      <c r="B1256" s="64" t="s">
        <v>1327</v>
      </c>
      <c r="C1256" s="65"/>
      <c r="D1256" s="6"/>
      <c r="E1256" s="6"/>
      <c r="F1256" s="6">
        <v>197</v>
      </c>
      <c r="G1256" s="6" t="s">
        <v>18</v>
      </c>
      <c r="H1256" s="6" t="s">
        <v>955</v>
      </c>
    </row>
    <row r="1257" spans="1:8" ht="18.75" customHeight="1">
      <c r="A1257" s="10" t="s">
        <v>110</v>
      </c>
      <c r="B1257" s="64" t="s">
        <v>1328</v>
      </c>
      <c r="C1257" s="65"/>
      <c r="D1257" s="6"/>
      <c r="E1257" s="6"/>
      <c r="F1257" s="6">
        <v>197</v>
      </c>
      <c r="G1257" s="6" t="s">
        <v>18</v>
      </c>
      <c r="H1257" s="6" t="s">
        <v>955</v>
      </c>
    </row>
    <row r="1258" spans="1:8" ht="18.75" customHeight="1">
      <c r="A1258" s="10"/>
      <c r="B1258" s="62"/>
      <c r="C1258" s="63"/>
      <c r="D1258" s="6"/>
      <c r="E1258" s="6"/>
      <c r="F1258" s="6">
        <v>197</v>
      </c>
      <c r="G1258" s="6" t="s">
        <v>18</v>
      </c>
      <c r="H1258" s="6" t="s">
        <v>955</v>
      </c>
    </row>
    <row r="1259" spans="1:8" ht="18.75" customHeight="1" thickBot="1">
      <c r="A1259" s="10"/>
      <c r="B1259" s="66"/>
      <c r="C1259" s="67"/>
      <c r="D1259" s="6"/>
      <c r="E1259" s="6"/>
      <c r="F1259" s="6">
        <v>197</v>
      </c>
      <c r="G1259" s="6" t="s">
        <v>18</v>
      </c>
      <c r="H1259" s="6" t="s">
        <v>955</v>
      </c>
    </row>
    <row r="1260" spans="1:8" ht="18.75" customHeight="1" thickBot="1">
      <c r="A1260" s="11" t="s">
        <v>111</v>
      </c>
      <c r="B1260" s="25"/>
      <c r="C1260" s="7"/>
      <c r="D1260" s="6"/>
      <c r="E1260" s="6"/>
      <c r="F1260" s="6">
        <v>197</v>
      </c>
      <c r="G1260" s="6" t="s">
        <v>18</v>
      </c>
      <c r="H1260" s="6" t="s">
        <v>955</v>
      </c>
    </row>
    <row r="1261" spans="1:8" ht="18.75" customHeight="1">
      <c r="A1261" s="10" t="s">
        <v>112</v>
      </c>
      <c r="B1261" s="34" t="str">
        <f>_xlfn.LET(_xlpm.inp,$B$1260,_xlpm.nInp,_xlfn.LET(_xlpm.raw,UPPER(TRIM($B$1260)),_xlpm.clean,SUBSTITUTE(SUBSTITUTE(SUBSTITUTE(SUBSTITUTE(SUBSTITUTE(_xlpm.raw,"，",","),"、",","),"；",","),"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61" s="19"/>
      <c r="D1261" s="6"/>
      <c r="E1261" s="6"/>
      <c r="F1261" s="6">
        <v>197</v>
      </c>
      <c r="G1261" s="6" t="s">
        <v>18</v>
      </c>
      <c r="H1261" s="6" t="s">
        <v>955</v>
      </c>
    </row>
    <row r="1262" spans="1:8" ht="18.75" customHeight="1">
      <c r="A1262" s="10" t="s">
        <v>113</v>
      </c>
      <c r="B1262" s="35" t="str">
        <f>_xlfn.LET(_xlpm.inp,$B$1260,_xlpm.nStd,_xlfn.LET(_xlpm.raw,UPPER(TRIM($G$1252)),_xlpm.clean,SUBSTITUTE(SUBSTITUTE(SUBSTITUTE(SUBSTITUTE(SUBSTITUTE(_xlpm.raw,"，",","),"、",","),"；",","),"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62" s="18"/>
      <c r="D1262" s="6"/>
      <c r="E1262" s="6"/>
      <c r="F1262" s="6">
        <v>197</v>
      </c>
      <c r="G1262" s="6" t="s">
        <v>18</v>
      </c>
      <c r="H1262" s="6" t="s">
        <v>955</v>
      </c>
    </row>
    <row r="1263" spans="1:8" ht="18.75" customHeight="1">
      <c r="A1263" s="37" t="s">
        <v>114</v>
      </c>
      <c r="B1263" s="52" t="str">
        <f>_xlfn.LET(_xlpm.inp,$B$1260,_xlpm.p,$H$1252,IF(OR(LEN(TRIM(_xlpm.inp))=0,LEN(TRIM(_xlpm.p))=0,_xlpm.p=0),"",_xlpm.p))</f>
        <v/>
      </c>
      <c r="C1263" s="53"/>
      <c r="D1263" s="6"/>
      <c r="E1263" s="6"/>
      <c r="F1263" s="6">
        <v>197</v>
      </c>
      <c r="G1263" s="6" t="s">
        <v>18</v>
      </c>
      <c r="H1263" s="6" t="s">
        <v>955</v>
      </c>
    </row>
    <row r="1264" spans="1:8" ht="18.75" customHeight="1" thickBot="1">
      <c r="A1264" s="12"/>
      <c r="B1264" s="54"/>
      <c r="C1264" s="55"/>
      <c r="D1264" s="6"/>
      <c r="E1264" s="6"/>
      <c r="F1264" s="6">
        <v>197</v>
      </c>
      <c r="G1264" s="6" t="s">
        <v>18</v>
      </c>
      <c r="H1264" s="6" t="s">
        <v>955</v>
      </c>
    </row>
    <row r="1265" spans="1:8" ht="58.5" customHeight="1" thickTop="1" thickBot="1">
      <c r="A1265" s="8" t="s">
        <v>866</v>
      </c>
      <c r="B1265" s="56" t="s">
        <v>1550</v>
      </c>
      <c r="C1265" s="73"/>
      <c r="D1265" s="6"/>
      <c r="E1265" s="6"/>
      <c r="F1265" s="6">
        <v>198</v>
      </c>
      <c r="G1265" s="6" t="s">
        <v>18</v>
      </c>
      <c r="H1265" s="6" t="s">
        <v>1551</v>
      </c>
    </row>
    <row r="1266" spans="1:8" ht="18.75" customHeight="1">
      <c r="A1266" s="9"/>
      <c r="B1266" s="74"/>
      <c r="C1266" s="75"/>
      <c r="D1266" s="6"/>
      <c r="E1266" s="6"/>
      <c r="F1266" s="6"/>
      <c r="G1266" s="6"/>
      <c r="H1266" s="6"/>
    </row>
    <row r="1267" spans="1:8" ht="18.75" customHeight="1">
      <c r="A1267" s="10" t="s">
        <v>107</v>
      </c>
      <c r="B1267" s="64" t="s">
        <v>1329</v>
      </c>
      <c r="C1267" s="65"/>
      <c r="D1267" s="6"/>
      <c r="E1267" s="6"/>
      <c r="F1267" s="6">
        <v>198</v>
      </c>
      <c r="G1267" s="6" t="s">
        <v>18</v>
      </c>
      <c r="H1267" s="6" t="s">
        <v>1551</v>
      </c>
    </row>
    <row r="1268" spans="1:8" ht="18.75" customHeight="1">
      <c r="A1268" s="10" t="s">
        <v>108</v>
      </c>
      <c r="B1268" s="64" t="s">
        <v>1330</v>
      </c>
      <c r="C1268" s="65"/>
      <c r="D1268" s="6"/>
      <c r="E1268" s="6"/>
      <c r="F1268" s="6">
        <v>198</v>
      </c>
      <c r="G1268" s="6" t="s">
        <v>18</v>
      </c>
      <c r="H1268" s="6" t="s">
        <v>1551</v>
      </c>
    </row>
    <row r="1269" spans="1:8" ht="18.75" customHeight="1">
      <c r="A1269" s="10" t="s">
        <v>109</v>
      </c>
      <c r="B1269" s="64" t="s">
        <v>1552</v>
      </c>
      <c r="C1269" s="65"/>
      <c r="D1269" s="6"/>
      <c r="E1269" s="6"/>
      <c r="F1269" s="6">
        <v>198</v>
      </c>
      <c r="G1269" s="6" t="s">
        <v>18</v>
      </c>
      <c r="H1269" s="6" t="s">
        <v>1551</v>
      </c>
    </row>
    <row r="1270" spans="1:8" ht="18.75" customHeight="1">
      <c r="A1270" s="10" t="s">
        <v>110</v>
      </c>
      <c r="B1270" s="64" t="s">
        <v>1553</v>
      </c>
      <c r="C1270" s="65"/>
      <c r="D1270" s="6"/>
      <c r="E1270" s="6"/>
      <c r="F1270" s="6">
        <v>198</v>
      </c>
      <c r="G1270" s="6" t="s">
        <v>18</v>
      </c>
      <c r="H1270" s="6" t="s">
        <v>1551</v>
      </c>
    </row>
    <row r="1271" spans="1:8" ht="18.75" customHeight="1">
      <c r="A1271" s="10"/>
      <c r="B1271" s="62"/>
      <c r="C1271" s="63"/>
      <c r="D1271" s="6"/>
      <c r="E1271" s="6"/>
      <c r="F1271" s="6">
        <v>198</v>
      </c>
      <c r="G1271" s="6" t="s">
        <v>18</v>
      </c>
      <c r="H1271" s="6" t="s">
        <v>1551</v>
      </c>
    </row>
    <row r="1272" spans="1:8" ht="18.75" customHeight="1" thickBot="1">
      <c r="A1272" s="10"/>
      <c r="B1272" s="66"/>
      <c r="C1272" s="67"/>
      <c r="D1272" s="6"/>
      <c r="E1272" s="6"/>
      <c r="F1272" s="6">
        <v>198</v>
      </c>
      <c r="G1272" s="6" t="s">
        <v>18</v>
      </c>
      <c r="H1272" s="6" t="s">
        <v>1551</v>
      </c>
    </row>
    <row r="1273" spans="1:8" ht="18.75" customHeight="1" thickBot="1">
      <c r="A1273" s="11" t="s">
        <v>111</v>
      </c>
      <c r="B1273" s="25"/>
      <c r="C1273" s="7"/>
      <c r="D1273" s="6"/>
      <c r="E1273" s="6"/>
      <c r="F1273" s="6">
        <v>198</v>
      </c>
      <c r="G1273" s="6" t="s">
        <v>18</v>
      </c>
      <c r="H1273" s="6" t="s">
        <v>1551</v>
      </c>
    </row>
    <row r="1274" spans="1:8" ht="18.75" customHeight="1">
      <c r="A1274" s="10" t="s">
        <v>112</v>
      </c>
      <c r="B1274" s="34" t="str">
        <f>_xlfn.LET(_xlpm.inp,$B$1273,_xlpm.nInp,_xlfn.LET(_xlpm.raw,UPPER(TRIM($B$1273)),_xlpm.clean,SUBSTITUTE(SUBSTITUTE(SUBSTITUTE(SUBSTITUTE(SUBSTITUTE(_xlpm.raw,"，",","),"、",","),"；",","),"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74" s="19"/>
      <c r="D1274" s="6"/>
      <c r="E1274" s="6"/>
      <c r="F1274" s="6">
        <v>198</v>
      </c>
      <c r="G1274" s="6" t="s">
        <v>18</v>
      </c>
      <c r="H1274" s="6" t="s">
        <v>1551</v>
      </c>
    </row>
    <row r="1275" spans="1:8" ht="18.75" customHeight="1">
      <c r="A1275" s="10" t="s">
        <v>113</v>
      </c>
      <c r="B1275" s="35" t="str">
        <f>_xlfn.LET(_xlpm.inp,$B$1273,_xlpm.nStd,_xlfn.LET(_xlpm.raw,UPPER(TRIM($G$1265)),_xlpm.clean,SUBSTITUTE(SUBSTITUTE(SUBSTITUTE(SUBSTITUTE(SUBSTITUTE(_xlpm.raw,"，",","),"、",","),"；",","),"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75" s="18"/>
      <c r="D1275" s="6"/>
      <c r="E1275" s="6"/>
      <c r="F1275" s="6">
        <v>198</v>
      </c>
      <c r="G1275" s="6" t="s">
        <v>18</v>
      </c>
      <c r="H1275" s="6" t="s">
        <v>1551</v>
      </c>
    </row>
    <row r="1276" spans="1:8" ht="18.75" customHeight="1">
      <c r="A1276" s="37" t="s">
        <v>114</v>
      </c>
      <c r="B1276" s="52" t="str">
        <f>_xlfn.LET(_xlpm.inp,$B$1273,_xlpm.p,$H$1265,IF(OR(LEN(TRIM(_xlpm.inp))=0,LEN(TRIM(_xlpm.p))=0,_xlpm.p=0),"",_xlpm.p))</f>
        <v/>
      </c>
      <c r="C1276" s="53"/>
      <c r="D1276" s="6"/>
      <c r="E1276" s="6"/>
      <c r="F1276" s="6">
        <v>198</v>
      </c>
      <c r="G1276" s="6" t="s">
        <v>18</v>
      </c>
      <c r="H1276" s="6" t="s">
        <v>1551</v>
      </c>
    </row>
    <row r="1277" spans="1:8" ht="18.75" customHeight="1" thickBot="1">
      <c r="A1277" s="12"/>
      <c r="B1277" s="54"/>
      <c r="C1277" s="55"/>
      <c r="D1277" s="6"/>
      <c r="E1277" s="6"/>
      <c r="F1277" s="6">
        <v>198</v>
      </c>
      <c r="G1277" s="6" t="s">
        <v>18</v>
      </c>
      <c r="H1277" s="6" t="s">
        <v>1551</v>
      </c>
    </row>
    <row r="1278" spans="1:8" ht="58.5" customHeight="1" thickTop="1" thickBot="1">
      <c r="A1278" s="8" t="s">
        <v>867</v>
      </c>
      <c r="B1278" s="56" t="s">
        <v>1554</v>
      </c>
      <c r="C1278" s="73"/>
      <c r="D1278" s="6"/>
      <c r="E1278" s="6"/>
      <c r="F1278" s="6">
        <v>199</v>
      </c>
      <c r="G1278" s="6" t="s">
        <v>26</v>
      </c>
      <c r="H1278" s="6" t="s">
        <v>1555</v>
      </c>
    </row>
    <row r="1279" spans="1:8" ht="18.75" customHeight="1">
      <c r="A1279" s="9"/>
      <c r="B1279" s="74"/>
      <c r="C1279" s="75"/>
      <c r="D1279" s="6"/>
      <c r="E1279" s="6"/>
      <c r="F1279" s="6"/>
      <c r="G1279" s="6"/>
      <c r="H1279" s="6"/>
    </row>
    <row r="1280" spans="1:8" ht="18.75" customHeight="1">
      <c r="A1280" s="10" t="s">
        <v>107</v>
      </c>
      <c r="B1280" s="64" t="s">
        <v>1331</v>
      </c>
      <c r="C1280" s="65"/>
      <c r="D1280" s="6"/>
      <c r="E1280" s="6"/>
      <c r="F1280" s="6">
        <v>199</v>
      </c>
      <c r="G1280" s="6" t="s">
        <v>26</v>
      </c>
      <c r="H1280" s="6" t="s">
        <v>1555</v>
      </c>
    </row>
    <row r="1281" spans="1:8" ht="18.75" customHeight="1">
      <c r="A1281" s="10" t="s">
        <v>108</v>
      </c>
      <c r="B1281" s="64" t="s">
        <v>1332</v>
      </c>
      <c r="C1281" s="65"/>
      <c r="D1281" s="6"/>
      <c r="E1281" s="6"/>
      <c r="F1281" s="6">
        <v>199</v>
      </c>
      <c r="G1281" s="6" t="s">
        <v>26</v>
      </c>
      <c r="H1281" s="6" t="s">
        <v>1555</v>
      </c>
    </row>
    <row r="1282" spans="1:8" ht="18.75" customHeight="1">
      <c r="A1282" s="10" t="s">
        <v>109</v>
      </c>
      <c r="B1282" s="64" t="s">
        <v>1333</v>
      </c>
      <c r="C1282" s="65"/>
      <c r="D1282" s="6"/>
      <c r="E1282" s="6"/>
      <c r="F1282" s="6">
        <v>199</v>
      </c>
      <c r="G1282" s="6" t="s">
        <v>26</v>
      </c>
      <c r="H1282" s="6" t="s">
        <v>1555</v>
      </c>
    </row>
    <row r="1283" spans="1:8" ht="18.75" customHeight="1">
      <c r="A1283" s="10" t="s">
        <v>110</v>
      </c>
      <c r="B1283" s="64" t="s">
        <v>1334</v>
      </c>
      <c r="C1283" s="65"/>
      <c r="D1283" s="6"/>
      <c r="E1283" s="6"/>
      <c r="F1283" s="6">
        <v>199</v>
      </c>
      <c r="G1283" s="6" t="s">
        <v>26</v>
      </c>
      <c r="H1283" s="6" t="s">
        <v>1555</v>
      </c>
    </row>
    <row r="1284" spans="1:8" ht="18.75" customHeight="1">
      <c r="A1284" s="10"/>
      <c r="B1284" s="62"/>
      <c r="C1284" s="63"/>
      <c r="D1284" s="6"/>
      <c r="E1284" s="6"/>
      <c r="F1284" s="6">
        <v>199</v>
      </c>
      <c r="G1284" s="6" t="s">
        <v>26</v>
      </c>
      <c r="H1284" s="6" t="s">
        <v>1555</v>
      </c>
    </row>
    <row r="1285" spans="1:8" ht="18.75" customHeight="1" thickBot="1">
      <c r="A1285" s="10"/>
      <c r="B1285" s="66"/>
      <c r="C1285" s="67"/>
      <c r="D1285" s="6"/>
      <c r="E1285" s="6"/>
      <c r="F1285" s="6">
        <v>199</v>
      </c>
      <c r="G1285" s="6" t="s">
        <v>26</v>
      </c>
      <c r="H1285" s="6" t="s">
        <v>1555</v>
      </c>
    </row>
    <row r="1286" spans="1:8" ht="18.75" customHeight="1" thickBot="1">
      <c r="A1286" s="11" t="s">
        <v>111</v>
      </c>
      <c r="B1286" s="25"/>
      <c r="C1286" s="7"/>
      <c r="D1286" s="6"/>
      <c r="E1286" s="6"/>
      <c r="F1286" s="6">
        <v>199</v>
      </c>
      <c r="G1286" s="6" t="s">
        <v>26</v>
      </c>
      <c r="H1286" s="6" t="s">
        <v>1555</v>
      </c>
    </row>
    <row r="1287" spans="1:8" ht="18.75" customHeight="1">
      <c r="A1287" s="10" t="s">
        <v>112</v>
      </c>
      <c r="B1287" s="34" t="str">
        <f>_xlfn.LET(_xlpm.inp,$B$1286,_xlpm.nInp,_xlfn.LET(_xlpm.raw,UPPER(TRIM($B$1286)),_xlpm.clean,SUBSTITUTE(SUBSTITUTE(SUBSTITUTE(SUBSTITUTE(SUBSTITUTE(_xlpm.raw,"，",","),"、",","),"；",","),"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87" s="19"/>
      <c r="D1287" s="6"/>
      <c r="E1287" s="6"/>
      <c r="F1287" s="6">
        <v>199</v>
      </c>
      <c r="G1287" s="6" t="s">
        <v>26</v>
      </c>
      <c r="H1287" s="6" t="s">
        <v>1555</v>
      </c>
    </row>
    <row r="1288" spans="1:8" ht="18.75" customHeight="1">
      <c r="A1288" s="10" t="s">
        <v>113</v>
      </c>
      <c r="B1288" s="35" t="str">
        <f>_xlfn.LET(_xlpm.inp,$B$1286,_xlpm.nStd,_xlfn.LET(_xlpm.raw,UPPER(TRIM($G$1278)),_xlpm.clean,SUBSTITUTE(SUBSTITUTE(SUBSTITUTE(SUBSTITUTE(SUBSTITUTE(_xlpm.raw,"，",","),"、",","),"；",","),"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88" s="18"/>
      <c r="D1288" s="6"/>
      <c r="E1288" s="6"/>
      <c r="F1288" s="6">
        <v>199</v>
      </c>
      <c r="G1288" s="6" t="s">
        <v>26</v>
      </c>
      <c r="H1288" s="6" t="s">
        <v>1555</v>
      </c>
    </row>
    <row r="1289" spans="1:8" ht="47.25" customHeight="1">
      <c r="A1289" s="37" t="s">
        <v>114</v>
      </c>
      <c r="B1289" s="52" t="str">
        <f>_xlfn.LET(_xlpm.inp,$B$1286,_xlpm.p,$H$1278,IF(OR(LEN(TRIM(_xlpm.inp))=0,LEN(TRIM(_xlpm.p))=0,_xlpm.p=0),"",_xlpm.p))</f>
        <v/>
      </c>
      <c r="C1289" s="53"/>
      <c r="D1289" s="6"/>
      <c r="E1289" s="6"/>
      <c r="F1289" s="6">
        <v>199</v>
      </c>
      <c r="G1289" s="6" t="s">
        <v>26</v>
      </c>
      <c r="H1289" s="6" t="s">
        <v>1555</v>
      </c>
    </row>
    <row r="1290" spans="1:8" ht="18.75" customHeight="1" thickBot="1">
      <c r="A1290" s="12"/>
      <c r="B1290" s="54"/>
      <c r="C1290" s="55"/>
      <c r="D1290" s="6"/>
      <c r="E1290" s="6"/>
      <c r="F1290" s="6">
        <v>199</v>
      </c>
      <c r="G1290" s="6" t="s">
        <v>26</v>
      </c>
      <c r="H1290" s="6" t="s">
        <v>1555</v>
      </c>
    </row>
    <row r="1291" spans="1:8" ht="58.5" customHeight="1" thickTop="1" thickBot="1">
      <c r="A1291" s="8" t="s">
        <v>868</v>
      </c>
      <c r="B1291" s="56" t="s">
        <v>1556</v>
      </c>
      <c r="C1291" s="73"/>
      <c r="D1291" s="6"/>
      <c r="E1291" s="6"/>
      <c r="F1291" s="6">
        <v>200</v>
      </c>
      <c r="G1291" s="6" t="s">
        <v>30</v>
      </c>
      <c r="H1291" s="6" t="s">
        <v>1557</v>
      </c>
    </row>
    <row r="1292" spans="1:8" ht="18.75" customHeight="1">
      <c r="A1292" s="9"/>
      <c r="B1292" s="74"/>
      <c r="C1292" s="75"/>
      <c r="D1292" s="6"/>
      <c r="E1292" s="6"/>
      <c r="F1292" s="6"/>
      <c r="G1292" s="6"/>
      <c r="H1292" s="6"/>
    </row>
    <row r="1293" spans="1:8" ht="18.75" customHeight="1">
      <c r="A1293" s="10" t="s">
        <v>107</v>
      </c>
      <c r="B1293" s="64" t="s">
        <v>1335</v>
      </c>
      <c r="C1293" s="65"/>
      <c r="D1293" s="6"/>
      <c r="E1293" s="6"/>
      <c r="F1293" s="6">
        <v>200</v>
      </c>
      <c r="G1293" s="6" t="s">
        <v>30</v>
      </c>
      <c r="H1293" s="6" t="s">
        <v>1557</v>
      </c>
    </row>
    <row r="1294" spans="1:8" ht="18.75" customHeight="1">
      <c r="A1294" s="10" t="s">
        <v>108</v>
      </c>
      <c r="B1294" s="64" t="s">
        <v>1336</v>
      </c>
      <c r="C1294" s="65"/>
      <c r="D1294" s="6"/>
      <c r="E1294" s="6"/>
      <c r="F1294" s="6">
        <v>200</v>
      </c>
      <c r="G1294" s="6" t="s">
        <v>30</v>
      </c>
      <c r="H1294" s="6" t="s">
        <v>1557</v>
      </c>
    </row>
    <row r="1295" spans="1:8" ht="18.75" customHeight="1">
      <c r="A1295" s="10" t="s">
        <v>109</v>
      </c>
      <c r="B1295" s="64" t="s">
        <v>1337</v>
      </c>
      <c r="C1295" s="65"/>
      <c r="D1295" s="6"/>
      <c r="E1295" s="6"/>
      <c r="F1295" s="6">
        <v>200</v>
      </c>
      <c r="G1295" s="6" t="s">
        <v>30</v>
      </c>
      <c r="H1295" s="6" t="s">
        <v>1557</v>
      </c>
    </row>
    <row r="1296" spans="1:8" ht="18.75" customHeight="1">
      <c r="A1296" s="10" t="s">
        <v>110</v>
      </c>
      <c r="B1296" s="64" t="s">
        <v>1558</v>
      </c>
      <c r="C1296" s="65"/>
      <c r="D1296" s="6"/>
      <c r="E1296" s="6"/>
      <c r="F1296" s="6">
        <v>200</v>
      </c>
      <c r="G1296" s="6" t="s">
        <v>30</v>
      </c>
      <c r="H1296" s="6" t="s">
        <v>1557</v>
      </c>
    </row>
    <row r="1297" spans="1:8" ht="18.75" customHeight="1">
      <c r="A1297" s="10" t="s">
        <v>128</v>
      </c>
      <c r="B1297" s="62" t="s">
        <v>1559</v>
      </c>
      <c r="C1297" s="63"/>
      <c r="D1297" s="6"/>
      <c r="E1297" s="6"/>
      <c r="F1297" s="6">
        <v>200</v>
      </c>
      <c r="G1297" s="6" t="s">
        <v>30</v>
      </c>
      <c r="H1297" s="6" t="s">
        <v>1557</v>
      </c>
    </row>
    <row r="1298" spans="1:8" ht="18.75" customHeight="1" thickBot="1">
      <c r="A1298" s="10"/>
      <c r="B1298" s="66"/>
      <c r="C1298" s="67"/>
      <c r="D1298" s="6"/>
      <c r="E1298" s="6"/>
      <c r="F1298" s="6">
        <v>200</v>
      </c>
      <c r="G1298" s="6" t="s">
        <v>30</v>
      </c>
      <c r="H1298" s="6" t="s">
        <v>1557</v>
      </c>
    </row>
    <row r="1299" spans="1:8" ht="18.75" customHeight="1" thickBot="1">
      <c r="A1299" s="11" t="s">
        <v>111</v>
      </c>
      <c r="B1299" s="25"/>
      <c r="C1299" s="7"/>
      <c r="D1299" s="6"/>
      <c r="E1299" s="6"/>
      <c r="F1299" s="6">
        <v>200</v>
      </c>
      <c r="G1299" s="6" t="s">
        <v>30</v>
      </c>
      <c r="H1299" s="6" t="s">
        <v>1557</v>
      </c>
    </row>
    <row r="1300" spans="1:8" ht="18.75" customHeight="1">
      <c r="A1300" s="10" t="s">
        <v>112</v>
      </c>
      <c r="B1300" s="34" t="str">
        <f>_xlfn.LET(_xlpm.inp,$B$1299,_xlpm.nInp,_xlfn.LET(_xlpm.raw,UPPER(TRIM($B$1299)),_xlpm.clean,SUBSTITUTE(SUBSTITUTE(SUBSTITUTE(SUBSTITUTE(SUBSTITUTE(_xlpm.raw,"，",","),"、",","),"；",","),"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0" s="19"/>
      <c r="D1300" s="6"/>
      <c r="E1300" s="6"/>
      <c r="F1300" s="6">
        <v>200</v>
      </c>
      <c r="G1300" s="6" t="s">
        <v>30</v>
      </c>
      <c r="H1300" s="6" t="s">
        <v>1557</v>
      </c>
    </row>
    <row r="1301" spans="1:8" ht="18.75" customHeight="1">
      <c r="A1301" s="10" t="s">
        <v>113</v>
      </c>
      <c r="B1301" s="35" t="str">
        <f>_xlfn.LET(_xlpm.inp,$B$1299,_xlpm.nStd,_xlfn.LET(_xlpm.raw,UPPER(TRIM($G$1291)),_xlpm.clean,SUBSTITUTE(SUBSTITUTE(SUBSTITUTE(SUBSTITUTE(SUBSTITUTE(_xlpm.raw,"，",","),"、",","),"；",","),"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01" s="18"/>
      <c r="D1301" s="6"/>
      <c r="E1301" s="6"/>
      <c r="F1301" s="6">
        <v>200</v>
      </c>
      <c r="G1301" s="6" t="s">
        <v>30</v>
      </c>
      <c r="H1301" s="6" t="s">
        <v>1557</v>
      </c>
    </row>
    <row r="1302" spans="1:8" ht="40.5" customHeight="1">
      <c r="A1302" s="37" t="s">
        <v>114</v>
      </c>
      <c r="B1302" s="52" t="str">
        <f>_xlfn.LET(_xlpm.inp,$B$1299,_xlpm.p,$H$1291,IF(OR(LEN(TRIM(_xlpm.inp))=0,LEN(TRIM(_xlpm.p))=0,_xlpm.p=0),"",_xlpm.p))</f>
        <v/>
      </c>
      <c r="C1302" s="53"/>
      <c r="D1302" s="6"/>
      <c r="E1302" s="6"/>
      <c r="F1302" s="6">
        <v>200</v>
      </c>
      <c r="G1302" s="6" t="s">
        <v>30</v>
      </c>
      <c r="H1302" s="6" t="s">
        <v>1557</v>
      </c>
    </row>
    <row r="1303" spans="1:8" ht="18.75" customHeight="1" thickBot="1">
      <c r="A1303" s="12"/>
      <c r="B1303" s="54"/>
      <c r="C1303" s="55"/>
      <c r="D1303" s="6"/>
      <c r="E1303" s="6"/>
      <c r="F1303" s="6">
        <v>200</v>
      </c>
      <c r="G1303" s="6" t="s">
        <v>30</v>
      </c>
      <c r="H1303" s="6" t="s">
        <v>1557</v>
      </c>
    </row>
    <row r="1304" spans="1:8" ht="17.25" thickTop="1">
      <c r="A1304" s="5"/>
      <c r="B1304" s="79"/>
      <c r="C1304" s="79"/>
      <c r="D1304" s="6"/>
      <c r="E1304" s="6"/>
      <c r="F1304" s="6"/>
      <c r="G1304" s="6"/>
      <c r="H1304" s="6" t="str">
        <f>_xlfn.LET(_xlpm.v,_xlfn.XLOOKUP(F1304,题库数据!$A$5:$A$104,题库数据!$K$5:$K$104,""),IF(OR(_xlpm.v="",_xlpm.v=0),"",_xlpm.v))</f>
        <v/>
      </c>
    </row>
  </sheetData>
  <mergeCells count="1004">
    <mergeCell ref="B1304:C1304"/>
    <mergeCell ref="B54:C54"/>
    <mergeCell ref="B1295:C1295"/>
    <mergeCell ref="B1296:C1296"/>
    <mergeCell ref="B1297:C1297"/>
    <mergeCell ref="B1298:C1298"/>
    <mergeCell ref="B1302:C1302"/>
    <mergeCell ref="B1303:C1303"/>
    <mergeCell ref="B1289:C1289"/>
    <mergeCell ref="B1290:C1290"/>
    <mergeCell ref="B1291:C1291"/>
    <mergeCell ref="B1292:C1292"/>
    <mergeCell ref="B1293:C1293"/>
    <mergeCell ref="B1294:C1294"/>
    <mergeCell ref="B1280:C1280"/>
    <mergeCell ref="B1281:C1281"/>
    <mergeCell ref="B1282:C1282"/>
    <mergeCell ref="B1283:C1283"/>
    <mergeCell ref="B1284:C1284"/>
    <mergeCell ref="B1285:C1285"/>
    <mergeCell ref="B1271:C1271"/>
    <mergeCell ref="B1272:C1272"/>
    <mergeCell ref="B1276:C1276"/>
    <mergeCell ref="B1277:C1277"/>
    <mergeCell ref="B1278:C1278"/>
    <mergeCell ref="B1279:C1279"/>
    <mergeCell ref="B1265:C1265"/>
    <mergeCell ref="B1266:C1266"/>
    <mergeCell ref="B1267:C1267"/>
    <mergeCell ref="B1268:C1268"/>
    <mergeCell ref="B1269:C1269"/>
    <mergeCell ref="B1270:C1270"/>
    <mergeCell ref="B1256:C1256"/>
    <mergeCell ref="B1257:C1257"/>
    <mergeCell ref="B1258:C1258"/>
    <mergeCell ref="B1259:C1259"/>
    <mergeCell ref="B1263:C1263"/>
    <mergeCell ref="B1264:C1264"/>
    <mergeCell ref="B1250:C1250"/>
    <mergeCell ref="B1251:C1251"/>
    <mergeCell ref="B1252:C1252"/>
    <mergeCell ref="B1253:C1253"/>
    <mergeCell ref="B1254:C1254"/>
    <mergeCell ref="B1255:C1255"/>
    <mergeCell ref="B1241:C1241"/>
    <mergeCell ref="B1242:C1242"/>
    <mergeCell ref="B1243:C1243"/>
    <mergeCell ref="B1244:C1244"/>
    <mergeCell ref="B1245:C1245"/>
    <mergeCell ref="B1246:C1246"/>
    <mergeCell ref="B1232:C1232"/>
    <mergeCell ref="B1233:C1233"/>
    <mergeCell ref="B1237:C1237"/>
    <mergeCell ref="B1238:C1238"/>
    <mergeCell ref="B1239:C1239"/>
    <mergeCell ref="B1240:C1240"/>
    <mergeCell ref="B1226:C1226"/>
    <mergeCell ref="B1227:C1227"/>
    <mergeCell ref="B1228:C1228"/>
    <mergeCell ref="B1229:C1229"/>
    <mergeCell ref="B1230:C1230"/>
    <mergeCell ref="B1231:C1231"/>
    <mergeCell ref="B1217:C1217"/>
    <mergeCell ref="B1218:C1218"/>
    <mergeCell ref="B1219:C1219"/>
    <mergeCell ref="B1220:C1220"/>
    <mergeCell ref="B1224:C1224"/>
    <mergeCell ref="B1225:C1225"/>
    <mergeCell ref="B1211:C1211"/>
    <mergeCell ref="B1212:C1212"/>
    <mergeCell ref="B1213:C1213"/>
    <mergeCell ref="B1214:C1214"/>
    <mergeCell ref="B1215:C1215"/>
    <mergeCell ref="B1216:C1216"/>
    <mergeCell ref="B1202:C1202"/>
    <mergeCell ref="B1203:C1203"/>
    <mergeCell ref="B1204:C1204"/>
    <mergeCell ref="B1205:C1205"/>
    <mergeCell ref="B1206:C1206"/>
    <mergeCell ref="B1207:C1207"/>
    <mergeCell ref="B1193:C1193"/>
    <mergeCell ref="B1194:C1194"/>
    <mergeCell ref="B1198:C1198"/>
    <mergeCell ref="B1199:C1199"/>
    <mergeCell ref="B1200:C1200"/>
    <mergeCell ref="B1201:C1201"/>
    <mergeCell ref="B1187:C1187"/>
    <mergeCell ref="B1188:C1188"/>
    <mergeCell ref="B1189:C1189"/>
    <mergeCell ref="B1190:C1190"/>
    <mergeCell ref="B1191:C1191"/>
    <mergeCell ref="B1192:C1192"/>
    <mergeCell ref="B1178:C1178"/>
    <mergeCell ref="B1179:C1179"/>
    <mergeCell ref="B1180:C1180"/>
    <mergeCell ref="B1181:C1181"/>
    <mergeCell ref="B1185:C1185"/>
    <mergeCell ref="B1186:C1186"/>
    <mergeCell ref="B1172:C1172"/>
    <mergeCell ref="B1173:C1173"/>
    <mergeCell ref="B1174:C1174"/>
    <mergeCell ref="B1175:C1175"/>
    <mergeCell ref="B1176:C1176"/>
    <mergeCell ref="B1177:C1177"/>
    <mergeCell ref="B1163:C1163"/>
    <mergeCell ref="B1164:C1164"/>
    <mergeCell ref="B1165:C1165"/>
    <mergeCell ref="B1166:C1166"/>
    <mergeCell ref="B1167:C1167"/>
    <mergeCell ref="B1168:C1168"/>
    <mergeCell ref="B1154:C1154"/>
    <mergeCell ref="B1155:C1155"/>
    <mergeCell ref="B1159:C1159"/>
    <mergeCell ref="B1160:C1160"/>
    <mergeCell ref="B1161:C1161"/>
    <mergeCell ref="B1162:C1162"/>
    <mergeCell ref="B1148:C1148"/>
    <mergeCell ref="B1149:C1149"/>
    <mergeCell ref="B1150:C1150"/>
    <mergeCell ref="B1151:C1151"/>
    <mergeCell ref="B1152:C1152"/>
    <mergeCell ref="B1153:C1153"/>
    <mergeCell ref="B1139:C1139"/>
    <mergeCell ref="B1140:C1140"/>
    <mergeCell ref="B1141:C1141"/>
    <mergeCell ref="B1142:C1142"/>
    <mergeCell ref="B1146:C1146"/>
    <mergeCell ref="B1147:C1147"/>
    <mergeCell ref="B1133:C1133"/>
    <mergeCell ref="B1134:C1134"/>
    <mergeCell ref="B1135:C1135"/>
    <mergeCell ref="B1136:C1136"/>
    <mergeCell ref="B1137:C1137"/>
    <mergeCell ref="B1138:C1138"/>
    <mergeCell ref="B1124:C1124"/>
    <mergeCell ref="B1125:C1125"/>
    <mergeCell ref="B1126:C1126"/>
    <mergeCell ref="B1127:C1127"/>
    <mergeCell ref="B1128:C1128"/>
    <mergeCell ref="B1129:C1129"/>
    <mergeCell ref="B1115:C1115"/>
    <mergeCell ref="B1116:C1116"/>
    <mergeCell ref="B1120:C1120"/>
    <mergeCell ref="B1121:C1121"/>
    <mergeCell ref="B1122:C1122"/>
    <mergeCell ref="B1123:C1123"/>
    <mergeCell ref="B1109:C1109"/>
    <mergeCell ref="B1110:C1110"/>
    <mergeCell ref="B1111:C1111"/>
    <mergeCell ref="B1112:C1112"/>
    <mergeCell ref="B1113:C1113"/>
    <mergeCell ref="B1114:C1114"/>
    <mergeCell ref="B1100:C1100"/>
    <mergeCell ref="B1101:C1101"/>
    <mergeCell ref="B1102:C1102"/>
    <mergeCell ref="B1103:C1103"/>
    <mergeCell ref="B1107:C1107"/>
    <mergeCell ref="B1108:C1108"/>
    <mergeCell ref="B1094:C1094"/>
    <mergeCell ref="B1095:C1095"/>
    <mergeCell ref="B1096:C1096"/>
    <mergeCell ref="B1097:C1097"/>
    <mergeCell ref="B1098:C1098"/>
    <mergeCell ref="B1099:C1099"/>
    <mergeCell ref="B1085:C1085"/>
    <mergeCell ref="B1086:C1086"/>
    <mergeCell ref="B1087:C1087"/>
    <mergeCell ref="B1088:C1088"/>
    <mergeCell ref="B1089:C1089"/>
    <mergeCell ref="B1090:C1090"/>
    <mergeCell ref="B1076:C1076"/>
    <mergeCell ref="B1077:C1077"/>
    <mergeCell ref="B1081:C1081"/>
    <mergeCell ref="B1082:C1082"/>
    <mergeCell ref="B1083:C1083"/>
    <mergeCell ref="B1084:C1084"/>
    <mergeCell ref="B1070:C1070"/>
    <mergeCell ref="B1071:C1071"/>
    <mergeCell ref="B1072:C1072"/>
    <mergeCell ref="B1073:C1073"/>
    <mergeCell ref="B1074:C1074"/>
    <mergeCell ref="B1075:C1075"/>
    <mergeCell ref="B1061:C1061"/>
    <mergeCell ref="B1062:C1062"/>
    <mergeCell ref="B1063:C1063"/>
    <mergeCell ref="B1064:C1064"/>
    <mergeCell ref="B1068:C1068"/>
    <mergeCell ref="B1069:C1069"/>
    <mergeCell ref="B1055:C1055"/>
    <mergeCell ref="B1056:C1056"/>
    <mergeCell ref="B1057:C1057"/>
    <mergeCell ref="B1058:C1058"/>
    <mergeCell ref="B1059:C1059"/>
    <mergeCell ref="B1060:C1060"/>
    <mergeCell ref="B1046:C1046"/>
    <mergeCell ref="B1047:C1047"/>
    <mergeCell ref="B1048:C1048"/>
    <mergeCell ref="B1049:C1049"/>
    <mergeCell ref="B1050:C1050"/>
    <mergeCell ref="B1051:C1051"/>
    <mergeCell ref="B1037:C1037"/>
    <mergeCell ref="B1038:C1038"/>
    <mergeCell ref="B1042:C1042"/>
    <mergeCell ref="B1043:C1043"/>
    <mergeCell ref="B1044:C1044"/>
    <mergeCell ref="B1045:C1045"/>
    <mergeCell ref="B1031:C1031"/>
    <mergeCell ref="B1032:C1032"/>
    <mergeCell ref="B1033:C1033"/>
    <mergeCell ref="B1034:C1034"/>
    <mergeCell ref="B1035:C1035"/>
    <mergeCell ref="B1036:C1036"/>
    <mergeCell ref="B1022:C1022"/>
    <mergeCell ref="B1023:C1023"/>
    <mergeCell ref="B1024:C1024"/>
    <mergeCell ref="B1025:C1025"/>
    <mergeCell ref="B1029:C1029"/>
    <mergeCell ref="B1030:C1030"/>
    <mergeCell ref="B1016:C1016"/>
    <mergeCell ref="B1017:C1017"/>
    <mergeCell ref="B1018:C1018"/>
    <mergeCell ref="B1019:C1019"/>
    <mergeCell ref="B1020:C1020"/>
    <mergeCell ref="B1021:C1021"/>
    <mergeCell ref="B1007:C1007"/>
    <mergeCell ref="B1008:C1008"/>
    <mergeCell ref="B1009:C1009"/>
    <mergeCell ref="B1010:C1010"/>
    <mergeCell ref="B1011:C1011"/>
    <mergeCell ref="B1012:C1012"/>
    <mergeCell ref="B998:C998"/>
    <mergeCell ref="B999:C999"/>
    <mergeCell ref="B1003:C1003"/>
    <mergeCell ref="B1004:C1004"/>
    <mergeCell ref="B1005:C1005"/>
    <mergeCell ref="B1006:C1006"/>
    <mergeCell ref="B992:C992"/>
    <mergeCell ref="B993:C993"/>
    <mergeCell ref="B994:C994"/>
    <mergeCell ref="B995:C995"/>
    <mergeCell ref="B996:C996"/>
    <mergeCell ref="B997:C997"/>
    <mergeCell ref="B983:C983"/>
    <mergeCell ref="B984:C984"/>
    <mergeCell ref="B985:C985"/>
    <mergeCell ref="B986:C986"/>
    <mergeCell ref="B990:C990"/>
    <mergeCell ref="B991:C991"/>
    <mergeCell ref="B977:C977"/>
    <mergeCell ref="B978:C978"/>
    <mergeCell ref="B979:C979"/>
    <mergeCell ref="B980:C980"/>
    <mergeCell ref="B981:C981"/>
    <mergeCell ref="B982:C982"/>
    <mergeCell ref="B968:C968"/>
    <mergeCell ref="B969:C969"/>
    <mergeCell ref="B970:C970"/>
    <mergeCell ref="B971:C971"/>
    <mergeCell ref="B972:C972"/>
    <mergeCell ref="B973:C973"/>
    <mergeCell ref="B959:C959"/>
    <mergeCell ref="B960:C960"/>
    <mergeCell ref="B964:C964"/>
    <mergeCell ref="B965:C965"/>
    <mergeCell ref="B966:C966"/>
    <mergeCell ref="B967:C967"/>
    <mergeCell ref="B953:C953"/>
    <mergeCell ref="B954:C954"/>
    <mergeCell ref="B955:C955"/>
    <mergeCell ref="B956:C956"/>
    <mergeCell ref="B957:C957"/>
    <mergeCell ref="B958:C958"/>
    <mergeCell ref="B944:C944"/>
    <mergeCell ref="B945:C945"/>
    <mergeCell ref="B946:C946"/>
    <mergeCell ref="B947:C947"/>
    <mergeCell ref="B951:C951"/>
    <mergeCell ref="B952:C952"/>
    <mergeCell ref="B938:C938"/>
    <mergeCell ref="B939:C939"/>
    <mergeCell ref="B940:C940"/>
    <mergeCell ref="B941:C941"/>
    <mergeCell ref="B942:C942"/>
    <mergeCell ref="B943:C943"/>
    <mergeCell ref="B929:C929"/>
    <mergeCell ref="B930:C930"/>
    <mergeCell ref="B931:C931"/>
    <mergeCell ref="B932:C932"/>
    <mergeCell ref="B933:C933"/>
    <mergeCell ref="B934:C934"/>
    <mergeCell ref="B920:C920"/>
    <mergeCell ref="B921:C921"/>
    <mergeCell ref="B925:C925"/>
    <mergeCell ref="B926:C926"/>
    <mergeCell ref="B927:C927"/>
    <mergeCell ref="B928:C928"/>
    <mergeCell ref="B914:C914"/>
    <mergeCell ref="B915:C915"/>
    <mergeCell ref="B916:C916"/>
    <mergeCell ref="B917:C917"/>
    <mergeCell ref="B918:C918"/>
    <mergeCell ref="B919:C919"/>
    <mergeCell ref="B905:C905"/>
    <mergeCell ref="B906:C906"/>
    <mergeCell ref="B907:C907"/>
    <mergeCell ref="B908:C908"/>
    <mergeCell ref="B912:C912"/>
    <mergeCell ref="B913:C913"/>
    <mergeCell ref="B899:C899"/>
    <mergeCell ref="B900:C900"/>
    <mergeCell ref="B901:C901"/>
    <mergeCell ref="B902:C902"/>
    <mergeCell ref="B903:C903"/>
    <mergeCell ref="B904:C904"/>
    <mergeCell ref="B890:C890"/>
    <mergeCell ref="B891:C891"/>
    <mergeCell ref="B892:C892"/>
    <mergeCell ref="B893:C893"/>
    <mergeCell ref="B894:C894"/>
    <mergeCell ref="B895:C895"/>
    <mergeCell ref="B881:C881"/>
    <mergeCell ref="B882:C882"/>
    <mergeCell ref="B886:C886"/>
    <mergeCell ref="B887:C887"/>
    <mergeCell ref="B888:C888"/>
    <mergeCell ref="B889:C889"/>
    <mergeCell ref="B875:C875"/>
    <mergeCell ref="B876:C876"/>
    <mergeCell ref="B877:C877"/>
    <mergeCell ref="B878:C878"/>
    <mergeCell ref="B879:C879"/>
    <mergeCell ref="B880:C880"/>
    <mergeCell ref="B866:C866"/>
    <mergeCell ref="B867:C867"/>
    <mergeCell ref="B868:C868"/>
    <mergeCell ref="B869:C869"/>
    <mergeCell ref="B873:C873"/>
    <mergeCell ref="B874:C874"/>
    <mergeCell ref="B860:C860"/>
    <mergeCell ref="B861:C861"/>
    <mergeCell ref="B862:C862"/>
    <mergeCell ref="B863:C863"/>
    <mergeCell ref="B864:C864"/>
    <mergeCell ref="B865:C865"/>
    <mergeCell ref="B851:C851"/>
    <mergeCell ref="B852:C852"/>
    <mergeCell ref="B853:C853"/>
    <mergeCell ref="B854:C854"/>
    <mergeCell ref="B855:C855"/>
    <mergeCell ref="B856:C856"/>
    <mergeCell ref="B842:C842"/>
    <mergeCell ref="B843:C843"/>
    <mergeCell ref="B847:C847"/>
    <mergeCell ref="B848:C848"/>
    <mergeCell ref="B849:C849"/>
    <mergeCell ref="B850:C850"/>
    <mergeCell ref="B836:C836"/>
    <mergeCell ref="B837:C837"/>
    <mergeCell ref="B838:C838"/>
    <mergeCell ref="B839:C839"/>
    <mergeCell ref="B840:C840"/>
    <mergeCell ref="B841:C841"/>
    <mergeCell ref="B827:C827"/>
    <mergeCell ref="B828:C828"/>
    <mergeCell ref="B829:C829"/>
    <mergeCell ref="B830:C830"/>
    <mergeCell ref="B834:C834"/>
    <mergeCell ref="B835:C835"/>
    <mergeCell ref="B821:C821"/>
    <mergeCell ref="B822:C822"/>
    <mergeCell ref="B823:C823"/>
    <mergeCell ref="B824:C824"/>
    <mergeCell ref="B825:C825"/>
    <mergeCell ref="B826:C826"/>
    <mergeCell ref="B812:C812"/>
    <mergeCell ref="B813:C813"/>
    <mergeCell ref="B814:C814"/>
    <mergeCell ref="B815:C815"/>
    <mergeCell ref="B816:C816"/>
    <mergeCell ref="B817:C817"/>
    <mergeCell ref="B803:C803"/>
    <mergeCell ref="B804:C804"/>
    <mergeCell ref="B808:C808"/>
    <mergeCell ref="B809:C809"/>
    <mergeCell ref="B810:C810"/>
    <mergeCell ref="B811:C811"/>
    <mergeCell ref="B797:C797"/>
    <mergeCell ref="B798:C798"/>
    <mergeCell ref="B799:C799"/>
    <mergeCell ref="B800:C800"/>
    <mergeCell ref="B801:C801"/>
    <mergeCell ref="B802:C802"/>
    <mergeCell ref="B788:C788"/>
    <mergeCell ref="B789:C789"/>
    <mergeCell ref="B790:C790"/>
    <mergeCell ref="B791:C791"/>
    <mergeCell ref="B795:C795"/>
    <mergeCell ref="B796:C796"/>
    <mergeCell ref="B782:C782"/>
    <mergeCell ref="B783:C783"/>
    <mergeCell ref="B784:C784"/>
    <mergeCell ref="B785:C785"/>
    <mergeCell ref="B786:C786"/>
    <mergeCell ref="B787:C787"/>
    <mergeCell ref="B773:C773"/>
    <mergeCell ref="B774:C774"/>
    <mergeCell ref="B775:C775"/>
    <mergeCell ref="B776:C776"/>
    <mergeCell ref="B777:C777"/>
    <mergeCell ref="B778:C778"/>
    <mergeCell ref="B764:C764"/>
    <mergeCell ref="B765:C765"/>
    <mergeCell ref="B769:C769"/>
    <mergeCell ref="B770:C770"/>
    <mergeCell ref="B771:C771"/>
    <mergeCell ref="B772:C772"/>
    <mergeCell ref="B758:C758"/>
    <mergeCell ref="B759:C759"/>
    <mergeCell ref="B760:C760"/>
    <mergeCell ref="B761:C761"/>
    <mergeCell ref="B762:C762"/>
    <mergeCell ref="B763:C763"/>
    <mergeCell ref="B749:C749"/>
    <mergeCell ref="B750:C750"/>
    <mergeCell ref="B751:C751"/>
    <mergeCell ref="B752:C752"/>
    <mergeCell ref="B756:C756"/>
    <mergeCell ref="B757:C757"/>
    <mergeCell ref="B743:C743"/>
    <mergeCell ref="B744:C744"/>
    <mergeCell ref="B745:C745"/>
    <mergeCell ref="B746:C746"/>
    <mergeCell ref="B747:C747"/>
    <mergeCell ref="B748:C748"/>
    <mergeCell ref="B734:C734"/>
    <mergeCell ref="B735:C735"/>
    <mergeCell ref="B736:C736"/>
    <mergeCell ref="B737:C737"/>
    <mergeCell ref="B738:C738"/>
    <mergeCell ref="B739:C739"/>
    <mergeCell ref="B725:C725"/>
    <mergeCell ref="B726:C726"/>
    <mergeCell ref="B730:C730"/>
    <mergeCell ref="B731:C731"/>
    <mergeCell ref="B732:C732"/>
    <mergeCell ref="B733:C733"/>
    <mergeCell ref="B719:C719"/>
    <mergeCell ref="B720:C720"/>
    <mergeCell ref="B721:C721"/>
    <mergeCell ref="B722:C722"/>
    <mergeCell ref="B723:C723"/>
    <mergeCell ref="B724:C724"/>
    <mergeCell ref="B710:C710"/>
    <mergeCell ref="B711:C711"/>
    <mergeCell ref="B712:C712"/>
    <mergeCell ref="B713:C713"/>
    <mergeCell ref="B717:C717"/>
    <mergeCell ref="B718:C718"/>
    <mergeCell ref="B704:C704"/>
    <mergeCell ref="B705:C705"/>
    <mergeCell ref="B706:C706"/>
    <mergeCell ref="B707:C707"/>
    <mergeCell ref="B708:C708"/>
    <mergeCell ref="B709:C709"/>
    <mergeCell ref="B695:C695"/>
    <mergeCell ref="B696:C696"/>
    <mergeCell ref="B697:C697"/>
    <mergeCell ref="B698:C698"/>
    <mergeCell ref="B699:C699"/>
    <mergeCell ref="B700:C700"/>
    <mergeCell ref="B686:C686"/>
    <mergeCell ref="B687:C687"/>
    <mergeCell ref="B691:C691"/>
    <mergeCell ref="B692:C692"/>
    <mergeCell ref="B693:C693"/>
    <mergeCell ref="B694:C694"/>
    <mergeCell ref="B680:C680"/>
    <mergeCell ref="B681:C681"/>
    <mergeCell ref="B682:C682"/>
    <mergeCell ref="B683:C683"/>
    <mergeCell ref="B684:C684"/>
    <mergeCell ref="B685:C685"/>
    <mergeCell ref="B671:C671"/>
    <mergeCell ref="B672:C672"/>
    <mergeCell ref="B673:C673"/>
    <mergeCell ref="B674:C674"/>
    <mergeCell ref="B678:C678"/>
    <mergeCell ref="B679:C679"/>
    <mergeCell ref="B665:C665"/>
    <mergeCell ref="B666:C666"/>
    <mergeCell ref="B667:C667"/>
    <mergeCell ref="B668:C668"/>
    <mergeCell ref="B669:C669"/>
    <mergeCell ref="B670:C670"/>
    <mergeCell ref="B656:C656"/>
    <mergeCell ref="B657:C657"/>
    <mergeCell ref="B658:C658"/>
    <mergeCell ref="B659:C659"/>
    <mergeCell ref="B660:C660"/>
    <mergeCell ref="B661:C661"/>
    <mergeCell ref="B647:C647"/>
    <mergeCell ref="B648:C648"/>
    <mergeCell ref="B652:C652"/>
    <mergeCell ref="B653:C653"/>
    <mergeCell ref="B654:C654"/>
    <mergeCell ref="B655:C655"/>
    <mergeCell ref="B641:C641"/>
    <mergeCell ref="B642:C642"/>
    <mergeCell ref="B643:C643"/>
    <mergeCell ref="B644:C644"/>
    <mergeCell ref="B645:C645"/>
    <mergeCell ref="B646:C646"/>
    <mergeCell ref="B632:C632"/>
    <mergeCell ref="B633:C633"/>
    <mergeCell ref="B634:C634"/>
    <mergeCell ref="B635:C635"/>
    <mergeCell ref="B639:C639"/>
    <mergeCell ref="B640:C640"/>
    <mergeCell ref="B626:C626"/>
    <mergeCell ref="B627:C627"/>
    <mergeCell ref="B628:C628"/>
    <mergeCell ref="B629:C629"/>
    <mergeCell ref="B630:C630"/>
    <mergeCell ref="B631:C631"/>
    <mergeCell ref="B617:C617"/>
    <mergeCell ref="B618:C618"/>
    <mergeCell ref="B619:C619"/>
    <mergeCell ref="B620:C620"/>
    <mergeCell ref="B621:C621"/>
    <mergeCell ref="B622:C622"/>
    <mergeCell ref="B608:C608"/>
    <mergeCell ref="B609:C609"/>
    <mergeCell ref="B613:C613"/>
    <mergeCell ref="B614:C614"/>
    <mergeCell ref="B615:C615"/>
    <mergeCell ref="B616:C616"/>
    <mergeCell ref="B602:C602"/>
    <mergeCell ref="B603:C603"/>
    <mergeCell ref="B604:C604"/>
    <mergeCell ref="B605:C605"/>
    <mergeCell ref="B606:C606"/>
    <mergeCell ref="B607:C607"/>
    <mergeCell ref="B593:C593"/>
    <mergeCell ref="B594:C594"/>
    <mergeCell ref="B595:C595"/>
    <mergeCell ref="B596:C596"/>
    <mergeCell ref="B600:C600"/>
    <mergeCell ref="B601:C601"/>
    <mergeCell ref="B587:C587"/>
    <mergeCell ref="B588:C588"/>
    <mergeCell ref="B589:C589"/>
    <mergeCell ref="B590:C590"/>
    <mergeCell ref="B591:C591"/>
    <mergeCell ref="B592:C592"/>
    <mergeCell ref="B578:C578"/>
    <mergeCell ref="B579:C579"/>
    <mergeCell ref="B580:C580"/>
    <mergeCell ref="B581:C581"/>
    <mergeCell ref="B582:C582"/>
    <mergeCell ref="B583:C583"/>
    <mergeCell ref="B569:C569"/>
    <mergeCell ref="B570:C570"/>
    <mergeCell ref="B574:C574"/>
    <mergeCell ref="B575:C575"/>
    <mergeCell ref="B576:C576"/>
    <mergeCell ref="B577:C577"/>
    <mergeCell ref="B563:C563"/>
    <mergeCell ref="B564:C564"/>
    <mergeCell ref="B565:C565"/>
    <mergeCell ref="B566:C566"/>
    <mergeCell ref="B567:C567"/>
    <mergeCell ref="B568:C568"/>
    <mergeCell ref="B554:C554"/>
    <mergeCell ref="B555:C555"/>
    <mergeCell ref="B556:C556"/>
    <mergeCell ref="B557:C557"/>
    <mergeCell ref="B561:C561"/>
    <mergeCell ref="B562:C562"/>
    <mergeCell ref="B548:C548"/>
    <mergeCell ref="B549:C549"/>
    <mergeCell ref="B550:C550"/>
    <mergeCell ref="B551:C551"/>
    <mergeCell ref="B552:C552"/>
    <mergeCell ref="B553:C553"/>
    <mergeCell ref="B539:C539"/>
    <mergeCell ref="B540:C540"/>
    <mergeCell ref="B541:C541"/>
    <mergeCell ref="B542:C542"/>
    <mergeCell ref="B543:C543"/>
    <mergeCell ref="B544:C544"/>
    <mergeCell ref="B530:C530"/>
    <mergeCell ref="B531:C531"/>
    <mergeCell ref="B535:C535"/>
    <mergeCell ref="B536:C536"/>
    <mergeCell ref="B537:C537"/>
    <mergeCell ref="B538:C538"/>
    <mergeCell ref="B524:C524"/>
    <mergeCell ref="B525:C525"/>
    <mergeCell ref="B526:C526"/>
    <mergeCell ref="B527:C527"/>
    <mergeCell ref="B528:C528"/>
    <mergeCell ref="B529:C529"/>
    <mergeCell ref="B515:C515"/>
    <mergeCell ref="B516:C516"/>
    <mergeCell ref="B517:C517"/>
    <mergeCell ref="B518:C518"/>
    <mergeCell ref="B522:C522"/>
    <mergeCell ref="B523:C523"/>
    <mergeCell ref="B509:C509"/>
    <mergeCell ref="B510:C510"/>
    <mergeCell ref="B511:C511"/>
    <mergeCell ref="B512:C512"/>
    <mergeCell ref="B513:C513"/>
    <mergeCell ref="B514:C514"/>
    <mergeCell ref="B500:C500"/>
    <mergeCell ref="B501:C501"/>
    <mergeCell ref="B502:C502"/>
    <mergeCell ref="B503:C503"/>
    <mergeCell ref="B504:C504"/>
    <mergeCell ref="B505:C505"/>
    <mergeCell ref="B491:C491"/>
    <mergeCell ref="B492:C492"/>
    <mergeCell ref="B496:C496"/>
    <mergeCell ref="B497:C497"/>
    <mergeCell ref="B498:C498"/>
    <mergeCell ref="B499:C499"/>
    <mergeCell ref="B485:C485"/>
    <mergeCell ref="B486:C486"/>
    <mergeCell ref="B487:C487"/>
    <mergeCell ref="B488:C488"/>
    <mergeCell ref="B489:C489"/>
    <mergeCell ref="B490:C490"/>
    <mergeCell ref="B476:C476"/>
    <mergeCell ref="B477:C477"/>
    <mergeCell ref="B478:C478"/>
    <mergeCell ref="B479:C479"/>
    <mergeCell ref="B483:C483"/>
    <mergeCell ref="B484:C484"/>
    <mergeCell ref="B470:C470"/>
    <mergeCell ref="B471:C471"/>
    <mergeCell ref="B472:C472"/>
    <mergeCell ref="B473:C473"/>
    <mergeCell ref="B474:C474"/>
    <mergeCell ref="B475:C475"/>
    <mergeCell ref="B461:C461"/>
    <mergeCell ref="B462:C462"/>
    <mergeCell ref="B463:C463"/>
    <mergeCell ref="B464:C464"/>
    <mergeCell ref="B465:C465"/>
    <mergeCell ref="B466:C466"/>
    <mergeCell ref="B452:C452"/>
    <mergeCell ref="B453:C453"/>
    <mergeCell ref="B457:C457"/>
    <mergeCell ref="B458:C458"/>
    <mergeCell ref="B459:C459"/>
    <mergeCell ref="B460:C460"/>
    <mergeCell ref="B446:C446"/>
    <mergeCell ref="B447:C447"/>
    <mergeCell ref="B448:C448"/>
    <mergeCell ref="B449:C449"/>
    <mergeCell ref="B450:C450"/>
    <mergeCell ref="B451:C451"/>
    <mergeCell ref="B437:C437"/>
    <mergeCell ref="B438:C438"/>
    <mergeCell ref="B439:C439"/>
    <mergeCell ref="B440:C440"/>
    <mergeCell ref="B444:C444"/>
    <mergeCell ref="B445:C445"/>
    <mergeCell ref="B431:C431"/>
    <mergeCell ref="B432:C432"/>
    <mergeCell ref="B433:C433"/>
    <mergeCell ref="B434:C434"/>
    <mergeCell ref="B435:C435"/>
    <mergeCell ref="B436:C436"/>
    <mergeCell ref="B422:C422"/>
    <mergeCell ref="B423:C423"/>
    <mergeCell ref="B424:C424"/>
    <mergeCell ref="B425:C425"/>
    <mergeCell ref="B426:C426"/>
    <mergeCell ref="B427:C427"/>
    <mergeCell ref="B413:C413"/>
    <mergeCell ref="B414:C414"/>
    <mergeCell ref="B418:C418"/>
    <mergeCell ref="B419:C419"/>
    <mergeCell ref="B420:C420"/>
    <mergeCell ref="B421:C421"/>
    <mergeCell ref="B407:C407"/>
    <mergeCell ref="B408:C408"/>
    <mergeCell ref="B409:C409"/>
    <mergeCell ref="B410:C410"/>
    <mergeCell ref="B411:C411"/>
    <mergeCell ref="B412:C412"/>
    <mergeCell ref="B398:C398"/>
    <mergeCell ref="B399:C399"/>
    <mergeCell ref="B400:C400"/>
    <mergeCell ref="B401:C401"/>
    <mergeCell ref="B405:C405"/>
    <mergeCell ref="B406:C406"/>
    <mergeCell ref="B392:C392"/>
    <mergeCell ref="B393:C393"/>
    <mergeCell ref="B394:C394"/>
    <mergeCell ref="B395:C395"/>
    <mergeCell ref="B396:C396"/>
    <mergeCell ref="B397:C397"/>
    <mergeCell ref="B383:C383"/>
    <mergeCell ref="B384:C384"/>
    <mergeCell ref="B385:C385"/>
    <mergeCell ref="B386:C386"/>
    <mergeCell ref="B387:C387"/>
    <mergeCell ref="B388:C388"/>
    <mergeCell ref="B374:C374"/>
    <mergeCell ref="B375:C375"/>
    <mergeCell ref="B379:C379"/>
    <mergeCell ref="B380:C380"/>
    <mergeCell ref="B381:C381"/>
    <mergeCell ref="B382:C382"/>
    <mergeCell ref="B368:C368"/>
    <mergeCell ref="B369:C369"/>
    <mergeCell ref="B370:C370"/>
    <mergeCell ref="B371:C371"/>
    <mergeCell ref="B372:C372"/>
    <mergeCell ref="B373:C373"/>
    <mergeCell ref="B359:C359"/>
    <mergeCell ref="B360:C360"/>
    <mergeCell ref="B361:C361"/>
    <mergeCell ref="B362:C362"/>
    <mergeCell ref="B366:C366"/>
    <mergeCell ref="B367:C367"/>
    <mergeCell ref="B353:C353"/>
    <mergeCell ref="B354:C354"/>
    <mergeCell ref="B355:C355"/>
    <mergeCell ref="B356:C356"/>
    <mergeCell ref="B357:C357"/>
    <mergeCell ref="B358:C358"/>
    <mergeCell ref="B344:C344"/>
    <mergeCell ref="B345:C345"/>
    <mergeCell ref="B346:C346"/>
    <mergeCell ref="B347:C347"/>
    <mergeCell ref="B348:C348"/>
    <mergeCell ref="B349:C349"/>
    <mergeCell ref="B335:C335"/>
    <mergeCell ref="B336:C336"/>
    <mergeCell ref="B340:C340"/>
    <mergeCell ref="B341:C341"/>
    <mergeCell ref="B342:C342"/>
    <mergeCell ref="B343:C343"/>
    <mergeCell ref="B329:C329"/>
    <mergeCell ref="B330:C330"/>
    <mergeCell ref="B331:C331"/>
    <mergeCell ref="B332:C332"/>
    <mergeCell ref="B333:C333"/>
    <mergeCell ref="B334:C334"/>
    <mergeCell ref="B320:C320"/>
    <mergeCell ref="B321:C321"/>
    <mergeCell ref="B322:C322"/>
    <mergeCell ref="B323:C323"/>
    <mergeCell ref="B327:C327"/>
    <mergeCell ref="B328:C328"/>
    <mergeCell ref="B314:C314"/>
    <mergeCell ref="B315:C315"/>
    <mergeCell ref="B316:C316"/>
    <mergeCell ref="B317:C317"/>
    <mergeCell ref="B318:C318"/>
    <mergeCell ref="B319:C319"/>
    <mergeCell ref="B305:C305"/>
    <mergeCell ref="B306:C306"/>
    <mergeCell ref="B307:C307"/>
    <mergeCell ref="B308:C308"/>
    <mergeCell ref="B309:C309"/>
    <mergeCell ref="B310:C310"/>
    <mergeCell ref="B296:C296"/>
    <mergeCell ref="B297:C297"/>
    <mergeCell ref="B301:C301"/>
    <mergeCell ref="B302:C302"/>
    <mergeCell ref="B303:C303"/>
    <mergeCell ref="B304:C304"/>
    <mergeCell ref="B290:C290"/>
    <mergeCell ref="B291:C291"/>
    <mergeCell ref="B292:C292"/>
    <mergeCell ref="B293:C293"/>
    <mergeCell ref="B294:C294"/>
    <mergeCell ref="B295:C295"/>
    <mergeCell ref="B281:C281"/>
    <mergeCell ref="B282:C282"/>
    <mergeCell ref="B283:C283"/>
    <mergeCell ref="B284:C284"/>
    <mergeCell ref="B288:C288"/>
    <mergeCell ref="B289:C289"/>
    <mergeCell ref="B275:C275"/>
    <mergeCell ref="B276:C276"/>
    <mergeCell ref="B277:C277"/>
    <mergeCell ref="B278:C278"/>
    <mergeCell ref="B279:C279"/>
    <mergeCell ref="B280:C280"/>
    <mergeCell ref="B266:C266"/>
    <mergeCell ref="B267:C267"/>
    <mergeCell ref="B268:C268"/>
    <mergeCell ref="B269:C269"/>
    <mergeCell ref="B270:C270"/>
    <mergeCell ref="B271:C271"/>
    <mergeCell ref="B257:C257"/>
    <mergeCell ref="B258:C258"/>
    <mergeCell ref="B262:C262"/>
    <mergeCell ref="B263:C263"/>
    <mergeCell ref="B264:C264"/>
    <mergeCell ref="B265:C265"/>
    <mergeCell ref="B251:C251"/>
    <mergeCell ref="B252:C252"/>
    <mergeCell ref="B253:C253"/>
    <mergeCell ref="B254:C254"/>
    <mergeCell ref="B255:C255"/>
    <mergeCell ref="B256:C256"/>
    <mergeCell ref="B242:C242"/>
    <mergeCell ref="B243:C243"/>
    <mergeCell ref="B244:C244"/>
    <mergeCell ref="B245:C245"/>
    <mergeCell ref="B249:C249"/>
    <mergeCell ref="B250:C250"/>
    <mergeCell ref="B236:C236"/>
    <mergeCell ref="B237:C237"/>
    <mergeCell ref="B238:C238"/>
    <mergeCell ref="B239:C239"/>
    <mergeCell ref="B240:C240"/>
    <mergeCell ref="B241:C241"/>
    <mergeCell ref="B227:C227"/>
    <mergeCell ref="B228:C228"/>
    <mergeCell ref="B229:C229"/>
    <mergeCell ref="B230:C230"/>
    <mergeCell ref="B231:C231"/>
    <mergeCell ref="B232:C232"/>
    <mergeCell ref="B218:C218"/>
    <mergeCell ref="B219:C219"/>
    <mergeCell ref="B223:C223"/>
    <mergeCell ref="B224:C224"/>
    <mergeCell ref="B225:C225"/>
    <mergeCell ref="B226:C226"/>
    <mergeCell ref="B212:C212"/>
    <mergeCell ref="B213:C213"/>
    <mergeCell ref="B214:C214"/>
    <mergeCell ref="B215:C215"/>
    <mergeCell ref="B216:C216"/>
    <mergeCell ref="B217:C217"/>
    <mergeCell ref="B203:C203"/>
    <mergeCell ref="B204:C204"/>
    <mergeCell ref="B205:C205"/>
    <mergeCell ref="B206:C206"/>
    <mergeCell ref="B210:C210"/>
    <mergeCell ref="B211:C211"/>
    <mergeCell ref="B197:C197"/>
    <mergeCell ref="B198:C198"/>
    <mergeCell ref="B199:C199"/>
    <mergeCell ref="B200:C200"/>
    <mergeCell ref="B201:C201"/>
    <mergeCell ref="B202:C202"/>
    <mergeCell ref="B188:C188"/>
    <mergeCell ref="B189:C189"/>
    <mergeCell ref="B190:C190"/>
    <mergeCell ref="B191:C191"/>
    <mergeCell ref="B192:C192"/>
    <mergeCell ref="B193:C193"/>
    <mergeCell ref="B179:C179"/>
    <mergeCell ref="B180:C180"/>
    <mergeCell ref="B184:C184"/>
    <mergeCell ref="B185:C185"/>
    <mergeCell ref="B186:C186"/>
    <mergeCell ref="B187:C187"/>
    <mergeCell ref="B173:C173"/>
    <mergeCell ref="B174:C174"/>
    <mergeCell ref="B175:C175"/>
    <mergeCell ref="B176:C176"/>
    <mergeCell ref="B177:C177"/>
    <mergeCell ref="B178:C178"/>
    <mergeCell ref="B164:C164"/>
    <mergeCell ref="B165:C165"/>
    <mergeCell ref="B166:C166"/>
    <mergeCell ref="B167:C167"/>
    <mergeCell ref="B171:C171"/>
    <mergeCell ref="B172:C172"/>
    <mergeCell ref="B158:C158"/>
    <mergeCell ref="B159:C159"/>
    <mergeCell ref="B160:C160"/>
    <mergeCell ref="B161:C161"/>
    <mergeCell ref="B162:C162"/>
    <mergeCell ref="B163:C163"/>
    <mergeCell ref="B149:C149"/>
    <mergeCell ref="B150:C150"/>
    <mergeCell ref="B151:C151"/>
    <mergeCell ref="B152:C152"/>
    <mergeCell ref="B153:C153"/>
    <mergeCell ref="B154:C154"/>
    <mergeCell ref="B140:C140"/>
    <mergeCell ref="B141:C141"/>
    <mergeCell ref="B145:C145"/>
    <mergeCell ref="B146:C146"/>
    <mergeCell ref="B147:C147"/>
    <mergeCell ref="B148:C148"/>
    <mergeCell ref="B134:C134"/>
    <mergeCell ref="B135:C135"/>
    <mergeCell ref="B136:C136"/>
    <mergeCell ref="B137:C137"/>
    <mergeCell ref="B138:C138"/>
    <mergeCell ref="B139:C139"/>
    <mergeCell ref="B125:C125"/>
    <mergeCell ref="B126:C126"/>
    <mergeCell ref="B127:C127"/>
    <mergeCell ref="B128:C128"/>
    <mergeCell ref="B132:C132"/>
    <mergeCell ref="B133:C133"/>
    <mergeCell ref="B119:C119"/>
    <mergeCell ref="B120:C120"/>
    <mergeCell ref="B121:C121"/>
    <mergeCell ref="B122:C122"/>
    <mergeCell ref="B123:C123"/>
    <mergeCell ref="B124:C124"/>
    <mergeCell ref="B110:C110"/>
    <mergeCell ref="B111:C111"/>
    <mergeCell ref="B112:C112"/>
    <mergeCell ref="B113:C113"/>
    <mergeCell ref="B114:C114"/>
    <mergeCell ref="B115:C115"/>
    <mergeCell ref="B101:C101"/>
    <mergeCell ref="B102:C102"/>
    <mergeCell ref="B106:C106"/>
    <mergeCell ref="B107:C107"/>
    <mergeCell ref="B108:C108"/>
    <mergeCell ref="B109:C109"/>
    <mergeCell ref="B95:C95"/>
    <mergeCell ref="B96:C96"/>
    <mergeCell ref="B97:C97"/>
    <mergeCell ref="B98:C98"/>
    <mergeCell ref="B99:C99"/>
    <mergeCell ref="B100:C100"/>
    <mergeCell ref="B86:C86"/>
    <mergeCell ref="B87:C87"/>
    <mergeCell ref="B88:C88"/>
    <mergeCell ref="B89:C89"/>
    <mergeCell ref="B93:C93"/>
    <mergeCell ref="B94:C94"/>
    <mergeCell ref="B80:C80"/>
    <mergeCell ref="B81:C81"/>
    <mergeCell ref="B82:C82"/>
    <mergeCell ref="B83:C83"/>
    <mergeCell ref="B84:C84"/>
    <mergeCell ref="B85:C85"/>
    <mergeCell ref="B71:C71"/>
    <mergeCell ref="B72:C72"/>
    <mergeCell ref="B73:C73"/>
    <mergeCell ref="B74:C74"/>
    <mergeCell ref="B75:C75"/>
    <mergeCell ref="B76:C76"/>
    <mergeCell ref="B62:C62"/>
    <mergeCell ref="B63:C63"/>
    <mergeCell ref="B67:C67"/>
    <mergeCell ref="B68:C68"/>
    <mergeCell ref="B69:C69"/>
    <mergeCell ref="B70:C70"/>
    <mergeCell ref="B56:C56"/>
    <mergeCell ref="B57:C57"/>
    <mergeCell ref="B58:C58"/>
    <mergeCell ref="B59:C59"/>
    <mergeCell ref="B60:C60"/>
    <mergeCell ref="B61:C61"/>
    <mergeCell ref="B46:C46"/>
    <mergeCell ref="B47:C47"/>
    <mergeCell ref="B48:C48"/>
    <mergeCell ref="B49:C49"/>
    <mergeCell ref="B50:C50"/>
    <mergeCell ref="B55:C55"/>
    <mergeCell ref="B37:C37"/>
    <mergeCell ref="B41:C41"/>
    <mergeCell ref="B42:C42"/>
    <mergeCell ref="B43:C43"/>
    <mergeCell ref="B44:C44"/>
    <mergeCell ref="B45:C45"/>
    <mergeCell ref="B31:C31"/>
    <mergeCell ref="B32:C32"/>
    <mergeCell ref="B33:C33"/>
    <mergeCell ref="B34:C34"/>
    <mergeCell ref="B35:C35"/>
    <mergeCell ref="B36:C36"/>
    <mergeCell ref="B22:C22"/>
    <mergeCell ref="B23:C23"/>
    <mergeCell ref="B24:C24"/>
    <mergeCell ref="B28:C28"/>
    <mergeCell ref="B29:C29"/>
    <mergeCell ref="B30:C30"/>
    <mergeCell ref="B16:C16"/>
    <mergeCell ref="B17:C17"/>
    <mergeCell ref="B18:C18"/>
    <mergeCell ref="B19:C19"/>
    <mergeCell ref="B20:C20"/>
    <mergeCell ref="B21:C21"/>
    <mergeCell ref="B7:C7"/>
    <mergeCell ref="B8:C8"/>
    <mergeCell ref="B9:C9"/>
    <mergeCell ref="B10:C10"/>
    <mergeCell ref="B11:C11"/>
    <mergeCell ref="B15:C15"/>
    <mergeCell ref="A1:C1"/>
    <mergeCell ref="A2:C2"/>
    <mergeCell ref="A3:C3"/>
    <mergeCell ref="B4:C4"/>
    <mergeCell ref="B5:C5"/>
    <mergeCell ref="B6:C6"/>
  </mergeCells>
  <phoneticPr fontId="2"/>
  <conditionalFormatting sqref="A6:B11">
    <cfRule type="expression" dxfId="2122" priority="207">
      <formula>AND($B$12&lt;&gt;"",$A6&lt;&gt;"",ISNUMBER(SEARCH(LEFT($A6,1),SUBSTITUTE($G$4,"，",","))))</formula>
    </cfRule>
    <cfRule type="expression" dxfId="2121" priority="208">
      <formula>AND($B$12&lt;&gt;"",$A6&lt;&gt;"",ISNUMBER(SEARCH(LEFT($A6,1),SUBSTITUTE(UPPER($B$12),"，",","))),NOT(ISNUMBER(SEARCH(LEFT($A6,1),SUBSTITUTE($G$4,"，",",")))))</formula>
    </cfRule>
  </conditionalFormatting>
  <conditionalFormatting sqref="A19:B24">
    <cfRule type="expression" dxfId="2120" priority="210">
      <formula>AND($B$25&lt;&gt;"",$A19&lt;&gt;"",ISNUMBER(SEARCH(LEFT($A19,1),SUBSTITUTE(UPPER($B$25),"，",","))),NOT(ISNUMBER(SEARCH(LEFT($A19,1),SUBSTITUTE($G$17,"，",",")))))</formula>
    </cfRule>
    <cfRule type="expression" dxfId="2119" priority="209">
      <formula>AND($B$25&lt;&gt;"",$A19&lt;&gt;"",ISNUMBER(SEARCH(LEFT($A19,1),SUBSTITUTE($G$17,"，",","))))</formula>
    </cfRule>
  </conditionalFormatting>
  <conditionalFormatting sqref="A32:B37">
    <cfRule type="expression" dxfId="2118" priority="211">
      <formula>AND($B$38&lt;&gt;"",$A32&lt;&gt;"",ISNUMBER(SEARCH(LEFT($A32,1),SUBSTITUTE($G$30,"，",","))))</formula>
    </cfRule>
    <cfRule type="expression" dxfId="2117" priority="212">
      <formula>AND($B$38&lt;&gt;"",$A32&lt;&gt;"",ISNUMBER(SEARCH(LEFT($A32,1),SUBSTITUTE(UPPER($B$38),"，",","))),NOT(ISNUMBER(SEARCH(LEFT($A32,1),SUBSTITUTE($G$30,"，",",")))))</formula>
    </cfRule>
  </conditionalFormatting>
  <conditionalFormatting sqref="A45:B50">
    <cfRule type="expression" dxfId="2116" priority="213">
      <formula>AND($B$51&lt;&gt;"",$A45&lt;&gt;"",ISNUMBER(SEARCH(LEFT($A45,1),SUBSTITUTE($G$43,"，",","))))</formula>
    </cfRule>
    <cfRule type="expression" dxfId="2115" priority="214">
      <formula>AND($B$51&lt;&gt;"",$A45&lt;&gt;"",ISNUMBER(SEARCH(LEFT($A45,1),SUBSTITUTE(UPPER($B$51),"，",","))),NOT(ISNUMBER(SEARCH(LEFT($A45,1),SUBSTITUTE($G$43,"，",",")))))</formula>
    </cfRule>
  </conditionalFormatting>
  <conditionalFormatting sqref="A58:B63">
    <cfRule type="expression" dxfId="2114" priority="215">
      <formula>AND($B$64&lt;&gt;"",$A58&lt;&gt;"",ISNUMBER(SEARCH(LEFT($A58,1),SUBSTITUTE($G$56,"，",","))))</formula>
    </cfRule>
    <cfRule type="expression" dxfId="2113" priority="216">
      <formula>AND($B$64&lt;&gt;"",$A58&lt;&gt;"",ISNUMBER(SEARCH(LEFT($A58,1),SUBSTITUTE(UPPER($B$64),"，",","))),NOT(ISNUMBER(SEARCH(LEFT($A58,1),SUBSTITUTE($G$56,"，",",")))))</formula>
    </cfRule>
  </conditionalFormatting>
  <conditionalFormatting sqref="A71:B76">
    <cfRule type="expression" dxfId="2112" priority="217">
      <formula>AND($B$77&lt;&gt;"",$A71&lt;&gt;"",ISNUMBER(SEARCH(LEFT($A71,1),SUBSTITUTE($G$69,"，",","))))</formula>
    </cfRule>
    <cfRule type="expression" dxfId="2111" priority="218">
      <formula>AND($B$77&lt;&gt;"",$A71&lt;&gt;"",ISNUMBER(SEARCH(LEFT($A71,1),SUBSTITUTE(UPPER($B$77),"，",","))),NOT(ISNUMBER(SEARCH(LEFT($A71,1),SUBSTITUTE($G$69,"，",",")))))</formula>
    </cfRule>
  </conditionalFormatting>
  <conditionalFormatting sqref="A84:B89">
    <cfRule type="expression" dxfId="2110" priority="219">
      <formula>AND($B$90&lt;&gt;"",$A84&lt;&gt;"",ISNUMBER(SEARCH(LEFT($A84,1),SUBSTITUTE($G$82,"，",","))))</formula>
    </cfRule>
    <cfRule type="expression" dxfId="2109" priority="220">
      <formula>AND($B$90&lt;&gt;"",$A84&lt;&gt;"",ISNUMBER(SEARCH(LEFT($A84,1),SUBSTITUTE(UPPER($B$90),"，",","))),NOT(ISNUMBER(SEARCH(LEFT($A84,1),SUBSTITUTE($G$82,"，",",")))))</formula>
    </cfRule>
  </conditionalFormatting>
  <conditionalFormatting sqref="A97:B102">
    <cfRule type="expression" dxfId="2108" priority="221">
      <formula>AND($B$103&lt;&gt;"",$A97&lt;&gt;"",ISNUMBER(SEARCH(LEFT($A97,1),SUBSTITUTE($G$95,"，",","))))</formula>
    </cfRule>
    <cfRule type="expression" dxfId="2107" priority="222">
      <formula>AND($B$103&lt;&gt;"",$A97&lt;&gt;"",ISNUMBER(SEARCH(LEFT($A97,1),SUBSTITUTE(UPPER($B$103),"，",","))),NOT(ISNUMBER(SEARCH(LEFT($A97,1),SUBSTITUTE($G$95,"，",",")))))</formula>
    </cfRule>
  </conditionalFormatting>
  <conditionalFormatting sqref="A110:B115">
    <cfRule type="expression" dxfId="2106" priority="223">
      <formula>AND($B$116&lt;&gt;"",$A110&lt;&gt;"",ISNUMBER(SEARCH(LEFT($A110,1),SUBSTITUTE($G$108,"，",","))))</formula>
    </cfRule>
    <cfRule type="expression" dxfId="2105" priority="224">
      <formula>AND($B$116&lt;&gt;"",$A110&lt;&gt;"",ISNUMBER(SEARCH(LEFT($A110,1),SUBSTITUTE(UPPER($B$116),"，",","))),NOT(ISNUMBER(SEARCH(LEFT($A110,1),SUBSTITUTE($G$108,"，",",")))))</formula>
    </cfRule>
  </conditionalFormatting>
  <conditionalFormatting sqref="A123:B128">
    <cfRule type="expression" dxfId="2104" priority="225">
      <formula>AND($B$129&lt;&gt;"",$A123&lt;&gt;"",ISNUMBER(SEARCH(LEFT($A123,1),SUBSTITUTE($G$121,"，",","))))</formula>
    </cfRule>
    <cfRule type="expression" dxfId="2103" priority="226">
      <formula>AND($B$129&lt;&gt;"",$A123&lt;&gt;"",ISNUMBER(SEARCH(LEFT($A123,1),SUBSTITUTE(UPPER($B$129),"，",","))),NOT(ISNUMBER(SEARCH(LEFT($A123,1),SUBSTITUTE($G$121,"，",",")))))</formula>
    </cfRule>
  </conditionalFormatting>
  <conditionalFormatting sqref="A136:B141">
    <cfRule type="expression" dxfId="2102" priority="227">
      <formula>AND($B$142&lt;&gt;"",$A136&lt;&gt;"",ISNUMBER(SEARCH(LEFT($A136,1),SUBSTITUTE($G$134,"，",","))))</formula>
    </cfRule>
    <cfRule type="expression" dxfId="2101" priority="228">
      <formula>AND($B$142&lt;&gt;"",$A136&lt;&gt;"",ISNUMBER(SEARCH(LEFT($A136,1),SUBSTITUTE(UPPER($B$142),"，",","))),NOT(ISNUMBER(SEARCH(LEFT($A136,1),SUBSTITUTE($G$134,"，",",")))))</formula>
    </cfRule>
  </conditionalFormatting>
  <conditionalFormatting sqref="A149:B154">
    <cfRule type="expression" dxfId="2100" priority="230">
      <formula>AND($B$155&lt;&gt;"",$A149&lt;&gt;"",ISNUMBER(SEARCH(LEFT($A149,1),SUBSTITUTE(UPPER($B$155),"，",","))),NOT(ISNUMBER(SEARCH(LEFT($A149,1),SUBSTITUTE($G$147,"，",",")))))</formula>
    </cfRule>
    <cfRule type="expression" dxfId="2099" priority="229">
      <formula>AND($B$155&lt;&gt;"",$A149&lt;&gt;"",ISNUMBER(SEARCH(LEFT($A149,1),SUBSTITUTE($G$147,"，",","))))</formula>
    </cfRule>
  </conditionalFormatting>
  <conditionalFormatting sqref="A162:B167">
    <cfRule type="expression" dxfId="2098" priority="231">
      <formula>AND($B$168&lt;&gt;"",$A162&lt;&gt;"",ISNUMBER(SEARCH(LEFT($A162,1),SUBSTITUTE($G$160,"，",","))))</formula>
    </cfRule>
    <cfRule type="expression" dxfId="2097" priority="232">
      <formula>AND($B$168&lt;&gt;"",$A162&lt;&gt;"",ISNUMBER(SEARCH(LEFT($A162,1),SUBSTITUTE(UPPER($B$168),"，",","))),NOT(ISNUMBER(SEARCH(LEFT($A162,1),SUBSTITUTE($G$160,"，",",")))))</formula>
    </cfRule>
  </conditionalFormatting>
  <conditionalFormatting sqref="A175:B180">
    <cfRule type="expression" dxfId="2096" priority="233">
      <formula>AND($B$181&lt;&gt;"",$A175&lt;&gt;"",ISNUMBER(SEARCH(LEFT($A175,1),SUBSTITUTE($G$173,"，",","))))</formula>
    </cfRule>
    <cfRule type="expression" dxfId="2095" priority="234">
      <formula>AND($B$181&lt;&gt;"",$A175&lt;&gt;"",ISNUMBER(SEARCH(LEFT($A175,1),SUBSTITUTE(UPPER($B$181),"，",","))),NOT(ISNUMBER(SEARCH(LEFT($A175,1),SUBSTITUTE($G$173,"，",",")))))</formula>
    </cfRule>
  </conditionalFormatting>
  <conditionalFormatting sqref="A188:B193">
    <cfRule type="expression" dxfId="2094" priority="235">
      <formula>AND($B$194&lt;&gt;"",$A188&lt;&gt;"",ISNUMBER(SEARCH(LEFT($A188,1),SUBSTITUTE($G$186,"，",","))))</formula>
    </cfRule>
    <cfRule type="expression" dxfId="2093" priority="236">
      <formula>AND($B$194&lt;&gt;"",$A188&lt;&gt;"",ISNUMBER(SEARCH(LEFT($A188,1),SUBSTITUTE(UPPER($B$194),"，",","))),NOT(ISNUMBER(SEARCH(LEFT($A188,1),SUBSTITUTE($G$186,"，",",")))))</formula>
    </cfRule>
  </conditionalFormatting>
  <conditionalFormatting sqref="A201:B206">
    <cfRule type="expression" dxfId="2092" priority="237">
      <formula>AND($B$207&lt;&gt;"",$A201&lt;&gt;"",ISNUMBER(SEARCH(LEFT($A201,1),SUBSTITUTE($G$199,"，",","))))</formula>
    </cfRule>
    <cfRule type="expression" dxfId="2091" priority="238">
      <formula>AND($B$207&lt;&gt;"",$A201&lt;&gt;"",ISNUMBER(SEARCH(LEFT($A201,1),SUBSTITUTE(UPPER($B$207),"，",","))),NOT(ISNUMBER(SEARCH(LEFT($A201,1),SUBSTITUTE($G$199,"，",",")))))</formula>
    </cfRule>
  </conditionalFormatting>
  <conditionalFormatting sqref="A214:B219">
    <cfRule type="expression" dxfId="2090" priority="239">
      <formula>AND($B$220&lt;&gt;"",$A214&lt;&gt;"",ISNUMBER(SEARCH(LEFT($A214,1),SUBSTITUTE($G$212,"，",","))))</formula>
    </cfRule>
    <cfRule type="expression" dxfId="2089" priority="240">
      <formula>AND($B$220&lt;&gt;"",$A214&lt;&gt;"",ISNUMBER(SEARCH(LEFT($A214,1),SUBSTITUTE(UPPER($B$220),"，",","))),NOT(ISNUMBER(SEARCH(LEFT($A214,1),SUBSTITUTE($G$212,"，",",")))))</formula>
    </cfRule>
  </conditionalFormatting>
  <conditionalFormatting sqref="A227:B232">
    <cfRule type="expression" dxfId="2088" priority="241">
      <formula>AND($B$233&lt;&gt;"",$A227&lt;&gt;"",ISNUMBER(SEARCH(LEFT($A227,1),SUBSTITUTE($G$225,"，",","))))</formula>
    </cfRule>
    <cfRule type="expression" dxfId="2087" priority="242">
      <formula>AND($B$233&lt;&gt;"",$A227&lt;&gt;"",ISNUMBER(SEARCH(LEFT($A227,1),SUBSTITUTE(UPPER($B$233),"，",","))),NOT(ISNUMBER(SEARCH(LEFT($A227,1),SUBSTITUTE($G$225,"，",",")))))</formula>
    </cfRule>
  </conditionalFormatting>
  <conditionalFormatting sqref="A240:B245">
    <cfRule type="expression" dxfId="2086" priority="243">
      <formula>AND($B$246&lt;&gt;"",$A240&lt;&gt;"",ISNUMBER(SEARCH(LEFT($A240,1),SUBSTITUTE($G$238,"，",","))))</formula>
    </cfRule>
    <cfRule type="expression" dxfId="2085" priority="244">
      <formula>AND($B$246&lt;&gt;"",$A240&lt;&gt;"",ISNUMBER(SEARCH(LEFT($A240,1),SUBSTITUTE(UPPER($B$246),"，",","))),NOT(ISNUMBER(SEARCH(LEFT($A240,1),SUBSTITUTE($G$238,"，",",")))))</formula>
    </cfRule>
  </conditionalFormatting>
  <conditionalFormatting sqref="A253:B258">
    <cfRule type="expression" dxfId="2084" priority="245">
      <formula>AND($B$259&lt;&gt;"",$A253&lt;&gt;"",ISNUMBER(SEARCH(LEFT($A253,1),SUBSTITUTE($G$251,"，",","))))</formula>
    </cfRule>
    <cfRule type="expression" dxfId="2083" priority="246">
      <formula>AND($B$259&lt;&gt;"",$A253&lt;&gt;"",ISNUMBER(SEARCH(LEFT($A253,1),SUBSTITUTE(UPPER($B$259),"，",","))),NOT(ISNUMBER(SEARCH(LEFT($A253,1),SUBSTITUTE($G$251,"，",",")))))</formula>
    </cfRule>
  </conditionalFormatting>
  <conditionalFormatting sqref="A266:B271">
    <cfRule type="expression" dxfId="2082" priority="247">
      <formula>AND($B$272&lt;&gt;"",$A266&lt;&gt;"",ISNUMBER(SEARCH(LEFT($A266,1),SUBSTITUTE($G$264,"，",","))))</formula>
    </cfRule>
    <cfRule type="expression" dxfId="2081" priority="248">
      <formula>AND($B$272&lt;&gt;"",$A266&lt;&gt;"",ISNUMBER(SEARCH(LEFT($A266,1),SUBSTITUTE(UPPER($B$272),"，",","))),NOT(ISNUMBER(SEARCH(LEFT($A266,1),SUBSTITUTE($G$264,"，",",")))))</formula>
    </cfRule>
  </conditionalFormatting>
  <conditionalFormatting sqref="A279:B284">
    <cfRule type="expression" dxfId="2080" priority="249">
      <formula>AND($B$285&lt;&gt;"",$A279&lt;&gt;"",ISNUMBER(SEARCH(LEFT($A279,1),SUBSTITUTE($G$277,"，",","))))</formula>
    </cfRule>
    <cfRule type="expression" dxfId="2079" priority="250">
      <formula>AND($B$285&lt;&gt;"",$A279&lt;&gt;"",ISNUMBER(SEARCH(LEFT($A279,1),SUBSTITUTE(UPPER($B$285),"，",","))),NOT(ISNUMBER(SEARCH(LEFT($A279,1),SUBSTITUTE($G$277,"，",",")))))</formula>
    </cfRule>
  </conditionalFormatting>
  <conditionalFormatting sqref="A292:B297">
    <cfRule type="expression" dxfId="2078" priority="251">
      <formula>AND($B$298&lt;&gt;"",$A292&lt;&gt;"",ISNUMBER(SEARCH(LEFT($A292,1),SUBSTITUTE($G$290,"，",","))))</formula>
    </cfRule>
    <cfRule type="expression" dxfId="2077" priority="252">
      <formula>AND($B$298&lt;&gt;"",$A292&lt;&gt;"",ISNUMBER(SEARCH(LEFT($A292,1),SUBSTITUTE(UPPER($B$298),"，",","))),NOT(ISNUMBER(SEARCH(LEFT($A292,1),SUBSTITUTE($G$290,"，",",")))))</formula>
    </cfRule>
  </conditionalFormatting>
  <conditionalFormatting sqref="A305:B310">
    <cfRule type="expression" dxfId="2076" priority="253">
      <formula>AND($B$311&lt;&gt;"",$A305&lt;&gt;"",ISNUMBER(SEARCH(LEFT($A305,1),SUBSTITUTE($G$303,"，",","))))</formula>
    </cfRule>
    <cfRule type="expression" dxfId="2075" priority="254">
      <formula>AND($B$311&lt;&gt;"",$A305&lt;&gt;"",ISNUMBER(SEARCH(LEFT($A305,1),SUBSTITUTE(UPPER($B$311),"，",","))),NOT(ISNUMBER(SEARCH(LEFT($A305,1),SUBSTITUTE($G$303,"，",",")))))</formula>
    </cfRule>
  </conditionalFormatting>
  <conditionalFormatting sqref="A318:B323">
    <cfRule type="expression" dxfId="2074" priority="255">
      <formula>AND($B$324&lt;&gt;"",$A318&lt;&gt;"",ISNUMBER(SEARCH(LEFT($A318,1),SUBSTITUTE($G$316,"，",","))))</formula>
    </cfRule>
    <cfRule type="expression" dxfId="2073" priority="256">
      <formula>AND($B$324&lt;&gt;"",$A318&lt;&gt;"",ISNUMBER(SEARCH(LEFT($A318,1),SUBSTITUTE(UPPER($B$324),"，",","))),NOT(ISNUMBER(SEARCH(LEFT($A318,1),SUBSTITUTE($G$316,"，",",")))))</formula>
    </cfRule>
  </conditionalFormatting>
  <conditionalFormatting sqref="A331:B336">
    <cfRule type="expression" dxfId="2072" priority="257">
      <formula>AND($B$337&lt;&gt;"",$A331&lt;&gt;"",ISNUMBER(SEARCH(LEFT($A331,1),SUBSTITUTE($G$329,"，",","))))</formula>
    </cfRule>
    <cfRule type="expression" dxfId="2071" priority="258">
      <formula>AND($B$337&lt;&gt;"",$A331&lt;&gt;"",ISNUMBER(SEARCH(LEFT($A331,1),SUBSTITUTE(UPPER($B$337),"，",","))),NOT(ISNUMBER(SEARCH(LEFT($A331,1),SUBSTITUTE($G$329,"，",",")))))</formula>
    </cfRule>
  </conditionalFormatting>
  <conditionalFormatting sqref="A344:B349">
    <cfRule type="expression" dxfId="2070" priority="259">
      <formula>AND($B$350&lt;&gt;"",$A344&lt;&gt;"",ISNUMBER(SEARCH(LEFT($A344,1),SUBSTITUTE($G$342,"，",","))))</formula>
    </cfRule>
    <cfRule type="expression" dxfId="2069" priority="260">
      <formula>AND($B$350&lt;&gt;"",$A344&lt;&gt;"",ISNUMBER(SEARCH(LEFT($A344,1),SUBSTITUTE(UPPER($B$350),"，",","))),NOT(ISNUMBER(SEARCH(LEFT($A344,1),SUBSTITUTE($G$342,"，",",")))))</formula>
    </cfRule>
  </conditionalFormatting>
  <conditionalFormatting sqref="A357:B362">
    <cfRule type="expression" dxfId="2068" priority="261">
      <formula>AND($B$363&lt;&gt;"",$A357&lt;&gt;"",ISNUMBER(SEARCH(LEFT($A357,1),SUBSTITUTE($G$355,"，",","))))</formula>
    </cfRule>
    <cfRule type="expression" dxfId="2067" priority="262">
      <formula>AND($B$363&lt;&gt;"",$A357&lt;&gt;"",ISNUMBER(SEARCH(LEFT($A357,1),SUBSTITUTE(UPPER($B$363),"，",","))),NOT(ISNUMBER(SEARCH(LEFT($A357,1),SUBSTITUTE($G$355,"，",",")))))</formula>
    </cfRule>
  </conditionalFormatting>
  <conditionalFormatting sqref="A370:B375">
    <cfRule type="expression" dxfId="2066" priority="263">
      <formula>AND($B$376&lt;&gt;"",$A370&lt;&gt;"",ISNUMBER(SEARCH(LEFT($A370,1),SUBSTITUTE($G$368,"，",","))))</formula>
    </cfRule>
    <cfRule type="expression" dxfId="2065" priority="264">
      <formula>AND($B$376&lt;&gt;"",$A370&lt;&gt;"",ISNUMBER(SEARCH(LEFT($A370,1),SUBSTITUTE(UPPER($B$376),"，",","))),NOT(ISNUMBER(SEARCH(LEFT($A370,1),SUBSTITUTE($G$368,"，",",")))))</formula>
    </cfRule>
  </conditionalFormatting>
  <conditionalFormatting sqref="A383:B388">
    <cfRule type="expression" dxfId="2064" priority="265">
      <formula>AND($B$389&lt;&gt;"",$A383&lt;&gt;"",ISNUMBER(SEARCH(LEFT($A383,1),SUBSTITUTE($G$381,"，",","))))</formula>
    </cfRule>
    <cfRule type="expression" dxfId="2063" priority="266">
      <formula>AND($B$389&lt;&gt;"",$A383&lt;&gt;"",ISNUMBER(SEARCH(LEFT($A383,1),SUBSTITUTE(UPPER($B$389),"，",","))),NOT(ISNUMBER(SEARCH(LEFT($A383,1),SUBSTITUTE($G$381,"，",",")))))</formula>
    </cfRule>
  </conditionalFormatting>
  <conditionalFormatting sqref="A396:B401">
    <cfRule type="expression" dxfId="2062" priority="267">
      <formula>AND($B$402&lt;&gt;"",$A396&lt;&gt;"",ISNUMBER(SEARCH(LEFT($A396,1),SUBSTITUTE($G$394,"，",","))))</formula>
    </cfRule>
    <cfRule type="expression" dxfId="2061" priority="268">
      <formula>AND($B$402&lt;&gt;"",$A396&lt;&gt;"",ISNUMBER(SEARCH(LEFT($A396,1),SUBSTITUTE(UPPER($B$402),"，",","))),NOT(ISNUMBER(SEARCH(LEFT($A396,1),SUBSTITUTE($G$394,"，",",")))))</formula>
    </cfRule>
  </conditionalFormatting>
  <conditionalFormatting sqref="A409:B414">
    <cfRule type="expression" dxfId="2060" priority="269">
      <formula>AND($B$415&lt;&gt;"",$A409&lt;&gt;"",ISNUMBER(SEARCH(LEFT($A409,1),SUBSTITUTE($G$407,"，",","))))</formula>
    </cfRule>
    <cfRule type="expression" dxfId="2059" priority="270">
      <formula>AND($B$415&lt;&gt;"",$A409&lt;&gt;"",ISNUMBER(SEARCH(LEFT($A409,1),SUBSTITUTE(UPPER($B$415),"，",","))),NOT(ISNUMBER(SEARCH(LEFT($A409,1),SUBSTITUTE($G$407,"，",",")))))</formula>
    </cfRule>
  </conditionalFormatting>
  <conditionalFormatting sqref="A422:B427">
    <cfRule type="expression" dxfId="2058" priority="271">
      <formula>AND($B$428&lt;&gt;"",$A422&lt;&gt;"",ISNUMBER(SEARCH(LEFT($A422,1),SUBSTITUTE($G$420,"，",","))))</formula>
    </cfRule>
    <cfRule type="expression" dxfId="2057" priority="272">
      <formula>AND($B$428&lt;&gt;"",$A422&lt;&gt;"",ISNUMBER(SEARCH(LEFT($A422,1),SUBSTITUTE(UPPER($B$428),"，",","))),NOT(ISNUMBER(SEARCH(LEFT($A422,1),SUBSTITUTE($G$420,"，",",")))))</formula>
    </cfRule>
  </conditionalFormatting>
  <conditionalFormatting sqref="A435:B440">
    <cfRule type="expression" dxfId="2056" priority="273">
      <formula>AND($B$441&lt;&gt;"",$A435&lt;&gt;"",ISNUMBER(SEARCH(LEFT($A435,1),SUBSTITUTE($G$433,"，",","))))</formula>
    </cfRule>
    <cfRule type="expression" dxfId="2055" priority="274">
      <formula>AND($B$441&lt;&gt;"",$A435&lt;&gt;"",ISNUMBER(SEARCH(LEFT($A435,1),SUBSTITUTE(UPPER($B$441),"，",","))),NOT(ISNUMBER(SEARCH(LEFT($A435,1),SUBSTITUTE($G$433,"，",",")))))</formula>
    </cfRule>
  </conditionalFormatting>
  <conditionalFormatting sqref="A448:B453">
    <cfRule type="expression" dxfId="2054" priority="275">
      <formula>AND($B$454&lt;&gt;"",$A448&lt;&gt;"",ISNUMBER(SEARCH(LEFT($A448,1),SUBSTITUTE($G$446,"，",","))))</formula>
    </cfRule>
    <cfRule type="expression" dxfId="2053" priority="276">
      <formula>AND($B$454&lt;&gt;"",$A448&lt;&gt;"",ISNUMBER(SEARCH(LEFT($A448,1),SUBSTITUTE(UPPER($B$454),"，",","))),NOT(ISNUMBER(SEARCH(LEFT($A448,1),SUBSTITUTE($G$446,"，",",")))))</formula>
    </cfRule>
  </conditionalFormatting>
  <conditionalFormatting sqref="A461:B466">
    <cfRule type="expression" dxfId="2052" priority="277">
      <formula>AND($B$467&lt;&gt;"",$A461&lt;&gt;"",ISNUMBER(SEARCH(LEFT($A461,1),SUBSTITUTE($G$459,"，",","))))</formula>
    </cfRule>
    <cfRule type="expression" dxfId="2051" priority="278">
      <formula>AND($B$467&lt;&gt;"",$A461&lt;&gt;"",ISNUMBER(SEARCH(LEFT($A461,1),SUBSTITUTE(UPPER($B$467),"，",","))),NOT(ISNUMBER(SEARCH(LEFT($A461,1),SUBSTITUTE($G$459,"，",",")))))</formula>
    </cfRule>
  </conditionalFormatting>
  <conditionalFormatting sqref="A474:B479">
    <cfRule type="expression" dxfId="2050" priority="279">
      <formula>AND($B$480&lt;&gt;"",$A474&lt;&gt;"",ISNUMBER(SEARCH(LEFT($A474,1),SUBSTITUTE($G$472,"，",","))))</formula>
    </cfRule>
    <cfRule type="expression" dxfId="2049" priority="280">
      <formula>AND($B$480&lt;&gt;"",$A474&lt;&gt;"",ISNUMBER(SEARCH(LEFT($A474,1),SUBSTITUTE(UPPER($B$480),"，",","))),NOT(ISNUMBER(SEARCH(LEFT($A474,1),SUBSTITUTE($G$472,"，",",")))))</formula>
    </cfRule>
  </conditionalFormatting>
  <conditionalFormatting sqref="A487:B492">
    <cfRule type="expression" dxfId="2048" priority="281">
      <formula>AND($B$493&lt;&gt;"",$A487&lt;&gt;"",ISNUMBER(SEARCH(LEFT($A487,1),SUBSTITUTE($G$485,"，",","))))</formula>
    </cfRule>
    <cfRule type="expression" dxfId="2047" priority="282">
      <formula>AND($B$493&lt;&gt;"",$A487&lt;&gt;"",ISNUMBER(SEARCH(LEFT($A487,1),SUBSTITUTE(UPPER($B$493),"，",","))),NOT(ISNUMBER(SEARCH(LEFT($A487,1),SUBSTITUTE($G$485,"，",",")))))</formula>
    </cfRule>
  </conditionalFormatting>
  <conditionalFormatting sqref="A500:B505">
    <cfRule type="expression" dxfId="2046" priority="283">
      <formula>AND($B$506&lt;&gt;"",$A500&lt;&gt;"",ISNUMBER(SEARCH(LEFT($A500,1),SUBSTITUTE($G$498,"，",","))))</formula>
    </cfRule>
    <cfRule type="expression" dxfId="2045" priority="284">
      <formula>AND($B$506&lt;&gt;"",$A500&lt;&gt;"",ISNUMBER(SEARCH(LEFT($A500,1),SUBSTITUTE(UPPER($B$506),"，",","))),NOT(ISNUMBER(SEARCH(LEFT($A500,1),SUBSTITUTE($G$498,"，",",")))))</formula>
    </cfRule>
  </conditionalFormatting>
  <conditionalFormatting sqref="A513:B518">
    <cfRule type="expression" dxfId="2044" priority="285">
      <formula>AND($B$519&lt;&gt;"",$A513&lt;&gt;"",ISNUMBER(SEARCH(LEFT($A513,1),SUBSTITUTE($G$511,"，",","))))</formula>
    </cfRule>
    <cfRule type="expression" dxfId="2043" priority="286">
      <formula>AND($B$519&lt;&gt;"",$A513&lt;&gt;"",ISNUMBER(SEARCH(LEFT($A513,1),SUBSTITUTE(UPPER($B$519),"，",","))),NOT(ISNUMBER(SEARCH(LEFT($A513,1),SUBSTITUTE($G$511,"，",",")))))</formula>
    </cfRule>
  </conditionalFormatting>
  <conditionalFormatting sqref="A526:B531">
    <cfRule type="expression" dxfId="2042" priority="287">
      <formula>AND($B$532&lt;&gt;"",$A526&lt;&gt;"",ISNUMBER(SEARCH(LEFT($A526,1),SUBSTITUTE($G$524,"，",","))))</formula>
    </cfRule>
    <cfRule type="expression" dxfId="2041" priority="288">
      <formula>AND($B$532&lt;&gt;"",$A526&lt;&gt;"",ISNUMBER(SEARCH(LEFT($A526,1),SUBSTITUTE(UPPER($B$532),"，",","))),NOT(ISNUMBER(SEARCH(LEFT($A526,1),SUBSTITUTE($G$524,"，",",")))))</formula>
    </cfRule>
  </conditionalFormatting>
  <conditionalFormatting sqref="A539:B544">
    <cfRule type="expression" dxfId="2040" priority="289">
      <formula>AND($B$545&lt;&gt;"",$A539&lt;&gt;"",ISNUMBER(SEARCH(LEFT($A539,1),SUBSTITUTE($G$537,"，",","))))</formula>
    </cfRule>
    <cfRule type="expression" dxfId="2039" priority="290">
      <formula>AND($B$545&lt;&gt;"",$A539&lt;&gt;"",ISNUMBER(SEARCH(LEFT($A539,1),SUBSTITUTE(UPPER($B$545),"，",","))),NOT(ISNUMBER(SEARCH(LEFT($A539,1),SUBSTITUTE($G$537,"，",",")))))</formula>
    </cfRule>
  </conditionalFormatting>
  <conditionalFormatting sqref="A552:B557">
    <cfRule type="expression" dxfId="2038" priority="291">
      <formula>AND($B$558&lt;&gt;"",$A552&lt;&gt;"",ISNUMBER(SEARCH(LEFT($A552,1),SUBSTITUTE($G$550,"，",","))))</formula>
    </cfRule>
    <cfRule type="expression" dxfId="2037" priority="292">
      <formula>AND($B$558&lt;&gt;"",$A552&lt;&gt;"",ISNUMBER(SEARCH(LEFT($A552,1),SUBSTITUTE(UPPER($B$558),"，",","))),NOT(ISNUMBER(SEARCH(LEFT($A552,1),SUBSTITUTE($G$550,"，",",")))))</formula>
    </cfRule>
  </conditionalFormatting>
  <conditionalFormatting sqref="A565:B570">
    <cfRule type="expression" dxfId="2036" priority="293">
      <formula>AND($B$571&lt;&gt;"",$A565&lt;&gt;"",ISNUMBER(SEARCH(LEFT($A565,1),SUBSTITUTE($G$563,"，",","))))</formula>
    </cfRule>
    <cfRule type="expression" dxfId="2035" priority="294">
      <formula>AND($B$571&lt;&gt;"",$A565&lt;&gt;"",ISNUMBER(SEARCH(LEFT($A565,1),SUBSTITUTE(UPPER($B$571),"，",","))),NOT(ISNUMBER(SEARCH(LEFT($A565,1),SUBSTITUTE($G$563,"，",",")))))</formula>
    </cfRule>
  </conditionalFormatting>
  <conditionalFormatting sqref="A578:B583">
    <cfRule type="expression" dxfId="2034" priority="295">
      <formula>AND($B$584&lt;&gt;"",$A578&lt;&gt;"",ISNUMBER(SEARCH(LEFT($A578,1),SUBSTITUTE($G$576,"，",","))))</formula>
    </cfRule>
    <cfRule type="expression" dxfId="2033" priority="296">
      <formula>AND($B$584&lt;&gt;"",$A578&lt;&gt;"",ISNUMBER(SEARCH(LEFT($A578,1),SUBSTITUTE(UPPER($B$584),"，",","))),NOT(ISNUMBER(SEARCH(LEFT($A578,1),SUBSTITUTE($G$576,"，",",")))))</formula>
    </cfRule>
  </conditionalFormatting>
  <conditionalFormatting sqref="A591:B596">
    <cfRule type="expression" dxfId="2032" priority="297">
      <formula>AND($B$597&lt;&gt;"",$A591&lt;&gt;"",ISNUMBER(SEARCH(LEFT($A591,1),SUBSTITUTE($G$589,"，",","))))</formula>
    </cfRule>
    <cfRule type="expression" dxfId="2031" priority="298">
      <formula>AND($B$597&lt;&gt;"",$A591&lt;&gt;"",ISNUMBER(SEARCH(LEFT($A591,1),SUBSTITUTE(UPPER($B$597),"，",","))),NOT(ISNUMBER(SEARCH(LEFT($A591,1),SUBSTITUTE($G$589,"，",",")))))</formula>
    </cfRule>
  </conditionalFormatting>
  <conditionalFormatting sqref="A604:B609">
    <cfRule type="expression" dxfId="2030" priority="299">
      <formula>AND($B$610&lt;&gt;"",$A604&lt;&gt;"",ISNUMBER(SEARCH(LEFT($A604,1),SUBSTITUTE($G$602,"，",","))))</formula>
    </cfRule>
    <cfRule type="expression" dxfId="2029" priority="300">
      <formula>AND($B$610&lt;&gt;"",$A604&lt;&gt;"",ISNUMBER(SEARCH(LEFT($A604,1),SUBSTITUTE(UPPER($B$610),"，",","))),NOT(ISNUMBER(SEARCH(LEFT($A604,1),SUBSTITUTE($G$602,"，",",")))))</formula>
    </cfRule>
  </conditionalFormatting>
  <conditionalFormatting sqref="A617:B622">
    <cfRule type="expression" dxfId="2028" priority="301">
      <formula>AND($B$623&lt;&gt;"",$A617&lt;&gt;"",ISNUMBER(SEARCH(LEFT($A617,1),SUBSTITUTE($G$615,"，",","))))</formula>
    </cfRule>
    <cfRule type="expression" dxfId="2027" priority="302">
      <formula>AND($B$623&lt;&gt;"",$A617&lt;&gt;"",ISNUMBER(SEARCH(LEFT($A617,1),SUBSTITUTE(UPPER($B$623),"，",","))),NOT(ISNUMBER(SEARCH(LEFT($A617,1),SUBSTITUTE($G$615,"，",",")))))</formula>
    </cfRule>
  </conditionalFormatting>
  <conditionalFormatting sqref="A630:B635">
    <cfRule type="expression" dxfId="2026" priority="304">
      <formula>AND($B$636&lt;&gt;"",$A630&lt;&gt;"",ISNUMBER(SEARCH(LEFT($A630,1),SUBSTITUTE(UPPER($B$636),"，",","))),NOT(ISNUMBER(SEARCH(LEFT($A630,1),SUBSTITUTE($G$628,"，",",")))))</formula>
    </cfRule>
    <cfRule type="expression" dxfId="2025" priority="303">
      <formula>AND($B$636&lt;&gt;"",$A630&lt;&gt;"",ISNUMBER(SEARCH(LEFT($A630,1),SUBSTITUTE($G$628,"，",","))))</formula>
    </cfRule>
  </conditionalFormatting>
  <conditionalFormatting sqref="A643:B648">
    <cfRule type="expression" dxfId="2024" priority="305">
      <formula>AND($B$649&lt;&gt;"",$A643&lt;&gt;"",ISNUMBER(SEARCH(LEFT($A643,1),SUBSTITUTE($G$641,"，",","))))</formula>
    </cfRule>
    <cfRule type="expression" dxfId="2023" priority="306">
      <formula>AND($B$649&lt;&gt;"",$A643&lt;&gt;"",ISNUMBER(SEARCH(LEFT($A643,1),SUBSTITUTE(UPPER($B$649),"，",","))),NOT(ISNUMBER(SEARCH(LEFT($A643,1),SUBSTITUTE($G$641,"，",",")))))</formula>
    </cfRule>
  </conditionalFormatting>
  <conditionalFormatting sqref="A656:B661">
    <cfRule type="expression" dxfId="2022" priority="307">
      <formula>AND($B$662&lt;&gt;"",$A656&lt;&gt;"",ISNUMBER(SEARCH(LEFT($A656,1),SUBSTITUTE($G$654,"，",","))))</formula>
    </cfRule>
    <cfRule type="expression" dxfId="2021" priority="308">
      <formula>AND($B$662&lt;&gt;"",$A656&lt;&gt;"",ISNUMBER(SEARCH(LEFT($A656,1),SUBSTITUTE(UPPER($B$662),"，",","))),NOT(ISNUMBER(SEARCH(LEFT($A656,1),SUBSTITUTE($G$654,"，",",")))))</formula>
    </cfRule>
  </conditionalFormatting>
  <conditionalFormatting sqref="A669:B674">
    <cfRule type="expression" dxfId="2020" priority="309">
      <formula>AND($B$675&lt;&gt;"",$A669&lt;&gt;"",ISNUMBER(SEARCH(LEFT($A669,1),SUBSTITUTE($G$667,"，",","))))</formula>
    </cfRule>
    <cfRule type="expression" dxfId="2019" priority="310">
      <formula>AND($B$675&lt;&gt;"",$A669&lt;&gt;"",ISNUMBER(SEARCH(LEFT($A669,1),SUBSTITUTE(UPPER($B$675),"，",","))),NOT(ISNUMBER(SEARCH(LEFT($A669,1),SUBSTITUTE($G$667,"，",",")))))</formula>
    </cfRule>
  </conditionalFormatting>
  <conditionalFormatting sqref="A682:B687">
    <cfRule type="expression" dxfId="2018" priority="311">
      <formula>AND($B$688&lt;&gt;"",$A682&lt;&gt;"",ISNUMBER(SEARCH(LEFT($A682,1),SUBSTITUTE($G$680,"，",","))))</formula>
    </cfRule>
    <cfRule type="expression" dxfId="2017" priority="312">
      <formula>AND($B$688&lt;&gt;"",$A682&lt;&gt;"",ISNUMBER(SEARCH(LEFT($A682,1),SUBSTITUTE(UPPER($B$688),"，",","))),NOT(ISNUMBER(SEARCH(LEFT($A682,1),SUBSTITUTE($G$680,"，",",")))))</formula>
    </cfRule>
  </conditionalFormatting>
  <conditionalFormatting sqref="A695:B700">
    <cfRule type="expression" dxfId="2016" priority="313">
      <formula>AND($B$701&lt;&gt;"",$A695&lt;&gt;"",ISNUMBER(SEARCH(LEFT($A695,1),SUBSTITUTE($G$693,"，",","))))</formula>
    </cfRule>
    <cfRule type="expression" dxfId="2015" priority="314">
      <formula>AND($B$701&lt;&gt;"",$A695&lt;&gt;"",ISNUMBER(SEARCH(LEFT($A695,1),SUBSTITUTE(UPPER($B$701),"，",","))),NOT(ISNUMBER(SEARCH(LEFT($A695,1),SUBSTITUTE($G$693,"，",",")))))</formula>
    </cfRule>
  </conditionalFormatting>
  <conditionalFormatting sqref="A708:B713">
    <cfRule type="expression" dxfId="2014" priority="315">
      <formula>AND($B$714&lt;&gt;"",$A708&lt;&gt;"",ISNUMBER(SEARCH(LEFT($A708,1),SUBSTITUTE($G$706,"，",","))))</formula>
    </cfRule>
    <cfRule type="expression" dxfId="2013" priority="316">
      <formula>AND($B$714&lt;&gt;"",$A708&lt;&gt;"",ISNUMBER(SEARCH(LEFT($A708,1),SUBSTITUTE(UPPER($B$714),"，",","))),NOT(ISNUMBER(SEARCH(LEFT($A708,1),SUBSTITUTE($G$706,"，",",")))))</formula>
    </cfRule>
  </conditionalFormatting>
  <conditionalFormatting sqref="A721:B726">
    <cfRule type="expression" dxfId="2012" priority="317">
      <formula>AND($B$727&lt;&gt;"",$A721&lt;&gt;"",ISNUMBER(SEARCH(LEFT($A721,1),SUBSTITUTE($G$719,"，",","))))</formula>
    </cfRule>
    <cfRule type="expression" dxfId="2011" priority="318">
      <formula>AND($B$727&lt;&gt;"",$A721&lt;&gt;"",ISNUMBER(SEARCH(LEFT($A721,1),SUBSTITUTE(UPPER($B$727),"，",","))),NOT(ISNUMBER(SEARCH(LEFT($A721,1),SUBSTITUTE($G$719,"，",",")))))</formula>
    </cfRule>
  </conditionalFormatting>
  <conditionalFormatting sqref="A734:B739">
    <cfRule type="expression" dxfId="2010" priority="319">
      <formula>AND($B$740&lt;&gt;"",$A734&lt;&gt;"",ISNUMBER(SEARCH(LEFT($A734,1),SUBSTITUTE($G$732,"，",","))))</formula>
    </cfRule>
    <cfRule type="expression" dxfId="2009" priority="320">
      <formula>AND($B$740&lt;&gt;"",$A734&lt;&gt;"",ISNUMBER(SEARCH(LEFT($A734,1),SUBSTITUTE(UPPER($B$740),"，",","))),NOT(ISNUMBER(SEARCH(LEFT($A734,1),SUBSTITUTE($G$732,"，",",")))))</formula>
    </cfRule>
  </conditionalFormatting>
  <conditionalFormatting sqref="A747:B752">
    <cfRule type="expression" dxfId="2008" priority="321">
      <formula>AND($B$753&lt;&gt;"",$A747&lt;&gt;"",ISNUMBER(SEARCH(LEFT($A747,1),SUBSTITUTE($G$745,"，",","))))</formula>
    </cfRule>
    <cfRule type="expression" dxfId="2007" priority="322">
      <formula>AND($B$753&lt;&gt;"",$A747&lt;&gt;"",ISNUMBER(SEARCH(LEFT($A747,1),SUBSTITUTE(UPPER($B$753),"，",","))),NOT(ISNUMBER(SEARCH(LEFT($A747,1),SUBSTITUTE($G$745,"，",",")))))</formula>
    </cfRule>
  </conditionalFormatting>
  <conditionalFormatting sqref="A760:B765">
    <cfRule type="expression" dxfId="2006" priority="323">
      <formula>AND($B$766&lt;&gt;"",$A760&lt;&gt;"",ISNUMBER(SEARCH(LEFT($A760,1),SUBSTITUTE($G$758,"，",","))))</formula>
    </cfRule>
    <cfRule type="expression" dxfId="2005" priority="324">
      <formula>AND($B$766&lt;&gt;"",$A760&lt;&gt;"",ISNUMBER(SEARCH(LEFT($A760,1),SUBSTITUTE(UPPER($B$766),"，",","))),NOT(ISNUMBER(SEARCH(LEFT($A760,1),SUBSTITUTE($G$758,"，",",")))))</formula>
    </cfRule>
  </conditionalFormatting>
  <conditionalFormatting sqref="A773:B778">
    <cfRule type="expression" dxfId="2004" priority="325">
      <formula>AND($B$779&lt;&gt;"",$A773&lt;&gt;"",ISNUMBER(SEARCH(LEFT($A773,1),SUBSTITUTE($G$771,"，",","))))</formula>
    </cfRule>
    <cfRule type="expression" dxfId="2003" priority="326">
      <formula>AND($B$779&lt;&gt;"",$A773&lt;&gt;"",ISNUMBER(SEARCH(LEFT($A773,1),SUBSTITUTE(UPPER($B$779),"，",","))),NOT(ISNUMBER(SEARCH(LEFT($A773,1),SUBSTITUTE($G$771,"，",",")))))</formula>
    </cfRule>
  </conditionalFormatting>
  <conditionalFormatting sqref="A786:B791">
    <cfRule type="expression" dxfId="2002" priority="327">
      <formula>AND($B$792&lt;&gt;"",$A786&lt;&gt;"",ISNUMBER(SEARCH(LEFT($A786,1),SUBSTITUTE($G$784,"，",","))))</formula>
    </cfRule>
    <cfRule type="expression" dxfId="2001" priority="328">
      <formula>AND($B$792&lt;&gt;"",$A786&lt;&gt;"",ISNUMBER(SEARCH(LEFT($A786,1),SUBSTITUTE(UPPER($B$792),"，",","))),NOT(ISNUMBER(SEARCH(LEFT($A786,1),SUBSTITUTE($G$784,"，",",")))))</formula>
    </cfRule>
  </conditionalFormatting>
  <conditionalFormatting sqref="A799:B804">
    <cfRule type="expression" dxfId="2000" priority="330">
      <formula>AND($B$805&lt;&gt;"",$A799&lt;&gt;"",ISNUMBER(SEARCH(LEFT($A799,1),SUBSTITUTE(UPPER($B$805),"，",","))),NOT(ISNUMBER(SEARCH(LEFT($A799,1),SUBSTITUTE($G$797,"，",",")))))</formula>
    </cfRule>
    <cfRule type="expression" dxfId="1999" priority="329">
      <formula>AND($B$805&lt;&gt;"",$A799&lt;&gt;"",ISNUMBER(SEARCH(LEFT($A799,1),SUBSTITUTE($G$797,"，",","))))</formula>
    </cfRule>
  </conditionalFormatting>
  <conditionalFormatting sqref="A812:B817">
    <cfRule type="expression" dxfId="1998" priority="331">
      <formula>AND($B$818&lt;&gt;"",$A812&lt;&gt;"",ISNUMBER(SEARCH(LEFT($A812,1),SUBSTITUTE($G$810,"，",","))))</formula>
    </cfRule>
    <cfRule type="expression" dxfId="1997" priority="332">
      <formula>AND($B$818&lt;&gt;"",$A812&lt;&gt;"",ISNUMBER(SEARCH(LEFT($A812,1),SUBSTITUTE(UPPER($B$818),"，",","))),NOT(ISNUMBER(SEARCH(LEFT($A812,1),SUBSTITUTE($G$810,"，",",")))))</formula>
    </cfRule>
  </conditionalFormatting>
  <conditionalFormatting sqref="A825:B830">
    <cfRule type="expression" dxfId="1996" priority="333">
      <formula>AND($B$831&lt;&gt;"",$A825&lt;&gt;"",ISNUMBER(SEARCH(LEFT($A825,1),SUBSTITUTE($G$823,"，",","))))</formula>
    </cfRule>
    <cfRule type="expression" dxfId="1995" priority="334">
      <formula>AND($B$831&lt;&gt;"",$A825&lt;&gt;"",ISNUMBER(SEARCH(LEFT($A825,1),SUBSTITUTE(UPPER($B$831),"，",","))),NOT(ISNUMBER(SEARCH(LEFT($A825,1),SUBSTITUTE($G$823,"，",",")))))</formula>
    </cfRule>
  </conditionalFormatting>
  <conditionalFormatting sqref="A838:B843">
    <cfRule type="expression" dxfId="1994" priority="335">
      <formula>AND($B$844&lt;&gt;"",$A838&lt;&gt;"",ISNUMBER(SEARCH(LEFT($A838,1),SUBSTITUTE($G$836,"，",","))))</formula>
    </cfRule>
    <cfRule type="expression" dxfId="1993" priority="336">
      <formula>AND($B$844&lt;&gt;"",$A838&lt;&gt;"",ISNUMBER(SEARCH(LEFT($A838,1),SUBSTITUTE(UPPER($B$844),"，",","))),NOT(ISNUMBER(SEARCH(LEFT($A838,1),SUBSTITUTE($G$836,"，",",")))))</formula>
    </cfRule>
  </conditionalFormatting>
  <conditionalFormatting sqref="A851:B856">
    <cfRule type="expression" dxfId="1992" priority="337">
      <formula>AND($B$857&lt;&gt;"",$A851&lt;&gt;"",ISNUMBER(SEARCH(LEFT($A851,1),SUBSTITUTE($G$849,"，",","))))</formula>
    </cfRule>
    <cfRule type="expression" dxfId="1991" priority="338">
      <formula>AND($B$857&lt;&gt;"",$A851&lt;&gt;"",ISNUMBER(SEARCH(LEFT($A851,1),SUBSTITUTE(UPPER($B$857),"，",","))),NOT(ISNUMBER(SEARCH(LEFT($A851,1),SUBSTITUTE($G$849,"，",",")))))</formula>
    </cfRule>
  </conditionalFormatting>
  <conditionalFormatting sqref="A864:B869">
    <cfRule type="expression" dxfId="1990" priority="339">
      <formula>AND($B$870&lt;&gt;"",$A864&lt;&gt;"",ISNUMBER(SEARCH(LEFT($A864,1),SUBSTITUTE($G$862,"，",","))))</formula>
    </cfRule>
    <cfRule type="expression" dxfId="1989" priority="340">
      <formula>AND($B$870&lt;&gt;"",$A864&lt;&gt;"",ISNUMBER(SEARCH(LEFT($A864,1),SUBSTITUTE(UPPER($B$870),"，",","))),NOT(ISNUMBER(SEARCH(LEFT($A864,1),SUBSTITUTE($G$862,"，",",")))))</formula>
    </cfRule>
  </conditionalFormatting>
  <conditionalFormatting sqref="A877:B882">
    <cfRule type="expression" dxfId="1988" priority="341">
      <formula>AND($B$883&lt;&gt;"",$A877&lt;&gt;"",ISNUMBER(SEARCH(LEFT($A877,1),SUBSTITUTE($G$875,"，",","))))</formula>
    </cfRule>
    <cfRule type="expression" dxfId="1987" priority="342">
      <formula>AND($B$883&lt;&gt;"",$A877&lt;&gt;"",ISNUMBER(SEARCH(LEFT($A877,1),SUBSTITUTE(UPPER($B$883),"，",","))),NOT(ISNUMBER(SEARCH(LEFT($A877,1),SUBSTITUTE($G$875,"，",",")))))</formula>
    </cfRule>
  </conditionalFormatting>
  <conditionalFormatting sqref="A890:B895">
    <cfRule type="expression" dxfId="1986" priority="343">
      <formula>AND($B$896&lt;&gt;"",$A890&lt;&gt;"",ISNUMBER(SEARCH(LEFT($A890,1),SUBSTITUTE($G$888,"，",","))))</formula>
    </cfRule>
    <cfRule type="expression" dxfId="1985" priority="344">
      <formula>AND($B$896&lt;&gt;"",$A890&lt;&gt;"",ISNUMBER(SEARCH(LEFT($A890,1),SUBSTITUTE(UPPER($B$896),"，",","))),NOT(ISNUMBER(SEARCH(LEFT($A890,1),SUBSTITUTE($G$888,"，",",")))))</formula>
    </cfRule>
  </conditionalFormatting>
  <conditionalFormatting sqref="A903:B908">
    <cfRule type="expression" dxfId="1984" priority="345">
      <formula>AND($B$909&lt;&gt;"",$A903&lt;&gt;"",ISNUMBER(SEARCH(LEFT($A903,1),SUBSTITUTE($G$901,"，",","))))</formula>
    </cfRule>
    <cfRule type="expression" dxfId="1983" priority="346">
      <formula>AND($B$909&lt;&gt;"",$A903&lt;&gt;"",ISNUMBER(SEARCH(LEFT($A903,1),SUBSTITUTE(UPPER($B$909),"，",","))),NOT(ISNUMBER(SEARCH(LEFT($A903,1),SUBSTITUTE($G$901,"，",",")))))</formula>
    </cfRule>
  </conditionalFormatting>
  <conditionalFormatting sqref="A916:B921">
    <cfRule type="expression" dxfId="1982" priority="347">
      <formula>AND($B$922&lt;&gt;"",$A916&lt;&gt;"",ISNUMBER(SEARCH(LEFT($A916,1),SUBSTITUTE($G$914,"，",","))))</formula>
    </cfRule>
    <cfRule type="expression" dxfId="1981" priority="348">
      <formula>AND($B$922&lt;&gt;"",$A916&lt;&gt;"",ISNUMBER(SEARCH(LEFT($A916,1),SUBSTITUTE(UPPER($B$922),"，",","))),NOT(ISNUMBER(SEARCH(LEFT($A916,1),SUBSTITUTE($G$914,"，",",")))))</formula>
    </cfRule>
  </conditionalFormatting>
  <conditionalFormatting sqref="A929:B934">
    <cfRule type="expression" dxfId="1980" priority="349">
      <formula>AND($B$935&lt;&gt;"",$A929&lt;&gt;"",ISNUMBER(SEARCH(LEFT($A929,1),SUBSTITUTE($G$927,"，",","))))</formula>
    </cfRule>
    <cfRule type="expression" dxfId="1979" priority="350">
      <formula>AND($B$935&lt;&gt;"",$A929&lt;&gt;"",ISNUMBER(SEARCH(LEFT($A929,1),SUBSTITUTE(UPPER($B$935),"，",","))),NOT(ISNUMBER(SEARCH(LEFT($A929,1),SUBSTITUTE($G$927,"，",",")))))</formula>
    </cfRule>
  </conditionalFormatting>
  <conditionalFormatting sqref="A942:B947">
    <cfRule type="expression" dxfId="1978" priority="351">
      <formula>AND($B$948&lt;&gt;"",$A942&lt;&gt;"",ISNUMBER(SEARCH(LEFT($A942,1),SUBSTITUTE($G$940,"，",","))))</formula>
    </cfRule>
    <cfRule type="expression" dxfId="1977" priority="352">
      <formula>AND($B$948&lt;&gt;"",$A942&lt;&gt;"",ISNUMBER(SEARCH(LEFT($A942,1),SUBSTITUTE(UPPER($B$948),"，",","))),NOT(ISNUMBER(SEARCH(LEFT($A942,1),SUBSTITUTE($G$940,"，",",")))))</formula>
    </cfRule>
  </conditionalFormatting>
  <conditionalFormatting sqref="A955:B960">
    <cfRule type="expression" dxfId="1976" priority="354">
      <formula>AND($B$961&lt;&gt;"",$A955&lt;&gt;"",ISNUMBER(SEARCH(LEFT($A955,1),SUBSTITUTE(UPPER($B$961),"，",","))),NOT(ISNUMBER(SEARCH(LEFT($A955,1),SUBSTITUTE($G$953,"，",",")))))</formula>
    </cfRule>
    <cfRule type="expression" dxfId="1975" priority="353">
      <formula>AND($B$961&lt;&gt;"",$A955&lt;&gt;"",ISNUMBER(SEARCH(LEFT($A955,1),SUBSTITUTE($G$953,"，",","))))</formula>
    </cfRule>
  </conditionalFormatting>
  <conditionalFormatting sqref="A968:B973">
    <cfRule type="expression" dxfId="1974" priority="355">
      <formula>AND($B$974&lt;&gt;"",$A968&lt;&gt;"",ISNUMBER(SEARCH(LEFT($A968,1),SUBSTITUTE($G$966,"，",","))))</formula>
    </cfRule>
    <cfRule type="expression" dxfId="1973" priority="356">
      <formula>AND($B$974&lt;&gt;"",$A968&lt;&gt;"",ISNUMBER(SEARCH(LEFT($A968,1),SUBSTITUTE(UPPER($B$974),"，",","))),NOT(ISNUMBER(SEARCH(LEFT($A968,1),SUBSTITUTE($G$966,"，",",")))))</formula>
    </cfRule>
  </conditionalFormatting>
  <conditionalFormatting sqref="A981:B986">
    <cfRule type="expression" dxfId="1972" priority="357">
      <formula>AND($B$987&lt;&gt;"",$A981&lt;&gt;"",ISNUMBER(SEARCH(LEFT($A981,1),SUBSTITUTE($G$979,"，",","))))</formula>
    </cfRule>
    <cfRule type="expression" dxfId="1971" priority="358">
      <formula>AND($B$987&lt;&gt;"",$A981&lt;&gt;"",ISNUMBER(SEARCH(LEFT($A981,1),SUBSTITUTE(UPPER($B$987),"，",","))),NOT(ISNUMBER(SEARCH(LEFT($A981,1),SUBSTITUTE($G$979,"，",",")))))</formula>
    </cfRule>
  </conditionalFormatting>
  <conditionalFormatting sqref="A994:B999">
    <cfRule type="expression" dxfId="1970" priority="359">
      <formula>AND($B$1000&lt;&gt;"",$A994&lt;&gt;"",ISNUMBER(SEARCH(LEFT($A994,1),SUBSTITUTE($G$992,"，",","))))</formula>
    </cfRule>
    <cfRule type="expression" dxfId="1969" priority="360">
      <formula>AND($B$1000&lt;&gt;"",$A994&lt;&gt;"",ISNUMBER(SEARCH(LEFT($A994,1),SUBSTITUTE(UPPER($B$1000),"，",","))),NOT(ISNUMBER(SEARCH(LEFT($A994,1),SUBSTITUTE($G$992,"，",",")))))</formula>
    </cfRule>
  </conditionalFormatting>
  <conditionalFormatting sqref="A1007:B1012">
    <cfRule type="expression" dxfId="1968" priority="361">
      <formula>AND($B$1013&lt;&gt;"",$A1007&lt;&gt;"",ISNUMBER(SEARCH(LEFT($A1007,1),SUBSTITUTE($G$1005,"，",","))))</formula>
    </cfRule>
    <cfRule type="expression" dxfId="1967" priority="362">
      <formula>AND($B$1013&lt;&gt;"",$A1007&lt;&gt;"",ISNUMBER(SEARCH(LEFT($A1007,1),SUBSTITUTE(UPPER($B$1013),"，",","))),NOT(ISNUMBER(SEARCH(LEFT($A1007,1),SUBSTITUTE($G$1005,"，",",")))))</formula>
    </cfRule>
  </conditionalFormatting>
  <conditionalFormatting sqref="A1020:B1025">
    <cfRule type="expression" dxfId="1966" priority="363">
      <formula>AND($B$1026&lt;&gt;"",$A1020&lt;&gt;"",ISNUMBER(SEARCH(LEFT($A1020,1),SUBSTITUTE($G$1018,"，",","))))</formula>
    </cfRule>
    <cfRule type="expression" dxfId="1965" priority="364">
      <formula>AND($B$1026&lt;&gt;"",$A1020&lt;&gt;"",ISNUMBER(SEARCH(LEFT($A1020,1),SUBSTITUTE(UPPER($B$1026),"，",","))),NOT(ISNUMBER(SEARCH(LEFT($A1020,1),SUBSTITUTE($G$1018,"，",",")))))</formula>
    </cfRule>
  </conditionalFormatting>
  <conditionalFormatting sqref="A1033:B1038">
    <cfRule type="expression" dxfId="1964" priority="365">
      <formula>AND($B$1039&lt;&gt;"",$A1033&lt;&gt;"",ISNUMBER(SEARCH(LEFT($A1033,1),SUBSTITUTE($G$1031,"，",","))))</formula>
    </cfRule>
    <cfRule type="expression" dxfId="1963" priority="366">
      <formula>AND($B$1039&lt;&gt;"",$A1033&lt;&gt;"",ISNUMBER(SEARCH(LEFT($A1033,1),SUBSTITUTE(UPPER($B$1039),"，",","))),NOT(ISNUMBER(SEARCH(LEFT($A1033,1),SUBSTITUTE($G$1031,"，",",")))))</formula>
    </cfRule>
  </conditionalFormatting>
  <conditionalFormatting sqref="A1046:B1051">
    <cfRule type="expression" dxfId="1962" priority="367">
      <formula>AND($B$1052&lt;&gt;"",$A1046&lt;&gt;"",ISNUMBER(SEARCH(LEFT($A1046,1),SUBSTITUTE($G$1044,"，",","))))</formula>
    </cfRule>
    <cfRule type="expression" dxfId="1961" priority="368">
      <formula>AND($B$1052&lt;&gt;"",$A1046&lt;&gt;"",ISNUMBER(SEARCH(LEFT($A1046,1),SUBSTITUTE(UPPER($B$1052),"，",","))),NOT(ISNUMBER(SEARCH(LEFT($A1046,1),SUBSTITUTE($G$1044,"，",",")))))</formula>
    </cfRule>
  </conditionalFormatting>
  <conditionalFormatting sqref="A1059:B1064">
    <cfRule type="expression" dxfId="1960" priority="369">
      <formula>AND($B$1065&lt;&gt;"",$A1059&lt;&gt;"",ISNUMBER(SEARCH(LEFT($A1059,1),SUBSTITUTE($G$1057,"，",","))))</formula>
    </cfRule>
    <cfRule type="expression" dxfId="1959" priority="370">
      <formula>AND($B$1065&lt;&gt;"",$A1059&lt;&gt;"",ISNUMBER(SEARCH(LEFT($A1059,1),SUBSTITUTE(UPPER($B$1065),"，",","))),NOT(ISNUMBER(SEARCH(LEFT($A1059,1),SUBSTITUTE($G$1057,"，",",")))))</formula>
    </cfRule>
  </conditionalFormatting>
  <conditionalFormatting sqref="A1072:B1077">
    <cfRule type="expression" dxfId="1958" priority="371">
      <formula>AND($B$1078&lt;&gt;"",$A1072&lt;&gt;"",ISNUMBER(SEARCH(LEFT($A1072,1),SUBSTITUTE($G$1070,"，",","))))</formula>
    </cfRule>
    <cfRule type="expression" dxfId="1957" priority="372">
      <formula>AND($B$1078&lt;&gt;"",$A1072&lt;&gt;"",ISNUMBER(SEARCH(LEFT($A1072,1),SUBSTITUTE(UPPER($B$1078),"，",","))),NOT(ISNUMBER(SEARCH(LEFT($A1072,1),SUBSTITUTE($G$1070,"，",",")))))</formula>
    </cfRule>
  </conditionalFormatting>
  <conditionalFormatting sqref="A1085:B1090">
    <cfRule type="expression" dxfId="1956" priority="373">
      <formula>AND($B$1091&lt;&gt;"",$A1085&lt;&gt;"",ISNUMBER(SEARCH(LEFT($A1085,1),SUBSTITUTE($G$1083,"，",","))))</formula>
    </cfRule>
    <cfRule type="expression" dxfId="1955" priority="374">
      <formula>AND($B$1091&lt;&gt;"",$A1085&lt;&gt;"",ISNUMBER(SEARCH(LEFT($A1085,1),SUBSTITUTE(UPPER($B$1091),"，",","))),NOT(ISNUMBER(SEARCH(LEFT($A1085,1),SUBSTITUTE($G$1083,"，",",")))))</formula>
    </cfRule>
  </conditionalFormatting>
  <conditionalFormatting sqref="A1098:B1103">
    <cfRule type="expression" dxfId="1954" priority="375">
      <formula>AND($B$1104&lt;&gt;"",$A1098&lt;&gt;"",ISNUMBER(SEARCH(LEFT($A1098,1),SUBSTITUTE($G$1096,"，",","))))</formula>
    </cfRule>
    <cfRule type="expression" dxfId="1953" priority="376">
      <formula>AND($B$1104&lt;&gt;"",$A1098&lt;&gt;"",ISNUMBER(SEARCH(LEFT($A1098,1),SUBSTITUTE(UPPER($B$1104),"，",","))),NOT(ISNUMBER(SEARCH(LEFT($A1098,1),SUBSTITUTE($G$1096,"，",",")))))</formula>
    </cfRule>
  </conditionalFormatting>
  <conditionalFormatting sqref="A1111:B1116">
    <cfRule type="expression" dxfId="1952" priority="377">
      <formula>AND($B$1117&lt;&gt;"",$A1111&lt;&gt;"",ISNUMBER(SEARCH(LEFT($A1111,1),SUBSTITUTE($G$1109,"，",","))))</formula>
    </cfRule>
    <cfRule type="expression" dxfId="1951" priority="378">
      <formula>AND($B$1117&lt;&gt;"",$A1111&lt;&gt;"",ISNUMBER(SEARCH(LEFT($A1111,1),SUBSTITUTE(UPPER($B$1117),"，",","))),NOT(ISNUMBER(SEARCH(LEFT($A1111,1),SUBSTITUTE($G$1109,"，",",")))))</formula>
    </cfRule>
  </conditionalFormatting>
  <conditionalFormatting sqref="A1124:B1129">
    <cfRule type="expression" dxfId="1950" priority="379">
      <formula>AND($B$1130&lt;&gt;"",$A1124&lt;&gt;"",ISNUMBER(SEARCH(LEFT($A1124,1),SUBSTITUTE($G$1122,"，",","))))</formula>
    </cfRule>
    <cfRule type="expression" dxfId="1949" priority="380">
      <formula>AND($B$1130&lt;&gt;"",$A1124&lt;&gt;"",ISNUMBER(SEARCH(LEFT($A1124,1),SUBSTITUTE(UPPER($B$1130),"，",","))),NOT(ISNUMBER(SEARCH(LEFT($A1124,1),SUBSTITUTE($G$1122,"，",",")))))</formula>
    </cfRule>
  </conditionalFormatting>
  <conditionalFormatting sqref="A1137:B1142">
    <cfRule type="expression" dxfId="1948" priority="381">
      <formula>AND($B$1143&lt;&gt;"",$A1137&lt;&gt;"",ISNUMBER(SEARCH(LEFT($A1137,1),SUBSTITUTE($G$1135,"，",","))))</formula>
    </cfRule>
    <cfRule type="expression" dxfId="1947" priority="382">
      <formula>AND($B$1143&lt;&gt;"",$A1137&lt;&gt;"",ISNUMBER(SEARCH(LEFT($A1137,1),SUBSTITUTE(UPPER($B$1143),"，",","))),NOT(ISNUMBER(SEARCH(LEFT($A1137,1),SUBSTITUTE($G$1135,"，",",")))))</formula>
    </cfRule>
  </conditionalFormatting>
  <conditionalFormatting sqref="A1150:B1155">
    <cfRule type="expression" dxfId="1946" priority="383">
      <formula>AND($B$1156&lt;&gt;"",$A1150&lt;&gt;"",ISNUMBER(SEARCH(LEFT($A1150,1),SUBSTITUTE($G$1148,"，",","))))</formula>
    </cfRule>
    <cfRule type="expression" dxfId="1945" priority="384">
      <formula>AND($B$1156&lt;&gt;"",$A1150&lt;&gt;"",ISNUMBER(SEARCH(LEFT($A1150,1),SUBSTITUTE(UPPER($B$1156),"，",","))),NOT(ISNUMBER(SEARCH(LEFT($A1150,1),SUBSTITUTE($G$1148,"，",",")))))</formula>
    </cfRule>
  </conditionalFormatting>
  <conditionalFormatting sqref="A1163:B1168">
    <cfRule type="expression" dxfId="1944" priority="385">
      <formula>AND($B$1169&lt;&gt;"",$A1163&lt;&gt;"",ISNUMBER(SEARCH(LEFT($A1163,1),SUBSTITUTE($G$1161,"，",","))))</formula>
    </cfRule>
    <cfRule type="expression" dxfId="1943" priority="386">
      <formula>AND($B$1169&lt;&gt;"",$A1163&lt;&gt;"",ISNUMBER(SEARCH(LEFT($A1163,1),SUBSTITUTE(UPPER($B$1169),"，",","))),NOT(ISNUMBER(SEARCH(LEFT($A1163,1),SUBSTITUTE($G$1161,"，",",")))))</formula>
    </cfRule>
  </conditionalFormatting>
  <conditionalFormatting sqref="A1176:B1181">
    <cfRule type="expression" dxfId="1942" priority="387">
      <formula>AND($B$1182&lt;&gt;"",$A1176&lt;&gt;"",ISNUMBER(SEARCH(LEFT($A1176,1),SUBSTITUTE($G$1174,"，",","))))</formula>
    </cfRule>
    <cfRule type="expression" dxfId="1941" priority="388">
      <formula>AND($B$1182&lt;&gt;"",$A1176&lt;&gt;"",ISNUMBER(SEARCH(LEFT($A1176,1),SUBSTITUTE(UPPER($B$1182),"，",","))),NOT(ISNUMBER(SEARCH(LEFT($A1176,1),SUBSTITUTE($G$1174,"，",",")))))</formula>
    </cfRule>
  </conditionalFormatting>
  <conditionalFormatting sqref="A1189:B1194">
    <cfRule type="expression" dxfId="1940" priority="389">
      <formula>AND($B$1195&lt;&gt;"",$A1189&lt;&gt;"",ISNUMBER(SEARCH(LEFT($A1189,1),SUBSTITUTE($G$1187,"，",","))))</formula>
    </cfRule>
    <cfRule type="expression" dxfId="1939" priority="390">
      <formula>AND($B$1195&lt;&gt;"",$A1189&lt;&gt;"",ISNUMBER(SEARCH(LEFT($A1189,1),SUBSTITUTE(UPPER($B$1195),"，",","))),NOT(ISNUMBER(SEARCH(LEFT($A1189,1),SUBSTITUTE($G$1187,"，",",")))))</formula>
    </cfRule>
  </conditionalFormatting>
  <conditionalFormatting sqref="A1202:B1207">
    <cfRule type="expression" dxfId="1938" priority="391">
      <formula>AND($B$1208&lt;&gt;"",$A1202&lt;&gt;"",ISNUMBER(SEARCH(LEFT($A1202,1),SUBSTITUTE($G$1200,"，",","))))</formula>
    </cfRule>
    <cfRule type="expression" dxfId="1937" priority="392">
      <formula>AND($B$1208&lt;&gt;"",$A1202&lt;&gt;"",ISNUMBER(SEARCH(LEFT($A1202,1),SUBSTITUTE(UPPER($B$1208),"，",","))),NOT(ISNUMBER(SEARCH(LEFT($A1202,1),SUBSTITUTE($G$1200,"，",",")))))</formula>
    </cfRule>
  </conditionalFormatting>
  <conditionalFormatting sqref="A1215:B1220">
    <cfRule type="expression" dxfId="1936" priority="393">
      <formula>AND($B$1221&lt;&gt;"",$A1215&lt;&gt;"",ISNUMBER(SEARCH(LEFT($A1215,1),SUBSTITUTE($G$1213,"，",","))))</formula>
    </cfRule>
    <cfRule type="expression" dxfId="1935" priority="394">
      <formula>AND($B$1221&lt;&gt;"",$A1215&lt;&gt;"",ISNUMBER(SEARCH(LEFT($A1215,1),SUBSTITUTE(UPPER($B$1221),"，",","))),NOT(ISNUMBER(SEARCH(LEFT($A1215,1),SUBSTITUTE($G$1213,"，",",")))))</formula>
    </cfRule>
  </conditionalFormatting>
  <conditionalFormatting sqref="A1228:B1233">
    <cfRule type="expression" dxfId="1934" priority="395">
      <formula>AND($B$1234&lt;&gt;"",$A1228&lt;&gt;"",ISNUMBER(SEARCH(LEFT($A1228,1),SUBSTITUTE($G$1226,"，",","))))</formula>
    </cfRule>
    <cfRule type="expression" dxfId="1933" priority="396">
      <formula>AND($B$1234&lt;&gt;"",$A1228&lt;&gt;"",ISNUMBER(SEARCH(LEFT($A1228,1),SUBSTITUTE(UPPER($B$1234),"，",","))),NOT(ISNUMBER(SEARCH(LEFT($A1228,1),SUBSTITUTE($G$1226,"，",",")))))</formula>
    </cfRule>
  </conditionalFormatting>
  <conditionalFormatting sqref="A1241:B1246">
    <cfRule type="expression" dxfId="1932" priority="397">
      <formula>AND($B$1247&lt;&gt;"",$A1241&lt;&gt;"",ISNUMBER(SEARCH(LEFT($A1241,1),SUBSTITUTE($G$1239,"，",","))))</formula>
    </cfRule>
    <cfRule type="expression" dxfId="1931" priority="398">
      <formula>AND($B$1247&lt;&gt;"",$A1241&lt;&gt;"",ISNUMBER(SEARCH(LEFT($A1241,1),SUBSTITUTE(UPPER($B$1247),"，",","))),NOT(ISNUMBER(SEARCH(LEFT($A1241,1),SUBSTITUTE($G$1239,"，",",")))))</formula>
    </cfRule>
  </conditionalFormatting>
  <conditionalFormatting sqref="A1254:B1259">
    <cfRule type="expression" dxfId="1930" priority="399">
      <formula>AND($B$1260&lt;&gt;"",$A1254&lt;&gt;"",ISNUMBER(SEARCH(LEFT($A1254,1),SUBSTITUTE($G$1252,"，",","))))</formula>
    </cfRule>
    <cfRule type="expression" dxfId="1929" priority="400">
      <formula>AND($B$1260&lt;&gt;"",$A1254&lt;&gt;"",ISNUMBER(SEARCH(LEFT($A1254,1),SUBSTITUTE(UPPER($B$1260),"，",","))),NOT(ISNUMBER(SEARCH(LEFT($A1254,1),SUBSTITUTE($G$1252,"，",",")))))</formula>
    </cfRule>
  </conditionalFormatting>
  <conditionalFormatting sqref="A1267:B1272">
    <cfRule type="expression" dxfId="1928" priority="401">
      <formula>AND($B$1273&lt;&gt;"",$A1267&lt;&gt;"",ISNUMBER(SEARCH(LEFT($A1267,1),SUBSTITUTE($G$1265,"，",","))))</formula>
    </cfRule>
    <cfRule type="expression" dxfId="1927" priority="402">
      <formula>AND($B$1273&lt;&gt;"",$A1267&lt;&gt;"",ISNUMBER(SEARCH(LEFT($A1267,1),SUBSTITUTE(UPPER($B$1273),"，",","))),NOT(ISNUMBER(SEARCH(LEFT($A1267,1),SUBSTITUTE($G$1265,"，",",")))))</formula>
    </cfRule>
  </conditionalFormatting>
  <conditionalFormatting sqref="A1280:B1285">
    <cfRule type="expression" dxfId="1926" priority="403">
      <formula>AND($B$1286&lt;&gt;"",$A1280&lt;&gt;"",ISNUMBER(SEARCH(LEFT($A1280,1),SUBSTITUTE($G$1278,"，",","))))</formula>
    </cfRule>
    <cfRule type="expression" dxfId="1925" priority="404">
      <formula>AND($B$1286&lt;&gt;"",$A1280&lt;&gt;"",ISNUMBER(SEARCH(LEFT($A1280,1),SUBSTITUTE(UPPER($B$1286),"，",","))),NOT(ISNUMBER(SEARCH(LEFT($A1280,1),SUBSTITUTE($G$1278,"，",",")))))</formula>
    </cfRule>
  </conditionalFormatting>
  <conditionalFormatting sqref="A1293:B1298">
    <cfRule type="expression" dxfId="1924" priority="405">
      <formula>AND($B$1299&lt;&gt;"",$A1293&lt;&gt;"",ISNUMBER(SEARCH(LEFT($A1293,1),SUBSTITUTE($G$1291,"，",","))))</formula>
    </cfRule>
    <cfRule type="expression" dxfId="1923" priority="406">
      <formula>AND($B$1299&lt;&gt;"",$A1293&lt;&gt;"",ISNUMBER(SEARCH(LEFT($A1293,1),SUBSTITUTE(UPPER($B$1299),"，",","))),NOT(ISNUMBER(SEARCH(LEFT($A1293,1),SUBSTITUTE($G$1291,"，",",")))))</formula>
    </cfRule>
  </conditionalFormatting>
  <conditionalFormatting sqref="B52:C53">
    <cfRule type="expression" dxfId="1922" priority="2">
      <formula>AND($D52&lt;&gt;"",OR($A52="A:",$A52="B:",$A52="C:",$A52="D:",$A52="E:",$A52="F:"),ISNUMBER(SEARCH(LEFT($A52,1),SUBSTITUTE(SUBSTITUTE(SUBSTITUTE($D52," ",""),"、",","),"，",","))),NOT(ISNUMBER(SEARCH(LEFT($A52,1),SUBSTITUTE(SUBSTITUTE(SUBSTITUTE($G52," ",""),"、",","),"，",",")))))</formula>
    </cfRule>
    <cfRule type="expression" dxfId="1921" priority="1">
      <formula>AND($D52&lt;&gt;"",OR($A52="A:",$A52="B:",$A52="C:",$A52="D:",$A52="E:",$A52="F:"),ISNUMBER(SEARCH(LEFT($A52,1),SUBSTITUTE(SUBSTITUTE(SUBSTITUTE($G52," ",""),"、",","),"，",","))))</formula>
    </cfRule>
  </conditionalFormatting>
  <dataValidations count="1">
    <dataValidation type="list" allowBlank="1" sqref="B12 B1299 B1286 B1273 B1260 B1247 B1234 B1221 B1208 B1195 B1182 B1169 B1156 B1143 B1130 B1117 B1104 B1091 B1078 B1065 B1052 B1039 B1026 B1013 B1000 B987 B974 B961 B948 B935 B922 B909 B896 B883 B870 B857 B844 B831 B818 B805 B792 B779 B766 B753 B740 B727 B714 B701 B688 B675 B662 B649 B636 B623 B610 B597 B584 B571 B558 B545 B532 B519 B506 B493 B480 B467 B454 B441 B428 B415 B402 B389 B376 B363 B350 B337 B324 B311 B298 B285 B272 B259 B246 B233 B220 B207 B194 B181 B168 B155 B142 B129 B116 B103 B90 B77 B64 B51 B38 B25" xr:uid="{6E5A37D1-8EF5-44C4-A69A-6CA5DC96FBB6}">
      <formula1>"A,B,C,D,E,F"</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5F9B8-7B42-469C-A362-465374461CA7}">
  <dimension ref="A1:S938"/>
  <sheetViews>
    <sheetView workbookViewId="0">
      <pane ySplit="1" topLeftCell="A817" activePane="bottomLeft" state="frozen"/>
      <selection pane="bottomLeft" activeCell="A811" sqref="A811:E910"/>
    </sheetView>
  </sheetViews>
  <sheetFormatPr defaultRowHeight="14.25"/>
  <cols>
    <col min="1" max="1" width="44.375" bestFit="1" customWidth="1"/>
    <col min="2" max="2" width="255.625" bestFit="1" customWidth="1"/>
    <col min="3" max="3" width="232.5" bestFit="1" customWidth="1"/>
    <col min="4" max="4" width="42.75" bestFit="1" customWidth="1"/>
    <col min="5" max="5" width="17.25" bestFit="1" customWidth="1"/>
    <col min="6" max="6" width="46.375" bestFit="1" customWidth="1"/>
    <col min="8" max="8" width="9.25" bestFit="1" customWidth="1"/>
    <col min="11" max="11" width="5.5" bestFit="1" customWidth="1"/>
    <col min="12" max="12" width="78.75" bestFit="1" customWidth="1"/>
    <col min="13" max="13" width="125.625" bestFit="1" customWidth="1"/>
    <col min="14" max="14" width="155.375" bestFit="1" customWidth="1"/>
    <col min="15" max="15" width="211.375" bestFit="1" customWidth="1"/>
    <col min="16" max="16" width="8.375" bestFit="1" customWidth="1"/>
    <col min="17" max="18" width="1.75" bestFit="1" customWidth="1"/>
    <col min="19" max="19" width="21" bestFit="1" customWidth="1"/>
  </cols>
  <sheetData>
    <row r="1" spans="1:13">
      <c r="A1" s="30" t="s">
        <v>0</v>
      </c>
      <c r="B1" s="30" t="s">
        <v>31</v>
      </c>
      <c r="C1" s="30" t="s">
        <v>32</v>
      </c>
      <c r="D1" s="30" t="s">
        <v>33</v>
      </c>
      <c r="E1" s="30" t="s">
        <v>34</v>
      </c>
      <c r="F1" s="30" t="s">
        <v>35</v>
      </c>
      <c r="G1" s="17"/>
      <c r="H1" s="27" t="s">
        <v>36</v>
      </c>
      <c r="I1" s="17"/>
      <c r="K1" s="1" t="s">
        <v>0</v>
      </c>
      <c r="L1" s="1" t="s">
        <v>2361</v>
      </c>
      <c r="M1" s="1" t="s">
        <v>2362</v>
      </c>
    </row>
    <row r="2" spans="1:13" ht="42.75">
      <c r="A2" s="2" cm="1">
        <f t="array" ref="A2">INDEX(题库数据!$A$5:$A$104,ROW()-1)</f>
        <v>1</v>
      </c>
      <c r="B2" s="2" t="str" cm="1">
        <f t="array" ref="B2">INDEX(题库数据!$B$5:$B$104,ROW()-1)</f>
        <v>一家公司有一个托管在 AWS 上的网站该网站位于应用程序负载均衡器(ALB)的后面,该应用程序负载均衡器(ALB)配置为分别处理 HTTP 和 HTTPS.该公司希望将所有请求转发到该网站,以便这些请求将使用 HTTPS.什么解决方案架构师应该做些什么来满足这个要求?</v>
      </c>
      <c r="C2" s="2">
        <f>LEN(B2)</f>
        <v>134</v>
      </c>
      <c r="D2" s="2" t="b">
        <f>IF(B2="","",RIGHT(B2,1)="？")</f>
        <v>0</v>
      </c>
      <c r="E2" s="2" t="b">
        <f>IF(B2="","",(LEN(B2)-LEN(SUBSTITUTE(B2,"(","")))=(LEN(B2)-LEN(SUBSTITUTE(B2,")",""))))</f>
        <v>1</v>
      </c>
      <c r="F2" s="2" t="b">
        <f>IF(B2="","",OR(C2&lt;$I$2,D2=FALSE,E2=FALSE))</f>
        <v>1</v>
      </c>
      <c r="G2" s="17"/>
      <c r="H2" s="28" t="s">
        <v>37</v>
      </c>
      <c r="I2" s="28">
        <v>120</v>
      </c>
      <c r="K2">
        <v>203</v>
      </c>
      <c r="L2">
        <v>30</v>
      </c>
      <c r="M2" t="s">
        <v>16</v>
      </c>
    </row>
    <row r="3" spans="1:13" ht="57">
      <c r="A3" s="2" cm="1">
        <f t="array" ref="A3">INDEX(题库数据!$A$5:$A$104,ROW()-1)</f>
        <v>2</v>
      </c>
      <c r="B3" s="2" t="str" cm="1">
        <f t="array" ref="B3">INDEX(题库数据!$B$5:$B$104,ROW()-1)</f>
        <v>一家公司正在 AWS 上开发一个两层 Web 应用程序,该公司的开发人员已将该应用程序部署在直接连接到后端 Amazon RDS 数据库的 Amazon EC2 实例上.该公司不得在应用程序中硬编码数据库凭证.该公司还必须实施定期自动轮换数据库凭据的解决方案.哪种解决方案能够以最少的运营开销满足这些要求?</v>
      </c>
      <c r="C3" s="2">
        <f t="shared" ref="C3:C66" si="0">LEN(B3)</f>
        <v>153</v>
      </c>
      <c r="D3" s="2" t="b">
        <f t="shared" ref="D3:D66" si="1">IF(B3="","",RIGHT(B3,1)="？")</f>
        <v>0</v>
      </c>
      <c r="E3" s="2" t="b">
        <f t="shared" ref="E3:E66" si="2">IF(B3="","",(LEN(B3)-LEN(SUBSTITUTE(B3,"(","")))=(LEN(B3)-LEN(SUBSTITUTE(B3,")",""))))</f>
        <v>1</v>
      </c>
      <c r="F3" s="2" t="b">
        <f t="shared" ref="F3:F66" si="3">IF(B3="","",OR(C3&lt;$I$2,D3=FALSE,E3=FALSE))</f>
        <v>1</v>
      </c>
      <c r="G3" s="17"/>
      <c r="H3" s="28" t="s">
        <v>38</v>
      </c>
      <c r="I3" s="28" t="s">
        <v>39</v>
      </c>
      <c r="K3">
        <v>204</v>
      </c>
      <c r="L3">
        <v>43</v>
      </c>
      <c r="M3" t="s">
        <v>14</v>
      </c>
    </row>
    <row r="4" spans="1:13">
      <c r="A4" s="2" cm="1">
        <f t="array" ref="A4">INDEX(题库数据!$A$5:$A$104,ROW()-1)</f>
        <v>3</v>
      </c>
      <c r="B4" s="2"/>
      <c r="C4" s="2">
        <f t="shared" si="0"/>
        <v>0</v>
      </c>
      <c r="D4" s="2" t="str">
        <f t="shared" si="1"/>
        <v/>
      </c>
      <c r="E4" s="2" t="str">
        <f t="shared" si="2"/>
        <v/>
      </c>
      <c r="F4" s="2" t="str">
        <f t="shared" si="3"/>
        <v/>
      </c>
      <c r="G4" s="17"/>
      <c r="H4" s="17"/>
      <c r="I4" s="17"/>
      <c r="K4">
        <v>206</v>
      </c>
      <c r="L4">
        <v>69</v>
      </c>
      <c r="M4" t="s">
        <v>15</v>
      </c>
    </row>
    <row r="5" spans="1:13" ht="28.5">
      <c r="A5" s="2" cm="1">
        <f t="array" ref="A5">INDEX(题库数据!$A$5:$A$104,ROW()-1)</f>
        <v>4</v>
      </c>
      <c r="B5" s="2" t="str" cm="1">
        <f t="array" ref="B5">INDEX(题库数据!$B$5:$B$104,ROW()-1)</f>
        <v>一家公司在 AWS 上运行其基础设施,并拥有700.000 名注册用户,用于 res 文档管理应用程序,该公司打算创建一个将大型 pdf 文件转换为 jpg Imago 文件的产品 .. pdf 文件的平均大小为5 MB.公司需要存储原始文件和转换后的文件,解决方案架构师必须设计一个可扩展的解决方案,以适应随着时间的推移而迅速增长的需求.哪种解决方案最经济高效地满足这些要求?</v>
      </c>
      <c r="C5" s="2">
        <f t="shared" si="0"/>
        <v>189</v>
      </c>
      <c r="D5" s="2" t="b">
        <f t="shared" si="1"/>
        <v>0</v>
      </c>
      <c r="E5" s="2" t="b">
        <f t="shared" si="2"/>
        <v>1</v>
      </c>
      <c r="F5" s="2" t="b">
        <f t="shared" si="3"/>
        <v>1</v>
      </c>
      <c r="G5" s="17"/>
      <c r="H5" s="29" t="s">
        <v>40</v>
      </c>
      <c r="I5" s="29">
        <f>COUNTIF(F2:F101,TRUE)</f>
        <v>99</v>
      </c>
      <c r="K5">
        <v>213</v>
      </c>
      <c r="L5">
        <v>160</v>
      </c>
      <c r="M5" t="s">
        <v>17</v>
      </c>
    </row>
    <row r="6" spans="1:13" ht="28.5">
      <c r="A6" s="2" cm="1">
        <f t="array" ref="A6">INDEX(题库数据!$A$5:$A$104,ROW()-1)</f>
        <v>5</v>
      </c>
      <c r="B6" s="2" t="str" cm="1">
        <f t="array" ref="B6">INDEX(题库数据!$B$5:$B$104,ROW()-1)</f>
        <v>一家公司在本地运行的 Windows 文件服务器上拥有超过5 TB 的文件数据用户和应用程序每天与数据进行交互该公司正在将其 Windows 工作负载转移到 AWS.随着公司继续这一过程,该公司需要访问以最小的延迟连接到AWS 和本地文件存储.公司需要一种解决方案,最大限度地减少运营开销,并且不需要对现有文件访问模式进行重大更改.公司使用 AWS Site-to-Site VPN 连接来连接到 AWS.解决方案架构师应该怎么做才能满足这些要求?</v>
      </c>
      <c r="C6" s="2">
        <f t="shared" si="0"/>
        <v>224</v>
      </c>
      <c r="D6" s="2" t="b">
        <f t="shared" si="1"/>
        <v>0</v>
      </c>
      <c r="E6" s="2" t="b">
        <f t="shared" si="2"/>
        <v>1</v>
      </c>
      <c r="F6" s="2" t="b">
        <f t="shared" si="3"/>
        <v>1</v>
      </c>
      <c r="G6" s="17"/>
      <c r="H6" s="17"/>
      <c r="I6" s="17"/>
      <c r="K6">
        <v>218</v>
      </c>
      <c r="L6">
        <v>225</v>
      </c>
      <c r="M6" t="s">
        <v>16</v>
      </c>
    </row>
    <row r="7" spans="1:13">
      <c r="A7" s="2" cm="1">
        <f t="array" ref="A7">INDEX(题库数据!$A$5:$A$104,ROW()-1)</f>
        <v>6</v>
      </c>
      <c r="B7" s="2" t="str" cm="1">
        <f t="array" ref="B7">INDEX(题库数据!$B$5:$B$104,ROW()-1)</f>
        <v>一家医院最近使用Amazon API Gateway 和AWS Lambda 部署了一个RESTful API.该医院使用API Gateway 和Lambda 上传PDF 格式和JPEG 格式的报告.医院需要修改Lambda 代码以识别受保护的健康信息(PHI)在报告中.哪种解决方案将以最少的运营开销满足这些要求?</v>
      </c>
      <c r="C7" s="2">
        <f t="shared" si="0"/>
        <v>159</v>
      </c>
      <c r="D7" s="2" t="b">
        <f t="shared" si="1"/>
        <v>0</v>
      </c>
      <c r="E7" s="2" t="b">
        <f t="shared" si="2"/>
        <v>1</v>
      </c>
      <c r="F7" s="2" t="b">
        <f t="shared" si="3"/>
        <v>1</v>
      </c>
      <c r="G7" s="17"/>
      <c r="H7" s="17"/>
      <c r="I7" s="17"/>
      <c r="K7">
        <v>222</v>
      </c>
      <c r="L7">
        <v>277</v>
      </c>
    </row>
    <row r="8" spans="1:13">
      <c r="A8" s="2" cm="1">
        <f t="array" ref="A8">INDEX(题库数据!$A$5:$A$104,ROW()-1)</f>
        <v>7</v>
      </c>
      <c r="B8" s="2" t="str" cm="1">
        <f t="array" ref="B8">INDEX(题库数据!$B$5:$B$104,ROW()-1)</f>
        <v>一家公司有一个应用程序生成大量文件,每个文件大小约为5 MB.这些文件存储在 Amazon S3 中.公司政策要求文件存储 4年才能删除始终可立即访问需要,因为文件包含不易复制的关键业务数据.文件在对象创建的前30天内经常访问,但在前30天后很少访问哪种存储解决方案最具成本效益?</v>
      </c>
      <c r="C8" s="2">
        <f t="shared" si="0"/>
        <v>140</v>
      </c>
      <c r="D8" s="2" t="b">
        <f t="shared" si="1"/>
        <v>0</v>
      </c>
      <c r="E8" s="2" t="b">
        <f t="shared" si="2"/>
        <v>1</v>
      </c>
      <c r="F8" s="2" t="b">
        <f t="shared" si="3"/>
        <v>1</v>
      </c>
      <c r="G8" s="17"/>
      <c r="H8" s="17"/>
      <c r="I8" s="17"/>
      <c r="K8">
        <v>224</v>
      </c>
      <c r="L8">
        <v>303</v>
      </c>
    </row>
    <row r="9" spans="1:13">
      <c r="A9" s="2" cm="1">
        <f t="array" ref="A9">INDEX(题库数据!$A$5:$A$104,ROW()-1)</f>
        <v>8</v>
      </c>
      <c r="B9" s="2" t="str" cm="1">
        <f t="array" ref="B9">INDEX(题库数据!$B$5:$B$104,ROW()-1)</f>
        <v>一家公司在多个 Amazon EC2 实例上托管应用程序,应用程序处理来自 Amazon SQS 队列的消息写入 Amazon RDS 表并从队列中删除消息在 RDS 表中偶尔发现重复记录.SQS 队列没有包含任何重复的消息.解决方案架构师应该怎么做才能确保消息只被处理一次?</v>
      </c>
      <c r="C9" s="2">
        <f t="shared" si="0"/>
        <v>138</v>
      </c>
      <c r="D9" s="2" t="b">
        <f t="shared" si="1"/>
        <v>0</v>
      </c>
      <c r="E9" s="2" t="b">
        <f t="shared" si="2"/>
        <v>1</v>
      </c>
      <c r="F9" s="2" t="b">
        <f t="shared" si="3"/>
        <v>1</v>
      </c>
      <c r="G9" s="17"/>
      <c r="H9" s="17"/>
      <c r="I9" s="17"/>
      <c r="K9">
        <v>231</v>
      </c>
      <c r="L9">
        <v>394</v>
      </c>
      <c r="M9" t="s">
        <v>15</v>
      </c>
    </row>
    <row r="10" spans="1:13">
      <c r="A10" s="2" cm="1">
        <f t="array" ref="A10">INDEX(题库数据!$A$5:$A$104,ROW()-1)</f>
        <v>9</v>
      </c>
      <c r="B10" s="2" t="str" cm="1">
        <f t="array" ref="B10">INDEX(题库数据!$B$5:$B$104,ROW()-1)</f>
        <v>一位解决方案架构师正在设计一种新的混合架构,以将公司的本地基础设施扩展到 AWS.公司需要与 AWS区域保持一致的低延迟的高可用性连接.公司需要最大限度地降低成本并愿意接受如果主连接失败,则流量会变慢.解决方案架构师应该怎么做才能满足这些要求?</v>
      </c>
      <c r="C10" s="2">
        <f t="shared" si="0"/>
        <v>122</v>
      </c>
      <c r="D10" s="2" t="b">
        <f t="shared" si="1"/>
        <v>0</v>
      </c>
      <c r="E10" s="2" t="b">
        <f t="shared" si="2"/>
        <v>1</v>
      </c>
      <c r="F10" s="2" t="b">
        <f t="shared" si="3"/>
        <v>1</v>
      </c>
      <c r="G10" s="17"/>
      <c r="H10" s="17"/>
      <c r="I10" s="17"/>
      <c r="K10">
        <v>233</v>
      </c>
      <c r="L10">
        <v>420</v>
      </c>
      <c r="M10" t="s">
        <v>15</v>
      </c>
    </row>
    <row r="11" spans="1:13" ht="28.5">
      <c r="A11" s="2" cm="1">
        <f t="array" ref="A11">INDEX(题库数据!$A$5:$A$104,ROW()-1)</f>
        <v>10</v>
      </c>
      <c r="B11" s="2" t="str" cm="1">
        <f t="array" ref="B11">INDEX(题库数据!$B$5:$B$104,ROW()-1)</f>
        <v>一家公司正在 Application Load Balancer 后面的 Amazon EC2 实例上运行关键业务 Web 应用程序.EC2 实例位于 Auto Scaling 组中.该应用程序使用部署在单个可用区中的 Amazon Aurora PostgreSQL 数据库.公司希望应用程序具有高可用性,停机时间最短,数据丢失最少.哪种解决方案能够以最少的运营工作满足这些要求?</v>
      </c>
      <c r="C11" s="2">
        <f t="shared" si="0"/>
        <v>191</v>
      </c>
      <c r="D11" s="2" t="b">
        <f t="shared" si="1"/>
        <v>0</v>
      </c>
      <c r="E11" s="2" t="b">
        <f t="shared" si="2"/>
        <v>1</v>
      </c>
      <c r="F11" s="2" t="b">
        <f t="shared" si="3"/>
        <v>1</v>
      </c>
      <c r="G11" s="17"/>
      <c r="H11" s="17"/>
      <c r="I11" s="17"/>
      <c r="K11">
        <v>237</v>
      </c>
      <c r="L11">
        <v>472</v>
      </c>
    </row>
    <row r="12" spans="1:13" ht="28.5">
      <c r="A12" s="2" cm="1">
        <f t="array" ref="A12">INDEX(题库数据!$A$5:$A$104,ROW()-1)</f>
        <v>11</v>
      </c>
      <c r="B12" s="2" t="str" cm="1">
        <f t="array" ref="B12">INDEX(题库数据!$B$5:$B$104,ROW()-1)</f>
        <v>公司的 HTTP 应用程序位于网络负载均衡器(NLB)的后面.NLB 的目标组配置为使用 Amazon EC2 Auto Scaling 组,该组具有多个运行 Web 服务的 EC2 实例.公司注意到 NLB 未检测到 HTTP应用程序的错误.这些错误需要手动重新启动运行 Web 服务的 EC2 实例.公司需要在不编写自定义脚本或代码的情况下提高应用程序的可用性.解决方案架构师应该如何满足这些要求?</v>
      </c>
      <c r="C12" s="2">
        <f t="shared" si="0"/>
        <v>201</v>
      </c>
      <c r="D12" s="2" t="b">
        <f t="shared" si="1"/>
        <v>0</v>
      </c>
      <c r="E12" s="2" t="b">
        <f t="shared" si="2"/>
        <v>1</v>
      </c>
      <c r="F12" s="2" t="b">
        <f t="shared" si="3"/>
        <v>1</v>
      </c>
      <c r="G12" s="17"/>
      <c r="H12" s="17"/>
      <c r="I12" s="17"/>
      <c r="K12">
        <v>245</v>
      </c>
      <c r="L12">
        <v>576</v>
      </c>
      <c r="M12" t="s">
        <v>15</v>
      </c>
    </row>
    <row r="13" spans="1:13">
      <c r="A13" s="2" cm="1">
        <f t="array" ref="A13">INDEX(题库数据!$A$5:$A$104,ROW()-1)</f>
        <v>12</v>
      </c>
      <c r="B13" s="2" t="str" cm="1">
        <f t="array" ref="B13">INDEX(题库数据!$B$5:$B$104,ROW()-1)</f>
        <v>一家公司运行一个购物应用程序,该应用程序使用 Amazon DynamoDB 存储客户信息.在数据损坏的情况下,解决方案架构师需要设计一个满足15分钟恢复点目标(RPO)和恢复时间目标(RTO)的解决方案)1小时.解决方案架构师应该推荐什么来满足这些要求?</v>
      </c>
      <c r="C13" s="2">
        <f t="shared" si="0"/>
        <v>128</v>
      </c>
      <c r="D13" s="2" t="b">
        <f t="shared" si="1"/>
        <v>0</v>
      </c>
      <c r="E13" s="2" t="b">
        <f t="shared" si="2"/>
        <v>0</v>
      </c>
      <c r="F13" s="2" t="b">
        <f t="shared" si="3"/>
        <v>1</v>
      </c>
      <c r="G13" s="17"/>
      <c r="H13" s="17"/>
      <c r="I13" s="17"/>
      <c r="K13">
        <v>246</v>
      </c>
      <c r="L13">
        <v>589</v>
      </c>
      <c r="M13" t="s">
        <v>15</v>
      </c>
    </row>
    <row r="14" spans="1:13">
      <c r="A14" s="2" cm="1">
        <f t="array" ref="A14">INDEX(题库数据!$A$5:$A$104,ROW()-1)</f>
        <v>13</v>
      </c>
      <c r="B14" s="2" t="str" cm="1">
        <f t="array" ref="B14">INDEX(题库数据!$B$5:$B$104,ROW()-1)</f>
        <v>一家公司运行的照片处理应用程序需要经常从位于同一 AWS 区域的 Amazon S3 存储桶上传和下载图片,一位解决方案架构师注意到数据传输费用的成本增加,需要实施一种解决方案来减少这些成本.解决方案架构师如何满足这一要求?</v>
      </c>
      <c r="C14" s="2">
        <f t="shared" si="0"/>
        <v>112</v>
      </c>
      <c r="D14" s="2" t="b">
        <f t="shared" si="1"/>
        <v>0</v>
      </c>
      <c r="E14" s="2" t="b">
        <f t="shared" si="2"/>
        <v>1</v>
      </c>
      <c r="F14" s="2" t="b">
        <f t="shared" si="3"/>
        <v>1</v>
      </c>
      <c r="G14" s="17"/>
      <c r="H14" s="17"/>
      <c r="I14" s="17"/>
      <c r="K14">
        <v>247</v>
      </c>
      <c r="L14">
        <v>602</v>
      </c>
      <c r="M14" t="s">
        <v>16</v>
      </c>
    </row>
    <row r="15" spans="1:13" ht="28.5">
      <c r="A15" s="2" cm="1">
        <f t="array" ref="A15">INDEX(题库数据!$A$5:$A$104,ROW()-1)</f>
        <v>14</v>
      </c>
      <c r="B15" s="2" t="str" cm="1">
        <f t="array" ref="B15">INDEX(题库数据!$B$5:$B$104,ROW()-1)</f>
        <v>一家公司最近在私有子网中的 Amazon EC2 上启动了基于 Linux 的应用程序实例,并在 VPC的公共子网中的 Amazon EC2 实例上启动了基于 Linux 的堡垒主机.解决方案架构师需要从本地连接网络,通过公司与堡垒主机和应用程序服务器的互联网连接.解决方案架构师必须确保所有 EC2 实例的安全组都允许该访问.解决方案架构师应采取哪些步骤组合来满足这些要求?(选择两个)</v>
      </c>
      <c r="C15" s="2">
        <f t="shared" si="0"/>
        <v>194</v>
      </c>
      <c r="D15" s="2" t="b">
        <f t="shared" si="1"/>
        <v>0</v>
      </c>
      <c r="E15" s="2" t="b">
        <f t="shared" si="2"/>
        <v>1</v>
      </c>
      <c r="F15" s="2" t="b">
        <f t="shared" si="3"/>
        <v>1</v>
      </c>
      <c r="G15" s="17"/>
      <c r="H15" s="17"/>
      <c r="I15" s="17"/>
      <c r="K15">
        <v>248</v>
      </c>
      <c r="L15">
        <v>615</v>
      </c>
    </row>
    <row r="16" spans="1:13">
      <c r="A16" s="2" cm="1">
        <f t="array" ref="A16">INDEX(题库数据!$A$5:$A$104,ROW()-1)</f>
        <v>15</v>
      </c>
      <c r="B16" s="2" t="str" cm="1">
        <f t="array" ref="B16">INDEX(题库数据!$B$5:$B$104,ROW()-1)</f>
        <v>一位解决方案架构师正在设计一个两层 Web 应用程序.该应用程序由托管在公共子网中的 Amazon EC2 上的面向公众的 Web 层组成.数据库层由在私有子网中的 Amazon EC2 上运行的 Microsoft SQL Server 组成.公司的高优先级.在这种情况下应该如何配置安全组? (选择两个)</v>
      </c>
      <c r="C16" s="2">
        <f t="shared" si="0"/>
        <v>154</v>
      </c>
      <c r="D16" s="2" t="b">
        <f t="shared" si="1"/>
        <v>0</v>
      </c>
      <c r="E16" s="2" t="b">
        <f t="shared" si="2"/>
        <v>1</v>
      </c>
      <c r="F16" s="2" t="b">
        <f t="shared" si="3"/>
        <v>1</v>
      </c>
      <c r="G16" s="17"/>
      <c r="H16" s="17"/>
      <c r="I16" s="17"/>
      <c r="K16">
        <v>250</v>
      </c>
      <c r="L16">
        <v>641</v>
      </c>
    </row>
    <row r="17" spans="1:13">
      <c r="A17" s="2" cm="1">
        <f t="array" ref="A17">INDEX(题库数据!$A$5:$A$104,ROW()-1)</f>
        <v>16</v>
      </c>
      <c r="B17" s="2" t="str" cm="1">
        <f t="array" ref="B17">INDEX(题库数据!$B$5:$B$104,ROW()-1)</f>
        <v>一家公司希望将多层应用程序从本地迁移到 AWS 云以提高应用程序的性能.该应用程序由通过 RESTful 服务相互通信的应用程序层组成.当一层过载时,事务将被丢弃.解决方案架构师必须设计一个解决方案来解决这些问题并使应用程序现代化.哪个解决方案满足这些要求并且最有效地运行?</v>
      </c>
      <c r="C17" s="2">
        <f t="shared" si="0"/>
        <v>137</v>
      </c>
      <c r="D17" s="2" t="b">
        <f t="shared" si="1"/>
        <v>0</v>
      </c>
      <c r="E17" s="2" t="b">
        <f t="shared" si="2"/>
        <v>1</v>
      </c>
      <c r="F17" s="2" t="b">
        <f t="shared" si="3"/>
        <v>1</v>
      </c>
      <c r="G17" s="17"/>
      <c r="H17" s="17"/>
      <c r="I17" s="17"/>
      <c r="K17">
        <v>251</v>
      </c>
      <c r="L17">
        <v>654</v>
      </c>
      <c r="M17" t="s">
        <v>16</v>
      </c>
    </row>
    <row r="18" spans="1:13" ht="28.5">
      <c r="A18" s="2" cm="1">
        <f t="array" ref="A18">INDEX(题库数据!$A$5:$A$104,ROW()-1)</f>
        <v>17</v>
      </c>
      <c r="B18" s="2" t="str" cm="1">
        <f t="array" ref="B18">INDEX(题库数据!$B$5:$B$104,ROW()-1)</f>
        <v>一家公司每天从位于一家工厂的多台机器接收 10 TB 的仪器数据.这些数据由存储在工厂内部数据中心的存储区域网络(SAN)上的 JSON 文件组成.公司想要将此数据发送到 Amazon S3,在那里可以由几个提供关键近乎实时分析的附加系统访问它.安全传输很重要, 因为数据被认为是敏感的.哪种解决方案提供最可靠的数据传输?</v>
      </c>
      <c r="C18" s="2">
        <f t="shared" si="0"/>
        <v>161</v>
      </c>
      <c r="D18" s="2" t="b">
        <f t="shared" si="1"/>
        <v>0</v>
      </c>
      <c r="E18" s="2" t="b">
        <f t="shared" si="2"/>
        <v>1</v>
      </c>
      <c r="F18" s="2" t="b">
        <f t="shared" si="3"/>
        <v>1</v>
      </c>
      <c r="G18" s="17"/>
      <c r="H18" s="17"/>
      <c r="I18" s="17"/>
      <c r="K18">
        <v>253</v>
      </c>
      <c r="L18">
        <v>680</v>
      </c>
      <c r="M18" t="s">
        <v>15</v>
      </c>
    </row>
    <row r="19" spans="1:13">
      <c r="A19" s="2" cm="1">
        <f t="array" ref="A19">INDEX(题库数据!$A$5:$A$104,ROW()-1)</f>
        <v>18</v>
      </c>
      <c r="B19" s="2" t="str" cm="1">
        <f t="array" ref="B19">INDEX(题库数据!$B$5:$B$104,ROW()-1)</f>
        <v>一家公司需要为其应用程序配置实时数据摄取架构.该公司需要一个 API.一个在数据流式传输时转换数据的流程,以及一个数据存储解决方案.哪种解决方案将满足这些要求最少的运营开销?</v>
      </c>
      <c r="C19" s="2">
        <f t="shared" si="0"/>
        <v>87</v>
      </c>
      <c r="D19" s="2" t="b">
        <f t="shared" si="1"/>
        <v>0</v>
      </c>
      <c r="E19" s="2" t="b">
        <f t="shared" si="2"/>
        <v>1</v>
      </c>
      <c r="F19" s="2" t="b">
        <f t="shared" si="3"/>
        <v>1</v>
      </c>
      <c r="G19" s="17"/>
      <c r="H19" s="17"/>
      <c r="I19" s="17"/>
      <c r="K19">
        <v>259</v>
      </c>
      <c r="L19">
        <v>758</v>
      </c>
      <c r="M19" t="s">
        <v>15</v>
      </c>
    </row>
    <row r="20" spans="1:13">
      <c r="A20" s="2" cm="1">
        <f t="array" ref="A20">INDEX(题库数据!$A$5:$A$104,ROW()-1)</f>
        <v>19</v>
      </c>
      <c r="B20" s="2" t="str" cm="1">
        <f t="array" ref="B20">INDEX(题库数据!$B$5:$B$104,ROW()-1)</f>
        <v>一家公司需要将用户交易数据保存在 Amazon DynamoDB 表中.该公司必须将数据保留 7年.满足这些要求的运营效率最高的解决方案是什么?</v>
      </c>
      <c r="C20" s="2">
        <f t="shared" si="0"/>
        <v>72</v>
      </c>
      <c r="D20" s="2" t="b">
        <f t="shared" si="1"/>
        <v>0</v>
      </c>
      <c r="E20" s="2" t="b">
        <f t="shared" si="2"/>
        <v>1</v>
      </c>
      <c r="F20" s="2" t="b">
        <f t="shared" si="3"/>
        <v>1</v>
      </c>
      <c r="G20" s="17"/>
      <c r="H20" s="17"/>
      <c r="I20" s="17"/>
      <c r="K20">
        <v>261</v>
      </c>
      <c r="L20">
        <v>784</v>
      </c>
      <c r="M20" t="s">
        <v>17</v>
      </c>
    </row>
    <row r="21" spans="1:13">
      <c r="A21" s="2" cm="1">
        <f t="array" ref="A21">INDEX(题库数据!$A$5:$A$104,ROW()-1)</f>
        <v>20</v>
      </c>
      <c r="B21" s="2" t="str" cm="1">
        <f t="array" ref="B21">INDEX(题库数据!$B$5:$B$104,ROW()-1)</f>
        <v>某公司正计划使用 Amazon DynamoDB 表进行数据存储.该公司关注成本优化.大多数早上不会使用该表.在晚上,读写流量往往无法预测.当流量尖峰出现,它们会很快发生.解决方案架构师应该推荐什么?</v>
      </c>
      <c r="C21" s="2">
        <f t="shared" si="0"/>
        <v>100</v>
      </c>
      <c r="D21" s="2" t="b">
        <f t="shared" si="1"/>
        <v>0</v>
      </c>
      <c r="E21" s="2" t="b">
        <f t="shared" si="2"/>
        <v>1</v>
      </c>
      <c r="F21" s="2" t="b">
        <f t="shared" si="3"/>
        <v>1</v>
      </c>
      <c r="G21" s="17"/>
      <c r="H21" s="17"/>
      <c r="I21" s="17"/>
      <c r="K21">
        <v>263</v>
      </c>
      <c r="L21">
        <v>810</v>
      </c>
    </row>
    <row r="22" spans="1:13" ht="28.5">
      <c r="A22" s="2" cm="1">
        <f t="array" ref="A22">INDEX(题库数据!$A$5:$A$104,ROW()-1)</f>
        <v>21</v>
      </c>
      <c r="B22" s="2" t="str" cm="1">
        <f t="array" ref="B22">INDEX(题库数据!$B$5:$B$104,ROW()-1)</f>
        <v>一家公司最近与AWS托管服务提供商(MSP)合作伙伴签署了一份合同,以帮助实施应用程序迁移计划。解决方案架构师需要与 MSP合作伙伴的AWS帐户共享现有AWS帐户中的Amazon Machine Image (AMI)。AMI由Amazon Elastic Block Store (Amazon EBS)支持,并使用AWS密钥管理服务(AWS KMS)客户管理的密钥来加密EBS卷快照。解决方案架构师与MSP合作伙伴的AWS帐户共享AMI的最安全方式是什么?</v>
      </c>
      <c r="C22" s="2">
        <f t="shared" si="0"/>
        <v>230</v>
      </c>
      <c r="D22" s="2" t="b">
        <f t="shared" si="1"/>
        <v>0</v>
      </c>
      <c r="E22" s="2" t="b">
        <f t="shared" si="2"/>
        <v>1</v>
      </c>
      <c r="F22" s="2" t="b">
        <f t="shared" si="3"/>
        <v>1</v>
      </c>
      <c r="G22" s="17"/>
      <c r="H22" s="17"/>
      <c r="I22" s="17"/>
      <c r="K22">
        <v>272</v>
      </c>
      <c r="L22">
        <v>927</v>
      </c>
      <c r="M22" t="s">
        <v>17</v>
      </c>
    </row>
    <row r="23" spans="1:13">
      <c r="A23" s="2" cm="1">
        <f t="array" ref="A23">INDEX(题库数据!$A$5:$A$104,ROW()-1)</f>
        <v>22</v>
      </c>
      <c r="B23" s="2" t="str" cm="1">
        <f t="array" ref="B23">INDEX(题库数据!$B$5:$B$104,ROW()-1)</f>
        <v>一位解决方案架构师正在为部署在 AWS 上的新应用程序设计云架构.该过程应并行运行,同时根据要处理的作业数量根据需要添加和删除应用程序节点处理器应用程序是无状态的解决方案架构师必须确保应用程序是松散耦合的,并且工作项是持久存储的.解决方案架构师应该使用哪种设计?</v>
      </c>
      <c r="C23" s="2">
        <f t="shared" si="0"/>
        <v>131</v>
      </c>
      <c r="D23" s="2" t="b">
        <f t="shared" si="1"/>
        <v>0</v>
      </c>
      <c r="E23" s="2" t="b">
        <f t="shared" si="2"/>
        <v>1</v>
      </c>
      <c r="F23" s="2" t="b">
        <f t="shared" si="3"/>
        <v>1</v>
      </c>
      <c r="G23" s="17"/>
      <c r="H23" s="17"/>
      <c r="I23" s="17"/>
      <c r="K23">
        <v>273</v>
      </c>
      <c r="L23">
        <v>940</v>
      </c>
      <c r="M23" t="s">
        <v>15</v>
      </c>
    </row>
    <row r="24" spans="1:13">
      <c r="A24" s="2" cm="1">
        <f t="array" ref="A24">INDEX(题库数据!$A$5:$A$104,ROW()-1)</f>
        <v>23</v>
      </c>
      <c r="B24" s="2" t="str" cm="1">
        <f t="array" ref="B24">INDEX(题库数据!$B$5:$B$104,ROW()-1)</f>
        <v>一家公司在 AWS 云中托管其 Web 应用程序.该公司将 Elastic Load Balancer 配置为使用导入 AWS Certificate Manager (ACM) 的证书.必须在每个证书到期前30天通知公司的安全团队.什么解决方案架构师应该推荐满足要求吗?</v>
      </c>
      <c r="C24" s="2">
        <f t="shared" si="0"/>
        <v>136</v>
      </c>
      <c r="D24" s="2" t="b">
        <f t="shared" si="1"/>
        <v>0</v>
      </c>
      <c r="E24" s="2" t="b">
        <f t="shared" si="2"/>
        <v>1</v>
      </c>
      <c r="F24" s="2" t="b">
        <f t="shared" si="3"/>
        <v>1</v>
      </c>
      <c r="G24" s="17"/>
      <c r="H24" s="17"/>
      <c r="I24" s="17"/>
      <c r="K24">
        <v>274</v>
      </c>
      <c r="L24">
        <v>953</v>
      </c>
    </row>
    <row r="25" spans="1:13">
      <c r="A25" s="2" cm="1">
        <f t="array" ref="A25">INDEX(题库数据!$A$5:$A$104,ROW()-1)</f>
        <v>24</v>
      </c>
      <c r="B25" s="2" t="str" cm="1">
        <f t="array" ref="B25">INDEX(题库数据!$B$5:$B$104,ROW()-1)</f>
        <v>一家公司的动态网站使用美国的本地服务器托管,该公司正在欧洲推出其产品,它希望优化新欧洲用户的网站加载时间.该网站的后端必须保留在美国.几天后产品上线,急需解决方案.解决方案架构师应该推荐什么?</v>
      </c>
      <c r="C25" s="2">
        <f t="shared" si="0"/>
        <v>96</v>
      </c>
      <c r="D25" s="2" t="b">
        <f t="shared" si="1"/>
        <v>0</v>
      </c>
      <c r="E25" s="2" t="b">
        <f t="shared" si="2"/>
        <v>1</v>
      </c>
      <c r="F25" s="2" t="b">
        <f t="shared" si="3"/>
        <v>1</v>
      </c>
      <c r="G25" s="17"/>
      <c r="H25" s="17"/>
      <c r="I25" s="17"/>
      <c r="K25">
        <v>276</v>
      </c>
      <c r="L25">
        <v>979</v>
      </c>
    </row>
    <row r="26" spans="1:13" ht="28.5">
      <c r="A26" s="2" cm="1">
        <f t="array" ref="A26">INDEX(题库数据!$A$5:$A$104,ROW()-1)</f>
        <v>25</v>
      </c>
      <c r="B26" s="2" t="str" cm="1">
        <f t="array" ref="B26">INDEX(题库数据!$B$5:$B$104,ROW()-1)</f>
        <v>一家公司希望降低其现有三层Web 架构的成本.Web.应用程序和数据库服务器在 Amazon EC2 实例上运行,用于开发.测试和生产环境.EC2 实例平均 CPU 利用率为30%高峰时段和非高峰时段10%的 CPU 使用率.生产EC2 实例每天运行 24 小时.开发和测试 EC2 实例每天至少运行8小时.公司计划实施自动化以停止开发和在EC2 实例不使用时对其进行测试.哪种 EC2 实例购买解决方案最符合公司的要求?</v>
      </c>
      <c r="C26" s="2">
        <f t="shared" si="0"/>
        <v>211</v>
      </c>
      <c r="D26" s="2" t="b">
        <f t="shared" si="1"/>
        <v>0</v>
      </c>
      <c r="E26" s="2" t="b">
        <f t="shared" si="2"/>
        <v>1</v>
      </c>
      <c r="F26" s="2" t="b">
        <f t="shared" si="3"/>
        <v>1</v>
      </c>
      <c r="G26" s="17"/>
      <c r="H26" s="17"/>
      <c r="I26" s="17"/>
      <c r="K26">
        <v>277</v>
      </c>
      <c r="L26">
        <v>992</v>
      </c>
      <c r="M26" t="s">
        <v>16</v>
      </c>
    </row>
    <row r="27" spans="1:13">
      <c r="A27" s="2" cm="1">
        <f t="array" ref="A27">INDEX(题库数据!$A$5:$A$104,ROW()-1)</f>
        <v>26</v>
      </c>
      <c r="B27" s="2" t="str" cm="1">
        <f t="array" ref="B27">INDEX(题库数据!$B$5:$B$104,ROW()-1)</f>
        <v>一家公司有一个生产网络应用程序,用户通过网络接口或移动应用程序上传文档.根据新的法规要求,新文档存储后不能修改或删除.解决方案架构师应该做些什么来满足这个要求?</v>
      </c>
      <c r="C27" s="2">
        <f t="shared" si="0"/>
        <v>80</v>
      </c>
      <c r="D27" s="2" t="b">
        <f t="shared" si="1"/>
        <v>0</v>
      </c>
      <c r="E27" s="2" t="b">
        <f t="shared" si="2"/>
        <v>1</v>
      </c>
      <c r="F27" s="2" t="b">
        <f t="shared" si="3"/>
        <v>1</v>
      </c>
      <c r="G27" s="17"/>
      <c r="H27" s="17"/>
      <c r="I27" s="17"/>
      <c r="K27">
        <v>278</v>
      </c>
      <c r="L27">
        <v>1005</v>
      </c>
    </row>
    <row r="28" spans="1:13">
      <c r="A28" s="2" cm="1">
        <f t="array" ref="A28">INDEX(题库数据!$A$5:$A$104,ROW()-1)</f>
        <v>27</v>
      </c>
      <c r="B28" s="2" t="str" cm="1">
        <f t="array" ref="B28">INDEX(题库数据!$B$5:$B$104,ROW()-1)</f>
        <v>一家公司有多个 Web 服务器,需要经常访问一个通用的 Amazon RDS MySQL 多可用区数据库实例.该公司想要一种安全的方法让Web 服务器连接到数据库,同时满足频繁轮换用户凭证的安全要求.哪种解决方案满足这些要求?</v>
      </c>
      <c r="C28" s="2">
        <f t="shared" si="0"/>
        <v>113</v>
      </c>
      <c r="D28" s="2" t="b">
        <f t="shared" si="1"/>
        <v>0</v>
      </c>
      <c r="E28" s="2" t="b">
        <f t="shared" si="2"/>
        <v>1</v>
      </c>
      <c r="F28" s="2" t="b">
        <f t="shared" si="3"/>
        <v>1</v>
      </c>
      <c r="G28" s="17"/>
      <c r="H28" s="17"/>
      <c r="I28" s="17"/>
      <c r="K28">
        <v>283</v>
      </c>
      <c r="L28">
        <v>1070</v>
      </c>
      <c r="M28" t="s">
        <v>16</v>
      </c>
    </row>
    <row r="29" spans="1:13" ht="28.5">
      <c r="A29" s="2" cm="1">
        <f t="array" ref="A29">INDEX(题库数据!$A$5:$A$104,ROW()-1)</f>
        <v>28</v>
      </c>
      <c r="B29" s="2" t="str" cm="1">
        <f t="array" ref="B29">INDEX(题库数据!$B$5:$B$104,ROW()-1)</f>
        <v>一家公司在 AWS 上托管应用程序 Lambda 函数由 Amazon API Gateway API 调用.Lambda 函数将客户数据保存到 Amazon Aurora MySQL 数据库中.每当公司升级数据库时,Lambda 函数都无法建立数据库连接,直到升级完成结果是某些事件没有记录客户数据.解决方案架构师需要设计一个解决方案来存储在数据库升级期间创建的客户数据.哪种解决方案可以满足这些要求?</v>
      </c>
      <c r="C29" s="2">
        <f t="shared" si="0"/>
        <v>202</v>
      </c>
      <c r="D29" s="2" t="b">
        <f t="shared" si="1"/>
        <v>0</v>
      </c>
      <c r="E29" s="2" t="b">
        <f t="shared" si="2"/>
        <v>1</v>
      </c>
      <c r="F29" s="2" t="b">
        <f t="shared" si="3"/>
        <v>1</v>
      </c>
      <c r="G29" s="17"/>
      <c r="H29" s="17"/>
      <c r="I29" s="17"/>
      <c r="K29">
        <v>285</v>
      </c>
      <c r="L29">
        <v>1096</v>
      </c>
    </row>
    <row r="30" spans="1:13">
      <c r="A30" s="2" cm="1">
        <f t="array" ref="A30">INDEX(题库数据!$A$5:$A$104,ROW()-1)</f>
        <v>29</v>
      </c>
      <c r="B30" s="2" t="str" cm="1">
        <f t="array" ref="B30">INDEX(题库数据!$B$5:$B$104,ROW()-1)</f>
        <v>一家调查公司从美国地区收集了数年的数据该公司将数据托管在一个大小为3 TB 且还在不断增长的 Amazon S3 存储桶中.该公司已开始与欧洲营销部内共享数据拥有S3 存储桶的公司,该公司希望确保其数据传输成本尽可能低.哪种解决方案可以满足这些要求?</v>
      </c>
      <c r="C30" s="2">
        <f t="shared" si="0"/>
        <v>125</v>
      </c>
      <c r="D30" s="2" t="b">
        <f t="shared" si="1"/>
        <v>0</v>
      </c>
      <c r="E30" s="2" t="b">
        <f t="shared" si="2"/>
        <v>1</v>
      </c>
      <c r="F30" s="2" t="b">
        <f t="shared" si="3"/>
        <v>1</v>
      </c>
      <c r="G30" s="17"/>
      <c r="H30" s="17"/>
      <c r="I30" s="17"/>
    </row>
    <row r="31" spans="1:13">
      <c r="A31" s="2" cm="1">
        <f t="array" ref="A31">INDEX(题库数据!$A$5:$A$104,ROW()-1)</f>
        <v>30</v>
      </c>
      <c r="B31" s="2" t="str" cm="1">
        <f t="array" ref="B31">INDEX(题库数据!$B$5:$B$104,ROW()-1)</f>
        <v>某公司使用 Amazon S3 存储其机密审计文档.S3 存储桶使用存储桶策略根据最小权限原则限制对审计团队 IAM用户凭证的访问.公司经理担心 S3 存储桶中的文档被意外删除并想要一个更安全的解决方案.解决方案架构师应该如何保护审计文件?</v>
      </c>
      <c r="C31" s="2">
        <f t="shared" si="0"/>
        <v>120</v>
      </c>
      <c r="D31" s="2" t="b">
        <f t="shared" si="1"/>
        <v>0</v>
      </c>
      <c r="E31" s="2" t="b">
        <f t="shared" si="2"/>
        <v>1</v>
      </c>
      <c r="F31" s="2" t="b">
        <f t="shared" si="3"/>
        <v>1</v>
      </c>
      <c r="G31" s="17"/>
      <c r="H31" s="17"/>
      <c r="I31" s="17"/>
    </row>
    <row r="32" spans="1:13" ht="28.5">
      <c r="A32" s="2" cm="1">
        <f t="array" ref="A32">INDEX(题库数据!$A$5:$A$104,ROW()-1)</f>
        <v>31</v>
      </c>
      <c r="B32" s="2" t="str" cm="1">
        <f t="array" ref="B32">INDEX(题库数据!$B$5:$B$104,ROW()-1)</f>
        <v>一家公司正在使用 SQL 数据库存储可公开访问的电影数据.该数据库在 Amazon RDS 单可用区数据库实例上运行.脚本每天以随机间隔运行查询,以记录已上映的新电影数量添加到数据库中.脚本必须在营业时间内报告最终总数.公司的开发团队注意到,当脚本运行时,数据库性能不足以完成开发任务.解决方案架构师必须推荐解决此问题的解决方案.哪个解决方案会以最少的运营开销满足这个要求吗?</v>
      </c>
      <c r="C32" s="2">
        <f t="shared" si="0"/>
        <v>188</v>
      </c>
      <c r="D32" s="2" t="b">
        <f t="shared" si="1"/>
        <v>0</v>
      </c>
      <c r="E32" s="2" t="b">
        <f t="shared" si="2"/>
        <v>1</v>
      </c>
      <c r="F32" s="2" t="b">
        <f t="shared" si="3"/>
        <v>1</v>
      </c>
      <c r="G32" s="17"/>
      <c r="H32" s="17"/>
      <c r="I32" s="17"/>
    </row>
    <row r="33" spans="1:19">
      <c r="A33" s="2" cm="1">
        <f t="array" ref="A33">INDEX(题库数据!$A$5:$A$104,ROW()-1)</f>
        <v>32</v>
      </c>
      <c r="B33" s="2" t="str" cm="1">
        <f t="array" ref="B33">INDEX(题库数据!$B$5:$B$104,ROW()-1)</f>
        <v>某公司有应用程序在VPC中的Amazon EC2实例上运行,其中一个应用程序需要调用Amazon S3 API来存储和读取对象.根据公司的安全规定,不允许来自应用程序的流量穿越互联网.哪种解决方案可以满足这些要求?</v>
      </c>
      <c r="C33" s="2">
        <f t="shared" si="0"/>
        <v>107</v>
      </c>
      <c r="D33" s="2" t="b">
        <f t="shared" si="1"/>
        <v>0</v>
      </c>
      <c r="E33" s="2" t="b">
        <f t="shared" si="2"/>
        <v>1</v>
      </c>
      <c r="F33" s="2" t="b">
        <f t="shared" si="3"/>
        <v>1</v>
      </c>
      <c r="G33" s="17"/>
      <c r="H33" s="17"/>
      <c r="I33" s="17"/>
    </row>
    <row r="34" spans="1:19">
      <c r="A34" s="2" cm="1">
        <f t="array" ref="A34">INDEX(题库数据!$A$5:$A$104,ROW()-1)</f>
        <v>33</v>
      </c>
      <c r="B34" s="2" t="str" cm="1">
        <f t="array" ref="B34">INDEX(题库数据!$B$5:$B$104,ROW()-1)</f>
        <v>一家公司将敏感的用户信息存储在 Amazon S3 存储桶中,该公司希望从在 VPC 内的 Amazon EC2 实例上运行的应用程序层提供对该存储桶的安全访问.解决方案架构师应采取哪些步骤组合来完成此任务?(选择两个.)</v>
      </c>
      <c r="C34" s="2">
        <f t="shared" si="0"/>
        <v>111</v>
      </c>
      <c r="D34" s="2" t="b">
        <f t="shared" si="1"/>
        <v>0</v>
      </c>
      <c r="E34" s="2" t="b">
        <f t="shared" si="2"/>
        <v>1</v>
      </c>
      <c r="F34" s="2" t="b">
        <f t="shared" si="3"/>
        <v>1</v>
      </c>
      <c r="G34" s="17"/>
      <c r="H34" s="17"/>
      <c r="I34" s="17"/>
    </row>
    <row r="35" spans="1:19" ht="28.5">
      <c r="A35" s="2" cm="1">
        <f t="array" ref="A35">INDEX(题库数据!$A$5:$A$104,ROW()-1)</f>
        <v>34</v>
      </c>
      <c r="B35" s="2" t="str" cm="1">
        <f t="array" ref="B35">INDEX(题库数据!$B$5:$B$104,ROW()-1)</f>
        <v>一家公司运行一个由 MySQL 数据库提供支持的本地应用程序,该公司正在将应用程序迁移到AWS 以提高应用程序的弹性和可用性.当前架构在正常操作期间显示数据库上的大量读取活动.公司的开发团队每 4 小时拉一次生产数据库的完整导出以填充暂存环境中的数据库.在此期间,用户会遇到不可接受的应用程序延迟.开发团队在程序完成之前无法使用暂存环境.A解决方案架构师必须推荐可缓解应用程序延迟问题的替代架构.替代架构还必须使开发团队能够继续使用暂存环境而不会延迟.哪种解决方案满足这些要求?</v>
      </c>
      <c r="C35" s="2">
        <f t="shared" si="0"/>
        <v>239</v>
      </c>
      <c r="D35" s="2" t="b">
        <f t="shared" si="1"/>
        <v>0</v>
      </c>
      <c r="E35" s="2" t="b">
        <f t="shared" si="2"/>
        <v>1</v>
      </c>
      <c r="F35" s="2" t="b">
        <f t="shared" si="3"/>
        <v>1</v>
      </c>
      <c r="G35" s="17"/>
      <c r="H35" s="17"/>
      <c r="I35" s="17"/>
    </row>
    <row r="36" spans="1:19">
      <c r="A36" s="2" cm="1">
        <f t="array" ref="A36">INDEX(题库数据!$A$5:$A$104,ROW()-1)</f>
        <v>35</v>
      </c>
      <c r="B36" s="2" t="str" cm="1">
        <f t="array" ref="B36">INDEX(题库数据!$B$5:$B$104,ROW()-1)</f>
        <v>一家公司正准备在 Amazon S3 中存储机密数据.出于合规性原因,必须对静态数据进行加密 必须记录加密密钥的使用以进行审计.必须每年轮换密钥.哪种解决方案满足这些要求并且在操作上最有效传出?</v>
      </c>
      <c r="C36" s="2">
        <f t="shared" si="0"/>
        <v>97</v>
      </c>
      <c r="D36" s="2" t="b">
        <f t="shared" si="1"/>
        <v>0</v>
      </c>
      <c r="E36" s="2" t="b">
        <f t="shared" si="2"/>
        <v>1</v>
      </c>
      <c r="F36" s="2" t="b">
        <f t="shared" si="3"/>
        <v>1</v>
      </c>
      <c r="G36" s="17"/>
      <c r="H36" s="17"/>
      <c r="I36" s="17"/>
    </row>
    <row r="37" spans="1:19">
      <c r="A37" s="2" cm="1">
        <f t="array" ref="A37">INDEX(题库数据!$A$5:$A$104,ROW()-1)</f>
        <v>36</v>
      </c>
      <c r="B37" s="2" t="str" cm="1">
        <f t="array" ref="B37">INDEX(题库数据!$B$5:$B$104,ROW()-1)</f>
        <v>一家自行车共享公司正在开发一种多层架构,以在高峰运营时间跟踪其自行车的位置,该公司希望在其现有的分析平台中使用这些数据点.解决方案架构师必须确定最可行的多层架构支持此架构的选项数据点必须可从 REST API 访问.哪个操作满足存储和检索位置数据的这些要求?</v>
      </c>
      <c r="C37" s="2">
        <f t="shared" si="0"/>
        <v>129</v>
      </c>
      <c r="D37" s="2" t="b">
        <f t="shared" si="1"/>
        <v>0</v>
      </c>
      <c r="E37" s="2" t="b">
        <f t="shared" si="2"/>
        <v>1</v>
      </c>
      <c r="F37" s="2" t="b">
        <f t="shared" si="3"/>
        <v>1</v>
      </c>
      <c r="G37" s="17"/>
      <c r="H37" s="17"/>
      <c r="I37" s="17"/>
    </row>
    <row r="38" spans="1:19">
      <c r="A38" s="2" cm="1">
        <f t="array" ref="A38">INDEX(题库数据!$A$5:$A$104,ROW()-1)</f>
        <v>37</v>
      </c>
      <c r="B38" s="2" t="str" cm="1">
        <f t="array" ref="B38">INDEX(题库数据!$B$5:$B$104,ROW()-1)</f>
        <v>一家公司有一个汽车销售网站,该网站将其列表存储在 Amazon RDS 的数据库中,当汽车出售时,需要从网站上删除列表,并且必须将数据发送到多个目标系统.哪种设计应该是解决方案建筑师推荐?</v>
      </c>
      <c r="C38" s="2">
        <f t="shared" si="0"/>
        <v>94</v>
      </c>
      <c r="D38" s="2" t="b">
        <f t="shared" si="1"/>
        <v>0</v>
      </c>
      <c r="E38" s="2" t="b">
        <f t="shared" si="2"/>
        <v>1</v>
      </c>
      <c r="F38" s="2" t="b">
        <f t="shared" si="3"/>
        <v>1</v>
      </c>
      <c r="G38" s="17"/>
      <c r="H38" s="17"/>
      <c r="I38" s="17"/>
    </row>
    <row r="39" spans="1:19">
      <c r="A39" s="2" cm="1">
        <f t="array" ref="A39">INDEX(题库数据!$A$5:$A$104,ROW()-1)</f>
        <v>38</v>
      </c>
      <c r="B39" s="2" t="str" cm="1">
        <f t="array" ref="B39">INDEX(题库数据!$B$5:$B$104,ROW()-1)</f>
        <v>公司需要将数据存储在 Amazon S3 中并且必须防止数据被更改.公司希望上传到 Amazon S3 的新对象在不特定的时间内保持不变,直到公司决定修改对象.仅公司 AWS账户中的特定用户可以拥有删除对象的能力.解决方案架构师应该怎么做才能满足这些要求?</v>
      </c>
      <c r="C39" s="2">
        <f t="shared" si="0"/>
        <v>128</v>
      </c>
      <c r="D39" s="2" t="b">
        <f t="shared" si="1"/>
        <v>0</v>
      </c>
      <c r="E39" s="2" t="b">
        <f t="shared" si="2"/>
        <v>1</v>
      </c>
      <c r="F39" s="2" t="b">
        <f t="shared" si="3"/>
        <v>1</v>
      </c>
      <c r="G39" s="17"/>
      <c r="H39" s="17"/>
      <c r="I39" s="17"/>
    </row>
    <row r="40" spans="1:19" ht="28.5">
      <c r="A40" s="2" cm="1">
        <f t="array" ref="A40">INDEX(题库数据!$A$5:$A$104,ROW()-1)</f>
        <v>39</v>
      </c>
      <c r="B40" s="2" t="str" cm="1">
        <f t="array" ref="B40">INDEX(题库数据!$B$5:$B$104,ROW()-1)</f>
        <v>一家社交媒体公司允许用户将图像上传到其网站.该网站在 Amazon EC2 实例上运行在上传请求期间,该网站将图像调整为标准尺寸并将调整后的图像存储在 Amazon S3 中.用户遇到上传缓慢的问题对网站的请求.公司需要减少应用程序内的耦合并提高网站性能.解决方案架构师必须设计最有效的图像上传流程.解决方案架构师应该采取哪些行动组合来满足这些要求?(选择两个.)</v>
      </c>
      <c r="C40" s="2">
        <f t="shared" si="0"/>
        <v>182</v>
      </c>
      <c r="D40" s="2" t="b">
        <f t="shared" si="1"/>
        <v>0</v>
      </c>
      <c r="E40" s="2" t="b">
        <f t="shared" si="2"/>
        <v>1</v>
      </c>
      <c r="F40" s="2" t="b">
        <f t="shared" si="3"/>
        <v>1</v>
      </c>
      <c r="G40" s="17"/>
      <c r="H40" s="17"/>
      <c r="I40" s="17"/>
      <c r="K40" s="21" t="s">
        <v>0</v>
      </c>
      <c r="L40" s="21" t="s">
        <v>2382</v>
      </c>
      <c r="M40" s="21" t="s">
        <v>14</v>
      </c>
      <c r="N40" s="21" t="s">
        <v>15</v>
      </c>
      <c r="O40" s="21" t="s">
        <v>16</v>
      </c>
      <c r="P40" s="21" t="s">
        <v>17</v>
      </c>
      <c r="Q40" s="21" t="s">
        <v>41</v>
      </c>
      <c r="R40" s="21" t="s">
        <v>221</v>
      </c>
      <c r="S40" s="21" t="s">
        <v>2383</v>
      </c>
    </row>
    <row r="41" spans="1:19" ht="28.5">
      <c r="A41" s="2" cm="1">
        <f t="array" ref="A41">INDEX(题库数据!$A$5:$A$104,ROW()-1)</f>
        <v>40</v>
      </c>
      <c r="B41" s="2" t="str" cm="1">
        <f t="array" ref="B41">INDEX(题库数据!$B$5:$B$104,ROW()-1)</f>
        <v>一家公司最近将消息处理系统迁移到 AWS.系统将消息接收到运行在 Amazon EC2 实例上的 ActiveMQ 队列中.消息由运行在Amazon EC2 上的消费者应用程序处理.消费者应用程序处理消息并将结果写入一个在 Amazon EC2 上运行的 MySQL 数据库.该公司希望此应用程序具有高可用性,具有两个操作复杂性 哪种架构具有 HGHEST 可用性?</v>
      </c>
      <c r="C41" s="2">
        <f t="shared" si="0"/>
        <v>183</v>
      </c>
      <c r="D41" s="2" t="b">
        <f t="shared" si="1"/>
        <v>0</v>
      </c>
      <c r="E41" s="2" t="b">
        <f t="shared" si="2"/>
        <v>1</v>
      </c>
      <c r="F41" s="2" t="b">
        <f t="shared" si="3"/>
        <v>1</v>
      </c>
      <c r="G41" s="17"/>
      <c r="H41" s="17"/>
      <c r="I41" s="17"/>
      <c r="K41">
        <v>224</v>
      </c>
      <c r="L41" t="s">
        <v>2384</v>
      </c>
      <c r="M41" t="s">
        <v>1857</v>
      </c>
      <c r="N41" t="s">
        <v>1858</v>
      </c>
      <c r="O41" t="s">
        <v>1859</v>
      </c>
      <c r="S41" t="s">
        <v>2385</v>
      </c>
    </row>
    <row r="42" spans="1:19">
      <c r="A42" s="2" cm="1">
        <f t="array" ref="A42">INDEX(题库数据!$A$5:$A$104,ROW()-1)</f>
        <v>41</v>
      </c>
      <c r="B42" s="2" t="str" cm="1">
        <f t="array" ref="B42">INDEX(题库数据!$B$5:$B$104,ROW()-1)</f>
        <v>一家公司在一组本地服务器上托管一个容器化的Web 应用程序,这些服务器处理传入的请求.请求的数量正在快速增长,本地服务器无法处理增加的请求数.公司想要移动应用程序以最少的代码更改和最少的开发工作量迁移到 AWS.哪种解决方案将以最少的运营开销满足这些要求?</v>
      </c>
      <c r="C42" s="2">
        <f t="shared" si="0"/>
        <v>128</v>
      </c>
      <c r="D42" s="2" t="b">
        <f t="shared" si="1"/>
        <v>0</v>
      </c>
      <c r="E42" s="2" t="b">
        <f t="shared" si="2"/>
        <v>1</v>
      </c>
      <c r="F42" s="2" t="b">
        <f t="shared" si="3"/>
        <v>1</v>
      </c>
      <c r="G42" s="17"/>
      <c r="H42" s="17"/>
      <c r="I42" s="17"/>
      <c r="K42">
        <v>237</v>
      </c>
      <c r="L42" t="s">
        <v>2386</v>
      </c>
      <c r="M42" t="s">
        <v>1945</v>
      </c>
      <c r="S42" t="s">
        <v>2387</v>
      </c>
    </row>
    <row r="43" spans="1:19" ht="28.5">
      <c r="A43" s="2" cm="1">
        <f t="array" ref="A43">INDEX(题库数据!$A$5:$A$104,ROW()-1)</f>
        <v>42</v>
      </c>
      <c r="B43" s="2" t="str" cm="1">
        <f t="array" ref="B43">INDEX(题库数据!$B$5:$B$104,ROW()-1)</f>
        <v>一家公司使用 50 TB 的数据进行报告.该公司希望将这些数据从本地移动到 AWS 公司数据中心中的一个自定义应用程序每周运行一次数据转换作业.该公司计划暂停应用程序,直到数据传输已完成,需要尽快开始传输过程.数据中心没有任何可用的网络带宽来处理额外的工作负载.解决方案架构师必须传输数据并且必须配置转换作业以继续在 AWS 云中运行.哪种解决方案将以最少的运营开销满足这些要求?</v>
      </c>
      <c r="C43" s="2">
        <f t="shared" si="0"/>
        <v>190</v>
      </c>
      <c r="D43" s="2" t="b">
        <f t="shared" si="1"/>
        <v>0</v>
      </c>
      <c r="E43" s="2" t="b">
        <f t="shared" si="2"/>
        <v>1</v>
      </c>
      <c r="F43" s="2" t="b">
        <f t="shared" si="3"/>
        <v>1</v>
      </c>
      <c r="G43" s="17"/>
      <c r="H43" s="17"/>
      <c r="I43" s="17"/>
      <c r="K43">
        <v>248</v>
      </c>
      <c r="L43" t="s">
        <v>2388</v>
      </c>
      <c r="M43" t="s">
        <v>2012</v>
      </c>
      <c r="N43" t="s">
        <v>2013</v>
      </c>
      <c r="O43" t="s">
        <v>2014</v>
      </c>
      <c r="S43" t="s">
        <v>2385</v>
      </c>
    </row>
    <row r="44" spans="1:19" ht="28.5">
      <c r="A44" s="2" cm="1">
        <f t="array" ref="A44">INDEX(题库数据!$A$5:$A$104,ROW()-1)</f>
        <v>43</v>
      </c>
      <c r="B44" s="2" t="str" cm="1">
        <f t="array" ref="B44">INDEX(题库数据!$B$5:$B$104,ROW()-1)</f>
        <v>一家公司创建了一个图像分析应用程序,用户可以在其中上传照片并将相框添加到他们的图像中,用户上传图像和元数据以指示他们想要添加到图像中的相框.该应用程序使用单个 Amazon EC2实例和 Amazon DynamoDB 来存储元数据.应用程序变得越来越流行,用户数量也在增加.公司预计并发用户数量会根据一天中的时间和一周中的一天而有很大差异.公司必须确保应用程序可以扩展以满足不断增长的用户群的需求.哪种解决方案可以满足这些要求?</v>
      </c>
      <c r="C44" s="2">
        <f t="shared" si="0"/>
        <v>215</v>
      </c>
      <c r="D44" s="2" t="b">
        <f t="shared" si="1"/>
        <v>0</v>
      </c>
      <c r="E44" s="2" t="b">
        <f t="shared" si="2"/>
        <v>1</v>
      </c>
      <c r="F44" s="2" t="b">
        <f t="shared" si="3"/>
        <v>1</v>
      </c>
      <c r="G44" s="17"/>
      <c r="H44" s="17"/>
      <c r="I44" s="17"/>
      <c r="K44">
        <v>250</v>
      </c>
      <c r="L44" t="s">
        <v>2389</v>
      </c>
      <c r="M44" t="s">
        <v>2024</v>
      </c>
      <c r="N44" t="s">
        <v>2025</v>
      </c>
      <c r="S44" t="s">
        <v>2390</v>
      </c>
    </row>
    <row r="45" spans="1:19" ht="28.5">
      <c r="A45" s="2" cm="1">
        <f t="array" ref="A45">INDEX(题库数据!$A$5:$A$104,ROW()-1)</f>
        <v>44</v>
      </c>
      <c r="B45" s="2" t="str" cm="1">
        <f t="array" ref="B45">INDEX(题库数据!$B$5:$B$104,ROW()-1)</f>
        <v>一家医疗记录公司在 Amazon EC2 实例上托管应用程序.该应用程序处理存储在 Amazon S3 上的客户数据文件.EC2 实例托管在公共子网中.EC2 实例通过 Internet 访问 Amazon S3,但它们确实不需要任何其他网络访问.一项新要求要求文件传输的网络流量采用私有路由,而不是通过 Internet 发送.解决方案架构师应建议对网络架构进行哪些更改以满足此要求?</v>
      </c>
      <c r="C45" s="2">
        <f t="shared" si="0"/>
        <v>193</v>
      </c>
      <c r="D45" s="2" t="b">
        <f t="shared" si="1"/>
        <v>0</v>
      </c>
      <c r="E45" s="2" t="b">
        <f t="shared" si="2"/>
        <v>1</v>
      </c>
      <c r="F45" s="2" t="b">
        <f t="shared" si="3"/>
        <v>1</v>
      </c>
      <c r="G45" s="17"/>
      <c r="H45" s="17"/>
      <c r="I45" s="17"/>
      <c r="K45">
        <v>263</v>
      </c>
      <c r="L45" t="s">
        <v>2391</v>
      </c>
      <c r="M45" t="s">
        <v>2106</v>
      </c>
      <c r="N45" t="s">
        <v>2107</v>
      </c>
      <c r="S45" t="s">
        <v>2390</v>
      </c>
    </row>
    <row r="46" spans="1:19">
      <c r="A46" s="2" cm="1">
        <f t="array" ref="A46">INDEX(题库数据!$A$5:$A$104,ROW()-1)</f>
        <v>45</v>
      </c>
      <c r="B46" s="2" t="str" cm="1">
        <f t="array" ref="B46">INDEX(题库数据!$B$5:$B$104,ROW()-1)</f>
        <v>一家公司为其公司网站使用流行的内容管理系统(CMS).但是,所需的修补和维护工作很繁重.该公司正在重新设计其网站并需要一个新的解决方案.该网站将每年更新四次,并且确实不需要任何可用的动态内容.解决方案必须提供高可扩展性和增强的安全性.哪种更改组合将以最少的运营开销满足这些要求?(选择两个.)</v>
      </c>
      <c r="C46" s="2">
        <f t="shared" si="0"/>
        <v>146</v>
      </c>
      <c r="D46" s="2" t="b">
        <f t="shared" si="1"/>
        <v>0</v>
      </c>
      <c r="E46" s="2" t="b">
        <f t="shared" si="2"/>
        <v>1</v>
      </c>
      <c r="F46" s="2" t="b">
        <f t="shared" si="3"/>
        <v>1</v>
      </c>
      <c r="G46" s="17"/>
      <c r="H46" s="17"/>
      <c r="I46" s="17"/>
      <c r="K46">
        <v>276</v>
      </c>
      <c r="L46" t="s">
        <v>2392</v>
      </c>
      <c r="M46" t="s">
        <v>2191</v>
      </c>
      <c r="N46" t="s">
        <v>957</v>
      </c>
      <c r="S46" t="s">
        <v>2390</v>
      </c>
    </row>
    <row r="47" spans="1:19">
      <c r="A47" s="2" cm="1">
        <f t="array" ref="A47">INDEX(题库数据!$A$5:$A$104,ROW()-1)</f>
        <v>46</v>
      </c>
      <c r="B47" s="2" t="str" cm="1">
        <f t="array" ref="B47">INDEX(题库数据!$B$5:$B$104,ROW()-1)</f>
        <v>一家公司将其应用程序日志存储在 Amazon CloudWatch Logs 日志组中,一项新政策要求该公司将所有应用程序日志近乎实时地存储在 Amazon OpenSearch Service (Amazon Elasticsearch Service)中.哪种解决方案将满足此要求最少的运营开销?</v>
      </c>
      <c r="C47" s="2">
        <f t="shared" si="0"/>
        <v>150</v>
      </c>
      <c r="D47" s="2" t="b">
        <f t="shared" si="1"/>
        <v>0</v>
      </c>
      <c r="E47" s="2" t="b">
        <f t="shared" si="2"/>
        <v>1</v>
      </c>
      <c r="F47" s="2" t="b">
        <f t="shared" si="3"/>
        <v>1</v>
      </c>
      <c r="G47" s="17"/>
      <c r="H47" s="17"/>
      <c r="I47" s="17"/>
      <c r="K47">
        <v>278</v>
      </c>
      <c r="L47" t="s">
        <v>2393</v>
      </c>
      <c r="S47" t="s">
        <v>2394</v>
      </c>
    </row>
    <row r="48" spans="1:19" ht="28.5">
      <c r="A48" s="2" cm="1">
        <f t="array" ref="A48">INDEX(题库数据!$A$5:$A$104,ROW()-1)</f>
        <v>47</v>
      </c>
      <c r="B48" s="2" t="str" cm="1">
        <f t="array" ref="B48">INDEX(题库数据!$B$5:$B$104,ROW()-1)</f>
        <v>一家公司正在构建一个基于 Web 的应用程序,该应用程序在多个可用区的 Amazon EC2 实例上运行.该 Web 应用程序将提供对总大小约 900 TB 的文本文档存储库的访问,该公司预计该 Web 应用程序将经历一段时间高需求.解决方案架构师必须确保文本文档的存储组件可以随时扩展以满足应用程序的需求.公司关心解决方案的总体成本,满足这些要求的存储解决方案成本最高-有效?</v>
      </c>
      <c r="C48" s="2">
        <f t="shared" si="0"/>
        <v>189</v>
      </c>
      <c r="D48" s="2" t="b">
        <f t="shared" si="1"/>
        <v>0</v>
      </c>
      <c r="E48" s="2" t="b">
        <f t="shared" si="2"/>
        <v>1</v>
      </c>
      <c r="F48" s="2" t="b">
        <f t="shared" si="3"/>
        <v>1</v>
      </c>
      <c r="G48" s="17"/>
      <c r="H48" s="17"/>
      <c r="I48" s="17"/>
    </row>
    <row r="49" spans="1:15">
      <c r="A49" s="2" cm="1">
        <f t="array" ref="A49">INDEX(题库数据!$A$5:$A$104,ROW()-1)</f>
        <v>48</v>
      </c>
      <c r="B49" s="2" t="str" cm="1">
        <f t="array" ref="B49">INDEX(题库数据!$B$5:$B$104,ROW()-1)</f>
        <v>一家公司正在使用 Amazon API Gateway 为其在 us-east-1 区域和 ap-southeast-2 区域的忠诚度俱乐部用户设计 REST API.解决方案架构师必须设计一种解决方案来保护这些 API Gateway 托管的 REST来自 SQL 注入和跨站点脚本攻击的跨多个帐户的 API.哪种解决方案能够以最少的管理工作量满足这些要求?</v>
      </c>
      <c r="C49" s="2">
        <f t="shared" si="0"/>
        <v>180</v>
      </c>
      <c r="D49" s="2" t="b">
        <f t="shared" si="1"/>
        <v>0</v>
      </c>
      <c r="E49" s="2" t="b">
        <f t="shared" si="2"/>
        <v>1</v>
      </c>
      <c r="F49" s="2" t="b">
        <f t="shared" si="3"/>
        <v>1</v>
      </c>
      <c r="G49" s="17"/>
      <c r="H49" s="17"/>
      <c r="I49" s="17"/>
    </row>
    <row r="50" spans="1:15" ht="28.5">
      <c r="A50" s="2" cm="1">
        <f t="array" ref="A50">INDEX(题库数据!$A$5:$A$104,ROW()-1)</f>
        <v>49</v>
      </c>
      <c r="B50" s="2" t="str" cm="1">
        <f t="array" ref="B50">INDEX(题库数据!$B$5:$B$104,ROW()-1)</f>
        <v>一家公司在 us-west-2 区域的网络负载均衡器(NLB)后面的三个 Amazon EC2 实例上实施了自我管理的 DNS 解决方案.该公司的大多数用户位于美国和欧洲,该公司希望提高解决方案的性能和可用性.公司在 eu-west-1 区域启动和配置三个 EC2 实例,并将 EC2 实例添加为新 NLB 的目标.公司可以使用哪种解决方案将流量路由到所有EC2 实例?</v>
      </c>
      <c r="C50" s="2">
        <f t="shared" si="0"/>
        <v>185</v>
      </c>
      <c r="D50" s="2" t="b">
        <f t="shared" si="1"/>
        <v>0</v>
      </c>
      <c r="E50" s="2" t="b">
        <f t="shared" si="2"/>
        <v>1</v>
      </c>
      <c r="F50" s="2" t="b">
        <f t="shared" si="3"/>
        <v>1</v>
      </c>
      <c r="G50" s="17"/>
      <c r="H50" s="17"/>
      <c r="I50" s="17"/>
    </row>
    <row r="51" spans="1:15">
      <c r="A51" s="2" cm="1">
        <f t="array" ref="A51">INDEX(题库数据!$A$5:$A$104,ROW()-1)</f>
        <v>50</v>
      </c>
      <c r="B51" s="2" t="str" cm="1">
        <f t="array" ref="B51">INDEX(题库数据!$B$5:$B$104,ROW()-1)</f>
        <v>一家公司在 AWS 上运行在线事务处理(OLTP)工作负载.此工作负载在多可用区部署中使用未加密的 Amazon RDS 数据库实例.每日数据库快照均从此实例中获取.解决方案架构师应如何确保数据库和快照总是在向前加密?</v>
      </c>
      <c r="C51" s="2">
        <f t="shared" si="0"/>
        <v>109</v>
      </c>
      <c r="D51" s="2" t="b">
        <f t="shared" si="1"/>
        <v>0</v>
      </c>
      <c r="E51" s="2" t="b">
        <f t="shared" si="2"/>
        <v>1</v>
      </c>
      <c r="F51" s="2" t="b">
        <f t="shared" si="3"/>
        <v>1</v>
      </c>
      <c r="G51" s="17"/>
      <c r="H51" s="17"/>
      <c r="I51" s="17"/>
    </row>
    <row r="52" spans="1:15">
      <c r="A52" s="2" cm="1">
        <f t="array" ref="A52">INDEX(题库数据!$A$5:$A$104,ROW()-1)</f>
        <v>51</v>
      </c>
      <c r="B52" s="2" t="str" cm="1">
        <f t="array" ref="B52">INDEX(题库数据!$B$5:$B$104,ROW()-1)</f>
        <v>一家公司想要构建一个可扩展的密钥管理基础架构,以支持需要在其应用程序中加密数据的开发人员.解决方案架构师应该如何减少运营负担?</v>
      </c>
      <c r="C52" s="2">
        <f t="shared" si="0"/>
        <v>63</v>
      </c>
      <c r="D52" s="2" t="b">
        <f t="shared" si="1"/>
        <v>0</v>
      </c>
      <c r="E52" s="2" t="b">
        <f t="shared" si="2"/>
        <v>1</v>
      </c>
      <c r="F52" s="2" t="b">
        <f t="shared" si="3"/>
        <v>1</v>
      </c>
      <c r="G52" s="17"/>
      <c r="H52" s="17"/>
      <c r="I52" s="17"/>
    </row>
    <row r="53" spans="1:15">
      <c r="A53" s="2" cm="1">
        <f t="array" ref="A53">INDEX(题库数据!$A$5:$A$104,ROW()-1)</f>
        <v>52</v>
      </c>
      <c r="B53" s="2" t="str" cm="1">
        <f t="array" ref="B53">INDEX(题库数据!$B$5:$B$104,ROW()-1)</f>
        <v>某公司有一个动态web应用托管在两个Amazon EC2实例上,该公司有自己的SSL证书,在每个实例上执行SSL终止.最近流量增加,运营团队确定SSL加密和解密导致 Web 服务器的计算能力达到最大极限,解决方案架构师应该如何提高应用程序的性能?</v>
      </c>
      <c r="C53" s="2">
        <f t="shared" si="0"/>
        <v>123</v>
      </c>
      <c r="D53" s="2" t="b">
        <f t="shared" si="1"/>
        <v>0</v>
      </c>
      <c r="E53" s="2" t="b">
        <f t="shared" si="2"/>
        <v>1</v>
      </c>
      <c r="F53" s="2" t="b">
        <f t="shared" si="3"/>
        <v>1</v>
      </c>
      <c r="G53" s="17"/>
      <c r="H53" s="17"/>
      <c r="I53" s="17"/>
    </row>
    <row r="54" spans="1:15">
      <c r="A54" s="2" cm="1">
        <f t="array" ref="A54">INDEX(题库数据!$A$5:$A$104,ROW()-1)</f>
        <v>53</v>
      </c>
      <c r="B54" s="2" t="str" cm="1">
        <f t="array" ref="B54">INDEX(题库数据!$B$5:$B$104,ROW()-1)</f>
        <v>一家公司有一个高度动态的批处理作业,它使用许多 Amazon EC2 实例来完成它.该作业本质上是无状态的,可以在任何给定时间启动和停止而不会产生负面影响,通常总共需要60分钟以上完成.公司已请解决方案架构师设计符合工作要求的可扩展且具有成本效益的解决方案.解决方案架构师应该推荐什么?</v>
      </c>
      <c r="C54" s="2">
        <f t="shared" si="0"/>
        <v>143</v>
      </c>
      <c r="D54" s="2" t="b">
        <f t="shared" si="1"/>
        <v>0</v>
      </c>
      <c r="E54" s="2" t="b">
        <f t="shared" si="2"/>
        <v>1</v>
      </c>
      <c r="F54" s="2" t="b">
        <f t="shared" si="3"/>
        <v>1</v>
      </c>
      <c r="G54" s="17"/>
      <c r="H54" s="17"/>
      <c r="I54" s="17"/>
    </row>
    <row r="55" spans="1:15" ht="28.5">
      <c r="A55" s="2" cm="1">
        <f t="array" ref="A55">INDEX(题库数据!$A$5:$A$104,ROW()-1)</f>
        <v>54</v>
      </c>
      <c r="B55" s="2" t="str" cm="1">
        <f t="array" ref="B55">INDEX(题库数据!$B$5:$B$104,ROW()-1)</f>
        <v>一家公司在 AWS 上运行其两层电子商务网站.Web 层由一个负载均衡器组成,该负载均衡器将流量发送到 Amazon EC2 实例.数据库层使用 Amazon RDS 数据库实例.EC2 实例和 RDS 数据库实例不应暴露在公共互联网上.EC2 实例需要互联网访问才能通过第三方Web 服务完成订单的支付处理.应用程序必须具有高可用性.哪种配置选项组合可以满足这些要求?(选择两个.)</v>
      </c>
      <c r="C55" s="2">
        <f t="shared" si="0"/>
        <v>192</v>
      </c>
      <c r="D55" s="2" t="b">
        <f t="shared" si="1"/>
        <v>0</v>
      </c>
      <c r="E55" s="2" t="b">
        <f t="shared" si="2"/>
        <v>1</v>
      </c>
      <c r="F55" s="2" t="b">
        <f t="shared" si="3"/>
        <v>1</v>
      </c>
      <c r="G55" s="17"/>
      <c r="H55" s="17"/>
      <c r="I55" s="17"/>
    </row>
    <row r="56" spans="1:15">
      <c r="A56" s="2" cm="1">
        <f t="array" ref="A56">INDEX(题库数据!$A$5:$A$104,ROW()-1)</f>
        <v>55</v>
      </c>
      <c r="B56" s="2" t="str" cm="1">
        <f t="array" ref="B56">INDEX(题库数据!$B$5:$B$104,ROW()-1)</f>
        <v>解决方案架构师需要实施解决方案以降低公司的存储成本.公司的所有数据都在 Amazon S3 标准存储类中,公司必须将所有数据保留至少25年.最近2年的数据必须高度可用且可立即检索.哪种解决方案将满足这些要求?</v>
      </c>
      <c r="C56" s="2">
        <f t="shared" si="0"/>
        <v>104</v>
      </c>
      <c r="D56" s="2" t="b">
        <f t="shared" si="1"/>
        <v>0</v>
      </c>
      <c r="E56" s="2" t="b">
        <f t="shared" si="2"/>
        <v>1</v>
      </c>
      <c r="F56" s="2" t="b">
        <f t="shared" si="3"/>
        <v>1</v>
      </c>
      <c r="G56" s="17"/>
      <c r="H56" s="17"/>
      <c r="I56" s="17"/>
    </row>
    <row r="57" spans="1:15" ht="28.5">
      <c r="A57" s="2" cm="1">
        <f t="array" ref="A57">INDEX(题库数据!$A$5:$A$104,ROW()-1)</f>
        <v>56</v>
      </c>
      <c r="B57" s="2" t="str" cm="1">
        <f t="array" ref="B57">INDEX(题库数据!$B$5:$B$104,ROW()-1)</f>
        <v>一家公司在 AWS 上运行其电子商务应用程序,每个新订单都作为消息发布在 RabbitMQ 队列中,该队列在单个可用区的 Amazon EC2 实例上运行,这些消息由运行在单独 EC2 上的不同应用程序处理实例.此应用程序将详细信息存储在另一个 EC2 实例上的 PostgreSQL 数据库中.所有 EC2 实例都在同一个可用区中.公司需要重新设计其架构以提供最高的可用性和最少的运营开销.解决方案架构师应该做什么怎样才能满足这些要求?</v>
      </c>
      <c r="C57" s="2">
        <f t="shared" si="0"/>
        <v>219</v>
      </c>
      <c r="D57" s="2" t="b">
        <f t="shared" si="1"/>
        <v>0</v>
      </c>
      <c r="E57" s="2" t="b">
        <f t="shared" si="2"/>
        <v>1</v>
      </c>
      <c r="F57" s="2" t="b">
        <f t="shared" si="3"/>
        <v>1</v>
      </c>
      <c r="G57" s="17"/>
      <c r="H57" s="17"/>
      <c r="I57" s="17"/>
    </row>
    <row r="58" spans="1:15" ht="28.5">
      <c r="A58" s="2" cm="1">
        <f t="array" ref="A58">INDEX(题库数据!$A$5:$A$104,ROW()-1)</f>
        <v>57</v>
      </c>
      <c r="B58" s="2" t="str" cm="1">
        <f t="array" ref="B58">INDEX(题库数据!$B$5:$B$104,ROW()-1)</f>
        <v>报告团队每天都会在 Amazon S3 存储桶中接收文件.报告团队每天在同一时间手动审查并将文件从这个初始 S3 存储桶复制到分析S3 存储桶,以便与 Amazon QuickSight 一起使用.其他团队正在启动将更多更大尺寸的文件发送到初始 S3 存储桶.报告团队希望在文件进入初始 S3 存储桶时自动移动文件分析 S3 存储桶.报告团队还希望使用 AWS Lambda 函数来运行模式匹配代码此外,报告团队希望将数据文件发送到 Amazon SageMaker Pipelines 中的管道.解决方案架构师应该如何以最少的运营开销满足这些要求?</v>
      </c>
      <c r="C58" s="2">
        <f t="shared" si="0"/>
        <v>275</v>
      </c>
      <c r="D58" s="2" t="b">
        <f t="shared" si="1"/>
        <v>0</v>
      </c>
      <c r="E58" s="2" t="b">
        <f t="shared" si="2"/>
        <v>1</v>
      </c>
      <c r="F58" s="2" t="b">
        <f t="shared" si="3"/>
        <v>1</v>
      </c>
      <c r="G58" s="17"/>
      <c r="H58" s="17"/>
      <c r="I58" s="17"/>
    </row>
    <row r="59" spans="1:15" ht="28.5">
      <c r="A59" s="2" cm="1">
        <f t="array" ref="A59">INDEX(题库数据!$A$5:$A$104,ROW()-1)</f>
        <v>58</v>
      </c>
      <c r="B59" s="2" t="str" cm="1">
        <f t="array" ref="B59">INDEX(题库数据!$B$5:$B$104,ROW()-1)</f>
        <v>解决方案架构师需要帮助公司优化在 AWS 上运行应用程序的成本.应用程序将使用 Amazon EC2 实例.AWS Fargate 和 AWS Lambda 在架构内进行计算.EC2 实例将运行应用程序.EC2 的使用将是零星的和不可预测的.运行在EC2 实例上的工作负载随时可能中断.应用程序前端将运行在 Fargate 上,Lambda 将服务于 API 层.前端利用率和 API 层利用率在明年的过程中将是可预测的.哪种购买选项组合将为托管此应用程序提供最具成本效益的解决方案?(选择两个.)</v>
      </c>
      <c r="C59" s="2">
        <f t="shared" si="0"/>
        <v>249</v>
      </c>
      <c r="D59" s="2" t="b">
        <f t="shared" si="1"/>
        <v>0</v>
      </c>
      <c r="E59" s="2" t="b">
        <f t="shared" si="2"/>
        <v>1</v>
      </c>
      <c r="F59" s="2" t="b">
        <f t="shared" si="3"/>
        <v>1</v>
      </c>
      <c r="G59" s="17"/>
      <c r="H59" s="17"/>
      <c r="I59" s="17"/>
    </row>
    <row r="60" spans="1:15" ht="28.5">
      <c r="A60" s="2" cm="1">
        <f t="array" ref="A60">INDEX(题库数据!$A$5:$A$104,ROW()-1)</f>
        <v>59</v>
      </c>
      <c r="B60" s="2" t="str" cm="1">
        <f t="array" ref="B60">INDEX(题库数据!$B$5:$B$104,ROW()-1)</f>
        <v>一家公司运行一个基于 Web 的门户,为用户提供全球突发新闻.本地警报和天气更新.该巾户通过混合使用静态和动态内容为每个用户提供个性化视图.内容通过 API 通过 HTTPS 提供服务器在应用程序负载均衡器(ALB)后面的 Amazon EC2 实例上运行.公司希望巾户网站尽快向其全球用户提供此内容.解决方案架构师应如何设计应用程序以确保最少的所有用户的延迟?</v>
      </c>
      <c r="C60" s="2">
        <f t="shared" si="0"/>
        <v>181</v>
      </c>
      <c r="D60" s="2" t="b">
        <f t="shared" si="1"/>
        <v>0</v>
      </c>
      <c r="E60" s="2" t="b">
        <f t="shared" si="2"/>
        <v>1</v>
      </c>
      <c r="F60" s="2" t="b">
        <f t="shared" si="3"/>
        <v>1</v>
      </c>
      <c r="G60" s="17"/>
      <c r="H60" s="17"/>
      <c r="I60" s="17"/>
      <c r="K60" s="1" t="s">
        <v>0</v>
      </c>
      <c r="L60" s="1" t="s">
        <v>3108</v>
      </c>
      <c r="M60" s="1" t="s">
        <v>3109</v>
      </c>
      <c r="N60" s="1" t="s">
        <v>3110</v>
      </c>
      <c r="O60" s="1" t="s">
        <v>38</v>
      </c>
    </row>
    <row r="61" spans="1:15">
      <c r="A61" s="2" cm="1">
        <f t="array" ref="A61">INDEX(题库数据!$A$5:$A$104,ROW()-1)</f>
        <v>60</v>
      </c>
      <c r="B61" s="2" t="str" cm="1">
        <f t="array" ref="B61">INDEX(题库数据!$B$5:$B$104,ROW()-1)</f>
        <v>一家游戏公司正在设计一个高可用性架构.该应用程序运行在修改后的 Linux 内核上,并且仅支持基于 UDP 的流量.该公司需要前端层来提供最佳的用户体验.该层必须具有低延迟,将流量路由到最近的边缘位置,并为进入应用程序端点提供静态 IP 地址.解决方案架构师应该如何满足这些要求?</v>
      </c>
      <c r="C61" s="2">
        <f t="shared" si="0"/>
        <v>140</v>
      </c>
      <c r="D61" s="2" t="b">
        <f t="shared" si="1"/>
        <v>0</v>
      </c>
      <c r="E61" s="2" t="b">
        <f t="shared" si="2"/>
        <v>1</v>
      </c>
      <c r="F61" s="2" t="b">
        <f t="shared" si="3"/>
        <v>1</v>
      </c>
      <c r="G61" s="17"/>
      <c r="H61" s="17"/>
      <c r="I61" s="17"/>
      <c r="K61">
        <v>301</v>
      </c>
      <c r="L61">
        <v>4</v>
      </c>
      <c r="N61" t="s">
        <v>3111</v>
      </c>
      <c r="O61" t="s">
        <v>3112</v>
      </c>
    </row>
    <row r="62" spans="1:15">
      <c r="A62" s="2" cm="1">
        <f t="array" ref="A62">INDEX(题库数据!$A$5:$A$104,ROW()-1)</f>
        <v>61</v>
      </c>
      <c r="B62" s="2" t="str" cm="1">
        <f t="array" ref="B62">INDEX(题库数据!$B$5:$B$104,ROW()-1)</f>
        <v>一家公司希望将其现有的本地单体应用程序迁移到AWS.该公司希望保留尽可能多的前端代码和后端代码.但是,该公司希望将应用程序分解为更小的应用程序.不同的团队将管理每个应用程序.公司需要一个高度可扩展的解决方案,以最大限度地减少运营开销.哪种解决方案可以满足这些要求?</v>
      </c>
      <c r="C62" s="2">
        <f t="shared" si="0"/>
        <v>132</v>
      </c>
      <c r="D62" s="2" t="b">
        <f t="shared" si="1"/>
        <v>0</v>
      </c>
      <c r="E62" s="2" t="b">
        <f t="shared" si="2"/>
        <v>1</v>
      </c>
      <c r="F62" s="2" t="b">
        <f t="shared" si="3"/>
        <v>1</v>
      </c>
      <c r="G62" s="17"/>
      <c r="H62" s="17"/>
      <c r="I62" s="17"/>
      <c r="K62">
        <v>302</v>
      </c>
      <c r="L62">
        <v>17</v>
      </c>
      <c r="N62" t="s">
        <v>3111</v>
      </c>
      <c r="O62" t="s">
        <v>3112</v>
      </c>
    </row>
    <row r="63" spans="1:15">
      <c r="A63" s="2" cm="1">
        <f t="array" ref="A63">INDEX(题库数据!$A$5:$A$104,ROW()-1)</f>
        <v>62</v>
      </c>
      <c r="B63" s="2" t="str" cm="1">
        <f t="array" ref="B63">INDEX(题库数据!$B$5:$B$104,ROW()-1)</f>
        <v>一家公司最近开始使用 Amazon Aurora 作为其全球电子商务应用程序的数据存储.当运行大型报告时,开发人员报告电子商务应用程序性能不佳 在查看 Amazon CloudWatch 中的指标后,解决方案架构师发现 ReadIOPS 和 CPUUtilization 指标月度报告运行时出现峰值.什么是最具成本效益的解决方案?</v>
      </c>
      <c r="C63" s="2">
        <f t="shared" si="0"/>
        <v>165</v>
      </c>
      <c r="D63" s="2" t="b">
        <f t="shared" si="1"/>
        <v>0</v>
      </c>
      <c r="E63" s="2" t="b">
        <f t="shared" si="2"/>
        <v>1</v>
      </c>
      <c r="F63" s="2" t="b">
        <f t="shared" si="3"/>
        <v>1</v>
      </c>
      <c r="G63" s="17"/>
      <c r="H63" s="17"/>
      <c r="I63" s="17"/>
      <c r="K63">
        <v>304</v>
      </c>
      <c r="L63">
        <v>43</v>
      </c>
      <c r="N63" t="s">
        <v>3111</v>
      </c>
      <c r="O63" t="s">
        <v>3112</v>
      </c>
    </row>
    <row r="64" spans="1:15">
      <c r="A64" s="2" cm="1">
        <f t="array" ref="A64">INDEX(题库数据!$A$5:$A$104,ROW()-1)</f>
        <v>63</v>
      </c>
      <c r="B64" s="2" t="str" cm="1">
        <f t="array" ref="B64">INDEX(题库数据!$B$5:$B$104,ROW()-1)</f>
        <v>一家公司在单个 Amazon EC2 按需实例上托管网站分析应用程序.分析软件用 PHP 编写并使用 MySQL 数据库.分析软件.提供 PHP的 Web 服务器和数据库服务器都托管在 EC2 实例上,应用程序在繁忙时间显示出性能下降的迹象,并出现 5xx 错误.公司需要无缝扩展应用程序.哪种解决方案最经济高效地满足这些要求?</v>
      </c>
      <c r="C64" s="2">
        <f t="shared" si="0"/>
        <v>164</v>
      </c>
      <c r="D64" s="2" t="b">
        <f t="shared" si="1"/>
        <v>0</v>
      </c>
      <c r="E64" s="2" t="b">
        <f t="shared" si="2"/>
        <v>1</v>
      </c>
      <c r="F64" s="2" t="b">
        <f t="shared" si="3"/>
        <v>1</v>
      </c>
      <c r="G64" s="17"/>
      <c r="H64" s="17"/>
      <c r="I64" s="17"/>
      <c r="K64">
        <v>318</v>
      </c>
      <c r="L64">
        <v>225</v>
      </c>
      <c r="N64" t="s">
        <v>3111</v>
      </c>
      <c r="O64" t="s">
        <v>3112</v>
      </c>
    </row>
    <row r="65" spans="1:16">
      <c r="A65" s="2" cm="1">
        <f t="array" ref="A65">INDEX(题库数据!$A$5:$A$104,ROW()-1)</f>
        <v>64</v>
      </c>
      <c r="B65" s="2" t="str" cm="1">
        <f t="array" ref="B65">INDEX(题库数据!$B$5:$B$104,ROW()-1)</f>
        <v>一家公司在应用程序负载均衡器后面的一组 Amazon EC2 按需实例上运行无状态 Web 应用程序.该应用程序在每个工作日 8 小时內使用量很大.应用程序在一夜之间的使用量适中且稳定周末的使用率很低.公司希望在不影响应用程序可用性的情况下最大限度地降低其EC2 成本.哪种解决方案可以满足这些要求?</v>
      </c>
      <c r="C65" s="2">
        <f t="shared" si="0"/>
        <v>150</v>
      </c>
      <c r="D65" s="2" t="b">
        <f t="shared" si="1"/>
        <v>0</v>
      </c>
      <c r="E65" s="2" t="b">
        <f t="shared" si="2"/>
        <v>1</v>
      </c>
      <c r="F65" s="2" t="b">
        <f t="shared" si="3"/>
        <v>1</v>
      </c>
      <c r="G65" s="17"/>
      <c r="H65" s="17"/>
      <c r="I65" s="17"/>
      <c r="K65">
        <v>327</v>
      </c>
      <c r="L65">
        <v>342</v>
      </c>
      <c r="N65" t="s">
        <v>3111</v>
      </c>
      <c r="O65" t="s">
        <v>3112</v>
      </c>
    </row>
    <row r="66" spans="1:16">
      <c r="A66" s="2" cm="1">
        <f t="array" ref="A66">INDEX(题库数据!$A$5:$A$104,ROW()-1)</f>
        <v>65</v>
      </c>
      <c r="B66" s="2" t="str" cm="1">
        <f t="array" ref="B66">INDEX(题库数据!$B$5:$B$104,ROW()-1)</f>
        <v>某公司需要为一个关键应用保留应用日志文件10年,应用团队定期访问过去一个月的日志进行故障排除,但很少访问超过1个月的日志.应用生成超过10 TB的日志每月.哪种存储选项最经济高效地满足这些要求?</v>
      </c>
      <c r="C66" s="2">
        <f t="shared" si="0"/>
        <v>97</v>
      </c>
      <c r="D66" s="2" t="b">
        <f t="shared" si="1"/>
        <v>0</v>
      </c>
      <c r="E66" s="2" t="b">
        <f t="shared" si="2"/>
        <v>1</v>
      </c>
      <c r="F66" s="2" t="b">
        <f t="shared" si="3"/>
        <v>1</v>
      </c>
      <c r="G66" s="17"/>
      <c r="H66" s="17"/>
      <c r="I66" s="17"/>
      <c r="K66">
        <v>328</v>
      </c>
      <c r="L66">
        <v>355</v>
      </c>
      <c r="N66" t="s">
        <v>3111</v>
      </c>
      <c r="O66" t="s">
        <v>3112</v>
      </c>
    </row>
    <row r="67" spans="1:16" ht="28.5">
      <c r="A67" s="2" cm="1">
        <f t="array" ref="A67">INDEX(题库数据!$A$5:$A$104,ROW()-1)</f>
        <v>66</v>
      </c>
      <c r="B67" s="2" t="str" cm="1">
        <f t="array" ref="B67">INDEX(题库数据!$B$5:$B$104,ROW()-1)</f>
        <v>一家公司的数据摄取工作流程包括以下组件 :- 接收有关新数据交付通知的 Amazon Simple Notation Service (Amazon SNS) 主题 .处理和存储数据的 AWS Lambda 函数 摄取工作流程偶尔会失败因为网络连接问题.当任期发生时,除非公司手动重新运行作业,否则不会摄取相应的数据.解决方案架构师应该怎么做才能确保最终处理所有通知?</v>
      </c>
      <c r="C67" s="2">
        <f t="shared" ref="C67:C101" si="4">LEN(B67)</f>
        <v>184</v>
      </c>
      <c r="D67" s="2" t="b">
        <f t="shared" ref="D67:D101" si="5">IF(B67="","",RIGHT(B67,1)="？")</f>
        <v>0</v>
      </c>
      <c r="E67" s="2" t="b">
        <f t="shared" ref="E67:E101" si="6">IF(B67="","",(LEN(B67)-LEN(SUBSTITUTE(B67,"(","")))=(LEN(B67)-LEN(SUBSTITUTE(B67,")",""))))</f>
        <v>1</v>
      </c>
      <c r="F67" s="2" t="b">
        <f t="shared" ref="F67:F101" si="7">IF(B67="","",OR(C67&lt;$I$2,D67=FALSE,E67=FALSE))</f>
        <v>1</v>
      </c>
      <c r="G67" s="17"/>
      <c r="H67" s="17"/>
      <c r="I67" s="17"/>
      <c r="K67">
        <v>329</v>
      </c>
      <c r="L67">
        <v>368</v>
      </c>
      <c r="M67" t="s">
        <v>3111</v>
      </c>
      <c r="N67" t="s">
        <v>3111</v>
      </c>
      <c r="O67" t="s">
        <v>3113</v>
      </c>
    </row>
    <row r="68" spans="1:16">
      <c r="A68" s="2" cm="1">
        <f t="array" ref="A68">INDEX(题库数据!$A$5:$A$104,ROW()-1)</f>
        <v>67</v>
      </c>
      <c r="B68" s="2" t="str" cm="1">
        <f t="array" ref="B68">INDEX(题库数据!$B$5:$B$104,ROW()-1)</f>
        <v>一家公司有一项产生事件数据的服务.该公司希望使用 AWS 在收到事件数据时对其进行处理.数据以特定顺序写入,在整个处理过程中必须保持该顺序,该公司希望实施一个解决方案最大限度地减少运营开销.解决方案架构师应该如何实现这一点?</v>
      </c>
      <c r="C68" s="2">
        <f t="shared" si="4"/>
        <v>112</v>
      </c>
      <c r="D68" s="2" t="b">
        <f t="shared" si="5"/>
        <v>0</v>
      </c>
      <c r="E68" s="2" t="b">
        <f t="shared" si="6"/>
        <v>1</v>
      </c>
      <c r="F68" s="2" t="b">
        <f t="shared" si="7"/>
        <v>1</v>
      </c>
      <c r="G68" s="17"/>
      <c r="H68" s="17"/>
      <c r="I68" s="17"/>
      <c r="K68">
        <v>335</v>
      </c>
      <c r="L68">
        <v>446</v>
      </c>
      <c r="N68" t="s">
        <v>3111</v>
      </c>
      <c r="O68" t="s">
        <v>3112</v>
      </c>
    </row>
    <row r="69" spans="1:16" ht="28.5">
      <c r="A69" s="2" cm="1">
        <f t="array" ref="A69">INDEX(题库数据!$A$5:$A$104,ROW()-1)</f>
        <v>68</v>
      </c>
      <c r="B69" s="2" t="str" cm="1">
        <f t="array" ref="B69">INDEX(题库数据!$B$5:$B$104,ROW()-1)</f>
        <v>一家公司正在将应用程序从本地服务器迁移到 Amazon EC2 实例.作为迁移设计要求的一部分,解决方案架构师必须实施基础设施指标警报.如果 CPU 利用率增加到超过50% 的时间很短,但是,如果 CPU 利用率增加到50%以上,同时磁盘上的读取 IOPS很高,公司需要尽快采取行动.解决方案架构师也必须降低误报.解决方案架构师应该怎么做才能满足这些要求?</v>
      </c>
      <c r="C69" s="2">
        <f t="shared" si="4"/>
        <v>178</v>
      </c>
      <c r="D69" s="2" t="b">
        <f t="shared" si="5"/>
        <v>0</v>
      </c>
      <c r="E69" s="2" t="b">
        <f t="shared" si="6"/>
        <v>1</v>
      </c>
      <c r="F69" s="2" t="b">
        <f t="shared" si="7"/>
        <v>1</v>
      </c>
      <c r="G69" s="17"/>
      <c r="H69" s="17"/>
      <c r="I69" s="17"/>
      <c r="K69">
        <v>336</v>
      </c>
      <c r="L69">
        <v>459</v>
      </c>
      <c r="N69" t="s">
        <v>3111</v>
      </c>
      <c r="O69" t="s">
        <v>3112</v>
      </c>
    </row>
    <row r="70" spans="1:16">
      <c r="A70" s="2" cm="1">
        <f t="array" ref="A70">INDEX(题库数据!$A$5:$A$104,ROW()-1)</f>
        <v>69</v>
      </c>
      <c r="B70" s="2" t="str" cm="1">
        <f t="array" ref="B70">INDEX(题库数据!$B$5:$B$104,ROW()-1)</f>
        <v>某公司想将其本地数据中心迁移到AWS.根据公司的合规要求,该公司只能使用ap-northeast-3区域.公司管理员不允许将VPC连接到互联网.哪些解决方案会满足这些要求吗?(选择两个.)</v>
      </c>
      <c r="C70" s="2">
        <f t="shared" si="4"/>
        <v>94</v>
      </c>
      <c r="D70" s="2" t="b">
        <f t="shared" si="5"/>
        <v>0</v>
      </c>
      <c r="E70" s="2" t="b">
        <f t="shared" si="6"/>
        <v>1</v>
      </c>
      <c r="F70" s="2" t="b">
        <f t="shared" si="7"/>
        <v>1</v>
      </c>
      <c r="G70" s="17"/>
      <c r="H70" s="17"/>
      <c r="I70" s="17"/>
      <c r="K70">
        <v>344</v>
      </c>
      <c r="L70">
        <v>563</v>
      </c>
      <c r="N70" t="s">
        <v>3111</v>
      </c>
      <c r="O70" t="s">
        <v>3112</v>
      </c>
    </row>
    <row r="71" spans="1:16">
      <c r="A71" s="2" cm="1">
        <f t="array" ref="A71">INDEX(题库数据!$A$5:$A$104,ROW()-1)</f>
        <v>70</v>
      </c>
      <c r="B71" s="2" t="str" cm="1">
        <f t="array" ref="B71">INDEX(题库数据!$B$5:$B$104,ROW()-1)</f>
        <v>一家公司使用三层 Web 应用程序为新员工提供培训.该应用程序每天仅访问 12 小时.该公司正在使用 Amazon RDS for MySQL 数据库实例来存储信息并希望最大限度地降低成本.什么解决方案架构师应该做些什么来满足这些要求?</v>
      </c>
      <c r="C71" s="2">
        <f t="shared" si="4"/>
        <v>118</v>
      </c>
      <c r="D71" s="2" t="b">
        <f t="shared" si="5"/>
        <v>0</v>
      </c>
      <c r="E71" s="2" t="b">
        <f t="shared" si="6"/>
        <v>1</v>
      </c>
      <c r="F71" s="2" t="b">
        <f t="shared" si="7"/>
        <v>1</v>
      </c>
      <c r="G71" s="17"/>
      <c r="H71" s="17"/>
      <c r="I71" s="17"/>
      <c r="K71">
        <v>352</v>
      </c>
      <c r="L71">
        <v>667</v>
      </c>
      <c r="N71" t="s">
        <v>3111</v>
      </c>
      <c r="O71" t="s">
        <v>3112</v>
      </c>
    </row>
    <row r="72" spans="1:16">
      <c r="A72" s="2" cm="1">
        <f t="array" ref="A72">INDEX(题库数据!$A$5:$A$104,ROW()-1)</f>
        <v>71</v>
      </c>
      <c r="B72" s="2" t="str" cm="1">
        <f t="array" ref="B72">INDEX(题库数据!$B$5:$B$104,ROW()-1)</f>
        <v>一家公司销售由流行歌曲剪辑创建的铃声,包含铃声的文件存储在 Amazon S3 Standard 中,大小至少为 128 KB.该公司拥有数百万个文件,但对于超过90天的铃声很少下载.公司需要节省存储费用,同时让用户可以随时访问最常访问的文件.公司应采取哪些措施以最具成本效益的方式满足这些要求?</v>
      </c>
      <c r="C72" s="2">
        <f t="shared" si="4"/>
        <v>148</v>
      </c>
      <c r="D72" s="2" t="b">
        <f t="shared" si="5"/>
        <v>0</v>
      </c>
      <c r="E72" s="2" t="b">
        <f t="shared" si="6"/>
        <v>1</v>
      </c>
      <c r="F72" s="2" t="b">
        <f t="shared" si="7"/>
        <v>1</v>
      </c>
      <c r="G72" s="17"/>
      <c r="H72" s="17"/>
      <c r="I72" s="17"/>
      <c r="K72">
        <v>362</v>
      </c>
      <c r="L72">
        <v>797</v>
      </c>
      <c r="N72" t="s">
        <v>3111</v>
      </c>
      <c r="O72" t="s">
        <v>3112</v>
      </c>
    </row>
    <row r="73" spans="1:16">
      <c r="A73" s="2" cm="1">
        <f t="array" ref="A73">INDEX(题库数据!$A$5:$A$104,ROW()-1)</f>
        <v>72</v>
      </c>
      <c r="B73" s="2" t="str" cm="1">
        <f t="array" ref="B73">INDEX(题库数据!$B$5:$B$104,ROW()-1)</f>
        <v>公司需要将医学试验的结果保存到 Amazon S3 存储库.该存储库必须允许少数科学家添加新文件,并且必须限制所有其他用户只读访问.任何用户都不能修改或删除存储库中的任何文件.公司必须将存储库中的每个文件在其创建日期后至少保留1年.哪种解决方案将满足这些要求?</v>
      </c>
      <c r="C73" s="2">
        <f t="shared" si="4"/>
        <v>130</v>
      </c>
      <c r="D73" s="2" t="b">
        <f t="shared" si="5"/>
        <v>0</v>
      </c>
      <c r="E73" s="2" t="b">
        <f t="shared" si="6"/>
        <v>1</v>
      </c>
      <c r="F73" s="2" t="b">
        <f t="shared" si="7"/>
        <v>1</v>
      </c>
      <c r="G73" s="17"/>
      <c r="H73" s="17"/>
      <c r="I73" s="17"/>
      <c r="K73">
        <v>363</v>
      </c>
      <c r="L73">
        <v>810</v>
      </c>
      <c r="N73" t="s">
        <v>3111</v>
      </c>
      <c r="O73" t="s">
        <v>3112</v>
      </c>
    </row>
    <row r="74" spans="1:16">
      <c r="A74" s="2" cm="1">
        <f t="array" ref="A74">INDEX(题库数据!$A$5:$A$104,ROW()-1)</f>
        <v>73</v>
      </c>
      <c r="B74" s="2" t="str" cm="1">
        <f t="array" ref="B74">INDEX(题库数据!$B$5:$B$104,ROW()-1)</f>
        <v>一家大型媒体公司在 AWS 上托管一个 Web 应用程序.该公司希望开始缓存机密媒体文件,以便世界各地的用户可以可靠地访问这些文件.内容存储在 Amazon S3 存储桶中.该公司必须交付快速获取内容,无论请求来自何处.哪种解决方案可以满足这些要求?</v>
      </c>
      <c r="C74" s="2">
        <f t="shared" si="4"/>
        <v>125</v>
      </c>
      <c r="D74" s="2" t="b">
        <f t="shared" si="5"/>
        <v>0</v>
      </c>
      <c r="E74" s="2" t="b">
        <f t="shared" si="6"/>
        <v>1</v>
      </c>
      <c r="F74" s="2" t="b">
        <f t="shared" si="7"/>
        <v>1</v>
      </c>
      <c r="G74" s="17"/>
      <c r="H74" s="17"/>
      <c r="I74" s="17"/>
      <c r="K74">
        <v>379</v>
      </c>
      <c r="L74">
        <v>1018</v>
      </c>
      <c r="N74" t="s">
        <v>3111</v>
      </c>
      <c r="O74" t="s">
        <v>3112</v>
      </c>
    </row>
    <row r="75" spans="1:16" ht="28.5">
      <c r="A75" s="2" cm="1">
        <f t="array" ref="A75">INDEX(题库数据!$A$5:$A$104,ROW()-1)</f>
        <v>74</v>
      </c>
      <c r="B75" s="2" t="str" cm="1">
        <f t="array" ref="B75">INDEX(题库数据!$B$5:$B$104,ROW()-1)</f>
        <v>一家公司生产来自不同数据库的批量数据.该公司还从网络传感器和应用程序 API 生成实时流数据.该公司需要将所有数据整合到一个地方进行业务分析,该公司需要处理传入的数据然后将数据暂存到不同的 Amazon S3 存储桶中.团队稍后将运行一次性查询并将数据导入商业智能工具以显示关键绩效指标(KPI).哪种步骤组合将以最少的运营开销满足这些要求?(选择两个.)</v>
      </c>
      <c r="C75" s="2">
        <f t="shared" si="4"/>
        <v>178</v>
      </c>
      <c r="D75" s="2" t="b">
        <f t="shared" si="5"/>
        <v>0</v>
      </c>
      <c r="E75" s="2" t="b">
        <f t="shared" si="6"/>
        <v>1</v>
      </c>
      <c r="F75" s="2" t="b">
        <f t="shared" si="7"/>
        <v>1</v>
      </c>
      <c r="G75" s="17"/>
      <c r="H75" s="17"/>
      <c r="I75" s="17"/>
      <c r="K75">
        <v>384</v>
      </c>
      <c r="L75">
        <v>1083</v>
      </c>
      <c r="N75" t="s">
        <v>3111</v>
      </c>
      <c r="O75" t="s">
        <v>3112</v>
      </c>
    </row>
    <row r="76" spans="1:16" ht="28.5">
      <c r="A76" s="2" cm="1">
        <f t="array" ref="A76">INDEX(题库数据!$A$5:$A$104,ROW()-1)</f>
        <v>75</v>
      </c>
      <c r="B76" s="2" t="str" cm="1">
        <f t="array" ref="B76">INDEX(题库数据!$B$5:$B$104,ROW()-1)</f>
        <v>一家游戏公司有一个显示分数的Web 应用程序.该应用程序在应用程序负载均衡器后面的 Amazon EC2 实例上运行.该应用程序将数据存储在 Amazon RDS for MySQL 数据库中.用户开始经历长时间的延迟和中断通过数据库读取性能.公司希望改善用户体验,同时尽量减少对应用程序架构的更改.解决方案架构师应该如何满足这些要求?</v>
      </c>
      <c r="C76" s="2">
        <f t="shared" si="4"/>
        <v>168</v>
      </c>
      <c r="D76" s="2" t="b">
        <f t="shared" si="5"/>
        <v>0</v>
      </c>
      <c r="E76" s="2" t="b">
        <f t="shared" si="6"/>
        <v>1</v>
      </c>
      <c r="F76" s="2" t="b">
        <f t="shared" si="7"/>
        <v>1</v>
      </c>
      <c r="G76" s="17"/>
      <c r="H76" s="17"/>
      <c r="I76" s="17"/>
    </row>
    <row r="77" spans="1:16" ht="28.5">
      <c r="A77" s="2" cm="1">
        <f t="array" ref="A77">INDEX(题库数据!$A$5:$A$104,ROW()-1)</f>
        <v>76</v>
      </c>
      <c r="B77" s="2" t="str" cm="1">
        <f t="array" ref="B77">INDEX(题库数据!$B$5:$B$104,ROW()-1)</f>
        <v>企业的备份数据总计 700 TB,并保存在其数据中心的网络附加存储(NAS)中.这些备份数据必须可供偶尔的监管查询使用,并保存七年.组织已选择将其备份数据从其本地数据中心迁移到 Amazon Web Services (AWS).必须在一个月内完成迁移,公司的公共互联网连接提供 500 Mbps 的专用数据传输容量.应该解决方案架构师如何确保以尽可能低的成本迁移和存储数据?</v>
      </c>
      <c r="C77" s="2">
        <f t="shared" si="4"/>
        <v>188</v>
      </c>
      <c r="D77" s="2" t="b">
        <f t="shared" si="5"/>
        <v>0</v>
      </c>
      <c r="E77" s="2" t="b">
        <f t="shared" si="6"/>
        <v>1</v>
      </c>
      <c r="F77" s="2" t="b">
        <f t="shared" si="7"/>
        <v>1</v>
      </c>
      <c r="G77" s="17"/>
      <c r="H77" s="17"/>
      <c r="I77" s="17"/>
    </row>
    <row r="78" spans="1:16">
      <c r="A78" s="2" cm="1">
        <f t="array" ref="A78">INDEX(题库数据!$A$5:$A$104,ROW()-1)</f>
        <v>77</v>
      </c>
      <c r="B78" s="2" t="str" cm="1">
        <f t="array" ref="B78">INDEX(题库数据!$B$5:$B$104,ROW()-1)</f>
        <v>如果公司的主网站不可用,公司希望将其用户定向到备份静态错误页面.主网站的 DNS 记录托管在 Amazon Route 53 中.域指向应用程序负载均衡器(ALB).公司需要一种能够最大限度地减少变更和基础设施开销的解决方案.哪种解决方案可以满足这些要求?</v>
      </c>
      <c r="C78" s="2">
        <f t="shared" si="4"/>
        <v>128</v>
      </c>
      <c r="D78" s="2" t="b">
        <f t="shared" si="5"/>
        <v>0</v>
      </c>
      <c r="E78" s="2" t="b">
        <f t="shared" si="6"/>
        <v>1</v>
      </c>
      <c r="F78" s="2" t="b">
        <f t="shared" si="7"/>
        <v>1</v>
      </c>
      <c r="G78" s="17"/>
      <c r="H78" s="17"/>
      <c r="I78" s="17"/>
    </row>
    <row r="79" spans="1:16">
      <c r="A79" s="2" cm="1">
        <f t="array" ref="A79">INDEX(题库数据!$A$5:$A$104,ROW()-1)</f>
        <v>78</v>
      </c>
      <c r="B79" s="2" t="str" cm="1">
        <f t="array" ref="B79">INDEX(题库数据!$B$5:$B$104,ROW()-1)</f>
        <v>一家公司招聘了一位新的云工程师,他不应该有权访问 CompanyConfidential Amazon S3 存储桶.该云工程师必须对名为 Admin Tools 的 S3 存储桶具有读写权限.哪种 IAM 策略可以满足这些标准?</v>
      </c>
      <c r="C79" s="2">
        <f t="shared" si="4"/>
        <v>115</v>
      </c>
      <c r="D79" s="2" t="b">
        <f t="shared" si="5"/>
        <v>0</v>
      </c>
      <c r="E79" s="2" t="b">
        <f t="shared" si="6"/>
        <v>1</v>
      </c>
      <c r="F79" s="2" t="b">
        <f t="shared" si="7"/>
        <v>1</v>
      </c>
      <c r="G79" s="17"/>
      <c r="H79" s="17"/>
      <c r="I79" s="17"/>
    </row>
    <row r="80" spans="1:16">
      <c r="A80" s="2" cm="1">
        <f t="array" ref="A80">INDEX(题库数据!$A$5:$A$104,ROW()-1)</f>
        <v>79</v>
      </c>
      <c r="B80" s="2" t="str" cm="1">
        <f t="array" ref="B80">INDEX(题库数据!$B$5:$B$104,ROW()-1)</f>
        <v>一名新员工加入公司担任部署工程师.部署工程师将使用 AWS CloudFormation 模板创建多个 AWS 资源.解决方案架构师希望部署工程师在遵循最小权限原则的同时执行工作活动.哪些步骤解决方案架构师应该联合起来实现这个目标吗?(选择两个.)</v>
      </c>
      <c r="C80" s="2">
        <f t="shared" si="4"/>
        <v>124</v>
      </c>
      <c r="D80" s="2" t="b">
        <f t="shared" si="5"/>
        <v>0</v>
      </c>
      <c r="E80" s="2" t="b">
        <f t="shared" si="6"/>
        <v>1</v>
      </c>
      <c r="F80" s="2" t="b">
        <f t="shared" si="7"/>
        <v>1</v>
      </c>
      <c r="G80" s="17"/>
      <c r="H80" s="17"/>
      <c r="I80" s="17"/>
      <c r="K80" s="21" t="s">
        <v>0</v>
      </c>
      <c r="L80" s="21" t="s">
        <v>5284</v>
      </c>
      <c r="M80" s="21" t="s">
        <v>5285</v>
      </c>
      <c r="N80" s="21" t="s">
        <v>5286</v>
      </c>
      <c r="O80" s="21" t="s">
        <v>5287</v>
      </c>
      <c r="P80" s="21" t="s">
        <v>5288</v>
      </c>
    </row>
    <row r="81" spans="1:16">
      <c r="A81" s="2" cm="1">
        <f t="array" ref="A81">INDEX(题库数据!$A$5:$A$104,ROW()-1)</f>
        <v>80</v>
      </c>
      <c r="B81" s="2" t="str" cm="1">
        <f t="array" ref="B81">INDEX(题库数据!$B$5:$B$104,ROW()-1)</f>
        <v>一家公司在 AWS 上运行高性能计算(HPC)工作负载.工作负载需要低延迟网络性能和高网络吞吐量以及紧密耦合的节点到节点通信.Amazon EC2 实例的大小适合计算和存储容量,并使用默认选项启动.解决方案架构师应该提出什么建议来提高工作负载的性能?</v>
      </c>
      <c r="C81" s="2">
        <f t="shared" si="4"/>
        <v>125</v>
      </c>
      <c r="D81" s="2" t="b">
        <f t="shared" si="5"/>
        <v>0</v>
      </c>
      <c r="E81" s="2" t="b">
        <f t="shared" si="6"/>
        <v>1</v>
      </c>
      <c r="F81" s="2" t="b">
        <f t="shared" si="7"/>
        <v>1</v>
      </c>
      <c r="G81" s="17"/>
      <c r="H81" s="17"/>
      <c r="I81" s="17"/>
      <c r="K81" s="2" t="s">
        <v>5289</v>
      </c>
      <c r="L81" s="2" t="s">
        <v>5290</v>
      </c>
      <c r="M81" s="2" t="s">
        <v>5291</v>
      </c>
      <c r="N81" s="2" t="s">
        <v>5292</v>
      </c>
      <c r="O81" s="2" t="s">
        <v>5293</v>
      </c>
      <c r="P81" s="2" t="s">
        <v>5294</v>
      </c>
    </row>
    <row r="82" spans="1:16">
      <c r="A82" s="2" cm="1">
        <f t="array" ref="A82">INDEX(题库数据!$A$5:$A$104,ROW()-1)</f>
        <v>81</v>
      </c>
      <c r="B82" s="2" t="str" cm="1">
        <f t="array" ref="B82">INDEX(题库数据!$B$5:$B$104,ROW()-1)</f>
        <v>一家公司希望使用 AWS 云使现有应用程序具有高可用性和弹性.该应用程序的当前版本驻留在公司的数据中心.该应用程序最近在数据库服务器因意外断电而崩溃后出现数据丢失.公司需要一个避免任何单点故障的解决方案.该解决方案必须使应用程序能够扩展以满足用户需求.哪种解决方案可以满足这些要求?</v>
      </c>
      <c r="C82" s="2">
        <f t="shared" si="4"/>
        <v>141</v>
      </c>
      <c r="D82" s="2" t="b">
        <f t="shared" si="5"/>
        <v>0</v>
      </c>
      <c r="E82" s="2" t="b">
        <f t="shared" si="6"/>
        <v>1</v>
      </c>
      <c r="F82" s="2" t="b">
        <f t="shared" si="7"/>
        <v>1</v>
      </c>
      <c r="G82" s="17"/>
      <c r="H82" s="17"/>
      <c r="I82" s="17"/>
      <c r="K82" s="2" t="s">
        <v>5295</v>
      </c>
      <c r="L82" s="2" t="s">
        <v>3256</v>
      </c>
      <c r="M82" s="2" t="s">
        <v>5296</v>
      </c>
      <c r="N82" s="2" t="s">
        <v>5297</v>
      </c>
      <c r="O82" s="2" t="s">
        <v>5293</v>
      </c>
      <c r="P82" s="2" t="s">
        <v>5294</v>
      </c>
    </row>
    <row r="83" spans="1:16" ht="42.75">
      <c r="A83" s="2" cm="1">
        <f t="array" ref="A83">INDEX(题库数据!$A$5:$A$104,ROW()-1)</f>
        <v>82</v>
      </c>
      <c r="B83" s="2" t="str" cm="1">
        <f t="array" ref="B83">INDEX(题库数据!$B$5:$B$104,ROW()-1)</f>
        <v>一家公司想要在作为 AWS 云中 Auto Scaling 组一部分的 Amazon EC2 实例上运行游戏应用程序.该应用程序将使用 UDP 数据包传输数据.该公司希望确保该应用程序可以横向扩展和横向扩展随着流量的增加和减少.解决方案架构师应该做什么来满足这些要求?</v>
      </c>
      <c r="C83" s="2">
        <f t="shared" si="4"/>
        <v>134</v>
      </c>
      <c r="D83" s="2" t="b">
        <f t="shared" si="5"/>
        <v>0</v>
      </c>
      <c r="E83" s="2" t="b">
        <f t="shared" si="6"/>
        <v>1</v>
      </c>
      <c r="F83" s="2" t="b">
        <f t="shared" si="7"/>
        <v>1</v>
      </c>
      <c r="G83" s="17"/>
      <c r="H83" s="17"/>
      <c r="I83" s="17"/>
      <c r="K83" s="2" t="s">
        <v>5298</v>
      </c>
      <c r="L83" s="2" t="s">
        <v>3256</v>
      </c>
      <c r="M83" s="2" t="s">
        <v>5299</v>
      </c>
      <c r="N83" s="2" t="s">
        <v>5300</v>
      </c>
      <c r="O83" s="2" t="s">
        <v>5301</v>
      </c>
      <c r="P83" s="2" t="s">
        <v>5302</v>
      </c>
    </row>
    <row r="84" spans="1:16">
      <c r="A84" s="2" cm="1">
        <f t="array" ref="A84">INDEX(题库数据!$A$5:$A$104,ROW()-1)</f>
        <v>83</v>
      </c>
      <c r="B84" s="2" t="str" cm="1">
        <f t="array" ref="B84">INDEX(题库数据!$B$5:$B$104,ROW()-1)</f>
        <v>一家公司正在为托管在AWS云中的游戏应用程序设计共享存储解决方案。该公司需要能够使用SMB客户端访问数据。必须对解决方案进行全面管理。哪种AWS解决方案符合这些要求?</v>
      </c>
      <c r="C84" s="2">
        <f t="shared" si="4"/>
        <v>83</v>
      </c>
      <c r="D84" s="2" t="b">
        <f t="shared" si="5"/>
        <v>0</v>
      </c>
      <c r="E84" s="2" t="b">
        <f t="shared" si="6"/>
        <v>1</v>
      </c>
      <c r="F84" s="2" t="b">
        <f t="shared" si="7"/>
        <v>1</v>
      </c>
      <c r="G84" s="17"/>
      <c r="H84" s="17"/>
      <c r="I84" s="17"/>
      <c r="K84" s="2" t="s">
        <v>5303</v>
      </c>
      <c r="L84" s="2" t="s">
        <v>3256</v>
      </c>
      <c r="M84" s="2" t="s">
        <v>5304</v>
      </c>
      <c r="N84" s="2" t="s">
        <v>5305</v>
      </c>
      <c r="O84" s="2" t="s">
        <v>5293</v>
      </c>
      <c r="P84" s="2" t="s">
        <v>5294</v>
      </c>
    </row>
    <row r="85" spans="1:16">
      <c r="A85" s="2" cm="1">
        <f t="array" ref="A85">INDEX(题库数据!$A$5:$A$104,ROW()-1)</f>
        <v>84</v>
      </c>
      <c r="B85" s="2" t="str" cm="1">
        <f t="array" ref="B85">INDEX(题库数据!$B$5:$B$104,ROW()-1)</f>
        <v>一家公司在 Amazon EC2 实例和 Amazon RDS 上托管一个两层应用程序.应用程序的需求因一天中的时间而异.下班后和周末负载最小.EC2 实例在 EC2 Auto Scaling 组中运行最少配置两个实例,最多配置五个实例,应用程序必须始终可用,但公司关心整体成本.哪种解决方案最经济高效地满足可用性要求?</v>
      </c>
      <c r="C85" s="2">
        <f t="shared" si="4"/>
        <v>160</v>
      </c>
      <c r="D85" s="2" t="b">
        <f t="shared" si="5"/>
        <v>0</v>
      </c>
      <c r="E85" s="2" t="b">
        <f t="shared" si="6"/>
        <v>1</v>
      </c>
      <c r="F85" s="2" t="b">
        <f t="shared" si="7"/>
        <v>1</v>
      </c>
      <c r="G85" s="17"/>
      <c r="H85" s="17"/>
      <c r="I85" s="17"/>
      <c r="K85" s="2" t="s">
        <v>5306</v>
      </c>
      <c r="L85" s="2" t="s">
        <v>5307</v>
      </c>
      <c r="M85" s="2" t="s">
        <v>5308</v>
      </c>
      <c r="N85" s="2" t="s">
        <v>5309</v>
      </c>
      <c r="O85" s="2" t="s">
        <v>5293</v>
      </c>
      <c r="P85" s="2" t="s">
        <v>5294</v>
      </c>
    </row>
    <row r="86" spans="1:16">
      <c r="A86" s="2" cm="1">
        <f t="array" ref="A86">INDEX(题库数据!$A$5:$A$104,ROW()-1)</f>
        <v>85</v>
      </c>
      <c r="B86" s="2" t="str" cm="1">
        <f t="array" ref="B86">INDEX(题库数据!$B$5:$B$104,ROW()-1)</f>
        <v>一家公司有一个电子商务结账工作流程,该工作流程将订单写入数据库并调用服务来处理付款.用户在结账过程中遇到超时,当用户重新提交结账表单时,会为相同的需求创建多个唯一订单事务.解决方案架构师应如何重构此工作流程以防止创建多个订单?</v>
      </c>
      <c r="C86" s="2">
        <f t="shared" si="4"/>
        <v>113</v>
      </c>
      <c r="D86" s="2" t="b">
        <f t="shared" si="5"/>
        <v>0</v>
      </c>
      <c r="E86" s="2" t="b">
        <f t="shared" si="6"/>
        <v>1</v>
      </c>
      <c r="F86" s="2" t="b">
        <f t="shared" si="7"/>
        <v>1</v>
      </c>
      <c r="G86" s="17"/>
      <c r="H86" s="17"/>
      <c r="I86" s="17"/>
      <c r="K86" s="2" t="s">
        <v>5310</v>
      </c>
      <c r="L86" s="2" t="s">
        <v>3256</v>
      </c>
      <c r="M86" s="2" t="s">
        <v>5311</v>
      </c>
      <c r="N86" s="2" t="s">
        <v>5312</v>
      </c>
      <c r="O86" s="2" t="s">
        <v>5293</v>
      </c>
      <c r="P86" s="2" t="s">
        <v>5294</v>
      </c>
    </row>
    <row r="87" spans="1:16">
      <c r="A87" s="2" cm="1">
        <f t="array" ref="A87">INDEX(题库数据!$A$5:$A$104,ROW()-1)</f>
        <v>86</v>
      </c>
      <c r="B87" s="2" t="str" cm="1">
        <f t="array" ref="B87">INDEX(题库数据!$B$5:$B$104,ROW()-1)</f>
        <v>一家公司正计划构建一个高性能计算(HPC)工作负载即服务解决方案,该解决方案托管在 AWS 上,一组 16个 AmazonEC2Ltnux实例需要尽可能低的节点到节点通信延迟.这些实例还需要一个用于高性能存储的共享块设备卷.哪种解决方案可以满足这些要求?</v>
      </c>
      <c r="C87" s="2">
        <f t="shared" si="4"/>
        <v>127</v>
      </c>
      <c r="D87" s="2" t="b">
        <f t="shared" si="5"/>
        <v>0</v>
      </c>
      <c r="E87" s="2" t="b">
        <f t="shared" si="6"/>
        <v>1</v>
      </c>
      <c r="F87" s="2" t="b">
        <f t="shared" si="7"/>
        <v>1</v>
      </c>
      <c r="G87" s="17"/>
      <c r="H87" s="17"/>
      <c r="I87" s="17"/>
      <c r="K87" s="2" t="s">
        <v>5313</v>
      </c>
      <c r="L87" s="2" t="s">
        <v>3256</v>
      </c>
      <c r="M87" s="2" t="s">
        <v>5314</v>
      </c>
      <c r="N87" s="2" t="s">
        <v>5315</v>
      </c>
      <c r="O87" s="2" t="s">
        <v>5293</v>
      </c>
      <c r="P87" s="2" t="s">
        <v>5294</v>
      </c>
    </row>
    <row r="88" spans="1:16" ht="28.5">
      <c r="A88" s="2" cm="1">
        <f t="array" ref="A88">INDEX(题库数据!$A$5:$A$104,ROW()-1)</f>
        <v>87</v>
      </c>
      <c r="B88" s="2" t="str" cm="1">
        <f t="array" ref="B88">INDEX(题库数据!$B$5:$B$104,ROW()-1)</f>
        <v>一家公司有一个事件驱动的应用程序,该应用程序每分钟调用 AWS Lambda 函数多达 800 次,运行时间各不相同.Lambda 函数访问存储在 Amazon Aurora MySQL OB 集群中的数据.公司注意到连接超时是用户活动增加 数据库没有显示过载的迹象.CPU.内存和磁盘访问指标都很低.哪种解决方案可以以最少的操作开销解决此问题?</v>
      </c>
      <c r="C88" s="2">
        <f t="shared" si="4"/>
        <v>173</v>
      </c>
      <c r="D88" s="2" t="b">
        <f t="shared" si="5"/>
        <v>0</v>
      </c>
      <c r="E88" s="2" t="b">
        <f t="shared" si="6"/>
        <v>1</v>
      </c>
      <c r="F88" s="2" t="b">
        <f t="shared" si="7"/>
        <v>1</v>
      </c>
      <c r="G88" s="17"/>
      <c r="H88" s="17"/>
      <c r="I88" s="17"/>
      <c r="K88" s="2" t="s">
        <v>5316</v>
      </c>
      <c r="L88" s="2" t="s">
        <v>3256</v>
      </c>
      <c r="M88" s="2" t="s">
        <v>5317</v>
      </c>
      <c r="N88" s="2" t="s">
        <v>5318</v>
      </c>
      <c r="O88" s="2" t="s">
        <v>5293</v>
      </c>
      <c r="P88" s="2" t="s">
        <v>5294</v>
      </c>
    </row>
    <row r="89" spans="1:16">
      <c r="A89" s="2" cm="1">
        <f t="array" ref="A89">INDEX(题库数据!$A$5:$A$104,ROW()-1)</f>
        <v>88</v>
      </c>
      <c r="B89" s="2" t="str" cm="1">
        <f t="array" ref="B89">INDEX(题库数据!$B$5:$B$104,ROW()-1)</f>
        <v>一家公司正在本地构建一个容器化应用程序,并决定将应用程序迁移到 AWS.部署 li后,该应用程序将很快拥有数千名用户.该公司不确定如何大规模管理容器的部署.该公司需要将容器化应用程序部署在一个高度可用的架构中,从而最大限度地减少运营开销.哪种解决方案可以满足这些要求?</v>
      </c>
      <c r="C89" s="2">
        <f t="shared" si="4"/>
        <v>134</v>
      </c>
      <c r="D89" s="2" t="b">
        <f t="shared" si="5"/>
        <v>0</v>
      </c>
      <c r="E89" s="2" t="b">
        <f t="shared" si="6"/>
        <v>1</v>
      </c>
      <c r="F89" s="2" t="b">
        <f t="shared" si="7"/>
        <v>1</v>
      </c>
      <c r="G89" s="17"/>
      <c r="H89" s="17"/>
      <c r="I89" s="17"/>
      <c r="K89" s="2" t="s">
        <v>5319</v>
      </c>
      <c r="L89" s="2" t="s">
        <v>3256</v>
      </c>
      <c r="M89" s="2" t="s">
        <v>5314</v>
      </c>
      <c r="N89" s="2" t="s">
        <v>5320</v>
      </c>
      <c r="O89" s="2" t="s">
        <v>5293</v>
      </c>
      <c r="P89" s="2" t="s">
        <v>5294</v>
      </c>
    </row>
    <row r="90" spans="1:16" ht="16.5">
      <c r="A90" s="2" cm="1">
        <f t="array" ref="A90">INDEX(题库数据!$A$5:$A$104,ROW()-1)</f>
        <v>89</v>
      </c>
      <c r="B90" s="2" t="str" cm="1">
        <f t="array" ref="B90">INDEX(题库数据!$B$5:$B$104,ROW()-1)</f>
        <v>某公司的应用程序出现性能问题.应用程序陈旧,需要在 Amazon EC2 实例上完成 m-memory 任务.该公司使用 AWS CloudFormation 部署基础设施并使用 M5 EC2 Instance 系列.随着流量的增加,应用程序性能下降.当用户尝试访问应用程序时,用户报告延迟.哪种解决方案将以最有效的操作方式解决这些问题?</v>
      </c>
      <c r="C90" s="2">
        <f t="shared" si="4"/>
        <v>169</v>
      </c>
      <c r="D90" s="2" t="b">
        <f t="shared" si="5"/>
        <v>0</v>
      </c>
      <c r="E90" s="2" t="b">
        <f t="shared" si="6"/>
        <v>1</v>
      </c>
      <c r="F90" s="2" t="b">
        <f t="shared" si="7"/>
        <v>1</v>
      </c>
      <c r="G90" s="17"/>
      <c r="H90" s="17"/>
      <c r="I90" s="17"/>
      <c r="K90" s="44" t="s">
        <v>5321</v>
      </c>
      <c r="L90" s="44" t="s">
        <v>3256</v>
      </c>
      <c r="M90" s="44" t="s">
        <v>5322</v>
      </c>
      <c r="N90" s="44" t="s">
        <v>5323</v>
      </c>
      <c r="O90" s="44" t="s">
        <v>5293</v>
      </c>
      <c r="P90" s="44" t="s">
        <v>5294</v>
      </c>
    </row>
    <row r="91" spans="1:16" ht="66">
      <c r="A91" s="2" cm="1">
        <f t="array" ref="A91">INDEX(题库数据!$A$5:$A$104,ROW()-1)</f>
        <v>90</v>
      </c>
      <c r="B91" s="2" t="str" cm="1">
        <f t="array" ref="B91">INDEX(题库数据!$B$5:$B$104,ROW()-1)</f>
        <v>一家电子商务公司有一个使用 Amazon API Gateway 和 AWS Lambda 函数的订单处理应用程序.该应用程序将数据存储在 Amazon Aurora PostgreSQL 数据库中.在最近的一次销售活动中,客户订单突然激增.一些客户经历超时并且应用程序没有处理这些客户的订单.解决方案架构师确定由于大量打开的连接,数据库的CPU 利用率和内存利用率很高.解决方案架构师需要防止超时错误,同时进行对应用程序的更改最少.哪种解决方案可以满足这些要求?</v>
      </c>
      <c r="C91" s="2">
        <f t="shared" si="4"/>
        <v>232</v>
      </c>
      <c r="D91" s="2" t="b">
        <f t="shared" si="5"/>
        <v>0</v>
      </c>
      <c r="E91" s="2" t="b">
        <f t="shared" si="6"/>
        <v>1</v>
      </c>
      <c r="F91" s="2" t="b">
        <f t="shared" si="7"/>
        <v>1</v>
      </c>
      <c r="G91" s="17"/>
      <c r="H91" s="17"/>
      <c r="I91" s="17"/>
      <c r="K91" s="45" t="s">
        <v>5324</v>
      </c>
      <c r="L91" s="45" t="s">
        <v>5325</v>
      </c>
      <c r="M91" s="45" t="s">
        <v>5326</v>
      </c>
      <c r="N91" s="45" t="s">
        <v>5327</v>
      </c>
      <c r="O91" s="45" t="s">
        <v>5328</v>
      </c>
      <c r="P91" s="45" t="s">
        <v>5329</v>
      </c>
    </row>
    <row r="92" spans="1:16" ht="66">
      <c r="A92" s="2" cm="1">
        <f t="array" ref="A92">INDEX(题库数据!$A$5:$A$104,ROW()-1)</f>
        <v>91</v>
      </c>
      <c r="B92" s="2" t="str" cm="1">
        <f t="array" ref="B92">INDEX(题库数据!$B$5:$B$104,ROW()-1)</f>
        <v>一家公司在应用程序负载均衡器后面的 Amazon EC2 实例上运行一个全球 Web 应用程序,该应用程序将数据存储在 Amazon Aurora 中.该公司需要创建一个灾难恢复解决方案,并且可以容忍长达30分钟的停机时间和潜在的数据丢失,当主要基础设施健康时,解决方案不需要处理负载,解决方案架构师应该做什么来满足这些要求?</v>
      </c>
      <c r="C92" s="2">
        <f t="shared" si="4"/>
        <v>163</v>
      </c>
      <c r="D92" s="2" t="b">
        <f t="shared" si="5"/>
        <v>0</v>
      </c>
      <c r="E92" s="2" t="b">
        <f t="shared" si="6"/>
        <v>1</v>
      </c>
      <c r="F92" s="2" t="b">
        <f t="shared" si="7"/>
        <v>1</v>
      </c>
      <c r="G92" s="17"/>
      <c r="H92" s="17"/>
      <c r="I92" s="17"/>
      <c r="K92" s="45" t="s">
        <v>5330</v>
      </c>
      <c r="L92" s="45" t="s">
        <v>5325</v>
      </c>
      <c r="M92" s="45" t="s">
        <v>5326</v>
      </c>
      <c r="N92" s="45" t="s">
        <v>5331</v>
      </c>
      <c r="O92" s="45" t="s">
        <v>5328</v>
      </c>
      <c r="P92" s="45" t="s">
        <v>5329</v>
      </c>
    </row>
    <row r="93" spans="1:16" ht="28.5">
      <c r="A93" s="2" cm="1">
        <f t="array" ref="A93">INDEX(题库数据!$A$5:$A$104,ROW()-1)</f>
        <v>92</v>
      </c>
      <c r="B93" s="2" t="str" cm="1">
        <f t="array" ref="B93">INDEX(题库数据!$B$5:$B$104,ROW()-1)</f>
        <v>一家公司想要衡量其最近的营销活动的有效性.该公司对销售数据的 csv 文件执行批处理,并将结果每小时存储一次 Amazon S3存储桶.S3 双 PB 的对象.该公司运行一个-在 Amazon Athena 中进行时间查询以确定哪些产品在特定区域的特定日期最受欢迎 查询有时会失败或需要比预期更长的时间才能完成.解决方案架构师应采取哪些措施来提高查询性能和可靠性?(选择两个.)</v>
      </c>
      <c r="C93" s="2">
        <f t="shared" si="4"/>
        <v>189</v>
      </c>
      <c r="D93" s="2" t="b">
        <f t="shared" si="5"/>
        <v>0</v>
      </c>
      <c r="E93" s="2" t="b">
        <f t="shared" si="6"/>
        <v>1</v>
      </c>
      <c r="F93" s="2" t="b">
        <f t="shared" si="7"/>
        <v>1</v>
      </c>
      <c r="G93" s="17"/>
      <c r="H93" s="17"/>
      <c r="I93" s="17"/>
      <c r="K93" s="45" t="s">
        <v>5332</v>
      </c>
      <c r="L93" s="45" t="s">
        <v>5333</v>
      </c>
      <c r="M93" s="45" t="s">
        <v>5334</v>
      </c>
      <c r="N93" s="45" t="s">
        <v>5335</v>
      </c>
      <c r="O93" s="45" t="s">
        <v>5293</v>
      </c>
      <c r="P93" s="45" t="s">
        <v>5294</v>
      </c>
    </row>
    <row r="94" spans="1:16" ht="33">
      <c r="A94" s="2" cm="1">
        <f t="array" ref="A94">INDEX(题库数据!$A$5:$A$104,ROW()-1)</f>
        <v>93</v>
      </c>
      <c r="B94" s="2" t="str" cm="1">
        <f t="array" ref="B94">INDEX(题库数据!$B$5:$B$104,ROW()-1)</f>
        <v>一家公司在 us-east-1 区域内的三个独立 VPC 中运行多个业务应用程序.这些应用程序必须能够在VPC 之间进行通信,这些应用程序还必须能够每天一致地将数百到千兆字节的数据发送到一个在单个本地数据中心中运行的对延迟敏感的应用程序.解决方案架构师需要设计一种网络连接解决方案,以最大限度地提高成本效益.哪种解决方案能够满足这些要求?</v>
      </c>
      <c r="C94" s="2">
        <f t="shared" si="4"/>
        <v>169</v>
      </c>
      <c r="D94" s="2" t="b">
        <f t="shared" si="5"/>
        <v>0</v>
      </c>
      <c r="E94" s="2" t="b">
        <f t="shared" si="6"/>
        <v>1</v>
      </c>
      <c r="F94" s="2" t="b">
        <f t="shared" si="7"/>
        <v>1</v>
      </c>
      <c r="G94" s="17"/>
      <c r="H94" s="17"/>
      <c r="I94" s="17"/>
      <c r="K94" s="45">
        <v>714</v>
      </c>
      <c r="L94" s="45" t="s">
        <v>5261</v>
      </c>
      <c r="M94" s="45">
        <v>4</v>
      </c>
      <c r="N94" s="45" t="s">
        <v>3509</v>
      </c>
      <c r="O94" s="45" t="s">
        <v>5200</v>
      </c>
      <c r="P94" s="45" t="s">
        <v>5262</v>
      </c>
    </row>
    <row r="95" spans="1:16" ht="16.5">
      <c r="A95" s="2" cm="1">
        <f t="array" ref="A95">INDEX(题库数据!$A$5:$A$104,ROW()-1)</f>
        <v>94</v>
      </c>
      <c r="B95" s="2" t="str" cm="1">
        <f t="array" ref="B95">INDEX(题库数据!$B$5:$B$104,ROW()-1)</f>
        <v>在线照片应用程序让用户上传照片和执行图像编辑操作.该应用程序提供免费和付费两种服务 付费用户提交的照片在免费用户提交的照片之前被处理 照片上传到 Amazon S3 并且工作信息是发送到 Amazon SQS.解决方案架构师应该推荐哪种配置?</v>
      </c>
      <c r="C95" s="2">
        <f t="shared" si="4"/>
        <v>121</v>
      </c>
      <c r="D95" s="2" t="b">
        <f t="shared" si="5"/>
        <v>0</v>
      </c>
      <c r="E95" s="2" t="b">
        <f t="shared" si="6"/>
        <v>1</v>
      </c>
      <c r="F95" s="2" t="b">
        <f t="shared" si="7"/>
        <v>1</v>
      </c>
      <c r="G95" s="17"/>
      <c r="H95" s="17"/>
      <c r="I95" s="17"/>
      <c r="K95" s="49" t="s">
        <v>0</v>
      </c>
      <c r="L95" s="49" t="s">
        <v>2382</v>
      </c>
      <c r="M95" s="49" t="s">
        <v>6378</v>
      </c>
      <c r="N95" s="49" t="s">
        <v>6379</v>
      </c>
      <c r="O95" s="49" t="s">
        <v>6380</v>
      </c>
      <c r="P95" s="49" t="s">
        <v>5258</v>
      </c>
    </row>
    <row r="96" spans="1:16" ht="264">
      <c r="A96" s="2" cm="1">
        <f t="array" ref="A96">INDEX(题库数据!$A$5:$A$104,ROW()-1)</f>
        <v>95</v>
      </c>
      <c r="B96" s="2" t="str" cm="1">
        <f t="array" ref="B96">INDEX(题库数据!$B$5:$B$104,ROW()-1)</f>
        <v>一家公司在 AWS 上托管其产品信息网页.现有解决方案在 Auto Scaling 组中的 Application Load Balancer 后面使用多个 AmazonEC2 实例.该网站还使用自定义 DNS 名称,并且仅使用专用 SSL 证书与 HTTPS 通信.该公司正在计划推出新产品,并希望确保来自世界各地的用户在新网站上获得最佳体验.解决方案架构师应该如何满足这些要求?</v>
      </c>
      <c r="C96" s="2">
        <f t="shared" si="4"/>
        <v>191</v>
      </c>
      <c r="D96" s="2" t="b">
        <f t="shared" si="5"/>
        <v>0</v>
      </c>
      <c r="E96" s="2" t="b">
        <f t="shared" si="6"/>
        <v>1</v>
      </c>
      <c r="F96" s="2" t="b">
        <f t="shared" si="7"/>
        <v>1</v>
      </c>
      <c r="G96" s="17"/>
      <c r="H96" s="17"/>
      <c r="I96" s="17"/>
      <c r="K96" s="45">
        <v>802</v>
      </c>
      <c r="L96" s="45" t="s">
        <v>6381</v>
      </c>
      <c r="M96" s="45" t="s">
        <v>15</v>
      </c>
      <c r="N96" s="45"/>
      <c r="O96" s="45" t="s">
        <v>6382</v>
      </c>
      <c r="P96" s="45" t="s">
        <v>6048</v>
      </c>
    </row>
    <row r="97" spans="1:16" ht="363">
      <c r="A97" s="2" cm="1">
        <f t="array" ref="A97">INDEX(题库数据!$A$5:$A$104,ROW()-1)</f>
        <v>96</v>
      </c>
      <c r="B97" s="2" t="str" cm="1">
        <f t="array" ref="B97">INDEX(题库数据!$B$5:$B$104,ROW()-1)</f>
        <v>一家公司在本地存储了150 TB 的存档图像数据,需要在下个月内转移到 AWS 云.该公司当前的网络连接仅允许在夜间为此目的上传高达 100 Mbps 的数据.什么是移动这些数据并满足迁移截止日期的最具成本效益的机制?</v>
      </c>
      <c r="C97" s="2">
        <f t="shared" si="4"/>
        <v>109</v>
      </c>
      <c r="D97" s="2" t="b">
        <f t="shared" si="5"/>
        <v>0</v>
      </c>
      <c r="E97" s="2" t="b">
        <f t="shared" si="6"/>
        <v>1</v>
      </c>
      <c r="F97" s="2" t="b">
        <f t="shared" si="7"/>
        <v>1</v>
      </c>
      <c r="G97" s="17"/>
      <c r="H97" s="17"/>
      <c r="I97" s="17"/>
      <c r="K97" s="45">
        <v>809</v>
      </c>
      <c r="L97" s="45" t="s">
        <v>6083</v>
      </c>
      <c r="M97" s="45" t="s">
        <v>17</v>
      </c>
      <c r="N97" s="45"/>
      <c r="O97" s="45" t="s">
        <v>6382</v>
      </c>
      <c r="P97" s="45" t="s">
        <v>6084</v>
      </c>
    </row>
    <row r="98" spans="1:16" ht="33">
      <c r="A98" s="2" cm="1">
        <f t="array" ref="A98">INDEX(题库数据!$A$5:$A$104,ROW()-1)</f>
        <v>97</v>
      </c>
      <c r="B98" s="2" t="str" cm="1">
        <f t="array" ref="B98">INDEX(题库数据!$B$5:$B$104,ROW()-1)</f>
        <v>一家公司使用七个 Amazon EC2 实例在 AWS 上托管其 Web 应用程序.该公司要求返回所有健康 EC2 实例的 IP 地址以响应 DNS查询.应使用哪种策略来满足此要求?</v>
      </c>
      <c r="C98" s="2">
        <f t="shared" si="4"/>
        <v>91</v>
      </c>
      <c r="D98" s="2" t="b">
        <f t="shared" si="5"/>
        <v>0</v>
      </c>
      <c r="E98" s="2" t="b">
        <f t="shared" si="6"/>
        <v>1</v>
      </c>
      <c r="F98" s="2" t="b">
        <f t="shared" si="7"/>
        <v>1</v>
      </c>
      <c r="G98" s="17"/>
      <c r="H98" s="17"/>
      <c r="I98" s="17"/>
      <c r="K98" s="45">
        <v>812</v>
      </c>
      <c r="L98" s="45" t="s">
        <v>6383</v>
      </c>
      <c r="M98" s="45" t="s">
        <v>15</v>
      </c>
      <c r="N98" s="45"/>
      <c r="O98" s="45" t="s">
        <v>6384</v>
      </c>
      <c r="P98" s="45"/>
    </row>
    <row r="99" spans="1:16" ht="264">
      <c r="A99" s="2" cm="1">
        <f t="array" ref="A99">INDEX(题库数据!$A$5:$A$104,ROW()-1)</f>
        <v>98</v>
      </c>
      <c r="B99" s="2" t="str" cm="1">
        <f t="array" ref="B99">INDEX(题库数据!$B$5:$B$104,ROW()-1)</f>
        <v>一家公司想要使用 AWS Systems Manager 来管理一个队列 Amazon EC2 实例.根据公司的安全要求,没有 EC2 实例可以访问互联网.解决方案架构师需要设计从 EC2 实例到 Systems Manager 的网络连接,同时履行此安全义务.哪种解决方案将满足这些要求?</v>
      </c>
      <c r="C99" s="2">
        <f t="shared" si="4"/>
        <v>145</v>
      </c>
      <c r="D99" s="2" t="b">
        <f t="shared" si="5"/>
        <v>0</v>
      </c>
      <c r="E99" s="2" t="b">
        <f t="shared" si="6"/>
        <v>1</v>
      </c>
      <c r="F99" s="2" t="b">
        <f t="shared" si="7"/>
        <v>1</v>
      </c>
      <c r="G99" s="17"/>
      <c r="H99" s="17"/>
      <c r="I99" s="17"/>
      <c r="K99" s="45">
        <v>813</v>
      </c>
      <c r="L99" s="45" t="s">
        <v>6385</v>
      </c>
      <c r="M99" s="45"/>
      <c r="N99" s="45"/>
      <c r="O99" s="45"/>
      <c r="P99" s="45" t="s">
        <v>6367</v>
      </c>
    </row>
    <row r="100" spans="1:16" ht="33">
      <c r="A100" s="2" cm="1">
        <f t="array" ref="A100">INDEX(题库数据!$A$5:$A$104,ROW()-1)</f>
        <v>99</v>
      </c>
      <c r="B100" s="2" t="str" cm="1">
        <f t="array" ref="B100">INDEX(题库数据!$B$5:$B$104,ROW()-1)</f>
        <v>一家公司需要在 AWS 上构建报告解决方案.该解决方案必须支持数据分析师对数据运行的 SQL 查询.数据分析师每天将运行少于10 个查询该公司每天生成3 GB 的新数据本地关系数据库.需要将这些数据传输到 AWS 以执行报告任务.解决方案架构师应该推荐什么来以最低的成本满足这些要求?</v>
      </c>
      <c r="C100" s="2">
        <f t="shared" si="4"/>
        <v>142</v>
      </c>
      <c r="D100" s="2" t="b">
        <f t="shared" si="5"/>
        <v>0</v>
      </c>
      <c r="E100" s="2" t="b">
        <f t="shared" si="6"/>
        <v>1</v>
      </c>
      <c r="F100" s="2" t="b">
        <f t="shared" si="7"/>
        <v>1</v>
      </c>
      <c r="G100" s="17"/>
      <c r="H100" s="17"/>
      <c r="I100" s="17"/>
      <c r="K100" s="45">
        <v>814</v>
      </c>
      <c r="L100" s="45" t="s">
        <v>6386</v>
      </c>
      <c r="M100" s="45" t="s">
        <v>17</v>
      </c>
      <c r="N100" s="45"/>
      <c r="O100" s="45" t="s">
        <v>6384</v>
      </c>
      <c r="P100" s="45"/>
    </row>
    <row r="101" spans="1:16" ht="33">
      <c r="A101" s="2" cm="1">
        <f t="array" ref="A101">INDEX(题库数据!$A$5:$A$104,ROW()-1)</f>
        <v>100</v>
      </c>
      <c r="B101" s="2" t="str" cm="1">
        <f t="array" ref="B101">INDEX(题库数据!$B$5:$B$104,ROW()-1)</f>
        <v>一家公司想要监控其 AWS 成本以进行财务审查.云运营团队正在 AWS Organizations 管理账户中设计一个架构,以查询所有成员账户的 AWS 成本和使用情况报告.团队必须每月运行一次此查询,并且提供账单的详细分析.哪种解决方案是满足这些要求的最具可扩展性和成本效益的方式?</v>
      </c>
      <c r="C101" s="2">
        <f t="shared" si="4"/>
        <v>142</v>
      </c>
      <c r="D101" s="2" t="b">
        <f t="shared" si="5"/>
        <v>0</v>
      </c>
      <c r="E101" s="2" t="b">
        <f t="shared" si="6"/>
        <v>1</v>
      </c>
      <c r="F101" s="2" t="b">
        <f t="shared" si="7"/>
        <v>1</v>
      </c>
      <c r="G101" s="17"/>
      <c r="H101" s="17"/>
      <c r="I101" s="17"/>
      <c r="K101" s="45">
        <v>816</v>
      </c>
      <c r="L101" s="45" t="s">
        <v>6387</v>
      </c>
      <c r="M101" s="45" t="s">
        <v>14</v>
      </c>
      <c r="N101" s="45"/>
      <c r="O101" s="45" t="s">
        <v>6384</v>
      </c>
      <c r="P101" s="45"/>
    </row>
    <row r="102" spans="1:16" ht="33">
      <c r="A102" s="2"/>
      <c r="B102" s="2"/>
      <c r="C102" s="2"/>
      <c r="D102" s="2"/>
      <c r="E102" s="2"/>
      <c r="F102" s="2"/>
      <c r="G102" s="17"/>
      <c r="H102" s="17"/>
      <c r="I102" s="17"/>
      <c r="K102" s="45">
        <v>817</v>
      </c>
      <c r="L102" s="45" t="s">
        <v>6388</v>
      </c>
      <c r="M102" s="45" t="s">
        <v>15</v>
      </c>
      <c r="N102" s="45"/>
      <c r="O102" s="45" t="s">
        <v>6384</v>
      </c>
      <c r="P102" s="45"/>
    </row>
    <row r="103" spans="1:16" ht="33">
      <c r="A103" s="20" t="s">
        <v>42</v>
      </c>
      <c r="B103" s="20" t="s">
        <v>43</v>
      </c>
      <c r="C103" s="20" t="s">
        <v>44</v>
      </c>
      <c r="D103" s="20" t="s">
        <v>45</v>
      </c>
      <c r="E103" s="2"/>
      <c r="F103" s="2"/>
      <c r="G103" s="17"/>
      <c r="H103" s="17"/>
      <c r="I103" s="17"/>
      <c r="K103" s="45">
        <v>818</v>
      </c>
      <c r="L103" s="45" t="s">
        <v>6389</v>
      </c>
      <c r="M103" s="45" t="s">
        <v>16</v>
      </c>
      <c r="N103" s="45"/>
      <c r="O103" s="45" t="s">
        <v>6384</v>
      </c>
      <c r="P103" s="45"/>
    </row>
    <row r="104" spans="1:16" ht="57">
      <c r="A104" s="2">
        <v>1</v>
      </c>
      <c r="B104" s="2" t="s">
        <v>46</v>
      </c>
      <c r="C104" s="2" t="s">
        <v>47</v>
      </c>
      <c r="D104" s="2" t="s">
        <v>48</v>
      </c>
      <c r="E104" s="2"/>
      <c r="F104" s="2"/>
      <c r="G104" s="17"/>
      <c r="H104" s="17"/>
      <c r="I104" s="17"/>
      <c r="K104" s="45">
        <v>819</v>
      </c>
      <c r="L104" s="45" t="s">
        <v>6390</v>
      </c>
      <c r="M104" s="45" t="s">
        <v>16</v>
      </c>
      <c r="N104" s="45"/>
      <c r="O104" s="45" t="s">
        <v>6384</v>
      </c>
      <c r="P104" s="45"/>
    </row>
    <row r="105" spans="1:16" ht="42.75">
      <c r="A105" s="2">
        <v>2</v>
      </c>
      <c r="B105" s="2" t="s">
        <v>49</v>
      </c>
      <c r="C105" s="2" t="s">
        <v>50</v>
      </c>
      <c r="D105" s="2" t="s">
        <v>51</v>
      </c>
      <c r="E105" s="2"/>
      <c r="F105" s="2"/>
      <c r="G105" s="17"/>
      <c r="H105" s="17"/>
      <c r="I105" s="17"/>
      <c r="K105" s="45">
        <v>820</v>
      </c>
      <c r="L105" s="45" t="s">
        <v>6391</v>
      </c>
      <c r="M105" s="45" t="s">
        <v>894</v>
      </c>
      <c r="N105" s="45"/>
      <c r="O105" s="45" t="s">
        <v>6384</v>
      </c>
      <c r="P105" s="45"/>
    </row>
    <row r="106" spans="1:16" ht="42.75">
      <c r="A106" s="2">
        <v>3</v>
      </c>
      <c r="B106" s="2" t="s">
        <v>52</v>
      </c>
      <c r="C106" s="2" t="s">
        <v>53</v>
      </c>
      <c r="D106" s="2" t="s">
        <v>54</v>
      </c>
      <c r="E106" s="2"/>
      <c r="F106" s="2"/>
      <c r="G106" s="17"/>
      <c r="H106" s="17"/>
      <c r="I106" s="17"/>
      <c r="K106" s="45">
        <v>821</v>
      </c>
      <c r="L106" s="45" t="s">
        <v>6392</v>
      </c>
      <c r="M106" s="45" t="s">
        <v>17</v>
      </c>
      <c r="N106" s="45"/>
      <c r="O106" s="45" t="s">
        <v>6384</v>
      </c>
      <c r="P106" s="45"/>
    </row>
    <row r="107" spans="1:16" ht="33">
      <c r="A107" s="2">
        <v>4</v>
      </c>
      <c r="B107" s="2"/>
      <c r="C107" s="2" t="s">
        <v>55</v>
      </c>
      <c r="D107" s="2" t="s">
        <v>56</v>
      </c>
      <c r="E107" s="2"/>
      <c r="F107" s="2"/>
      <c r="G107" s="17"/>
      <c r="H107" s="17"/>
      <c r="I107" s="17"/>
      <c r="K107" s="45">
        <v>823</v>
      </c>
      <c r="L107" s="45" t="s">
        <v>6393</v>
      </c>
      <c r="M107" s="45" t="s">
        <v>15</v>
      </c>
      <c r="N107" s="45"/>
      <c r="O107" s="45" t="s">
        <v>6384</v>
      </c>
      <c r="P107" s="45"/>
    </row>
    <row r="108" spans="1:16" ht="33">
      <c r="A108" s="2"/>
      <c r="B108" s="2"/>
      <c r="C108" s="2"/>
      <c r="D108" s="2"/>
      <c r="E108" s="2"/>
      <c r="F108" s="2"/>
      <c r="G108" s="17"/>
      <c r="H108" s="17"/>
      <c r="I108" s="17"/>
      <c r="K108" s="45">
        <v>824</v>
      </c>
      <c r="L108" s="45" t="s">
        <v>6394</v>
      </c>
      <c r="M108" s="45" t="s">
        <v>16</v>
      </c>
      <c r="N108" s="45"/>
      <c r="O108" s="45" t="s">
        <v>6384</v>
      </c>
      <c r="P108" s="45"/>
    </row>
    <row r="109" spans="1:16" ht="346.5">
      <c r="A109" s="2"/>
      <c r="B109" s="2"/>
      <c r="C109" s="2"/>
      <c r="D109" s="2"/>
      <c r="E109" s="2"/>
      <c r="F109" s="2"/>
      <c r="G109" s="17"/>
      <c r="H109" s="17"/>
      <c r="I109" s="17"/>
      <c r="K109" s="45">
        <v>827</v>
      </c>
      <c r="L109" s="45" t="s">
        <v>6395</v>
      </c>
      <c r="M109" s="45" t="s">
        <v>17</v>
      </c>
      <c r="N109" s="45"/>
      <c r="O109" s="45" t="s">
        <v>6382</v>
      </c>
      <c r="P109" s="45" t="s">
        <v>6371</v>
      </c>
    </row>
    <row r="110" spans="1:16" ht="33">
      <c r="A110" s="31" t="s">
        <v>215</v>
      </c>
      <c r="B110" s="2"/>
      <c r="C110" s="2"/>
      <c r="D110" s="2"/>
      <c r="E110" s="2"/>
      <c r="F110" s="2"/>
      <c r="G110" s="17"/>
      <c r="H110" s="17"/>
      <c r="I110" s="17"/>
      <c r="K110" s="45">
        <v>828</v>
      </c>
      <c r="L110" s="45" t="s">
        <v>6396</v>
      </c>
      <c r="M110" s="45" t="s">
        <v>14</v>
      </c>
      <c r="N110" s="45"/>
      <c r="O110" s="45" t="s">
        <v>6384</v>
      </c>
      <c r="P110" s="45"/>
    </row>
    <row r="111" spans="1:16" ht="33">
      <c r="A111" s="2" t="s">
        <v>0</v>
      </c>
      <c r="B111" s="2" t="s">
        <v>216</v>
      </c>
      <c r="C111" s="2" t="s">
        <v>217</v>
      </c>
      <c r="D111" s="2" t="s">
        <v>218</v>
      </c>
      <c r="E111" s="2" t="s">
        <v>219</v>
      </c>
      <c r="F111" s="2" t="s">
        <v>220</v>
      </c>
      <c r="G111" s="17"/>
      <c r="H111" s="17"/>
      <c r="I111" s="17"/>
      <c r="K111" s="45">
        <v>830</v>
      </c>
      <c r="L111" s="45" t="s">
        <v>6397</v>
      </c>
      <c r="M111" s="45" t="s">
        <v>15</v>
      </c>
      <c r="N111" s="45"/>
      <c r="O111" s="45" t="s">
        <v>6384</v>
      </c>
      <c r="P111" s="45"/>
    </row>
    <row r="112" spans="1:16" ht="33">
      <c r="A112" s="2">
        <v>1</v>
      </c>
      <c r="B112" s="2" t="s">
        <v>14</v>
      </c>
      <c r="C112" s="2" t="str" cm="1">
        <f t="array" ref="C11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更新 ALB 的网络 ACL 以仅接受 HTTPS 流量</v>
      </c>
      <c r="D112" s="2"/>
      <c r="E112" s="2" t="str">
        <f>IF(PDF对照_选项A_F[[#This Row],[PDF文本]]="","",EXACT(PDF对照_选项A_F[[#This Row],[Excel文本]],PDF对照_选项A_F[[#This Row],[PDF文本]]))</f>
        <v/>
      </c>
      <c r="F112" s="2" t="str">
        <f>IF(PDF对照_选项A_F[[#This Row],[PDF文本]]="","",NOT(PDF对照_选项A_F[[#This Row],[是否一致]]))</f>
        <v/>
      </c>
      <c r="G112" s="17"/>
      <c r="H112" s="17"/>
      <c r="I112" s="17"/>
      <c r="K112" s="45">
        <v>831</v>
      </c>
      <c r="L112" s="45" t="s">
        <v>6398</v>
      </c>
      <c r="M112" s="45" t="s">
        <v>17</v>
      </c>
      <c r="N112" s="45"/>
      <c r="O112" s="45" t="s">
        <v>6384</v>
      </c>
      <c r="P112" s="45"/>
    </row>
    <row r="113" spans="1:16" ht="33">
      <c r="A113" s="2">
        <v>1</v>
      </c>
      <c r="B113" s="2" t="s">
        <v>15</v>
      </c>
      <c r="C113" s="2" t="str" cm="1">
        <f t="array" ref="C11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创建一个规则,将 URL 中的 HTTP 替换为 HTTPS.</v>
      </c>
      <c r="D113" s="2"/>
      <c r="E113" s="2" t="str">
        <f>IF(PDF对照_选项A_F[[#This Row],[PDF文本]]="","",EXACT(PDF对照_选项A_F[[#This Row],[Excel文本]],PDF对照_选项A_F[[#This Row],[PDF文本]]))</f>
        <v/>
      </c>
      <c r="F113" s="2" t="str">
        <f>IF(PDF对照_选项A_F[[#This Row],[PDF文本]]="","",NOT(PDF对照_选项A_F[[#This Row],[是否一致]]))</f>
        <v/>
      </c>
      <c r="G113" s="17"/>
      <c r="H113" s="17"/>
      <c r="I113" s="17"/>
      <c r="K113" s="45">
        <v>832</v>
      </c>
      <c r="L113" s="45" t="s">
        <v>6399</v>
      </c>
      <c r="M113" s="45" t="s">
        <v>16</v>
      </c>
      <c r="N113" s="45"/>
      <c r="O113" s="45" t="s">
        <v>6384</v>
      </c>
      <c r="P113" s="45"/>
    </row>
    <row r="114" spans="1:16" ht="330">
      <c r="A114" s="2">
        <v>1</v>
      </c>
      <c r="B114" s="2" t="s">
        <v>16</v>
      </c>
      <c r="C114" s="2" t="str" cm="1">
        <f t="array" ref="C11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 ALB 上创建一个监听器规则,将 HTTP 流量重定向到 HTTPS.</v>
      </c>
      <c r="D114" s="2"/>
      <c r="E114" s="2" t="str">
        <f>IF(PDF对照_选项A_F[[#This Row],[PDF文本]]="","",EXACT(PDF对照_选项A_F[[#This Row],[Excel文本]],PDF对照_选项A_F[[#This Row],[PDF文本]]))</f>
        <v/>
      </c>
      <c r="F114" s="2" t="str">
        <f>IF(PDF对照_选项A_F[[#This Row],[PDF文本]]="","",NOT(PDF对照_选项A_F[[#This Row],[是否一致]]))</f>
        <v/>
      </c>
      <c r="G114" s="17"/>
      <c r="H114" s="17"/>
      <c r="I114" s="17"/>
      <c r="K114" s="45">
        <v>833</v>
      </c>
      <c r="L114" s="45" t="s">
        <v>6400</v>
      </c>
      <c r="M114" s="45" t="s">
        <v>16</v>
      </c>
      <c r="N114" s="45"/>
      <c r="O114" s="45" t="s">
        <v>6382</v>
      </c>
      <c r="P114" s="45" t="s">
        <v>6373</v>
      </c>
    </row>
    <row r="115" spans="1:16" ht="33">
      <c r="A115" s="2">
        <v>1</v>
      </c>
      <c r="B115" s="2" t="s">
        <v>17</v>
      </c>
      <c r="C115" s="2" t="str" cm="1">
        <f t="array" ref="C11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ALB 替换为配置为使用服务器名称指示(SNI)的网络负载均衡器.</v>
      </c>
      <c r="D115" s="2"/>
      <c r="E115" s="2" t="str">
        <f>IF(PDF对照_选项A_F[[#This Row],[PDF文本]]="","",EXACT(PDF对照_选项A_F[[#This Row],[Excel文本]],PDF对照_选项A_F[[#This Row],[PDF文本]]))</f>
        <v/>
      </c>
      <c r="F115" s="2" t="str">
        <f>IF(PDF对照_选项A_F[[#This Row],[PDF文本]]="","",NOT(PDF对照_选项A_F[[#This Row],[是否一致]]))</f>
        <v/>
      </c>
      <c r="G115" s="17"/>
      <c r="H115" s="17"/>
      <c r="I115" s="17"/>
      <c r="K115" s="45">
        <v>834</v>
      </c>
      <c r="L115" s="45" t="s">
        <v>6401</v>
      </c>
      <c r="M115" s="45" t="s">
        <v>15</v>
      </c>
      <c r="N115" s="45"/>
      <c r="O115" s="45" t="s">
        <v>6384</v>
      </c>
      <c r="P115" s="45"/>
    </row>
    <row r="116" spans="1:16" ht="33">
      <c r="A116" s="2">
        <v>1</v>
      </c>
      <c r="B116" s="2" t="s">
        <v>41</v>
      </c>
      <c r="C116" s="2" cm="1">
        <f t="array" ref="C11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16" s="2"/>
      <c r="E116" s="2" t="str">
        <f>IF(PDF对照_选项A_F[[#This Row],[PDF文本]]="","",EXACT(PDF对照_选项A_F[[#This Row],[Excel文本]],PDF对照_选项A_F[[#This Row],[PDF文本]]))</f>
        <v/>
      </c>
      <c r="F116" s="2" t="str">
        <f>IF(PDF对照_选项A_F[[#This Row],[PDF文本]]="","",NOT(PDF对照_选项A_F[[#This Row],[是否一致]]))</f>
        <v/>
      </c>
      <c r="G116" s="17"/>
      <c r="H116" s="17"/>
      <c r="I116" s="17"/>
      <c r="K116" s="45">
        <v>835</v>
      </c>
      <c r="L116" s="45" t="s">
        <v>6402</v>
      </c>
      <c r="M116" s="45" t="s">
        <v>14</v>
      </c>
      <c r="N116" s="45"/>
      <c r="O116" s="45" t="s">
        <v>6384</v>
      </c>
      <c r="P116" s="45"/>
    </row>
    <row r="117" spans="1:16" ht="33">
      <c r="A117" s="2">
        <v>1</v>
      </c>
      <c r="B117" s="2" t="s">
        <v>221</v>
      </c>
      <c r="C117" s="2" cm="1">
        <f t="array" ref="C11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17" s="2"/>
      <c r="E117" s="2" t="str">
        <f>IF(PDF对照_选项A_F[[#This Row],[PDF文本]]="","",EXACT(PDF对照_选项A_F[[#This Row],[Excel文本]],PDF对照_选项A_F[[#This Row],[PDF文本]]))</f>
        <v/>
      </c>
      <c r="F117" s="2" t="str">
        <f>IF(PDF对照_选项A_F[[#This Row],[PDF文本]]="","",NOT(PDF对照_选项A_F[[#This Row],[是否一致]]))</f>
        <v/>
      </c>
      <c r="G117" s="17"/>
      <c r="H117" s="17"/>
      <c r="I117" s="17"/>
      <c r="K117" s="45">
        <v>836</v>
      </c>
      <c r="L117" s="45" t="s">
        <v>6403</v>
      </c>
      <c r="M117" s="45" t="s">
        <v>16</v>
      </c>
      <c r="N117" s="45"/>
      <c r="O117" s="45" t="s">
        <v>6384</v>
      </c>
      <c r="P117" s="45"/>
    </row>
    <row r="118" spans="1:16" ht="33">
      <c r="A118" s="2">
        <v>2</v>
      </c>
      <c r="B118" s="2" t="s">
        <v>14</v>
      </c>
      <c r="C118" s="2" t="str" cm="1">
        <f t="array" ref="C11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将数据库凭证存储在实例元数据中.使用 Amazon EventBridge (Amazon CloudWatch Events)规则运行计划的 AWS Lambda 函数,该函数同时更新 RDS 凭证和实例元数据.</v>
      </c>
      <c r="D118" s="2"/>
      <c r="E118" s="2" t="str">
        <f>IF(PDF对照_选项A_F[[#This Row],[PDF文本]]="","",EXACT(PDF对照_选项A_F[[#This Row],[Excel文本]],PDF对照_选项A_F[[#This Row],[PDF文本]]))</f>
        <v/>
      </c>
      <c r="F118" s="2" t="str">
        <f>IF(PDF对照_选项A_F[[#This Row],[PDF文本]]="","",NOT(PDF对照_选项A_F[[#This Row],[是否一致]]))</f>
        <v/>
      </c>
      <c r="G118" s="17"/>
      <c r="H118" s="17"/>
      <c r="I118" s="17"/>
      <c r="K118" s="45">
        <v>838</v>
      </c>
      <c r="L118" s="45" t="s">
        <v>6404</v>
      </c>
      <c r="M118" s="45" t="s">
        <v>3509</v>
      </c>
      <c r="N118" s="45"/>
      <c r="O118" s="45" t="s">
        <v>6384</v>
      </c>
      <c r="P118" s="45"/>
    </row>
    <row r="119" spans="1:16" ht="33">
      <c r="A119" s="2">
        <v>2</v>
      </c>
      <c r="B119" s="2" t="s">
        <v>15</v>
      </c>
      <c r="C119" s="2" t="str" cm="1">
        <f t="array" ref="C11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将数据库凭证存储在加密 Amazon S3 存储桶中的配置文件中.使用 Amazon EventBridge (Amazon CloudWatch Events)规则运行计划的 AWS Lambda 函数,该函数同时更新 RDS 凭证和配置文件中的凭证.使用 S3 版本控制确保能够回退到以前的值.</v>
      </c>
      <c r="D119" s="2"/>
      <c r="E119" s="2" t="str">
        <f>IF(PDF对照_选项A_F[[#This Row],[PDF文本]]="","",EXACT(PDF对照_选项A_F[[#This Row],[Excel文本]],PDF对照_选项A_F[[#This Row],[PDF文本]]))</f>
        <v/>
      </c>
      <c r="F119" s="2" t="str">
        <f>IF(PDF对照_选项A_F[[#This Row],[PDF文本]]="","",NOT(PDF对照_选项A_F[[#This Row],[是否一致]]))</f>
        <v/>
      </c>
      <c r="G119" s="17"/>
      <c r="H119" s="17"/>
      <c r="I119" s="17"/>
      <c r="K119" s="45">
        <v>839</v>
      </c>
      <c r="L119" s="45" t="s">
        <v>6374</v>
      </c>
      <c r="M119" s="45" t="s">
        <v>17</v>
      </c>
      <c r="N119" s="45"/>
      <c r="O119" s="45" t="s">
        <v>6384</v>
      </c>
      <c r="P119" s="45"/>
    </row>
    <row r="120" spans="1:16" ht="33">
      <c r="A120" s="2">
        <v>2</v>
      </c>
      <c r="B120" s="2" t="s">
        <v>16</v>
      </c>
      <c r="C120" s="2" t="str" cm="1">
        <f t="array" ref="C12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将数据库凭证作为秘密存储在 AWS Secrets Manager 中.打开秘密的自动轮换.将所需的权限附加到EC2 角色以授予对秘密的访问权限.</v>
      </c>
      <c r="D120" s="2"/>
      <c r="E120" s="2" t="str">
        <f>IF(PDF对照_选项A_F[[#This Row],[PDF文本]]="","",EXACT(PDF对照_选项A_F[[#This Row],[Excel文本]],PDF对照_选项A_F[[#This Row],[PDF文本]]))</f>
        <v/>
      </c>
      <c r="F120" s="2" t="str">
        <f>IF(PDF对照_选项A_F[[#This Row],[PDF文本]]="","",NOT(PDF对照_选项A_F[[#This Row],[是否一致]]))</f>
        <v/>
      </c>
      <c r="G120" s="17"/>
      <c r="H120" s="17"/>
      <c r="I120" s="17"/>
      <c r="K120" s="45">
        <v>840</v>
      </c>
      <c r="L120" s="45" t="s">
        <v>6405</v>
      </c>
      <c r="M120" s="45" t="s">
        <v>14</v>
      </c>
      <c r="N120" s="45"/>
      <c r="O120" s="45" t="s">
        <v>6384</v>
      </c>
      <c r="P120" s="45"/>
    </row>
    <row r="121" spans="1:16" ht="33">
      <c r="A121" s="2">
        <v>2</v>
      </c>
      <c r="B121" s="2" t="s">
        <v>17</v>
      </c>
      <c r="C121" s="2" t="str" cm="1">
        <f t="array" ref="C12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将数据库凭证作为加密参数存储在 AWS Systems Manager Parameter Store 中.为加密参数启用自动轮换.将所需权限附加到 EC2 角色以授予对加密参数的访问权限.</v>
      </c>
      <c r="D121" s="2"/>
      <c r="E121" s="2" t="str">
        <f>IF(PDF对照_选项A_F[[#This Row],[PDF文本]]="","",EXACT(PDF对照_选项A_F[[#This Row],[Excel文本]],PDF对照_选项A_F[[#This Row],[PDF文本]]))</f>
        <v/>
      </c>
      <c r="F121" s="2" t="str">
        <f>IF(PDF对照_选项A_F[[#This Row],[PDF文本]]="","",NOT(PDF对照_选项A_F[[#This Row],[是否一致]]))</f>
        <v/>
      </c>
      <c r="G121" s="17"/>
      <c r="H121" s="17"/>
      <c r="I121" s="17"/>
      <c r="K121" s="45">
        <v>842</v>
      </c>
      <c r="L121" s="45" t="s">
        <v>6406</v>
      </c>
      <c r="M121" s="45" t="s">
        <v>15</v>
      </c>
      <c r="N121" s="45"/>
      <c r="O121" s="45" t="s">
        <v>6384</v>
      </c>
      <c r="P121" s="45"/>
    </row>
    <row r="122" spans="1:16" ht="33">
      <c r="A122" s="2">
        <v>2</v>
      </c>
      <c r="B122" s="2" t="s">
        <v>41</v>
      </c>
      <c r="C122" s="2" cm="1">
        <f t="array" ref="C12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22" s="2"/>
      <c r="E122" s="2" t="str">
        <f>IF(PDF对照_选项A_F[[#This Row],[PDF文本]]="","",EXACT(PDF对照_选项A_F[[#This Row],[Excel文本]],PDF对照_选项A_F[[#This Row],[PDF文本]]))</f>
        <v/>
      </c>
      <c r="F122" s="2" t="str">
        <f>IF(PDF对照_选项A_F[[#This Row],[PDF文本]]="","",NOT(PDF对照_选项A_F[[#This Row],[是否一致]]))</f>
        <v/>
      </c>
      <c r="G122" s="17"/>
      <c r="H122" s="17"/>
      <c r="I122" s="17"/>
      <c r="K122" s="45">
        <v>843</v>
      </c>
      <c r="L122" s="45" t="s">
        <v>6407</v>
      </c>
      <c r="M122" s="45" t="s">
        <v>875</v>
      </c>
      <c r="N122" s="45"/>
      <c r="O122" s="45" t="s">
        <v>6384</v>
      </c>
      <c r="P122" s="45"/>
    </row>
    <row r="123" spans="1:16" ht="33">
      <c r="A123" s="2">
        <v>2</v>
      </c>
      <c r="B123" s="2" t="s">
        <v>221</v>
      </c>
      <c r="C123" s="2" cm="1">
        <f t="array" ref="C12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23" s="2"/>
      <c r="E123" s="2" t="str">
        <f>IF(PDF对照_选项A_F[[#This Row],[PDF文本]]="","",EXACT(PDF对照_选项A_F[[#This Row],[Excel文本]],PDF对照_选项A_F[[#This Row],[PDF文本]]))</f>
        <v/>
      </c>
      <c r="F123" s="2" t="str">
        <f>IF(PDF对照_选项A_F[[#This Row],[PDF文本]]="","",NOT(PDF对照_选项A_F[[#This Row],[是否一致]]))</f>
        <v/>
      </c>
      <c r="G123" s="17"/>
      <c r="H123" s="17"/>
      <c r="I123" s="17"/>
      <c r="K123" s="45">
        <v>844</v>
      </c>
      <c r="L123" s="45" t="s">
        <v>6376</v>
      </c>
      <c r="M123" s="45" t="s">
        <v>15</v>
      </c>
      <c r="N123" s="45"/>
      <c r="O123" s="45" t="s">
        <v>6384</v>
      </c>
      <c r="P123" s="45"/>
    </row>
    <row r="124" spans="1:16" ht="330">
      <c r="A124" s="2">
        <v>3</v>
      </c>
      <c r="B124" s="2" t="s">
        <v>14</v>
      </c>
      <c r="C124" s="2" t="str" cm="1">
        <f t="array" ref="C12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Certificate Manager (ACM) 颁发 SSL/TLS 证书.将证书应用到 ALB.使用托管续订功能自动轮换证书.</v>
      </c>
      <c r="D124" s="2"/>
      <c r="E124" s="2" t="str">
        <f>IF(PDF对照_选项A_F[[#This Row],[PDF文本]]="","",EXACT(PDF对照_选项A_F[[#This Row],[Excel文本]],PDF对照_选项A_F[[#This Row],[PDF文本]]))</f>
        <v/>
      </c>
      <c r="F124" s="2" t="str">
        <f>IF(PDF对照_选项A_F[[#This Row],[PDF文本]]="","",NOT(PDF对照_选项A_F[[#This Row],[是否一致]]))</f>
        <v/>
      </c>
      <c r="G124" s="17"/>
      <c r="H124" s="17"/>
      <c r="I124" s="17"/>
      <c r="K124" s="45">
        <v>845</v>
      </c>
      <c r="L124" s="45" t="s">
        <v>6408</v>
      </c>
      <c r="M124" s="45" t="s">
        <v>15</v>
      </c>
      <c r="N124" s="45"/>
      <c r="O124" s="45" t="s">
        <v>6382</v>
      </c>
      <c r="P124" s="45" t="s">
        <v>6377</v>
      </c>
    </row>
    <row r="125" spans="1:16" ht="33">
      <c r="A125" s="2">
        <v>3</v>
      </c>
      <c r="B125" s="2" t="s">
        <v>15</v>
      </c>
      <c r="C125" s="2" t="str" cm="1">
        <f t="array" ref="C12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Certificate Manager (ACM)颁发 SSL/TLS 证书.从证书中导入密钥材料.将证书应用到 ALB.使用托管续订功能自动轮换证书.</v>
      </c>
      <c r="D125" s="2"/>
      <c r="E125" s="2" t="str">
        <f>IF(PDF对照_选项A_F[[#This Row],[PDF文本]]="","",EXACT(PDF对照_选项A_F[[#This Row],[Excel文本]],PDF对照_选项A_F[[#This Row],[PDF文本]]))</f>
        <v/>
      </c>
      <c r="F125" s="2" t="str">
        <f>IF(PDF对照_选项A_F[[#This Row],[PDF文本]]="","",NOT(PDF对照_选项A_F[[#This Row],[是否一致]]))</f>
        <v/>
      </c>
      <c r="G125" s="17"/>
      <c r="H125" s="17"/>
      <c r="I125" s="17"/>
      <c r="K125" s="45">
        <v>770</v>
      </c>
      <c r="L125" s="45" t="s">
        <v>5264</v>
      </c>
      <c r="M125" s="45">
        <v>4</v>
      </c>
      <c r="N125" s="45" t="s">
        <v>14</v>
      </c>
      <c r="O125" s="45"/>
      <c r="P125" s="45" t="s">
        <v>5259</v>
      </c>
    </row>
    <row r="126" spans="1:16" ht="33">
      <c r="A126" s="2">
        <v>3</v>
      </c>
      <c r="B126" s="2" t="s">
        <v>16</v>
      </c>
      <c r="C126" s="2" t="str" cm="1">
        <f t="array" ref="C12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Certificate Manager (ACM) 私有证书颁发机构从根 CA 颁发 SSL/TLS 证书.将证书应用到 ALB.使用托管续订功能自动轮换证书.</v>
      </c>
      <c r="D126" s="2"/>
      <c r="E126" s="2" t="str">
        <f>IF(PDF对照_选项A_F[[#This Row],[PDF文本]]="","",EXACT(PDF对照_选项A_F[[#This Row],[Excel文本]],PDF对照_选项A_F[[#This Row],[PDF文本]]))</f>
        <v/>
      </c>
      <c r="F126" s="2" t="str">
        <f>IF(PDF对照_选项A_F[[#This Row],[PDF文本]]="","",NOT(PDF对照_选项A_F[[#This Row],[是否一致]]))</f>
        <v/>
      </c>
      <c r="G126" s="17"/>
      <c r="H126" s="17"/>
      <c r="I126" s="17"/>
      <c r="K126" s="45">
        <v>774</v>
      </c>
      <c r="L126" s="45" t="s">
        <v>5265</v>
      </c>
      <c r="M126" s="45">
        <v>4</v>
      </c>
      <c r="N126" s="45" t="s">
        <v>17</v>
      </c>
      <c r="O126" s="45"/>
      <c r="P126" s="45" t="s">
        <v>5259</v>
      </c>
    </row>
    <row r="127" spans="1:16" ht="33">
      <c r="A127" s="2">
        <v>3</v>
      </c>
      <c r="B127" s="2" t="s">
        <v>17</v>
      </c>
      <c r="C127" s="2" t="str" cm="1">
        <f t="array" ref="C12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Certificate Manager (ACM) 导入 SSL/TLS 证书.将证书应用到 ALB.使用 Amazon EventBridge (Amazon CloudWatch Events)在证书即将到期时发送通知.手动轮换证书.</v>
      </c>
      <c r="D127" s="2"/>
      <c r="E127" s="2" t="str">
        <f>IF(PDF对照_选项A_F[[#This Row],[PDF文本]]="","",EXACT(PDF对照_选项A_F[[#This Row],[Excel文本]],PDF对照_选项A_F[[#This Row],[PDF文本]]))</f>
        <v/>
      </c>
      <c r="F127" s="2" t="str">
        <f>IF(PDF对照_选项A_F[[#This Row],[PDF文本]]="","",NOT(PDF对照_选项A_F[[#This Row],[是否一致]]))</f>
        <v/>
      </c>
      <c r="G127" s="17"/>
      <c r="H127" s="17"/>
      <c r="I127" s="17"/>
      <c r="K127" s="45">
        <v>775</v>
      </c>
      <c r="L127" s="45" t="s">
        <v>5266</v>
      </c>
      <c r="M127" s="45">
        <v>4</v>
      </c>
      <c r="N127" s="45" t="s">
        <v>16</v>
      </c>
      <c r="O127" s="45" t="s">
        <v>5267</v>
      </c>
      <c r="P127" s="45" t="s">
        <v>5263</v>
      </c>
    </row>
    <row r="128" spans="1:16" ht="33">
      <c r="A128" s="2">
        <v>3</v>
      </c>
      <c r="B128" s="2" t="s">
        <v>41</v>
      </c>
      <c r="C128" s="2" cm="1">
        <f t="array" ref="C12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28" s="2"/>
      <c r="E128" s="2" t="str">
        <f>IF(PDF对照_选项A_F[[#This Row],[PDF文本]]="","",EXACT(PDF对照_选项A_F[[#This Row],[Excel文本]],PDF对照_选项A_F[[#This Row],[PDF文本]]))</f>
        <v/>
      </c>
      <c r="F128" s="2" t="str">
        <f>IF(PDF对照_选项A_F[[#This Row],[PDF文本]]="","",NOT(PDF对照_选项A_F[[#This Row],[是否一致]]))</f>
        <v/>
      </c>
      <c r="G128" s="17"/>
      <c r="H128" s="17"/>
      <c r="I128" s="17"/>
      <c r="K128" s="45">
        <v>776</v>
      </c>
      <c r="L128" s="45" t="s">
        <v>5268</v>
      </c>
      <c r="M128" s="45">
        <v>4</v>
      </c>
      <c r="N128" s="45" t="s">
        <v>16</v>
      </c>
      <c r="O128" s="45" t="s">
        <v>5269</v>
      </c>
      <c r="P128" s="45" t="s">
        <v>5260</v>
      </c>
    </row>
    <row r="129" spans="1:16" ht="49.5">
      <c r="A129" s="2">
        <v>3</v>
      </c>
      <c r="B129" s="2" t="s">
        <v>221</v>
      </c>
      <c r="C129" s="2" cm="1">
        <f t="array" ref="C12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29" s="2"/>
      <c r="E129" s="2" t="str">
        <f>IF(PDF对照_选项A_F[[#This Row],[PDF文本]]="","",EXACT(PDF对照_选项A_F[[#This Row],[Excel文本]],PDF对照_选项A_F[[#This Row],[PDF文本]]))</f>
        <v/>
      </c>
      <c r="F129" s="2" t="str">
        <f>IF(PDF对照_选项A_F[[#This Row],[PDF文本]]="","",NOT(PDF对照_选项A_F[[#This Row],[是否一致]]))</f>
        <v/>
      </c>
      <c r="G129" s="17"/>
      <c r="H129" s="17"/>
      <c r="I129" s="17"/>
      <c r="K129" s="45">
        <v>785</v>
      </c>
      <c r="L129" s="45" t="s">
        <v>5270</v>
      </c>
      <c r="M129" s="45">
        <v>4</v>
      </c>
      <c r="N129" s="45"/>
      <c r="O129" s="45"/>
      <c r="P129" s="45" t="s">
        <v>5271</v>
      </c>
    </row>
    <row r="130" spans="1:16" ht="33">
      <c r="A130" s="2">
        <v>4</v>
      </c>
      <c r="B130" s="2" t="s">
        <v>14</v>
      </c>
      <c r="C130" s="2" t="str" cm="1">
        <f t="array" ref="C13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pdf 文件保存到 Amazon S3.配置 S3 PUT 事件以调用 AWS Lambda 函数将文件转换为 jpg 格式并将它们存储回 Amazon S3.</v>
      </c>
      <c r="D130" s="2"/>
      <c r="E130" s="2" t="str">
        <f>IF(PDF对照_选项A_F[[#This Row],[PDF文本]]="","",EXACT(PDF对照_选项A_F[[#This Row],[Excel文本]],PDF对照_选项A_F[[#This Row],[PDF文本]]))</f>
        <v/>
      </c>
      <c r="F130" s="2" t="str">
        <f>IF(PDF对照_选项A_F[[#This Row],[PDF文本]]="","",NOT(PDF对照_选项A_F[[#This Row],[是否一致]]))</f>
        <v/>
      </c>
      <c r="G130" s="17"/>
      <c r="H130" s="17"/>
      <c r="I130" s="17"/>
      <c r="K130" s="45">
        <v>788</v>
      </c>
      <c r="L130" s="45" t="s">
        <v>5272</v>
      </c>
      <c r="M130" s="45">
        <v>4</v>
      </c>
      <c r="N130" s="45" t="s">
        <v>14</v>
      </c>
      <c r="O130" s="45" t="s">
        <v>5273</v>
      </c>
      <c r="P130" s="45" t="s">
        <v>5263</v>
      </c>
    </row>
    <row r="131" spans="1:16" ht="33">
      <c r="A131" s="2">
        <v>4</v>
      </c>
      <c r="B131" s="2" t="s">
        <v>15</v>
      </c>
      <c r="C131" s="2" t="str" cm="1">
        <f t="array" ref="C13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pdf 文件保存到 Amazon DynamoDB.使用 DynamoDB Streams 功能调用 AWS Lambda 函数将文件转换为 jpg 格式并将它们存储在 DynamoDB 中.</v>
      </c>
      <c r="D131" s="2"/>
      <c r="E131" s="2" t="str">
        <f>IF(PDF对照_选项A_F[[#This Row],[PDF文本]]="","",EXACT(PDF对照_选项A_F[[#This Row],[Excel文本]],PDF对照_选项A_F[[#This Row],[PDF文本]]))</f>
        <v/>
      </c>
      <c r="F131" s="2" t="str">
        <f>IF(PDF对照_选项A_F[[#This Row],[PDF文本]]="","",NOT(PDF对照_选项A_F[[#This Row],[是否一致]]))</f>
        <v/>
      </c>
      <c r="G131" s="17"/>
      <c r="H131" s="17"/>
      <c r="I131" s="17"/>
      <c r="K131" s="45">
        <v>789</v>
      </c>
      <c r="L131" s="45" t="s">
        <v>5274</v>
      </c>
      <c r="M131" s="45">
        <v>4</v>
      </c>
      <c r="N131" s="45" t="s">
        <v>14</v>
      </c>
      <c r="O131" s="45" t="s">
        <v>4962</v>
      </c>
      <c r="P131" s="45" t="s">
        <v>5260</v>
      </c>
    </row>
    <row r="132" spans="1:16" ht="33">
      <c r="A132" s="2">
        <v>4</v>
      </c>
      <c r="B132" s="2" t="s">
        <v>16</v>
      </c>
      <c r="C132" s="2" t="str" cm="1">
        <f t="array" ref="C13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.pdf 文件上传到包含 Amazon EC2 实例的 AWS Elastic Beanstalk 应用程序.Amazon Elastic Block Store (Amazon EBS) 存储和 Auto Scaling 组.在 EC2 实例中使用程序将文件转换为 jpg 格式保存.EBS 商店中的 pdf 文件和 .jpg 文件.</v>
      </c>
      <c r="D132" s="2"/>
      <c r="E132" s="2" t="str">
        <f>IF(PDF对照_选项A_F[[#This Row],[PDF文本]]="","",EXACT(PDF对照_选项A_F[[#This Row],[Excel文本]],PDF对照_选项A_F[[#This Row],[PDF文本]]))</f>
        <v/>
      </c>
      <c r="F132" s="2" t="str">
        <f>IF(PDF对照_选项A_F[[#This Row],[PDF文本]]="","",NOT(PDF对照_选项A_F[[#This Row],[是否一致]]))</f>
        <v/>
      </c>
      <c r="G132" s="17"/>
      <c r="H132" s="17"/>
      <c r="I132" s="17"/>
      <c r="K132" s="45">
        <v>792</v>
      </c>
      <c r="L132" s="45" t="s">
        <v>5275</v>
      </c>
      <c r="M132" s="45">
        <v>4</v>
      </c>
      <c r="N132" s="45" t="s">
        <v>14</v>
      </c>
      <c r="O132" s="45" t="s">
        <v>4981</v>
      </c>
      <c r="P132" s="45" t="s">
        <v>5260</v>
      </c>
    </row>
    <row r="133" spans="1:16" ht="33">
      <c r="A133" s="2">
        <v>4</v>
      </c>
      <c r="B133" s="2" t="s">
        <v>17</v>
      </c>
      <c r="C133" s="2" t="str" cm="1">
        <f t="array" ref="C13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.pdf 文件上传到包含 Amazon EC2 实例.Amazon Elastic File System (Amazon EFS) 存储和 Auto Scaling 组的 AWS Elastic Beanstalk 应用程序.使用 EC2 实例中的程序将文件转换为 jpg 格式保存EBS 商店中的 pdf 文件和 jpg 文件.</v>
      </c>
      <c r="D133" s="2"/>
      <c r="E133" s="2" t="str">
        <f>IF(PDF对照_选项A_F[[#This Row],[PDF文本]]="","",EXACT(PDF对照_选项A_F[[#This Row],[Excel文本]],PDF对照_选项A_F[[#This Row],[PDF文本]]))</f>
        <v/>
      </c>
      <c r="F133" s="2" t="str">
        <f>IF(PDF对照_选项A_F[[#This Row],[PDF文本]]="","",NOT(PDF对照_选项A_F[[#This Row],[是否一致]]))</f>
        <v/>
      </c>
      <c r="G133" s="17"/>
      <c r="H133" s="17"/>
      <c r="I133" s="17"/>
      <c r="K133" s="45">
        <v>795</v>
      </c>
      <c r="L133" s="45" t="s">
        <v>5276</v>
      </c>
      <c r="M133" s="45">
        <v>4</v>
      </c>
      <c r="N133" s="45" t="s">
        <v>16</v>
      </c>
      <c r="O133" s="45" t="s">
        <v>5277</v>
      </c>
      <c r="P133" s="45" t="s">
        <v>5260</v>
      </c>
    </row>
    <row r="134" spans="1:16" ht="33">
      <c r="A134" s="2">
        <v>4</v>
      </c>
      <c r="B134" s="2" t="s">
        <v>41</v>
      </c>
      <c r="C134" s="2" cm="1">
        <f t="array" ref="C13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34" s="2"/>
      <c r="E134" s="2" t="str">
        <f>IF(PDF对照_选项A_F[[#This Row],[PDF文本]]="","",EXACT(PDF对照_选项A_F[[#This Row],[Excel文本]],PDF对照_选项A_F[[#This Row],[PDF文本]]))</f>
        <v/>
      </c>
      <c r="F134" s="2" t="str">
        <f>IF(PDF对照_选项A_F[[#This Row],[PDF文本]]="","",NOT(PDF对照_选项A_F[[#This Row],[是否一致]]))</f>
        <v/>
      </c>
      <c r="G134" s="17"/>
      <c r="H134" s="17"/>
      <c r="I134" s="17"/>
      <c r="K134" s="45">
        <v>796</v>
      </c>
      <c r="L134" s="45" t="s">
        <v>5278</v>
      </c>
      <c r="M134" s="45">
        <v>4</v>
      </c>
      <c r="N134" s="45" t="s">
        <v>14</v>
      </c>
      <c r="O134" s="45" t="s">
        <v>5008</v>
      </c>
      <c r="P134" s="45" t="s">
        <v>5263</v>
      </c>
    </row>
    <row r="135" spans="1:16" ht="33">
      <c r="A135" s="2">
        <v>4</v>
      </c>
      <c r="B135" s="2" t="s">
        <v>221</v>
      </c>
      <c r="C135" s="2" cm="1">
        <f t="array" ref="C13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35" s="2"/>
      <c r="E135" s="2" t="str">
        <f>IF(PDF对照_选项A_F[[#This Row],[PDF文本]]="","",EXACT(PDF对照_选项A_F[[#This Row],[Excel文本]],PDF对照_选项A_F[[#This Row],[PDF文本]]))</f>
        <v/>
      </c>
      <c r="F135" s="2" t="str">
        <f>IF(PDF对照_选项A_F[[#This Row],[PDF文本]]="","",NOT(PDF对照_选项A_F[[#This Row],[是否一致]]))</f>
        <v/>
      </c>
      <c r="G135" s="17"/>
      <c r="H135" s="17"/>
      <c r="I135" s="17"/>
      <c r="K135" s="45">
        <v>797</v>
      </c>
      <c r="L135" s="45" t="s">
        <v>5279</v>
      </c>
      <c r="M135" s="45">
        <v>4</v>
      </c>
      <c r="N135" s="45" t="s">
        <v>15</v>
      </c>
      <c r="O135" s="45"/>
      <c r="P135" s="45" t="s">
        <v>5259</v>
      </c>
    </row>
    <row r="136" spans="1:16" ht="33">
      <c r="A136" s="2">
        <v>5</v>
      </c>
      <c r="B136" s="2" t="s">
        <v>14</v>
      </c>
      <c r="C136" s="2" t="str" cm="1">
        <f t="array" ref="C13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 AWS 上部署和配置 Amazon FSx for Windows File Server.将本地文件数据移动到 FSx for Windows File Server.重新配置工作负载以在 AWS 上使用 FSx for Windows File Server.</v>
      </c>
      <c r="D136" s="2"/>
      <c r="E136" s="2" t="str">
        <f>IF(PDF对照_选项A_F[[#This Row],[PDF文本]]="","",EXACT(PDF对照_选项A_F[[#This Row],[Excel文本]],PDF对照_选项A_F[[#This Row],[PDF文本]]))</f>
        <v/>
      </c>
      <c r="F136" s="2" t="str">
        <f>IF(PDF对照_选项A_F[[#This Row],[PDF文本]]="","",NOT(PDF对照_选项A_F[[#This Row],[是否一致]]))</f>
        <v/>
      </c>
      <c r="G136" s="17"/>
      <c r="H136" s="17"/>
      <c r="I136" s="17"/>
      <c r="K136" s="45">
        <v>798</v>
      </c>
      <c r="L136" s="45" t="s">
        <v>5280</v>
      </c>
      <c r="M136" s="45">
        <v>4</v>
      </c>
      <c r="N136" s="45" t="s">
        <v>16</v>
      </c>
      <c r="O136" s="45" t="s">
        <v>5281</v>
      </c>
      <c r="P136" s="45" t="s">
        <v>5263</v>
      </c>
    </row>
    <row r="137" spans="1:16" ht="33">
      <c r="A137" s="2">
        <v>5</v>
      </c>
      <c r="B137" s="2" t="s">
        <v>15</v>
      </c>
      <c r="C137" s="2" t="str" cm="1">
        <f t="array" ref="C13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在本地部署和配置 Amazon S3 文件网关.将本地文件数据移动到 S3 文件网关,重新配置本地工作负载和云工作负载以使用 S3 文件网关</v>
      </c>
      <c r="D137" s="2"/>
      <c r="E137" s="2" t="str">
        <f>IF(PDF对照_选项A_F[[#This Row],[PDF文本]]="","",EXACT(PDF对照_选项A_F[[#This Row],[Excel文本]],PDF对照_选项A_F[[#This Row],[PDF文本]]))</f>
        <v/>
      </c>
      <c r="F137" s="2" t="str">
        <f>IF(PDF对照_选项A_F[[#This Row],[PDF文本]]="","",NOT(PDF对照_选项A_F[[#This Row],[是否一致]]))</f>
        <v/>
      </c>
      <c r="G137" s="17"/>
      <c r="H137" s="17"/>
      <c r="I137" s="17"/>
      <c r="K137" s="45">
        <v>799</v>
      </c>
      <c r="L137" s="45" t="s">
        <v>5282</v>
      </c>
      <c r="M137" s="45">
        <v>4</v>
      </c>
      <c r="N137" s="45" t="s">
        <v>16</v>
      </c>
      <c r="O137" s="45" t="s">
        <v>5026</v>
      </c>
      <c r="P137" s="45" t="s">
        <v>5263</v>
      </c>
    </row>
    <row r="138" spans="1:16" ht="33">
      <c r="A138" s="2">
        <v>5</v>
      </c>
      <c r="B138" s="2" t="s">
        <v>16</v>
      </c>
      <c r="C138" s="2" t="str" cm="1">
        <f t="array" ref="C13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在本地部署和配置 Amazon S3 文件网关.将本地文件数据移动到 Amazon S3.重新配置工作负载以直接使用 Amazon S3 或 S3 文件网关,具体取决于每个工作负载的位置.</v>
      </c>
      <c r="D138" s="2"/>
      <c r="E138" s="2" t="str">
        <f>IF(PDF对照_选项A_F[[#This Row],[PDF文本]]="","",EXACT(PDF对照_选项A_F[[#This Row],[Excel文本]],PDF对照_选项A_F[[#This Row],[PDF文本]]))</f>
        <v/>
      </c>
      <c r="F138" s="2" t="str">
        <f>IF(PDF对照_选项A_F[[#This Row],[PDF文本]]="","",NOT(PDF对照_选项A_F[[#This Row],[是否一致]]))</f>
        <v/>
      </c>
      <c r="G138" s="17"/>
      <c r="H138" s="17"/>
      <c r="I138" s="17"/>
      <c r="K138" s="45">
        <v>800</v>
      </c>
      <c r="L138" s="45" t="s">
        <v>5283</v>
      </c>
      <c r="M138" s="45">
        <v>4</v>
      </c>
      <c r="N138" s="45" t="s">
        <v>896</v>
      </c>
      <c r="O138" s="45" t="s">
        <v>5034</v>
      </c>
      <c r="P138" s="45" t="s">
        <v>5263</v>
      </c>
    </row>
    <row r="139" spans="1:16">
      <c r="A139" s="2">
        <v>5</v>
      </c>
      <c r="B139" s="2" t="s">
        <v>17</v>
      </c>
      <c r="C139" s="2" t="str" cm="1">
        <f t="array" ref="C13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 AWS 上部署和配置 Amazon FSx for Windows File Server.在本地部署和配置 Amazon FSx 文件网关.将本地文件数据移动到 FSx 文件网关.配置云工作负载以使用 FSx for Windows File Server AWS.配置本地工作负载以使用 FSx 文件网关.</v>
      </c>
      <c r="D139" s="2"/>
      <c r="E139" s="2" t="str">
        <f>IF(PDF对照_选项A_F[[#This Row],[PDF文本]]="","",EXACT(PDF对照_选项A_F[[#This Row],[Excel文本]],PDF对照_选项A_F[[#This Row],[PDF文本]]))</f>
        <v/>
      </c>
      <c r="F139" s="2" t="str">
        <f>IF(PDF对照_选项A_F[[#This Row],[PDF文本]]="","",NOT(PDF对照_选项A_F[[#This Row],[是否一致]]))</f>
        <v/>
      </c>
      <c r="G139" s="17"/>
      <c r="H139" s="17"/>
      <c r="I139" s="17"/>
    </row>
    <row r="140" spans="1:16">
      <c r="A140" s="2">
        <v>5</v>
      </c>
      <c r="B140" s="2" t="s">
        <v>41</v>
      </c>
      <c r="C140" s="2" cm="1">
        <f t="array" ref="C14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40" s="2"/>
      <c r="E140" s="2" t="str">
        <f>IF(PDF对照_选项A_F[[#This Row],[PDF文本]]="","",EXACT(PDF对照_选项A_F[[#This Row],[Excel文本]],PDF对照_选项A_F[[#This Row],[PDF文本]]))</f>
        <v/>
      </c>
      <c r="F140" s="2" t="str">
        <f>IF(PDF对照_选项A_F[[#This Row],[PDF文本]]="","",NOT(PDF对照_选项A_F[[#This Row],[是否一致]]))</f>
        <v/>
      </c>
      <c r="G140" s="17"/>
      <c r="H140" s="17"/>
      <c r="I140" s="17"/>
    </row>
    <row r="141" spans="1:16">
      <c r="A141" s="2">
        <v>5</v>
      </c>
      <c r="B141" s="2" t="s">
        <v>221</v>
      </c>
      <c r="C141" s="2" cm="1">
        <f t="array" ref="C14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41" s="2"/>
      <c r="E141" s="2" t="str">
        <f>IF(PDF对照_选项A_F[[#This Row],[PDF文本]]="","",EXACT(PDF对照_选项A_F[[#This Row],[Excel文本]],PDF对照_选项A_F[[#This Row],[PDF文本]]))</f>
        <v/>
      </c>
      <c r="F141" s="2" t="str">
        <f>IF(PDF对照_选项A_F[[#This Row],[PDF文本]]="","",NOT(PDF对照_选项A_F[[#This Row],[是否一致]]))</f>
        <v/>
      </c>
      <c r="G141" s="17"/>
      <c r="H141" s="17"/>
      <c r="I141" s="17"/>
    </row>
    <row r="142" spans="1:16">
      <c r="A142" s="2">
        <v>6</v>
      </c>
      <c r="B142" s="2" t="s">
        <v>14</v>
      </c>
      <c r="C142" s="2" t="str" cm="1">
        <f t="array" ref="C14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使用现有的 Python 库从报告中提取文本并从提取的文本中识别 PHI.</v>
      </c>
      <c r="D142" s="2"/>
      <c r="E142" s="2" t="str">
        <f>IF(PDF对照_选项A_F[[#This Row],[PDF文本]]="","",EXACT(PDF对照_选项A_F[[#This Row],[Excel文本]],PDF对照_选项A_F[[#This Row],[PDF文本]]))</f>
        <v/>
      </c>
      <c r="F142" s="2" t="str">
        <f>IF(PDF对照_选项A_F[[#This Row],[PDF文本]]="","",NOT(PDF对照_选项A_F[[#This Row],[是否一致]]))</f>
        <v/>
      </c>
      <c r="G142" s="17"/>
      <c r="H142" s="17"/>
      <c r="I142" s="17"/>
    </row>
    <row r="143" spans="1:16">
      <c r="A143" s="2">
        <v>6</v>
      </c>
      <c r="B143" s="2" t="s">
        <v>15</v>
      </c>
      <c r="C143" s="2" t="str" cm="1">
        <f t="array" ref="C14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Textract 从报告中提取文本.使用 Amazon SageMaker 从提取的文本中识别 PHI.</v>
      </c>
      <c r="D143" s="2"/>
      <c r="E143" s="2" t="str">
        <f>IF(PDF对照_选项A_F[[#This Row],[PDF文本]]="","",EXACT(PDF对照_选项A_F[[#This Row],[Excel文本]],PDF对照_选项A_F[[#This Row],[PDF文本]]))</f>
        <v/>
      </c>
      <c r="F143" s="2" t="str">
        <f>IF(PDF对照_选项A_F[[#This Row],[PDF文本]]="","",NOT(PDF对照_选项A_F[[#This Row],[是否一致]]))</f>
        <v/>
      </c>
      <c r="G143" s="17"/>
      <c r="H143" s="17"/>
      <c r="I143" s="17"/>
    </row>
    <row r="144" spans="1:16">
      <c r="A144" s="2">
        <v>6</v>
      </c>
      <c r="B144" s="2" t="s">
        <v>16</v>
      </c>
      <c r="C144" s="2" t="str" cm="1">
        <f t="array" ref="C14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Textract 从报告中提取文本.使用 Amazon Comprehend Medical 从提取的文本中识别 PHI.</v>
      </c>
      <c r="D144" s="2"/>
      <c r="E144" s="2" t="str">
        <f>IF(PDF对照_选项A_F[[#This Row],[PDF文本]]="","",EXACT(PDF对照_选项A_F[[#This Row],[Excel文本]],PDF对照_选项A_F[[#This Row],[PDF文本]]))</f>
        <v/>
      </c>
      <c r="F144" s="2" t="str">
        <f>IF(PDF对照_选项A_F[[#This Row],[PDF文本]]="","",NOT(PDF对照_选项A_F[[#This Row],[是否一致]]))</f>
        <v/>
      </c>
      <c r="G144" s="17"/>
      <c r="H144" s="17"/>
      <c r="I144" s="17"/>
    </row>
    <row r="145" spans="1:9">
      <c r="A145" s="2">
        <v>6</v>
      </c>
      <c r="B145" s="2" t="s">
        <v>17</v>
      </c>
      <c r="C145" s="2" t="str" cm="1">
        <f t="array" ref="C14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Rekognition 从报告中提取文本.使用 Amazon Comprehend Medical 从提取的文本中识别 PHI.</v>
      </c>
      <c r="D145" s="2"/>
      <c r="E145" s="2" t="str">
        <f>IF(PDF对照_选项A_F[[#This Row],[PDF文本]]="","",EXACT(PDF对照_选项A_F[[#This Row],[Excel文本]],PDF对照_选项A_F[[#This Row],[PDF文本]]))</f>
        <v/>
      </c>
      <c r="F145" s="2" t="str">
        <f>IF(PDF对照_选项A_F[[#This Row],[PDF文本]]="","",NOT(PDF对照_选项A_F[[#This Row],[是否一致]]))</f>
        <v/>
      </c>
      <c r="G145" s="17"/>
      <c r="H145" s="17"/>
      <c r="I145" s="17"/>
    </row>
    <row r="146" spans="1:9">
      <c r="A146" s="2">
        <v>6</v>
      </c>
      <c r="B146" s="2" t="s">
        <v>41</v>
      </c>
      <c r="C146" s="2" cm="1">
        <f t="array" ref="C14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46" s="2"/>
      <c r="E146" s="2" t="str">
        <f>IF(PDF对照_选项A_F[[#This Row],[PDF文本]]="","",EXACT(PDF对照_选项A_F[[#This Row],[Excel文本]],PDF对照_选项A_F[[#This Row],[PDF文本]]))</f>
        <v/>
      </c>
      <c r="F146" s="2" t="str">
        <f>IF(PDF对照_选项A_F[[#This Row],[PDF文本]]="","",NOT(PDF对照_选项A_F[[#This Row],[是否一致]]))</f>
        <v/>
      </c>
      <c r="G146" s="17"/>
      <c r="H146" s="17"/>
      <c r="I146" s="17"/>
    </row>
    <row r="147" spans="1:9">
      <c r="A147" s="2">
        <v>6</v>
      </c>
      <c r="B147" s="2" t="s">
        <v>221</v>
      </c>
      <c r="C147" s="2" cm="1">
        <f t="array" ref="C14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47" s="2"/>
      <c r="E147" s="2" t="str">
        <f>IF(PDF对照_选项A_F[[#This Row],[PDF文本]]="","",EXACT(PDF对照_选项A_F[[#This Row],[Excel文本]],PDF对照_选项A_F[[#This Row],[PDF文本]]))</f>
        <v/>
      </c>
      <c r="F147" s="2" t="str">
        <f>IF(PDF对照_选项A_F[[#This Row],[PDF文本]]="","",NOT(PDF对照_选项A_F[[#This Row],[是否一致]]))</f>
        <v/>
      </c>
      <c r="G147" s="17"/>
      <c r="H147" s="17"/>
      <c r="I147" s="17"/>
    </row>
    <row r="148" spans="1:9">
      <c r="A148" s="2">
        <v>7</v>
      </c>
      <c r="B148" s="2" t="s">
        <v>14</v>
      </c>
      <c r="C148" s="2" t="str" cm="1">
        <f t="array" ref="C14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创建一个S3存储桶生命周期策略,在创建对象后30天内将文件从S3 Standard移动到S3 Glacier。在创建对象4年后删除文件</v>
      </c>
      <c r="D148" s="2"/>
      <c r="E148" s="2" t="str">
        <f>IF(PDF对照_选项A_F[[#This Row],[PDF文本]]="","",EXACT(PDF对照_选项A_F[[#This Row],[Excel文本]],PDF对照_选项A_F[[#This Row],[PDF文本]]))</f>
        <v/>
      </c>
      <c r="F148" s="2" t="str">
        <f>IF(PDF对照_选项A_F[[#This Row],[PDF文本]]="","",NOT(PDF对照_选项A_F[[#This Row],[是否一致]]))</f>
        <v/>
      </c>
      <c r="G148" s="17"/>
      <c r="H148" s="17"/>
      <c r="I148" s="17"/>
    </row>
    <row r="149" spans="1:9">
      <c r="A149" s="2">
        <v>7</v>
      </c>
      <c r="B149" s="2" t="s">
        <v>15</v>
      </c>
      <c r="C149" s="2" t="str" cm="1">
        <f t="array" ref="C14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创建一个S3存储桶生命周期策略,在创建对象后30天内将文件从S3 Standard移动到S3 One Zone Un频繁访问(S3 One Zone IA)。在创建对象4年后删除文件</v>
      </c>
      <c r="D149" s="2"/>
      <c r="E149" s="2" t="str">
        <f>IF(PDF对照_选项A_F[[#This Row],[PDF文本]]="","",EXACT(PDF对照_选项A_F[[#This Row],[Excel文本]],PDF对照_选项A_F[[#This Row],[PDF文本]]))</f>
        <v/>
      </c>
      <c r="F149" s="2" t="str">
        <f>IF(PDF对照_选项A_F[[#This Row],[PDF文本]]="","",NOT(PDF对照_选项A_F[[#This Row],[是否一致]]))</f>
        <v/>
      </c>
      <c r="G149" s="17"/>
      <c r="H149" s="17"/>
      <c r="I149" s="17"/>
    </row>
    <row r="150" spans="1:9">
      <c r="A150" s="2">
        <v>7</v>
      </c>
      <c r="B150" s="2" t="s">
        <v>16</v>
      </c>
      <c r="C150" s="2" t="str" cm="1">
        <f t="array" ref="C15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创建一个S3存储桶生命周期策略,在创建对象后30天内将文件从S3 Standard移动到S3 Standard Infrequent Access (S3 Standard IA)。在创建对象4年后删除文件。</v>
      </c>
      <c r="D150" s="2"/>
      <c r="E150" s="2" t="str">
        <f>IF(PDF对照_选项A_F[[#This Row],[PDF文本]]="","",EXACT(PDF对照_选项A_F[[#This Row],[Excel文本]],PDF对照_选项A_F[[#This Row],[PDF文本]]))</f>
        <v/>
      </c>
      <c r="F150" s="2" t="str">
        <f>IF(PDF对照_选项A_F[[#This Row],[PDF文本]]="","",NOT(PDF对照_选项A_F[[#This Row],[是否一致]]))</f>
        <v/>
      </c>
      <c r="G150" s="17"/>
      <c r="H150" s="17"/>
      <c r="I150" s="17"/>
    </row>
    <row r="151" spans="1:9">
      <c r="A151" s="2">
        <v>7</v>
      </c>
      <c r="B151" s="2" t="s">
        <v>17</v>
      </c>
      <c r="C151" s="2" t="str" cm="1">
        <f t="array" ref="C15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S3 存储桶生命周期策略,在对象创建后 30 天将文件从S3 标准移动到 S3 标准-不频繁访问(S3 标准-IA).在对象装箱 4年后将文件移动到 S3 Glacier.</v>
      </c>
      <c r="D151" s="2"/>
      <c r="E151" s="2" t="str">
        <f>IF(PDF对照_选项A_F[[#This Row],[PDF文本]]="","",EXACT(PDF对照_选项A_F[[#This Row],[Excel文本]],PDF对照_选项A_F[[#This Row],[PDF文本]]))</f>
        <v/>
      </c>
      <c r="F151" s="2" t="str">
        <f>IF(PDF对照_选项A_F[[#This Row],[PDF文本]]="","",NOT(PDF对照_选项A_F[[#This Row],[是否一致]]))</f>
        <v/>
      </c>
      <c r="G151" s="17"/>
      <c r="H151" s="17"/>
      <c r="I151" s="17"/>
    </row>
    <row r="152" spans="1:9">
      <c r="A152" s="2">
        <v>7</v>
      </c>
      <c r="B152" s="2" t="s">
        <v>41</v>
      </c>
      <c r="C152" s="2" cm="1">
        <f t="array" ref="C15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52" s="2"/>
      <c r="E152" s="2" t="str">
        <f>IF(PDF对照_选项A_F[[#This Row],[PDF文本]]="","",EXACT(PDF对照_选项A_F[[#This Row],[Excel文本]],PDF对照_选项A_F[[#This Row],[PDF文本]]))</f>
        <v/>
      </c>
      <c r="F152" s="2" t="str">
        <f>IF(PDF对照_选项A_F[[#This Row],[PDF文本]]="","",NOT(PDF对照_选项A_F[[#This Row],[是否一致]]))</f>
        <v/>
      </c>
      <c r="G152" s="17"/>
      <c r="H152" s="17"/>
      <c r="I152" s="17"/>
    </row>
    <row r="153" spans="1:9">
      <c r="A153" s="2">
        <v>7</v>
      </c>
      <c r="B153" s="2" t="s">
        <v>221</v>
      </c>
      <c r="C153" s="2" cm="1">
        <f t="array" ref="C15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53" s="2"/>
      <c r="E153" s="2" t="str">
        <f>IF(PDF对照_选项A_F[[#This Row],[PDF文本]]="","",EXACT(PDF对照_选项A_F[[#This Row],[Excel文本]],PDF对照_选项A_F[[#This Row],[PDF文本]]))</f>
        <v/>
      </c>
      <c r="F153" s="2" t="str">
        <f>IF(PDF对照_选项A_F[[#This Row],[PDF文本]]="","",NOT(PDF对照_选项A_F[[#This Row],[是否一致]]))</f>
        <v/>
      </c>
      <c r="G153" s="17"/>
      <c r="H153" s="17"/>
      <c r="I153" s="17"/>
    </row>
    <row r="154" spans="1:9">
      <c r="A154" s="2">
        <v>8</v>
      </c>
      <c r="B154" s="2" t="s">
        <v>14</v>
      </c>
      <c r="C154" s="2" t="str" cm="1">
        <f t="array" ref="C15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CreateQueue API 调用创建新队列</v>
      </c>
      <c r="D154" s="2"/>
      <c r="E154" s="2" t="str">
        <f>IF(PDF对照_选项A_F[[#This Row],[PDF文本]]="","",EXACT(PDF对照_选项A_F[[#This Row],[Excel文本]],PDF对照_选项A_F[[#This Row],[PDF文本]]))</f>
        <v/>
      </c>
      <c r="F154" s="2" t="str">
        <f>IF(PDF对照_选项A_F[[#This Row],[PDF文本]]="","",NOT(PDF对照_选项A_F[[#This Row],[是否一致]]))</f>
        <v/>
      </c>
      <c r="G154" s="17"/>
      <c r="H154" s="17"/>
      <c r="I154" s="17"/>
    </row>
    <row r="155" spans="1:9">
      <c r="A155" s="2">
        <v>8</v>
      </c>
      <c r="B155" s="2" t="s">
        <v>15</v>
      </c>
      <c r="C155" s="2" t="str" cm="1">
        <f t="array" ref="C15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Add Permission API 调用添加适当的权限</v>
      </c>
      <c r="D155" s="2"/>
      <c r="E155" s="2" t="str">
        <f>IF(PDF对照_选项A_F[[#This Row],[PDF文本]]="","",EXACT(PDF对照_选项A_F[[#This Row],[Excel文本]],PDF对照_选项A_F[[#This Row],[PDF文本]]))</f>
        <v/>
      </c>
      <c r="F155" s="2" t="str">
        <f>IF(PDF对照_选项A_F[[#This Row],[PDF文本]]="","",NOT(PDF对照_选项A_F[[#This Row],[是否一致]]))</f>
        <v/>
      </c>
      <c r="G155" s="17"/>
      <c r="H155" s="17"/>
      <c r="I155" s="17"/>
    </row>
    <row r="156" spans="1:9">
      <c r="A156" s="2">
        <v>8</v>
      </c>
      <c r="B156" s="2" t="s">
        <v>16</v>
      </c>
      <c r="C156" s="2" t="str" cm="1">
        <f t="array" ref="C15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ReceiveMessage API 调用设置适当的等待时间</v>
      </c>
      <c r="D156" s="2"/>
      <c r="E156" s="2" t="str">
        <f>IF(PDF对照_选项A_F[[#This Row],[PDF文本]]="","",EXACT(PDF对照_选项A_F[[#This Row],[Excel文本]],PDF对照_选项A_F[[#This Row],[PDF文本]]))</f>
        <v/>
      </c>
      <c r="F156" s="2" t="str">
        <f>IF(PDF对照_选项A_F[[#This Row],[PDF文本]]="","",NOT(PDF对照_选项A_F[[#This Row],[是否一致]]))</f>
        <v/>
      </c>
      <c r="G156" s="17"/>
      <c r="H156" s="17"/>
      <c r="I156" s="17"/>
    </row>
    <row r="157" spans="1:9">
      <c r="A157" s="2">
        <v>8</v>
      </c>
      <c r="B157" s="2" t="s">
        <v>17</v>
      </c>
      <c r="C157" s="2" t="str" cm="1">
        <f t="array" ref="C15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ChangeMessageVisibility APi 调用来增加可见性超时</v>
      </c>
      <c r="D157" s="2"/>
      <c r="E157" s="2" t="str">
        <f>IF(PDF对照_选项A_F[[#This Row],[PDF文本]]="","",EXACT(PDF对照_选项A_F[[#This Row],[Excel文本]],PDF对照_选项A_F[[#This Row],[PDF文本]]))</f>
        <v/>
      </c>
      <c r="F157" s="2" t="str">
        <f>IF(PDF对照_选项A_F[[#This Row],[PDF文本]]="","",NOT(PDF对照_选项A_F[[#This Row],[是否一致]]))</f>
        <v/>
      </c>
      <c r="G157" s="17"/>
      <c r="H157" s="17"/>
      <c r="I157" s="17"/>
    </row>
    <row r="158" spans="1:9">
      <c r="A158" s="2">
        <v>8</v>
      </c>
      <c r="B158" s="2" t="s">
        <v>41</v>
      </c>
      <c r="C158" s="2" cm="1">
        <f t="array" ref="C15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58" s="2"/>
      <c r="E158" s="2" t="str">
        <f>IF(PDF对照_选项A_F[[#This Row],[PDF文本]]="","",EXACT(PDF对照_选项A_F[[#This Row],[Excel文本]],PDF对照_选项A_F[[#This Row],[PDF文本]]))</f>
        <v/>
      </c>
      <c r="F158" s="2" t="str">
        <f>IF(PDF对照_选项A_F[[#This Row],[PDF文本]]="","",NOT(PDF对照_选项A_F[[#This Row],[是否一致]]))</f>
        <v/>
      </c>
      <c r="G158" s="17"/>
      <c r="H158" s="17"/>
      <c r="I158" s="17"/>
    </row>
    <row r="159" spans="1:9">
      <c r="A159" s="2">
        <v>8</v>
      </c>
      <c r="B159" s="2" t="s">
        <v>221</v>
      </c>
      <c r="C159" s="2" cm="1">
        <f t="array" ref="C15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59" s="2"/>
      <c r="E159" s="2" t="str">
        <f>IF(PDF对照_选项A_F[[#This Row],[PDF文本]]="","",EXACT(PDF对照_选项A_F[[#This Row],[Excel文本]],PDF对照_选项A_F[[#This Row],[PDF文本]]))</f>
        <v/>
      </c>
      <c r="F159" s="2" t="str">
        <f>IF(PDF对照_选项A_F[[#This Row],[PDF文本]]="","",NOT(PDF对照_选项A_F[[#This Row],[是否一致]]))</f>
        <v/>
      </c>
      <c r="G159" s="17"/>
      <c r="H159" s="17"/>
      <c r="I159" s="17"/>
    </row>
    <row r="160" spans="1:9">
      <c r="A160" s="2">
        <v>9</v>
      </c>
      <c r="B160" s="2" t="s">
        <v>14</v>
      </c>
      <c r="C160" s="2" t="str" cm="1">
        <f t="array" ref="C16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提供与区域的 AWS Direct Connect 连接.如果主要 Direct Connect 连接失败,提供 VPN 连接作为备份.</v>
      </c>
      <c r="D160" s="2"/>
      <c r="E160" s="2" t="str">
        <f>IF(PDF对照_选项A_F[[#This Row],[PDF文本]]="","",EXACT(PDF对照_选项A_F[[#This Row],[Excel文本]],PDF对照_选项A_F[[#This Row],[PDF文本]]))</f>
        <v/>
      </c>
      <c r="F160" s="2" t="str">
        <f>IF(PDF对照_选项A_F[[#This Row],[PDF文本]]="","",NOT(PDF对照_选项A_F[[#This Row],[是否一致]]))</f>
        <v/>
      </c>
      <c r="G160" s="17"/>
      <c r="H160" s="17"/>
      <c r="I160" s="17"/>
    </row>
    <row r="161" spans="1:9">
      <c r="A161" s="2">
        <v>9</v>
      </c>
      <c r="B161" s="2" t="s">
        <v>15</v>
      </c>
      <c r="C161" s="2" t="str" cm="1">
        <f t="array" ref="C16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为专用连接提供到区域的 VPN隧道连接.为专用连接提供第二条 VPN 隧道,并在主 VPN 连接失败时作为备用.</v>
      </c>
      <c r="D161" s="2"/>
      <c r="E161" s="2" t="str">
        <f>IF(PDF对照_选项A_F[[#This Row],[PDF文本]]="","",EXACT(PDF对照_选项A_F[[#This Row],[Excel文本]],PDF对照_选项A_F[[#This Row],[PDF文本]]))</f>
        <v/>
      </c>
      <c r="F161" s="2" t="str">
        <f>IF(PDF对照_选项A_F[[#This Row],[PDF文本]]="","",NOT(PDF对照_选项A_F[[#This Row],[是否一致]]))</f>
        <v/>
      </c>
      <c r="G161" s="17"/>
      <c r="H161" s="17"/>
      <c r="I161" s="17"/>
    </row>
    <row r="162" spans="1:9">
      <c r="A162" s="2">
        <v>9</v>
      </c>
      <c r="B162" s="2" t="s">
        <v>16</v>
      </c>
      <c r="C162" s="2" t="str" cm="1">
        <f t="array" ref="C16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提供与区域的 AWS Direct Connect 连接.如果主要 Direct Connect 连接失败,则提供与同一区域的第二个 Direct Connect 连接作为备份.</v>
      </c>
      <c r="D162" s="2"/>
      <c r="E162" s="2" t="str">
        <f>IF(PDF对照_选项A_F[[#This Row],[PDF文本]]="","",EXACT(PDF对照_选项A_F[[#This Row],[Excel文本]],PDF对照_选项A_F[[#This Row],[PDF文本]]))</f>
        <v/>
      </c>
      <c r="F162" s="2" t="str">
        <f>IF(PDF对照_选项A_F[[#This Row],[PDF文本]]="","",NOT(PDF对照_选项A_F[[#This Row],[是否一致]]))</f>
        <v/>
      </c>
      <c r="G162" s="17"/>
      <c r="H162" s="17"/>
      <c r="I162" s="17"/>
    </row>
    <row r="163" spans="1:9">
      <c r="A163" s="2">
        <v>9</v>
      </c>
      <c r="B163" s="2" t="s">
        <v>17</v>
      </c>
      <c r="C163" s="2" t="str" cm="1">
        <f t="array" ref="C16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为区域提供 AWS Direct Connect 连接.如果主要 Direct Connect 连接失败,则使用 AWS CLI 中的 Direct Connect 故障转移属性自动创建备份连接.</v>
      </c>
      <c r="D163" s="2"/>
      <c r="E163" s="2" t="str">
        <f>IF(PDF对照_选项A_F[[#This Row],[PDF文本]]="","",EXACT(PDF对照_选项A_F[[#This Row],[Excel文本]],PDF对照_选项A_F[[#This Row],[PDF文本]]))</f>
        <v/>
      </c>
      <c r="F163" s="2" t="str">
        <f>IF(PDF对照_选项A_F[[#This Row],[PDF文本]]="","",NOT(PDF对照_选项A_F[[#This Row],[是否一致]]))</f>
        <v/>
      </c>
      <c r="G163" s="17"/>
      <c r="H163" s="17"/>
      <c r="I163" s="17"/>
    </row>
    <row r="164" spans="1:9">
      <c r="A164" s="2">
        <v>9</v>
      </c>
      <c r="B164" s="2" t="s">
        <v>41</v>
      </c>
      <c r="C164" s="2" cm="1">
        <f t="array" ref="C16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64" s="2"/>
      <c r="E164" s="2" t="str">
        <f>IF(PDF对照_选项A_F[[#This Row],[PDF文本]]="","",EXACT(PDF对照_选项A_F[[#This Row],[Excel文本]],PDF对照_选项A_F[[#This Row],[PDF文本]]))</f>
        <v/>
      </c>
      <c r="F164" s="2" t="str">
        <f>IF(PDF对照_选项A_F[[#This Row],[PDF文本]]="","",NOT(PDF对照_选项A_F[[#This Row],[是否一致]]))</f>
        <v/>
      </c>
      <c r="G164" s="17"/>
      <c r="H164" s="17"/>
      <c r="I164" s="17"/>
    </row>
    <row r="165" spans="1:9">
      <c r="A165" s="2">
        <v>9</v>
      </c>
      <c r="B165" s="2" t="s">
        <v>221</v>
      </c>
      <c r="C165" s="2" cm="1">
        <f t="array" ref="C16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65" s="2"/>
      <c r="E165" s="2" t="str">
        <f>IF(PDF对照_选项A_F[[#This Row],[PDF文本]]="","",EXACT(PDF对照_选项A_F[[#This Row],[Excel文本]],PDF对照_选项A_F[[#This Row],[PDF文本]]))</f>
        <v/>
      </c>
      <c r="F165" s="2" t="str">
        <f>IF(PDF对照_选项A_F[[#This Row],[PDF文本]]="","",NOT(PDF对照_选项A_F[[#This Row],[是否一致]]))</f>
        <v/>
      </c>
      <c r="G165" s="17"/>
      <c r="H165" s="17"/>
      <c r="I165" s="17"/>
    </row>
    <row r="166" spans="1:9">
      <c r="A166" s="2">
        <v>10</v>
      </c>
      <c r="B166" s="2" t="s">
        <v>14</v>
      </c>
      <c r="C166" s="2" t="str" cm="1">
        <f t="array" ref="C16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EC2 实例放置在不同的 AWS 区域中.使用 Amazon Route 53 运行状況检查来重定向流量.使用 Aurora PostgreSQL 跨区域复制.</v>
      </c>
      <c r="D166" s="2"/>
      <c r="E166" s="2" t="str">
        <f>IF(PDF对照_选项A_F[[#This Row],[PDF文本]]="","",EXACT(PDF对照_选项A_F[[#This Row],[Excel文本]],PDF对照_选项A_F[[#This Row],[PDF文本]]))</f>
        <v/>
      </c>
      <c r="F166" s="2" t="str">
        <f>IF(PDF对照_选项A_F[[#This Row],[PDF文本]]="","",NOT(PDF对照_选项A_F[[#This Row],[是否一致]]))</f>
        <v/>
      </c>
      <c r="G166" s="17"/>
      <c r="H166" s="17"/>
      <c r="I166" s="17"/>
    </row>
    <row r="167" spans="1:9">
      <c r="A167" s="2">
        <v>10</v>
      </c>
      <c r="B167" s="2" t="s">
        <v>15</v>
      </c>
      <c r="C167" s="2" t="str" cm="1">
        <f t="array" ref="C16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Auto Scaling 组配置为使用多个可用区.将数据库配置为多可用区,为数据库配置 Amazon RDS 代理实例.</v>
      </c>
      <c r="D167" s="2"/>
      <c r="E167" s="2" t="str">
        <f>IF(PDF对照_选项A_F[[#This Row],[PDF文本]]="","",EXACT(PDF对照_选项A_F[[#This Row],[Excel文本]],PDF对照_选项A_F[[#This Row],[PDF文本]]))</f>
        <v/>
      </c>
      <c r="F167" s="2" t="str">
        <f>IF(PDF对照_选项A_F[[#This Row],[PDF文本]]="","",NOT(PDF对照_选项A_F[[#This Row],[是否一致]]))</f>
        <v/>
      </c>
      <c r="G167" s="17"/>
      <c r="H167" s="17"/>
      <c r="I167" s="17"/>
    </row>
    <row r="168" spans="1:9">
      <c r="A168" s="2">
        <v>10</v>
      </c>
      <c r="B168" s="2" t="s">
        <v>16</v>
      </c>
      <c r="C168" s="2" t="str" cm="1">
        <f t="array" ref="C16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Auto Scaling 组配置为使用一个可用区.生成数据库的每小时快照.在发生故障时从快照中恢复数据库.</v>
      </c>
      <c r="D168" s="2"/>
      <c r="E168" s="2" t="str">
        <f>IF(PDF对照_选项A_F[[#This Row],[PDF文本]]="","",EXACT(PDF对照_选项A_F[[#This Row],[Excel文本]],PDF对照_选项A_F[[#This Row],[PDF文本]]))</f>
        <v/>
      </c>
      <c r="F168" s="2" t="str">
        <f>IF(PDF对照_选项A_F[[#This Row],[PDF文本]]="","",NOT(PDF对照_选项A_F[[#This Row],[是否一致]]))</f>
        <v/>
      </c>
      <c r="G168" s="17"/>
      <c r="H168" s="17"/>
      <c r="I168" s="17"/>
    </row>
    <row r="169" spans="1:9">
      <c r="A169" s="2">
        <v>10</v>
      </c>
      <c r="B169" s="2" t="s">
        <v>17</v>
      </c>
      <c r="C169" s="2" t="str" cm="1">
        <f t="array" ref="C16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Auto Scaling 组配置为使用多个 AWS 区域.将数据从应用程序写入 Amazon S3.使用 S3 事件通知启动 AWS Lambda 函数以将数据写入数据库.</v>
      </c>
      <c r="D169" s="2"/>
      <c r="E169" s="2" t="str">
        <f>IF(PDF对照_选项A_F[[#This Row],[PDF文本]]="","",EXACT(PDF对照_选项A_F[[#This Row],[Excel文本]],PDF对照_选项A_F[[#This Row],[PDF文本]]))</f>
        <v/>
      </c>
      <c r="F169" s="2" t="str">
        <f>IF(PDF对照_选项A_F[[#This Row],[PDF文本]]="","",NOT(PDF对照_选项A_F[[#This Row],[是否一致]]))</f>
        <v/>
      </c>
      <c r="G169" s="17"/>
      <c r="H169" s="17"/>
      <c r="I169" s="17"/>
    </row>
    <row r="170" spans="1:9">
      <c r="A170" s="2">
        <v>10</v>
      </c>
      <c r="B170" s="2" t="s">
        <v>41</v>
      </c>
      <c r="C170" s="2" cm="1">
        <f t="array" ref="C17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70" s="2"/>
      <c r="E170" s="2" t="str">
        <f>IF(PDF对照_选项A_F[[#This Row],[PDF文本]]="","",EXACT(PDF对照_选项A_F[[#This Row],[Excel文本]],PDF对照_选项A_F[[#This Row],[PDF文本]]))</f>
        <v/>
      </c>
      <c r="F170" s="2" t="str">
        <f>IF(PDF对照_选项A_F[[#This Row],[PDF文本]]="","",NOT(PDF对照_选项A_F[[#This Row],[是否一致]]))</f>
        <v/>
      </c>
      <c r="G170" s="17"/>
      <c r="H170" s="17"/>
      <c r="I170" s="17"/>
    </row>
    <row r="171" spans="1:9">
      <c r="A171" s="2">
        <v>10</v>
      </c>
      <c r="B171" s="2" t="s">
        <v>221</v>
      </c>
      <c r="C171" s="2" cm="1">
        <f t="array" ref="C17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71" s="2"/>
      <c r="E171" s="2" t="str">
        <f>IF(PDF对照_选项A_F[[#This Row],[PDF文本]]="","",EXACT(PDF对照_选项A_F[[#This Row],[Excel文本]],PDF对照_选项A_F[[#This Row],[PDF文本]]))</f>
        <v/>
      </c>
      <c r="F171" s="2" t="str">
        <f>IF(PDF对照_选项A_F[[#This Row],[PDF文本]]="","",NOT(PDF对照_选项A_F[[#This Row],[是否一致]]))</f>
        <v/>
      </c>
      <c r="G171" s="17"/>
      <c r="H171" s="17"/>
      <c r="I171" s="17"/>
    </row>
    <row r="172" spans="1:9">
      <c r="A172" s="2">
        <v>11</v>
      </c>
      <c r="B172" s="2" t="s">
        <v>14</v>
      </c>
      <c r="C172" s="2" t="str" cm="1">
        <f t="array" ref="C17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 NLB 上启用 HTTP 健康检查.提供公司应用程序的 URL.</v>
      </c>
      <c r="D172" s="2"/>
      <c r="E172" s="2" t="str">
        <f>IF(PDF对照_选项A_F[[#This Row],[PDF文本]]="","",EXACT(PDF对照_选项A_F[[#This Row],[Excel文本]],PDF对照_选项A_F[[#This Row],[PDF文本]]))</f>
        <v/>
      </c>
      <c r="F172" s="2" t="str">
        <f>IF(PDF对照_选项A_F[[#This Row],[PDF文本]]="","",NOT(PDF对照_选项A_F[[#This Row],[是否一致]]))</f>
        <v/>
      </c>
      <c r="G172" s="17"/>
      <c r="H172" s="17"/>
      <c r="I172" s="17"/>
    </row>
    <row r="173" spans="1:9">
      <c r="A173" s="2">
        <v>11</v>
      </c>
      <c r="B173" s="2" t="s">
        <v>15</v>
      </c>
      <c r="C173" s="2" t="str" cm="1">
        <f t="array" ref="C17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向EC2实例添加一个cron作业,每分钟检查一次本地应用程序的日志,如果检测到HTTP错误,应用程序将重新启动.</v>
      </c>
      <c r="D173" s="2"/>
      <c r="E173" s="2" t="str">
        <f>IF(PDF对照_选项A_F[[#This Row],[PDF文本]]="","",EXACT(PDF对照_选项A_F[[#This Row],[Excel文本]],PDF对照_选项A_F[[#This Row],[PDF文本]]))</f>
        <v/>
      </c>
      <c r="F173" s="2" t="str">
        <f>IF(PDF对照_选项A_F[[#This Row],[PDF文本]]="","",NOT(PDF对照_选项A_F[[#This Row],[是否一致]]))</f>
        <v/>
      </c>
      <c r="G173" s="17"/>
      <c r="H173" s="17"/>
      <c r="I173" s="17"/>
    </row>
    <row r="174" spans="1:9">
      <c r="A174" s="2">
        <v>11</v>
      </c>
      <c r="B174" s="2" t="s">
        <v>16</v>
      </c>
      <c r="C174" s="2" t="str" cm="1">
        <f t="array" ref="C17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NLB 替换为 Application Load Balancer.通过提供公司应用程序的 URL 来启用 HTTP 运行状况检查.配置 Auto Scaling 操作以替换运行状况不佳的实例.</v>
      </c>
      <c r="D174" s="2"/>
      <c r="E174" s="2" t="str">
        <f>IF(PDF对照_选项A_F[[#This Row],[PDF文本]]="","",EXACT(PDF对照_选项A_F[[#This Row],[Excel文本]],PDF对照_选项A_F[[#This Row],[PDF文本]]))</f>
        <v/>
      </c>
      <c r="F174" s="2" t="str">
        <f>IF(PDF对照_选项A_F[[#This Row],[PDF文本]]="","",NOT(PDF对照_选项A_F[[#This Row],[是否一致]]))</f>
        <v/>
      </c>
      <c r="G174" s="17"/>
      <c r="H174" s="17"/>
      <c r="I174" s="17"/>
    </row>
    <row r="175" spans="1:9">
      <c r="A175" s="2">
        <v>11</v>
      </c>
      <c r="B175" s="2" t="s">
        <v>17</v>
      </c>
      <c r="C175" s="2" t="str" cm="1">
        <f t="array" ref="C17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创建监控 NLB 的 UnhealthyHostCount 指标的 Amazon Cloud Watch 警报.配置 Auto Scaling 操作以在警报处于 ALARM 状态时替换不健康的实例.</v>
      </c>
      <c r="D175" s="2"/>
      <c r="E175" s="2" t="str">
        <f>IF(PDF对照_选项A_F[[#This Row],[PDF文本]]="","",EXACT(PDF对照_选项A_F[[#This Row],[Excel文本]],PDF对照_选项A_F[[#This Row],[PDF文本]]))</f>
        <v/>
      </c>
      <c r="F175" s="2" t="str">
        <f>IF(PDF对照_选项A_F[[#This Row],[PDF文本]]="","",NOT(PDF对照_选项A_F[[#This Row],[是否一致]]))</f>
        <v/>
      </c>
      <c r="G175" s="17"/>
      <c r="H175" s="17"/>
      <c r="I175" s="17"/>
    </row>
    <row r="176" spans="1:9">
      <c r="A176" s="2">
        <v>11</v>
      </c>
      <c r="B176" s="2" t="s">
        <v>41</v>
      </c>
      <c r="C176" s="2" cm="1">
        <f t="array" ref="C17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76" s="2"/>
      <c r="E176" s="2" t="str">
        <f>IF(PDF对照_选项A_F[[#This Row],[PDF文本]]="","",EXACT(PDF对照_选项A_F[[#This Row],[Excel文本]],PDF对照_选项A_F[[#This Row],[PDF文本]]))</f>
        <v/>
      </c>
      <c r="F176" s="2" t="str">
        <f>IF(PDF对照_选项A_F[[#This Row],[PDF文本]]="","",NOT(PDF对照_选项A_F[[#This Row],[是否一致]]))</f>
        <v/>
      </c>
      <c r="G176" s="17"/>
      <c r="H176" s="17"/>
      <c r="I176" s="17"/>
    </row>
    <row r="177" spans="1:9">
      <c r="A177" s="2">
        <v>11</v>
      </c>
      <c r="B177" s="2" t="s">
        <v>221</v>
      </c>
      <c r="C177" s="2" cm="1">
        <f t="array" ref="C17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77" s="2"/>
      <c r="E177" s="2" t="str">
        <f>IF(PDF对照_选项A_F[[#This Row],[PDF文本]]="","",EXACT(PDF对照_选项A_F[[#This Row],[Excel文本]],PDF对照_选项A_F[[#This Row],[PDF文本]]))</f>
        <v/>
      </c>
      <c r="F177" s="2" t="str">
        <f>IF(PDF对照_选项A_F[[#This Row],[PDF文本]]="","",NOT(PDF对照_选项A_F[[#This Row],[是否一致]]))</f>
        <v/>
      </c>
      <c r="G177" s="17"/>
      <c r="H177" s="17"/>
      <c r="I177" s="17"/>
    </row>
    <row r="178" spans="1:9">
      <c r="A178" s="2">
        <v>12</v>
      </c>
      <c r="B178" s="2" t="s">
        <v>14</v>
      </c>
      <c r="C178" s="2" t="str" cm="1">
        <f t="array" ref="C17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DynamoDB 全局表.对于 RPO 恢复,将应用程序指向不同的 AWS 区域.</v>
      </c>
      <c r="D178" s="2"/>
      <c r="E178" s="2" t="str">
        <f>IF(PDF对照_选项A_F[[#This Row],[PDF文本]]="","",EXACT(PDF对照_选项A_F[[#This Row],[Excel文本]],PDF对照_选项A_F[[#This Row],[PDF文本]]))</f>
        <v/>
      </c>
      <c r="F178" s="2" t="str">
        <f>IF(PDF对照_选项A_F[[#This Row],[PDF文本]]="","",NOT(PDF对照_选项A_F[[#This Row],[是否一致]]))</f>
        <v/>
      </c>
      <c r="G178" s="17"/>
      <c r="H178" s="17"/>
      <c r="I178" s="17"/>
    </row>
    <row r="179" spans="1:9">
      <c r="A179" s="2">
        <v>12</v>
      </c>
      <c r="B179" s="2" t="s">
        <v>15</v>
      </c>
      <c r="C179" s="2" t="str" cm="1">
        <f t="array" ref="C17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DynamoDB 时间点恢复,对于 RPO恢复,恢复到所需的时间点.</v>
      </c>
      <c r="D179" s="2"/>
      <c r="E179" s="2" t="str">
        <f>IF(PDF对照_选项A_F[[#This Row],[PDF文本]]="","",EXACT(PDF对照_选项A_F[[#This Row],[Excel文本]],PDF对照_选项A_F[[#This Row],[PDF文本]]))</f>
        <v/>
      </c>
      <c r="F179" s="2" t="str">
        <f>IF(PDF对照_选项A_F[[#This Row],[PDF文本]]="","",NOT(PDF对照_选项A_F[[#This Row],[是否一致]]))</f>
        <v/>
      </c>
      <c r="G179" s="17"/>
      <c r="H179" s="17"/>
      <c r="I179" s="17"/>
    </row>
    <row r="180" spans="1:9">
      <c r="A180" s="2">
        <v>12</v>
      </c>
      <c r="B180" s="2" t="s">
        <v>16</v>
      </c>
      <c r="C180" s="2" t="str" cm="1">
        <f t="array" ref="C18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每天将 DynamoDB 数据导出到 Amazon S3 Glacier.对于 RPO 恢复,将数据从 S3 Glacier 导入到 DynamoDB.</v>
      </c>
      <c r="D180" s="2"/>
      <c r="E180" s="2" t="str">
        <f>IF(PDF对照_选项A_F[[#This Row],[PDF文本]]="","",EXACT(PDF对照_选项A_F[[#This Row],[Excel文本]],PDF对照_选项A_F[[#This Row],[PDF文本]]))</f>
        <v/>
      </c>
      <c r="F180" s="2" t="str">
        <f>IF(PDF对照_选项A_F[[#This Row],[PDF文本]]="","",NOT(PDF对照_选项A_F[[#This Row],[是否一致]]))</f>
        <v/>
      </c>
      <c r="G180" s="17"/>
      <c r="H180" s="17"/>
      <c r="I180" s="17"/>
    </row>
    <row r="181" spans="1:9">
      <c r="A181" s="2">
        <v>12</v>
      </c>
      <c r="B181" s="2" t="s">
        <v>17</v>
      </c>
      <c r="C181" s="2" t="str" cm="1">
        <f t="array" ref="C18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每 15 分钟为 DynamoDB 表安排 Amazon Elastic Block Store (Amazon EBS) 快照.对于 RPO 恢复,使用 EBS 快照还原 DynamoDB 表.</v>
      </c>
      <c r="D181" s="2"/>
      <c r="E181" s="2" t="str">
        <f>IF(PDF对照_选项A_F[[#This Row],[PDF文本]]="","",EXACT(PDF对照_选项A_F[[#This Row],[Excel文本]],PDF对照_选项A_F[[#This Row],[PDF文本]]))</f>
        <v/>
      </c>
      <c r="F181" s="2" t="str">
        <f>IF(PDF对照_选项A_F[[#This Row],[PDF文本]]="","",NOT(PDF对照_选项A_F[[#This Row],[是否一致]]))</f>
        <v/>
      </c>
      <c r="G181" s="17"/>
      <c r="H181" s="17"/>
      <c r="I181" s="17"/>
    </row>
    <row r="182" spans="1:9">
      <c r="A182" s="2">
        <v>12</v>
      </c>
      <c r="B182" s="2" t="s">
        <v>41</v>
      </c>
      <c r="C182" s="2" cm="1">
        <f t="array" ref="C18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82" s="2"/>
      <c r="E182" s="2" t="str">
        <f>IF(PDF对照_选项A_F[[#This Row],[PDF文本]]="","",EXACT(PDF对照_选项A_F[[#This Row],[Excel文本]],PDF对照_选项A_F[[#This Row],[PDF文本]]))</f>
        <v/>
      </c>
      <c r="F182" s="2" t="str">
        <f>IF(PDF对照_选项A_F[[#This Row],[PDF文本]]="","",NOT(PDF对照_选项A_F[[#This Row],[是否一致]]))</f>
        <v/>
      </c>
      <c r="G182" s="17"/>
      <c r="H182" s="17"/>
      <c r="I182" s="17"/>
    </row>
    <row r="183" spans="1:9">
      <c r="A183" s="2">
        <v>12</v>
      </c>
      <c r="B183" s="2" t="s">
        <v>221</v>
      </c>
      <c r="C183" s="2" cm="1">
        <f t="array" ref="C18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83" s="2"/>
      <c r="E183" s="2" t="str">
        <f>IF(PDF对照_选项A_F[[#This Row],[PDF文本]]="","",EXACT(PDF对照_选项A_F[[#This Row],[Excel文本]],PDF对照_选项A_F[[#This Row],[PDF文本]]))</f>
        <v/>
      </c>
      <c r="F183" s="2" t="str">
        <f>IF(PDF对照_选项A_F[[#This Row],[PDF文本]]="","",NOT(PDF对照_选项A_F[[#This Row],[是否一致]]))</f>
        <v/>
      </c>
      <c r="G183" s="17"/>
      <c r="H183" s="17"/>
      <c r="I183" s="17"/>
    </row>
    <row r="184" spans="1:9">
      <c r="A184" s="2">
        <v>13</v>
      </c>
      <c r="B184" s="2" t="s">
        <v>14</v>
      </c>
      <c r="C184" s="2" t="str" cm="1">
        <f t="array" ref="C18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Amazon API Gateway 部署到公有子网并调整路由表以通过它路由 S3 调用.</v>
      </c>
      <c r="D184" s="2"/>
      <c r="E184" s="2" t="str">
        <f>IF(PDF对照_选项A_F[[#This Row],[PDF文本]]="","",EXACT(PDF对照_选项A_F[[#This Row],[Excel文本]],PDF对照_选项A_F[[#This Row],[PDF文本]]))</f>
        <v/>
      </c>
      <c r="F184" s="2" t="str">
        <f>IF(PDF对照_选项A_F[[#This Row],[PDF文本]]="","",NOT(PDF对照_选项A_F[[#This Row],[是否一致]]))</f>
        <v/>
      </c>
      <c r="G184" s="17"/>
      <c r="H184" s="17"/>
      <c r="I184" s="17"/>
    </row>
    <row r="185" spans="1:9">
      <c r="A185" s="2">
        <v>13</v>
      </c>
      <c r="B185" s="2" t="s">
        <v>15</v>
      </c>
      <c r="C185" s="2" t="str" cm="1">
        <f t="array" ref="C18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NAT 网关部署到公共子网中,并附加一个允许访问S3 存储桶的端点策略.</v>
      </c>
      <c r="D185" s="2"/>
      <c r="E185" s="2" t="str">
        <f>IF(PDF对照_选项A_F[[#This Row],[PDF文本]]="","",EXACT(PDF对照_选项A_F[[#This Row],[Excel文本]],PDF对照_选项A_F[[#This Row],[PDF文本]]))</f>
        <v/>
      </c>
      <c r="F185" s="2" t="str">
        <f>IF(PDF对照_选项A_F[[#This Row],[PDF文本]]="","",NOT(PDF对照_选项A_F[[#This Row],[是否一致]]))</f>
        <v/>
      </c>
      <c r="G185" s="17"/>
      <c r="H185" s="17"/>
      <c r="I185" s="17"/>
    </row>
    <row r="186" spans="1:9">
      <c r="A186" s="2">
        <v>13</v>
      </c>
      <c r="B186" s="2" t="s">
        <v>16</v>
      </c>
      <c r="C186" s="2" t="str" cm="1">
        <f t="array" ref="C18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将应用程序部署到公共子网中,并允许其通过互联网网关路由以访问S3 存储桶</v>
      </c>
      <c r="D186" s="2"/>
      <c r="E186" s="2" t="str">
        <f>IF(PDF对照_选项A_F[[#This Row],[PDF文本]]="","",EXACT(PDF对照_选项A_F[[#This Row],[Excel文本]],PDF对照_选项A_F[[#This Row],[PDF文本]]))</f>
        <v/>
      </c>
      <c r="F186" s="2" t="str">
        <f>IF(PDF对照_选项A_F[[#This Row],[PDF文本]]="","",NOT(PDF对照_选项A_F[[#This Row],[是否一致]]))</f>
        <v/>
      </c>
      <c r="G186" s="17"/>
      <c r="H186" s="17"/>
      <c r="I186" s="17"/>
    </row>
    <row r="187" spans="1:9">
      <c r="A187" s="2">
        <v>13</v>
      </c>
      <c r="B187" s="2" t="s">
        <v>17</v>
      </c>
      <c r="C187" s="2" t="str" cm="1">
        <f t="array" ref="C18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S3 VPC 网关终端节点部署到VPC中,并附加一个终端节点策略以允许访问S3 存储桶.</v>
      </c>
      <c r="D187" s="2"/>
      <c r="E187" s="2" t="str">
        <f>IF(PDF对照_选项A_F[[#This Row],[PDF文本]]="","",EXACT(PDF对照_选项A_F[[#This Row],[Excel文本]],PDF对照_选项A_F[[#This Row],[PDF文本]]))</f>
        <v/>
      </c>
      <c r="F187" s="2" t="str">
        <f>IF(PDF对照_选项A_F[[#This Row],[PDF文本]]="","",NOT(PDF对照_选项A_F[[#This Row],[是否一致]]))</f>
        <v/>
      </c>
      <c r="G187" s="17"/>
      <c r="H187" s="17"/>
      <c r="I187" s="17"/>
    </row>
    <row r="188" spans="1:9">
      <c r="A188" s="2">
        <v>13</v>
      </c>
      <c r="B188" s="2" t="s">
        <v>41</v>
      </c>
      <c r="C188" s="2" cm="1">
        <f t="array" ref="C18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88" s="2"/>
      <c r="E188" s="2" t="str">
        <f>IF(PDF对照_选项A_F[[#This Row],[PDF文本]]="","",EXACT(PDF对照_选项A_F[[#This Row],[Excel文本]],PDF对照_选项A_F[[#This Row],[PDF文本]]))</f>
        <v/>
      </c>
      <c r="F188" s="2" t="str">
        <f>IF(PDF对照_选项A_F[[#This Row],[PDF文本]]="","",NOT(PDF对照_选项A_F[[#This Row],[是否一致]]))</f>
        <v/>
      </c>
      <c r="G188" s="17"/>
      <c r="H188" s="17"/>
      <c r="I188" s="17"/>
    </row>
    <row r="189" spans="1:9">
      <c r="A189" s="2">
        <v>13</v>
      </c>
      <c r="B189" s="2" t="s">
        <v>221</v>
      </c>
      <c r="C189" s="2" cm="1">
        <f t="array" ref="C18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89" s="2"/>
      <c r="E189" s="2" t="str">
        <f>IF(PDF对照_选项A_F[[#This Row],[PDF文本]]="","",EXACT(PDF对照_选项A_F[[#This Row],[Excel文本]],PDF对照_选项A_F[[#This Row],[PDF文本]]))</f>
        <v/>
      </c>
      <c r="F189" s="2" t="str">
        <f>IF(PDF对照_选项A_F[[#This Row],[PDF文本]]="","",NOT(PDF对照_选项A_F[[#This Row],[是否一致]]))</f>
        <v/>
      </c>
      <c r="G189" s="17"/>
      <c r="H189" s="17"/>
      <c r="I189" s="17"/>
    </row>
    <row r="190" spans="1:9">
      <c r="A190" s="2">
        <v>14</v>
      </c>
      <c r="B190" s="2" t="s">
        <v>14</v>
      </c>
      <c r="C190" s="2" t="str" cm="1">
        <f t="array" ref="C19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将堡垒主机的当前安全组替换为仅允许来自应用程序实例的入站访问的安全组</v>
      </c>
      <c r="D190" s="2"/>
      <c r="E190" s="2" t="str">
        <f>IF(PDF对照_选项A_F[[#This Row],[PDF文本]]="","",EXACT(PDF对照_选项A_F[[#This Row],[Excel文本]],PDF对照_选项A_F[[#This Row],[PDF文本]]))</f>
        <v/>
      </c>
      <c r="F190" s="2" t="str">
        <f>IF(PDF对照_选项A_F[[#This Row],[PDF文本]]="","",NOT(PDF对照_选项A_F[[#This Row],[是否一致]]))</f>
        <v/>
      </c>
      <c r="G190" s="17"/>
      <c r="H190" s="17"/>
      <c r="I190" s="17"/>
    </row>
    <row r="191" spans="1:9">
      <c r="A191" s="2">
        <v>14</v>
      </c>
      <c r="B191" s="2" t="s">
        <v>15</v>
      </c>
      <c r="C191" s="2" t="str" cm="1">
        <f t="array" ref="C19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将堡垒主机的当前安全组替换为只允许公司内部IP范围的入站访问的安全组</v>
      </c>
      <c r="D191" s="2"/>
      <c r="E191" s="2" t="str">
        <f>IF(PDF对照_选项A_F[[#This Row],[PDF文本]]="","",EXACT(PDF对照_选项A_F[[#This Row],[Excel文本]],PDF对照_选项A_F[[#This Row],[PDF文本]]))</f>
        <v/>
      </c>
      <c r="F191" s="2" t="str">
        <f>IF(PDF对照_选项A_F[[#This Row],[PDF文本]]="","",NOT(PDF对照_选项A_F[[#This Row],[是否一致]]))</f>
        <v/>
      </c>
      <c r="G191" s="17"/>
      <c r="H191" s="17"/>
      <c r="I191" s="17"/>
    </row>
    <row r="192" spans="1:9">
      <c r="A192" s="2">
        <v>14</v>
      </c>
      <c r="B192" s="2" t="s">
        <v>16</v>
      </c>
      <c r="C192" s="2" t="str" cm="1">
        <f t="array" ref="C19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将堡垒主机的当前安全组替换为只允许公司外部IP范围入站访问的安全组</v>
      </c>
      <c r="D192" s="2"/>
      <c r="E192" s="2" t="str">
        <f>IF(PDF对照_选项A_F[[#This Row],[PDF文本]]="","",EXACT(PDF对照_选项A_F[[#This Row],[Excel文本]],PDF对照_选项A_F[[#This Row],[PDF文本]]))</f>
        <v/>
      </c>
      <c r="F192" s="2" t="str">
        <f>IF(PDF对照_选项A_F[[#This Row],[PDF文本]]="","",NOT(PDF对照_选项A_F[[#This Row],[是否一致]]))</f>
        <v/>
      </c>
      <c r="G192" s="17"/>
      <c r="H192" s="17"/>
      <c r="I192" s="17"/>
    </row>
    <row r="193" spans="1:9">
      <c r="A193" s="2">
        <v>14</v>
      </c>
      <c r="B193" s="2" t="s">
        <v>17</v>
      </c>
      <c r="C193" s="2" t="str" cm="1">
        <f t="array" ref="C19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将应用程序实例的当前安全组替换为仅允许从堡垒主机的私有IP地址进行入站 SSH 访问的安全组</v>
      </c>
      <c r="D193" s="2"/>
      <c r="E193" s="2" t="str">
        <f>IF(PDF对照_选项A_F[[#This Row],[PDF文本]]="","",EXACT(PDF对照_选项A_F[[#This Row],[Excel文本]],PDF对照_选项A_F[[#This Row],[PDF文本]]))</f>
        <v/>
      </c>
      <c r="F193" s="2" t="str">
        <f>IF(PDF对照_选项A_F[[#This Row],[PDF文本]]="","",NOT(PDF对照_选项A_F[[#This Row],[是否一致]]))</f>
        <v/>
      </c>
      <c r="G193" s="17"/>
      <c r="H193" s="17"/>
      <c r="I193" s="17"/>
    </row>
    <row r="194" spans="1:9">
      <c r="A194" s="2">
        <v>14</v>
      </c>
      <c r="B194" s="2" t="s">
        <v>41</v>
      </c>
      <c r="C194" s="2" t="str" cm="1">
        <f t="array" ref="C19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将应用程序实例的当前安全组替换为仅允许从堡垒主机的公共IP 地址进行入站 SSH 访问的安全组</v>
      </c>
      <c r="D194" s="2"/>
      <c r="E194" s="2" t="str">
        <f>IF(PDF对照_选项A_F[[#This Row],[PDF文本]]="","",EXACT(PDF对照_选项A_F[[#This Row],[Excel文本]],PDF对照_选项A_F[[#This Row],[PDF文本]]))</f>
        <v/>
      </c>
      <c r="F194" s="2" t="str">
        <f>IF(PDF对照_选项A_F[[#This Row],[PDF文本]]="","",NOT(PDF对照_选项A_F[[#This Row],[是否一致]]))</f>
        <v/>
      </c>
      <c r="G194" s="17"/>
      <c r="H194" s="17"/>
      <c r="I194" s="17"/>
    </row>
    <row r="195" spans="1:9">
      <c r="A195" s="2">
        <v>14</v>
      </c>
      <c r="B195" s="2" t="s">
        <v>221</v>
      </c>
      <c r="C195" s="2" cm="1">
        <f t="array" ref="C19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195" s="2"/>
      <c r="E195" s="2" t="str">
        <f>IF(PDF对照_选项A_F[[#This Row],[PDF文本]]="","",EXACT(PDF对照_选项A_F[[#This Row],[Excel文本]],PDF对照_选项A_F[[#This Row],[PDF文本]]))</f>
        <v/>
      </c>
      <c r="F195" s="2" t="str">
        <f>IF(PDF对照_选项A_F[[#This Row],[PDF文本]]="","",NOT(PDF对照_选项A_F[[#This Row],[是否一致]]))</f>
        <v/>
      </c>
      <c r="G195" s="17"/>
      <c r="H195" s="17"/>
      <c r="I195" s="17"/>
    </row>
    <row r="196" spans="1:9">
      <c r="A196" s="2">
        <v>15</v>
      </c>
      <c r="B196" s="2" t="s">
        <v>14</v>
      </c>
      <c r="C196" s="2" t="str" cm="1">
        <f t="array" ref="C19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Web 层的安全组配置为允许来自 0.0.0.0/0 的端口 443 上的入站流量.</v>
      </c>
      <c r="D196" s="2"/>
      <c r="E196" s="2" t="str">
        <f>IF(PDF对照_选项A_F[[#This Row],[PDF文本]]="","",EXACT(PDF对照_选项A_F[[#This Row],[Excel文本]],PDF对照_选项A_F[[#This Row],[PDF文本]]))</f>
        <v/>
      </c>
      <c r="F196" s="2" t="str">
        <f>IF(PDF对照_选项A_F[[#This Row],[PDF文本]]="","",NOT(PDF对照_选项A_F[[#This Row],[是否一致]]))</f>
        <v/>
      </c>
      <c r="G196" s="17"/>
      <c r="H196" s="17"/>
      <c r="I196" s="17"/>
    </row>
    <row r="197" spans="1:9">
      <c r="A197" s="2">
        <v>15</v>
      </c>
      <c r="B197" s="2" t="s">
        <v>15</v>
      </c>
      <c r="C197" s="2" t="str" cm="1">
        <f t="array" ref="C19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Web 层的安全组配置为允许来自 0.0.0.0/0 的端口 443 上的出站流量.</v>
      </c>
      <c r="D197" s="2"/>
      <c r="E197" s="2" t="str">
        <f>IF(PDF对照_选项A_F[[#This Row],[PDF文本]]="","",EXACT(PDF对照_选项A_F[[#This Row],[Excel文本]],PDF对照_选项A_F[[#This Row],[PDF文本]]))</f>
        <v/>
      </c>
      <c r="F197" s="2" t="str">
        <f>IF(PDF对照_选项A_F[[#This Row],[PDF文本]]="","",NOT(PDF对照_选项A_F[[#This Row],[是否一致]]))</f>
        <v/>
      </c>
      <c r="G197" s="17"/>
      <c r="H197" s="17"/>
      <c r="I197" s="17"/>
    </row>
    <row r="198" spans="1:9">
      <c r="A198" s="2">
        <v>15</v>
      </c>
      <c r="B198" s="2" t="s">
        <v>16</v>
      </c>
      <c r="C198" s="2" t="str" cm="1">
        <f t="array" ref="C19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配置数据库层的安全组以允许来自 Web 层安全组的端口 1433 上的入站流量.</v>
      </c>
      <c r="D198" s="2"/>
      <c r="E198" s="2" t="str">
        <f>IF(PDF对照_选项A_F[[#This Row],[PDF文本]]="","",EXACT(PDF对照_选项A_F[[#This Row],[Excel文本]],PDF对照_选项A_F[[#This Row],[PDF文本]]))</f>
        <v/>
      </c>
      <c r="F198" s="2" t="str">
        <f>IF(PDF对照_选项A_F[[#This Row],[PDF文本]]="","",NOT(PDF对照_选项A_F[[#This Row],[是否一致]]))</f>
        <v/>
      </c>
      <c r="G198" s="17"/>
      <c r="H198" s="17"/>
      <c r="I198" s="17"/>
    </row>
    <row r="199" spans="1:9">
      <c r="A199" s="2">
        <v>15</v>
      </c>
      <c r="B199" s="2" t="s">
        <v>17</v>
      </c>
      <c r="C199" s="2" t="str" cm="1">
        <f t="array" ref="C19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配置数据库层的安全组以允许端口 443 和 1433 上的出站流量到 Web 层的安全组.</v>
      </c>
      <c r="D199" s="2"/>
      <c r="E199" s="2" t="str">
        <f>IF(PDF对照_选项A_F[[#This Row],[PDF文本]]="","",EXACT(PDF对照_选项A_F[[#This Row],[Excel文本]],PDF对照_选项A_F[[#This Row],[PDF文本]]))</f>
        <v/>
      </c>
      <c r="F199" s="2" t="str">
        <f>IF(PDF对照_选项A_F[[#This Row],[PDF文本]]="","",NOT(PDF对照_选项A_F[[#This Row],[是否一致]]))</f>
        <v/>
      </c>
      <c r="G199" s="17"/>
      <c r="H199" s="17"/>
      <c r="I199" s="17"/>
    </row>
    <row r="200" spans="1:9">
      <c r="A200" s="2">
        <v>15</v>
      </c>
      <c r="B200" s="2" t="s">
        <v>41</v>
      </c>
      <c r="C200" s="2" t="str" cm="1">
        <f t="array" ref="C20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配置数据库层的安全组以允许来自 Web 层安全组的端口 443 和 1433 上的入站流量.</v>
      </c>
      <c r="D200" s="2"/>
      <c r="E200" s="2" t="str">
        <f>IF(PDF对照_选项A_F[[#This Row],[PDF文本]]="","",EXACT(PDF对照_选项A_F[[#This Row],[Excel文本]],PDF对照_选项A_F[[#This Row],[PDF文本]]))</f>
        <v/>
      </c>
      <c r="F200" s="2" t="str">
        <f>IF(PDF对照_选项A_F[[#This Row],[PDF文本]]="","",NOT(PDF对照_选项A_F[[#This Row],[是否一致]]))</f>
        <v/>
      </c>
      <c r="G200" s="17"/>
      <c r="H200" s="17"/>
      <c r="I200" s="17"/>
    </row>
    <row r="201" spans="1:9">
      <c r="A201" s="2">
        <v>15</v>
      </c>
      <c r="B201" s="2" t="s">
        <v>221</v>
      </c>
      <c r="C201" s="2" cm="1">
        <f t="array" ref="C20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01" s="2"/>
      <c r="E201" s="2" t="str">
        <f>IF(PDF对照_选项A_F[[#This Row],[PDF文本]]="","",EXACT(PDF对照_选项A_F[[#This Row],[Excel文本]],PDF对照_选项A_F[[#This Row],[PDF文本]]))</f>
        <v/>
      </c>
      <c r="F201" s="2" t="str">
        <f>IF(PDF对照_选项A_F[[#This Row],[PDF文本]]="","",NOT(PDF对照_选项A_F[[#This Row],[是否一致]]))</f>
        <v/>
      </c>
      <c r="G201" s="17"/>
      <c r="H201" s="17"/>
      <c r="I201" s="17"/>
    </row>
    <row r="202" spans="1:9">
      <c r="A202" s="2">
        <v>16</v>
      </c>
      <c r="B202" s="2" t="s">
        <v>14</v>
      </c>
      <c r="C202" s="2" t="str" cm="1">
        <f t="array" ref="C20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API Gateway 并将事务定向到 AWS Lambda 函数作为应用程序层.使用 Amazon Simple Queue Service (Amazon SQS)作为应用程序服务之间的通信层.</v>
      </c>
      <c r="D202" s="2"/>
      <c r="E202" s="2" t="str">
        <f>IF(PDF对照_选项A_F[[#This Row],[PDF文本]]="","",EXACT(PDF对照_选项A_F[[#This Row],[Excel文本]],PDF对照_选项A_F[[#This Row],[PDF文本]]))</f>
        <v/>
      </c>
      <c r="F202" s="2" t="str">
        <f>IF(PDF对照_选项A_F[[#This Row],[PDF文本]]="","",NOT(PDF对照_选项A_F[[#This Row],[是否一致]]))</f>
        <v/>
      </c>
      <c r="G202" s="17"/>
      <c r="H202" s="17"/>
      <c r="I202" s="17"/>
    </row>
    <row r="203" spans="1:9">
      <c r="A203" s="2">
        <v>16</v>
      </c>
      <c r="B203" s="2" t="s">
        <v>15</v>
      </c>
      <c r="C203" s="2" t="str" cm="1">
        <f t="array" ref="C20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CloudWatch 指标分析应用程序性能历史,以确定服务器在性能故障期间的峰值利用率.增加应用程序服务器的Amazon EC2 实例的大小以满足峰值要求.</v>
      </c>
      <c r="D203" s="2"/>
      <c r="E203" s="2" t="str">
        <f>IF(PDF对照_选项A_F[[#This Row],[PDF文本]]="","",EXACT(PDF对照_选项A_F[[#This Row],[Excel文本]],PDF对照_选项A_F[[#This Row],[PDF文本]]))</f>
        <v/>
      </c>
      <c r="F203" s="2" t="str">
        <f>IF(PDF对照_选项A_F[[#This Row],[PDF文本]]="","",NOT(PDF对照_选项A_F[[#This Row],[是否一致]]))</f>
        <v/>
      </c>
      <c r="G203" s="17"/>
      <c r="H203" s="17"/>
      <c r="I203" s="17"/>
    </row>
    <row r="204" spans="1:9">
      <c r="A204" s="2">
        <v>16</v>
      </c>
      <c r="B204" s="2" t="s">
        <v>16</v>
      </c>
      <c r="C204" s="2" t="str" cm="1">
        <f t="array" ref="C20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Simple Notification Service (Amazon SNS)处理 Auto Scaling 组中 Amazon EC2 上运行的应用程序服务器之间的消息传递.使用 Amazon CloudWatch 监控 SNS 队列长度并根据需要进行扩展和缩减.</v>
      </c>
      <c r="D204" s="2"/>
      <c r="E204" s="2" t="str">
        <f>IF(PDF对照_选项A_F[[#This Row],[PDF文本]]="","",EXACT(PDF对照_选项A_F[[#This Row],[Excel文本]],PDF对照_选项A_F[[#This Row],[PDF文本]]))</f>
        <v/>
      </c>
      <c r="F204" s="2" t="str">
        <f>IF(PDF对照_选项A_F[[#This Row],[PDF文本]]="","",NOT(PDF对照_选项A_F[[#This Row],[是否一致]]))</f>
        <v/>
      </c>
      <c r="G204" s="17"/>
      <c r="H204" s="17"/>
      <c r="I204" s="17"/>
    </row>
    <row r="205" spans="1:9">
      <c r="A205" s="2">
        <v>16</v>
      </c>
      <c r="B205" s="2" t="s">
        <v>17</v>
      </c>
      <c r="C205" s="2" t="str" cm="1">
        <f t="array" ref="C20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Simple Queue Service (Amazon SQS)处理 Auto Scaling 组中 Amazon EC2 上运行的应用程序服务器之间的消息传递.使用 Amazon CloudWatch 监控 SQS 队列长度并在检测到通信故障时向上扩展.</v>
      </c>
      <c r="D205" s="2"/>
      <c r="E205" s="2" t="str">
        <f>IF(PDF对照_选项A_F[[#This Row],[PDF文本]]="","",EXACT(PDF对照_选项A_F[[#This Row],[Excel文本]],PDF对照_选项A_F[[#This Row],[PDF文本]]))</f>
        <v/>
      </c>
      <c r="F205" s="2" t="str">
        <f>IF(PDF对照_选项A_F[[#This Row],[PDF文本]]="","",NOT(PDF对照_选项A_F[[#This Row],[是否一致]]))</f>
        <v/>
      </c>
      <c r="G205" s="17"/>
      <c r="H205" s="17"/>
      <c r="I205" s="17"/>
    </row>
    <row r="206" spans="1:9">
      <c r="A206" s="2">
        <v>16</v>
      </c>
      <c r="B206" s="2" t="s">
        <v>41</v>
      </c>
      <c r="C206" s="2" cm="1">
        <f t="array" ref="C20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06" s="2"/>
      <c r="E206" s="2" t="str">
        <f>IF(PDF对照_选项A_F[[#This Row],[PDF文本]]="","",EXACT(PDF对照_选项A_F[[#This Row],[Excel文本]],PDF对照_选项A_F[[#This Row],[PDF文本]]))</f>
        <v/>
      </c>
      <c r="F206" s="2" t="str">
        <f>IF(PDF对照_选项A_F[[#This Row],[PDF文本]]="","",NOT(PDF对照_选项A_F[[#This Row],[是否一致]]))</f>
        <v/>
      </c>
      <c r="G206" s="17"/>
      <c r="H206" s="17"/>
      <c r="I206" s="17"/>
    </row>
    <row r="207" spans="1:9">
      <c r="A207" s="2">
        <v>16</v>
      </c>
      <c r="B207" s="2" t="s">
        <v>221</v>
      </c>
      <c r="C207" s="2" cm="1">
        <f t="array" ref="C20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07" s="2"/>
      <c r="E207" s="2" t="str">
        <f>IF(PDF对照_选项A_F[[#This Row],[PDF文本]]="","",EXACT(PDF对照_选项A_F[[#This Row],[Excel文本]],PDF对照_选项A_F[[#This Row],[PDF文本]]))</f>
        <v/>
      </c>
      <c r="F207" s="2" t="str">
        <f>IF(PDF对照_选项A_F[[#This Row],[PDF文本]]="","",NOT(PDF对照_选项A_F[[#This Row],[是否一致]]))</f>
        <v/>
      </c>
      <c r="G207" s="17"/>
      <c r="H207" s="17"/>
      <c r="I207" s="17"/>
    </row>
    <row r="208" spans="1:9">
      <c r="A208" s="2">
        <v>17</v>
      </c>
      <c r="B208" s="2" t="s">
        <v>14</v>
      </c>
      <c r="C208" s="2" t="str" cm="1">
        <f t="array" ref="C20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AWS DataSync 通过公共互联网</v>
      </c>
      <c r="D208" s="2"/>
      <c r="E208" s="2" t="str">
        <f>IF(PDF对照_选项A_F[[#This Row],[PDF文本]]="","",EXACT(PDF对照_选项A_F[[#This Row],[Excel文本]],PDF对照_选项A_F[[#This Row],[PDF文本]]))</f>
        <v/>
      </c>
      <c r="F208" s="2" t="str">
        <f>IF(PDF对照_选项A_F[[#This Row],[PDF文本]]="","",NOT(PDF对照_选项A_F[[#This Row],[是否一致]]))</f>
        <v/>
      </c>
      <c r="G208" s="17"/>
      <c r="H208" s="17"/>
      <c r="I208" s="17"/>
    </row>
    <row r="209" spans="1:9">
      <c r="A209" s="2">
        <v>17</v>
      </c>
      <c r="B209" s="2" t="s">
        <v>15</v>
      </c>
      <c r="C209" s="2" t="str" cm="1">
        <f t="array" ref="C20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AWS DataSync 通过 AWS Direct Connect</v>
      </c>
      <c r="D209" s="2"/>
      <c r="E209" s="2" t="str">
        <f>IF(PDF对照_选项A_F[[#This Row],[PDF文本]]="","",EXACT(PDF对照_选项A_F[[#This Row],[Excel文本]],PDF对照_选项A_F[[#This Row],[PDF文本]]))</f>
        <v/>
      </c>
      <c r="F209" s="2" t="str">
        <f>IF(PDF对照_选项A_F[[#This Row],[PDF文本]]="","",NOT(PDF对照_选项A_F[[#This Row],[是否一致]]))</f>
        <v/>
      </c>
      <c r="G209" s="17"/>
      <c r="H209" s="17"/>
      <c r="I209" s="17"/>
    </row>
    <row r="210" spans="1:9">
      <c r="A210" s="2">
        <v>17</v>
      </c>
      <c r="B210" s="2" t="s">
        <v>16</v>
      </c>
      <c r="C210" s="2" t="str" cm="1">
        <f t="array" ref="C21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AWS Database Migration Service (AWS DMS) 通过公共互联网</v>
      </c>
      <c r="D210" s="2"/>
      <c r="E210" s="2" t="str">
        <f>IF(PDF对照_选项A_F[[#This Row],[PDF文本]]="","",EXACT(PDF对照_选项A_F[[#This Row],[Excel文本]],PDF对照_选项A_F[[#This Row],[PDF文本]]))</f>
        <v/>
      </c>
      <c r="F210" s="2" t="str">
        <f>IF(PDF对照_选项A_F[[#This Row],[PDF文本]]="","",NOT(PDF对照_选项A_F[[#This Row],[是否一致]]))</f>
        <v/>
      </c>
      <c r="G210" s="17"/>
      <c r="H210" s="17"/>
      <c r="I210" s="17"/>
    </row>
    <row r="211" spans="1:9">
      <c r="A211" s="2">
        <v>17</v>
      </c>
      <c r="B211" s="2" t="s">
        <v>17</v>
      </c>
      <c r="C211" s="2" t="str" cm="1">
        <f t="array" ref="C21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AWS 数据库迁移服务(AWS DMS)通过 AWS Direct Connect</v>
      </c>
      <c r="D211" s="2"/>
      <c r="E211" s="2" t="str">
        <f>IF(PDF对照_选项A_F[[#This Row],[PDF文本]]="","",EXACT(PDF对照_选项A_F[[#This Row],[Excel文本]],PDF对照_选项A_F[[#This Row],[PDF文本]]))</f>
        <v/>
      </c>
      <c r="F211" s="2" t="str">
        <f>IF(PDF对照_选项A_F[[#This Row],[PDF文本]]="","",NOT(PDF对照_选项A_F[[#This Row],[是否一致]]))</f>
        <v/>
      </c>
      <c r="G211" s="17"/>
      <c r="H211" s="17"/>
      <c r="I211" s="17"/>
    </row>
    <row r="212" spans="1:9">
      <c r="A212" s="2">
        <v>17</v>
      </c>
      <c r="B212" s="2" t="s">
        <v>41</v>
      </c>
      <c r="C212" s="2" cm="1">
        <f t="array" ref="C21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12" s="2"/>
      <c r="E212" s="2" t="str">
        <f>IF(PDF对照_选项A_F[[#This Row],[PDF文本]]="","",EXACT(PDF对照_选项A_F[[#This Row],[Excel文本]],PDF对照_选项A_F[[#This Row],[PDF文本]]))</f>
        <v/>
      </c>
      <c r="F212" s="2" t="str">
        <f>IF(PDF对照_选项A_F[[#This Row],[PDF文本]]="","",NOT(PDF对照_选项A_F[[#This Row],[是否一致]]))</f>
        <v/>
      </c>
      <c r="G212" s="17"/>
      <c r="H212" s="17"/>
      <c r="I212" s="17"/>
    </row>
    <row r="213" spans="1:9">
      <c r="A213" s="2">
        <v>17</v>
      </c>
      <c r="B213" s="2" t="s">
        <v>221</v>
      </c>
      <c r="C213" s="2" cm="1">
        <f t="array" ref="C21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13" s="2"/>
      <c r="E213" s="2" t="str">
        <f>IF(PDF对照_选项A_F[[#This Row],[PDF文本]]="","",EXACT(PDF对照_选项A_F[[#This Row],[Excel文本]],PDF对照_选项A_F[[#This Row],[PDF文本]]))</f>
        <v/>
      </c>
      <c r="F213" s="2" t="str">
        <f>IF(PDF对照_选项A_F[[#This Row],[PDF文本]]="","",NOT(PDF对照_选项A_F[[#This Row],[是否一致]]))</f>
        <v/>
      </c>
      <c r="G213" s="17"/>
      <c r="H213" s="17"/>
      <c r="I213" s="17"/>
    </row>
    <row r="214" spans="1:9">
      <c r="A214" s="2">
        <v>18</v>
      </c>
      <c r="B214" s="2" t="s">
        <v>14</v>
      </c>
      <c r="C214" s="2" t="str" cm="1">
        <f t="array" ref="C21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部署 Amazon EC2 实例以托管将数据发送到 Amazon Kinesis 数据流的 API.创建使用 Kinesis 数据流作为数据源的 Amazon Kinesis Data Firehose 传输流.使用 AWS Lambda 函数转换数据.使用Kinesis Data Firehose 传输流将数据发送到 Amazon S3.</v>
      </c>
      <c r="D214" s="2"/>
      <c r="E214" s="2" t="str">
        <f>IF(PDF对照_选项A_F[[#This Row],[PDF文本]]="","",EXACT(PDF对照_选项A_F[[#This Row],[Excel文本]],PDF对照_选项A_F[[#This Row],[PDF文本]]))</f>
        <v/>
      </c>
      <c r="F214" s="2" t="str">
        <f>IF(PDF对照_选项A_F[[#This Row],[PDF文本]]="","",NOT(PDF对照_选项A_F[[#This Row],[是否一致]]))</f>
        <v/>
      </c>
      <c r="G214" s="17"/>
      <c r="H214" s="17"/>
      <c r="I214" s="17"/>
    </row>
    <row r="215" spans="1:9">
      <c r="A215" s="2">
        <v>18</v>
      </c>
      <c r="B215" s="2" t="s">
        <v>15</v>
      </c>
      <c r="C215" s="2" t="str" cm="1">
        <f t="array" ref="C21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部署 Amazon EC2 实例以托管将数据发送到 AWS Glue 的 API.停止对 EC2 实例的源/目标检查.使用 AWS Glue 转换数据并将数据发送到 Amazon S3.</v>
      </c>
      <c r="D215" s="2"/>
      <c r="E215" s="2" t="str">
        <f>IF(PDF对照_选项A_F[[#This Row],[PDF文本]]="","",EXACT(PDF对照_选项A_F[[#This Row],[Excel文本]],PDF对照_选项A_F[[#This Row],[PDF文本]]))</f>
        <v/>
      </c>
      <c r="F215" s="2" t="str">
        <f>IF(PDF对照_选项A_F[[#This Row],[PDF文本]]="","",NOT(PDF对照_选项A_F[[#This Row],[是否一致]]))</f>
        <v/>
      </c>
      <c r="G215" s="17"/>
      <c r="H215" s="17"/>
      <c r="I215" s="17"/>
    </row>
    <row r="216" spans="1:9">
      <c r="A216" s="2">
        <v>18</v>
      </c>
      <c r="B216" s="2" t="s">
        <v>16</v>
      </c>
      <c r="C216" s="2" t="str" cm="1">
        <f t="array" ref="C21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Amazon API Gateway API 以将数据发送到 Amazon Kinesis 数据流.创建使用 Kinesis 数据流作为数据源的 Amazon Kinesis Data Firehose 传输流.使用 AWS Lambda 函数转换数据.使用 Kinesis Data Firehose 传输流将数据发送到 Amazon S3.</v>
      </c>
      <c r="D216" s="2"/>
      <c r="E216" s="2" t="str">
        <f>IF(PDF对照_选项A_F[[#This Row],[PDF文本]]="","",EXACT(PDF对照_选项A_F[[#This Row],[Excel文本]],PDF对照_选项A_F[[#This Row],[PDF文本]]))</f>
        <v/>
      </c>
      <c r="F216" s="2" t="str">
        <f>IF(PDF对照_选项A_F[[#This Row],[PDF文本]]="","",NOT(PDF对照_选项A_F[[#This Row],[是否一致]]))</f>
        <v/>
      </c>
      <c r="G216" s="17"/>
      <c r="H216" s="17"/>
      <c r="I216" s="17"/>
    </row>
    <row r="217" spans="1:9">
      <c r="A217" s="2">
        <v>18</v>
      </c>
      <c r="B217" s="2" t="s">
        <v>17</v>
      </c>
      <c r="C217" s="2" t="str" cm="1">
        <f t="array" ref="C21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Amazon API Gateway API 以将数据发送到 AWS Glue.使用 AWS Lambda 函数转换数据.使用 AWS Glue 将数据发送到 Amazon S3.</v>
      </c>
      <c r="D217" s="2"/>
      <c r="E217" s="2" t="str">
        <f>IF(PDF对照_选项A_F[[#This Row],[PDF文本]]="","",EXACT(PDF对照_选项A_F[[#This Row],[Excel文本]],PDF对照_选项A_F[[#This Row],[PDF文本]]))</f>
        <v/>
      </c>
      <c r="F217" s="2" t="str">
        <f>IF(PDF对照_选项A_F[[#This Row],[PDF文本]]="","",NOT(PDF对照_选项A_F[[#This Row],[是否一致]]))</f>
        <v/>
      </c>
      <c r="G217" s="17"/>
      <c r="H217" s="17"/>
      <c r="I217" s="17"/>
    </row>
    <row r="218" spans="1:9">
      <c r="A218" s="2">
        <v>18</v>
      </c>
      <c r="B218" s="2" t="s">
        <v>41</v>
      </c>
      <c r="C218" s="2" cm="1">
        <f t="array" ref="C21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18" s="2"/>
      <c r="E218" s="2" t="str">
        <f>IF(PDF对照_选项A_F[[#This Row],[PDF文本]]="","",EXACT(PDF对照_选项A_F[[#This Row],[Excel文本]],PDF对照_选项A_F[[#This Row],[PDF文本]]))</f>
        <v/>
      </c>
      <c r="F218" s="2" t="str">
        <f>IF(PDF对照_选项A_F[[#This Row],[PDF文本]]="","",NOT(PDF对照_选项A_F[[#This Row],[是否一致]]))</f>
        <v/>
      </c>
      <c r="G218" s="17"/>
      <c r="H218" s="17"/>
      <c r="I218" s="17"/>
    </row>
    <row r="219" spans="1:9">
      <c r="A219" s="2">
        <v>18</v>
      </c>
      <c r="B219" s="2" t="s">
        <v>221</v>
      </c>
      <c r="C219" s="2" cm="1">
        <f t="array" ref="C21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19" s="2"/>
      <c r="E219" s="2" t="str">
        <f>IF(PDF对照_选项A_F[[#This Row],[PDF文本]]="","",EXACT(PDF对照_选项A_F[[#This Row],[Excel文本]],PDF对照_选项A_F[[#This Row],[PDF文本]]))</f>
        <v/>
      </c>
      <c r="F219" s="2" t="str">
        <f>IF(PDF对照_选项A_F[[#This Row],[PDF文本]]="","",NOT(PDF对照_选项A_F[[#This Row],[是否一致]]))</f>
        <v/>
      </c>
      <c r="G219" s="17"/>
      <c r="H219" s="17"/>
      <c r="I219" s="17"/>
    </row>
    <row r="220" spans="1:9">
      <c r="A220" s="2">
        <v>19</v>
      </c>
      <c r="B220" s="2" t="s">
        <v>14</v>
      </c>
      <c r="C220" s="2" t="str" cm="1">
        <f t="array" ref="C22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DynamoDB 时间点恢复持续备份表.</v>
      </c>
      <c r="D220" s="2"/>
      <c r="E220" s="2" t="str">
        <f>IF(PDF对照_选项A_F[[#This Row],[PDF文本]]="","",EXACT(PDF对照_选项A_F[[#This Row],[Excel文本]],PDF对照_选项A_F[[#This Row],[PDF文本]]))</f>
        <v/>
      </c>
      <c r="F220" s="2" t="str">
        <f>IF(PDF对照_选项A_F[[#This Row],[PDF文本]]="","",NOT(PDF对照_选项A_F[[#This Row],[是否一致]]))</f>
        <v/>
      </c>
      <c r="G220" s="17"/>
      <c r="H220" s="17"/>
      <c r="I220" s="17"/>
    </row>
    <row r="221" spans="1:9">
      <c r="A221" s="2">
        <v>19</v>
      </c>
      <c r="B221" s="2" t="s">
        <v>15</v>
      </c>
      <c r="C221" s="2" t="str" cm="1">
        <f t="array" ref="C22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Backup 为表创建备份计划和保留策略.</v>
      </c>
      <c r="D221" s="2"/>
      <c r="E221" s="2" t="str">
        <f>IF(PDF对照_选项A_F[[#This Row],[PDF文本]]="","",EXACT(PDF对照_选项A_F[[#This Row],[Excel文本]],PDF对照_选项A_F[[#This Row],[PDF文本]]))</f>
        <v/>
      </c>
      <c r="F221" s="2" t="str">
        <f>IF(PDF对照_选项A_F[[#This Row],[PDF文本]]="","",NOT(PDF对照_选项A_F[[#This Row],[是否一致]]))</f>
        <v/>
      </c>
      <c r="G221" s="17"/>
      <c r="H221" s="17"/>
      <c r="I221" s="17"/>
    </row>
    <row r="222" spans="1:9">
      <c r="A222" s="2">
        <v>19</v>
      </c>
      <c r="B222" s="2" t="s">
        <v>16</v>
      </c>
      <c r="C222" s="2" t="str" cm="1">
        <f t="array" ref="C22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DynamoDB 控制台创建表的按需备份.将备份存储在 Amazon S3 存储桶中.为 S3 存储桶设置 S3 生命周期配置.</v>
      </c>
      <c r="D222" s="2"/>
      <c r="E222" s="2" t="str">
        <f>IF(PDF对照_选项A_F[[#This Row],[PDF文本]]="","",EXACT(PDF对照_选项A_F[[#This Row],[Excel文本]],PDF对照_选项A_F[[#This Row],[PDF文本]]))</f>
        <v/>
      </c>
      <c r="F222" s="2" t="str">
        <f>IF(PDF对照_选项A_F[[#This Row],[PDF文本]]="","",NOT(PDF对照_选项A_F[[#This Row],[是否一致]]))</f>
        <v/>
      </c>
      <c r="G222" s="17"/>
      <c r="H222" s="17"/>
      <c r="I222" s="17"/>
    </row>
    <row r="223" spans="1:9">
      <c r="A223" s="2">
        <v>19</v>
      </c>
      <c r="B223" s="2" t="s">
        <v>17</v>
      </c>
      <c r="C223" s="2" t="str" cm="1">
        <f t="array" ref="C22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Amazon EventBridge (Amazon CloudWatch Events)规则以调用 AWS Lambda 函数.配置 Lambda 函数以备份表并将备份存储在 Amazon S3 存储桶中.为 S3 存储桶设置 S3 生命周期配置</v>
      </c>
      <c r="D223" s="2"/>
      <c r="E223" s="2" t="str">
        <f>IF(PDF对照_选项A_F[[#This Row],[PDF文本]]="","",EXACT(PDF对照_选项A_F[[#This Row],[Excel文本]],PDF对照_选项A_F[[#This Row],[PDF文本]]))</f>
        <v/>
      </c>
      <c r="F223" s="2" t="str">
        <f>IF(PDF对照_选项A_F[[#This Row],[PDF文本]]="","",NOT(PDF对照_选项A_F[[#This Row],[是否一致]]))</f>
        <v/>
      </c>
      <c r="G223" s="17"/>
      <c r="H223" s="17"/>
      <c r="I223" s="17"/>
    </row>
    <row r="224" spans="1:9">
      <c r="A224" s="2">
        <v>19</v>
      </c>
      <c r="B224" s="2" t="s">
        <v>41</v>
      </c>
      <c r="C224" s="2" cm="1">
        <f t="array" ref="C22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24" s="2"/>
      <c r="E224" s="2" t="str">
        <f>IF(PDF对照_选项A_F[[#This Row],[PDF文本]]="","",EXACT(PDF对照_选项A_F[[#This Row],[Excel文本]],PDF对照_选项A_F[[#This Row],[PDF文本]]))</f>
        <v/>
      </c>
      <c r="F224" s="2" t="str">
        <f>IF(PDF对照_选项A_F[[#This Row],[PDF文本]]="","",NOT(PDF对照_选项A_F[[#This Row],[是否一致]]))</f>
        <v/>
      </c>
      <c r="G224" s="17"/>
      <c r="H224" s="17"/>
      <c r="I224" s="17"/>
    </row>
    <row r="225" spans="1:9">
      <c r="A225" s="2">
        <v>19</v>
      </c>
      <c r="B225" s="2" t="s">
        <v>221</v>
      </c>
      <c r="C225" s="2" cm="1">
        <f t="array" ref="C22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25" s="2"/>
      <c r="E225" s="2" t="str">
        <f>IF(PDF对照_选项A_F[[#This Row],[PDF文本]]="","",EXACT(PDF对照_选项A_F[[#This Row],[Excel文本]],PDF对照_选项A_F[[#This Row],[PDF文本]]))</f>
        <v/>
      </c>
      <c r="F225" s="2" t="str">
        <f>IF(PDF对照_选项A_F[[#This Row],[PDF文本]]="","",NOT(PDF对照_选项A_F[[#This Row],[是否一致]]))</f>
        <v/>
      </c>
      <c r="G225" s="17"/>
      <c r="H225" s="17"/>
      <c r="I225" s="17"/>
    </row>
    <row r="226" spans="1:9">
      <c r="A226" s="2">
        <v>20</v>
      </c>
      <c r="B226" s="2" t="s">
        <v>14</v>
      </c>
      <c r="C226" s="2" t="str" cm="1">
        <f t="array" ref="C22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在按需容量模式下创建DynamoDB表.</v>
      </c>
      <c r="D226" s="2"/>
      <c r="E226" s="2" t="str">
        <f>IF(PDF对照_选项A_F[[#This Row],[PDF文本]]="","",EXACT(PDF对照_选项A_F[[#This Row],[Excel文本]],PDF对照_选项A_F[[#This Row],[PDF文本]]))</f>
        <v/>
      </c>
      <c r="F226" s="2" t="str">
        <f>IF(PDF对照_选项A_F[[#This Row],[PDF文本]]="","",NOT(PDF对照_选项A_F[[#This Row],[是否一致]]))</f>
        <v/>
      </c>
      <c r="G226" s="17"/>
      <c r="H226" s="17"/>
      <c r="I226" s="17"/>
    </row>
    <row r="227" spans="1:9">
      <c r="A227" s="2">
        <v>20</v>
      </c>
      <c r="B227" s="2" t="s">
        <v>15</v>
      </c>
      <c r="C227" s="2" t="str" cm="1">
        <f t="array" ref="C22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创建具有全局二级索引的 DynamoDB 表.</v>
      </c>
      <c r="D227" s="2"/>
      <c r="E227" s="2" t="str">
        <f>IF(PDF对照_选项A_F[[#This Row],[PDF文本]]="","",EXACT(PDF对照_选项A_F[[#This Row],[Excel文本]],PDF对照_选项A_F[[#This Row],[PDF文本]]))</f>
        <v/>
      </c>
      <c r="F227" s="2" t="str">
        <f>IF(PDF对照_选项A_F[[#This Row],[PDF文本]]="","",NOT(PDF对照_选项A_F[[#This Row],[是否一致]]))</f>
        <v/>
      </c>
      <c r="G227" s="17"/>
      <c r="H227" s="17"/>
      <c r="I227" s="17"/>
    </row>
    <row r="228" spans="1:9">
      <c r="A228" s="2">
        <v>20</v>
      </c>
      <c r="B228" s="2" t="s">
        <v>16</v>
      </c>
      <c r="C228" s="2" t="str" cm="1">
        <f t="array" ref="C22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创建具有预置容量和 Auto Scaling 的 DynamoDB 表.</v>
      </c>
      <c r="D228" s="2"/>
      <c r="E228" s="2" t="str">
        <f>IF(PDF对照_选项A_F[[#This Row],[PDF文本]]="","",EXACT(PDF对照_选项A_F[[#This Row],[Excel文本]],PDF对照_选项A_F[[#This Row],[PDF文本]]))</f>
        <v/>
      </c>
      <c r="F228" s="2" t="str">
        <f>IF(PDF对照_选项A_F[[#This Row],[PDF文本]]="","",NOT(PDF对照_选项A_F[[#This Row],[是否一致]]))</f>
        <v/>
      </c>
      <c r="G228" s="17"/>
      <c r="H228" s="17"/>
      <c r="I228" s="17"/>
    </row>
    <row r="229" spans="1:9">
      <c r="A229" s="2">
        <v>20</v>
      </c>
      <c r="B229" s="2" t="s">
        <v>17</v>
      </c>
      <c r="C229" s="2" t="str" cm="1">
        <f t="array" ref="C22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以预置容量模式创建DynamoDB表,并将其配置为全局表.</v>
      </c>
      <c r="D229" s="2"/>
      <c r="E229" s="2" t="str">
        <f>IF(PDF对照_选项A_F[[#This Row],[PDF文本]]="","",EXACT(PDF对照_选项A_F[[#This Row],[Excel文本]],PDF对照_选项A_F[[#This Row],[PDF文本]]))</f>
        <v/>
      </c>
      <c r="F229" s="2" t="str">
        <f>IF(PDF对照_选项A_F[[#This Row],[PDF文本]]="","",NOT(PDF对照_选项A_F[[#This Row],[是否一致]]))</f>
        <v/>
      </c>
      <c r="G229" s="17"/>
      <c r="H229" s="17"/>
      <c r="I229" s="17"/>
    </row>
    <row r="230" spans="1:9">
      <c r="A230" s="2">
        <v>20</v>
      </c>
      <c r="B230" s="2" t="s">
        <v>41</v>
      </c>
      <c r="C230" s="2" cm="1">
        <f t="array" ref="C23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30" s="2"/>
      <c r="E230" s="2" t="str">
        <f>IF(PDF对照_选项A_F[[#This Row],[PDF文本]]="","",EXACT(PDF对照_选项A_F[[#This Row],[Excel文本]],PDF对照_选项A_F[[#This Row],[PDF文本]]))</f>
        <v/>
      </c>
      <c r="F230" s="2" t="str">
        <f>IF(PDF对照_选项A_F[[#This Row],[PDF文本]]="","",NOT(PDF对照_选项A_F[[#This Row],[是否一致]]))</f>
        <v/>
      </c>
      <c r="G230" s="17"/>
      <c r="H230" s="17"/>
      <c r="I230" s="17"/>
    </row>
    <row r="231" spans="1:9">
      <c r="A231" s="2">
        <v>20</v>
      </c>
      <c r="B231" s="2" t="s">
        <v>221</v>
      </c>
      <c r="C231" s="2" cm="1">
        <f t="array" ref="C23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31" s="2"/>
      <c r="E231" s="2" t="str">
        <f>IF(PDF对照_选项A_F[[#This Row],[PDF文本]]="","",EXACT(PDF对照_选项A_F[[#This Row],[Excel文本]],PDF对照_选项A_F[[#This Row],[PDF文本]]))</f>
        <v/>
      </c>
      <c r="F231" s="2" t="str">
        <f>IF(PDF对照_选项A_F[[#This Row],[PDF文本]]="","",NOT(PDF对照_选项A_F[[#This Row],[是否一致]]))</f>
        <v/>
      </c>
      <c r="G231" s="17"/>
      <c r="H231" s="17"/>
      <c r="I231" s="17"/>
    </row>
    <row r="232" spans="1:9">
      <c r="A232" s="2">
        <v>21</v>
      </c>
      <c r="B232" s="2" t="s">
        <v>14</v>
      </c>
      <c r="C232" s="2" t="str" cm="1">
        <f t="array" ref="C23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公开加密的AMI和快照。修改密钥策略以允许MSP合作伙伴的AWS帐户使用密钥。</v>
      </c>
      <c r="D232" s="2"/>
      <c r="E232" s="2" t="str">
        <f>IF(PDF对照_选项A_F[[#This Row],[PDF文本]]="","",EXACT(PDF对照_选项A_F[[#This Row],[Excel文本]],PDF对照_选项A_F[[#This Row],[PDF文本]]))</f>
        <v/>
      </c>
      <c r="F232" s="2" t="str">
        <f>IF(PDF对照_选项A_F[[#This Row],[PDF文本]]="","",NOT(PDF对照_选项A_F[[#This Row],[是否一致]]))</f>
        <v/>
      </c>
      <c r="G232" s="17"/>
      <c r="H232" s="17"/>
      <c r="I232" s="17"/>
    </row>
    <row r="233" spans="1:9">
      <c r="A233" s="2">
        <v>21</v>
      </c>
      <c r="B233" s="2" t="s">
        <v>15</v>
      </c>
      <c r="C233" s="2" t="str" cm="1">
        <f t="array" ref="C23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修改AMI的launchPermission属性。仅与MSP合作伙伴的AWS帐户共享AMI。修改密钥策略以允许MSP合作伙伴的AWS帐户使用密钥。</v>
      </c>
      <c r="D233" s="2"/>
      <c r="E233" s="2" t="str">
        <f>IF(PDF对照_选项A_F[[#This Row],[PDF文本]]="","",EXACT(PDF对照_选项A_F[[#This Row],[Excel文本]],PDF对照_选项A_F[[#This Row],[PDF文本]]))</f>
        <v/>
      </c>
      <c r="F233" s="2" t="str">
        <f>IF(PDF对照_选项A_F[[#This Row],[PDF文本]]="","",NOT(PDF对照_选项A_F[[#This Row],[是否一致]]))</f>
        <v/>
      </c>
      <c r="G233" s="17"/>
      <c r="H233" s="17"/>
      <c r="I233" s="17"/>
    </row>
    <row r="234" spans="1:9">
      <c r="A234" s="2">
        <v>21</v>
      </c>
      <c r="B234" s="2" t="s">
        <v>16</v>
      </c>
      <c r="C234" s="2" t="str" cm="1">
        <f t="array" ref="C23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修改AMI的launchPermission属性。仅与MSP合作伙伴的AWS帐户共享AMI。修改密钥策略以信任MSP合作伙伴拥有的用于加密的新KMS密钥。</v>
      </c>
      <c r="D234" s="2"/>
      <c r="E234" s="2" t="str">
        <f>IF(PDF对照_选项A_F[[#This Row],[PDF文本]]="","",EXACT(PDF对照_选项A_F[[#This Row],[Excel文本]],PDF对照_选项A_F[[#This Row],[PDF文本]]))</f>
        <v/>
      </c>
      <c r="F234" s="2" t="str">
        <f>IF(PDF对照_选项A_F[[#This Row],[PDF文本]]="","",NOT(PDF对照_选项A_F[[#This Row],[是否一致]]))</f>
        <v/>
      </c>
      <c r="G234" s="17"/>
      <c r="H234" s="17"/>
      <c r="I234" s="17"/>
    </row>
    <row r="235" spans="1:9">
      <c r="A235" s="2">
        <v>21</v>
      </c>
      <c r="B235" s="2" t="s">
        <v>17</v>
      </c>
      <c r="C235" s="2" t="str" cm="1">
        <f t="array" ref="C23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将AMI从源帐户导出到MSP合作伙伴AWS帐户中的Amazon S3存储桶,使用MSP合作合作伙伴拥有的新KMS密钥加密S3存储桶。在MSP合作伙伴的AWS帐户中复制并启动AMI。</v>
      </c>
      <c r="D235" s="2"/>
      <c r="E235" s="2" t="str">
        <f>IF(PDF对照_选项A_F[[#This Row],[PDF文本]]="","",EXACT(PDF对照_选项A_F[[#This Row],[Excel文本]],PDF对照_选项A_F[[#This Row],[PDF文本]]))</f>
        <v/>
      </c>
      <c r="F235" s="2" t="str">
        <f>IF(PDF对照_选项A_F[[#This Row],[PDF文本]]="","",NOT(PDF对照_选项A_F[[#This Row],[是否一致]]))</f>
        <v/>
      </c>
      <c r="G235" s="17"/>
      <c r="H235" s="17"/>
      <c r="I235" s="17"/>
    </row>
    <row r="236" spans="1:9">
      <c r="A236" s="2">
        <v>21</v>
      </c>
      <c r="B236" s="2" t="s">
        <v>41</v>
      </c>
      <c r="C236" s="2" cm="1">
        <f t="array" ref="C23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36" s="2"/>
      <c r="E236" s="2" t="str">
        <f>IF(PDF对照_选项A_F[[#This Row],[PDF文本]]="","",EXACT(PDF对照_选项A_F[[#This Row],[Excel文本]],PDF对照_选项A_F[[#This Row],[PDF文本]]))</f>
        <v/>
      </c>
      <c r="F236" s="2" t="str">
        <f>IF(PDF对照_选项A_F[[#This Row],[PDF文本]]="","",NOT(PDF对照_选项A_F[[#This Row],[是否一致]]))</f>
        <v/>
      </c>
      <c r="G236" s="17"/>
      <c r="H236" s="17"/>
      <c r="I236" s="17"/>
    </row>
    <row r="237" spans="1:9">
      <c r="A237" s="2">
        <v>21</v>
      </c>
      <c r="B237" s="2" t="s">
        <v>221</v>
      </c>
      <c r="C237" s="2" cm="1">
        <f t="array" ref="C23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37" s="2"/>
      <c r="E237" s="2" t="str">
        <f>IF(PDF对照_选项A_F[[#This Row],[PDF文本]]="","",EXACT(PDF对照_选项A_F[[#This Row],[Excel文本]],PDF对照_选项A_F[[#This Row],[PDF文本]]))</f>
        <v/>
      </c>
      <c r="F237" s="2" t="str">
        <f>IF(PDF对照_选项A_F[[#This Row],[PDF文本]]="","",NOT(PDF对照_选项A_F[[#This Row],[是否一致]]))</f>
        <v/>
      </c>
      <c r="G237" s="17"/>
      <c r="H237" s="17"/>
      <c r="I237" s="17"/>
    </row>
    <row r="238" spans="1:9">
      <c r="A238" s="2">
        <v>22</v>
      </c>
      <c r="B238" s="2" t="s">
        <v>14</v>
      </c>
      <c r="C238" s="2" t="str" cm="1">
        <f t="array" ref="C23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Amazon SNS 主题以发送需要处理的作业.创建包含处理器应用程序的 Amazon 系统映像(AMI).创建使用 AMI 的启动配置.使用启动配置创建 Auto Scaling 组.为 Auto Scaling 组设置伸缩策略,根据 CPU 使用率添加和删除节点.</v>
      </c>
      <c r="D238" s="2"/>
      <c r="E238" s="2" t="str">
        <f>IF(PDF对照_选项A_F[[#This Row],[PDF文本]]="","",EXACT(PDF对照_选项A_F[[#This Row],[Excel文本]],PDF对照_选项A_F[[#This Row],[PDF文本]]))</f>
        <v/>
      </c>
      <c r="F238" s="2" t="str">
        <f>IF(PDF对照_选项A_F[[#This Row],[PDF文本]]="","",NOT(PDF对照_选项A_F[[#This Row],[是否一致]]))</f>
        <v/>
      </c>
      <c r="G238" s="17"/>
      <c r="H238" s="17"/>
      <c r="I238" s="17"/>
    </row>
    <row r="239" spans="1:9">
      <c r="A239" s="2">
        <v>22</v>
      </c>
      <c r="B239" s="2" t="s">
        <v>15</v>
      </c>
      <c r="C239" s="2" t="str" cm="1">
        <f t="array" ref="C23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Amazon SQS 队列以保存需要处理的作业.创建包含处理器应用程序的 Amazon 机器映像(AMI).创建使用 AMI 的启动配置.使用启动配置创建 Auto Scaling 组.设置Auto Scaling组的伸缩策略,根据网络使用情况添加和删除节点,</v>
      </c>
      <c r="D239" s="2"/>
      <c r="E239" s="2" t="str">
        <f>IF(PDF对照_选项A_F[[#This Row],[PDF文本]]="","",EXACT(PDF对照_选项A_F[[#This Row],[Excel文本]],PDF对照_选项A_F[[#This Row],[PDF文本]]))</f>
        <v/>
      </c>
      <c r="F239" s="2" t="str">
        <f>IF(PDF对照_选项A_F[[#This Row],[PDF文本]]="","",NOT(PDF对照_选项A_F[[#This Row],[是否一致]]))</f>
        <v/>
      </c>
      <c r="G239" s="17"/>
      <c r="H239" s="17"/>
      <c r="I239" s="17"/>
    </row>
    <row r="240" spans="1:9">
      <c r="A240" s="2">
        <v>22</v>
      </c>
      <c r="B240" s="2" t="s">
        <v>16</v>
      </c>
      <c r="C240" s="2" t="str" cm="1">
        <f t="array" ref="C24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Amazon SQS 队列以保存需要处理的作业.创建包含处理器应用程序的 Amazon 机器映像(AMI).创建使用 AMI 的启动模板.使用启动模板创建 Auto Scaling 组.设置Auto Scaling 组的伸缩策略,根据SQS 队列中的项目数添加和删除节点.</v>
      </c>
      <c r="D240" s="2"/>
      <c r="E240" s="2" t="str">
        <f>IF(PDF对照_选项A_F[[#This Row],[PDF文本]]="","",EXACT(PDF对照_选项A_F[[#This Row],[Excel文本]],PDF对照_选项A_F[[#This Row],[PDF文本]]))</f>
        <v/>
      </c>
      <c r="F240" s="2" t="str">
        <f>IF(PDF对照_选项A_F[[#This Row],[PDF文本]]="","",NOT(PDF对照_选项A_F[[#This Row],[是否一致]]))</f>
        <v/>
      </c>
      <c r="G240" s="17"/>
      <c r="H240" s="17"/>
      <c r="I240" s="17"/>
    </row>
    <row r="241" spans="1:9">
      <c r="A241" s="2">
        <v>22</v>
      </c>
      <c r="B241" s="2" t="s">
        <v>17</v>
      </c>
      <c r="C241" s="2" t="str" cm="1">
        <f t="array" ref="C24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Amazon SNS 主题以发送需要处理的作业.创建包含处理器应用程序的 Amazon 系统映像(AMI).创建使用 AMI 的启动模板.使用启动模板创建 Auto Scaling 组.为Auto Scaling组设置伸缩策略,根据发布到SNS主题的消息数量添加和删除节点</v>
      </c>
      <c r="D241" s="2"/>
      <c r="E241" s="2" t="str">
        <f>IF(PDF对照_选项A_F[[#This Row],[PDF文本]]="","",EXACT(PDF对照_选项A_F[[#This Row],[Excel文本]],PDF对照_选项A_F[[#This Row],[PDF文本]]))</f>
        <v/>
      </c>
      <c r="F241" s="2" t="str">
        <f>IF(PDF对照_选项A_F[[#This Row],[PDF文本]]="","",NOT(PDF对照_选项A_F[[#This Row],[是否一致]]))</f>
        <v/>
      </c>
      <c r="G241" s="17"/>
      <c r="H241" s="17"/>
      <c r="I241" s="17"/>
    </row>
    <row r="242" spans="1:9">
      <c r="A242" s="2">
        <v>22</v>
      </c>
      <c r="B242" s="2" t="s">
        <v>41</v>
      </c>
      <c r="C242" s="2" cm="1">
        <f t="array" ref="C24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42" s="2"/>
      <c r="E242" s="2" t="str">
        <f>IF(PDF对照_选项A_F[[#This Row],[PDF文本]]="","",EXACT(PDF对照_选项A_F[[#This Row],[Excel文本]],PDF对照_选项A_F[[#This Row],[PDF文本]]))</f>
        <v/>
      </c>
      <c r="F242" s="2" t="str">
        <f>IF(PDF对照_选项A_F[[#This Row],[PDF文本]]="","",NOT(PDF对照_选项A_F[[#This Row],[是否一致]]))</f>
        <v/>
      </c>
      <c r="G242" s="17"/>
      <c r="H242" s="17"/>
      <c r="I242" s="17"/>
    </row>
    <row r="243" spans="1:9">
      <c r="A243" s="2">
        <v>22</v>
      </c>
      <c r="B243" s="2" t="s">
        <v>221</v>
      </c>
      <c r="C243" s="2" cm="1">
        <f t="array" ref="C24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43" s="2"/>
      <c r="E243" s="2" t="str">
        <f>IF(PDF对照_选项A_F[[#This Row],[PDF文本]]="","",EXACT(PDF对照_选项A_F[[#This Row],[Excel文本]],PDF对照_选项A_F[[#This Row],[PDF文本]]))</f>
        <v/>
      </c>
      <c r="F243" s="2" t="str">
        <f>IF(PDF对照_选项A_F[[#This Row],[PDF文本]]="","",NOT(PDF对照_选项A_F[[#This Row],[是否一致]]))</f>
        <v/>
      </c>
      <c r="G243" s="17"/>
      <c r="H243" s="17"/>
      <c r="I243" s="17"/>
    </row>
    <row r="244" spans="1:9">
      <c r="A244" s="2">
        <v>23</v>
      </c>
      <c r="B244" s="2" t="s">
        <v>14</v>
      </c>
      <c r="C244" s="2" t="str" cm="1">
        <f t="array" ref="C24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添加规则 ACM 以在任何证书到期前 30 天开始每天向 Amazon Simple Notification Service (Amazon SNS)主题发布自定义消息.</v>
      </c>
      <c r="D244" s="2"/>
      <c r="E244" s="2" t="str">
        <f>IF(PDF对照_选项A_F[[#This Row],[PDF文本]]="","",EXACT(PDF对照_选项A_F[[#This Row],[Excel文本]],PDF对照_选项A_F[[#This Row],[PDF文本]]))</f>
        <v/>
      </c>
      <c r="F244" s="2" t="str">
        <f>IF(PDF对照_选项A_F[[#This Row],[PDF文本]]="","",NOT(PDF对照_选项A_F[[#This Row],[是否一致]]))</f>
        <v/>
      </c>
      <c r="G244" s="17"/>
      <c r="H244" s="17"/>
      <c r="I244" s="17"/>
    </row>
    <row r="245" spans="1:9">
      <c r="A245" s="2">
        <v>23</v>
      </c>
      <c r="B245" s="2" t="s">
        <v>15</v>
      </c>
      <c r="C245" s="2" t="str" cm="1">
        <f t="array" ref="C24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创建一个 AWS Config 规则来检查将在 30 天内过期的证书.配置 Amazon EventBridge (Amazon CloudWatch Events)以在 AWS Config 报告不合规资源时通过 Amazon Simple Notification Service (Amazon SNS)调用自定义警报</v>
      </c>
      <c r="D245" s="2"/>
      <c r="E245" s="2" t="str">
        <f>IF(PDF对照_选项A_F[[#This Row],[PDF文本]]="","",EXACT(PDF对照_选项A_F[[#This Row],[Excel文本]],PDF对照_选项A_F[[#This Row],[PDF文本]]))</f>
        <v/>
      </c>
      <c r="F245" s="2" t="str">
        <f>IF(PDF对照_选项A_F[[#This Row],[PDF文本]]="","",NOT(PDF对照_选项A_F[[#This Row],[是否一致]]))</f>
        <v/>
      </c>
      <c r="G245" s="17"/>
      <c r="H245" s="17"/>
      <c r="I245" s="17"/>
    </row>
    <row r="246" spans="1:9">
      <c r="A246" s="2">
        <v>23</v>
      </c>
      <c r="B246" s="2" t="s">
        <v>16</v>
      </c>
      <c r="C246" s="2" t="str" cm="1">
        <f t="array" ref="C24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Trusted Advisor 检查将在几天内过期的证书.创建基于 Trusted Advisor 指标的 Amazon CloudWatch 警报以检查状态更改.配置警报以通过 Amazon Simple rectification Service (亚马逊社交网络)</v>
      </c>
      <c r="D246" s="2"/>
      <c r="E246" s="2" t="str">
        <f>IF(PDF对照_选项A_F[[#This Row],[PDF文本]]="","",EXACT(PDF对照_选项A_F[[#This Row],[Excel文本]],PDF对照_选项A_F[[#This Row],[PDF文本]]))</f>
        <v/>
      </c>
      <c r="F246" s="2" t="str">
        <f>IF(PDF对照_选项A_F[[#This Row],[PDF文本]]="","",NOT(PDF对照_选项A_F[[#This Row],[是否一致]]))</f>
        <v/>
      </c>
      <c r="G246" s="17"/>
      <c r="H246" s="17"/>
      <c r="I246" s="17"/>
    </row>
    <row r="247" spans="1:9">
      <c r="A247" s="2">
        <v>23</v>
      </c>
      <c r="B247" s="2" t="s">
        <v>17</v>
      </c>
      <c r="C247" s="2" t="str" cm="1">
        <f t="array" ref="C24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Amazon EventBridge (Amazon CloudWatch Events)规则以检测任何将在30 天内过期的证书.配置规则以调用 AWS Lambda 函数.配置 Lambda 函数以通过 Amazon Simple Notification Service (亚马逊 SNS).</v>
      </c>
      <c r="D247" s="2"/>
      <c r="E247" s="2" t="str">
        <f>IF(PDF对照_选项A_F[[#This Row],[PDF文本]]="","",EXACT(PDF对照_选项A_F[[#This Row],[Excel文本]],PDF对照_选项A_F[[#This Row],[PDF文本]]))</f>
        <v/>
      </c>
      <c r="F247" s="2" t="str">
        <f>IF(PDF对照_选项A_F[[#This Row],[PDF文本]]="","",NOT(PDF对照_选项A_F[[#This Row],[是否一致]]))</f>
        <v/>
      </c>
      <c r="G247" s="17"/>
      <c r="H247" s="17"/>
      <c r="I247" s="17"/>
    </row>
    <row r="248" spans="1:9">
      <c r="A248" s="2">
        <v>23</v>
      </c>
      <c r="B248" s="2" t="s">
        <v>41</v>
      </c>
      <c r="C248" s="2" cm="1">
        <f t="array" ref="C24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48" s="2"/>
      <c r="E248" s="2" t="str">
        <f>IF(PDF对照_选项A_F[[#This Row],[PDF文本]]="","",EXACT(PDF对照_选项A_F[[#This Row],[Excel文本]],PDF对照_选项A_F[[#This Row],[PDF文本]]))</f>
        <v/>
      </c>
      <c r="F248" s="2" t="str">
        <f>IF(PDF对照_选项A_F[[#This Row],[PDF文本]]="","",NOT(PDF对照_选项A_F[[#This Row],[是否一致]]))</f>
        <v/>
      </c>
      <c r="G248" s="17"/>
      <c r="H248" s="17"/>
      <c r="I248" s="17"/>
    </row>
    <row r="249" spans="1:9">
      <c r="A249" s="2">
        <v>23</v>
      </c>
      <c r="B249" s="2" t="s">
        <v>221</v>
      </c>
      <c r="C249" s="2" cm="1">
        <f t="array" ref="C24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49" s="2"/>
      <c r="E249" s="2" t="str">
        <f>IF(PDF对照_选项A_F[[#This Row],[PDF文本]]="","",EXACT(PDF对照_选项A_F[[#This Row],[Excel文本]],PDF对照_选项A_F[[#This Row],[PDF文本]]))</f>
        <v/>
      </c>
      <c r="F249" s="2" t="str">
        <f>IF(PDF对照_选项A_F[[#This Row],[PDF文本]]="","",NOT(PDF对照_选项A_F[[#This Row],[是否一致]]))</f>
        <v/>
      </c>
      <c r="G249" s="17"/>
      <c r="H249" s="17"/>
      <c r="I249" s="17"/>
    </row>
    <row r="250" spans="1:9">
      <c r="A250" s="2">
        <v>24</v>
      </c>
      <c r="B250" s="2" t="s">
        <v>14</v>
      </c>
      <c r="C250" s="2" t="str" cm="1">
        <f t="array" ref="C25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 us-east-1 中启动一个 Amazon EC2 实例并将站点迁移到该实例.</v>
      </c>
      <c r="D250" s="2"/>
      <c r="E250" s="2" t="str">
        <f>IF(PDF对照_选项A_F[[#This Row],[PDF文本]]="","",EXACT(PDF对照_选项A_F[[#This Row],[Excel文本]],PDF对照_选项A_F[[#This Row],[PDF文本]]))</f>
        <v/>
      </c>
      <c r="F250" s="2" t="str">
        <f>IF(PDF对照_选项A_F[[#This Row],[PDF文本]]="","",NOT(PDF对照_选项A_F[[#This Row],[是否一致]]))</f>
        <v/>
      </c>
      <c r="G250" s="17"/>
      <c r="H250" s="17"/>
      <c r="I250" s="17"/>
    </row>
    <row r="251" spans="1:9">
      <c r="A251" s="2">
        <v>24</v>
      </c>
      <c r="B251" s="2" t="s">
        <v>15</v>
      </c>
      <c r="C251" s="2" t="str" cm="1">
        <f t="array" ref="C25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将网站移动到 Amazon S3.使用区域之间的跨区域复制.</v>
      </c>
      <c r="D251" s="2"/>
      <c r="E251" s="2" t="str">
        <f>IF(PDF对照_选项A_F[[#This Row],[PDF文本]]="","",EXACT(PDF对照_选项A_F[[#This Row],[Excel文本]],PDF对照_选项A_F[[#This Row],[PDF文本]]))</f>
        <v/>
      </c>
      <c r="F251" s="2" t="str">
        <f>IF(PDF对照_选项A_F[[#This Row],[PDF文本]]="","",NOT(PDF对照_选项A_F[[#This Row],[是否一致]]))</f>
        <v/>
      </c>
      <c r="G251" s="17"/>
      <c r="H251" s="17"/>
      <c r="I251" s="17"/>
    </row>
    <row r="252" spans="1:9">
      <c r="A252" s="2">
        <v>24</v>
      </c>
      <c r="B252" s="2" t="s">
        <v>16</v>
      </c>
      <c r="C252" s="2" t="str" cm="1">
        <f t="array" ref="C25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Amazon CloudFront 与指向本地服务器的自定义源一起使用.</v>
      </c>
      <c r="D252" s="2"/>
      <c r="E252" s="2" t="str">
        <f>IF(PDF对照_选项A_F[[#This Row],[PDF文本]]="","",EXACT(PDF对照_选项A_F[[#This Row],[Excel文本]],PDF对照_选项A_F[[#This Row],[PDF文本]]))</f>
        <v/>
      </c>
      <c r="F252" s="2" t="str">
        <f>IF(PDF对照_选项A_F[[#This Row],[PDF文本]]="","",NOT(PDF对照_选项A_F[[#This Row],[是否一致]]))</f>
        <v/>
      </c>
      <c r="G252" s="17"/>
      <c r="H252" s="17"/>
      <c r="I252" s="17"/>
    </row>
    <row r="253" spans="1:9">
      <c r="A253" s="2">
        <v>24</v>
      </c>
      <c r="B253" s="2" t="s">
        <v>17</v>
      </c>
      <c r="C253" s="2" t="str" cm="1">
        <f t="array" ref="C25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使用指向本地服务器的 Amazon Route 53 地理邻近路由策略.</v>
      </c>
      <c r="D253" s="2"/>
      <c r="E253" s="2" t="str">
        <f>IF(PDF对照_选项A_F[[#This Row],[PDF文本]]="","",EXACT(PDF对照_选项A_F[[#This Row],[Excel文本]],PDF对照_选项A_F[[#This Row],[PDF文本]]))</f>
        <v/>
      </c>
      <c r="F253" s="2" t="str">
        <f>IF(PDF对照_选项A_F[[#This Row],[PDF文本]]="","",NOT(PDF对照_选项A_F[[#This Row],[是否一致]]))</f>
        <v/>
      </c>
      <c r="G253" s="17"/>
      <c r="H253" s="17"/>
      <c r="I253" s="17"/>
    </row>
    <row r="254" spans="1:9">
      <c r="A254" s="2">
        <v>24</v>
      </c>
      <c r="B254" s="2" t="s">
        <v>41</v>
      </c>
      <c r="C254" s="2" cm="1">
        <f t="array" ref="C25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54" s="2"/>
      <c r="E254" s="2" t="str">
        <f>IF(PDF对照_选项A_F[[#This Row],[PDF文本]]="","",EXACT(PDF对照_选项A_F[[#This Row],[Excel文本]],PDF对照_选项A_F[[#This Row],[PDF文本]]))</f>
        <v/>
      </c>
      <c r="F254" s="2" t="str">
        <f>IF(PDF对照_选项A_F[[#This Row],[PDF文本]]="","",NOT(PDF对照_选项A_F[[#This Row],[是否一致]]))</f>
        <v/>
      </c>
      <c r="G254" s="17"/>
      <c r="H254" s="17"/>
      <c r="I254" s="17"/>
    </row>
    <row r="255" spans="1:9">
      <c r="A255" s="2">
        <v>24</v>
      </c>
      <c r="B255" s="2" t="s">
        <v>221</v>
      </c>
      <c r="C255" s="2" cm="1">
        <f t="array" ref="C25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55" s="2"/>
      <c r="E255" s="2" t="str">
        <f>IF(PDF对照_选项A_F[[#This Row],[PDF文本]]="","",EXACT(PDF对照_选项A_F[[#This Row],[Excel文本]],PDF对照_选项A_F[[#This Row],[PDF文本]]))</f>
        <v/>
      </c>
      <c r="F255" s="2" t="str">
        <f>IF(PDF对照_选项A_F[[#This Row],[PDF文本]]="","",NOT(PDF对照_选项A_F[[#This Row],[是否一致]]))</f>
        <v/>
      </c>
      <c r="G255" s="17"/>
      <c r="H255" s="17"/>
      <c r="I255" s="17"/>
    </row>
    <row r="256" spans="1:9">
      <c r="A256" s="2">
        <v>25</v>
      </c>
      <c r="B256" s="2" t="s">
        <v>14</v>
      </c>
      <c r="C256" s="2" t="str" cm="1">
        <f t="array" ref="C25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Spot 实例用于生产 EC2 实例.将预留实例用于开发和测试 EC2 实例.</v>
      </c>
      <c r="D256" s="2"/>
      <c r="E256" s="2" t="str">
        <f>IF(PDF对照_选项A_F[[#This Row],[PDF文本]]="","",EXACT(PDF对照_选项A_F[[#This Row],[Excel文本]],PDF对照_选项A_F[[#This Row],[PDF文本]]))</f>
        <v/>
      </c>
      <c r="F256" s="2" t="str">
        <f>IF(PDF对照_选项A_F[[#This Row],[PDF文本]]="","",NOT(PDF对照_选项A_F[[#This Row],[是否一致]]))</f>
        <v/>
      </c>
      <c r="G256" s="17"/>
      <c r="H256" s="17"/>
      <c r="I256" s="17"/>
    </row>
    <row r="257" spans="1:9">
      <c r="A257" s="2">
        <v>25</v>
      </c>
      <c r="B257" s="2" t="s">
        <v>15</v>
      </c>
      <c r="C257" s="2" t="str" cm="1">
        <f t="array" ref="C25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将预留实例用于生产EC2 实例.将按需实例用于开发和测试 EC2 实例.</v>
      </c>
      <c r="D257" s="2"/>
      <c r="E257" s="2" t="str">
        <f>IF(PDF对照_选项A_F[[#This Row],[PDF文本]]="","",EXACT(PDF对照_选项A_F[[#This Row],[Excel文本]],PDF对照_选项A_F[[#This Row],[PDF文本]]))</f>
        <v/>
      </c>
      <c r="F257" s="2" t="str">
        <f>IF(PDF对照_选项A_F[[#This Row],[PDF文本]]="","",NOT(PDF对照_选项A_F[[#This Row],[是否一致]]))</f>
        <v/>
      </c>
      <c r="G257" s="17"/>
      <c r="H257" s="17"/>
      <c r="I257" s="17"/>
    </row>
    <row r="258" spans="1:9">
      <c r="A258" s="2">
        <v>25</v>
      </c>
      <c r="B258" s="2" t="s">
        <v>16</v>
      </c>
      <c r="C258" s="2" t="str" cm="1">
        <f t="array" ref="C25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Spot 块用于生产 EC2 实例.将预留实例用于开发和测试 EC2 实例.</v>
      </c>
      <c r="D258" s="2"/>
      <c r="E258" s="2" t="str">
        <f>IF(PDF对照_选项A_F[[#This Row],[PDF文本]]="","",EXACT(PDF对照_选项A_F[[#This Row],[Excel文本]],PDF对照_选项A_F[[#This Row],[PDF文本]]))</f>
        <v/>
      </c>
      <c r="F258" s="2" t="str">
        <f>IF(PDF对照_选项A_F[[#This Row],[PDF文本]]="","",NOT(PDF对照_选项A_F[[#This Row],[是否一致]]))</f>
        <v/>
      </c>
      <c r="G258" s="17"/>
      <c r="H258" s="17"/>
      <c r="I258" s="17"/>
    </row>
    <row r="259" spans="1:9">
      <c r="A259" s="2">
        <v>25</v>
      </c>
      <c r="B259" s="2" t="s">
        <v>17</v>
      </c>
      <c r="C259" s="2" t="str" cm="1">
        <f t="array" ref="C25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将按需实例用于生产 EC2 实例.将 Spot 块用于开发和测试 EC2 实例.</v>
      </c>
      <c r="D259" s="2"/>
      <c r="E259" s="2" t="str">
        <f>IF(PDF对照_选项A_F[[#This Row],[PDF文本]]="","",EXACT(PDF对照_选项A_F[[#This Row],[Excel文本]],PDF对照_选项A_F[[#This Row],[PDF文本]]))</f>
        <v/>
      </c>
      <c r="F259" s="2" t="str">
        <f>IF(PDF对照_选项A_F[[#This Row],[PDF文本]]="","",NOT(PDF对照_选项A_F[[#This Row],[是否一致]]))</f>
        <v/>
      </c>
      <c r="G259" s="17"/>
      <c r="H259" s="17"/>
      <c r="I259" s="17"/>
    </row>
    <row r="260" spans="1:9">
      <c r="A260" s="2">
        <v>25</v>
      </c>
      <c r="B260" s="2" t="s">
        <v>41</v>
      </c>
      <c r="C260" s="2" cm="1">
        <f t="array" ref="C26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60" s="2"/>
      <c r="E260" s="2" t="str">
        <f>IF(PDF对照_选项A_F[[#This Row],[PDF文本]]="","",EXACT(PDF对照_选项A_F[[#This Row],[Excel文本]],PDF对照_选项A_F[[#This Row],[PDF文本]]))</f>
        <v/>
      </c>
      <c r="F260" s="2" t="str">
        <f>IF(PDF对照_选项A_F[[#This Row],[PDF文本]]="","",NOT(PDF对照_选项A_F[[#This Row],[是否一致]]))</f>
        <v/>
      </c>
      <c r="G260" s="17"/>
      <c r="H260" s="17"/>
      <c r="I260" s="17"/>
    </row>
    <row r="261" spans="1:9">
      <c r="A261" s="2">
        <v>25</v>
      </c>
      <c r="B261" s="2" t="s">
        <v>221</v>
      </c>
      <c r="C261" s="2" cm="1">
        <f t="array" ref="C26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61" s="2"/>
      <c r="E261" s="2" t="str">
        <f>IF(PDF对照_选项A_F[[#This Row],[PDF文本]]="","",EXACT(PDF对照_选项A_F[[#This Row],[Excel文本]],PDF对照_选项A_F[[#This Row],[PDF文本]]))</f>
        <v/>
      </c>
      <c r="F261" s="2" t="str">
        <f>IF(PDF对照_选项A_F[[#This Row],[PDF文本]]="","",NOT(PDF对照_选项A_F[[#This Row],[是否一致]]))</f>
        <v/>
      </c>
      <c r="G261" s="17"/>
      <c r="H261" s="17"/>
      <c r="I261" s="17"/>
    </row>
    <row r="262" spans="1:9">
      <c r="A262" s="2">
        <v>26</v>
      </c>
      <c r="B262" s="2" t="s">
        <v>14</v>
      </c>
      <c r="C262" s="2" t="str" cm="1">
        <f t="array" ref="C26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将上传的文档存储在启用S3 版本控制和 S3 对象锁定的 Amazon S3 存储桶中</v>
      </c>
      <c r="D262" s="2"/>
      <c r="E262" s="2" t="str">
        <f>IF(PDF对照_选项A_F[[#This Row],[PDF文本]]="","",EXACT(PDF对照_选项A_F[[#This Row],[Excel文本]],PDF对照_选项A_F[[#This Row],[PDF文本]]))</f>
        <v/>
      </c>
      <c r="F262" s="2" t="str">
        <f>IF(PDF对照_选项A_F[[#This Row],[PDF文本]]="","",NOT(PDF对照_选项A_F[[#This Row],[是否一致]]))</f>
        <v/>
      </c>
      <c r="G262" s="17"/>
      <c r="H262" s="17"/>
      <c r="I262" s="17"/>
    </row>
    <row r="263" spans="1:9">
      <c r="A263" s="2">
        <v>26</v>
      </c>
      <c r="B263" s="2" t="s">
        <v>15</v>
      </c>
      <c r="C263" s="2" t="str" cm="1">
        <f t="array" ref="C26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将上传的文档存储在 Amazon S3 存储桶中.配置 S3 生命周期策略以定期存档文档.</v>
      </c>
      <c r="D263" s="2"/>
      <c r="E263" s="2" t="str">
        <f>IF(PDF对照_选项A_F[[#This Row],[PDF文本]]="","",EXACT(PDF对照_选项A_F[[#This Row],[Excel文本]],PDF对照_选项A_F[[#This Row],[PDF文本]]))</f>
        <v/>
      </c>
      <c r="F263" s="2" t="str">
        <f>IF(PDF对照_选项A_F[[#This Row],[PDF文本]]="","",NOT(PDF对照_选项A_F[[#This Row],[是否一致]]))</f>
        <v/>
      </c>
      <c r="G263" s="17"/>
      <c r="H263" s="17"/>
      <c r="I263" s="17"/>
    </row>
    <row r="264" spans="1:9">
      <c r="A264" s="2">
        <v>26</v>
      </c>
      <c r="B264" s="2" t="s">
        <v>16</v>
      </c>
      <c r="C264" s="2" t="str" cm="1">
        <f t="array" ref="C26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将上传的文档存储在启用了S3 版本控制的 Amazon S3 存储桶中.配置 ACL 以将所有访问权限限制为只读.</v>
      </c>
      <c r="D264" s="2"/>
      <c r="E264" s="2" t="str">
        <f>IF(PDF对照_选项A_F[[#This Row],[PDF文本]]="","",EXACT(PDF对照_选项A_F[[#This Row],[Excel文本]],PDF对照_选项A_F[[#This Row],[PDF文本]]))</f>
        <v/>
      </c>
      <c r="F264" s="2" t="str">
        <f>IF(PDF对照_选项A_F[[#This Row],[PDF文本]]="","",NOT(PDF对照_选项A_F[[#This Row],[是否一致]]))</f>
        <v/>
      </c>
      <c r="G264" s="17"/>
      <c r="H264" s="17"/>
      <c r="I264" s="17"/>
    </row>
    <row r="265" spans="1:9">
      <c r="A265" s="2">
        <v>26</v>
      </c>
      <c r="B265" s="2" t="s">
        <v>17</v>
      </c>
      <c r="C265" s="2" t="str" cm="1">
        <f t="array" ref="C26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将上传的文档存储在 Amazon Elastic File System (Amazon EFS) 卷上,通过以只读模式挂载卷来访问数据.</v>
      </c>
      <c r="D265" s="2"/>
      <c r="E265" s="2" t="str">
        <f>IF(PDF对照_选项A_F[[#This Row],[PDF文本]]="","",EXACT(PDF对照_选项A_F[[#This Row],[Excel文本]],PDF对照_选项A_F[[#This Row],[PDF文本]]))</f>
        <v/>
      </c>
      <c r="F265" s="2" t="str">
        <f>IF(PDF对照_选项A_F[[#This Row],[PDF文本]]="","",NOT(PDF对照_选项A_F[[#This Row],[是否一致]]))</f>
        <v/>
      </c>
      <c r="G265" s="17"/>
      <c r="H265" s="17"/>
      <c r="I265" s="17"/>
    </row>
    <row r="266" spans="1:9">
      <c r="A266" s="2">
        <v>26</v>
      </c>
      <c r="B266" s="2" t="s">
        <v>41</v>
      </c>
      <c r="C266" s="2" cm="1">
        <f t="array" ref="C26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66" s="2"/>
      <c r="E266" s="2" t="str">
        <f>IF(PDF对照_选项A_F[[#This Row],[PDF文本]]="","",EXACT(PDF对照_选项A_F[[#This Row],[Excel文本]],PDF对照_选项A_F[[#This Row],[PDF文本]]))</f>
        <v/>
      </c>
      <c r="F266" s="2" t="str">
        <f>IF(PDF对照_选项A_F[[#This Row],[PDF文本]]="","",NOT(PDF对照_选项A_F[[#This Row],[是否一致]]))</f>
        <v/>
      </c>
      <c r="G266" s="17"/>
      <c r="H266" s="17"/>
      <c r="I266" s="17"/>
    </row>
    <row r="267" spans="1:9">
      <c r="A267" s="2">
        <v>26</v>
      </c>
      <c r="B267" s="2" t="s">
        <v>221</v>
      </c>
      <c r="C267" s="2" cm="1">
        <f t="array" ref="C26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67" s="2"/>
      <c r="E267" s="2" t="str">
        <f>IF(PDF对照_选项A_F[[#This Row],[PDF文本]]="","",EXACT(PDF对照_选项A_F[[#This Row],[Excel文本]],PDF对照_选项A_F[[#This Row],[PDF文本]]))</f>
        <v/>
      </c>
      <c r="F267" s="2" t="str">
        <f>IF(PDF对照_选项A_F[[#This Row],[PDF文本]]="","",NOT(PDF对照_选项A_F[[#This Row],[是否一致]]))</f>
        <v/>
      </c>
      <c r="G267" s="17"/>
      <c r="H267" s="17"/>
      <c r="I267" s="17"/>
    </row>
    <row r="268" spans="1:9">
      <c r="A268" s="2">
        <v>27</v>
      </c>
      <c r="B268" s="2" t="s">
        <v>14</v>
      </c>
      <c r="C268" s="2" t="str" cm="1">
        <f t="array" ref="C26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将数据库用户凭证存储在 AWS Secrets Manager 中.授予必要的 IAM 权限以允许 Web 服务器访问 AWS Secrets Manager.</v>
      </c>
      <c r="D268" s="2"/>
      <c r="E268" s="2" t="str">
        <f>IF(PDF对照_选项A_F[[#This Row],[PDF文本]]="","",EXACT(PDF对照_选项A_F[[#This Row],[Excel文本]],PDF对照_选项A_F[[#This Row],[PDF文本]]))</f>
        <v/>
      </c>
      <c r="F268" s="2" t="str">
        <f>IF(PDF对照_选项A_F[[#This Row],[PDF文本]]="","",NOT(PDF对照_选项A_F[[#This Row],[是否一致]]))</f>
        <v/>
      </c>
      <c r="G268" s="17"/>
      <c r="H268" s="17"/>
      <c r="I268" s="17"/>
    </row>
    <row r="269" spans="1:9">
      <c r="A269" s="2">
        <v>27</v>
      </c>
      <c r="B269" s="2" t="s">
        <v>15</v>
      </c>
      <c r="C269" s="2" t="str" cm="1">
        <f t="array" ref="C26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将数据库用户凭证存储在 AWS Systems Manager OpsCenter 中.授予必要的 IAM 权限以允许 Web 服务器访问 OpsCenter.</v>
      </c>
      <c r="D269" s="2"/>
      <c r="E269" s="2" t="str">
        <f>IF(PDF对照_选项A_F[[#This Row],[PDF文本]]="","",EXACT(PDF对照_选项A_F[[#This Row],[Excel文本]],PDF对照_选项A_F[[#This Row],[PDF文本]]))</f>
        <v/>
      </c>
      <c r="F269" s="2" t="str">
        <f>IF(PDF对照_选项A_F[[#This Row],[PDF文本]]="","",NOT(PDF对照_选项A_F[[#This Row],[是否一致]]))</f>
        <v/>
      </c>
      <c r="G269" s="17"/>
      <c r="H269" s="17"/>
      <c r="I269" s="17"/>
    </row>
    <row r="270" spans="1:9">
      <c r="A270" s="2">
        <v>27</v>
      </c>
      <c r="B270" s="2" t="s">
        <v>16</v>
      </c>
      <c r="C270" s="2" t="str" cm="1">
        <f t="array" ref="C27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将数据库用户凭证存储在安全的 Amazon S3 存储桶中.授予必要的 IAM 权限以允许 Web 服务器检索凭证并访问数据库.</v>
      </c>
      <c r="D270" s="2"/>
      <c r="E270" s="2" t="str">
        <f>IF(PDF对照_选项A_F[[#This Row],[PDF文本]]="","",EXACT(PDF对照_选项A_F[[#This Row],[Excel文本]],PDF对照_选项A_F[[#This Row],[PDF文本]]))</f>
        <v/>
      </c>
      <c r="F270" s="2" t="str">
        <f>IF(PDF对照_选项A_F[[#This Row],[PDF文本]]="","",NOT(PDF对照_选项A_F[[#This Row],[是否一致]]))</f>
        <v/>
      </c>
      <c r="G270" s="17"/>
      <c r="H270" s="17"/>
      <c r="I270" s="17"/>
    </row>
    <row r="271" spans="1:9">
      <c r="A271" s="2">
        <v>27</v>
      </c>
      <c r="B271" s="2" t="s">
        <v>17</v>
      </c>
      <c r="C271" s="2" t="str" cm="1">
        <f t="array" ref="C27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将数据库用户凭证存储在 Web 服务器文件系统上使用 AWS Key Management Service (AWS KMS)加密的文件中.Web 服务器应该能够解密文件并访问数据库.</v>
      </c>
      <c r="D271" s="2"/>
      <c r="E271" s="2" t="str">
        <f>IF(PDF对照_选项A_F[[#This Row],[PDF文本]]="","",EXACT(PDF对照_选项A_F[[#This Row],[Excel文本]],PDF对照_选项A_F[[#This Row],[PDF文本]]))</f>
        <v/>
      </c>
      <c r="F271" s="2" t="str">
        <f>IF(PDF对照_选项A_F[[#This Row],[PDF文本]]="","",NOT(PDF对照_选项A_F[[#This Row],[是否一致]]))</f>
        <v/>
      </c>
      <c r="G271" s="17"/>
      <c r="H271" s="17"/>
      <c r="I271" s="17"/>
    </row>
    <row r="272" spans="1:9">
      <c r="A272" s="2">
        <v>27</v>
      </c>
      <c r="B272" s="2" t="s">
        <v>41</v>
      </c>
      <c r="C272" s="2" cm="1">
        <f t="array" ref="C27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72" s="2"/>
      <c r="E272" s="2" t="str">
        <f>IF(PDF对照_选项A_F[[#This Row],[PDF文本]]="","",EXACT(PDF对照_选项A_F[[#This Row],[Excel文本]],PDF对照_选项A_F[[#This Row],[PDF文本]]))</f>
        <v/>
      </c>
      <c r="F272" s="2" t="str">
        <f>IF(PDF对照_选项A_F[[#This Row],[PDF文本]]="","",NOT(PDF对照_选项A_F[[#This Row],[是否一致]]))</f>
        <v/>
      </c>
      <c r="G272" s="17"/>
      <c r="H272" s="17"/>
      <c r="I272" s="17"/>
    </row>
    <row r="273" spans="1:9">
      <c r="A273" s="2">
        <v>27</v>
      </c>
      <c r="B273" s="2" t="s">
        <v>221</v>
      </c>
      <c r="C273" s="2" cm="1">
        <f t="array" ref="C27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73" s="2"/>
      <c r="E273" s="2" t="str">
        <f>IF(PDF对照_选项A_F[[#This Row],[PDF文本]]="","",EXACT(PDF对照_选项A_F[[#This Row],[Excel文本]],PDF对照_选项A_F[[#This Row],[PDF文本]]))</f>
        <v/>
      </c>
      <c r="F273" s="2" t="str">
        <f>IF(PDF对照_选项A_F[[#This Row],[PDF文本]]="","",NOT(PDF对照_选项A_F[[#This Row],[是否一致]]))</f>
        <v/>
      </c>
      <c r="G273" s="17"/>
      <c r="H273" s="17"/>
      <c r="I273" s="17"/>
    </row>
    <row r="274" spans="1:9">
      <c r="A274" s="2">
        <v>28</v>
      </c>
      <c r="B274" s="2" t="s">
        <v>14</v>
      </c>
      <c r="C274" s="2" t="str" cm="1">
        <f t="array" ref="C27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 Lambda 函数和数据库之间配置一个 Amazon RDS 代理.配置 Lambda 函数以连接到 RDS 代理,</v>
      </c>
      <c r="D274" s="2"/>
      <c r="E274" s="2" t="str">
        <f>IF(PDF对照_选项A_F[[#This Row],[PDF文本]]="","",EXACT(PDF对照_选项A_F[[#This Row],[Excel文本]],PDF对照_选项A_F[[#This Row],[PDF文本]]))</f>
        <v/>
      </c>
      <c r="F274" s="2" t="str">
        <f>IF(PDF对照_选项A_F[[#This Row],[PDF文本]]="","",NOT(PDF对照_选项A_F[[#This Row],[是否一致]]))</f>
        <v/>
      </c>
      <c r="G274" s="17"/>
      <c r="H274" s="17"/>
      <c r="I274" s="17"/>
    </row>
    <row r="275" spans="1:9">
      <c r="A275" s="2">
        <v>28</v>
      </c>
      <c r="B275" s="2" t="s">
        <v>15</v>
      </c>
      <c r="C275" s="2" t="str" cm="1">
        <f t="array" ref="C27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将我的Lambda函数的运行时间最大化,在代码中创建重试机制,将客户数据存储在数据库中,</v>
      </c>
      <c r="D275" s="2"/>
      <c r="E275" s="2" t="str">
        <f>IF(PDF对照_选项A_F[[#This Row],[PDF文本]]="","",EXACT(PDF对照_选项A_F[[#This Row],[Excel文本]],PDF对照_选项A_F[[#This Row],[PDF文本]]))</f>
        <v/>
      </c>
      <c r="F275" s="2" t="str">
        <f>IF(PDF对照_选项A_F[[#This Row],[PDF文本]]="","",NOT(PDF对照_选项A_F[[#This Row],[是否一致]]))</f>
        <v/>
      </c>
      <c r="G275" s="17"/>
      <c r="H275" s="17"/>
      <c r="I275" s="17"/>
    </row>
    <row r="276" spans="1:9">
      <c r="A276" s="2">
        <v>28</v>
      </c>
      <c r="B276" s="2" t="s">
        <v>16</v>
      </c>
      <c r="C276" s="2" t="str" cm="1">
        <f t="array" ref="C27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将客户数据持久化到 Lambda 本地存储.配置新的 Lambda 函数扫描本地存储,将客户数据保存到数据库.</v>
      </c>
      <c r="D276" s="2"/>
      <c r="E276" s="2" t="str">
        <f>IF(PDF对照_选项A_F[[#This Row],[PDF文本]]="","",EXACT(PDF对照_选项A_F[[#This Row],[Excel文本]],PDF对照_选项A_F[[#This Row],[PDF文本]]))</f>
        <v/>
      </c>
      <c r="F276" s="2" t="str">
        <f>IF(PDF对照_选项A_F[[#This Row],[PDF文本]]="","",NOT(PDF对照_选项A_F[[#This Row],[是否一致]]))</f>
        <v/>
      </c>
      <c r="G276" s="17"/>
      <c r="H276" s="17"/>
      <c r="I276" s="17"/>
    </row>
    <row r="277" spans="1:9">
      <c r="A277" s="2">
        <v>28</v>
      </c>
      <c r="B277" s="2" t="s">
        <v>17</v>
      </c>
      <c r="C277" s="2" t="str" cm="1">
        <f t="array" ref="C27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将客户数据存储在 Amazon Simple Queue Service (Amazon SQS) FIFO 队列中.创建一个新的 Lambda 函数来轮询队列并将客户数据存储在数据库中.</v>
      </c>
      <c r="D277" s="2"/>
      <c r="E277" s="2" t="str">
        <f>IF(PDF对照_选项A_F[[#This Row],[PDF文本]]="","",EXACT(PDF对照_选项A_F[[#This Row],[Excel文本]],PDF对照_选项A_F[[#This Row],[PDF文本]]))</f>
        <v/>
      </c>
      <c r="F277" s="2" t="str">
        <f>IF(PDF对照_选项A_F[[#This Row],[PDF文本]]="","",NOT(PDF对照_选项A_F[[#This Row],[是否一致]]))</f>
        <v/>
      </c>
      <c r="G277" s="17"/>
      <c r="H277" s="17"/>
      <c r="I277" s="17"/>
    </row>
    <row r="278" spans="1:9">
      <c r="A278" s="2">
        <v>28</v>
      </c>
      <c r="B278" s="2" t="s">
        <v>41</v>
      </c>
      <c r="C278" s="2" cm="1">
        <f t="array" ref="C27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78" s="2"/>
      <c r="E278" s="2" t="str">
        <f>IF(PDF对照_选项A_F[[#This Row],[PDF文本]]="","",EXACT(PDF对照_选项A_F[[#This Row],[Excel文本]],PDF对照_选项A_F[[#This Row],[PDF文本]]))</f>
        <v/>
      </c>
      <c r="F278" s="2" t="str">
        <f>IF(PDF对照_选项A_F[[#This Row],[PDF文本]]="","",NOT(PDF对照_选项A_F[[#This Row],[是否一致]]))</f>
        <v/>
      </c>
      <c r="G278" s="17"/>
      <c r="H278" s="17"/>
      <c r="I278" s="17"/>
    </row>
    <row r="279" spans="1:9">
      <c r="A279" s="2">
        <v>28</v>
      </c>
      <c r="B279" s="2" t="s">
        <v>221</v>
      </c>
      <c r="C279" s="2" cm="1">
        <f t="array" ref="C27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79" s="2"/>
      <c r="E279" s="2" t="str">
        <f>IF(PDF对照_选项A_F[[#This Row],[PDF文本]]="","",EXACT(PDF对照_选项A_F[[#This Row],[Excel文本]],PDF对照_选项A_F[[#This Row],[PDF文本]]))</f>
        <v/>
      </c>
      <c r="F279" s="2" t="str">
        <f>IF(PDF对照_选项A_F[[#This Row],[PDF文本]]="","",NOT(PDF对照_选项A_F[[#This Row],[是否一致]]))</f>
        <v/>
      </c>
      <c r="G279" s="17"/>
      <c r="H279" s="17"/>
      <c r="I279" s="17"/>
    </row>
    <row r="280" spans="1:9">
      <c r="A280" s="2">
        <v>29</v>
      </c>
      <c r="B280" s="2" t="s">
        <v>14</v>
      </c>
      <c r="C280" s="2" t="str" cm="1">
        <f t="array" ref="C28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在公司的 S3 存储桶上配置 Requester Pays 功能</v>
      </c>
      <c r="D280" s="2"/>
      <c r="E280" s="2" t="str">
        <f>IF(PDF对照_选项A_F[[#This Row],[PDF文本]]="","",EXACT(PDF对照_选项A_F[[#This Row],[Excel文本]],PDF对照_选项A_F[[#This Row],[PDF文本]]))</f>
        <v/>
      </c>
      <c r="F280" s="2" t="str">
        <f>IF(PDF对照_选项A_F[[#This Row],[PDF文本]]="","",NOT(PDF对照_选项A_F[[#This Row],[是否一致]]))</f>
        <v/>
      </c>
      <c r="G280" s="17"/>
      <c r="H280" s="17"/>
      <c r="I280" s="17"/>
    </row>
    <row r="281" spans="1:9">
      <c r="A281" s="2">
        <v>29</v>
      </c>
      <c r="B281" s="2" t="s">
        <v>15</v>
      </c>
      <c r="C281" s="2" t="str" cm="1">
        <f t="array" ref="C28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配置从公司的 S3 存储桶到营销公司的 S3 存储桶之一的S3 跨区域复制.</v>
      </c>
      <c r="D281" s="2"/>
      <c r="E281" s="2" t="str">
        <f>IF(PDF对照_选项A_F[[#This Row],[PDF文本]]="","",EXACT(PDF对照_选项A_F[[#This Row],[Excel文本]],PDF对照_选项A_F[[#This Row],[PDF文本]]))</f>
        <v/>
      </c>
      <c r="F281" s="2" t="str">
        <f>IF(PDF对照_选项A_F[[#This Row],[PDF文本]]="","",NOT(PDF对照_选项A_F[[#This Row],[是否一致]]))</f>
        <v/>
      </c>
      <c r="G281" s="17"/>
      <c r="H281" s="17"/>
      <c r="I281" s="17"/>
    </row>
    <row r="282" spans="1:9">
      <c r="A282" s="2">
        <v>29</v>
      </c>
      <c r="B282" s="2" t="s">
        <v>16</v>
      </c>
      <c r="C282" s="2" t="str" cm="1">
        <f t="array" ref="C28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为营销公司配置跨账户访问,使营销公司可以访问公司的S3存储桶.</v>
      </c>
      <c r="D282" s="2"/>
      <c r="E282" s="2" t="str">
        <f>IF(PDF对照_选项A_F[[#This Row],[PDF文本]]="","",EXACT(PDF对照_选项A_F[[#This Row],[Excel文本]],PDF对照_选项A_F[[#This Row],[PDF文本]]))</f>
        <v/>
      </c>
      <c r="F282" s="2" t="str">
        <f>IF(PDF对照_选项A_F[[#This Row],[PDF文本]]="","",NOT(PDF对照_选项A_F[[#This Row],[是否一致]]))</f>
        <v/>
      </c>
      <c r="G282" s="17"/>
      <c r="H282" s="17"/>
      <c r="I282" s="17"/>
    </row>
    <row r="283" spans="1:9">
      <c r="A283" s="2">
        <v>29</v>
      </c>
      <c r="B283" s="2" t="s">
        <v>17</v>
      </c>
      <c r="C283" s="2" t="str" cm="1">
        <f t="array" ref="C28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将公司的 S3 存储桶配置为使用 S3 Intelligent-Tiering 将 S3 存储桶同步到营销公司的S3 存储桶之一</v>
      </c>
      <c r="D283" s="2"/>
      <c r="E283" s="2" t="str">
        <f>IF(PDF对照_选项A_F[[#This Row],[PDF文本]]="","",EXACT(PDF对照_选项A_F[[#This Row],[Excel文本]],PDF对照_选项A_F[[#This Row],[PDF文本]]))</f>
        <v/>
      </c>
      <c r="F283" s="2" t="str">
        <f>IF(PDF对照_选项A_F[[#This Row],[PDF文本]]="","",NOT(PDF对照_选项A_F[[#This Row],[是否一致]]))</f>
        <v/>
      </c>
      <c r="G283" s="17"/>
      <c r="H283" s="17"/>
      <c r="I283" s="17"/>
    </row>
    <row r="284" spans="1:9">
      <c r="A284" s="2">
        <v>29</v>
      </c>
      <c r="B284" s="2" t="s">
        <v>41</v>
      </c>
      <c r="C284" s="2" cm="1">
        <f t="array" ref="C28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84" s="2"/>
      <c r="E284" s="2" t="str">
        <f>IF(PDF对照_选项A_F[[#This Row],[PDF文本]]="","",EXACT(PDF对照_选项A_F[[#This Row],[Excel文本]],PDF对照_选项A_F[[#This Row],[PDF文本]]))</f>
        <v/>
      </c>
      <c r="F284" s="2" t="str">
        <f>IF(PDF对照_选项A_F[[#This Row],[PDF文本]]="","",NOT(PDF对照_选项A_F[[#This Row],[是否一致]]))</f>
        <v/>
      </c>
      <c r="G284" s="17"/>
      <c r="H284" s="17"/>
      <c r="I284" s="17"/>
    </row>
    <row r="285" spans="1:9">
      <c r="A285" s="2">
        <v>29</v>
      </c>
      <c r="B285" s="2" t="s">
        <v>221</v>
      </c>
      <c r="C285" s="2" cm="1">
        <f t="array" ref="C28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85" s="2"/>
      <c r="E285" s="2" t="str">
        <f>IF(PDF对照_选项A_F[[#This Row],[PDF文本]]="","",EXACT(PDF对照_选项A_F[[#This Row],[Excel文本]],PDF对照_选项A_F[[#This Row],[PDF文本]]))</f>
        <v/>
      </c>
      <c r="F285" s="2" t="str">
        <f>IF(PDF对照_选项A_F[[#This Row],[PDF文本]]="","",NOT(PDF对照_选项A_F[[#This Row],[是否一致]]))</f>
        <v/>
      </c>
      <c r="G285" s="17"/>
      <c r="H285" s="17"/>
      <c r="I285" s="17"/>
    </row>
    <row r="286" spans="1:9">
      <c r="A286" s="2">
        <v>30</v>
      </c>
      <c r="B286" s="2" t="s">
        <v>14</v>
      </c>
      <c r="C286" s="2" t="str" cm="1">
        <f t="array" ref="C28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 S3 存储桶上启用版本控制和 MFA 删除功能.</v>
      </c>
      <c r="D286" s="2"/>
      <c r="E286" s="2" t="str">
        <f>IF(PDF对照_选项A_F[[#This Row],[PDF文本]]="","",EXACT(PDF对照_选项A_F[[#This Row],[Excel文本]],PDF对照_选项A_F[[#This Row],[PDF文本]]))</f>
        <v/>
      </c>
      <c r="F286" s="2" t="str">
        <f>IF(PDF对照_选项A_F[[#This Row],[PDF文本]]="","",NOT(PDF对照_选项A_F[[#This Row],[是否一致]]))</f>
        <v/>
      </c>
      <c r="G286" s="17"/>
      <c r="H286" s="17"/>
      <c r="I286" s="17"/>
    </row>
    <row r="287" spans="1:9">
      <c r="A287" s="2">
        <v>30</v>
      </c>
      <c r="B287" s="2" t="s">
        <v>15</v>
      </c>
      <c r="C287" s="2" t="str" cm="1">
        <f t="array" ref="C28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对每个审计团队 IAM 用户账户的IAM用户凭证后用多重身份验证(MFA).</v>
      </c>
      <c r="D287" s="2"/>
      <c r="E287" s="2" t="str">
        <f>IF(PDF对照_选项A_F[[#This Row],[PDF文本]]="","",EXACT(PDF对照_选项A_F[[#This Row],[Excel文本]],PDF对照_选项A_F[[#This Row],[PDF文本]]))</f>
        <v/>
      </c>
      <c r="F287" s="2" t="str">
        <f>IF(PDF对照_选项A_F[[#This Row],[PDF文本]]="","",NOT(PDF对照_选项A_F[[#This Row],[是否一致]]))</f>
        <v/>
      </c>
      <c r="G287" s="17"/>
      <c r="H287" s="17"/>
      <c r="I287" s="17"/>
    </row>
    <row r="288" spans="1:9">
      <c r="A288" s="2">
        <v>30</v>
      </c>
      <c r="B288" s="2" t="s">
        <v>16</v>
      </c>
      <c r="C288" s="2" t="str" cm="1">
        <f t="array" ref="C28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向审计团队的 IAM 用户账户添加 S3 生命周期策略,以在审计日期拒绝 s3:DeleteObject 操作,</v>
      </c>
      <c r="D288" s="2"/>
      <c r="E288" s="2" t="str">
        <f>IF(PDF对照_选项A_F[[#This Row],[PDF文本]]="","",EXACT(PDF对照_选项A_F[[#This Row],[Excel文本]],PDF对照_选项A_F[[#This Row],[PDF文本]]))</f>
        <v/>
      </c>
      <c r="F288" s="2" t="str">
        <f>IF(PDF对照_选项A_F[[#This Row],[PDF文本]]="","",NOT(PDF对照_选项A_F[[#This Row],[是否一致]]))</f>
        <v/>
      </c>
      <c r="G288" s="17"/>
      <c r="H288" s="17"/>
      <c r="I288" s="17"/>
    </row>
    <row r="289" spans="1:9">
      <c r="A289" s="2">
        <v>30</v>
      </c>
      <c r="B289" s="2" t="s">
        <v>17</v>
      </c>
      <c r="C289" s="2" t="str" cm="1">
        <f t="array" ref="C28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Key Management Service (AWS KMS)加密 S3 存储桶并限制审计团队 IAM 用户账户访问 KMS 密钥.</v>
      </c>
      <c r="D289" s="2"/>
      <c r="E289" s="2" t="str">
        <f>IF(PDF对照_选项A_F[[#This Row],[PDF文本]]="","",EXACT(PDF对照_选项A_F[[#This Row],[Excel文本]],PDF对照_选项A_F[[#This Row],[PDF文本]]))</f>
        <v/>
      </c>
      <c r="F289" s="2" t="str">
        <f>IF(PDF对照_选项A_F[[#This Row],[PDF文本]]="","",NOT(PDF对照_选项A_F[[#This Row],[是否一致]]))</f>
        <v/>
      </c>
      <c r="G289" s="17"/>
      <c r="H289" s="17"/>
      <c r="I289" s="17"/>
    </row>
    <row r="290" spans="1:9">
      <c r="A290" s="2">
        <v>30</v>
      </c>
      <c r="B290" s="2" t="s">
        <v>41</v>
      </c>
      <c r="C290" s="2" cm="1">
        <f t="array" ref="C29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90" s="2"/>
      <c r="E290" s="2" t="str">
        <f>IF(PDF对照_选项A_F[[#This Row],[PDF文本]]="","",EXACT(PDF对照_选项A_F[[#This Row],[Excel文本]],PDF对照_选项A_F[[#This Row],[PDF文本]]))</f>
        <v/>
      </c>
      <c r="F290" s="2" t="str">
        <f>IF(PDF对照_选项A_F[[#This Row],[PDF文本]]="","",NOT(PDF对照_选项A_F[[#This Row],[是否一致]]))</f>
        <v/>
      </c>
      <c r="G290" s="17"/>
      <c r="H290" s="17"/>
      <c r="I290" s="17"/>
    </row>
    <row r="291" spans="1:9">
      <c r="A291" s="2">
        <v>30</v>
      </c>
      <c r="B291" s="2" t="s">
        <v>221</v>
      </c>
      <c r="C291" s="2" cm="1">
        <f t="array" ref="C29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91" s="2"/>
      <c r="E291" s="2" t="str">
        <f>IF(PDF对照_选项A_F[[#This Row],[PDF文本]]="","",EXACT(PDF对照_选项A_F[[#This Row],[Excel文本]],PDF对照_选项A_F[[#This Row],[PDF文本]]))</f>
        <v/>
      </c>
      <c r="F291" s="2" t="str">
        <f>IF(PDF对照_选项A_F[[#This Row],[PDF文本]]="","",NOT(PDF对照_选项A_F[[#This Row],[是否一致]]))</f>
        <v/>
      </c>
      <c r="G291" s="17"/>
      <c r="H291" s="17"/>
      <c r="I291" s="17"/>
    </row>
    <row r="292" spans="1:9">
      <c r="A292" s="2">
        <v>31</v>
      </c>
      <c r="B292" s="2" t="s">
        <v>14</v>
      </c>
      <c r="C292" s="2" t="str" cm="1">
        <f t="array" ref="C29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将数据库实例修改为多可用区部署</v>
      </c>
      <c r="D292" s="2"/>
      <c r="E292" s="2" t="str">
        <f>IF(PDF对照_选项A_F[[#This Row],[PDF文本]]="","",EXACT(PDF对照_选项A_F[[#This Row],[Excel文本]],PDF对照_选项A_F[[#This Row],[PDF文本]]))</f>
        <v/>
      </c>
      <c r="F292" s="2" t="str">
        <f>IF(PDF对照_选项A_F[[#This Row],[PDF文本]]="","",NOT(PDF对照_选项A_F[[#This Row],[是否一致]]))</f>
        <v/>
      </c>
      <c r="G292" s="17"/>
      <c r="H292" s="17"/>
      <c r="I292" s="17"/>
    </row>
    <row r="293" spans="1:9">
      <c r="A293" s="2">
        <v>31</v>
      </c>
      <c r="B293" s="2" t="s">
        <v>15</v>
      </c>
      <c r="C293" s="2" t="str" cm="1">
        <f t="array" ref="C29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创建数据库的只读副本.将脚本配置为仅查询只读副本.</v>
      </c>
      <c r="D293" s="2"/>
      <c r="E293" s="2" t="str">
        <f>IF(PDF对照_选项A_F[[#This Row],[PDF文本]]="","",EXACT(PDF对照_选项A_F[[#This Row],[Excel文本]],PDF对照_选项A_F[[#This Row],[PDF文本]]))</f>
        <v/>
      </c>
      <c r="F293" s="2" t="str">
        <f>IF(PDF对照_选项A_F[[#This Row],[PDF文本]]="","",NOT(PDF对照_选项A_F[[#This Row],[是否一致]]))</f>
        <v/>
      </c>
      <c r="G293" s="17"/>
      <c r="H293" s="17"/>
      <c r="I293" s="17"/>
    </row>
    <row r="294" spans="1:9">
      <c r="A294" s="2">
        <v>31</v>
      </c>
      <c r="B294" s="2" t="s">
        <v>16</v>
      </c>
      <c r="C294" s="2" t="str" cm="1">
        <f t="array" ref="C29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指示开发团队在每天结束时手动导出数据库中的条目</v>
      </c>
      <c r="D294" s="2"/>
      <c r="E294" s="2" t="str">
        <f>IF(PDF对照_选项A_F[[#This Row],[PDF文本]]="","",EXACT(PDF对照_选项A_F[[#This Row],[Excel文本]],PDF对照_选项A_F[[#This Row],[PDF文本]]))</f>
        <v/>
      </c>
      <c r="F294" s="2" t="str">
        <f>IF(PDF对照_选项A_F[[#This Row],[PDF文本]]="","",NOT(PDF对照_选项A_F[[#This Row],[是否一致]]))</f>
        <v/>
      </c>
      <c r="G294" s="17"/>
      <c r="H294" s="17"/>
      <c r="I294" s="17"/>
    </row>
    <row r="295" spans="1:9">
      <c r="A295" s="2">
        <v>31</v>
      </c>
      <c r="B295" s="2" t="s">
        <v>17</v>
      </c>
      <c r="C295" s="2" t="str" cm="1">
        <f t="array" ref="C29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Elasticache 缓存脚本针对数据库运行的常见查询</v>
      </c>
      <c r="D295" s="2"/>
      <c r="E295" s="2" t="str">
        <f>IF(PDF对照_选项A_F[[#This Row],[PDF文本]]="","",EXACT(PDF对照_选项A_F[[#This Row],[Excel文本]],PDF对照_选项A_F[[#This Row],[PDF文本]]))</f>
        <v/>
      </c>
      <c r="F295" s="2" t="str">
        <f>IF(PDF对照_选项A_F[[#This Row],[PDF文本]]="","",NOT(PDF对照_选项A_F[[#This Row],[是否一致]]))</f>
        <v/>
      </c>
      <c r="G295" s="17"/>
      <c r="H295" s="17"/>
      <c r="I295" s="17"/>
    </row>
    <row r="296" spans="1:9">
      <c r="A296" s="2">
        <v>31</v>
      </c>
      <c r="B296" s="2" t="s">
        <v>41</v>
      </c>
      <c r="C296" s="2" cm="1">
        <f t="array" ref="C29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96" s="2"/>
      <c r="E296" s="2" t="str">
        <f>IF(PDF对照_选项A_F[[#This Row],[PDF文本]]="","",EXACT(PDF对照_选项A_F[[#This Row],[Excel文本]],PDF对照_选项A_F[[#This Row],[PDF文本]]))</f>
        <v/>
      </c>
      <c r="F296" s="2" t="str">
        <f>IF(PDF对照_选项A_F[[#This Row],[PDF文本]]="","",NOT(PDF对照_选项A_F[[#This Row],[是否一致]]))</f>
        <v/>
      </c>
      <c r="G296" s="17"/>
      <c r="H296" s="17"/>
      <c r="I296" s="17"/>
    </row>
    <row r="297" spans="1:9">
      <c r="A297" s="2">
        <v>31</v>
      </c>
      <c r="B297" s="2" t="s">
        <v>221</v>
      </c>
      <c r="C297" s="2" cm="1">
        <f t="array" ref="C29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297" s="2"/>
      <c r="E297" s="2" t="str">
        <f>IF(PDF对照_选项A_F[[#This Row],[PDF文本]]="","",EXACT(PDF对照_选项A_F[[#This Row],[Excel文本]],PDF对照_选项A_F[[#This Row],[PDF文本]]))</f>
        <v/>
      </c>
      <c r="F297" s="2" t="str">
        <f>IF(PDF对照_选项A_F[[#This Row],[PDF文本]]="","",NOT(PDF对照_选项A_F[[#This Row],[是否一致]]))</f>
        <v/>
      </c>
      <c r="G297" s="17"/>
      <c r="H297" s="17"/>
      <c r="I297" s="17"/>
    </row>
    <row r="298" spans="1:9">
      <c r="A298" s="2">
        <v>32</v>
      </c>
      <c r="B298" s="2" t="s">
        <v>14</v>
      </c>
      <c r="C298" s="2" t="str" cm="1">
        <f t="array" ref="C29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S3 网关端点.</v>
      </c>
      <c r="D298" s="2"/>
      <c r="E298" s="2" t="str">
        <f>IF(PDF对照_选项A_F[[#This Row],[PDF文本]]="","",EXACT(PDF对照_选项A_F[[#This Row],[Excel文本]],PDF对照_选项A_F[[#This Row],[PDF文本]]))</f>
        <v/>
      </c>
      <c r="F298" s="2" t="str">
        <f>IF(PDF对照_选项A_F[[#This Row],[PDF文本]]="","",NOT(PDF对照_选项A_F[[#This Row],[是否一致]]))</f>
        <v/>
      </c>
      <c r="G298" s="17"/>
      <c r="H298" s="17"/>
      <c r="I298" s="17"/>
    </row>
    <row r="299" spans="1:9">
      <c r="A299" s="2">
        <v>32</v>
      </c>
      <c r="B299" s="2" t="s">
        <v>15</v>
      </c>
      <c r="C299" s="2" t="str" cm="1">
        <f t="array" ref="C29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S3 接口端点.</v>
      </c>
      <c r="D299" s="2"/>
      <c r="E299" s="2" t="str">
        <f>IF(PDF对照_选项A_F[[#This Row],[PDF文本]]="","",EXACT(PDF对照_选项A_F[[#This Row],[Excel文本]],PDF对照_选项A_F[[#This Row],[PDF文本]]))</f>
        <v/>
      </c>
      <c r="F299" s="2" t="str">
        <f>IF(PDF对照_选项A_F[[#This Row],[PDF文本]]="","",NOT(PDF对照_选项A_F[[#This Row],[是否一致]]))</f>
        <v/>
      </c>
      <c r="G299" s="17"/>
      <c r="H299" s="17"/>
      <c r="I299" s="17"/>
    </row>
    <row r="300" spans="1:9">
      <c r="A300" s="2">
        <v>32</v>
      </c>
      <c r="B300" s="2" t="s">
        <v>16</v>
      </c>
      <c r="C300" s="2" t="str" cm="1">
        <f t="array" ref="C30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在私有子网中创建 S3 存储桶.</v>
      </c>
      <c r="D300" s="2"/>
      <c r="E300" s="2" t="str">
        <f>IF(PDF对照_选项A_F[[#This Row],[PDF文本]]="","",EXACT(PDF对照_选项A_F[[#This Row],[Excel文本]],PDF对照_选项A_F[[#This Row],[PDF文本]]))</f>
        <v/>
      </c>
      <c r="F300" s="2" t="str">
        <f>IF(PDF对照_选项A_F[[#This Row],[PDF文本]]="","",NOT(PDF对照_选项A_F[[#This Row],[是否一致]]))</f>
        <v/>
      </c>
      <c r="G300" s="17"/>
      <c r="H300" s="17"/>
      <c r="I300" s="17"/>
    </row>
    <row r="301" spans="1:9">
      <c r="A301" s="2">
        <v>32</v>
      </c>
      <c r="B301" s="2" t="s">
        <v>17</v>
      </c>
      <c r="C301" s="2" t="str" cm="1">
        <f t="array" ref="C30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在与 EC2 实例相同的区域中创建一个 S3 存储桶.</v>
      </c>
      <c r="D301" s="2"/>
      <c r="E301" s="2" t="str">
        <f>IF(PDF对照_选项A_F[[#This Row],[PDF文本]]="","",EXACT(PDF对照_选项A_F[[#This Row],[Excel文本]],PDF对照_选项A_F[[#This Row],[PDF文本]]))</f>
        <v/>
      </c>
      <c r="F301" s="2" t="str">
        <f>IF(PDF对照_选项A_F[[#This Row],[PDF文本]]="","",NOT(PDF对照_选项A_F[[#This Row],[是否一致]]))</f>
        <v/>
      </c>
      <c r="G301" s="17"/>
      <c r="H301" s="17"/>
      <c r="I301" s="17"/>
    </row>
    <row r="302" spans="1:9">
      <c r="A302" s="2">
        <v>32</v>
      </c>
      <c r="B302" s="2" t="s">
        <v>41</v>
      </c>
      <c r="C302" s="2" cm="1">
        <f t="array" ref="C30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02" s="2"/>
      <c r="E302" s="2" t="str">
        <f>IF(PDF对照_选项A_F[[#This Row],[PDF文本]]="","",EXACT(PDF对照_选项A_F[[#This Row],[Excel文本]],PDF对照_选项A_F[[#This Row],[PDF文本]]))</f>
        <v/>
      </c>
      <c r="F302" s="2" t="str">
        <f>IF(PDF对照_选项A_F[[#This Row],[PDF文本]]="","",NOT(PDF对照_选项A_F[[#This Row],[是否一致]]))</f>
        <v/>
      </c>
      <c r="G302" s="17"/>
      <c r="H302" s="17"/>
      <c r="I302" s="17"/>
    </row>
    <row r="303" spans="1:9">
      <c r="A303" s="2">
        <v>32</v>
      </c>
      <c r="B303" s="2" t="s">
        <v>221</v>
      </c>
      <c r="C303" s="2" cm="1">
        <f t="array" ref="C30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03" s="2"/>
      <c r="E303" s="2" t="str">
        <f>IF(PDF对照_选项A_F[[#This Row],[PDF文本]]="","",EXACT(PDF对照_选项A_F[[#This Row],[Excel文本]],PDF对照_选项A_F[[#This Row],[PDF文本]]))</f>
        <v/>
      </c>
      <c r="F303" s="2" t="str">
        <f>IF(PDF对照_选项A_F[[#This Row],[PDF文本]]="","",NOT(PDF对照_选项A_F[[#This Row],[是否一致]]))</f>
        <v/>
      </c>
      <c r="G303" s="17"/>
      <c r="H303" s="17"/>
      <c r="I303" s="17"/>
    </row>
    <row r="304" spans="1:9">
      <c r="A304" s="2">
        <v>33</v>
      </c>
      <c r="B304" s="2" t="s">
        <v>14</v>
      </c>
      <c r="C304" s="2" t="str" cm="1">
        <f t="array" ref="C30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 VPC 内的 Amazon S3 配置 VPC 网关终端节点</v>
      </c>
      <c r="D304" s="2"/>
      <c r="E304" s="2" t="str">
        <f>IF(PDF对照_选项A_F[[#This Row],[PDF文本]]="","",EXACT(PDF对照_选项A_F[[#This Row],[Excel文本]],PDF对照_选项A_F[[#This Row],[PDF文本]]))</f>
        <v/>
      </c>
      <c r="F304" s="2" t="str">
        <f>IF(PDF对照_选项A_F[[#This Row],[PDF文本]]="","",NOT(PDF对照_选项A_F[[#This Row],[是否一致]]))</f>
        <v/>
      </c>
      <c r="G304" s="17"/>
      <c r="H304" s="17"/>
      <c r="I304" s="17"/>
    </row>
    <row r="305" spans="1:9">
      <c r="A305" s="2">
        <v>33</v>
      </c>
      <c r="B305" s="2" t="s">
        <v>15</v>
      </c>
      <c r="C305" s="2" t="str" cm="1">
        <f t="array" ref="C30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创建存储桶策略以将对象公开到 S3 存储桶</v>
      </c>
      <c r="D305" s="2"/>
      <c r="E305" s="2" t="str">
        <f>IF(PDF对照_选项A_F[[#This Row],[PDF文本]]="","",EXACT(PDF对照_选项A_F[[#This Row],[Excel文本]],PDF对照_选项A_F[[#This Row],[PDF文本]]))</f>
        <v/>
      </c>
      <c r="F305" s="2" t="str">
        <f>IF(PDF对照_选项A_F[[#This Row],[PDF文本]]="","",NOT(PDF对照_选项A_F[[#This Row],[是否一致]]))</f>
        <v/>
      </c>
      <c r="G305" s="17"/>
      <c r="H305" s="17"/>
      <c r="I305" s="17"/>
    </row>
    <row r="306" spans="1:9">
      <c r="A306" s="2">
        <v>33</v>
      </c>
      <c r="B306" s="2" t="s">
        <v>16</v>
      </c>
      <c r="C306" s="2" t="str" cm="1">
        <f t="array" ref="C30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创建存储桶策略,将访问限制为仅在 VPC 中运行的应用程序层</v>
      </c>
      <c r="D306" s="2"/>
      <c r="E306" s="2" t="str">
        <f>IF(PDF对照_选项A_F[[#This Row],[PDF文本]]="","",EXACT(PDF对照_选项A_F[[#This Row],[Excel文本]],PDF对照_选项A_F[[#This Row],[PDF文本]]))</f>
        <v/>
      </c>
      <c r="F306" s="2" t="str">
        <f>IF(PDF对照_选项A_F[[#This Row],[PDF文本]]="","",NOT(PDF对照_选项A_F[[#This Row],[是否一致]]))</f>
        <v/>
      </c>
      <c r="G306" s="17"/>
      <c r="H306" s="17"/>
      <c r="I306" s="17"/>
    </row>
    <row r="307" spans="1:9">
      <c r="A307" s="2">
        <v>33</v>
      </c>
      <c r="B307" s="2" t="s">
        <v>17</v>
      </c>
      <c r="C307" s="2" t="str" cm="1">
        <f t="array" ref="C30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S3 访问策略创建 IAM 用户并将 IAM 凭证复制到 EC2 实例</v>
      </c>
      <c r="D307" s="2"/>
      <c r="E307" s="2" t="str">
        <f>IF(PDF对照_选项A_F[[#This Row],[PDF文本]]="","",EXACT(PDF对照_选项A_F[[#This Row],[Excel文本]],PDF对照_选项A_F[[#This Row],[PDF文本]]))</f>
        <v/>
      </c>
      <c r="F307" s="2" t="str">
        <f>IF(PDF对照_选项A_F[[#This Row],[PDF文本]]="","",NOT(PDF对照_选项A_F[[#This Row],[是否一致]]))</f>
        <v/>
      </c>
      <c r="G307" s="17"/>
      <c r="H307" s="17"/>
      <c r="I307" s="17"/>
    </row>
    <row r="308" spans="1:9">
      <c r="A308" s="2">
        <v>33</v>
      </c>
      <c r="B308" s="2" t="s">
        <v>41</v>
      </c>
      <c r="C308" s="2" t="str" cm="1">
        <f t="array" ref="C30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创建一个 NAT 实例并让 EC2 实例使用 NAT 实例访问 S3 存储桶</v>
      </c>
      <c r="D308" s="2"/>
      <c r="E308" s="2" t="str">
        <f>IF(PDF对照_选项A_F[[#This Row],[PDF文本]]="","",EXACT(PDF对照_选项A_F[[#This Row],[Excel文本]],PDF对照_选项A_F[[#This Row],[PDF文本]]))</f>
        <v/>
      </c>
      <c r="F308" s="2" t="str">
        <f>IF(PDF对照_选项A_F[[#This Row],[PDF文本]]="","",NOT(PDF对照_选项A_F[[#This Row],[是否一致]]))</f>
        <v/>
      </c>
      <c r="G308" s="17"/>
      <c r="H308" s="17"/>
      <c r="I308" s="17"/>
    </row>
    <row r="309" spans="1:9">
      <c r="A309" s="2">
        <v>33</v>
      </c>
      <c r="B309" s="2" t="s">
        <v>221</v>
      </c>
      <c r="C309" s="2" cm="1">
        <f t="array" ref="C30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09" s="2"/>
      <c r="E309" s="2" t="str">
        <f>IF(PDF对照_选项A_F[[#This Row],[PDF文本]]="","",EXACT(PDF对照_选项A_F[[#This Row],[Excel文本]],PDF对照_选项A_F[[#This Row],[PDF文本]]))</f>
        <v/>
      </c>
      <c r="F309" s="2" t="str">
        <f>IF(PDF对照_选项A_F[[#This Row],[PDF文本]]="","",NOT(PDF对照_选项A_F[[#This Row],[是否一致]]))</f>
        <v/>
      </c>
      <c r="G309" s="17"/>
      <c r="H309" s="17"/>
      <c r="I309" s="17"/>
    </row>
    <row r="310" spans="1:9">
      <c r="A310" s="2">
        <v>34</v>
      </c>
      <c r="B310" s="2" t="s">
        <v>14</v>
      </c>
      <c r="C310" s="2" t="str" cm="1">
        <f t="array" ref="C31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Amazon Aurora MySQL 与多可用区 Aurora 副本一起用于生产.通过实施使用 mysqldump 实用程序的备份和还原过程来填充暂存数据库.</v>
      </c>
      <c r="D310" s="2"/>
      <c r="E310" s="2" t="str">
        <f>IF(PDF对照_选项A_F[[#This Row],[PDF文本]]="","",EXACT(PDF对照_选项A_F[[#This Row],[Excel文本]],PDF对照_选项A_F[[#This Row],[PDF文本]]))</f>
        <v/>
      </c>
      <c r="F310" s="2" t="str">
        <f>IF(PDF对照_选项A_F[[#This Row],[PDF文本]]="","",NOT(PDF对照_选项A_F[[#This Row],[是否一致]]))</f>
        <v/>
      </c>
      <c r="G310" s="17"/>
      <c r="H310" s="17"/>
      <c r="I310" s="17"/>
    </row>
    <row r="311" spans="1:9">
      <c r="A311" s="2">
        <v>34</v>
      </c>
      <c r="B311" s="2" t="s">
        <v>15</v>
      </c>
      <c r="C311" s="2" t="str" cm="1">
        <f t="array" ref="C31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Aurora MySQL 和多可用区 Aurora 副本进行生产.使用数据库克隆按需创建临时数据库</v>
      </c>
      <c r="D311" s="2"/>
      <c r="E311" s="2" t="str">
        <f>IF(PDF对照_选项A_F[[#This Row],[PDF文本]]="","",EXACT(PDF对照_选项A_F[[#This Row],[Excel文本]],PDF对照_选项A_F[[#This Row],[PDF文本]]))</f>
        <v/>
      </c>
      <c r="F311" s="2" t="str">
        <f>IF(PDF对照_选项A_F[[#This Row],[PDF文本]]="","",NOT(PDF对照_选项A_F[[#This Row],[是否一致]]))</f>
        <v/>
      </c>
      <c r="G311" s="17"/>
      <c r="H311" s="17"/>
      <c r="I311" s="17"/>
    </row>
    <row r="312" spans="1:9">
      <c r="A312" s="2">
        <v>34</v>
      </c>
      <c r="B312" s="2" t="s">
        <v>16</v>
      </c>
      <c r="C312" s="2" t="str" cm="1">
        <f t="array" ref="C31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Amazon RDS for MySQL 与 Mufti AZ 部署和只读副本用于生产,将备用实例用于暂存数据库.</v>
      </c>
      <c r="D312" s="2"/>
      <c r="E312" s="2" t="str">
        <f>IF(PDF对照_选项A_F[[#This Row],[PDF文本]]="","",EXACT(PDF对照_选项A_F[[#This Row],[Excel文本]],PDF对照_选项A_F[[#This Row],[PDF文本]]))</f>
        <v/>
      </c>
      <c r="F312" s="2" t="str">
        <f>IF(PDF对照_选项A_F[[#This Row],[PDF文本]]="","",NOT(PDF对照_选项A_F[[#This Row],[是否一致]]))</f>
        <v/>
      </c>
      <c r="G312" s="17"/>
      <c r="H312" s="17"/>
      <c r="I312" s="17"/>
    </row>
    <row r="313" spans="1:9">
      <c r="A313" s="2">
        <v>34</v>
      </c>
      <c r="B313" s="2" t="s">
        <v>17</v>
      </c>
      <c r="C313" s="2" t="str" cm="1">
        <f t="array" ref="C31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Amazon RDS for MySQL 与多可用区部署和只读副本用于生产,通过实施使用 mysqldump 实用程序的备份和还原过程来填充暂存数据库.</v>
      </c>
      <c r="D313" s="2"/>
      <c r="E313" s="2" t="str">
        <f>IF(PDF对照_选项A_F[[#This Row],[PDF文本]]="","",EXACT(PDF对照_选项A_F[[#This Row],[Excel文本]],PDF对照_选项A_F[[#This Row],[PDF文本]]))</f>
        <v/>
      </c>
      <c r="F313" s="2" t="str">
        <f>IF(PDF对照_选项A_F[[#This Row],[PDF文本]]="","",NOT(PDF对照_选项A_F[[#This Row],[是否一致]]))</f>
        <v/>
      </c>
      <c r="G313" s="17"/>
      <c r="H313" s="17"/>
      <c r="I313" s="17"/>
    </row>
    <row r="314" spans="1:9">
      <c r="A314" s="2">
        <v>34</v>
      </c>
      <c r="B314" s="2" t="s">
        <v>41</v>
      </c>
      <c r="C314" s="2" cm="1">
        <f t="array" ref="C31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14" s="2"/>
      <c r="E314" s="2" t="str">
        <f>IF(PDF对照_选项A_F[[#This Row],[PDF文本]]="","",EXACT(PDF对照_选项A_F[[#This Row],[Excel文本]],PDF对照_选项A_F[[#This Row],[PDF文本]]))</f>
        <v/>
      </c>
      <c r="F314" s="2" t="str">
        <f>IF(PDF对照_选项A_F[[#This Row],[PDF文本]]="","",NOT(PDF对照_选项A_F[[#This Row],[是否一致]]))</f>
        <v/>
      </c>
      <c r="G314" s="17"/>
      <c r="H314" s="17"/>
      <c r="I314" s="17"/>
    </row>
    <row r="315" spans="1:9">
      <c r="A315" s="2">
        <v>34</v>
      </c>
      <c r="B315" s="2" t="s">
        <v>221</v>
      </c>
      <c r="C315" s="2" cm="1">
        <f t="array" ref="C31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15" s="2"/>
      <c r="E315" s="2" t="str">
        <f>IF(PDF对照_选项A_F[[#This Row],[PDF文本]]="","",EXACT(PDF对照_选项A_F[[#This Row],[Excel文本]],PDF对照_选项A_F[[#This Row],[PDF文本]]))</f>
        <v/>
      </c>
      <c r="F315" s="2" t="str">
        <f>IF(PDF对照_选项A_F[[#This Row],[PDF文本]]="","",NOT(PDF对照_选项A_F[[#This Row],[是否一致]]))</f>
        <v/>
      </c>
      <c r="G315" s="17"/>
      <c r="H315" s="17"/>
      <c r="I315" s="17"/>
    </row>
    <row r="316" spans="1:9">
      <c r="A316" s="2">
        <v>35</v>
      </c>
      <c r="B316" s="2" t="s">
        <v>14</v>
      </c>
      <c r="C316" s="2" t="str" cm="1">
        <f t="array" ref="C31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使用客户提供的密钥进行服务器端加密(SSE-C)</v>
      </c>
      <c r="D316" s="2"/>
      <c r="E316" s="2" t="str">
        <f>IF(PDF对照_选项A_F[[#This Row],[PDF文本]]="","",EXACT(PDF对照_选项A_F[[#This Row],[Excel文本]],PDF对照_选项A_F[[#This Row],[PDF文本]]))</f>
        <v/>
      </c>
      <c r="F316" s="2" t="str">
        <f>IF(PDF对照_选项A_F[[#This Row],[PDF文本]]="","",NOT(PDF对照_选项A_F[[#This Row],[是否一致]]))</f>
        <v/>
      </c>
      <c r="G316" s="17"/>
      <c r="H316" s="17"/>
      <c r="I316" s="17"/>
    </row>
    <row r="317" spans="1:9">
      <c r="A317" s="2">
        <v>35</v>
      </c>
      <c r="B317" s="2" t="s">
        <v>15</v>
      </c>
      <c r="C317" s="2" t="str" cm="1">
        <f t="array" ref="C31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S3 托管密钥的服务器端加密(SSE-S3)</v>
      </c>
      <c r="D317" s="2"/>
      <c r="E317" s="2" t="str">
        <f>IF(PDF对照_选项A_F[[#This Row],[PDF文本]]="","",EXACT(PDF对照_选项A_F[[#This Row],[Excel文本]],PDF对照_选项A_F[[#This Row],[PDF文本]]))</f>
        <v/>
      </c>
      <c r="F317" s="2" t="str">
        <f>IF(PDF对照_选项A_F[[#This Row],[PDF文本]]="","",NOT(PDF对照_选项A_F[[#This Row],[是否一致]]))</f>
        <v/>
      </c>
      <c r="G317" s="17"/>
      <c r="H317" s="17"/>
      <c r="I317" s="17"/>
    </row>
    <row r="318" spans="1:9">
      <c r="A318" s="2">
        <v>35</v>
      </c>
      <c r="B318" s="2" t="s">
        <v>16</v>
      </c>
      <c r="C318" s="2" t="str" cm="1">
        <f t="array" ref="C31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KMS (SSE-KMS) 客户主密钥(CMK)手动轮换的服务器端加密</v>
      </c>
      <c r="D318" s="2"/>
      <c r="E318" s="2" t="str">
        <f>IF(PDF对照_选项A_F[[#This Row],[PDF文本]]="","",EXACT(PDF对照_选项A_F[[#This Row],[Excel文本]],PDF对照_选项A_F[[#This Row],[PDF文本]]))</f>
        <v/>
      </c>
      <c r="F318" s="2" t="str">
        <f>IF(PDF对照_选项A_F[[#This Row],[PDF文本]]="","",NOT(PDF对照_选项A_F[[#This Row],[是否一致]]))</f>
        <v/>
      </c>
      <c r="G318" s="17"/>
      <c r="H318" s="17"/>
      <c r="I318" s="17"/>
    </row>
    <row r="319" spans="1:9">
      <c r="A319" s="2">
        <v>35</v>
      </c>
      <c r="B319" s="2" t="s">
        <v>17</v>
      </c>
      <c r="C319" s="2" t="str" cm="1">
        <f t="array" ref="C31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KMS (SSE-KMS) 客户主密钥(CMK)进行服务器端加密并自动轮换</v>
      </c>
      <c r="D319" s="2"/>
      <c r="E319" s="2" t="str">
        <f>IF(PDF对照_选项A_F[[#This Row],[PDF文本]]="","",EXACT(PDF对照_选项A_F[[#This Row],[Excel文本]],PDF对照_选项A_F[[#This Row],[PDF文本]]))</f>
        <v/>
      </c>
      <c r="F319" s="2" t="str">
        <f>IF(PDF对照_选项A_F[[#This Row],[PDF文本]]="","",NOT(PDF对照_选项A_F[[#This Row],[是否一致]]))</f>
        <v/>
      </c>
      <c r="G319" s="17"/>
      <c r="H319" s="17"/>
      <c r="I319" s="17"/>
    </row>
    <row r="320" spans="1:9">
      <c r="A320" s="2">
        <v>35</v>
      </c>
      <c r="B320" s="2" t="s">
        <v>41</v>
      </c>
      <c r="C320" s="2" cm="1">
        <f t="array" ref="C32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20" s="2"/>
      <c r="E320" s="2" t="str">
        <f>IF(PDF对照_选项A_F[[#This Row],[PDF文本]]="","",EXACT(PDF对照_选项A_F[[#This Row],[Excel文本]],PDF对照_选项A_F[[#This Row],[PDF文本]]))</f>
        <v/>
      </c>
      <c r="F320" s="2" t="str">
        <f>IF(PDF对照_选项A_F[[#This Row],[PDF文本]]="","",NOT(PDF对照_选项A_F[[#This Row],[是否一致]]))</f>
        <v/>
      </c>
      <c r="G320" s="17"/>
      <c r="H320" s="17"/>
      <c r="I320" s="17"/>
    </row>
    <row r="321" spans="1:9">
      <c r="A321" s="2">
        <v>35</v>
      </c>
      <c r="B321" s="2" t="s">
        <v>221</v>
      </c>
      <c r="C321" s="2" cm="1">
        <f t="array" ref="C32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21" s="2"/>
      <c r="E321" s="2" t="str">
        <f>IF(PDF对照_选项A_F[[#This Row],[PDF文本]]="","",EXACT(PDF对照_选项A_F[[#This Row],[Excel文本]],PDF对照_选项A_F[[#This Row],[PDF文本]]))</f>
        <v/>
      </c>
      <c r="F321" s="2" t="str">
        <f>IF(PDF对照_选项A_F[[#This Row],[PDF文本]]="","",NOT(PDF对照_选项A_F[[#This Row],[是否一致]]))</f>
        <v/>
      </c>
      <c r="G321" s="17"/>
      <c r="H321" s="17"/>
      <c r="I321" s="17"/>
    </row>
    <row r="322" spans="1:9">
      <c r="A322" s="2">
        <v>36</v>
      </c>
      <c r="B322" s="2" t="s">
        <v>14</v>
      </c>
      <c r="C322" s="2" t="str" cm="1">
        <f t="array" ref="C32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Amazon Athena 与 Amazon S3 结合使用</v>
      </c>
      <c r="D322" s="2"/>
      <c r="E322" s="2" t="str">
        <f>IF(PDF对照_选项A_F[[#This Row],[PDF文本]]="","",EXACT(PDF对照_选项A_F[[#This Row],[Excel文本]],PDF对照_选项A_F[[#This Row],[PDF文本]]))</f>
        <v/>
      </c>
      <c r="F322" s="2" t="str">
        <f>IF(PDF对照_选项A_F[[#This Row],[PDF文本]]="","",NOT(PDF对照_选项A_F[[#This Row],[是否一致]]))</f>
        <v/>
      </c>
      <c r="G322" s="17"/>
      <c r="H322" s="17"/>
      <c r="I322" s="17"/>
    </row>
    <row r="323" spans="1:9">
      <c r="A323" s="2">
        <v>36</v>
      </c>
      <c r="B323" s="2" t="s">
        <v>15</v>
      </c>
      <c r="C323" s="2" t="str" cm="1">
        <f t="array" ref="C32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Amazon API Gateway 与 AWS Lambda 结合使用</v>
      </c>
      <c r="D323" s="2"/>
      <c r="E323" s="2" t="str">
        <f>IF(PDF对照_选项A_F[[#This Row],[PDF文本]]="","",EXACT(PDF对照_选项A_F[[#This Row],[Excel文本]],PDF对照_选项A_F[[#This Row],[PDF文本]]))</f>
        <v/>
      </c>
      <c r="F323" s="2" t="str">
        <f>IF(PDF对照_选项A_F[[#This Row],[PDF文本]]="","",NOT(PDF对照_选项A_F[[#This Row],[是否一致]]))</f>
        <v/>
      </c>
      <c r="G323" s="17"/>
      <c r="H323" s="17"/>
      <c r="I323" s="17"/>
    </row>
    <row r="324" spans="1:9">
      <c r="A324" s="2">
        <v>36</v>
      </c>
      <c r="B324" s="2" t="s">
        <v>16</v>
      </c>
      <c r="C324" s="2" t="str" cm="1">
        <f t="array" ref="C32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Amazon QuickSight 与 Amazon Redshift 结合使用.</v>
      </c>
      <c r="D324" s="2"/>
      <c r="E324" s="2" t="str">
        <f>IF(PDF对照_选项A_F[[#This Row],[PDF文本]]="","",EXACT(PDF对照_选项A_F[[#This Row],[Excel文本]],PDF对照_选项A_F[[#This Row],[PDF文本]]))</f>
        <v/>
      </c>
      <c r="F324" s="2" t="str">
        <f>IF(PDF对照_选项A_F[[#This Row],[PDF文本]]="","",NOT(PDF对照_选项A_F[[#This Row],[是否一致]]))</f>
        <v/>
      </c>
      <c r="G324" s="17"/>
      <c r="H324" s="17"/>
      <c r="I324" s="17"/>
    </row>
    <row r="325" spans="1:9">
      <c r="A325" s="2">
        <v>36</v>
      </c>
      <c r="B325" s="2" t="s">
        <v>17</v>
      </c>
      <c r="C325" s="2" t="str" cm="1">
        <f t="array" ref="C32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Amazon API Gateway 与 Amazon Kinesis Data Analytics 结合使用</v>
      </c>
      <c r="D325" s="2"/>
      <c r="E325" s="2" t="str">
        <f>IF(PDF对照_选项A_F[[#This Row],[PDF文本]]="","",EXACT(PDF对照_选项A_F[[#This Row],[Excel文本]],PDF对照_选项A_F[[#This Row],[PDF文本]]))</f>
        <v/>
      </c>
      <c r="F325" s="2" t="str">
        <f>IF(PDF对照_选项A_F[[#This Row],[PDF文本]]="","",NOT(PDF对照_选项A_F[[#This Row],[是否一致]]))</f>
        <v/>
      </c>
      <c r="G325" s="17"/>
      <c r="H325" s="17"/>
      <c r="I325" s="17"/>
    </row>
    <row r="326" spans="1:9">
      <c r="A326" s="2">
        <v>36</v>
      </c>
      <c r="B326" s="2" t="s">
        <v>41</v>
      </c>
      <c r="C326" s="2" cm="1">
        <f t="array" ref="C32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26" s="2"/>
      <c r="E326" s="2" t="str">
        <f>IF(PDF对照_选项A_F[[#This Row],[PDF文本]]="","",EXACT(PDF对照_选项A_F[[#This Row],[Excel文本]],PDF对照_选项A_F[[#This Row],[PDF文本]]))</f>
        <v/>
      </c>
      <c r="F326" s="2" t="str">
        <f>IF(PDF对照_选项A_F[[#This Row],[PDF文本]]="","",NOT(PDF对照_选项A_F[[#This Row],[是否一致]]))</f>
        <v/>
      </c>
      <c r="G326" s="17"/>
      <c r="H326" s="17"/>
      <c r="I326" s="17"/>
    </row>
    <row r="327" spans="1:9">
      <c r="A327" s="2">
        <v>36</v>
      </c>
      <c r="B327" s="2" t="s">
        <v>221</v>
      </c>
      <c r="C327" s="2" cm="1">
        <f t="array" ref="C32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27" s="2"/>
      <c r="E327" s="2" t="str">
        <f>IF(PDF对照_选项A_F[[#This Row],[PDF文本]]="","",EXACT(PDF对照_选项A_F[[#This Row],[Excel文本]],PDF对照_选项A_F[[#This Row],[PDF文本]]))</f>
        <v/>
      </c>
      <c r="F327" s="2" t="str">
        <f>IF(PDF对照_选项A_F[[#This Row],[PDF文本]]="","",NOT(PDF对照_选项A_F[[#This Row],[是否一致]]))</f>
        <v/>
      </c>
      <c r="G327" s="17"/>
      <c r="H327" s="17"/>
      <c r="I327" s="17"/>
    </row>
    <row r="328" spans="1:9">
      <c r="A328" s="2">
        <v>37</v>
      </c>
      <c r="B328" s="2" t="s">
        <v>14</v>
      </c>
      <c r="C328" s="2" t="str" cm="1">
        <f t="array" ref="C32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创建在更新 Amazon RDS 上的数据库时触发的 AWS Lambda 函数,以将信息发送到 Amazon Simple Queue Service (Amazon SQS&gt;队列以供目标使用</v>
      </c>
      <c r="D328" s="2"/>
      <c r="E328" s="2" t="str">
        <f>IF(PDF对照_选项A_F[[#This Row],[PDF文本]]="","",EXACT(PDF对照_选项A_F[[#This Row],[Excel文本]],PDF对照_选项A_F[[#This Row],[PDF文本]]))</f>
        <v/>
      </c>
      <c r="F328" s="2" t="str">
        <f>IF(PDF对照_选项A_F[[#This Row],[PDF文本]]="","",NOT(PDF对照_选项A_F[[#This Row],[是否一致]]))</f>
        <v/>
      </c>
      <c r="G328" s="17"/>
      <c r="H328" s="17"/>
      <c r="I328" s="17"/>
    </row>
    <row r="329" spans="1:9">
      <c r="A329" s="2">
        <v>37</v>
      </c>
      <c r="B329" s="2" t="s">
        <v>15</v>
      </c>
      <c r="C329" s="2" t="str" cm="1">
        <f t="array" ref="C32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创建在更新 Amazon RDS 上的数据库时触发的 AWS Lambda 函数,以将信息发送到 Amazon Simple Queue Service (Amazon</v>
      </c>
      <c r="D329" s="2"/>
      <c r="E329" s="2" t="str">
        <f>IF(PDF对照_选项A_F[[#This Row],[PDF文本]]="","",EXACT(PDF对照_选项A_F[[#This Row],[Excel文本]],PDF对照_选项A_F[[#This Row],[PDF文本]]))</f>
        <v/>
      </c>
      <c r="F329" s="2" t="str">
        <f>IF(PDF对照_选项A_F[[#This Row],[PDF文本]]="","",NOT(PDF对照_选项A_F[[#This Row],[是否一致]]))</f>
        <v/>
      </c>
      <c r="G329" s="17"/>
      <c r="H329" s="17"/>
      <c r="I329" s="17"/>
    </row>
    <row r="330" spans="1:9">
      <c r="A330" s="2">
        <v>37</v>
      </c>
      <c r="B330" s="2" t="s">
        <v>16</v>
      </c>
      <c r="C330" s="2" t="str" cm="1">
        <f t="array" ref="C33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订阅 RDS 事件通知并将 Amazon Simple Queue Service (Amazon SQS) 队列发送到多个 Amazon Simple Notification Service (Amazon SNS) 主题使用 AWS Lambda 函数更新目标</v>
      </c>
      <c r="D330" s="2"/>
      <c r="E330" s="2" t="str">
        <f>IF(PDF对照_选项A_F[[#This Row],[PDF文本]]="","",EXACT(PDF对照_选项A_F[[#This Row],[Excel文本]],PDF对照_选项A_F[[#This Row],[PDF文本]]))</f>
        <v/>
      </c>
      <c r="F330" s="2" t="str">
        <f>IF(PDF对照_选项A_F[[#This Row],[PDF文本]]="","",NOT(PDF对照_选项A_F[[#This Row],[是否一致]]))</f>
        <v/>
      </c>
      <c r="G330" s="17"/>
      <c r="H330" s="17"/>
      <c r="I330" s="17"/>
    </row>
    <row r="331" spans="1:9">
      <c r="A331" s="2">
        <v>37</v>
      </c>
      <c r="B331" s="2" t="s">
        <v>17</v>
      </c>
      <c r="C331" s="2" t="str" cm="1">
        <f t="array" ref="C33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订阅 RDS 事件通知并将 Amazon Simple Notification Service (Amazon SNS) 主题扇出到多个 Amazon Simple Queue Service (Amazon SQS) 队列使用 AWS Lambda 函数更新目标</v>
      </c>
      <c r="D331" s="2"/>
      <c r="E331" s="2" t="str">
        <f>IF(PDF对照_选项A_F[[#This Row],[PDF文本]]="","",EXACT(PDF对照_选项A_F[[#This Row],[Excel文本]],PDF对照_选项A_F[[#This Row],[PDF文本]]))</f>
        <v/>
      </c>
      <c r="F331" s="2" t="str">
        <f>IF(PDF对照_选项A_F[[#This Row],[PDF文本]]="","",NOT(PDF对照_选项A_F[[#This Row],[是否一致]]))</f>
        <v/>
      </c>
      <c r="G331" s="17"/>
      <c r="H331" s="17"/>
      <c r="I331" s="17"/>
    </row>
    <row r="332" spans="1:9">
      <c r="A332" s="2">
        <v>37</v>
      </c>
      <c r="B332" s="2" t="s">
        <v>41</v>
      </c>
      <c r="C332" s="2" cm="1">
        <f t="array" ref="C33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32" s="2"/>
      <c r="E332" s="2" t="str">
        <f>IF(PDF对照_选项A_F[[#This Row],[PDF文本]]="","",EXACT(PDF对照_选项A_F[[#This Row],[Excel文本]],PDF对照_选项A_F[[#This Row],[PDF文本]]))</f>
        <v/>
      </c>
      <c r="F332" s="2" t="str">
        <f>IF(PDF对照_选项A_F[[#This Row],[PDF文本]]="","",NOT(PDF对照_选项A_F[[#This Row],[是否一致]]))</f>
        <v/>
      </c>
      <c r="G332" s="17"/>
      <c r="H332" s="17"/>
      <c r="I332" s="17"/>
    </row>
    <row r="333" spans="1:9">
      <c r="A333" s="2">
        <v>37</v>
      </c>
      <c r="B333" s="2" t="s">
        <v>221</v>
      </c>
      <c r="C333" s="2" cm="1">
        <f t="array" ref="C33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33" s="2"/>
      <c r="E333" s="2" t="str">
        <f>IF(PDF对照_选项A_F[[#This Row],[PDF文本]]="","",EXACT(PDF对照_选项A_F[[#This Row],[Excel文本]],PDF对照_选项A_F[[#This Row],[PDF文本]]))</f>
        <v/>
      </c>
      <c r="F333" s="2" t="str">
        <f>IF(PDF对照_选项A_F[[#This Row],[PDF文本]]="","",NOT(PDF对照_选项A_F[[#This Row],[是否一致]]))</f>
        <v/>
      </c>
      <c r="G333" s="17"/>
      <c r="H333" s="17"/>
      <c r="I333" s="17"/>
    </row>
    <row r="334" spans="1:9">
      <c r="A334" s="2">
        <v>38</v>
      </c>
      <c r="B334" s="2" t="s">
        <v>14</v>
      </c>
      <c r="C334" s="2" t="str" cm="1">
        <f t="array" ref="C33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S3 Glacier 保险库 对对象应用一次写入.多次读取(WORM)保险库锁定策略.</v>
      </c>
      <c r="D334" s="2"/>
      <c r="E334" s="2" t="str">
        <f>IF(PDF对照_选项A_F[[#This Row],[PDF文本]]="","",EXACT(PDF对照_选项A_F[[#This Row],[Excel文本]],PDF对照_选项A_F[[#This Row],[PDF文本]]))</f>
        <v/>
      </c>
      <c r="F334" s="2" t="str">
        <f>IF(PDF对照_选项A_F[[#This Row],[PDF文本]]="","",NOT(PDF对照_选项A_F[[#This Row],[是否一致]]))</f>
        <v/>
      </c>
      <c r="G334" s="17"/>
      <c r="H334" s="17"/>
      <c r="I334" s="17"/>
    </row>
    <row r="335" spans="1:9">
      <c r="A335" s="2">
        <v>38</v>
      </c>
      <c r="B335" s="2" t="s">
        <v>15</v>
      </c>
      <c r="C335" s="2" t="str" cm="1">
        <f t="array" ref="C33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创建启用 S3 对象锁定的 S3 存储桶启用版本控制.设置保留期为100年.使用治理模式作为新对象的S3 存储桶的默认保留模式.</v>
      </c>
      <c r="D335" s="2"/>
      <c r="E335" s="2" t="str">
        <f>IF(PDF对照_选项A_F[[#This Row],[PDF文本]]="","",EXACT(PDF对照_选项A_F[[#This Row],[Excel文本]],PDF对照_选项A_F[[#This Row],[PDF文本]]))</f>
        <v/>
      </c>
      <c r="F335" s="2" t="str">
        <f>IF(PDF对照_选项A_F[[#This Row],[PDF文本]]="","",NOT(PDF对照_选项A_F[[#This Row],[是否一致]]))</f>
        <v/>
      </c>
      <c r="G335" s="17"/>
      <c r="H335" s="17"/>
      <c r="I335" s="17"/>
    </row>
    <row r="336" spans="1:9">
      <c r="A336" s="2">
        <v>38</v>
      </c>
      <c r="B336" s="2" t="s">
        <v>16</v>
      </c>
      <c r="C336" s="2" t="str" cm="1">
        <f t="array" ref="C33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S3 存储桶.使用 AWS CloudTrail 跟踪修改对象的任何 S3 API 事件.收到通知后,从公司拥有的任何备份版本中恢复修改后的对象.</v>
      </c>
      <c r="D336" s="2"/>
      <c r="E336" s="2" t="str">
        <f>IF(PDF对照_选项A_F[[#This Row],[PDF文本]]="","",EXACT(PDF对照_选项A_F[[#This Row],[Excel文本]],PDF对照_选项A_F[[#This Row],[PDF文本]]))</f>
        <v/>
      </c>
      <c r="F336" s="2" t="str">
        <f>IF(PDF对照_选项A_F[[#This Row],[PDF文本]]="","",NOT(PDF对照_选项A_F[[#This Row],[是否一致]]))</f>
        <v/>
      </c>
      <c r="G336" s="17"/>
      <c r="H336" s="17"/>
      <c r="I336" s="17"/>
    </row>
    <row r="337" spans="1:9">
      <c r="A337" s="2">
        <v>38</v>
      </c>
      <c r="B337" s="2" t="s">
        <v>17</v>
      </c>
      <c r="C337" s="2" t="str" cm="1">
        <f t="array" ref="C33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创建后用 S3 对象锁定的 S3 存储桶.启用版本控制.为对象添加合法保留.将 s3:PutObjectLegalHold 权限添加到需要删除对象的用户的 IAM 策略中.</v>
      </c>
      <c r="D337" s="2"/>
      <c r="E337" s="2" t="str">
        <f>IF(PDF对照_选项A_F[[#This Row],[PDF文本]]="","",EXACT(PDF对照_选项A_F[[#This Row],[Excel文本]],PDF对照_选项A_F[[#This Row],[PDF文本]]))</f>
        <v/>
      </c>
      <c r="F337" s="2" t="str">
        <f>IF(PDF对照_选项A_F[[#This Row],[PDF文本]]="","",NOT(PDF对照_选项A_F[[#This Row],[是否一致]]))</f>
        <v/>
      </c>
      <c r="G337" s="17"/>
      <c r="H337" s="17"/>
      <c r="I337" s="17"/>
    </row>
    <row r="338" spans="1:9">
      <c r="A338" s="2">
        <v>38</v>
      </c>
      <c r="B338" s="2" t="s">
        <v>41</v>
      </c>
      <c r="C338" s="2" cm="1">
        <f t="array" ref="C33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38" s="2"/>
      <c r="E338" s="2" t="str">
        <f>IF(PDF对照_选项A_F[[#This Row],[PDF文本]]="","",EXACT(PDF对照_选项A_F[[#This Row],[Excel文本]],PDF对照_选项A_F[[#This Row],[PDF文本]]))</f>
        <v/>
      </c>
      <c r="F338" s="2" t="str">
        <f>IF(PDF对照_选项A_F[[#This Row],[PDF文本]]="","",NOT(PDF对照_选项A_F[[#This Row],[是否一致]]))</f>
        <v/>
      </c>
      <c r="G338" s="17"/>
      <c r="H338" s="17"/>
      <c r="I338" s="17"/>
    </row>
    <row r="339" spans="1:9">
      <c r="A339" s="2">
        <v>38</v>
      </c>
      <c r="B339" s="2" t="s">
        <v>221</v>
      </c>
      <c r="C339" s="2" cm="1">
        <f t="array" ref="C33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39" s="2"/>
      <c r="E339" s="2" t="str">
        <f>IF(PDF对照_选项A_F[[#This Row],[PDF文本]]="","",EXACT(PDF对照_选项A_F[[#This Row],[Excel文本]],PDF对照_选项A_F[[#This Row],[PDF文本]]))</f>
        <v/>
      </c>
      <c r="F339" s="2" t="str">
        <f>IF(PDF对照_选项A_F[[#This Row],[PDF文本]]="","",NOT(PDF对照_选项A_F[[#This Row],[是否一致]]))</f>
        <v/>
      </c>
      <c r="G339" s="17"/>
      <c r="H339" s="17"/>
      <c r="I339" s="17"/>
    </row>
    <row r="340" spans="1:9">
      <c r="A340" s="2">
        <v>39</v>
      </c>
      <c r="B340" s="2" t="s">
        <v>14</v>
      </c>
      <c r="C340" s="2" t="str" cm="1">
        <f t="array" ref="C34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配置应用程序以将图像上传到 S3 Glacier.</v>
      </c>
      <c r="D340" s="2"/>
      <c r="E340" s="2" t="str">
        <f>IF(PDF对照_选项A_F[[#This Row],[PDF文本]]="","",EXACT(PDF对照_选项A_F[[#This Row],[Excel文本]],PDF对照_选项A_F[[#This Row],[PDF文本]]))</f>
        <v/>
      </c>
      <c r="F340" s="2" t="str">
        <f>IF(PDF对照_选项A_F[[#This Row],[PDF文本]]="","",NOT(PDF对照_选项A_F[[#This Row],[是否一致]]))</f>
        <v/>
      </c>
      <c r="G340" s="17"/>
      <c r="H340" s="17"/>
      <c r="I340" s="17"/>
    </row>
    <row r="341" spans="1:9">
      <c r="A341" s="2">
        <v>39</v>
      </c>
      <c r="B341" s="2" t="s">
        <v>15</v>
      </c>
      <c r="C341" s="2" t="str" cm="1">
        <f t="array" ref="C34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Web 服务器以将原始图像上传到 Amazon S3.</v>
      </c>
      <c r="D341" s="2"/>
      <c r="E341" s="2" t="str">
        <f>IF(PDF对照_选项A_F[[#This Row],[PDF文本]]="","",EXACT(PDF对照_选项A_F[[#This Row],[Excel文本]],PDF对照_选项A_F[[#This Row],[PDF文本]]))</f>
        <v/>
      </c>
      <c r="F341" s="2" t="str">
        <f>IF(PDF对照_选项A_F[[#This Row],[PDF文本]]="","",NOT(PDF对照_选项A_F[[#This Row],[是否一致]]))</f>
        <v/>
      </c>
      <c r="G341" s="17"/>
      <c r="H341" s="17"/>
      <c r="I341" s="17"/>
    </row>
    <row r="342" spans="1:9">
      <c r="A342" s="2">
        <v>39</v>
      </c>
      <c r="B342" s="2" t="s">
        <v>16</v>
      </c>
      <c r="C342" s="2" t="str" cm="1">
        <f t="array" ref="C34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将应用程序配置为通过使用预签名 URL 将图像直接从每个用户的浏览器上传到 Amazon S3.</v>
      </c>
      <c r="D342" s="2"/>
      <c r="E342" s="2" t="str">
        <f>IF(PDF对照_选项A_F[[#This Row],[PDF文本]]="","",EXACT(PDF对照_选项A_F[[#This Row],[Excel文本]],PDF对照_选项A_F[[#This Row],[PDF文本]]))</f>
        <v/>
      </c>
      <c r="F342" s="2" t="str">
        <f>IF(PDF对照_选项A_F[[#This Row],[PDF文本]]="","",NOT(PDF对照_选项A_F[[#This Row],[是否一致]]))</f>
        <v/>
      </c>
      <c r="G342" s="17"/>
      <c r="H342" s="17"/>
      <c r="I342" s="17"/>
    </row>
    <row r="343" spans="1:9">
      <c r="A343" s="2">
        <v>39</v>
      </c>
      <c r="B343" s="2" t="s">
        <v>17</v>
      </c>
      <c r="C343" s="2" t="str" cm="1">
        <f t="array" ref="C34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S3 事件通知以在上传图像时调用 AWS Lambda 函数.使用该函数调整图像大小</v>
      </c>
      <c r="D343" s="2"/>
      <c r="E343" s="2" t="str">
        <f>IF(PDF对照_选项A_F[[#This Row],[PDF文本]]="","",EXACT(PDF对照_选项A_F[[#This Row],[Excel文本]],PDF对照_选项A_F[[#This Row],[PDF文本]]))</f>
        <v/>
      </c>
      <c r="F343" s="2" t="str">
        <f>IF(PDF对照_选项A_F[[#This Row],[PDF文本]]="","",NOT(PDF对照_选项A_F[[#This Row],[是否一致]]))</f>
        <v/>
      </c>
      <c r="G343" s="17"/>
      <c r="H343" s="17"/>
      <c r="I343" s="17"/>
    </row>
    <row r="344" spans="1:9">
      <c r="A344" s="2">
        <v>39</v>
      </c>
      <c r="B344" s="2" t="s">
        <v>41</v>
      </c>
      <c r="C344" s="2" t="str" cm="1">
        <f t="array" ref="C34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创建一个 Amazon EventBridge (Amazon CloudWatch Events)规则,该规则按计划调用 AWS Lambda 函数以调整上传图像的大小.</v>
      </c>
      <c r="D344" s="2"/>
      <c r="E344" s="2" t="str">
        <f>IF(PDF对照_选项A_F[[#This Row],[PDF文本]]="","",EXACT(PDF对照_选项A_F[[#This Row],[Excel文本]],PDF对照_选项A_F[[#This Row],[PDF文本]]))</f>
        <v/>
      </c>
      <c r="F344" s="2" t="str">
        <f>IF(PDF对照_选项A_F[[#This Row],[PDF文本]]="","",NOT(PDF对照_选项A_F[[#This Row],[是否一致]]))</f>
        <v/>
      </c>
      <c r="G344" s="17"/>
      <c r="H344" s="17"/>
      <c r="I344" s="17"/>
    </row>
    <row r="345" spans="1:9">
      <c r="A345" s="2">
        <v>39</v>
      </c>
      <c r="B345" s="2" t="s">
        <v>221</v>
      </c>
      <c r="C345" s="2" cm="1">
        <f t="array" ref="C34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45" s="2"/>
      <c r="E345" s="2" t="str">
        <f>IF(PDF对照_选项A_F[[#This Row],[PDF文本]]="","",EXACT(PDF对照_选项A_F[[#This Row],[Excel文本]],PDF对照_选项A_F[[#This Row],[PDF文本]]))</f>
        <v/>
      </c>
      <c r="F345" s="2" t="str">
        <f>IF(PDF对照_选项A_F[[#This Row],[PDF文本]]="","",NOT(PDF对照_选项A_F[[#This Row],[是否一致]]))</f>
        <v/>
      </c>
      <c r="G345" s="17"/>
      <c r="H345" s="17"/>
      <c r="I345" s="17"/>
    </row>
    <row r="346" spans="1:9">
      <c r="A346" s="2">
        <v>40</v>
      </c>
      <c r="B346" s="2" t="s">
        <v>14</v>
      </c>
      <c r="C346" s="2" t="str" cm="1">
        <f t="array" ref="C34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将第二个 ActiveMQ 服务器添加到另一个可用区.在另一个可用区添加一个额外的消费者 EC2 实例.将 MySQL 数据库复制到另一个可用区.</v>
      </c>
      <c r="D346" s="2"/>
      <c r="E346" s="2" t="str">
        <f>IF(PDF对照_选项A_F[[#This Row],[PDF文本]]="","",EXACT(PDF对照_选项A_F[[#This Row],[Excel文本]],PDF对照_选项A_F[[#This Row],[PDF文本]]))</f>
        <v/>
      </c>
      <c r="F346" s="2" t="str">
        <f>IF(PDF对照_选项A_F[[#This Row],[PDF文本]]="","",NOT(PDF对照_选项A_F[[#This Row],[是否一致]]))</f>
        <v/>
      </c>
      <c r="G346" s="17"/>
      <c r="H346" s="17"/>
      <c r="I346" s="17"/>
    </row>
    <row r="347" spans="1:9">
      <c r="A347" s="2">
        <v>40</v>
      </c>
      <c r="B347" s="2" t="s">
        <v>15</v>
      </c>
      <c r="C347" s="2" t="str" cm="1">
        <f t="array" ref="C34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Amazon MQ 与跨两个可用区配置的活动/备用代理一起使用.在另一个可用区中添加一个额外的消费者 EC2 实例.将 MySQL 数据库复制到另一个可用区.</v>
      </c>
      <c r="D347" s="2"/>
      <c r="E347" s="2" t="str">
        <f>IF(PDF对照_选项A_F[[#This Row],[PDF文本]]="","",EXACT(PDF对照_选项A_F[[#This Row],[Excel文本]],PDF对照_选项A_F[[#This Row],[PDF文本]]))</f>
        <v/>
      </c>
      <c r="F347" s="2" t="str">
        <f>IF(PDF对照_选项A_F[[#This Row],[PDF文本]]="","",NOT(PDF对照_选项A_F[[#This Row],[是否一致]]))</f>
        <v/>
      </c>
      <c r="G347" s="17"/>
      <c r="H347" s="17"/>
      <c r="I347" s="17"/>
    </row>
    <row r="348" spans="1:9">
      <c r="A348" s="2">
        <v>40</v>
      </c>
      <c r="B348" s="2" t="s">
        <v>16</v>
      </c>
      <c r="C348" s="2" t="str" cm="1">
        <f t="array" ref="C34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使用跨两个可用区配置的活动/备用记录器的 Amazon MQ.在另一个可用区中添加一个额外的消费者 EC2 实例,使用后用了多可用区的 Amazon ROS to MySQL.</v>
      </c>
      <c r="D348" s="2"/>
      <c r="E348" s="2" t="str">
        <f>IF(PDF对照_选项A_F[[#This Row],[PDF文本]]="","",EXACT(PDF对照_选项A_F[[#This Row],[Excel文本]],PDF对照_选项A_F[[#This Row],[PDF文本]]))</f>
        <v/>
      </c>
      <c r="F348" s="2" t="str">
        <f>IF(PDF对照_选项A_F[[#This Row],[PDF文本]]="","",NOT(PDF对照_选项A_F[[#This Row],[是否一致]]))</f>
        <v/>
      </c>
      <c r="G348" s="17"/>
      <c r="H348" s="17"/>
      <c r="I348" s="17"/>
    </row>
    <row r="349" spans="1:9">
      <c r="A349" s="2">
        <v>40</v>
      </c>
      <c r="B349" s="2" t="s">
        <v>17</v>
      </c>
      <c r="C349" s="2" t="str" cm="1">
        <f t="array" ref="C34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Amazon MQ 与跨两个可用区配置的活动/备用代理一起使用.d 为跨两个可用区的消费者 EC2 实例添加 Auto Scaling 组.使用启用了多可用区的 Amazon RDS for MySQL.</v>
      </c>
      <c r="D349" s="2"/>
      <c r="E349" s="2" t="str">
        <f>IF(PDF对照_选项A_F[[#This Row],[PDF文本]]="","",EXACT(PDF对照_选项A_F[[#This Row],[Excel文本]],PDF对照_选项A_F[[#This Row],[PDF文本]]))</f>
        <v/>
      </c>
      <c r="F349" s="2" t="str">
        <f>IF(PDF对照_选项A_F[[#This Row],[PDF文本]]="","",NOT(PDF对照_选项A_F[[#This Row],[是否一致]]))</f>
        <v/>
      </c>
      <c r="G349" s="17"/>
      <c r="H349" s="17"/>
      <c r="I349" s="17"/>
    </row>
    <row r="350" spans="1:9">
      <c r="A350" s="2">
        <v>40</v>
      </c>
      <c r="B350" s="2" t="s">
        <v>41</v>
      </c>
      <c r="C350" s="2" cm="1">
        <f t="array" ref="C35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50" s="2"/>
      <c r="E350" s="2" t="str">
        <f>IF(PDF对照_选项A_F[[#This Row],[PDF文本]]="","",EXACT(PDF对照_选项A_F[[#This Row],[Excel文本]],PDF对照_选项A_F[[#This Row],[PDF文本]]))</f>
        <v/>
      </c>
      <c r="F350" s="2" t="str">
        <f>IF(PDF对照_选项A_F[[#This Row],[PDF文本]]="","",NOT(PDF对照_选项A_F[[#This Row],[是否一致]]))</f>
        <v/>
      </c>
      <c r="G350" s="17"/>
      <c r="H350" s="17"/>
      <c r="I350" s="17"/>
    </row>
    <row r="351" spans="1:9">
      <c r="A351" s="2">
        <v>40</v>
      </c>
      <c r="B351" s="2" t="s">
        <v>221</v>
      </c>
      <c r="C351" s="2" cm="1">
        <f t="array" ref="C35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51" s="2"/>
      <c r="E351" s="2" t="str">
        <f>IF(PDF对照_选项A_F[[#This Row],[PDF文本]]="","",EXACT(PDF对照_选项A_F[[#This Row],[Excel文本]],PDF对照_选项A_F[[#This Row],[PDF文本]]))</f>
        <v/>
      </c>
      <c r="F351" s="2" t="str">
        <f>IF(PDF对照_选项A_F[[#This Row],[PDF文本]]="","",NOT(PDF对照_选项A_F[[#This Row],[是否一致]]))</f>
        <v/>
      </c>
      <c r="G351" s="17"/>
      <c r="H351" s="17"/>
      <c r="I351" s="17"/>
    </row>
    <row r="352" spans="1:9">
      <c r="A352" s="2">
        <v>41</v>
      </c>
      <c r="B352" s="2" t="s">
        <v>14</v>
      </c>
      <c r="C352" s="2" t="str" cm="1">
        <f t="array" ref="C35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Elastic Container Service (Amazon ECS)上的 AWS Fargate 运行带有 Service Auto Scaling 的容器化 Web 应用程序.使用 Application Load Balancer 分发传入请求.</v>
      </c>
      <c r="D352" s="2"/>
      <c r="E352" s="2" t="str">
        <f>IF(PDF对照_选项A_F[[#This Row],[PDF文本]]="","",EXACT(PDF对照_选项A_F[[#This Row],[Excel文本]],PDF对照_选项A_F[[#This Row],[PDF文本]]))</f>
        <v/>
      </c>
      <c r="F352" s="2" t="str">
        <f>IF(PDF对照_选项A_F[[#This Row],[PDF文本]]="","",NOT(PDF对照_选项A_F[[#This Row],[是否一致]]))</f>
        <v/>
      </c>
      <c r="G352" s="17"/>
      <c r="H352" s="17"/>
      <c r="I352" s="17"/>
    </row>
    <row r="353" spans="1:9">
      <c r="A353" s="2">
        <v>41</v>
      </c>
      <c r="B353" s="2" t="s">
        <v>15</v>
      </c>
      <c r="C353" s="2" t="str" cm="1">
        <f t="array" ref="C35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使用两个 Amazon EC2 实例来托管容器化的 Web 应用程序.使用应用程序负载均衡器来分发传入的请求.</v>
      </c>
      <c r="D353" s="2"/>
      <c r="E353" s="2" t="str">
        <f>IF(PDF对照_选项A_F[[#This Row],[PDF文本]]="","",EXACT(PDF对照_选项A_F[[#This Row],[Excel文本]],PDF对照_选项A_F[[#This Row],[PDF文本]]))</f>
        <v/>
      </c>
      <c r="F353" s="2" t="str">
        <f>IF(PDF对照_选项A_F[[#This Row],[PDF文本]]="","",NOT(PDF对照_选项A_F[[#This Row],[是否一致]]))</f>
        <v/>
      </c>
      <c r="G353" s="17"/>
      <c r="H353" s="17"/>
      <c r="I353" s="17"/>
    </row>
    <row r="354" spans="1:9">
      <c r="A354" s="2">
        <v>41</v>
      </c>
      <c r="B354" s="2" t="s">
        <v>16</v>
      </c>
      <c r="C354" s="2" t="str" cm="1">
        <f t="array" ref="C35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AWS Lambda 与使用一种受支持语言的新代码一起使用.创建多个 Lambda 函数以支持负载,使用 Amazon API Gateway 作为 Lambda 函数的入口点.</v>
      </c>
      <c r="D354" s="2"/>
      <c r="E354" s="2" t="str">
        <f>IF(PDF对照_选项A_F[[#This Row],[PDF文本]]="","",EXACT(PDF对照_选项A_F[[#This Row],[Excel文本]],PDF对照_选项A_F[[#This Row],[PDF文本]]))</f>
        <v/>
      </c>
      <c r="F354" s="2" t="str">
        <f>IF(PDF对照_选项A_F[[#This Row],[PDF文本]]="","",NOT(PDF对照_选项A_F[[#This Row],[是否一致]]))</f>
        <v/>
      </c>
      <c r="G354" s="17"/>
      <c r="H354" s="17"/>
      <c r="I354" s="17"/>
    </row>
    <row r="355" spans="1:9">
      <c r="A355" s="2">
        <v>41</v>
      </c>
      <c r="B355" s="2" t="s">
        <v>17</v>
      </c>
      <c r="C355" s="2" t="str" cm="1">
        <f t="array" ref="C35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ParallelCluster 等高性能计算(HPC)解决方案来建立能够以适当规模处理传入请求的HPC 集群.</v>
      </c>
      <c r="D355" s="2"/>
      <c r="E355" s="2" t="str">
        <f>IF(PDF对照_选项A_F[[#This Row],[PDF文本]]="","",EXACT(PDF对照_选项A_F[[#This Row],[Excel文本]],PDF对照_选项A_F[[#This Row],[PDF文本]]))</f>
        <v/>
      </c>
      <c r="F355" s="2" t="str">
        <f>IF(PDF对照_选项A_F[[#This Row],[PDF文本]]="","",NOT(PDF对照_选项A_F[[#This Row],[是否一致]]))</f>
        <v/>
      </c>
      <c r="G355" s="17"/>
      <c r="H355" s="17"/>
      <c r="I355" s="17"/>
    </row>
    <row r="356" spans="1:9">
      <c r="A356" s="2">
        <v>41</v>
      </c>
      <c r="B356" s="2" t="s">
        <v>41</v>
      </c>
      <c r="C356" s="2" cm="1">
        <f t="array" ref="C35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56" s="2"/>
      <c r="E356" s="2" t="str">
        <f>IF(PDF对照_选项A_F[[#This Row],[PDF文本]]="","",EXACT(PDF对照_选项A_F[[#This Row],[Excel文本]],PDF对照_选项A_F[[#This Row],[PDF文本]]))</f>
        <v/>
      </c>
      <c r="F356" s="2" t="str">
        <f>IF(PDF对照_选项A_F[[#This Row],[PDF文本]]="","",NOT(PDF对照_选项A_F[[#This Row],[是否一致]]))</f>
        <v/>
      </c>
      <c r="G356" s="17"/>
      <c r="H356" s="17"/>
      <c r="I356" s="17"/>
    </row>
    <row r="357" spans="1:9">
      <c r="A357" s="2">
        <v>41</v>
      </c>
      <c r="B357" s="2" t="s">
        <v>221</v>
      </c>
      <c r="C357" s="2" cm="1">
        <f t="array" ref="C35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57" s="2"/>
      <c r="E357" s="2" t="str">
        <f>IF(PDF对照_选项A_F[[#This Row],[PDF文本]]="","",EXACT(PDF对照_选项A_F[[#This Row],[Excel文本]],PDF对照_选项A_F[[#This Row],[PDF文本]]))</f>
        <v/>
      </c>
      <c r="F357" s="2" t="str">
        <f>IF(PDF对照_选项A_F[[#This Row],[PDF文本]]="","",NOT(PDF对照_选项A_F[[#This Row],[是否一致]]))</f>
        <v/>
      </c>
      <c r="G357" s="17"/>
      <c r="H357" s="17"/>
      <c r="I357" s="17"/>
    </row>
    <row r="358" spans="1:9">
      <c r="A358" s="2">
        <v>42</v>
      </c>
      <c r="B358" s="2" t="s">
        <v>14</v>
      </c>
      <c r="C358" s="2" t="str" cm="1">
        <f t="array" ref="C35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DataSync 移动数据.使用 AWS Glue 创建自定义转换作业.</v>
      </c>
      <c r="D358" s="2"/>
      <c r="E358" s="2" t="str">
        <f>IF(PDF对照_选项A_F[[#This Row],[PDF文本]]="","",EXACT(PDF对照_选项A_F[[#This Row],[Excel文本]],PDF对照_选项A_F[[#This Row],[PDF文本]]))</f>
        <v/>
      </c>
      <c r="F358" s="2" t="str">
        <f>IF(PDF对照_选项A_F[[#This Row],[PDF文本]]="","",NOT(PDF对照_选项A_F[[#This Row],[是否一致]]))</f>
        <v/>
      </c>
      <c r="G358" s="17"/>
      <c r="H358" s="17"/>
      <c r="I358" s="17"/>
    </row>
    <row r="359" spans="1:9">
      <c r="A359" s="2">
        <v>42</v>
      </c>
      <c r="B359" s="2" t="s">
        <v>15</v>
      </c>
      <c r="C359" s="2" t="str" cm="1">
        <f t="array" ref="C35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订购 AWS Snowcone 设备以移动数据.将转换应用程序部署到设备.</v>
      </c>
      <c r="D359" s="2"/>
      <c r="E359" s="2" t="str">
        <f>IF(PDF对照_选项A_F[[#This Row],[PDF文本]]="","",EXACT(PDF对照_选项A_F[[#This Row],[Excel文本]],PDF对照_选项A_F[[#This Row],[PDF文本]]))</f>
        <v/>
      </c>
      <c r="F359" s="2" t="str">
        <f>IF(PDF对照_选项A_F[[#This Row],[PDF文本]]="","",NOT(PDF对照_选项A_F[[#This Row],[是否一致]]))</f>
        <v/>
      </c>
      <c r="G359" s="17"/>
      <c r="H359" s="17"/>
      <c r="I359" s="17"/>
    </row>
    <row r="360" spans="1:9">
      <c r="A360" s="2">
        <v>42</v>
      </c>
      <c r="B360" s="2" t="s">
        <v>16</v>
      </c>
      <c r="C360" s="2" t="str" cm="1">
        <f t="array" ref="C36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订购 AWS Snowball Edge Storage Optimized 设备.将数据复制到设备.使用 AWS Glue 创建自定义转换作业.</v>
      </c>
      <c r="D360" s="2"/>
      <c r="E360" s="2" t="str">
        <f>IF(PDF对照_选项A_F[[#This Row],[PDF文本]]="","",EXACT(PDF对照_选项A_F[[#This Row],[Excel文本]],PDF对照_选项A_F[[#This Row],[PDF文本]]))</f>
        <v/>
      </c>
      <c r="F360" s="2" t="str">
        <f>IF(PDF对照_选项A_F[[#This Row],[PDF文本]]="","",NOT(PDF对照_选项A_F[[#This Row],[是否一致]]))</f>
        <v/>
      </c>
      <c r="G360" s="17"/>
      <c r="H360" s="17"/>
      <c r="I360" s="17"/>
    </row>
    <row r="361" spans="1:9">
      <c r="A361" s="2">
        <v>42</v>
      </c>
      <c r="B361" s="2" t="s">
        <v>17</v>
      </c>
      <c r="C361" s="2" t="str" cm="1">
        <f t="array" ref="C36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订购包含 Amazon EC2 计算的 AWS D.Snowball 边缘存储优化设备.将数据复制到设备.在 AWS 上创建一个新的EC2 实例以运行转换应用程序.</v>
      </c>
      <c r="D361" s="2"/>
      <c r="E361" s="2" t="str">
        <f>IF(PDF对照_选项A_F[[#This Row],[PDF文本]]="","",EXACT(PDF对照_选项A_F[[#This Row],[Excel文本]],PDF对照_选项A_F[[#This Row],[PDF文本]]))</f>
        <v/>
      </c>
      <c r="F361" s="2" t="str">
        <f>IF(PDF对照_选项A_F[[#This Row],[PDF文本]]="","",NOT(PDF对照_选项A_F[[#This Row],[是否一致]]))</f>
        <v/>
      </c>
      <c r="G361" s="17"/>
      <c r="H361" s="17"/>
      <c r="I361" s="17"/>
    </row>
    <row r="362" spans="1:9">
      <c r="A362" s="2">
        <v>42</v>
      </c>
      <c r="B362" s="2" t="s">
        <v>41</v>
      </c>
      <c r="C362" s="2" cm="1">
        <f t="array" ref="C36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62" s="2"/>
      <c r="E362" s="2" t="str">
        <f>IF(PDF对照_选项A_F[[#This Row],[PDF文本]]="","",EXACT(PDF对照_选项A_F[[#This Row],[Excel文本]],PDF对照_选项A_F[[#This Row],[PDF文本]]))</f>
        <v/>
      </c>
      <c r="F362" s="2" t="str">
        <f>IF(PDF对照_选项A_F[[#This Row],[PDF文本]]="","",NOT(PDF对照_选项A_F[[#This Row],[是否一致]]))</f>
        <v/>
      </c>
      <c r="G362" s="17"/>
      <c r="H362" s="17"/>
      <c r="I362" s="17"/>
    </row>
    <row r="363" spans="1:9">
      <c r="A363" s="2">
        <v>42</v>
      </c>
      <c r="B363" s="2" t="s">
        <v>221</v>
      </c>
      <c r="C363" s="2" cm="1">
        <f t="array" ref="C36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63" s="2"/>
      <c r="E363" s="2" t="str">
        <f>IF(PDF对照_选项A_F[[#This Row],[PDF文本]]="","",EXACT(PDF对照_选项A_F[[#This Row],[Excel文本]],PDF对照_选项A_F[[#This Row],[PDF文本]]))</f>
        <v/>
      </c>
      <c r="F363" s="2" t="str">
        <f>IF(PDF对照_选项A_F[[#This Row],[PDF文本]]="","",NOT(PDF对照_选项A_F[[#This Row],[是否一致]]))</f>
        <v/>
      </c>
      <c r="G363" s="17"/>
      <c r="H363" s="17"/>
      <c r="I363" s="17"/>
    </row>
    <row r="364" spans="1:9">
      <c r="A364" s="2">
        <v>43</v>
      </c>
      <c r="B364" s="2" t="s">
        <v>14</v>
      </c>
      <c r="C364" s="2" t="str" cm="1">
        <f t="array" ref="C36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Lambda 处理照片.将照片和元数据存储在 DynamoDB 中.</v>
      </c>
      <c r="D364" s="2"/>
      <c r="E364" s="2" t="str">
        <f>IF(PDF对照_选项A_F[[#This Row],[PDF文本]]="","",EXACT(PDF对照_选项A_F[[#This Row],[Excel文本]],PDF对照_选项A_F[[#This Row],[PDF文本]]))</f>
        <v/>
      </c>
      <c r="F364" s="2" t="str">
        <f>IF(PDF对照_选项A_F[[#This Row],[PDF文本]]="","",NOT(PDF对照_选项A_F[[#This Row],[是否一致]]))</f>
        <v/>
      </c>
      <c r="G364" s="17"/>
      <c r="H364" s="17"/>
      <c r="I364" s="17"/>
    </row>
    <row r="365" spans="1:9">
      <c r="A365" s="2">
        <v>43</v>
      </c>
      <c r="B365" s="2" t="s">
        <v>15</v>
      </c>
      <c r="C365" s="2" t="str" cm="1">
        <f t="array" ref="C36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Kinesis Data Firehose 处理照片并存储照片和元数据.</v>
      </c>
      <c r="D365" s="2"/>
      <c r="E365" s="2" t="str">
        <f>IF(PDF对照_选项A_F[[#This Row],[PDF文本]]="","",EXACT(PDF对照_选项A_F[[#This Row],[Excel文本]],PDF对照_选项A_F[[#This Row],[PDF文本]]))</f>
        <v/>
      </c>
      <c r="F365" s="2" t="str">
        <f>IF(PDF对照_选项A_F[[#This Row],[PDF文本]]="","",NOT(PDF对照_选项A_F[[#This Row],[是否一致]]))</f>
        <v/>
      </c>
      <c r="G365" s="17"/>
      <c r="H365" s="17"/>
      <c r="I365" s="17"/>
    </row>
    <row r="366" spans="1:9">
      <c r="A366" s="2">
        <v>43</v>
      </c>
      <c r="B366" s="2" t="s">
        <v>16</v>
      </c>
      <c r="C366" s="2" t="str" cm="1">
        <f t="array" ref="C36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Lambda 处理照片.将照片存储在 Amazon S3 中.保留 DynamoDB 以存储元数据.</v>
      </c>
      <c r="D366" s="2"/>
      <c r="E366" s="2" t="str">
        <f>IF(PDF对照_选项A_F[[#This Row],[PDF文本]]="","",EXACT(PDF对照_选项A_F[[#This Row],[Excel文本]],PDF对照_选项A_F[[#This Row],[PDF文本]]))</f>
        <v/>
      </c>
      <c r="F366" s="2" t="str">
        <f>IF(PDF对照_选项A_F[[#This Row],[PDF文本]]="","",NOT(PDF对照_选项A_F[[#This Row],[是否一致]]))</f>
        <v/>
      </c>
      <c r="G366" s="17"/>
      <c r="H366" s="17"/>
      <c r="I366" s="17"/>
    </row>
    <row r="367" spans="1:9">
      <c r="A367" s="2">
        <v>43</v>
      </c>
      <c r="B367" s="2" t="s">
        <v>17</v>
      </c>
      <c r="C367" s="2" t="str" cm="1">
        <f t="array" ref="C36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EC2 实例的数量增加到三个.使用预置 IOPS SSD (io2) Amazon Elastic Block Store (Amazon EBS) 卷来存储照片和元数据.</v>
      </c>
      <c r="D367" s="2"/>
      <c r="E367" s="2" t="str">
        <f>IF(PDF对照_选项A_F[[#This Row],[PDF文本]]="","",EXACT(PDF对照_选项A_F[[#This Row],[Excel文本]],PDF对照_选项A_F[[#This Row],[PDF文本]]))</f>
        <v/>
      </c>
      <c r="F367" s="2" t="str">
        <f>IF(PDF对照_选项A_F[[#This Row],[PDF文本]]="","",NOT(PDF对照_选项A_F[[#This Row],[是否一致]]))</f>
        <v/>
      </c>
      <c r="G367" s="17"/>
      <c r="H367" s="17"/>
      <c r="I367" s="17"/>
    </row>
    <row r="368" spans="1:9">
      <c r="A368" s="2">
        <v>43</v>
      </c>
      <c r="B368" s="2" t="s">
        <v>41</v>
      </c>
      <c r="C368" s="2" cm="1">
        <f t="array" ref="C36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68" s="2"/>
      <c r="E368" s="2" t="str">
        <f>IF(PDF对照_选项A_F[[#This Row],[PDF文本]]="","",EXACT(PDF对照_选项A_F[[#This Row],[Excel文本]],PDF对照_选项A_F[[#This Row],[PDF文本]]))</f>
        <v/>
      </c>
      <c r="F368" s="2" t="str">
        <f>IF(PDF对照_选项A_F[[#This Row],[PDF文本]]="","",NOT(PDF对照_选项A_F[[#This Row],[是否一致]]))</f>
        <v/>
      </c>
      <c r="G368" s="17"/>
      <c r="H368" s="17"/>
      <c r="I368" s="17"/>
    </row>
    <row r="369" spans="1:9">
      <c r="A369" s="2">
        <v>43</v>
      </c>
      <c r="B369" s="2" t="s">
        <v>221</v>
      </c>
      <c r="C369" s="2" cm="1">
        <f t="array" ref="C36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69" s="2"/>
      <c r="E369" s="2" t="str">
        <f>IF(PDF对照_选项A_F[[#This Row],[PDF文本]]="","",EXACT(PDF对照_选项A_F[[#This Row],[Excel文本]],PDF对照_选项A_F[[#This Row],[PDF文本]]))</f>
        <v/>
      </c>
      <c r="F369" s="2" t="str">
        <f>IF(PDF对照_选项A_F[[#This Row],[PDF文本]]="","",NOT(PDF对照_选项A_F[[#This Row],[是否一致]]))</f>
        <v/>
      </c>
      <c r="G369" s="17"/>
      <c r="H369" s="17"/>
      <c r="I369" s="17"/>
    </row>
    <row r="370" spans="1:9">
      <c r="A370" s="2">
        <v>44</v>
      </c>
      <c r="B370" s="2" t="s">
        <v>14</v>
      </c>
      <c r="C370" s="2" t="str" cm="1">
        <f t="array" ref="C37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NAT 网关.配置公有子网的路由表以通过 NAT 网关将流量发送到 Amazon S3.</v>
      </c>
      <c r="D370" s="2"/>
      <c r="E370" s="2" t="str">
        <f>IF(PDF对照_选项A_F[[#This Row],[PDF文本]]="","",EXACT(PDF对照_选项A_F[[#This Row],[Excel文本]],PDF对照_选项A_F[[#This Row],[PDF文本]]))</f>
        <v/>
      </c>
      <c r="F370" s="2" t="str">
        <f>IF(PDF对照_选项A_F[[#This Row],[PDF文本]]="","",NOT(PDF对照_选项A_F[[#This Row],[是否一致]]))</f>
        <v/>
      </c>
      <c r="G370" s="17"/>
      <c r="H370" s="17"/>
      <c r="I370" s="17"/>
    </row>
    <row r="371" spans="1:9">
      <c r="A371" s="2">
        <v>44</v>
      </c>
      <c r="B371" s="2" t="s">
        <v>15</v>
      </c>
      <c r="C371" s="2" t="str" cm="1">
        <f t="array" ref="C37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 EC2 实例配置安全组以限制出站流量,以便只允许到S3 前缀列表的流量.</v>
      </c>
      <c r="D371" s="2"/>
      <c r="E371" s="2" t="str">
        <f>IF(PDF对照_选项A_F[[#This Row],[PDF文本]]="","",EXACT(PDF对照_选项A_F[[#This Row],[Excel文本]],PDF对照_选项A_F[[#This Row],[PDF文本]]))</f>
        <v/>
      </c>
      <c r="F371" s="2" t="str">
        <f>IF(PDF对照_选项A_F[[#This Row],[PDF文本]]="","",NOT(PDF对照_选项A_F[[#This Row],[是否一致]]))</f>
        <v/>
      </c>
      <c r="G371" s="17"/>
      <c r="H371" s="17"/>
      <c r="I371" s="17"/>
    </row>
    <row r="372" spans="1:9">
      <c r="A372" s="2">
        <v>44</v>
      </c>
      <c r="B372" s="2" t="s">
        <v>16</v>
      </c>
      <c r="C372" s="2" t="str" cm="1">
        <f t="array" ref="C37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EC2 实例移动到私有子网.为 Amazon S3 创建一个VPC终端节点,并将终端节点链接到私有子网的路由表</v>
      </c>
      <c r="D372" s="2"/>
      <c r="E372" s="2" t="str">
        <f>IF(PDF对照_选项A_F[[#This Row],[PDF文本]]="","",EXACT(PDF对照_选项A_F[[#This Row],[Excel文本]],PDF对照_选项A_F[[#This Row],[PDF文本]]))</f>
        <v/>
      </c>
      <c r="F372" s="2" t="str">
        <f>IF(PDF对照_选项A_F[[#This Row],[PDF文本]]="","",NOT(PDF对照_选项A_F[[#This Row],[是否一致]]))</f>
        <v/>
      </c>
      <c r="G372" s="17"/>
      <c r="H372" s="17"/>
      <c r="I372" s="17"/>
    </row>
    <row r="373" spans="1:9">
      <c r="A373" s="2">
        <v>44</v>
      </c>
      <c r="B373" s="2" t="s">
        <v>17</v>
      </c>
      <c r="C373" s="2" t="str" cm="1">
        <f t="array" ref="C37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从 VPC 中移除互联网网关.设置 AWS Direct Connect 连接,并通过 Direct Connect 连接将流量路由到 Amazon S3.</v>
      </c>
      <c r="D373" s="2"/>
      <c r="E373" s="2" t="str">
        <f>IF(PDF对照_选项A_F[[#This Row],[PDF文本]]="","",EXACT(PDF对照_选项A_F[[#This Row],[Excel文本]],PDF对照_选项A_F[[#This Row],[PDF文本]]))</f>
        <v/>
      </c>
      <c r="F373" s="2" t="str">
        <f>IF(PDF对照_选项A_F[[#This Row],[PDF文本]]="","",NOT(PDF对照_选项A_F[[#This Row],[是否一致]]))</f>
        <v/>
      </c>
      <c r="G373" s="17"/>
      <c r="H373" s="17"/>
      <c r="I373" s="17"/>
    </row>
    <row r="374" spans="1:9">
      <c r="A374" s="2">
        <v>44</v>
      </c>
      <c r="B374" s="2" t="s">
        <v>41</v>
      </c>
      <c r="C374" s="2" cm="1">
        <f t="array" ref="C37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74" s="2"/>
      <c r="E374" s="2" t="str">
        <f>IF(PDF对照_选项A_F[[#This Row],[PDF文本]]="","",EXACT(PDF对照_选项A_F[[#This Row],[Excel文本]],PDF对照_选项A_F[[#This Row],[PDF文本]]))</f>
        <v/>
      </c>
      <c r="F374" s="2" t="str">
        <f>IF(PDF对照_选项A_F[[#This Row],[PDF文本]]="","",NOT(PDF对照_选项A_F[[#This Row],[是否一致]]))</f>
        <v/>
      </c>
      <c r="G374" s="17"/>
      <c r="H374" s="17"/>
      <c r="I374" s="17"/>
    </row>
    <row r="375" spans="1:9">
      <c r="A375" s="2">
        <v>44</v>
      </c>
      <c r="B375" s="2" t="s">
        <v>221</v>
      </c>
      <c r="C375" s="2" cm="1">
        <f t="array" ref="C37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75" s="2"/>
      <c r="E375" s="2" t="str">
        <f>IF(PDF对照_选项A_F[[#This Row],[PDF文本]]="","",EXACT(PDF对照_选项A_F[[#This Row],[Excel文本]],PDF对照_选项A_F[[#This Row],[PDF文本]]))</f>
        <v/>
      </c>
      <c r="F375" s="2" t="str">
        <f>IF(PDF对照_选项A_F[[#This Row],[PDF文本]]="","",NOT(PDF对照_选项A_F[[#This Row],[是否一致]]))</f>
        <v/>
      </c>
      <c r="G375" s="17"/>
      <c r="H375" s="17"/>
      <c r="I375" s="17"/>
    </row>
    <row r="376" spans="1:9">
      <c r="A376" s="2">
        <v>45</v>
      </c>
      <c r="B376" s="2" t="s">
        <v>14</v>
      </c>
      <c r="C376" s="2" t="str" cm="1">
        <f t="array" ref="C37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在网站前面配置Amazon CloudFront以使用HTTPS功能。</v>
      </c>
      <c r="D376" s="2"/>
      <c r="E376" s="2" t="str">
        <f>IF(PDF对照_选项A_F[[#This Row],[PDF文本]]="","",EXACT(PDF对照_选项A_F[[#This Row],[Excel文本]],PDF对照_选项A_F[[#This Row],[PDF文本]]))</f>
        <v/>
      </c>
      <c r="F376" s="2" t="str">
        <f>IF(PDF对照_选项A_F[[#This Row],[PDF文本]]="","",NOT(PDF对照_选项A_F[[#This Row],[是否一致]]))</f>
        <v/>
      </c>
      <c r="G376" s="17"/>
      <c r="H376" s="17"/>
      <c r="I376" s="17"/>
    </row>
    <row r="377" spans="1:9">
      <c r="A377" s="2">
        <v>45</v>
      </c>
      <c r="B377" s="2" t="s">
        <v>15</v>
      </c>
      <c r="C377" s="2" t="str" cm="1">
        <f t="array" ref="C37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在网站前部署AWS WAF Web ACL,提供HTTPS功能</v>
      </c>
      <c r="D377" s="2"/>
      <c r="E377" s="2" t="str">
        <f>IF(PDF对照_选项A_F[[#This Row],[PDF文本]]="","",EXACT(PDF对照_选项A_F[[#This Row],[Excel文本]],PDF对照_选项A_F[[#This Row],[PDF文本]]))</f>
        <v/>
      </c>
      <c r="F377" s="2" t="str">
        <f>IF(PDF对照_选项A_F[[#This Row],[PDF文本]]="","",NOT(PDF对照_选项A_F[[#This Row],[是否一致]]))</f>
        <v/>
      </c>
      <c r="G377" s="17"/>
      <c r="H377" s="17"/>
      <c r="I377" s="17"/>
    </row>
    <row r="378" spans="1:9">
      <c r="A378" s="2">
        <v>45</v>
      </c>
      <c r="B378" s="2" t="s">
        <v>16</v>
      </c>
      <c r="C378" s="2" t="str" cm="1">
        <f t="array" ref="C37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创建和部署 AWS Lambda 函数来管理和提供网站内容</v>
      </c>
      <c r="D378" s="2"/>
      <c r="E378" s="2" t="str">
        <f>IF(PDF对照_选项A_F[[#This Row],[PDF文本]]="","",EXACT(PDF对照_选项A_F[[#This Row],[Excel文本]],PDF对照_选项A_F[[#This Row],[PDF文本]]))</f>
        <v/>
      </c>
      <c r="F378" s="2" t="str">
        <f>IF(PDF对照_选项A_F[[#This Row],[PDF文本]]="","",NOT(PDF对照_选项A_F[[#This Row],[是否一致]]))</f>
        <v/>
      </c>
      <c r="G378" s="17"/>
      <c r="H378" s="17"/>
      <c r="I378" s="17"/>
    </row>
    <row r="379" spans="1:9">
      <c r="A379" s="2">
        <v>45</v>
      </c>
      <c r="B379" s="2" t="s">
        <v>17</v>
      </c>
      <c r="C379" s="2" t="str" cm="1">
        <f t="array" ref="C37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创建新网站和 Amazon S3 存储桶 在启用静态网站托管的 S3 存储桶上部署网站</v>
      </c>
      <c r="D379" s="2"/>
      <c r="E379" s="2" t="str">
        <f>IF(PDF对照_选项A_F[[#This Row],[PDF文本]]="","",EXACT(PDF对照_选项A_F[[#This Row],[Excel文本]],PDF对照_选项A_F[[#This Row],[PDF文本]]))</f>
        <v/>
      </c>
      <c r="F379" s="2" t="str">
        <f>IF(PDF对照_选项A_F[[#This Row],[PDF文本]]="","",NOT(PDF对照_选项A_F[[#This Row],[是否一致]]))</f>
        <v/>
      </c>
      <c r="G379" s="17"/>
      <c r="H379" s="17"/>
      <c r="I379" s="17"/>
    </row>
    <row r="380" spans="1:9">
      <c r="A380" s="2">
        <v>45</v>
      </c>
      <c r="B380" s="2" t="s">
        <v>41</v>
      </c>
      <c r="C380" s="2" t="str" cm="1">
        <f t="array" ref="C38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创建新网站.使用应用程序负载均衡器后面的 Amazon EC2 实例的 Auto Scaling 组部署网站.</v>
      </c>
      <c r="D380" s="2"/>
      <c r="E380" s="2" t="str">
        <f>IF(PDF对照_选项A_F[[#This Row],[PDF文本]]="","",EXACT(PDF对照_选项A_F[[#This Row],[Excel文本]],PDF对照_选项A_F[[#This Row],[PDF文本]]))</f>
        <v/>
      </c>
      <c r="F380" s="2" t="str">
        <f>IF(PDF对照_选项A_F[[#This Row],[PDF文本]]="","",NOT(PDF对照_选项A_F[[#This Row],[是否一致]]))</f>
        <v/>
      </c>
      <c r="G380" s="17"/>
      <c r="H380" s="17"/>
      <c r="I380" s="17"/>
    </row>
    <row r="381" spans="1:9">
      <c r="A381" s="2">
        <v>45</v>
      </c>
      <c r="B381" s="2" t="s">
        <v>221</v>
      </c>
      <c r="C381" s="2" cm="1">
        <f t="array" ref="C38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81" s="2"/>
      <c r="E381" s="2" t="str">
        <f>IF(PDF对照_选项A_F[[#This Row],[PDF文本]]="","",EXACT(PDF对照_选项A_F[[#This Row],[Excel文本]],PDF对照_选项A_F[[#This Row],[PDF文本]]))</f>
        <v/>
      </c>
      <c r="F381" s="2" t="str">
        <f>IF(PDF对照_选项A_F[[#This Row],[PDF文本]]="","",NOT(PDF对照_选项A_F[[#This Row],[是否一致]]))</f>
        <v/>
      </c>
      <c r="G381" s="17"/>
      <c r="H381" s="17"/>
      <c r="I381" s="17"/>
    </row>
    <row r="382" spans="1:9">
      <c r="A382" s="2">
        <v>46</v>
      </c>
      <c r="B382" s="2" t="s">
        <v>14</v>
      </c>
      <c r="C382" s="2" t="str" cm="1">
        <f t="array" ref="C38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CloudWatch Logs 订阅以将日志流式传输到 Amazon OpenSearch Service (Amazon Elasticsearch Service).</v>
      </c>
      <c r="D382" s="2"/>
      <c r="E382" s="2" t="str">
        <f>IF(PDF对照_选项A_F[[#This Row],[PDF文本]]="","",EXACT(PDF对照_选项A_F[[#This Row],[Excel文本]],PDF对照_选项A_F[[#This Row],[PDF文本]]))</f>
        <v/>
      </c>
      <c r="F382" s="2" t="str">
        <f>IF(PDF对照_选项A_F[[#This Row],[PDF文本]]="","",NOT(PDF对照_选项A_F[[#This Row],[是否一致]]))</f>
        <v/>
      </c>
      <c r="G382" s="17"/>
      <c r="H382" s="17"/>
      <c r="I382" s="17"/>
    </row>
    <row r="383" spans="1:9">
      <c r="A383" s="2">
        <v>46</v>
      </c>
      <c r="B383" s="2" t="s">
        <v>15</v>
      </c>
      <c r="C383" s="2" t="str" cm="1">
        <f t="array" ref="C38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创建AWS Lambda函数.使用日志组调用函数将日志写入Amazon OpenSearch Service (Amazon Elasticsearch Service) .</v>
      </c>
      <c r="D383" s="2"/>
      <c r="E383" s="2" t="str">
        <f>IF(PDF对照_选项A_F[[#This Row],[PDF文本]]="","",EXACT(PDF对照_选项A_F[[#This Row],[Excel文本]],PDF对照_选项A_F[[#This Row],[PDF文本]]))</f>
        <v/>
      </c>
      <c r="F383" s="2" t="str">
        <f>IF(PDF对照_选项A_F[[#This Row],[PDF文本]]="","",NOT(PDF对照_选项A_F[[#This Row],[是否一致]]))</f>
        <v/>
      </c>
      <c r="G383" s="17"/>
      <c r="H383" s="17"/>
      <c r="I383" s="17"/>
    </row>
    <row r="384" spans="1:9">
      <c r="A384" s="2">
        <v>46</v>
      </c>
      <c r="B384" s="2" t="s">
        <v>16</v>
      </c>
      <c r="C384" s="2" t="str" cm="1">
        <f t="array" ref="C38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Amazon Kinesis Data Firehose 传输流.将日志组配置为传输流的源.将 Amazon OpenSearch Service (Amazon Elasticsearch Service)配置为传输流的目标.</v>
      </c>
      <c r="D384" s="2"/>
      <c r="E384" s="2" t="str">
        <f>IF(PDF对照_选项A_F[[#This Row],[PDF文本]]="","",EXACT(PDF对照_选项A_F[[#This Row],[Excel文本]],PDF对照_选项A_F[[#This Row],[PDF文本]]))</f>
        <v/>
      </c>
      <c r="F384" s="2" t="str">
        <f>IF(PDF对照_选项A_F[[#This Row],[PDF文本]]="","",NOT(PDF对照_选项A_F[[#This Row],[是否一致]]))</f>
        <v/>
      </c>
      <c r="G384" s="17"/>
      <c r="H384" s="17"/>
      <c r="I384" s="17"/>
    </row>
    <row r="385" spans="1:9">
      <c r="A385" s="2">
        <v>46</v>
      </c>
      <c r="B385" s="2" t="s">
        <v>17</v>
      </c>
      <c r="C385" s="2" t="str" cm="1">
        <f t="array" ref="C38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在每台应用程序服务器上安装和配置 Amazon Kinesis Agent 以将日志传送到 Amazon Kinesis Data Streams.配置 Kinesis Data Streams 以将日志传送到 Amazon OpenSearch Service (Amazon Elasticsearch Service)</v>
      </c>
      <c r="D385" s="2"/>
      <c r="E385" s="2" t="str">
        <f>IF(PDF对照_选项A_F[[#This Row],[PDF文本]]="","",EXACT(PDF对照_选项A_F[[#This Row],[Excel文本]],PDF对照_选项A_F[[#This Row],[PDF文本]]))</f>
        <v/>
      </c>
      <c r="F385" s="2" t="str">
        <f>IF(PDF对照_选项A_F[[#This Row],[PDF文本]]="","",NOT(PDF对照_选项A_F[[#This Row],[是否一致]]))</f>
        <v/>
      </c>
      <c r="G385" s="17"/>
      <c r="H385" s="17"/>
      <c r="I385" s="17"/>
    </row>
    <row r="386" spans="1:9">
      <c r="A386" s="2">
        <v>46</v>
      </c>
      <c r="B386" s="2" t="s">
        <v>41</v>
      </c>
      <c r="C386" s="2" cm="1">
        <f t="array" ref="C38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86" s="2"/>
      <c r="E386" s="2" t="str">
        <f>IF(PDF对照_选项A_F[[#This Row],[PDF文本]]="","",EXACT(PDF对照_选项A_F[[#This Row],[Excel文本]],PDF对照_选项A_F[[#This Row],[PDF文本]]))</f>
        <v/>
      </c>
      <c r="F386" s="2" t="str">
        <f>IF(PDF对照_选项A_F[[#This Row],[PDF文本]]="","",NOT(PDF对照_选项A_F[[#This Row],[是否一致]]))</f>
        <v/>
      </c>
      <c r="G386" s="17"/>
      <c r="H386" s="17"/>
      <c r="I386" s="17"/>
    </row>
    <row r="387" spans="1:9">
      <c r="A387" s="2">
        <v>46</v>
      </c>
      <c r="B387" s="2" t="s">
        <v>221</v>
      </c>
      <c r="C387" s="2" cm="1">
        <f t="array" ref="C38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87" s="2"/>
      <c r="E387" s="2" t="str">
        <f>IF(PDF对照_选项A_F[[#This Row],[PDF文本]]="","",EXACT(PDF对照_选项A_F[[#This Row],[Excel文本]],PDF对照_选项A_F[[#This Row],[PDF文本]]))</f>
        <v/>
      </c>
      <c r="F387" s="2" t="str">
        <f>IF(PDF对照_选项A_F[[#This Row],[PDF文本]]="","",NOT(PDF对照_选项A_F[[#This Row],[是否一致]]))</f>
        <v/>
      </c>
      <c r="G387" s="17"/>
      <c r="H387" s="17"/>
      <c r="I387" s="17"/>
    </row>
    <row r="388" spans="1:9">
      <c r="A388" s="2">
        <v>47</v>
      </c>
      <c r="B388" s="2" t="s">
        <v>14</v>
      </c>
      <c r="C388" s="2" t="str" cm="1">
        <f t="array" ref="C38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Amazon Elastic Block Store (Amazon EBS)</v>
      </c>
      <c r="D388" s="2"/>
      <c r="E388" s="2" t="str">
        <f>IF(PDF对照_选项A_F[[#This Row],[PDF文本]]="","",EXACT(PDF对照_选项A_F[[#This Row],[Excel文本]],PDF对照_选项A_F[[#This Row],[PDF文本]]))</f>
        <v/>
      </c>
      <c r="F388" s="2" t="str">
        <f>IF(PDF对照_选项A_F[[#This Row],[PDF文本]]="","",NOT(PDF对照_选项A_F[[#This Row],[是否一致]]))</f>
        <v/>
      </c>
      <c r="G388" s="17"/>
      <c r="H388" s="17"/>
      <c r="I388" s="17"/>
    </row>
    <row r="389" spans="1:9">
      <c r="A389" s="2">
        <v>47</v>
      </c>
      <c r="B389" s="2" t="s">
        <v>15</v>
      </c>
      <c r="C389" s="2" t="str" cm="1">
        <f t="array" ref="C38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Amazon 弹性文件系统(Amazon EFS)</v>
      </c>
      <c r="D389" s="2"/>
      <c r="E389" s="2" t="str">
        <f>IF(PDF对照_选项A_F[[#This Row],[PDF文本]]="","",EXACT(PDF对照_选项A_F[[#This Row],[Excel文本]],PDF对照_选项A_F[[#This Row],[PDF文本]]))</f>
        <v/>
      </c>
      <c r="F389" s="2" t="str">
        <f>IF(PDF对照_选项A_F[[#This Row],[PDF文本]]="","",NOT(PDF对照_选项A_F[[#This Row],[是否一致]]))</f>
        <v/>
      </c>
      <c r="G389" s="17"/>
      <c r="H389" s="17"/>
      <c r="I389" s="17"/>
    </row>
    <row r="390" spans="1:9">
      <c r="A390" s="2">
        <v>47</v>
      </c>
      <c r="B390" s="2" t="s">
        <v>16</v>
      </c>
      <c r="C390" s="2" t="str" cm="1">
        <f t="array" ref="C39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Amazon Elasticsearch Service (Amazon ES)</v>
      </c>
      <c r="D390" s="2"/>
      <c r="E390" s="2" t="str">
        <f>IF(PDF对照_选项A_F[[#This Row],[PDF文本]]="","",EXACT(PDF对照_选项A_F[[#This Row],[Excel文本]],PDF对照_选项A_F[[#This Row],[PDF文本]]))</f>
        <v/>
      </c>
      <c r="F390" s="2" t="str">
        <f>IF(PDF对照_选项A_F[[#This Row],[PDF文本]]="","",NOT(PDF对照_选项A_F[[#This Row],[是否一致]]))</f>
        <v/>
      </c>
      <c r="G390" s="17"/>
      <c r="H390" s="17"/>
      <c r="I390" s="17"/>
    </row>
    <row r="391" spans="1:9">
      <c r="A391" s="2">
        <v>47</v>
      </c>
      <c r="B391" s="2" t="s">
        <v>17</v>
      </c>
      <c r="C391" s="2" t="str" cm="1">
        <f t="array" ref="C39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亚马逊 S3</v>
      </c>
      <c r="D391" s="2"/>
      <c r="E391" s="2" t="str">
        <f>IF(PDF对照_选项A_F[[#This Row],[PDF文本]]="","",EXACT(PDF对照_选项A_F[[#This Row],[Excel文本]],PDF对照_选项A_F[[#This Row],[PDF文本]]))</f>
        <v/>
      </c>
      <c r="F391" s="2" t="str">
        <f>IF(PDF对照_选项A_F[[#This Row],[PDF文本]]="","",NOT(PDF对照_选项A_F[[#This Row],[是否一致]]))</f>
        <v/>
      </c>
      <c r="G391" s="17"/>
      <c r="H391" s="17"/>
      <c r="I391" s="17"/>
    </row>
    <row r="392" spans="1:9">
      <c r="A392" s="2">
        <v>47</v>
      </c>
      <c r="B392" s="2" t="s">
        <v>41</v>
      </c>
      <c r="C392" s="2" cm="1">
        <f t="array" ref="C39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92" s="2"/>
      <c r="E392" s="2" t="str">
        <f>IF(PDF对照_选项A_F[[#This Row],[PDF文本]]="","",EXACT(PDF对照_选项A_F[[#This Row],[Excel文本]],PDF对照_选项A_F[[#This Row],[PDF文本]]))</f>
        <v/>
      </c>
      <c r="F392" s="2" t="str">
        <f>IF(PDF对照_选项A_F[[#This Row],[PDF文本]]="","",NOT(PDF对照_选项A_F[[#This Row],[是否一致]]))</f>
        <v/>
      </c>
      <c r="G392" s="17"/>
      <c r="H392" s="17"/>
      <c r="I392" s="17"/>
    </row>
    <row r="393" spans="1:9">
      <c r="A393" s="2">
        <v>47</v>
      </c>
      <c r="B393" s="2" t="s">
        <v>221</v>
      </c>
      <c r="C393" s="2" cm="1">
        <f t="array" ref="C39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93" s="2"/>
      <c r="E393" s="2" t="str">
        <f>IF(PDF对照_选项A_F[[#This Row],[PDF文本]]="","",EXACT(PDF对照_选项A_F[[#This Row],[Excel文本]],PDF对照_选项A_F[[#This Row],[PDF文本]]))</f>
        <v/>
      </c>
      <c r="F393" s="2" t="str">
        <f>IF(PDF对照_选项A_F[[#This Row],[PDF文本]]="","",NOT(PDF对照_选项A_F[[#This Row],[是否一致]]))</f>
        <v/>
      </c>
      <c r="G393" s="17"/>
      <c r="H393" s="17"/>
      <c r="I393" s="17"/>
    </row>
    <row r="394" spans="1:9">
      <c r="A394" s="2">
        <v>48</v>
      </c>
      <c r="B394" s="2" t="s">
        <v>14</v>
      </c>
      <c r="C394" s="2" t="str" cm="1">
        <f t="array" ref="C39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在两个区域中设置 AWS WAF将区域 Web ACL 与 API 阶段相关联.</v>
      </c>
      <c r="D394" s="2"/>
      <c r="E394" s="2" t="str">
        <f>IF(PDF对照_选项A_F[[#This Row],[PDF文本]]="","",EXACT(PDF对照_选项A_F[[#This Row],[Excel文本]],PDF对照_选项A_F[[#This Row],[PDF文本]]))</f>
        <v/>
      </c>
      <c r="F394" s="2" t="str">
        <f>IF(PDF对照_选项A_F[[#This Row],[PDF文本]]="","",NOT(PDF对照_选项A_F[[#This Row],[是否一致]]))</f>
        <v/>
      </c>
      <c r="G394" s="17"/>
      <c r="H394" s="17"/>
      <c r="I394" s="17"/>
    </row>
    <row r="395" spans="1:9">
      <c r="A395" s="2">
        <v>48</v>
      </c>
      <c r="B395" s="2" t="s">
        <v>15</v>
      </c>
      <c r="C395" s="2" t="str" cm="1">
        <f t="array" ref="C39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在两个区域中设置 AWS Firewall Manager.集中配置 AWS WAF 规则.</v>
      </c>
      <c r="D395" s="2"/>
      <c r="E395" s="2" t="str">
        <f>IF(PDF对照_选项A_F[[#This Row],[PDF文本]]="","",EXACT(PDF对照_选项A_F[[#This Row],[Excel文本]],PDF对照_选项A_F[[#This Row],[PDF文本]]))</f>
        <v/>
      </c>
      <c r="F395" s="2" t="str">
        <f>IF(PDF对照_选项A_F[[#This Row],[PDF文本]]="","",NOT(PDF对照_选项A_F[[#This Row],[是否一致]]))</f>
        <v/>
      </c>
      <c r="G395" s="17"/>
      <c r="H395" s="17"/>
      <c r="I395" s="17"/>
    </row>
    <row r="396" spans="1:9">
      <c r="A396" s="2">
        <v>48</v>
      </c>
      <c r="B396" s="2" t="s">
        <v>16</v>
      </c>
      <c r="C396" s="2" t="str" cm="1">
        <f t="array" ref="C39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在浴缸区域中设置 AWS Shield.将区域 Web ACL 与 API 阶段相关联.</v>
      </c>
      <c r="D396" s="2"/>
      <c r="E396" s="2" t="str">
        <f>IF(PDF对照_选项A_F[[#This Row],[PDF文本]]="","",EXACT(PDF对照_选项A_F[[#This Row],[Excel文本]],PDF对照_选项A_F[[#This Row],[PDF文本]]))</f>
        <v/>
      </c>
      <c r="F396" s="2" t="str">
        <f>IF(PDF对照_选项A_F[[#This Row],[PDF文本]]="","",NOT(PDF对照_选项A_F[[#This Row],[是否一致]]))</f>
        <v/>
      </c>
      <c r="G396" s="17"/>
      <c r="H396" s="17"/>
      <c r="I396" s="17"/>
    </row>
    <row r="397" spans="1:9">
      <c r="A397" s="2">
        <v>48</v>
      </c>
      <c r="B397" s="2" t="s">
        <v>17</v>
      </c>
      <c r="C397" s="2" t="str" cm="1">
        <f t="array" ref="C39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在其中一个区域中设置 AWS Shield.将区域 Web ACL 与 API 阶段相关联.</v>
      </c>
      <c r="D397" s="2"/>
      <c r="E397" s="2" t="str">
        <f>IF(PDF对照_选项A_F[[#This Row],[PDF文本]]="","",EXACT(PDF对照_选项A_F[[#This Row],[Excel文本]],PDF对照_选项A_F[[#This Row],[PDF文本]]))</f>
        <v/>
      </c>
      <c r="F397" s="2" t="str">
        <f>IF(PDF对照_选项A_F[[#This Row],[PDF文本]]="","",NOT(PDF对照_选项A_F[[#This Row],[是否一致]]))</f>
        <v/>
      </c>
      <c r="G397" s="17"/>
      <c r="H397" s="17"/>
      <c r="I397" s="17"/>
    </row>
    <row r="398" spans="1:9">
      <c r="A398" s="2">
        <v>48</v>
      </c>
      <c r="B398" s="2" t="s">
        <v>41</v>
      </c>
      <c r="C398" s="2" cm="1">
        <f t="array" ref="C39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98" s="2"/>
      <c r="E398" s="2" t="str">
        <f>IF(PDF对照_选项A_F[[#This Row],[PDF文本]]="","",EXACT(PDF对照_选项A_F[[#This Row],[Excel文本]],PDF对照_选项A_F[[#This Row],[PDF文本]]))</f>
        <v/>
      </c>
      <c r="F398" s="2" t="str">
        <f>IF(PDF对照_选项A_F[[#This Row],[PDF文本]]="","",NOT(PDF对照_选项A_F[[#This Row],[是否一致]]))</f>
        <v/>
      </c>
      <c r="G398" s="17"/>
      <c r="H398" s="17"/>
      <c r="I398" s="17"/>
    </row>
    <row r="399" spans="1:9">
      <c r="A399" s="2">
        <v>48</v>
      </c>
      <c r="B399" s="2" t="s">
        <v>221</v>
      </c>
      <c r="C399" s="2" cm="1">
        <f t="array" ref="C39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399" s="2"/>
      <c r="E399" s="2" t="str">
        <f>IF(PDF对照_选项A_F[[#This Row],[PDF文本]]="","",EXACT(PDF对照_选项A_F[[#This Row],[Excel文本]],PDF对照_选项A_F[[#This Row],[PDF文本]]))</f>
        <v/>
      </c>
      <c r="F399" s="2" t="str">
        <f>IF(PDF对照_选项A_F[[#This Row],[PDF文本]]="","",NOT(PDF对照_选项A_F[[#This Row],[是否一致]]))</f>
        <v/>
      </c>
      <c r="G399" s="17"/>
      <c r="H399" s="17"/>
      <c r="I399" s="17"/>
    </row>
    <row r="400" spans="1:9">
      <c r="A400" s="2">
        <v>49</v>
      </c>
      <c r="B400" s="2" t="s">
        <v>14</v>
      </c>
      <c r="C400" s="2" t="str" cm="1">
        <f t="array" ref="C40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Amazon Route 53 地理定位路由策略以将请求路由到两个 NLB 之一.创建 Amazon CloudFront 分配.使用 Route 53 记录作为分配的来源.</v>
      </c>
      <c r="D400" s="2"/>
      <c r="E400" s="2" t="str">
        <f>IF(PDF对照_选项A_F[[#This Row],[PDF文本]]="","",EXACT(PDF对照_选项A_F[[#This Row],[Excel文本]],PDF对照_选项A_F[[#This Row],[PDF文本]]))</f>
        <v/>
      </c>
      <c r="F400" s="2" t="str">
        <f>IF(PDF对照_选项A_F[[#This Row],[PDF文本]]="","",NOT(PDF对照_选项A_F[[#This Row],[是否一致]]))</f>
        <v/>
      </c>
      <c r="G400" s="17"/>
      <c r="H400" s="17"/>
      <c r="I400" s="17"/>
    </row>
    <row r="401" spans="1:9">
      <c r="A401" s="2">
        <v>49</v>
      </c>
      <c r="B401" s="2" t="s">
        <v>15</v>
      </c>
      <c r="C401" s="2" t="str" cm="1">
        <f t="array" ref="C40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 AWS Global Accelerator 中创建标准加速器.在 us-west-2 和 eu-west-1 中创建终端节点组将两个 NLB 添加为终端节点组的终端节点.</v>
      </c>
      <c r="D401" s="2"/>
      <c r="E401" s="2" t="str">
        <f>IF(PDF对照_选项A_F[[#This Row],[PDF文本]]="","",EXACT(PDF对照_选项A_F[[#This Row],[Excel文本]],PDF对照_选项A_F[[#This Row],[PDF文本]]))</f>
        <v/>
      </c>
      <c r="F401" s="2" t="str">
        <f>IF(PDF对照_选项A_F[[#This Row],[PDF文本]]="","",NOT(PDF对照_选项A_F[[#This Row],[是否一致]]))</f>
        <v/>
      </c>
      <c r="G401" s="17"/>
      <c r="H401" s="17"/>
      <c r="I401" s="17"/>
    </row>
    <row r="402" spans="1:9">
      <c r="A402" s="2">
        <v>49</v>
      </c>
      <c r="B402" s="2" t="s">
        <v>16</v>
      </c>
      <c r="C402" s="2" t="str" cm="1">
        <f t="array" ref="C40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将弹性 IP 地址附加到六个 EC2 实例.创建 Amazon Route 53 地理定位路由策略以将请求路由到六个 EC2 实例之一.创建 Amazon CloudFront 分配.使用 Route 53 记录作为分配的来源.</v>
      </c>
      <c r="D402" s="2"/>
      <c r="E402" s="2" t="str">
        <f>IF(PDF对照_选项A_F[[#This Row],[PDF文本]]="","",EXACT(PDF对照_选项A_F[[#This Row],[Excel文本]],PDF对照_选项A_F[[#This Row],[PDF文本]]))</f>
        <v/>
      </c>
      <c r="F402" s="2" t="str">
        <f>IF(PDF对照_选项A_F[[#This Row],[PDF文本]]="","",NOT(PDF对照_选项A_F[[#This Row],[是否一致]]))</f>
        <v/>
      </c>
      <c r="G402" s="17"/>
      <c r="H402" s="17"/>
      <c r="I402" s="17"/>
    </row>
    <row r="403" spans="1:9">
      <c r="A403" s="2">
        <v>49</v>
      </c>
      <c r="B403" s="2" t="s">
        <v>17</v>
      </c>
      <c r="C403" s="2" t="str" cm="1">
        <f t="array" ref="C40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将两个 NLB 替换为两个 Application Load Balancer (ALB).创建 Amazon Route 53 延迟路由策略以将请求路由到两个 ALB 之一.创建 Amazon CloudFront 分配.使用 Route 53 记录作为分配的来源.</v>
      </c>
      <c r="D403" s="2"/>
      <c r="E403" s="2" t="str">
        <f>IF(PDF对照_选项A_F[[#This Row],[PDF文本]]="","",EXACT(PDF对照_选项A_F[[#This Row],[Excel文本]],PDF对照_选项A_F[[#This Row],[PDF文本]]))</f>
        <v/>
      </c>
      <c r="F403" s="2" t="str">
        <f>IF(PDF对照_选项A_F[[#This Row],[PDF文本]]="","",NOT(PDF对照_选项A_F[[#This Row],[是否一致]]))</f>
        <v/>
      </c>
      <c r="G403" s="17"/>
      <c r="H403" s="17"/>
      <c r="I403" s="17"/>
    </row>
    <row r="404" spans="1:9">
      <c r="A404" s="2">
        <v>49</v>
      </c>
      <c r="B404" s="2" t="s">
        <v>41</v>
      </c>
      <c r="C404" s="2" cm="1">
        <f t="array" ref="C40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04" s="2"/>
      <c r="E404" s="2" t="str">
        <f>IF(PDF对照_选项A_F[[#This Row],[PDF文本]]="","",EXACT(PDF对照_选项A_F[[#This Row],[Excel文本]],PDF对照_选项A_F[[#This Row],[PDF文本]]))</f>
        <v/>
      </c>
      <c r="F404" s="2" t="str">
        <f>IF(PDF对照_选项A_F[[#This Row],[PDF文本]]="","",NOT(PDF对照_选项A_F[[#This Row],[是否一致]]))</f>
        <v/>
      </c>
      <c r="G404" s="17"/>
      <c r="H404" s="17"/>
      <c r="I404" s="17"/>
    </row>
    <row r="405" spans="1:9">
      <c r="A405" s="2">
        <v>49</v>
      </c>
      <c r="B405" s="2" t="s">
        <v>221</v>
      </c>
      <c r="C405" s="2" cm="1">
        <f t="array" ref="C40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05" s="2"/>
      <c r="E405" s="2" t="str">
        <f>IF(PDF对照_选项A_F[[#This Row],[PDF文本]]="","",EXACT(PDF对照_选项A_F[[#This Row],[Excel文本]],PDF对照_选项A_F[[#This Row],[PDF文本]]))</f>
        <v/>
      </c>
      <c r="F405" s="2" t="str">
        <f>IF(PDF对照_选项A_F[[#This Row],[PDF文本]]="","",NOT(PDF对照_选项A_F[[#This Row],[是否一致]]))</f>
        <v/>
      </c>
      <c r="G405" s="17"/>
      <c r="H405" s="17"/>
      <c r="I405" s="17"/>
    </row>
    <row r="406" spans="1:9">
      <c r="A406" s="2">
        <v>50</v>
      </c>
      <c r="B406" s="2" t="s">
        <v>14</v>
      </c>
      <c r="C406" s="2" t="str" cm="1">
        <f t="array" ref="C40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加密最新数据库快照的副本.通过恢复加密快照替换现有数据库实例</v>
      </c>
      <c r="D406" s="2"/>
      <c r="E406" s="2" t="str">
        <f>IF(PDF对照_选项A_F[[#This Row],[PDF文本]]="","",EXACT(PDF对照_选项A_F[[#This Row],[Excel文本]],PDF对照_选项A_F[[#This Row],[PDF文本]]))</f>
        <v/>
      </c>
      <c r="F406" s="2" t="str">
        <f>IF(PDF对照_选项A_F[[#This Row],[PDF文本]]="","",NOT(PDF对照_选项A_F[[#This Row],[是否一致]]))</f>
        <v/>
      </c>
      <c r="G406" s="17"/>
      <c r="H406" s="17"/>
      <c r="I406" s="17"/>
    </row>
    <row r="407" spans="1:9">
      <c r="A407" s="2">
        <v>50</v>
      </c>
      <c r="B407" s="2" t="s">
        <v>15</v>
      </c>
      <c r="C407" s="2" t="str" cm="1">
        <f t="array" ref="C40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创建一个新的加密 Amazon Elastic Block Store (Amazon EBS) 卷并将快照复制到它.在数据库实例上启用加密.</v>
      </c>
      <c r="D407" s="2"/>
      <c r="E407" s="2" t="str">
        <f>IF(PDF对照_选项A_F[[#This Row],[PDF文本]]="","",EXACT(PDF对照_选项A_F[[#This Row],[Excel文本]],PDF对照_选项A_F[[#This Row],[PDF文本]]))</f>
        <v/>
      </c>
      <c r="F407" s="2" t="str">
        <f>IF(PDF对照_选项A_F[[#This Row],[PDF文本]]="","",NOT(PDF对照_选项A_F[[#This Row],[是否一致]]))</f>
        <v/>
      </c>
      <c r="G407" s="17"/>
      <c r="H407" s="17"/>
      <c r="I407" s="17"/>
    </row>
    <row r="408" spans="1:9">
      <c r="A408" s="2">
        <v>50</v>
      </c>
      <c r="B408" s="2" t="s">
        <v>16</v>
      </c>
      <c r="C408" s="2" t="str" cm="1">
        <f t="array" ref="C40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复制快照并使用 AWS Key Management Service (AWS KMS)启用加密.将加密的快照还原到现有数据库实例.</v>
      </c>
      <c r="D408" s="2"/>
      <c r="E408" s="2" t="str">
        <f>IF(PDF对照_选项A_F[[#This Row],[PDF文本]]="","",EXACT(PDF对照_选项A_F[[#This Row],[Excel文本]],PDF对照_选项A_F[[#This Row],[PDF文本]]))</f>
        <v/>
      </c>
      <c r="F408" s="2" t="str">
        <f>IF(PDF对照_选项A_F[[#This Row],[PDF文本]]="","",NOT(PDF对照_选项A_F[[#This Row],[是否一致]]))</f>
        <v/>
      </c>
      <c r="G408" s="17"/>
      <c r="H408" s="17"/>
      <c r="I408" s="17"/>
    </row>
    <row r="409" spans="1:9">
      <c r="A409" s="2">
        <v>50</v>
      </c>
      <c r="B409" s="2" t="s">
        <v>17</v>
      </c>
      <c r="C409" s="2" t="str" cm="1">
        <f t="array" ref="C40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将快照复制到使用 AWS Key Management Service (AWS KMS)托管密钥(SSE-KMS)的服务器端加密进行加密的 Amazon S3 存储桶</v>
      </c>
      <c r="D409" s="2"/>
      <c r="E409" s="2" t="str">
        <f>IF(PDF对照_选项A_F[[#This Row],[PDF文本]]="","",EXACT(PDF对照_选项A_F[[#This Row],[Excel文本]],PDF对照_选项A_F[[#This Row],[PDF文本]]))</f>
        <v/>
      </c>
      <c r="F409" s="2" t="str">
        <f>IF(PDF对照_选项A_F[[#This Row],[PDF文本]]="","",NOT(PDF对照_选项A_F[[#This Row],[是否一致]]))</f>
        <v/>
      </c>
      <c r="G409" s="17"/>
      <c r="H409" s="17"/>
      <c r="I409" s="17"/>
    </row>
    <row r="410" spans="1:9">
      <c r="A410" s="2">
        <v>50</v>
      </c>
      <c r="B410" s="2" t="s">
        <v>41</v>
      </c>
      <c r="C410" s="2" cm="1">
        <f t="array" ref="C41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10" s="2"/>
      <c r="E410" s="2" t="str">
        <f>IF(PDF对照_选项A_F[[#This Row],[PDF文本]]="","",EXACT(PDF对照_选项A_F[[#This Row],[Excel文本]],PDF对照_选项A_F[[#This Row],[PDF文本]]))</f>
        <v/>
      </c>
      <c r="F410" s="2" t="str">
        <f>IF(PDF对照_选项A_F[[#This Row],[PDF文本]]="","",NOT(PDF对照_选项A_F[[#This Row],[是否一致]]))</f>
        <v/>
      </c>
      <c r="G410" s="17"/>
      <c r="H410" s="17"/>
      <c r="I410" s="17"/>
    </row>
    <row r="411" spans="1:9">
      <c r="A411" s="2">
        <v>50</v>
      </c>
      <c r="B411" s="2" t="s">
        <v>221</v>
      </c>
      <c r="C411" s="2" cm="1">
        <f t="array" ref="C41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11" s="2"/>
      <c r="E411" s="2" t="str">
        <f>IF(PDF对照_选项A_F[[#This Row],[PDF文本]]="","",EXACT(PDF对照_选项A_F[[#This Row],[Excel文本]],PDF对照_选项A_F[[#This Row],[PDF文本]]))</f>
        <v/>
      </c>
      <c r="F411" s="2" t="str">
        <f>IF(PDF对照_选项A_F[[#This Row],[PDF文本]]="","",NOT(PDF对照_选项A_F[[#This Row],[是否一致]]))</f>
        <v/>
      </c>
      <c r="G411" s="17"/>
      <c r="H411" s="17"/>
      <c r="I411" s="17"/>
    </row>
    <row r="412" spans="1:9">
      <c r="A412" s="2">
        <v>51</v>
      </c>
      <c r="B412" s="2" t="s">
        <v>14</v>
      </c>
      <c r="C412" s="2" t="str" cm="1">
        <f t="array" ref="C41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使用多重身份验证(MFA)来保护加密密钥.</v>
      </c>
      <c r="D412" s="2"/>
      <c r="E412" s="2" t="str">
        <f>IF(PDF对照_选项A_F[[#This Row],[PDF文本]]="","",EXACT(PDF对照_选项A_F[[#This Row],[Excel文本]],PDF对照_选项A_F[[#This Row],[PDF文本]]))</f>
        <v/>
      </c>
      <c r="F412" s="2" t="str">
        <f>IF(PDF对照_选项A_F[[#This Row],[PDF文本]]="","",NOT(PDF对照_选项A_F[[#This Row],[是否一致]]))</f>
        <v/>
      </c>
      <c r="G412" s="17"/>
      <c r="H412" s="17"/>
      <c r="I412" s="17"/>
    </row>
    <row r="413" spans="1:9">
      <c r="A413" s="2">
        <v>51</v>
      </c>
      <c r="B413" s="2" t="s">
        <v>15</v>
      </c>
      <c r="C413" s="2" t="str" cm="1">
        <f t="array" ref="C41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Key Management Service (AWS KMS) 保护加密密钥</v>
      </c>
      <c r="D413" s="2"/>
      <c r="E413" s="2" t="str">
        <f>IF(PDF对照_选项A_F[[#This Row],[PDF文本]]="","",EXACT(PDF对照_选项A_F[[#This Row],[Excel文本]],PDF对照_选项A_F[[#This Row],[PDF文本]]))</f>
        <v/>
      </c>
      <c r="F413" s="2" t="str">
        <f>IF(PDF对照_选项A_F[[#This Row],[PDF文本]]="","",NOT(PDF对照_选项A_F[[#This Row],[是否一致]]))</f>
        <v/>
      </c>
      <c r="G413" s="17"/>
      <c r="H413" s="17"/>
      <c r="I413" s="17"/>
    </row>
    <row r="414" spans="1:9">
      <c r="A414" s="2">
        <v>51</v>
      </c>
      <c r="B414" s="2" t="s">
        <v>16</v>
      </c>
      <c r="C414" s="2" t="str" cm="1">
        <f t="array" ref="C41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Certificate Manager (ACM)创建.存储和分配加密密钥</v>
      </c>
      <c r="D414" s="2"/>
      <c r="E414" s="2" t="str">
        <f>IF(PDF对照_选项A_F[[#This Row],[PDF文本]]="","",EXACT(PDF对照_选项A_F[[#This Row],[Excel文本]],PDF对照_选项A_F[[#This Row],[PDF文本]]))</f>
        <v/>
      </c>
      <c r="F414" s="2" t="str">
        <f>IF(PDF对照_选项A_F[[#This Row],[PDF文本]]="","",NOT(PDF对照_选项A_F[[#This Row],[是否一致]]))</f>
        <v/>
      </c>
      <c r="G414" s="17"/>
      <c r="H414" s="17"/>
      <c r="I414" s="17"/>
    </row>
    <row r="415" spans="1:9">
      <c r="A415" s="2">
        <v>51</v>
      </c>
      <c r="B415" s="2" t="s">
        <v>17</v>
      </c>
      <c r="C415" s="2" t="str" cm="1">
        <f t="array" ref="C41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IAM 策略限制具有访问权限的用户范围以保护加密密钥</v>
      </c>
      <c r="D415" s="2"/>
      <c r="E415" s="2" t="str">
        <f>IF(PDF对照_选项A_F[[#This Row],[PDF文本]]="","",EXACT(PDF对照_选项A_F[[#This Row],[Excel文本]],PDF对照_选项A_F[[#This Row],[PDF文本]]))</f>
        <v/>
      </c>
      <c r="F415" s="2" t="str">
        <f>IF(PDF对照_选项A_F[[#This Row],[PDF文本]]="","",NOT(PDF对照_选项A_F[[#This Row],[是否一致]]))</f>
        <v/>
      </c>
      <c r="G415" s="17"/>
      <c r="H415" s="17"/>
      <c r="I415" s="17"/>
    </row>
    <row r="416" spans="1:9">
      <c r="A416" s="2">
        <v>51</v>
      </c>
      <c r="B416" s="2" t="s">
        <v>41</v>
      </c>
      <c r="C416" s="2" cm="1">
        <f t="array" ref="C41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16" s="2"/>
      <c r="E416" s="2" t="str">
        <f>IF(PDF对照_选项A_F[[#This Row],[PDF文本]]="","",EXACT(PDF对照_选项A_F[[#This Row],[Excel文本]],PDF对照_选项A_F[[#This Row],[PDF文本]]))</f>
        <v/>
      </c>
      <c r="F416" s="2" t="str">
        <f>IF(PDF对照_选项A_F[[#This Row],[PDF文本]]="","",NOT(PDF对照_选项A_F[[#This Row],[是否一致]]))</f>
        <v/>
      </c>
      <c r="G416" s="17"/>
      <c r="H416" s="17"/>
      <c r="I416" s="17"/>
    </row>
    <row r="417" spans="1:9">
      <c r="A417" s="2">
        <v>51</v>
      </c>
      <c r="B417" s="2" t="s">
        <v>221</v>
      </c>
      <c r="C417" s="2" cm="1">
        <f t="array" ref="C41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17" s="2"/>
      <c r="E417" s="2" t="str">
        <f>IF(PDF对照_选项A_F[[#This Row],[PDF文本]]="","",EXACT(PDF对照_选项A_F[[#This Row],[Excel文本]],PDF对照_选项A_F[[#This Row],[PDF文本]]))</f>
        <v/>
      </c>
      <c r="F417" s="2" t="str">
        <f>IF(PDF对照_选项A_F[[#This Row],[PDF文本]]="","",NOT(PDF对照_选项A_F[[#This Row],[是否一致]]))</f>
        <v/>
      </c>
      <c r="G417" s="17"/>
      <c r="H417" s="17"/>
      <c r="I417" s="17"/>
    </row>
    <row r="418" spans="1:9">
      <c r="A418" s="2">
        <v>52</v>
      </c>
      <c r="B418" s="2" t="s">
        <v>14</v>
      </c>
      <c r="C418" s="2" t="str" cm="1">
        <f t="array" ref="C41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Certificate Manager (ACM)创建新的 SSL 证书,在每个实例上安装 ACM 证书.</v>
      </c>
      <c r="D418" s="2"/>
      <c r="E418" s="2" t="str">
        <f>IF(PDF对照_选项A_F[[#This Row],[PDF文本]]="","",EXACT(PDF对照_选项A_F[[#This Row],[Excel文本]],PDF对照_选项A_F[[#This Row],[PDF文本]]))</f>
        <v/>
      </c>
      <c r="F418" s="2" t="str">
        <f>IF(PDF对照_选项A_F[[#This Row],[PDF文本]]="","",NOT(PDF对照_选项A_F[[#This Row],[是否一致]]))</f>
        <v/>
      </c>
      <c r="G418" s="17"/>
      <c r="H418" s="17"/>
      <c r="I418" s="17"/>
    </row>
    <row r="419" spans="1:9">
      <c r="A419" s="2">
        <v>52</v>
      </c>
      <c r="B419" s="2" t="s">
        <v>15</v>
      </c>
      <c r="C419" s="2" t="str" cm="1">
        <f t="array" ref="C41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Amazon S3 存储桶将 SSL 证书迁移到 S3 存储桶.配置 EC2 实例以引用存储桶以终止 SSL.</v>
      </c>
      <c r="D419" s="2"/>
      <c r="E419" s="2" t="str">
        <f>IF(PDF对照_选项A_F[[#This Row],[PDF文本]]="","",EXACT(PDF对照_选项A_F[[#This Row],[Excel文本]],PDF对照_选项A_F[[#This Row],[PDF文本]]))</f>
        <v/>
      </c>
      <c r="F419" s="2" t="str">
        <f>IF(PDF对照_选项A_F[[#This Row],[PDF文本]]="","",NOT(PDF对照_选项A_F[[#This Row],[是否一致]]))</f>
        <v/>
      </c>
      <c r="G419" s="17"/>
      <c r="H419" s="17"/>
      <c r="I419" s="17"/>
    </row>
    <row r="420" spans="1:9">
      <c r="A420" s="2">
        <v>52</v>
      </c>
      <c r="B420" s="2" t="s">
        <v>16</v>
      </c>
      <c r="C420" s="2" t="str" cm="1">
        <f t="array" ref="C42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创建另一个 EC2 实例作为代理服务器将 SSL 证书迁移到新实例并将其配置为直接连接到现有 EC2 实例</v>
      </c>
      <c r="D420" s="2"/>
      <c r="E420" s="2" t="str">
        <f>IF(PDF对照_选项A_F[[#This Row],[PDF文本]]="","",EXACT(PDF对照_选项A_F[[#This Row],[Excel文本]],PDF对照_选项A_F[[#This Row],[PDF文本]]))</f>
        <v/>
      </c>
      <c r="F420" s="2" t="str">
        <f>IF(PDF对照_选项A_F[[#This Row],[PDF文本]]="","",NOT(PDF对照_选项A_F[[#This Row],[是否一致]]))</f>
        <v/>
      </c>
      <c r="G420" s="17"/>
      <c r="H420" s="17"/>
      <c r="I420" s="17"/>
    </row>
    <row r="421" spans="1:9">
      <c r="A421" s="2">
        <v>52</v>
      </c>
      <c r="B421" s="2" t="s">
        <v>17</v>
      </c>
      <c r="C421" s="2" t="str" cm="1">
        <f t="array" ref="C42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SSL 证书导入 AWS Certificate Manager (ACM).使用 HTTPS 侦听器创建一个应用程序负载均衡器,该侦听器使用来自 ACM 的SSL 证书.</v>
      </c>
      <c r="D421" s="2"/>
      <c r="E421" s="2" t="str">
        <f>IF(PDF对照_选项A_F[[#This Row],[PDF文本]]="","",EXACT(PDF对照_选项A_F[[#This Row],[Excel文本]],PDF对照_选项A_F[[#This Row],[PDF文本]]))</f>
        <v/>
      </c>
      <c r="F421" s="2" t="str">
        <f>IF(PDF对照_选项A_F[[#This Row],[PDF文本]]="","",NOT(PDF对照_选项A_F[[#This Row],[是否一致]]))</f>
        <v/>
      </c>
      <c r="G421" s="17"/>
      <c r="H421" s="17"/>
      <c r="I421" s="17"/>
    </row>
    <row r="422" spans="1:9">
      <c r="A422" s="2">
        <v>52</v>
      </c>
      <c r="B422" s="2" t="s">
        <v>41</v>
      </c>
      <c r="C422" s="2" cm="1">
        <f t="array" ref="C42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22" s="2"/>
      <c r="E422" s="2" t="str">
        <f>IF(PDF对照_选项A_F[[#This Row],[PDF文本]]="","",EXACT(PDF对照_选项A_F[[#This Row],[Excel文本]],PDF对照_选项A_F[[#This Row],[PDF文本]]))</f>
        <v/>
      </c>
      <c r="F422" s="2" t="str">
        <f>IF(PDF对照_选项A_F[[#This Row],[PDF文本]]="","",NOT(PDF对照_选项A_F[[#This Row],[是否一致]]))</f>
        <v/>
      </c>
      <c r="G422" s="17"/>
      <c r="H422" s="17"/>
      <c r="I422" s="17"/>
    </row>
    <row r="423" spans="1:9">
      <c r="A423" s="2">
        <v>52</v>
      </c>
      <c r="B423" s="2" t="s">
        <v>221</v>
      </c>
      <c r="C423" s="2" cm="1">
        <f t="array" ref="C42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23" s="2"/>
      <c r="E423" s="2" t="str">
        <f>IF(PDF对照_选项A_F[[#This Row],[PDF文本]]="","",EXACT(PDF对照_选项A_F[[#This Row],[Excel文本]],PDF对照_选项A_F[[#This Row],[PDF文本]]))</f>
        <v/>
      </c>
      <c r="F423" s="2" t="str">
        <f>IF(PDF对照_选项A_F[[#This Row],[PDF文本]]="","",NOT(PDF对照_选项A_F[[#This Row],[是否一致]]))</f>
        <v/>
      </c>
      <c r="G423" s="17"/>
      <c r="H423" s="17"/>
      <c r="I423" s="17"/>
    </row>
    <row r="424" spans="1:9">
      <c r="A424" s="2">
        <v>53</v>
      </c>
      <c r="B424" s="2" t="s">
        <v>14</v>
      </c>
      <c r="C424" s="2" t="str" cm="1">
        <f t="array" ref="C42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实施 EC2 Spot 实例</v>
      </c>
      <c r="D424" s="2"/>
      <c r="E424" s="2" t="str">
        <f>IF(PDF对照_选项A_F[[#This Row],[PDF文本]]="","",EXACT(PDF对照_选项A_F[[#This Row],[Excel文本]],PDF对照_选项A_F[[#This Row],[PDF文本]]))</f>
        <v/>
      </c>
      <c r="F424" s="2" t="str">
        <f>IF(PDF对照_选项A_F[[#This Row],[PDF文本]]="","",NOT(PDF对照_选项A_F[[#This Row],[是否一致]]))</f>
        <v/>
      </c>
      <c r="G424" s="17"/>
      <c r="H424" s="17"/>
      <c r="I424" s="17"/>
    </row>
    <row r="425" spans="1:9">
      <c r="A425" s="2">
        <v>53</v>
      </c>
      <c r="B425" s="2" t="s">
        <v>15</v>
      </c>
      <c r="C425" s="2" t="str" cm="1">
        <f t="array" ref="C42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购买 EC2 预留实例</v>
      </c>
      <c r="D425" s="2"/>
      <c r="E425" s="2" t="str">
        <f>IF(PDF对照_选项A_F[[#This Row],[PDF文本]]="","",EXACT(PDF对照_选项A_F[[#This Row],[Excel文本]],PDF对照_选项A_F[[#This Row],[PDF文本]]))</f>
        <v/>
      </c>
      <c r="F425" s="2" t="str">
        <f>IF(PDF对照_选项A_F[[#This Row],[PDF文本]]="","",NOT(PDF对照_选项A_F[[#This Row],[是否一致]]))</f>
        <v/>
      </c>
      <c r="G425" s="17"/>
      <c r="H425" s="17"/>
      <c r="I425" s="17"/>
    </row>
    <row r="426" spans="1:9">
      <c r="A426" s="2">
        <v>53</v>
      </c>
      <c r="B426" s="2" t="s">
        <v>16</v>
      </c>
      <c r="C426" s="2" t="str" cm="1">
        <f t="array" ref="C42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实施 EC2 按需实例</v>
      </c>
      <c r="D426" s="2"/>
      <c r="E426" s="2" t="str">
        <f>IF(PDF对照_选项A_F[[#This Row],[PDF文本]]="","",EXACT(PDF对照_选项A_F[[#This Row],[Excel文本]],PDF对照_选项A_F[[#This Row],[PDF文本]]))</f>
        <v/>
      </c>
      <c r="F426" s="2" t="str">
        <f>IF(PDF对照_选项A_F[[#This Row],[PDF文本]]="","",NOT(PDF对照_选项A_F[[#This Row],[是否一致]]))</f>
        <v/>
      </c>
      <c r="G426" s="17"/>
      <c r="H426" s="17"/>
      <c r="I426" s="17"/>
    </row>
    <row r="427" spans="1:9">
      <c r="A427" s="2">
        <v>53</v>
      </c>
      <c r="B427" s="2" t="s">
        <v>17</v>
      </c>
      <c r="C427" s="2" t="str" cm="1">
        <f t="array" ref="C42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在AWS Lambda上实现处理</v>
      </c>
      <c r="D427" s="2"/>
      <c r="E427" s="2" t="str">
        <f>IF(PDF对照_选项A_F[[#This Row],[PDF文本]]="","",EXACT(PDF对照_选项A_F[[#This Row],[Excel文本]],PDF对照_选项A_F[[#This Row],[PDF文本]]))</f>
        <v/>
      </c>
      <c r="F427" s="2" t="str">
        <f>IF(PDF对照_选项A_F[[#This Row],[PDF文本]]="","",NOT(PDF对照_选项A_F[[#This Row],[是否一致]]))</f>
        <v/>
      </c>
      <c r="G427" s="17"/>
      <c r="H427" s="17"/>
      <c r="I427" s="17"/>
    </row>
    <row r="428" spans="1:9">
      <c r="A428" s="2">
        <v>53</v>
      </c>
      <c r="B428" s="2" t="s">
        <v>41</v>
      </c>
      <c r="C428" s="2" cm="1">
        <f t="array" ref="C42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28" s="2"/>
      <c r="E428" s="2" t="str">
        <f>IF(PDF对照_选项A_F[[#This Row],[PDF文本]]="","",EXACT(PDF对照_选项A_F[[#This Row],[Excel文本]],PDF对照_选项A_F[[#This Row],[PDF文本]]))</f>
        <v/>
      </c>
      <c r="F428" s="2" t="str">
        <f>IF(PDF对照_选项A_F[[#This Row],[PDF文本]]="","",NOT(PDF对照_选项A_F[[#This Row],[是否一致]]))</f>
        <v/>
      </c>
      <c r="G428" s="17"/>
      <c r="H428" s="17"/>
      <c r="I428" s="17"/>
    </row>
    <row r="429" spans="1:9">
      <c r="A429" s="2">
        <v>53</v>
      </c>
      <c r="B429" s="2" t="s">
        <v>221</v>
      </c>
      <c r="C429" s="2" cm="1">
        <f t="array" ref="C42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29" s="2"/>
      <c r="E429" s="2" t="str">
        <f>IF(PDF对照_选项A_F[[#This Row],[PDF文本]]="","",EXACT(PDF对照_选项A_F[[#This Row],[Excel文本]],PDF对照_选项A_F[[#This Row],[PDF文本]]))</f>
        <v/>
      </c>
      <c r="F429" s="2" t="str">
        <f>IF(PDF对照_选项A_F[[#This Row],[PDF文本]]="","",NOT(PDF对照_选项A_F[[#This Row],[是否一致]]))</f>
        <v/>
      </c>
      <c r="G429" s="17"/>
      <c r="H429" s="17"/>
      <c r="I429" s="17"/>
    </row>
    <row r="430" spans="1:9">
      <c r="A430" s="2">
        <v>54</v>
      </c>
      <c r="B430" s="2" t="s">
        <v>14</v>
      </c>
      <c r="C430" s="2" t="str" cm="1">
        <f t="array" ref="C43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Auto Scaling 组在私有子网中启动 EC2 实例.在私有子网中部署 RDS 多可用区数据库实例.</v>
      </c>
      <c r="D430" s="2"/>
      <c r="E430" s="2" t="str">
        <f>IF(PDF对照_选项A_F[[#This Row],[PDF文本]]="","",EXACT(PDF对照_选项A_F[[#This Row],[Excel文本]],PDF对照_选项A_F[[#This Row],[PDF文本]]))</f>
        <v/>
      </c>
      <c r="F430" s="2" t="str">
        <f>IF(PDF对照_选项A_F[[#This Row],[PDF文本]]="","",NOT(PDF对照_选项A_F[[#This Row],[是否一致]]))</f>
        <v/>
      </c>
      <c r="G430" s="17"/>
      <c r="H430" s="17"/>
      <c r="I430" s="17"/>
    </row>
    <row r="431" spans="1:9">
      <c r="A431" s="2">
        <v>54</v>
      </c>
      <c r="B431" s="2" t="s">
        <v>15</v>
      </c>
      <c r="C431" s="2" t="str" cm="1">
        <f t="array" ref="C43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 VPC 配置两个私有子网和两个跨两个可用区的 NAT 网关.在私有子网中部署应用程序负载均衡器.</v>
      </c>
      <c r="D431" s="2"/>
      <c r="E431" s="2" t="str">
        <f>IF(PDF对照_选项A_F[[#This Row],[PDF文本]]="","",EXACT(PDF对照_选项A_F[[#This Row],[Excel文本]],PDF对照_选项A_F[[#This Row],[PDF文本]]))</f>
        <v/>
      </c>
      <c r="F431" s="2" t="str">
        <f>IF(PDF对照_选项A_F[[#This Row],[PDF文本]]="","",NOT(PDF对照_选项A_F[[#This Row],[是否一致]]))</f>
        <v/>
      </c>
      <c r="G431" s="17"/>
      <c r="H431" s="17"/>
      <c r="I431" s="17"/>
    </row>
    <row r="432" spans="1:9">
      <c r="A432" s="2">
        <v>54</v>
      </c>
      <c r="B432" s="2" t="s">
        <v>16</v>
      </c>
      <c r="C432" s="2" t="str" cm="1">
        <f t="array" ref="C43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Auto Scaling 组跨两个可用区在公共子网中启动 EC2 实例.在私有子网中部署 RDS 多可用区数据库实例.</v>
      </c>
      <c r="D432" s="2"/>
      <c r="E432" s="2" t="str">
        <f>IF(PDF对照_选项A_F[[#This Row],[PDF文本]]="","",EXACT(PDF对照_选项A_F[[#This Row],[Excel文本]],PDF对照_选项A_F[[#This Row],[PDF文本]]))</f>
        <v/>
      </c>
      <c r="F432" s="2" t="str">
        <f>IF(PDF对照_选项A_F[[#This Row],[PDF文本]]="","",NOT(PDF对照_选项A_F[[#This Row],[是否一致]]))</f>
        <v/>
      </c>
      <c r="G432" s="17"/>
      <c r="H432" s="17"/>
      <c r="I432" s="17"/>
    </row>
    <row r="433" spans="1:9">
      <c r="A433" s="2">
        <v>54</v>
      </c>
      <c r="B433" s="2" t="s">
        <v>17</v>
      </c>
      <c r="C433" s="2" t="str" cm="1">
        <f t="array" ref="C43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 VPC 配置一个公有子网.一个私有子网和两个跨两个可用区的 NAT 网关.在公有子网中部署一个应用程序负载均衡器.</v>
      </c>
      <c r="D433" s="2"/>
      <c r="E433" s="2" t="str">
        <f>IF(PDF对照_选项A_F[[#This Row],[PDF文本]]="","",EXACT(PDF对照_选项A_F[[#This Row],[Excel文本]],PDF对照_选项A_F[[#This Row],[PDF文本]]))</f>
        <v/>
      </c>
      <c r="F433" s="2" t="str">
        <f>IF(PDF对照_选项A_F[[#This Row],[PDF文本]]="","",NOT(PDF对照_选项A_F[[#This Row],[是否一致]]))</f>
        <v/>
      </c>
      <c r="G433" s="17"/>
      <c r="H433" s="17"/>
      <c r="I433" s="17"/>
    </row>
    <row r="434" spans="1:9">
      <c r="A434" s="2">
        <v>54</v>
      </c>
      <c r="B434" s="2" t="s">
        <v>41</v>
      </c>
      <c r="C434" s="2" t="str" cm="1">
        <f t="array" ref="C43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 VPC 配置两个公有子网.两个私有子网和两个跨两个可用区的 NAT 网关.在公有子网中部署应用程序负载均衡器.</v>
      </c>
      <c r="D434" s="2"/>
      <c r="E434" s="2" t="str">
        <f>IF(PDF对照_选项A_F[[#This Row],[PDF文本]]="","",EXACT(PDF对照_选项A_F[[#This Row],[Excel文本]],PDF对照_选项A_F[[#This Row],[PDF文本]]))</f>
        <v/>
      </c>
      <c r="F434" s="2" t="str">
        <f>IF(PDF对照_选项A_F[[#This Row],[PDF文本]]="","",NOT(PDF对照_选项A_F[[#This Row],[是否一致]]))</f>
        <v/>
      </c>
      <c r="G434" s="17"/>
      <c r="H434" s="17"/>
      <c r="I434" s="17"/>
    </row>
    <row r="435" spans="1:9">
      <c r="A435" s="2">
        <v>54</v>
      </c>
      <c r="B435" s="2" t="s">
        <v>221</v>
      </c>
      <c r="C435" s="2" cm="1">
        <f t="array" ref="C43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35" s="2"/>
      <c r="E435" s="2" t="str">
        <f>IF(PDF对照_选项A_F[[#This Row],[PDF文本]]="","",EXACT(PDF对照_选项A_F[[#This Row],[Excel文本]],PDF对照_选项A_F[[#This Row],[PDF文本]]))</f>
        <v/>
      </c>
      <c r="F435" s="2" t="str">
        <f>IF(PDF对照_选项A_F[[#This Row],[PDF文本]]="","",NOT(PDF对照_选项A_F[[#This Row],[是否一致]]))</f>
        <v/>
      </c>
      <c r="G435" s="17"/>
      <c r="H435" s="17"/>
      <c r="I435" s="17"/>
    </row>
    <row r="436" spans="1:9">
      <c r="A436" s="2">
        <v>55</v>
      </c>
      <c r="B436" s="2" t="s">
        <v>14</v>
      </c>
      <c r="C436" s="2" t="str" cm="1">
        <f t="array" ref="C43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设置 S3 生命周期策略以立即将对象转换到 S3 Glacier Deep Archive.</v>
      </c>
      <c r="D436" s="2"/>
      <c r="E436" s="2" t="str">
        <f>IF(PDF对照_选项A_F[[#This Row],[PDF文本]]="","",EXACT(PDF对照_选项A_F[[#This Row],[Excel文本]],PDF对照_选项A_F[[#This Row],[PDF文本]]))</f>
        <v/>
      </c>
      <c r="F436" s="2" t="str">
        <f>IF(PDF对照_选项A_F[[#This Row],[PDF文本]]="","",NOT(PDF对照_选项A_F[[#This Row],[是否一致]]))</f>
        <v/>
      </c>
      <c r="G436" s="17"/>
      <c r="H436" s="17"/>
      <c r="I436" s="17"/>
    </row>
    <row r="437" spans="1:9">
      <c r="A437" s="2">
        <v>55</v>
      </c>
      <c r="B437" s="2" t="s">
        <v>15</v>
      </c>
      <c r="C437" s="2" t="str" cm="1">
        <f t="array" ref="C43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设置 S3 生命周期策略以在 2 年后将对象转换到 S3 Glacier Deep Archive.</v>
      </c>
      <c r="D437" s="2"/>
      <c r="E437" s="2" t="str">
        <f>IF(PDF对照_选项A_F[[#This Row],[PDF文本]]="","",EXACT(PDF对照_选项A_F[[#This Row],[Excel文本]],PDF对照_选项A_F[[#This Row],[PDF文本]]))</f>
        <v/>
      </c>
      <c r="F437" s="2" t="str">
        <f>IF(PDF对照_选项A_F[[#This Row],[PDF文本]]="","",NOT(PDF对照_选项A_F[[#This Row],[是否一致]]))</f>
        <v/>
      </c>
      <c r="G437" s="17"/>
      <c r="H437" s="17"/>
      <c r="I437" s="17"/>
    </row>
    <row r="438" spans="1:9">
      <c r="A438" s="2">
        <v>55</v>
      </c>
      <c r="B438" s="2" t="s">
        <v>16</v>
      </c>
      <c r="C438" s="2" t="str" cm="1">
        <f t="array" ref="C43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S3 智能分层.激活存档选项以确保数据存档在 S3 Glacier Deep Archive 中.</v>
      </c>
      <c r="D438" s="2"/>
      <c r="E438" s="2" t="str">
        <f>IF(PDF对照_选项A_F[[#This Row],[PDF文本]]="","",EXACT(PDF对照_选项A_F[[#This Row],[Excel文本]],PDF对照_选项A_F[[#This Row],[PDF文本]]))</f>
        <v/>
      </c>
      <c r="F438" s="2" t="str">
        <f>IF(PDF对照_选项A_F[[#This Row],[PDF文本]]="","",NOT(PDF对照_选项A_F[[#This Row],[是否一致]]))</f>
        <v/>
      </c>
      <c r="G438" s="17"/>
      <c r="H438" s="17"/>
      <c r="I438" s="17"/>
    </row>
    <row r="439" spans="1:9">
      <c r="A439" s="2">
        <v>55</v>
      </c>
      <c r="B439" s="2" t="s">
        <v>17</v>
      </c>
      <c r="C439" s="2" t="str" cm="1">
        <f t="array" ref="C43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设置 S3 生命周期策略以立即将对象转换到 S3 One Zone-Infrequent Access (S3 One Zone-IA)并在 2 年后转换到 S3 Glacier Deep Archive.</v>
      </c>
      <c r="D439" s="2"/>
      <c r="E439" s="2" t="str">
        <f>IF(PDF对照_选项A_F[[#This Row],[PDF文本]]="","",EXACT(PDF对照_选项A_F[[#This Row],[Excel文本]],PDF对照_选项A_F[[#This Row],[PDF文本]]))</f>
        <v/>
      </c>
      <c r="F439" s="2" t="str">
        <f>IF(PDF对照_选项A_F[[#This Row],[PDF文本]]="","",NOT(PDF对照_选项A_F[[#This Row],[是否一致]]))</f>
        <v/>
      </c>
      <c r="G439" s="17"/>
      <c r="H439" s="17"/>
      <c r="I439" s="17"/>
    </row>
    <row r="440" spans="1:9">
      <c r="A440" s="2">
        <v>55</v>
      </c>
      <c r="B440" s="2" t="s">
        <v>41</v>
      </c>
      <c r="C440" s="2" cm="1">
        <f t="array" ref="C44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40" s="2"/>
      <c r="E440" s="2" t="str">
        <f>IF(PDF对照_选项A_F[[#This Row],[PDF文本]]="","",EXACT(PDF对照_选项A_F[[#This Row],[Excel文本]],PDF对照_选项A_F[[#This Row],[PDF文本]]))</f>
        <v/>
      </c>
      <c r="F440" s="2" t="str">
        <f>IF(PDF对照_选项A_F[[#This Row],[PDF文本]]="","",NOT(PDF对照_选项A_F[[#This Row],[是否一致]]))</f>
        <v/>
      </c>
      <c r="G440" s="17"/>
      <c r="H440" s="17"/>
      <c r="I440" s="17"/>
    </row>
    <row r="441" spans="1:9">
      <c r="A441" s="2">
        <v>55</v>
      </c>
      <c r="B441" s="2" t="s">
        <v>221</v>
      </c>
      <c r="C441" s="2" cm="1">
        <f t="array" ref="C44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41" s="2"/>
      <c r="E441" s="2" t="str">
        <f>IF(PDF对照_选项A_F[[#This Row],[PDF文本]]="","",EXACT(PDF对照_选项A_F[[#This Row],[Excel文本]],PDF对照_选项A_F[[#This Row],[PDF文本]]))</f>
        <v/>
      </c>
      <c r="F441" s="2" t="str">
        <f>IF(PDF对照_选项A_F[[#This Row],[PDF文本]]="","",NOT(PDF对照_选项A_F[[#This Row],[是否一致]]))</f>
        <v/>
      </c>
      <c r="G441" s="17"/>
      <c r="H441" s="17"/>
      <c r="I441" s="17"/>
    </row>
    <row r="442" spans="1:9">
      <c r="A442" s="2">
        <v>56</v>
      </c>
      <c r="B442" s="2" t="s">
        <v>14</v>
      </c>
      <c r="C442" s="2" t="str" cm="1">
        <f t="array" ref="C44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将队列迁移到 Amazon MQ 上的 RabbitMQ 实例的冗余对(活动/备用).创建多可用区 Auto Scaling 组(或托管应用程序的 EC2 实例.为 EC2 实例创建另一个多可用区 Auto Scaling 组)托管 PostgreSQL 数据库.</v>
      </c>
      <c r="D442" s="2"/>
      <c r="E442" s="2" t="str">
        <f>IF(PDF对照_选项A_F[[#This Row],[PDF文本]]="","",EXACT(PDF对照_选项A_F[[#This Row],[Excel文本]],PDF对照_选项A_F[[#This Row],[PDF文本]]))</f>
        <v/>
      </c>
      <c r="F442" s="2" t="str">
        <f>IF(PDF对照_选项A_F[[#This Row],[PDF文本]]="","",NOT(PDF对照_选项A_F[[#This Row],[是否一致]]))</f>
        <v/>
      </c>
      <c r="G442" s="17"/>
      <c r="H442" s="17"/>
      <c r="I442" s="17"/>
    </row>
    <row r="443" spans="1:9">
      <c r="A443" s="2">
        <v>56</v>
      </c>
      <c r="B443" s="2" t="s">
        <v>15</v>
      </c>
      <c r="C443" s="2" t="str" cm="1">
        <f t="array" ref="C44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将队列迁移到 Amazon MQ 上的一对冗余 RabbitMQ 实例(活动/备用).为托管应用程序的 EC2 实例创建多可用区 Auto Scaling组.迁移数据库以在 Amazon 的多可用区部署上运行用于 PostgreSQL 的 RDS.</v>
      </c>
      <c r="D443" s="2"/>
      <c r="E443" s="2" t="str">
        <f>IF(PDF对照_选项A_F[[#This Row],[PDF文本]]="","",EXACT(PDF对照_选项A_F[[#This Row],[Excel文本]],PDF对照_选项A_F[[#This Row],[PDF文本]]))</f>
        <v/>
      </c>
      <c r="F443" s="2" t="str">
        <f>IF(PDF对照_选项A_F[[#This Row],[PDF文本]]="","",NOT(PDF对照_选项A_F[[#This Row],[是否一致]]))</f>
        <v/>
      </c>
      <c r="G443" s="17"/>
      <c r="H443" s="17"/>
      <c r="I443" s="17"/>
    </row>
    <row r="444" spans="1:9">
      <c r="A444" s="2">
        <v>56</v>
      </c>
      <c r="B444" s="2" t="s">
        <v>16</v>
      </c>
      <c r="C444" s="2" t="str" cm="1">
        <f t="array" ref="C44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为托管 RabbitMQ 队列的 EC2 实例创建一个多可用区 Auto Scaling 组为托管应用程序的 EC2 实例创建另一个多可用区 Auto Scaling 组.迁移数据库以在 Amazon RDS fqjPostgreSQL 的多可用区部署上运行.</v>
      </c>
      <c r="D444" s="2"/>
      <c r="E444" s="2" t="str">
        <f>IF(PDF对照_选项A_F[[#This Row],[PDF文本]]="","",EXACT(PDF对照_选项A_F[[#This Row],[Excel文本]],PDF对照_选项A_F[[#This Row],[PDF文本]]))</f>
        <v/>
      </c>
      <c r="F444" s="2" t="str">
        <f>IF(PDF对照_选项A_F[[#This Row],[PDF文本]]="","",NOT(PDF对照_选项A_F[[#This Row],[是否一致]]))</f>
        <v/>
      </c>
      <c r="G444" s="17"/>
      <c r="H444" s="17"/>
      <c r="I444" s="17"/>
    </row>
    <row r="445" spans="1:9">
      <c r="A445" s="2">
        <v>56</v>
      </c>
      <c r="B445" s="2" t="s">
        <v>17</v>
      </c>
      <c r="C445" s="2" t="str" cm="1">
        <f t="array" ref="C44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为托管 RabbitMQ 队列的 EC2 实例创建一个多可用区 Auto Scaling 组.为托管应用程序的 EC2 实例创建另一个多可用区 Auto Scaling 组.为托管应用程序的 EC2 实例创建第三个多可用区 Auto Scaling 组PostgreSQL 数据库.</v>
      </c>
      <c r="D445" s="2"/>
      <c r="E445" s="2" t="str">
        <f>IF(PDF对照_选项A_F[[#This Row],[PDF文本]]="","",EXACT(PDF对照_选项A_F[[#This Row],[Excel文本]],PDF对照_选项A_F[[#This Row],[PDF文本]]))</f>
        <v/>
      </c>
      <c r="F445" s="2" t="str">
        <f>IF(PDF对照_选项A_F[[#This Row],[PDF文本]]="","",NOT(PDF对照_选项A_F[[#This Row],[是否一致]]))</f>
        <v/>
      </c>
      <c r="G445" s="17"/>
      <c r="H445" s="17"/>
      <c r="I445" s="17"/>
    </row>
    <row r="446" spans="1:9">
      <c r="A446" s="2">
        <v>56</v>
      </c>
      <c r="B446" s="2" t="s">
        <v>41</v>
      </c>
      <c r="C446" s="2" cm="1">
        <f t="array" ref="C44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46" s="2"/>
      <c r="E446" s="2" t="str">
        <f>IF(PDF对照_选项A_F[[#This Row],[PDF文本]]="","",EXACT(PDF对照_选项A_F[[#This Row],[Excel文本]],PDF对照_选项A_F[[#This Row],[PDF文本]]))</f>
        <v/>
      </c>
      <c r="F446" s="2" t="str">
        <f>IF(PDF对照_选项A_F[[#This Row],[PDF文本]]="","",NOT(PDF对照_选项A_F[[#This Row],[是否一致]]))</f>
        <v/>
      </c>
      <c r="G446" s="17"/>
      <c r="H446" s="17"/>
      <c r="I446" s="17"/>
    </row>
    <row r="447" spans="1:9">
      <c r="A447" s="2">
        <v>56</v>
      </c>
      <c r="B447" s="2" t="s">
        <v>221</v>
      </c>
      <c r="C447" s="2" cm="1">
        <f t="array" ref="C44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47" s="2"/>
      <c r="E447" s="2" t="str">
        <f>IF(PDF对照_选项A_F[[#This Row],[PDF文本]]="","",EXACT(PDF对照_选项A_F[[#This Row],[Excel文本]],PDF对照_选项A_F[[#This Row],[PDF文本]]))</f>
        <v/>
      </c>
      <c r="F447" s="2" t="str">
        <f>IF(PDF对照_选项A_F[[#This Row],[PDF文本]]="","",NOT(PDF对照_选项A_F[[#This Row],[是否一致]]))</f>
        <v/>
      </c>
      <c r="G447" s="17"/>
      <c r="H447" s="17"/>
      <c r="I447" s="17"/>
    </row>
    <row r="448" spans="1:9">
      <c r="A448" s="2">
        <v>57</v>
      </c>
      <c r="B448" s="2" t="s">
        <v>14</v>
      </c>
      <c r="C448" s="2" t="str" cm="1">
        <f t="array" ref="C44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Lambda 函数以将文件复制到分析 S3 存储桶.为分析 S3 存储桶创建 S3 事件通知.将 Lambda 和 SageMaker Pipelines 配置为事件通知的目标.将 s30bjectCreated:Put 配置为事件类型.</v>
      </c>
      <c r="D448" s="2"/>
      <c r="E448" s="2" t="str">
        <f>IF(PDF对照_选项A_F[[#This Row],[PDF文本]]="","",EXACT(PDF对照_选项A_F[[#This Row],[Excel文本]],PDF对照_选项A_F[[#This Row],[PDF文本]]))</f>
        <v/>
      </c>
      <c r="F448" s="2" t="str">
        <f>IF(PDF对照_选项A_F[[#This Row],[PDF文本]]="","",NOT(PDF对照_选项A_F[[#This Row],[是否一致]]))</f>
        <v/>
      </c>
      <c r="G448" s="17"/>
      <c r="H448" s="17"/>
      <c r="I448" s="17"/>
    </row>
    <row r="449" spans="1:9">
      <c r="A449" s="2">
        <v>57</v>
      </c>
      <c r="B449" s="2" t="s">
        <v>15</v>
      </c>
      <c r="C449" s="2" t="str" cm="1">
        <f t="array" ref="C44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Lambda 函数以将文件复制到分析 S3 存储桶.配置分析 S3 存储桶以将事件通知发送到 Amazon EventBridge (Amazon CloudWatch Events).在 EventBridge (CloudWatch Events)中配置 ObjectCreated 规则.配置 Lambda 和 SageMaker 管道作为规则的目标.</v>
      </c>
      <c r="D449" s="2"/>
      <c r="E449" s="2" t="str">
        <f>IF(PDF对照_选项A_F[[#This Row],[PDF文本]]="","",EXACT(PDF对照_选项A_F[[#This Row],[Excel文本]],PDF对照_选项A_F[[#This Row],[PDF文本]]))</f>
        <v/>
      </c>
      <c r="F449" s="2" t="str">
        <f>IF(PDF对照_选项A_F[[#This Row],[PDF文本]]="","",NOT(PDF对照_选项A_F[[#This Row],[是否一致]]))</f>
        <v/>
      </c>
      <c r="G449" s="17"/>
      <c r="H449" s="17"/>
      <c r="I449" s="17"/>
    </row>
    <row r="450" spans="1:9">
      <c r="A450" s="2">
        <v>57</v>
      </c>
      <c r="B450" s="2" t="s">
        <v>16</v>
      </c>
      <c r="C450" s="2" t="str" cm="1">
        <f t="array" ref="C45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S3 存储桶之间的S3 复制.为分析 S3 存储桶创建 S3 事件通知.将 Lambda 和 SageMaker Pipelines 配置为事件通知的目标将 s30bjectCreated:Put 配置为事件类型.</v>
      </c>
      <c r="D450" s="2"/>
      <c r="E450" s="2" t="str">
        <f>IF(PDF对照_选项A_F[[#This Row],[PDF文本]]="","",EXACT(PDF对照_选项A_F[[#This Row],[Excel文本]],PDF对照_选项A_F[[#This Row],[PDF文本]]))</f>
        <v/>
      </c>
      <c r="F450" s="2" t="str">
        <f>IF(PDF对照_选项A_F[[#This Row],[PDF文本]]="","",NOT(PDF对照_选项A_F[[#This Row],[是否一致]]))</f>
        <v/>
      </c>
      <c r="G450" s="17"/>
      <c r="H450" s="17"/>
      <c r="I450" s="17"/>
    </row>
    <row r="451" spans="1:9">
      <c r="A451" s="2">
        <v>57</v>
      </c>
      <c r="B451" s="2" t="s">
        <v>17</v>
      </c>
      <c r="C451" s="2" t="str" cm="1">
        <f t="array" ref="C45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S3 存储桶之间的S3 复制.配置分析 S3 存储桶以将事件通知发送到 Amazon EventBridge (Amazon CloudWatch Events).在 EventBridge (CloudWatch Events)中配置 ObjectCreated 规则.将 Lambda 和 SageMaker Pipelines 配置为该规则的目标.</v>
      </c>
      <c r="D451" s="2"/>
      <c r="E451" s="2" t="str">
        <f>IF(PDF对照_选项A_F[[#This Row],[PDF文本]]="","",EXACT(PDF对照_选项A_F[[#This Row],[Excel文本]],PDF对照_选项A_F[[#This Row],[PDF文本]]))</f>
        <v/>
      </c>
      <c r="F451" s="2" t="str">
        <f>IF(PDF对照_选项A_F[[#This Row],[PDF文本]]="","",NOT(PDF对照_选项A_F[[#This Row],[是否一致]]))</f>
        <v/>
      </c>
      <c r="G451" s="17"/>
      <c r="H451" s="17"/>
      <c r="I451" s="17"/>
    </row>
    <row r="452" spans="1:9">
      <c r="A452" s="2">
        <v>57</v>
      </c>
      <c r="B452" s="2" t="s">
        <v>41</v>
      </c>
      <c r="C452" s="2" cm="1">
        <f t="array" ref="C45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52" s="2"/>
      <c r="E452" s="2" t="str">
        <f>IF(PDF对照_选项A_F[[#This Row],[PDF文本]]="","",EXACT(PDF对照_选项A_F[[#This Row],[Excel文本]],PDF对照_选项A_F[[#This Row],[PDF文本]]))</f>
        <v/>
      </c>
      <c r="F452" s="2" t="str">
        <f>IF(PDF对照_选项A_F[[#This Row],[PDF文本]]="","",NOT(PDF对照_选项A_F[[#This Row],[是否一致]]))</f>
        <v/>
      </c>
      <c r="G452" s="17"/>
      <c r="H452" s="17"/>
      <c r="I452" s="17"/>
    </row>
    <row r="453" spans="1:9">
      <c r="A453" s="2">
        <v>57</v>
      </c>
      <c r="B453" s="2" t="s">
        <v>221</v>
      </c>
      <c r="C453" s="2" cm="1">
        <f t="array" ref="C45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53" s="2"/>
      <c r="E453" s="2" t="str">
        <f>IF(PDF对照_选项A_F[[#This Row],[PDF文本]]="","",EXACT(PDF对照_选项A_F[[#This Row],[Excel文本]],PDF对照_选项A_F[[#This Row],[PDF文本]]))</f>
        <v/>
      </c>
      <c r="F453" s="2" t="str">
        <f>IF(PDF对照_选项A_F[[#This Row],[PDF文本]]="","",NOT(PDF对照_选项A_F[[#This Row],[是否一致]]))</f>
        <v/>
      </c>
      <c r="G453" s="17"/>
      <c r="H453" s="17"/>
      <c r="I453" s="17"/>
    </row>
    <row r="454" spans="1:9">
      <c r="A454" s="2">
        <v>58</v>
      </c>
      <c r="B454" s="2" t="s">
        <v>14</v>
      </c>
      <c r="C454" s="2" t="str" cm="1">
        <f t="array" ref="C45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Spot 实例用于数据摄取层</v>
      </c>
      <c r="D454" s="2"/>
      <c r="E454" s="2" t="str">
        <f>IF(PDF对照_选项A_F[[#This Row],[PDF文本]]="","",EXACT(PDF对照_选项A_F[[#This Row],[Excel文本]],PDF对照_选项A_F[[#This Row],[PDF文本]]))</f>
        <v/>
      </c>
      <c r="F454" s="2" t="str">
        <f>IF(PDF对照_选项A_F[[#This Row],[PDF文本]]="","",NOT(PDF对照_选项A_F[[#This Row],[是否一致]]))</f>
        <v/>
      </c>
      <c r="G454" s="17"/>
      <c r="H454" s="17"/>
      <c r="I454" s="17"/>
    </row>
    <row r="455" spans="1:9">
      <c r="A455" s="2">
        <v>58</v>
      </c>
      <c r="B455" s="2" t="s">
        <v>15</v>
      </c>
      <c r="C455" s="2" t="str" cm="1">
        <f t="array" ref="C45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为数据摄取层使用按需实例</v>
      </c>
      <c r="D455" s="2"/>
      <c r="E455" s="2" t="str">
        <f>IF(PDF对照_选项A_F[[#This Row],[PDF文本]]="","",EXACT(PDF对照_选项A_F[[#This Row],[Excel文本]],PDF对照_选项A_F[[#This Row],[PDF文本]]))</f>
        <v/>
      </c>
      <c r="F455" s="2" t="str">
        <f>IF(PDF对照_选项A_F[[#This Row],[PDF文本]]="","",NOT(PDF对照_选项A_F[[#This Row],[是否一致]]))</f>
        <v/>
      </c>
      <c r="G455" s="17"/>
      <c r="H455" s="17"/>
      <c r="I455" s="17"/>
    </row>
    <row r="456" spans="1:9">
      <c r="A456" s="2">
        <v>58</v>
      </c>
      <c r="B456" s="2" t="s">
        <v>16</v>
      </c>
      <c r="C456" s="2" t="str" cm="1">
        <f t="array" ref="C45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为前端和 API 层购买 1 年的 Compute Savings Plan.</v>
      </c>
      <c r="D456" s="2"/>
      <c r="E456" s="2" t="str">
        <f>IF(PDF对照_选项A_F[[#This Row],[PDF文本]]="","",EXACT(PDF对照_选项A_F[[#This Row],[Excel文本]],PDF对照_选项A_F[[#This Row],[PDF文本]]))</f>
        <v/>
      </c>
      <c r="F456" s="2" t="str">
        <f>IF(PDF对照_选项A_F[[#This Row],[PDF文本]]="","",NOT(PDF对照_选项A_F[[#This Row],[是否一致]]))</f>
        <v/>
      </c>
      <c r="G456" s="17"/>
      <c r="H456" s="17"/>
      <c r="I456" s="17"/>
    </row>
    <row r="457" spans="1:9">
      <c r="A457" s="2">
        <v>58</v>
      </c>
      <c r="B457" s="2" t="s">
        <v>17</v>
      </c>
      <c r="C457" s="2" t="str" cm="1">
        <f t="array" ref="C45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为数据摄取层购买 1年的所有前期预留实例.</v>
      </c>
      <c r="D457" s="2"/>
      <c r="E457" s="2" t="str">
        <f>IF(PDF对照_选项A_F[[#This Row],[PDF文本]]="","",EXACT(PDF对照_选项A_F[[#This Row],[Excel文本]],PDF对照_选项A_F[[#This Row],[PDF文本]]))</f>
        <v/>
      </c>
      <c r="F457" s="2" t="str">
        <f>IF(PDF对照_选项A_F[[#This Row],[PDF文本]]="","",NOT(PDF对照_选项A_F[[#This Row],[是否一致]]))</f>
        <v/>
      </c>
      <c r="G457" s="17"/>
      <c r="H457" s="17"/>
      <c r="I457" s="17"/>
    </row>
    <row r="458" spans="1:9">
      <c r="A458" s="2">
        <v>58</v>
      </c>
      <c r="B458" s="2" t="s">
        <v>41</v>
      </c>
      <c r="C458" s="2" t="str" cm="1">
        <f t="array" ref="C45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为前端和 API 层购买为期 1年的 EC2 实例 Savings Plan.</v>
      </c>
      <c r="D458" s="2"/>
      <c r="E458" s="2" t="str">
        <f>IF(PDF对照_选项A_F[[#This Row],[PDF文本]]="","",EXACT(PDF对照_选项A_F[[#This Row],[Excel文本]],PDF对照_选项A_F[[#This Row],[PDF文本]]))</f>
        <v/>
      </c>
      <c r="F458" s="2" t="str">
        <f>IF(PDF对照_选项A_F[[#This Row],[PDF文本]]="","",NOT(PDF对照_选项A_F[[#This Row],[是否一致]]))</f>
        <v/>
      </c>
      <c r="G458" s="17"/>
      <c r="H458" s="17"/>
      <c r="I458" s="17"/>
    </row>
    <row r="459" spans="1:9">
      <c r="A459" s="2">
        <v>58</v>
      </c>
      <c r="B459" s="2" t="s">
        <v>221</v>
      </c>
      <c r="C459" s="2" cm="1">
        <f t="array" ref="C45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59" s="2"/>
      <c r="E459" s="2" t="str">
        <f>IF(PDF对照_选项A_F[[#This Row],[PDF文本]]="","",EXACT(PDF对照_选项A_F[[#This Row],[Excel文本]],PDF对照_选项A_F[[#This Row],[PDF文本]]))</f>
        <v/>
      </c>
      <c r="F459" s="2" t="str">
        <f>IF(PDF对照_选项A_F[[#This Row],[PDF文本]]="","",NOT(PDF对照_选项A_F[[#This Row],[是否一致]]))</f>
        <v/>
      </c>
      <c r="G459" s="17"/>
      <c r="H459" s="17"/>
      <c r="I459" s="17"/>
    </row>
    <row r="460" spans="1:9">
      <c r="A460" s="2">
        <v>59</v>
      </c>
      <c r="B460" s="2" t="s">
        <v>14</v>
      </c>
      <c r="C460" s="2" t="str" cm="1">
        <f t="array" ref="C46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在单个 AWS 区域中部署应用程序堆栈.使用 Amazon CloudFront 通过将 ALB 指定为源来提供所有静态和动态内容.</v>
      </c>
      <c r="D460" s="2"/>
      <c r="E460" s="2" t="str">
        <f>IF(PDF对照_选项A_F[[#This Row],[PDF文本]]="","",EXACT(PDF对照_选项A_F[[#This Row],[Excel文本]],PDF对照_选项A_F[[#This Row],[PDF文本]]))</f>
        <v/>
      </c>
      <c r="F460" s="2" t="str">
        <f>IF(PDF对照_选项A_F[[#This Row],[PDF文本]]="","",NOT(PDF对照_选项A_F[[#This Row],[是否一致]]))</f>
        <v/>
      </c>
      <c r="G460" s="17"/>
      <c r="H460" s="17"/>
      <c r="I460" s="17"/>
    </row>
    <row r="461" spans="1:9">
      <c r="A461" s="2">
        <v>59</v>
      </c>
      <c r="B461" s="2" t="s">
        <v>15</v>
      </c>
      <c r="C461" s="2" t="str" cm="1">
        <f t="array" ref="C46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在两个 AWS 区域中部署应用程序堆栈.使用 Amazon Route 53 延迟路由策略在最近的区域中提供来自 ALB 的所有内容.</v>
      </c>
      <c r="D461" s="2"/>
      <c r="E461" s="2" t="str">
        <f>IF(PDF对照_选项A_F[[#This Row],[PDF文本]]="","",EXACT(PDF对照_选项A_F[[#This Row],[Excel文本]],PDF对照_选项A_F[[#This Row],[PDF文本]]))</f>
        <v/>
      </c>
      <c r="F461" s="2" t="str">
        <f>IF(PDF对照_选项A_F[[#This Row],[PDF文本]]="","",NOT(PDF对照_选项A_F[[#This Row],[是否一致]]))</f>
        <v/>
      </c>
      <c r="G461" s="17"/>
      <c r="H461" s="17"/>
      <c r="I461" s="17"/>
    </row>
    <row r="462" spans="1:9">
      <c r="A462" s="2">
        <v>59</v>
      </c>
      <c r="B462" s="2" t="s">
        <v>16</v>
      </c>
      <c r="C462" s="2" t="str" cm="1">
        <f t="array" ref="C46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在单个 AWS 区域中部署应用程序堆栈.使用 Amazon CloudFront 提供静态内容,直接从 ALB 提供动态内容.</v>
      </c>
      <c r="D462" s="2"/>
      <c r="E462" s="2" t="str">
        <f>IF(PDF对照_选项A_F[[#This Row],[PDF文本]]="","",EXACT(PDF对照_选项A_F[[#This Row],[Excel文本]],PDF对照_选项A_F[[#This Row],[PDF文本]]))</f>
        <v/>
      </c>
      <c r="F462" s="2" t="str">
        <f>IF(PDF对照_选项A_F[[#This Row],[PDF文本]]="","",NOT(PDF对照_选项A_F[[#This Row],[是否一致]]))</f>
        <v/>
      </c>
      <c r="G462" s="17"/>
      <c r="H462" s="17"/>
      <c r="I462" s="17"/>
    </row>
    <row r="463" spans="1:9">
      <c r="A463" s="2">
        <v>59</v>
      </c>
      <c r="B463" s="2" t="s">
        <v>17</v>
      </c>
      <c r="C463" s="2" t="str" cm="1">
        <f t="array" ref="C46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在两个 AWS 区域中部署应用程序堆栈.使用 Amazon Route 53 地理定位路由策略为最近区域中的 ALB 提供所有内容.</v>
      </c>
      <c r="D463" s="2"/>
      <c r="E463" s="2" t="str">
        <f>IF(PDF对照_选项A_F[[#This Row],[PDF文本]]="","",EXACT(PDF对照_选项A_F[[#This Row],[Excel文本]],PDF对照_选项A_F[[#This Row],[PDF文本]]))</f>
        <v/>
      </c>
      <c r="F463" s="2" t="str">
        <f>IF(PDF对照_选项A_F[[#This Row],[PDF文本]]="","",NOT(PDF对照_选项A_F[[#This Row],[是否一致]]))</f>
        <v/>
      </c>
      <c r="G463" s="17"/>
      <c r="H463" s="17"/>
      <c r="I463" s="17"/>
    </row>
    <row r="464" spans="1:9">
      <c r="A464" s="2">
        <v>59</v>
      </c>
      <c r="B464" s="2" t="s">
        <v>41</v>
      </c>
      <c r="C464" s="2" cm="1">
        <f t="array" ref="C46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64" s="2"/>
      <c r="E464" s="2" t="str">
        <f>IF(PDF对照_选项A_F[[#This Row],[PDF文本]]="","",EXACT(PDF对照_选项A_F[[#This Row],[Excel文本]],PDF对照_选项A_F[[#This Row],[PDF文本]]))</f>
        <v/>
      </c>
      <c r="F464" s="2" t="str">
        <f>IF(PDF对照_选项A_F[[#This Row],[PDF文本]]="","",NOT(PDF对照_选项A_F[[#This Row],[是否一致]]))</f>
        <v/>
      </c>
      <c r="G464" s="17"/>
      <c r="H464" s="17"/>
      <c r="I464" s="17"/>
    </row>
    <row r="465" spans="1:9">
      <c r="A465" s="2">
        <v>59</v>
      </c>
      <c r="B465" s="2" t="s">
        <v>221</v>
      </c>
      <c r="C465" s="2" cm="1">
        <f t="array" ref="C46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65" s="2"/>
      <c r="E465" s="2" t="str">
        <f>IF(PDF对照_选项A_F[[#This Row],[PDF文本]]="","",EXACT(PDF对照_选项A_F[[#This Row],[Excel文本]],PDF对照_选项A_F[[#This Row],[PDF文本]]))</f>
        <v/>
      </c>
      <c r="F465" s="2" t="str">
        <f>IF(PDF对照_选项A_F[[#This Row],[PDF文本]]="","",NOT(PDF对照_选项A_F[[#This Row],[是否一致]]))</f>
        <v/>
      </c>
      <c r="G465" s="17"/>
      <c r="H465" s="17"/>
      <c r="I465" s="17"/>
    </row>
    <row r="466" spans="1:9">
      <c r="A466" s="2">
        <v>60</v>
      </c>
      <c r="B466" s="2" t="s">
        <v>14</v>
      </c>
      <c r="C466" s="2" t="str" cm="1">
        <f t="array" ref="C46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Amazon Route 53 以将请求转发到 Application Load Balancer.在 AWS Application Auto Scaling 中为应用程序使用 AWS Lambda.</v>
      </c>
      <c r="D466" s="2"/>
      <c r="E466" s="2" t="str">
        <f>IF(PDF对照_选项A_F[[#This Row],[PDF文本]]="","",EXACT(PDF对照_选项A_F[[#This Row],[Excel文本]],PDF对照_选项A_F[[#This Row],[PDF文本]]))</f>
        <v/>
      </c>
      <c r="F466" s="2" t="str">
        <f>IF(PDF对照_选项A_F[[#This Row],[PDF文本]]="","",NOT(PDF对照_选项A_F[[#This Row],[是否一致]]))</f>
        <v/>
      </c>
      <c r="G466" s="17"/>
      <c r="H466" s="17"/>
      <c r="I466" s="17"/>
    </row>
    <row r="467" spans="1:9">
      <c r="A467" s="2">
        <v>60</v>
      </c>
      <c r="B467" s="2" t="s">
        <v>15</v>
      </c>
      <c r="C467" s="2" t="str" cm="1">
        <f t="array" ref="C46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Amazon CloudFront 以将请求转发到网络负载均衡器.将 AWS Lambda 用于 AWS Application Auto Scaling 组中的应用程序.</v>
      </c>
      <c r="D467" s="2"/>
      <c r="E467" s="2" t="str">
        <f>IF(PDF对照_选项A_F[[#This Row],[PDF文本]]="","",EXACT(PDF对照_选项A_F[[#This Row],[Excel文本]],PDF对照_选项A_F[[#This Row],[PDF文本]]))</f>
        <v/>
      </c>
      <c r="F467" s="2" t="str">
        <f>IF(PDF对照_选项A_F[[#This Row],[PDF文本]]="","",NOT(PDF对照_选项A_F[[#This Row],[是否一致]]))</f>
        <v/>
      </c>
      <c r="G467" s="17"/>
      <c r="H467" s="17"/>
      <c r="I467" s="17"/>
    </row>
    <row r="468" spans="1:9">
      <c r="A468" s="2">
        <v>60</v>
      </c>
      <c r="B468" s="2" t="s">
        <v>16</v>
      </c>
      <c r="C468" s="2" t="str" cm="1">
        <f t="array" ref="C46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AWS Global Accelerator 以将请求转发到网络负载均衡器.为 EC2 Auto Scaling 组中的应用程序使用 Amazon EC2 实例.</v>
      </c>
      <c r="D468" s="2"/>
      <c r="E468" s="2" t="str">
        <f>IF(PDF对照_选项A_F[[#This Row],[PDF文本]]="","",EXACT(PDF对照_选项A_F[[#This Row],[Excel文本]],PDF对照_选项A_F[[#This Row],[PDF文本]]))</f>
        <v/>
      </c>
      <c r="F468" s="2" t="str">
        <f>IF(PDF对照_选项A_F[[#This Row],[PDF文本]]="","",NOT(PDF对照_选项A_F[[#This Row],[是否一致]]))</f>
        <v/>
      </c>
      <c r="G468" s="17"/>
      <c r="H468" s="17"/>
      <c r="I468" s="17"/>
    </row>
    <row r="469" spans="1:9">
      <c r="A469" s="2">
        <v>60</v>
      </c>
      <c r="B469" s="2" t="s">
        <v>17</v>
      </c>
      <c r="C469" s="2" t="str" cm="1">
        <f t="array" ref="C46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Amazon API Gateway 以将请求转发到应用程序负载均衡器.为 EC2 Auto Scaling 组中的应用程序使用 Amazon EC2 实例.</v>
      </c>
      <c r="D469" s="2"/>
      <c r="E469" s="2" t="str">
        <f>IF(PDF对照_选项A_F[[#This Row],[PDF文本]]="","",EXACT(PDF对照_选项A_F[[#This Row],[Excel文本]],PDF对照_选项A_F[[#This Row],[PDF文本]]))</f>
        <v/>
      </c>
      <c r="F469" s="2" t="str">
        <f>IF(PDF对照_选项A_F[[#This Row],[PDF文本]]="","",NOT(PDF对照_选项A_F[[#This Row],[是否一致]]))</f>
        <v/>
      </c>
      <c r="G469" s="17"/>
      <c r="H469" s="17"/>
      <c r="I469" s="17"/>
    </row>
    <row r="470" spans="1:9">
      <c r="A470" s="2">
        <v>60</v>
      </c>
      <c r="B470" s="2" t="s">
        <v>41</v>
      </c>
      <c r="C470" s="2" cm="1">
        <f t="array" ref="C47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70" s="2"/>
      <c r="E470" s="2" t="str">
        <f>IF(PDF对照_选项A_F[[#This Row],[PDF文本]]="","",EXACT(PDF对照_选项A_F[[#This Row],[Excel文本]],PDF对照_选项A_F[[#This Row],[PDF文本]]))</f>
        <v/>
      </c>
      <c r="F470" s="2" t="str">
        <f>IF(PDF对照_选项A_F[[#This Row],[PDF文本]]="","",NOT(PDF对照_选项A_F[[#This Row],[是否一致]]))</f>
        <v/>
      </c>
      <c r="G470" s="17"/>
      <c r="H470" s="17"/>
      <c r="I470" s="17"/>
    </row>
    <row r="471" spans="1:9">
      <c r="A471" s="2">
        <v>60</v>
      </c>
      <c r="B471" s="2" t="s">
        <v>221</v>
      </c>
      <c r="C471" s="2" cm="1">
        <f t="array" ref="C47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71" s="2"/>
      <c r="E471" s="2" t="str">
        <f>IF(PDF对照_选项A_F[[#This Row],[PDF文本]]="","",EXACT(PDF对照_选项A_F[[#This Row],[Excel文本]],PDF对照_选项A_F[[#This Row],[PDF文本]]))</f>
        <v/>
      </c>
      <c r="F471" s="2" t="str">
        <f>IF(PDF对照_选项A_F[[#This Row],[PDF文本]]="","",NOT(PDF对照_选项A_F[[#This Row],[是否一致]]))</f>
        <v/>
      </c>
      <c r="G471" s="17"/>
      <c r="H471" s="17"/>
      <c r="I471" s="17"/>
    </row>
    <row r="472" spans="1:9">
      <c r="A472" s="2">
        <v>61</v>
      </c>
      <c r="B472" s="2" t="s">
        <v>14</v>
      </c>
      <c r="C472" s="2" t="str" cm="1">
        <f t="array" ref="C47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 AWS Lambda 上托管应用程序将应用程序与 Amazon API Gateway 集成.</v>
      </c>
      <c r="D472" s="2"/>
      <c r="E472" s="2" t="str">
        <f>IF(PDF对照_选项A_F[[#This Row],[PDF文本]]="","",EXACT(PDF对照_选项A_F[[#This Row],[Excel文本]],PDF对照_选项A_F[[#This Row],[PDF文本]]))</f>
        <v/>
      </c>
      <c r="F472" s="2" t="str">
        <f>IF(PDF对照_选项A_F[[#This Row],[PDF文本]]="","",NOT(PDF对照_选项A_F[[#This Row],[是否一致]]))</f>
        <v/>
      </c>
      <c r="G472" s="17"/>
      <c r="H472" s="17"/>
      <c r="I472" s="17"/>
    </row>
    <row r="473" spans="1:9">
      <c r="A473" s="2">
        <v>61</v>
      </c>
      <c r="B473" s="2" t="s">
        <v>15</v>
      </c>
      <c r="C473" s="2" t="str" cm="1">
        <f t="array" ref="C47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Amplify 托管应用程序.将应用程序连接到与 AWS Lambda 集成的 Amazon API Gateway API.</v>
      </c>
      <c r="D473" s="2"/>
      <c r="E473" s="2" t="str">
        <f>IF(PDF对照_选项A_F[[#This Row],[PDF文本]]="","",EXACT(PDF对照_选项A_F[[#This Row],[Excel文本]],PDF对照_选项A_F[[#This Row],[PDF文本]]))</f>
        <v/>
      </c>
      <c r="F473" s="2" t="str">
        <f>IF(PDF对照_选项A_F[[#This Row],[PDF文本]]="","",NOT(PDF对照_选项A_F[[#This Row],[是否一致]]))</f>
        <v/>
      </c>
      <c r="G473" s="17"/>
      <c r="H473" s="17"/>
      <c r="I473" s="17"/>
    </row>
    <row r="474" spans="1:9">
      <c r="A474" s="2">
        <v>61</v>
      </c>
      <c r="B474" s="2" t="s">
        <v>16</v>
      </c>
      <c r="C474" s="2" t="str" cm="1">
        <f t="array" ref="C47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 Amazon EC2 实例上托管应用程序.使用 Auto Scaling 组中的 EC2 实例作为目标设置应用程序负载均衡器,</v>
      </c>
      <c r="D474" s="2"/>
      <c r="E474" s="2" t="str">
        <f>IF(PDF对照_选项A_F[[#This Row],[PDF文本]]="","",EXACT(PDF对照_选项A_F[[#This Row],[Excel文本]],PDF对照_选项A_F[[#This Row],[PDF文本]]))</f>
        <v/>
      </c>
      <c r="F474" s="2" t="str">
        <f>IF(PDF对照_选项A_F[[#This Row],[PDF文本]]="","",NOT(PDF对照_选项A_F[[#This Row],[是否一致]]))</f>
        <v/>
      </c>
      <c r="G474" s="17"/>
      <c r="H474" s="17"/>
      <c r="I474" s="17"/>
    </row>
    <row r="475" spans="1:9">
      <c r="A475" s="2">
        <v>61</v>
      </c>
      <c r="B475" s="2" t="s">
        <v>17</v>
      </c>
      <c r="C475" s="2" t="str" cm="1">
        <f t="array" ref="C47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 Amazon Elastic Container Service (Amazon ECS)上托管应用程序设置以 Amazon ECS 为目标的应用程序负载均衡器.</v>
      </c>
      <c r="D475" s="2"/>
      <c r="E475" s="2" t="str">
        <f>IF(PDF对照_选项A_F[[#This Row],[PDF文本]]="","",EXACT(PDF对照_选项A_F[[#This Row],[Excel文本]],PDF对照_选项A_F[[#This Row],[PDF文本]]))</f>
        <v/>
      </c>
      <c r="F475" s="2" t="str">
        <f>IF(PDF对照_选项A_F[[#This Row],[PDF文本]]="","",NOT(PDF对照_选项A_F[[#This Row],[是否一致]]))</f>
        <v/>
      </c>
      <c r="G475" s="17"/>
      <c r="H475" s="17"/>
      <c r="I475" s="17"/>
    </row>
    <row r="476" spans="1:9">
      <c r="A476" s="2">
        <v>61</v>
      </c>
      <c r="B476" s="2" t="s">
        <v>41</v>
      </c>
      <c r="C476" s="2" cm="1">
        <f t="array" ref="C47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76" s="2"/>
      <c r="E476" s="2" t="str">
        <f>IF(PDF对照_选项A_F[[#This Row],[PDF文本]]="","",EXACT(PDF对照_选项A_F[[#This Row],[Excel文本]],PDF对照_选项A_F[[#This Row],[PDF文本]]))</f>
        <v/>
      </c>
      <c r="F476" s="2" t="str">
        <f>IF(PDF对照_选项A_F[[#This Row],[PDF文本]]="","",NOT(PDF对照_选项A_F[[#This Row],[是否一致]]))</f>
        <v/>
      </c>
      <c r="G476" s="17"/>
      <c r="H476" s="17"/>
      <c r="I476" s="17"/>
    </row>
    <row r="477" spans="1:9">
      <c r="A477" s="2">
        <v>61</v>
      </c>
      <c r="B477" s="2" t="s">
        <v>221</v>
      </c>
      <c r="C477" s="2" cm="1">
        <f t="array" ref="C47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77" s="2"/>
      <c r="E477" s="2" t="str">
        <f>IF(PDF对照_选项A_F[[#This Row],[PDF文本]]="","",EXACT(PDF对照_选项A_F[[#This Row],[Excel文本]],PDF对照_选项A_F[[#This Row],[PDF文本]]))</f>
        <v/>
      </c>
      <c r="F477" s="2" t="str">
        <f>IF(PDF对照_选项A_F[[#This Row],[PDF文本]]="","",NOT(PDF对照_选项A_F[[#This Row],[是否一致]]))</f>
        <v/>
      </c>
      <c r="G477" s="17"/>
      <c r="H477" s="17"/>
      <c r="I477" s="17"/>
    </row>
    <row r="478" spans="1:9">
      <c r="A478" s="2">
        <v>62</v>
      </c>
      <c r="B478" s="2" t="s">
        <v>14</v>
      </c>
      <c r="C478" s="2" t="str" cm="1">
        <f t="array" ref="C47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将月度报告迁移到 Amazon Redshift.</v>
      </c>
      <c r="D478" s="2"/>
      <c r="E478" s="2" t="str">
        <f>IF(PDF对照_选项A_F[[#This Row],[PDF文本]]="","",EXACT(PDF对照_选项A_F[[#This Row],[Excel文本]],PDF对照_选项A_F[[#This Row],[PDF文本]]))</f>
        <v/>
      </c>
      <c r="F478" s="2" t="str">
        <f>IF(PDF对照_选项A_F[[#This Row],[PDF文本]]="","",NOT(PDF对照_选项A_F[[#This Row],[是否一致]]))</f>
        <v/>
      </c>
      <c r="G478" s="17"/>
      <c r="H478" s="17"/>
      <c r="I478" s="17"/>
    </row>
    <row r="479" spans="1:9">
      <c r="A479" s="2">
        <v>62</v>
      </c>
      <c r="B479" s="2" t="s">
        <v>15</v>
      </c>
      <c r="C479" s="2" t="str" cm="1">
        <f t="array" ref="C47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将月度报告迁移到 Aurora 副本</v>
      </c>
      <c r="D479" s="2"/>
      <c r="E479" s="2" t="str">
        <f>IF(PDF对照_选项A_F[[#This Row],[PDF文本]]="","",EXACT(PDF对照_选项A_F[[#This Row],[Excel文本]],PDF对照_选项A_F[[#This Row],[PDF文本]]))</f>
        <v/>
      </c>
      <c r="F479" s="2" t="str">
        <f>IF(PDF对照_选项A_F[[#This Row],[PDF文本]]="","",NOT(PDF对照_选项A_F[[#This Row],[是否一致]]))</f>
        <v/>
      </c>
      <c r="G479" s="17"/>
      <c r="H479" s="17"/>
      <c r="I479" s="17"/>
    </row>
    <row r="480" spans="1:9">
      <c r="A480" s="2">
        <v>62</v>
      </c>
      <c r="B480" s="2" t="s">
        <v>16</v>
      </c>
      <c r="C480" s="2" t="str" cm="1">
        <f t="array" ref="C48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Aurora 数据库迁移到更大的实例类</v>
      </c>
      <c r="D480" s="2"/>
      <c r="E480" s="2" t="str">
        <f>IF(PDF对照_选项A_F[[#This Row],[PDF文本]]="","",EXACT(PDF对照_选项A_F[[#This Row],[Excel文本]],PDF对照_选项A_F[[#This Row],[PDF文本]]))</f>
        <v/>
      </c>
      <c r="F480" s="2" t="str">
        <f>IF(PDF对照_选项A_F[[#This Row],[PDF文本]]="","",NOT(PDF对照_选项A_F[[#This Row],[是否一致]]))</f>
        <v/>
      </c>
      <c r="G480" s="17"/>
      <c r="H480" s="17"/>
      <c r="I480" s="17"/>
    </row>
    <row r="481" spans="1:9">
      <c r="A481" s="2">
        <v>62</v>
      </c>
      <c r="B481" s="2" t="s">
        <v>17</v>
      </c>
      <c r="C481" s="2" t="str" cm="1">
        <f t="array" ref="C48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增加 Aurora 实例的预置 IOPS</v>
      </c>
      <c r="D481" s="2"/>
      <c r="E481" s="2" t="str">
        <f>IF(PDF对照_选项A_F[[#This Row],[PDF文本]]="","",EXACT(PDF对照_选项A_F[[#This Row],[Excel文本]],PDF对照_选项A_F[[#This Row],[PDF文本]]))</f>
        <v/>
      </c>
      <c r="F481" s="2" t="str">
        <f>IF(PDF对照_选项A_F[[#This Row],[PDF文本]]="","",NOT(PDF对照_选项A_F[[#This Row],[是否一致]]))</f>
        <v/>
      </c>
      <c r="G481" s="17"/>
      <c r="H481" s="17"/>
      <c r="I481" s="17"/>
    </row>
    <row r="482" spans="1:9">
      <c r="A482" s="2">
        <v>62</v>
      </c>
      <c r="B482" s="2" t="s">
        <v>41</v>
      </c>
      <c r="C482" s="2" cm="1">
        <f t="array" ref="C48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82" s="2"/>
      <c r="E482" s="2" t="str">
        <f>IF(PDF对照_选项A_F[[#This Row],[PDF文本]]="","",EXACT(PDF对照_选项A_F[[#This Row],[Excel文本]],PDF对照_选项A_F[[#This Row],[PDF文本]]))</f>
        <v/>
      </c>
      <c r="F482" s="2" t="str">
        <f>IF(PDF对照_选项A_F[[#This Row],[PDF文本]]="","",NOT(PDF对照_选项A_F[[#This Row],[是否一致]]))</f>
        <v/>
      </c>
      <c r="G482" s="17"/>
      <c r="H482" s="17"/>
      <c r="I482" s="17"/>
    </row>
    <row r="483" spans="1:9">
      <c r="A483" s="2">
        <v>62</v>
      </c>
      <c r="B483" s="2" t="s">
        <v>221</v>
      </c>
      <c r="C483" s="2" cm="1">
        <f t="array" ref="C48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83" s="2"/>
      <c r="E483" s="2" t="str">
        <f>IF(PDF对照_选项A_F[[#This Row],[PDF文本]]="","",EXACT(PDF对照_选项A_F[[#This Row],[Excel文本]],PDF对照_选项A_F[[#This Row],[PDF文本]]))</f>
        <v/>
      </c>
      <c r="F483" s="2" t="str">
        <f>IF(PDF对照_选项A_F[[#This Row],[PDF文本]]="","",NOT(PDF对照_选项A_F[[#This Row],[是否一致]]))</f>
        <v/>
      </c>
      <c r="G483" s="17"/>
      <c r="H483" s="17"/>
      <c r="I483" s="17"/>
    </row>
    <row r="484" spans="1:9">
      <c r="A484" s="2">
        <v>63</v>
      </c>
      <c r="B484" s="2" t="s">
        <v>14</v>
      </c>
      <c r="C484" s="2" t="str" cm="1">
        <f t="array" ref="C48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将数据库迁移到 Amazon RDS for MySQL 数据库实例.创建 Web 应用程序的 AMI.使用 AMI 启动第二个 EC2 按需实例.使用应用程序负载均衡器将负载分配到每个 EC2 实例.</v>
      </c>
      <c r="D484" s="2"/>
      <c r="E484" s="2" t="str">
        <f>IF(PDF对照_选项A_F[[#This Row],[PDF文本]]="","",EXACT(PDF对照_选项A_F[[#This Row],[Excel文本]],PDF对照_选项A_F[[#This Row],[PDF文本]]))</f>
        <v/>
      </c>
      <c r="F484" s="2" t="str">
        <f>IF(PDF对照_选项A_F[[#This Row],[PDF文本]]="","",NOT(PDF对照_选项A_F[[#This Row],[是否一致]]))</f>
        <v/>
      </c>
      <c r="G484" s="17"/>
      <c r="H484" s="17"/>
      <c r="I484" s="17"/>
    </row>
    <row r="485" spans="1:9">
      <c r="A485" s="2">
        <v>63</v>
      </c>
      <c r="B485" s="2" t="s">
        <v>15</v>
      </c>
      <c r="C485" s="2" t="str" cm="1">
        <f t="array" ref="C48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将数据库迁移到 Amazon RDS for MySQL 数据库实例.创建 Web 应用程序的 AMI.使用 AMI 启动第二个 EC2 按需实例.使用 Amazon Route 53 加权路由在两个 EC2 实例之间分配负载.</v>
      </c>
      <c r="D485" s="2"/>
      <c r="E485" s="2" t="str">
        <f>IF(PDF对照_选项A_F[[#This Row],[PDF文本]]="","",EXACT(PDF对照_选项A_F[[#This Row],[Excel文本]],PDF对照_选项A_F[[#This Row],[PDF文本]]))</f>
        <v/>
      </c>
      <c r="F485" s="2" t="str">
        <f>IF(PDF对照_选项A_F[[#This Row],[PDF文本]]="","",NOT(PDF对照_选项A_F[[#This Row],[是否一致]]))</f>
        <v/>
      </c>
      <c r="G485" s="17"/>
      <c r="H485" s="17"/>
      <c r="I485" s="17"/>
    </row>
    <row r="486" spans="1:9">
      <c r="A486" s="2">
        <v>63</v>
      </c>
      <c r="B486" s="2" t="s">
        <v>16</v>
      </c>
      <c r="C486" s="2" t="str" cm="1">
        <f t="array" ref="C48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将数据库迁移到 Amazon Aurora MySQL 数据库实例.创建 AWS Lambda 函数以停止 EC2 实例并更改实例类型.创建 Amazon CloudWatch 警报以在 CPU 利用率超过 75% 时调用 Lambda 函数.</v>
      </c>
      <c r="D486" s="2"/>
      <c r="E486" s="2" t="str">
        <f>IF(PDF对照_选项A_F[[#This Row],[PDF文本]]="","",EXACT(PDF对照_选项A_F[[#This Row],[Excel文本]],PDF对照_选项A_F[[#This Row],[PDF文本]]))</f>
        <v/>
      </c>
      <c r="F486" s="2" t="str">
        <f>IF(PDF对照_选项A_F[[#This Row],[PDF文本]]="","",NOT(PDF对照_选项A_F[[#This Row],[是否一致]]))</f>
        <v/>
      </c>
      <c r="G486" s="17"/>
      <c r="H486" s="17"/>
      <c r="I486" s="17"/>
    </row>
    <row r="487" spans="1:9">
      <c r="A487" s="2">
        <v>63</v>
      </c>
      <c r="B487" s="2" t="s">
        <v>17</v>
      </c>
      <c r="C487" s="2" t="str" cm="1">
        <f t="array" ref="C48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将数据库迁移到 Amazon Aurora MySQL 数据库实例.创建 Web 应用程序的 AMI.将 AMI 应用到启动模板.使用启动模板创建 Auto Scaling 组.配置启动模板以使用 Spot 队列.附加一个应用程序负载均衡器到 Auto Scaling 组.</v>
      </c>
      <c r="D487" s="2"/>
      <c r="E487" s="2" t="str">
        <f>IF(PDF对照_选项A_F[[#This Row],[PDF文本]]="","",EXACT(PDF对照_选项A_F[[#This Row],[Excel文本]],PDF对照_选项A_F[[#This Row],[PDF文本]]))</f>
        <v/>
      </c>
      <c r="F487" s="2" t="str">
        <f>IF(PDF对照_选项A_F[[#This Row],[PDF文本]]="","",NOT(PDF对照_选项A_F[[#This Row],[是否一致]]))</f>
        <v/>
      </c>
      <c r="G487" s="17"/>
      <c r="H487" s="17"/>
      <c r="I487" s="17"/>
    </row>
    <row r="488" spans="1:9">
      <c r="A488" s="2">
        <v>63</v>
      </c>
      <c r="B488" s="2" t="s">
        <v>41</v>
      </c>
      <c r="C488" s="2" cm="1">
        <f t="array" ref="C48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88" s="2"/>
      <c r="E488" s="2" t="str">
        <f>IF(PDF对照_选项A_F[[#This Row],[PDF文本]]="","",EXACT(PDF对照_选项A_F[[#This Row],[Excel文本]],PDF对照_选项A_F[[#This Row],[PDF文本]]))</f>
        <v/>
      </c>
      <c r="F488" s="2" t="str">
        <f>IF(PDF对照_选项A_F[[#This Row],[PDF文本]]="","",NOT(PDF对照_选项A_F[[#This Row],[是否一致]]))</f>
        <v/>
      </c>
      <c r="G488" s="17"/>
      <c r="H488" s="17"/>
      <c r="I488" s="17"/>
    </row>
    <row r="489" spans="1:9">
      <c r="A489" s="2">
        <v>63</v>
      </c>
      <c r="B489" s="2" t="s">
        <v>221</v>
      </c>
      <c r="C489" s="2" cm="1">
        <f t="array" ref="C48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89" s="2"/>
      <c r="E489" s="2" t="str">
        <f>IF(PDF对照_选项A_F[[#This Row],[PDF文本]]="","",EXACT(PDF对照_选项A_F[[#This Row],[Excel文本]],PDF对照_选项A_F[[#This Row],[PDF文本]]))</f>
        <v/>
      </c>
      <c r="F489" s="2" t="str">
        <f>IF(PDF对照_选项A_F[[#This Row],[PDF文本]]="","",NOT(PDF对照_选项A_F[[#This Row],[是否一致]]))</f>
        <v/>
      </c>
      <c r="G489" s="17"/>
      <c r="H489" s="17"/>
      <c r="I489" s="17"/>
    </row>
    <row r="490" spans="1:9">
      <c r="A490" s="2">
        <v>64</v>
      </c>
      <c r="B490" s="2" t="s">
        <v>14</v>
      </c>
      <c r="C490" s="2" t="str" cm="1">
        <f t="array" ref="C49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对整个工作负载使用 Spot 实例.</v>
      </c>
      <c r="D490" s="2"/>
      <c r="E490" s="2" t="str">
        <f>IF(PDF对照_选项A_F[[#This Row],[PDF文本]]="","",EXACT(PDF对照_选项A_F[[#This Row],[Excel文本]],PDF对照_选项A_F[[#This Row],[PDF文本]]))</f>
        <v/>
      </c>
      <c r="F490" s="2" t="str">
        <f>IF(PDF对照_选项A_F[[#This Row],[PDF文本]]="","",NOT(PDF对照_选项A_F[[#This Row],[是否一致]]))</f>
        <v/>
      </c>
      <c r="G490" s="17"/>
      <c r="H490" s="17"/>
      <c r="I490" s="17"/>
    </row>
    <row r="491" spans="1:9">
      <c r="A491" s="2">
        <v>64</v>
      </c>
      <c r="B491" s="2" t="s">
        <v>15</v>
      </c>
      <c r="C491" s="2" t="str" cm="1">
        <f t="array" ref="C49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将预留实例用于基线使用水平.将 Spot 实例用于应用程序所需的任何额外容量,</v>
      </c>
      <c r="D491" s="2"/>
      <c r="E491" s="2" t="str">
        <f>IF(PDF对照_选项A_F[[#This Row],[PDF文本]]="","",EXACT(PDF对照_选项A_F[[#This Row],[Excel文本]],PDF对照_选项A_F[[#This Row],[PDF文本]]))</f>
        <v/>
      </c>
      <c r="F491" s="2" t="str">
        <f>IF(PDF对照_选项A_F[[#This Row],[PDF文本]]="","",NOT(PDF对照_选项A_F[[#This Row],[是否一致]]))</f>
        <v/>
      </c>
      <c r="G491" s="17"/>
      <c r="H491" s="17"/>
      <c r="I491" s="17"/>
    </row>
    <row r="492" spans="1:9">
      <c r="A492" s="2">
        <v>64</v>
      </c>
      <c r="B492" s="2" t="s">
        <v>16</v>
      </c>
      <c r="C492" s="2" t="str" cm="1">
        <f t="array" ref="C49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将按需实例用于基线使用水平.将 Spot 实例用于应用程序需要的任何额外容量,</v>
      </c>
      <c r="D492" s="2"/>
      <c r="E492" s="2" t="str">
        <f>IF(PDF对照_选项A_F[[#This Row],[PDF文本]]="","",EXACT(PDF对照_选项A_F[[#This Row],[Excel文本]],PDF对照_选项A_F[[#This Row],[PDF文本]]))</f>
        <v/>
      </c>
      <c r="F492" s="2" t="str">
        <f>IF(PDF对照_选项A_F[[#This Row],[PDF文本]]="","",NOT(PDF对照_选项A_F[[#This Row],[是否一致]]))</f>
        <v/>
      </c>
      <c r="G492" s="17"/>
      <c r="H492" s="17"/>
      <c r="I492" s="17"/>
    </row>
    <row r="493" spans="1:9">
      <c r="A493" s="2">
        <v>64</v>
      </c>
      <c r="B493" s="2" t="s">
        <v>17</v>
      </c>
      <c r="C493" s="2" t="str" cm="1">
        <f t="array" ref="C49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将专用实例用于基线使用水平.将按需实例用于应用程序所需的任何额外容量.</v>
      </c>
      <c r="D493" s="2"/>
      <c r="E493" s="2" t="str">
        <f>IF(PDF对照_选项A_F[[#This Row],[PDF文本]]="","",EXACT(PDF对照_选项A_F[[#This Row],[Excel文本]],PDF对照_选项A_F[[#This Row],[PDF文本]]))</f>
        <v/>
      </c>
      <c r="F493" s="2" t="str">
        <f>IF(PDF对照_选项A_F[[#This Row],[PDF文本]]="","",NOT(PDF对照_选项A_F[[#This Row],[是否一致]]))</f>
        <v/>
      </c>
      <c r="G493" s="17"/>
      <c r="H493" s="17"/>
      <c r="I493" s="17"/>
    </row>
    <row r="494" spans="1:9">
      <c r="A494" s="2">
        <v>64</v>
      </c>
      <c r="B494" s="2" t="s">
        <v>41</v>
      </c>
      <c r="C494" s="2" cm="1">
        <f t="array" ref="C49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94" s="2"/>
      <c r="E494" s="2" t="str">
        <f>IF(PDF对照_选项A_F[[#This Row],[PDF文本]]="","",EXACT(PDF对照_选项A_F[[#This Row],[Excel文本]],PDF对照_选项A_F[[#This Row],[PDF文本]]))</f>
        <v/>
      </c>
      <c r="F494" s="2" t="str">
        <f>IF(PDF对照_选项A_F[[#This Row],[PDF文本]]="","",NOT(PDF对照_选项A_F[[#This Row],[是否一致]]))</f>
        <v/>
      </c>
      <c r="G494" s="17"/>
      <c r="H494" s="17"/>
      <c r="I494" s="17"/>
    </row>
    <row r="495" spans="1:9">
      <c r="A495" s="2">
        <v>64</v>
      </c>
      <c r="B495" s="2" t="s">
        <v>221</v>
      </c>
      <c r="C495" s="2" cm="1">
        <f t="array" ref="C49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495" s="2"/>
      <c r="E495" s="2" t="str">
        <f>IF(PDF对照_选项A_F[[#This Row],[PDF文本]]="","",EXACT(PDF对照_选项A_F[[#This Row],[Excel文本]],PDF对照_选项A_F[[#This Row],[PDF文本]]))</f>
        <v/>
      </c>
      <c r="F495" s="2" t="str">
        <f>IF(PDF对照_选项A_F[[#This Row],[PDF文本]]="","",NOT(PDF对照_选项A_F[[#This Row],[是否一致]]))</f>
        <v/>
      </c>
      <c r="G495" s="17"/>
      <c r="H495" s="17"/>
      <c r="I495" s="17"/>
    </row>
    <row r="496" spans="1:9">
      <c r="A496" s="2">
        <v>65</v>
      </c>
      <c r="B496" s="2" t="s">
        <v>14</v>
      </c>
      <c r="C496" s="2" t="str" cm="1">
        <f t="array" ref="C49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log 存储在 Amazon S3 中.使用 AWS Backup 将超过 1个月的日志移动到 S3 Glacier Deep Archive.</v>
      </c>
      <c r="D496" s="2"/>
      <c r="E496" s="2" t="str">
        <f>IF(PDF对照_选项A_F[[#This Row],[PDF文本]]="","",EXACT(PDF对照_选项A_F[[#This Row],[Excel文本]],PDF对照_选项A_F[[#This Row],[PDF文本]]))</f>
        <v/>
      </c>
      <c r="F496" s="2" t="str">
        <f>IF(PDF对照_选项A_F[[#This Row],[PDF文本]]="","",NOT(PDF对照_选项A_F[[#This Row],[是否一致]]))</f>
        <v/>
      </c>
      <c r="G496" s="17"/>
      <c r="H496" s="17"/>
      <c r="I496" s="17"/>
    </row>
    <row r="497" spans="1:9">
      <c r="A497" s="2">
        <v>65</v>
      </c>
      <c r="B497" s="2" t="s">
        <v>15</v>
      </c>
      <c r="C497" s="2" t="str" cm="1">
        <f t="array" ref="C49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将日志存储在 Amazon S3 中.使用 S3 生命周期策略将超过1个月的日志移动到 S3 Glacier Deep Archive.</v>
      </c>
      <c r="D497" s="2"/>
      <c r="E497" s="2" t="str">
        <f>IF(PDF对照_选项A_F[[#This Row],[PDF文本]]="","",EXACT(PDF对照_选项A_F[[#This Row],[Excel文本]],PDF对照_选项A_F[[#This Row],[PDF文本]]))</f>
        <v/>
      </c>
      <c r="F497" s="2" t="str">
        <f>IF(PDF对照_选项A_F[[#This Row],[PDF文本]]="","",NOT(PDF对照_选项A_F[[#This Row],[是否一致]]))</f>
        <v/>
      </c>
      <c r="G497" s="17"/>
      <c r="H497" s="17"/>
      <c r="I497" s="17"/>
    </row>
    <row r="498" spans="1:9">
      <c r="A498" s="2">
        <v>65</v>
      </c>
      <c r="B498" s="2" t="s">
        <v>16</v>
      </c>
      <c r="C498" s="2" t="str" cm="1">
        <f t="array" ref="C49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将日志存储在 Amazon CloudWatch Logs 中.使用 AWS Backup 将超过1个月的日志移动到 S3 Glacier Deep Archive.</v>
      </c>
      <c r="D498" s="2"/>
      <c r="E498" s="2" t="str">
        <f>IF(PDF对照_选项A_F[[#This Row],[PDF文本]]="","",EXACT(PDF对照_选项A_F[[#This Row],[Excel文本]],PDF对照_选项A_F[[#This Row],[PDF文本]]))</f>
        <v/>
      </c>
      <c r="F498" s="2" t="str">
        <f>IF(PDF对照_选项A_F[[#This Row],[PDF文本]]="","",NOT(PDF对照_选项A_F[[#This Row],[是否一致]]))</f>
        <v/>
      </c>
      <c r="G498" s="17"/>
      <c r="H498" s="17"/>
      <c r="I498" s="17"/>
    </row>
    <row r="499" spans="1:9">
      <c r="A499" s="2">
        <v>65</v>
      </c>
      <c r="B499" s="2" t="s">
        <v>17</v>
      </c>
      <c r="C499" s="2" t="str" cm="1">
        <f t="array" ref="C49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将日志存储在 Amazon CloudWatch Logs 中.使用 Amazon S3 生命周期策略将超过1个月的日志移动到 S3 Glacier Deep Archive.</v>
      </c>
      <c r="D499" s="2"/>
      <c r="E499" s="2" t="str">
        <f>IF(PDF对照_选项A_F[[#This Row],[PDF文本]]="","",EXACT(PDF对照_选项A_F[[#This Row],[Excel文本]],PDF对照_选项A_F[[#This Row],[PDF文本]]))</f>
        <v/>
      </c>
      <c r="F499" s="2" t="str">
        <f>IF(PDF对照_选项A_F[[#This Row],[PDF文本]]="","",NOT(PDF对照_选项A_F[[#This Row],[是否一致]]))</f>
        <v/>
      </c>
      <c r="G499" s="17"/>
      <c r="H499" s="17"/>
      <c r="I499" s="17"/>
    </row>
    <row r="500" spans="1:9">
      <c r="A500" s="2">
        <v>65</v>
      </c>
      <c r="B500" s="2" t="s">
        <v>41</v>
      </c>
      <c r="C500" s="2" cm="1">
        <f t="array" ref="C50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00" s="2"/>
      <c r="E500" s="2" t="str">
        <f>IF(PDF对照_选项A_F[[#This Row],[PDF文本]]="","",EXACT(PDF对照_选项A_F[[#This Row],[Excel文本]],PDF对照_选项A_F[[#This Row],[PDF文本]]))</f>
        <v/>
      </c>
      <c r="F500" s="2" t="str">
        <f>IF(PDF对照_选项A_F[[#This Row],[PDF文本]]="","",NOT(PDF对照_选项A_F[[#This Row],[是否一致]]))</f>
        <v/>
      </c>
      <c r="G500" s="17"/>
      <c r="H500" s="17"/>
      <c r="I500" s="17"/>
    </row>
    <row r="501" spans="1:9">
      <c r="A501" s="2">
        <v>65</v>
      </c>
      <c r="B501" s="2" t="s">
        <v>221</v>
      </c>
      <c r="C501" s="2" cm="1">
        <f t="array" ref="C50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01" s="2"/>
      <c r="E501" s="2" t="str">
        <f>IF(PDF对照_选项A_F[[#This Row],[PDF文本]]="","",EXACT(PDF对照_选项A_F[[#This Row],[Excel文本]],PDF对照_选项A_F[[#This Row],[PDF文本]]))</f>
        <v/>
      </c>
      <c r="F501" s="2" t="str">
        <f>IF(PDF对照_选项A_F[[#This Row],[PDF文本]]="","",NOT(PDF对照_选项A_F[[#This Row],[是否一致]]))</f>
        <v/>
      </c>
      <c r="G501" s="17"/>
      <c r="H501" s="17"/>
      <c r="I501" s="17"/>
    </row>
    <row r="502" spans="1:9">
      <c r="A502" s="2">
        <v>66</v>
      </c>
      <c r="B502" s="2" t="s">
        <v>14</v>
      </c>
      <c r="C502" s="2" t="str" cm="1">
        <f t="array" ref="C50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Lambda 函数以跨多个可用区进行部署</v>
      </c>
      <c r="D502" s="2"/>
      <c r="E502" s="2" t="str">
        <f>IF(PDF对照_选项A_F[[#This Row],[PDF文本]]="","",EXACT(PDF对照_选项A_F[[#This Row],[Excel文本]],PDF对照_选项A_F[[#This Row],[PDF文本]]))</f>
        <v/>
      </c>
      <c r="F502" s="2" t="str">
        <f>IF(PDF对照_选项A_F[[#This Row],[PDF文本]]="","",NOT(PDF对照_选项A_F[[#This Row],[是否一致]]))</f>
        <v/>
      </c>
      <c r="G502" s="17"/>
      <c r="H502" s="17"/>
      <c r="I502" s="17"/>
    </row>
    <row r="503" spans="1:9">
      <c r="A503" s="2">
        <v>66</v>
      </c>
      <c r="B503" s="2" t="s">
        <v>15</v>
      </c>
      <c r="C503" s="2" t="str" cm="1">
        <f t="array" ref="C50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修改 Lambda 函数配置以增加函数的 CPU 和内存分配</v>
      </c>
      <c r="D503" s="2"/>
      <c r="E503" s="2" t="str">
        <f>IF(PDF对照_选项A_F[[#This Row],[PDF文本]]="","",EXACT(PDF对照_选项A_F[[#This Row],[Excel文本]],PDF对照_选项A_F[[#This Row],[PDF文本]]))</f>
        <v/>
      </c>
      <c r="F503" s="2" t="str">
        <f>IF(PDF对照_选项A_F[[#This Row],[PDF文本]]="","",NOT(PDF对照_选项A_F[[#This Row],[是否一致]]))</f>
        <v/>
      </c>
      <c r="G503" s="17"/>
      <c r="H503" s="17"/>
      <c r="I503" s="17"/>
    </row>
    <row r="504" spans="1:9">
      <c r="A504" s="2">
        <v>66</v>
      </c>
      <c r="B504" s="2" t="s">
        <v>16</v>
      </c>
      <c r="C504" s="2" t="str" cm="1">
        <f t="array" ref="C50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配置SNS主题的重试策略,增加重试次数和重试之间的等待时间</v>
      </c>
      <c r="D504" s="2"/>
      <c r="E504" s="2" t="str">
        <f>IF(PDF对照_选项A_F[[#This Row],[PDF文本]]="","",EXACT(PDF对照_选项A_F[[#This Row],[Excel文本]],PDF对照_选项A_F[[#This Row],[PDF文本]]))</f>
        <v/>
      </c>
      <c r="F504" s="2" t="str">
        <f>IF(PDF对照_选项A_F[[#This Row],[PDF文本]]="","",NOT(PDF对照_选项A_F[[#This Row],[是否一致]]))</f>
        <v/>
      </c>
      <c r="G504" s="17"/>
      <c r="H504" s="17"/>
      <c r="I504" s="17"/>
    </row>
    <row r="505" spans="1:9">
      <c r="A505" s="2">
        <v>66</v>
      </c>
      <c r="B505" s="2" t="s">
        <v>17</v>
      </c>
      <c r="C505" s="2" t="str" cm="1">
        <f t="array" ref="C50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Amazon Simple Queue Service (Amazon SQS) 队列配置为失败目标.修改 Lambda 函数以处理队列中的消息.</v>
      </c>
      <c r="D505" s="2"/>
      <c r="E505" s="2" t="str">
        <f>IF(PDF对照_选项A_F[[#This Row],[PDF文本]]="","",EXACT(PDF对照_选项A_F[[#This Row],[Excel文本]],PDF对照_选项A_F[[#This Row],[PDF文本]]))</f>
        <v/>
      </c>
      <c r="F505" s="2" t="str">
        <f>IF(PDF对照_选项A_F[[#This Row],[PDF文本]]="","",NOT(PDF对照_选项A_F[[#This Row],[是否一致]]))</f>
        <v/>
      </c>
      <c r="G505" s="17"/>
      <c r="H505" s="17"/>
      <c r="I505" s="17"/>
    </row>
    <row r="506" spans="1:9">
      <c r="A506" s="2">
        <v>66</v>
      </c>
      <c r="B506" s="2" t="s">
        <v>41</v>
      </c>
      <c r="C506" s="2" cm="1">
        <f t="array" ref="C50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06" s="2"/>
      <c r="E506" s="2" t="str">
        <f>IF(PDF对照_选项A_F[[#This Row],[PDF文本]]="","",EXACT(PDF对照_选项A_F[[#This Row],[Excel文本]],PDF对照_选项A_F[[#This Row],[PDF文本]]))</f>
        <v/>
      </c>
      <c r="F506" s="2" t="str">
        <f>IF(PDF对照_选项A_F[[#This Row],[PDF文本]]="","",NOT(PDF对照_选项A_F[[#This Row],[是否一致]]))</f>
        <v/>
      </c>
      <c r="G506" s="17"/>
      <c r="H506" s="17"/>
      <c r="I506" s="17"/>
    </row>
    <row r="507" spans="1:9">
      <c r="A507" s="2">
        <v>66</v>
      </c>
      <c r="B507" s="2" t="s">
        <v>221</v>
      </c>
      <c r="C507" s="2" cm="1">
        <f t="array" ref="C50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07" s="2"/>
      <c r="E507" s="2" t="str">
        <f>IF(PDF对照_选项A_F[[#This Row],[PDF文本]]="","",EXACT(PDF对照_选项A_F[[#This Row],[Excel文本]],PDF对照_选项A_F[[#This Row],[PDF文本]]))</f>
        <v/>
      </c>
      <c r="F507" s="2" t="str">
        <f>IF(PDF对照_选项A_F[[#This Row],[PDF文本]]="","",NOT(PDF对照_选项A_F[[#This Row],[是否一致]]))</f>
        <v/>
      </c>
      <c r="G507" s="17"/>
      <c r="H507" s="17"/>
      <c r="I507" s="17"/>
    </row>
    <row r="508" spans="1:9">
      <c r="A508" s="2">
        <v>67</v>
      </c>
      <c r="B508" s="2" t="s">
        <v>14</v>
      </c>
      <c r="C508" s="2" t="str" cm="1">
        <f t="array" ref="C50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创建一个 Amazon Simple Queue Service (Amazon SQS) FIFO 队列来保存消息.设置一个 AWS Lambda 函数来处理来自队列的消息.</v>
      </c>
      <c r="D508" s="2"/>
      <c r="E508" s="2" t="str">
        <f>IF(PDF对照_选项A_F[[#This Row],[PDF文本]]="","",EXACT(PDF对照_选项A_F[[#This Row],[Excel文本]],PDF对照_选项A_F[[#This Row],[PDF文本]]))</f>
        <v/>
      </c>
      <c r="F508" s="2" t="str">
        <f>IF(PDF对照_选项A_F[[#This Row],[PDF文本]]="","",NOT(PDF对照_选项A_F[[#This Row],[是否一致]]))</f>
        <v/>
      </c>
      <c r="G508" s="17"/>
      <c r="H508" s="17"/>
      <c r="I508" s="17"/>
    </row>
    <row r="509" spans="1:9">
      <c r="A509" s="2">
        <v>67</v>
      </c>
      <c r="B509" s="2" t="s">
        <v>15</v>
      </c>
      <c r="C509" s="2" t="str" cm="1">
        <f t="array" ref="C50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创建一个 Amazon Simple Notification Service (Amazon SNS)主题以传递包含要处理的有效负载的通知.将 AWS Lambda 函数配置为订阅者.</v>
      </c>
      <c r="D509" s="2"/>
      <c r="E509" s="2" t="str">
        <f>IF(PDF对照_选项A_F[[#This Row],[PDF文本]]="","",EXACT(PDF对照_选项A_F[[#This Row],[Excel文本]],PDF对照_选项A_F[[#This Row],[PDF文本]]))</f>
        <v/>
      </c>
      <c r="F509" s="2" t="str">
        <f>IF(PDF对照_选项A_F[[#This Row],[PDF文本]]="","",NOT(PDF对照_选项A_F[[#This Row],[是否一致]]))</f>
        <v/>
      </c>
      <c r="G509" s="17"/>
      <c r="H509" s="17"/>
      <c r="I509" s="17"/>
    </row>
    <row r="510" spans="1:9">
      <c r="A510" s="2">
        <v>67</v>
      </c>
      <c r="B510" s="2" t="s">
        <v>16</v>
      </c>
      <c r="C510" s="2" t="str" cm="1">
        <f t="array" ref="C51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创建一个 Amazon Simple Queue Service (Amazon SQS) 标准队列来保存消息.设置一个 AWS Lambda 函数来独立处理来自队列的消息.</v>
      </c>
      <c r="D510" s="2"/>
      <c r="E510" s="2" t="str">
        <f>IF(PDF对照_选项A_F[[#This Row],[PDF文本]]="","",EXACT(PDF对照_选项A_F[[#This Row],[Excel文本]],PDF对照_选项A_F[[#This Row],[PDF文本]]))</f>
        <v/>
      </c>
      <c r="F510" s="2" t="str">
        <f>IF(PDF对照_选项A_F[[#This Row],[PDF文本]]="","",NOT(PDF对照_选项A_F[[#This Row],[是否一致]]))</f>
        <v/>
      </c>
      <c r="G510" s="17"/>
      <c r="H510" s="17"/>
      <c r="I510" s="17"/>
    </row>
    <row r="511" spans="1:9">
      <c r="A511" s="2">
        <v>67</v>
      </c>
      <c r="B511" s="2" t="s">
        <v>17</v>
      </c>
      <c r="C511" s="2" t="str" cm="1">
        <f t="array" ref="C51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创建一个 Amazon Simple Notification Service (Amazon SNS)主题以传递包含要处理的负载的通知.将 Amazon Simple QueueService (Amazon SQS)队列配置为订阅者.</v>
      </c>
      <c r="D511" s="2"/>
      <c r="E511" s="2" t="str">
        <f>IF(PDF对照_选项A_F[[#This Row],[PDF文本]]="","",EXACT(PDF对照_选项A_F[[#This Row],[Excel文本]],PDF对照_选项A_F[[#This Row],[PDF文本]]))</f>
        <v/>
      </c>
      <c r="F511" s="2" t="str">
        <f>IF(PDF对照_选项A_F[[#This Row],[PDF文本]]="","",NOT(PDF对照_选项A_F[[#This Row],[是否一致]]))</f>
        <v/>
      </c>
      <c r="G511" s="17"/>
      <c r="H511" s="17"/>
      <c r="I511" s="17"/>
    </row>
    <row r="512" spans="1:9">
      <c r="A512" s="2">
        <v>67</v>
      </c>
      <c r="B512" s="2" t="s">
        <v>41</v>
      </c>
      <c r="C512" s="2" cm="1">
        <f t="array" ref="C51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12" s="2"/>
      <c r="E512" s="2" t="str">
        <f>IF(PDF对照_选项A_F[[#This Row],[PDF文本]]="","",EXACT(PDF对照_选项A_F[[#This Row],[Excel文本]],PDF对照_选项A_F[[#This Row],[PDF文本]]))</f>
        <v/>
      </c>
      <c r="F512" s="2" t="str">
        <f>IF(PDF对照_选项A_F[[#This Row],[PDF文本]]="","",NOT(PDF对照_选项A_F[[#This Row],[是否一致]]))</f>
        <v/>
      </c>
      <c r="G512" s="17"/>
      <c r="H512" s="17"/>
      <c r="I512" s="17"/>
    </row>
    <row r="513" spans="1:9">
      <c r="A513" s="2">
        <v>67</v>
      </c>
      <c r="B513" s="2" t="s">
        <v>221</v>
      </c>
      <c r="C513" s="2" cm="1">
        <f t="array" ref="C51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13" s="2"/>
      <c r="E513" s="2" t="str">
        <f>IF(PDF对照_选项A_F[[#This Row],[PDF文本]]="","",EXACT(PDF对照_选项A_F[[#This Row],[Excel文本]],PDF对照_选项A_F[[#This Row],[PDF文本]]))</f>
        <v/>
      </c>
      <c r="F513" s="2" t="str">
        <f>IF(PDF对照_选项A_F[[#This Row],[PDF文本]]="","",NOT(PDF对照_选项A_F[[#This Row],[是否一致]]))</f>
        <v/>
      </c>
      <c r="G513" s="17"/>
      <c r="H513" s="17"/>
      <c r="I513" s="17"/>
    </row>
    <row r="514" spans="1:9">
      <c r="A514" s="2">
        <v>68</v>
      </c>
      <c r="B514" s="2" t="s">
        <v>14</v>
      </c>
      <c r="C514" s="2" t="str" cm="1">
        <f t="array" ref="C51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尽可能创建 Amazon CloudWatch 复合警报.</v>
      </c>
      <c r="D514" s="2"/>
      <c r="E514" s="2" t="str">
        <f>IF(PDF对照_选项A_F[[#This Row],[PDF文本]]="","",EXACT(PDF对照_选项A_F[[#This Row],[Excel文本]],PDF对照_选项A_F[[#This Row],[PDF文本]]))</f>
        <v/>
      </c>
      <c r="F514" s="2" t="str">
        <f>IF(PDF对照_选项A_F[[#This Row],[PDF文本]]="","",NOT(PDF对照_选项A_F[[#This Row],[是否一致]]))</f>
        <v/>
      </c>
      <c r="G514" s="17"/>
      <c r="H514" s="17"/>
      <c r="I514" s="17"/>
    </row>
    <row r="515" spans="1:9">
      <c r="A515" s="2">
        <v>68</v>
      </c>
      <c r="B515" s="2" t="s">
        <v>15</v>
      </c>
      <c r="C515" s="2" t="str" cm="1">
        <f t="array" ref="C51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Amazon CloudWatch 控制面板以可视化指标并对问题做出快速反应.</v>
      </c>
      <c r="D515" s="2"/>
      <c r="E515" s="2" t="str">
        <f>IF(PDF对照_选项A_F[[#This Row],[PDF文本]]="","",EXACT(PDF对照_选项A_F[[#This Row],[Excel文本]],PDF对照_选项A_F[[#This Row],[PDF文本]]))</f>
        <v/>
      </c>
      <c r="F515" s="2" t="str">
        <f>IF(PDF对照_选项A_F[[#This Row],[PDF文本]]="","",NOT(PDF对照_选项A_F[[#This Row],[是否一致]]))</f>
        <v/>
      </c>
      <c r="G515" s="17"/>
      <c r="H515" s="17"/>
      <c r="I515" s="17"/>
    </row>
    <row r="516" spans="1:9">
      <c r="A516" s="2">
        <v>68</v>
      </c>
      <c r="B516" s="2" t="s">
        <v>16</v>
      </c>
      <c r="C516" s="2" t="str" cm="1">
        <f t="array" ref="C51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Amazon CloudWatch Synthetics 金丝雀以监控应用程序并发出警报.</v>
      </c>
      <c r="D516" s="2"/>
      <c r="E516" s="2" t="str">
        <f>IF(PDF对照_选项A_F[[#This Row],[PDF文本]]="","",EXACT(PDF对照_选项A_F[[#This Row],[Excel文本]],PDF对照_选项A_F[[#This Row],[PDF文本]]))</f>
        <v/>
      </c>
      <c r="F516" s="2" t="str">
        <f>IF(PDF对照_选项A_F[[#This Row],[PDF文本]]="","",NOT(PDF对照_选项A_F[[#This Row],[是否一致]]))</f>
        <v/>
      </c>
      <c r="G516" s="17"/>
      <c r="H516" s="17"/>
      <c r="I516" s="17"/>
    </row>
    <row r="517" spans="1:9">
      <c r="A517" s="2">
        <v>68</v>
      </c>
      <c r="B517" s="2" t="s">
        <v>17</v>
      </c>
      <c r="C517" s="2" t="str" cm="1">
        <f t="array" ref="C51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尽可能创建具有多个指标阈值的单个 Amazon CloudWatch 指标警报.</v>
      </c>
      <c r="D517" s="2"/>
      <c r="E517" s="2" t="str">
        <f>IF(PDF对照_选项A_F[[#This Row],[PDF文本]]="","",EXACT(PDF对照_选项A_F[[#This Row],[Excel文本]],PDF对照_选项A_F[[#This Row],[PDF文本]]))</f>
        <v/>
      </c>
      <c r="F517" s="2" t="str">
        <f>IF(PDF对照_选项A_F[[#This Row],[PDF文本]]="","",NOT(PDF对照_选项A_F[[#This Row],[是否一致]]))</f>
        <v/>
      </c>
      <c r="G517" s="17"/>
      <c r="H517" s="17"/>
      <c r="I517" s="17"/>
    </row>
    <row r="518" spans="1:9">
      <c r="A518" s="2">
        <v>68</v>
      </c>
      <c r="B518" s="2" t="s">
        <v>41</v>
      </c>
      <c r="C518" s="2" cm="1">
        <f t="array" ref="C51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18" s="2"/>
      <c r="E518" s="2" t="str">
        <f>IF(PDF对照_选项A_F[[#This Row],[PDF文本]]="","",EXACT(PDF对照_选项A_F[[#This Row],[Excel文本]],PDF对照_选项A_F[[#This Row],[PDF文本]]))</f>
        <v/>
      </c>
      <c r="F518" s="2" t="str">
        <f>IF(PDF对照_选项A_F[[#This Row],[PDF文本]]="","",NOT(PDF对照_选项A_F[[#This Row],[是否一致]]))</f>
        <v/>
      </c>
      <c r="G518" s="17"/>
      <c r="H518" s="17"/>
      <c r="I518" s="17"/>
    </row>
    <row r="519" spans="1:9">
      <c r="A519" s="2">
        <v>68</v>
      </c>
      <c r="B519" s="2" t="s">
        <v>221</v>
      </c>
      <c r="C519" s="2" cm="1">
        <f t="array" ref="C51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19" s="2"/>
      <c r="E519" s="2" t="str">
        <f>IF(PDF对照_选项A_F[[#This Row],[PDF文本]]="","",EXACT(PDF对照_选项A_F[[#This Row],[Excel文本]],PDF对照_选项A_F[[#This Row],[PDF文本]]))</f>
        <v/>
      </c>
      <c r="F519" s="2" t="str">
        <f>IF(PDF对照_选项A_F[[#This Row],[PDF文本]]="","",NOT(PDF对照_选项A_F[[#This Row],[是否一致]]))</f>
        <v/>
      </c>
      <c r="G519" s="17"/>
      <c r="H519" s="17"/>
      <c r="I519" s="17"/>
    </row>
    <row r="520" spans="1:9">
      <c r="A520" s="2">
        <v>69</v>
      </c>
      <c r="B520" s="2" t="s">
        <v>14</v>
      </c>
      <c r="C520" s="2" t="str" cm="1">
        <f t="array" ref="C52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Control Tower 实施数据驻留护栏以拒绝互联网访问并拒绝对除 ap-northeast-3 之外的所有 AWS 区域的访问.</v>
      </c>
      <c r="D520" s="2"/>
      <c r="E520" s="2" t="str">
        <f>IF(PDF对照_选项A_F[[#This Row],[PDF文本]]="","",EXACT(PDF对照_选项A_F[[#This Row],[Excel文本]],PDF对照_选项A_F[[#This Row],[PDF文本]]))</f>
        <v/>
      </c>
      <c r="F520" s="2" t="str">
        <f>IF(PDF对照_选项A_F[[#This Row],[PDF文本]]="","",NOT(PDF对照_选项A_F[[#This Row],[是否一致]]))</f>
        <v/>
      </c>
      <c r="G520" s="17"/>
      <c r="H520" s="17"/>
      <c r="I520" s="17"/>
    </row>
    <row r="521" spans="1:9">
      <c r="A521" s="2">
        <v>69</v>
      </c>
      <c r="B521" s="2" t="s">
        <v>15</v>
      </c>
      <c r="C521" s="2" t="str" cm="1">
        <f t="array" ref="C52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WAF 中的规则来阻止互联网访问.在 AWS 账户设置中拒绝访问除 ap-northeast-3 之外的所有 AWS 区域.</v>
      </c>
      <c r="D521" s="2"/>
      <c r="E521" s="2" t="str">
        <f>IF(PDF对照_选项A_F[[#This Row],[PDF文本]]="","",EXACT(PDF对照_选项A_F[[#This Row],[Excel文本]],PDF对照_选项A_F[[#This Row],[PDF文本]]))</f>
        <v/>
      </c>
      <c r="F521" s="2" t="str">
        <f>IF(PDF对照_选项A_F[[#This Row],[PDF文本]]="","",NOT(PDF对照_选项A_F[[#This Row],[是否一致]]))</f>
        <v/>
      </c>
      <c r="G521" s="17"/>
      <c r="H521" s="17"/>
      <c r="I521" s="17"/>
    </row>
    <row r="522" spans="1:9">
      <c r="A522" s="2">
        <v>69</v>
      </c>
      <c r="B522" s="2" t="s">
        <v>16</v>
      </c>
      <c r="C522" s="2" t="str" cm="1">
        <f t="array" ref="C52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Organizations 配置服务控制策略(SCPS),以防止 VPC 获得 Internet 访问权限.拒绝访问除 ap-northeast-3 之外的所有 AWS 区域.</v>
      </c>
      <c r="D522" s="2"/>
      <c r="E522" s="2" t="str">
        <f>IF(PDF对照_选项A_F[[#This Row],[PDF文本]]="","",EXACT(PDF对照_选项A_F[[#This Row],[Excel文本]],PDF对照_选项A_F[[#This Row],[PDF文本]]))</f>
        <v/>
      </c>
      <c r="F522" s="2" t="str">
        <f>IF(PDF对照_选项A_F[[#This Row],[PDF文本]]="","",NOT(PDF对照_选项A_F[[#This Row],[是否一致]]))</f>
        <v/>
      </c>
      <c r="G522" s="17"/>
      <c r="H522" s="17"/>
      <c r="I522" s="17"/>
    </row>
    <row r="523" spans="1:9">
      <c r="A523" s="2">
        <v>69</v>
      </c>
      <c r="B523" s="2" t="s">
        <v>17</v>
      </c>
      <c r="C523" s="2" t="str" cm="1">
        <f t="array" ref="C52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为每个 VPC 中的网络 ACL 创建出站规则以拒绝来自 0.0.0.0/0 的所有流量.为每个用户创建 IAM 策略以防止使用除 ap-northeast3 之外的任何 AWS 区域.</v>
      </c>
      <c r="D523" s="2"/>
      <c r="E523" s="2" t="str">
        <f>IF(PDF对照_选项A_F[[#This Row],[PDF文本]]="","",EXACT(PDF对照_选项A_F[[#This Row],[Excel文本]],PDF对照_选项A_F[[#This Row],[PDF文本]]))</f>
        <v/>
      </c>
      <c r="F523" s="2" t="str">
        <f>IF(PDF对照_选项A_F[[#This Row],[PDF文本]]="","",NOT(PDF对照_选项A_F[[#This Row],[是否一致]]))</f>
        <v/>
      </c>
      <c r="G523" s="17"/>
      <c r="H523" s="17"/>
      <c r="I523" s="17"/>
    </row>
    <row r="524" spans="1:9">
      <c r="A524" s="2">
        <v>69</v>
      </c>
      <c r="B524" s="2" t="s">
        <v>41</v>
      </c>
      <c r="C524" s="2" t="str" cm="1">
        <f t="array" ref="C52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Config 激活托管规则以检测和提醒互联网网关,并检测和提醒部署在 ap-northeast-3 之外的新资源.</v>
      </c>
      <c r="D524" s="2"/>
      <c r="E524" s="2" t="str">
        <f>IF(PDF对照_选项A_F[[#This Row],[PDF文本]]="","",EXACT(PDF对照_选项A_F[[#This Row],[Excel文本]],PDF对照_选项A_F[[#This Row],[PDF文本]]))</f>
        <v/>
      </c>
      <c r="F524" s="2" t="str">
        <f>IF(PDF对照_选项A_F[[#This Row],[PDF文本]]="","",NOT(PDF对照_选项A_F[[#This Row],[是否一致]]))</f>
        <v/>
      </c>
      <c r="G524" s="17"/>
      <c r="H524" s="17"/>
      <c r="I524" s="17"/>
    </row>
    <row r="525" spans="1:9">
      <c r="A525" s="2">
        <v>69</v>
      </c>
      <c r="B525" s="2" t="s">
        <v>221</v>
      </c>
      <c r="C525" s="2" cm="1">
        <f t="array" ref="C52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25" s="2"/>
      <c r="E525" s="2" t="str">
        <f>IF(PDF对照_选项A_F[[#This Row],[PDF文本]]="","",EXACT(PDF对照_选项A_F[[#This Row],[Excel文本]],PDF对照_选项A_F[[#This Row],[PDF文本]]))</f>
        <v/>
      </c>
      <c r="F525" s="2" t="str">
        <f>IF(PDF对照_选项A_F[[#This Row],[PDF文本]]="","",NOT(PDF对照_选项A_F[[#This Row],[是否一致]]))</f>
        <v/>
      </c>
      <c r="G525" s="17"/>
      <c r="H525" s="17"/>
      <c r="I525" s="17"/>
    </row>
    <row r="526" spans="1:9">
      <c r="A526" s="2">
        <v>70</v>
      </c>
      <c r="B526" s="2" t="s">
        <v>14</v>
      </c>
      <c r="C526" s="2" t="str" cm="1">
        <f t="array" ref="C52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 AWS Systems Manager Session Manager 配置 IAM 策略.为策略创建 IAM 角色.更新角色的信任关系.为数据库实例设置自动后动和停止.</v>
      </c>
      <c r="D526" s="2"/>
      <c r="E526" s="2" t="str">
        <f>IF(PDF对照_选项A_F[[#This Row],[PDF文本]]="","",EXACT(PDF对照_选项A_F[[#This Row],[Excel文本]],PDF对照_选项A_F[[#This Row],[PDF文本]]))</f>
        <v/>
      </c>
      <c r="F526" s="2" t="str">
        <f>IF(PDF对照_选项A_F[[#This Row],[PDF文本]]="","",NOT(PDF对照_选项A_F[[#This Row],[是否一致]]))</f>
        <v/>
      </c>
      <c r="G526" s="17"/>
      <c r="H526" s="17"/>
      <c r="I526" s="17"/>
    </row>
    <row r="527" spans="1:9">
      <c r="A527" s="2">
        <v>70</v>
      </c>
      <c r="B527" s="2" t="s">
        <v>15</v>
      </c>
      <c r="C527" s="2" t="str" cm="1">
        <f t="array" ref="C52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创建一个 Amazon Elasticache for Redis 缓存集群,使用户能够在数据库实例停止时访问缓存中的数据.在数据库实例启动后使缓存失效.</v>
      </c>
      <c r="D527" s="2"/>
      <c r="E527" s="2" t="str">
        <f>IF(PDF对照_选项A_F[[#This Row],[PDF文本]]="","",EXACT(PDF对照_选项A_F[[#This Row],[Excel文本]],PDF对照_选项A_F[[#This Row],[PDF文本]]))</f>
        <v/>
      </c>
      <c r="F527" s="2" t="str">
        <f>IF(PDF对照_选项A_F[[#This Row],[PDF文本]]="","",NOT(PDF对照_选项A_F[[#This Row],[是否一致]]))</f>
        <v/>
      </c>
      <c r="G527" s="17"/>
      <c r="H527" s="17"/>
      <c r="I527" s="17"/>
    </row>
    <row r="528" spans="1:9">
      <c r="A528" s="2">
        <v>70</v>
      </c>
      <c r="B528" s="2" t="s">
        <v>16</v>
      </c>
      <c r="C528" s="2" t="str" cm="1">
        <f t="array" ref="C52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启动一个 Amazon EC2 实例.创建一个授予对 Amazon RDS 访问权限的IAM 角色.将该角色附加到 EC2 实例.配置一个 cron 作业以按所需的计划启动和停止 EC2 实例.</v>
      </c>
      <c r="D528" s="2"/>
      <c r="E528" s="2" t="str">
        <f>IF(PDF对照_选项A_F[[#This Row],[PDF文本]]="","",EXACT(PDF对照_选项A_F[[#This Row],[Excel文本]],PDF对照_选项A_F[[#This Row],[PDF文本]]))</f>
        <v/>
      </c>
      <c r="F528" s="2" t="str">
        <f>IF(PDF对照_选项A_F[[#This Row],[PDF文本]]="","",NOT(PDF对照_选项A_F[[#This Row],[是否一致]]))</f>
        <v/>
      </c>
      <c r="G528" s="17"/>
      <c r="H528" s="17"/>
      <c r="I528" s="17"/>
    </row>
    <row r="529" spans="1:9">
      <c r="A529" s="2">
        <v>70</v>
      </c>
      <c r="B529" s="2" t="s">
        <v>17</v>
      </c>
      <c r="C529" s="2" t="str" cm="1">
        <f t="array" ref="C52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AWS Lambda 函数以启动和停止数据库实例.创建 Amazon EventBridge (Amazon CloudWatch Events)计划规则以调用Lambda 函数.将 Lambda 函数配置为规则的事件目标</v>
      </c>
      <c r="D529" s="2"/>
      <c r="E529" s="2" t="str">
        <f>IF(PDF对照_选项A_F[[#This Row],[PDF文本]]="","",EXACT(PDF对照_选项A_F[[#This Row],[Excel文本]],PDF对照_选项A_F[[#This Row],[PDF文本]]))</f>
        <v/>
      </c>
      <c r="F529" s="2" t="str">
        <f>IF(PDF对照_选项A_F[[#This Row],[PDF文本]]="","",NOT(PDF对照_选项A_F[[#This Row],[是否一致]]))</f>
        <v/>
      </c>
      <c r="G529" s="17"/>
      <c r="H529" s="17"/>
      <c r="I529" s="17"/>
    </row>
    <row r="530" spans="1:9">
      <c r="A530" s="2">
        <v>70</v>
      </c>
      <c r="B530" s="2" t="s">
        <v>41</v>
      </c>
      <c r="C530" s="2" cm="1">
        <f t="array" ref="C53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30" s="2"/>
      <c r="E530" s="2" t="str">
        <f>IF(PDF对照_选项A_F[[#This Row],[PDF文本]]="","",EXACT(PDF对照_选项A_F[[#This Row],[Excel文本]],PDF对照_选项A_F[[#This Row],[PDF文本]]))</f>
        <v/>
      </c>
      <c r="F530" s="2" t="str">
        <f>IF(PDF对照_选项A_F[[#This Row],[PDF文本]]="","",NOT(PDF对照_选项A_F[[#This Row],[是否一致]]))</f>
        <v/>
      </c>
      <c r="G530" s="17"/>
      <c r="H530" s="17"/>
      <c r="I530" s="17"/>
    </row>
    <row r="531" spans="1:9">
      <c r="A531" s="2">
        <v>70</v>
      </c>
      <c r="B531" s="2" t="s">
        <v>221</v>
      </c>
      <c r="C531" s="2" cm="1">
        <f t="array" ref="C53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31" s="2"/>
      <c r="E531" s="2" t="str">
        <f>IF(PDF对照_选项A_F[[#This Row],[PDF文本]]="","",EXACT(PDF对照_选项A_F[[#This Row],[Excel文本]],PDF对照_选项A_F[[#This Row],[PDF文本]]))</f>
        <v/>
      </c>
      <c r="F531" s="2" t="str">
        <f>IF(PDF对照_选项A_F[[#This Row],[PDF文本]]="","",NOT(PDF对照_选项A_F[[#This Row],[是否一致]]))</f>
        <v/>
      </c>
      <c r="G531" s="17"/>
      <c r="H531" s="17"/>
      <c r="I531" s="17"/>
    </row>
    <row r="532" spans="1:9">
      <c r="A532" s="2">
        <v>71</v>
      </c>
      <c r="B532" s="2" t="s">
        <v>14</v>
      </c>
      <c r="C532" s="2" t="str" cm="1">
        <f t="array" ref="C53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为对象的初始存储层配置 S3 标准-不频繁访问 (S3 标准-IA) 存储。</v>
      </c>
      <c r="D532" s="2"/>
      <c r="E532" s="2" t="str">
        <f>IF(PDF对照_选项A_F[[#This Row],[PDF文本]]="","",EXACT(PDF对照_选项A_F[[#This Row],[Excel文本]],PDF对照_选项A_F[[#This Row],[PDF文本]]))</f>
        <v/>
      </c>
      <c r="F532" s="2" t="str">
        <f>IF(PDF对照_选项A_F[[#This Row],[PDF文本]]="","",NOT(PDF对照_选项A_F[[#This Row],[是否一致]]))</f>
        <v/>
      </c>
      <c r="G532" s="17"/>
      <c r="H532" s="17"/>
      <c r="I532" s="17"/>
    </row>
    <row r="533" spans="1:9">
      <c r="A533" s="2">
        <v>71</v>
      </c>
      <c r="B533" s="2" t="s">
        <v>15</v>
      </c>
      <c r="C533" s="2" t="str" cm="1">
        <f t="array" ref="C53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将文件移动到 S3 智能分层并配置它以在 90 天后将对象移动到较低的存储层。</v>
      </c>
      <c r="D533" s="2"/>
      <c r="E533" s="2" t="str">
        <f>IF(PDF对照_选项A_F[[#This Row],[PDF文本]]="","",EXACT(PDF对照_选项A_F[[#This Row],[Excel文本]],PDF对照_选项A_F[[#This Row],[PDF文本]]))</f>
        <v/>
      </c>
      <c r="F533" s="2" t="str">
        <f>IF(PDF对照_选项A_F[[#This Row],[PDF文本]]="","",NOT(PDF对照_选项A_F[[#This Row],[是否一致]]))</f>
        <v/>
      </c>
      <c r="G533" s="17"/>
      <c r="H533" s="17"/>
      <c r="I533" s="17"/>
    </row>
    <row r="534" spans="1:9">
      <c r="A534" s="2">
        <v>71</v>
      </c>
      <c r="B534" s="2" t="s">
        <v>16</v>
      </c>
      <c r="C534" s="2" t="str" cm="1">
        <f t="array" ref="C53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S3 清单以管理对象并在 90 天后将它们移至 S3 标准-不频繁访问 (S3 Standard-IA)。</v>
      </c>
      <c r="D534" s="2"/>
      <c r="E534" s="2" t="str">
        <f>IF(PDF对照_选项A_F[[#This Row],[PDF文本]]="","",EXACT(PDF对照_选项A_F[[#This Row],[Excel文本]],PDF对照_选项A_F[[#This Row],[PDF文本]]))</f>
        <v/>
      </c>
      <c r="F534" s="2" t="str">
        <f>IF(PDF对照_选项A_F[[#This Row],[PDF文本]]="","",NOT(PDF对照_选项A_F[[#This Row],[是否一致]]))</f>
        <v/>
      </c>
      <c r="G534" s="17"/>
      <c r="H534" s="17"/>
      <c r="I534" s="17"/>
    </row>
    <row r="535" spans="1:9">
      <c r="A535" s="2">
        <v>71</v>
      </c>
      <c r="B535" s="2" t="s">
        <v>17</v>
      </c>
      <c r="C535" s="2" t="str" cm="1">
        <f t="array" ref="C53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实施2 生命周期答案在90 天后将对象从 2 标准移动到3 标准,不断敏访问(2 Standard-14)</v>
      </c>
      <c r="D535" s="2"/>
      <c r="E535" s="2" t="str">
        <f>IF(PDF对照_选项A_F[[#This Row],[PDF文本]]="","",EXACT(PDF对照_选项A_F[[#This Row],[Excel文本]],PDF对照_选项A_F[[#This Row],[PDF文本]]))</f>
        <v/>
      </c>
      <c r="F535" s="2" t="str">
        <f>IF(PDF对照_选项A_F[[#This Row],[PDF文本]]="","",NOT(PDF对照_选项A_F[[#This Row],[是否一致]]))</f>
        <v/>
      </c>
      <c r="G535" s="17"/>
      <c r="H535" s="17"/>
      <c r="I535" s="17"/>
    </row>
    <row r="536" spans="1:9">
      <c r="A536" s="2">
        <v>71</v>
      </c>
      <c r="B536" s="2" t="s">
        <v>41</v>
      </c>
      <c r="C536" s="2" cm="1">
        <f t="array" ref="C53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36" s="2"/>
      <c r="E536" s="2" t="str">
        <f>IF(PDF对照_选项A_F[[#This Row],[PDF文本]]="","",EXACT(PDF对照_选项A_F[[#This Row],[Excel文本]],PDF对照_选项A_F[[#This Row],[PDF文本]]))</f>
        <v/>
      </c>
      <c r="F536" s="2" t="str">
        <f>IF(PDF对照_选项A_F[[#This Row],[PDF文本]]="","",NOT(PDF对照_选项A_F[[#This Row],[是否一致]]))</f>
        <v/>
      </c>
      <c r="G536" s="17"/>
      <c r="H536" s="17"/>
      <c r="I536" s="17"/>
    </row>
    <row r="537" spans="1:9">
      <c r="A537" s="2">
        <v>71</v>
      </c>
      <c r="B537" s="2" t="s">
        <v>221</v>
      </c>
      <c r="C537" s="2" cm="1">
        <f t="array" ref="C53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37" s="2"/>
      <c r="E537" s="2" t="str">
        <f>IF(PDF对照_选项A_F[[#This Row],[PDF文本]]="","",EXACT(PDF对照_选项A_F[[#This Row],[Excel文本]],PDF对照_选项A_F[[#This Row],[PDF文本]]))</f>
        <v/>
      </c>
      <c r="F537" s="2" t="str">
        <f>IF(PDF对照_选项A_F[[#This Row],[PDF文本]]="","",NOT(PDF对照_选项A_F[[#This Row],[是否一致]]))</f>
        <v/>
      </c>
      <c r="G537" s="17"/>
      <c r="H537" s="17"/>
      <c r="I537" s="17"/>
    </row>
    <row r="538" spans="1:9">
      <c r="A538" s="2">
        <v>72</v>
      </c>
      <c r="B538" s="2" t="s">
        <v>14</v>
      </c>
      <c r="C538" s="2" t="str" cm="1">
        <f t="array" ref="C53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在治理模式下使用S3 Object Lock,合法持有1年</v>
      </c>
      <c r="D538" s="2"/>
      <c r="E538" s="2" t="str">
        <f>IF(PDF对照_选项A_F[[#This Row],[PDF文本]]="","",EXACT(PDF对照_选项A_F[[#This Row],[Excel文本]],PDF对照_选项A_F[[#This Row],[PDF文本]]))</f>
        <v/>
      </c>
      <c r="F538" s="2" t="str">
        <f>IF(PDF对照_选项A_F[[#This Row],[PDF文本]]="","",NOT(PDF对照_选项A_F[[#This Row],[是否一致]]))</f>
        <v/>
      </c>
      <c r="G538" s="17"/>
      <c r="H538" s="17"/>
      <c r="I538" s="17"/>
    </row>
    <row r="539" spans="1:9">
      <c r="A539" s="2">
        <v>72</v>
      </c>
      <c r="B539" s="2" t="s">
        <v>15</v>
      </c>
      <c r="C539" s="2" t="str" cm="1">
        <f t="array" ref="C53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在合规模式下使用 S3 对象锁定,保留期为365天.</v>
      </c>
      <c r="D539" s="2"/>
      <c r="E539" s="2" t="str">
        <f>IF(PDF对照_选项A_F[[#This Row],[PDF文本]]="","",EXACT(PDF对照_选项A_F[[#This Row],[Excel文本]],PDF对照_选项A_F[[#This Row],[PDF文本]]))</f>
        <v/>
      </c>
      <c r="F539" s="2" t="str">
        <f>IF(PDF对照_选项A_F[[#This Row],[PDF文本]]="","",NOT(PDF对照_选项A_F[[#This Row],[是否一致]]))</f>
        <v/>
      </c>
      <c r="G539" s="17"/>
      <c r="H539" s="17"/>
      <c r="I539" s="17"/>
    </row>
    <row r="540" spans="1:9">
      <c r="A540" s="2">
        <v>72</v>
      </c>
      <c r="B540" s="2" t="s">
        <v>16</v>
      </c>
      <c r="C540" s="2" t="str" cm="1">
        <f t="array" ref="C54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IAM 角色限制所有用户删除或更改 S3 存储桶中的对象使用 S3 存储桶策略仅允许 IAM 角色</v>
      </c>
      <c r="D540" s="2"/>
      <c r="E540" s="2" t="str">
        <f>IF(PDF对照_选项A_F[[#This Row],[PDF文本]]="","",EXACT(PDF对照_选项A_F[[#This Row],[Excel文本]],PDF对照_选项A_F[[#This Row],[PDF文本]]))</f>
        <v/>
      </c>
      <c r="F540" s="2" t="str">
        <f>IF(PDF对照_选项A_F[[#This Row],[PDF文本]]="","",NOT(PDF对照_选项A_F[[#This Row],[是否一致]]))</f>
        <v/>
      </c>
      <c r="G540" s="17"/>
      <c r="H540" s="17"/>
      <c r="I540" s="17"/>
    </row>
    <row r="541" spans="1:9">
      <c r="A541" s="2">
        <v>72</v>
      </c>
      <c r="B541" s="2" t="s">
        <v>17</v>
      </c>
      <c r="C541" s="2" t="str" cm="1">
        <f t="array" ref="C54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S3 存储桶以在每次添加对象时调用 AWS Lambda 函数</v>
      </c>
      <c r="D541" s="2"/>
      <c r="E541" s="2" t="str">
        <f>IF(PDF对照_选项A_F[[#This Row],[PDF文本]]="","",EXACT(PDF对照_选项A_F[[#This Row],[Excel文本]],PDF对照_选项A_F[[#This Row],[PDF文本]]))</f>
        <v/>
      </c>
      <c r="F541" s="2" t="str">
        <f>IF(PDF对照_选项A_F[[#This Row],[PDF文本]]="","",NOT(PDF对照_选项A_F[[#This Row],[是否一致]]))</f>
        <v/>
      </c>
      <c r="G541" s="17"/>
      <c r="H541" s="17"/>
      <c r="I541" s="17"/>
    </row>
    <row r="542" spans="1:9">
      <c r="A542" s="2">
        <v>72</v>
      </c>
      <c r="B542" s="2" t="s">
        <v>41</v>
      </c>
      <c r="C542" s="2" cm="1">
        <f t="array" ref="C54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42" s="2"/>
      <c r="E542" s="2" t="str">
        <f>IF(PDF对照_选项A_F[[#This Row],[PDF文本]]="","",EXACT(PDF对照_选项A_F[[#This Row],[Excel文本]],PDF对照_选项A_F[[#This Row],[PDF文本]]))</f>
        <v/>
      </c>
      <c r="F542" s="2" t="str">
        <f>IF(PDF对照_选项A_F[[#This Row],[PDF文本]]="","",NOT(PDF对照_选项A_F[[#This Row],[是否一致]]))</f>
        <v/>
      </c>
      <c r="G542" s="17"/>
      <c r="H542" s="17"/>
      <c r="I542" s="17"/>
    </row>
    <row r="543" spans="1:9">
      <c r="A543" s="2">
        <v>72</v>
      </c>
      <c r="B543" s="2" t="s">
        <v>221</v>
      </c>
      <c r="C543" s="2" cm="1">
        <f t="array" ref="C54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43" s="2"/>
      <c r="E543" s="2" t="str">
        <f>IF(PDF对照_选项A_F[[#This Row],[PDF文本]]="","",EXACT(PDF对照_选项A_F[[#This Row],[Excel文本]],PDF对照_选项A_F[[#This Row],[PDF文本]]))</f>
        <v/>
      </c>
      <c r="F543" s="2" t="str">
        <f>IF(PDF对照_选项A_F[[#This Row],[PDF文本]]="","",NOT(PDF对照_选项A_F[[#This Row],[是否一致]]))</f>
        <v/>
      </c>
      <c r="G543" s="17"/>
      <c r="H543" s="17"/>
      <c r="I543" s="17"/>
    </row>
    <row r="544" spans="1:9">
      <c r="A544" s="2">
        <v>73</v>
      </c>
      <c r="B544" s="2" t="s">
        <v>14</v>
      </c>
      <c r="C544" s="2" t="str" cm="1">
        <f t="array" ref="C54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DataSync 将 53 仔储连接到 Web 应用程序.</v>
      </c>
      <c r="D544" s="2"/>
      <c r="E544" s="2" t="str">
        <f>IF(PDF对照_选项A_F[[#This Row],[PDF文本]]="","",EXACT(PDF对照_选项A_F[[#This Row],[Excel文本]],PDF对照_选项A_F[[#This Row],[PDF文本]]))</f>
        <v/>
      </c>
      <c r="F544" s="2" t="str">
        <f>IF(PDF对照_选项A_F[[#This Row],[PDF文本]]="","",NOT(PDF对照_选项A_F[[#This Row],[是否一致]]))</f>
        <v/>
      </c>
      <c r="G544" s="17"/>
      <c r="H544" s="17"/>
      <c r="I544" s="17"/>
    </row>
    <row r="545" spans="1:9">
      <c r="A545" s="2">
        <v>73</v>
      </c>
      <c r="B545" s="2" t="s">
        <v>15</v>
      </c>
      <c r="C545" s="2" t="str" cm="1">
        <f t="array" ref="C54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部署 AWS Global Accelerator 以将 S3 存储桶连接到 Web 应用程序.</v>
      </c>
      <c r="D545" s="2"/>
      <c r="E545" s="2" t="str">
        <f>IF(PDF对照_选项A_F[[#This Row],[PDF文本]]="","",EXACT(PDF对照_选项A_F[[#This Row],[Excel文本]],PDF对照_选项A_F[[#This Row],[PDF文本]]))</f>
        <v/>
      </c>
      <c r="F545" s="2" t="str">
        <f>IF(PDF对照_选项A_F[[#This Row],[PDF文本]]="","",NOT(PDF对照_选项A_F[[#This Row],[是否一致]]))</f>
        <v/>
      </c>
      <c r="G545" s="17"/>
      <c r="H545" s="17"/>
      <c r="I545" s="17"/>
    </row>
    <row r="546" spans="1:9">
      <c r="A546" s="2">
        <v>73</v>
      </c>
      <c r="B546" s="2" t="s">
        <v>16</v>
      </c>
      <c r="C546" s="2" t="str" cm="1">
        <f t="array" ref="C54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部署 Amazon CloudFront 以将 S3 存储桶连接到 CloudFront 边缘服务器.</v>
      </c>
      <c r="D546" s="2"/>
      <c r="E546" s="2" t="str">
        <f>IF(PDF对照_选项A_F[[#This Row],[PDF文本]]="","",EXACT(PDF对照_选项A_F[[#This Row],[Excel文本]],PDF对照_选项A_F[[#This Row],[PDF文本]]))</f>
        <v/>
      </c>
      <c r="F546" s="2" t="str">
        <f>IF(PDF对照_选项A_F[[#This Row],[PDF文本]]="","",NOT(PDF对照_选项A_F[[#This Row],[是否一致]]))</f>
        <v/>
      </c>
      <c r="G546" s="17"/>
      <c r="H546" s="17"/>
      <c r="I546" s="17"/>
    </row>
    <row r="547" spans="1:9">
      <c r="A547" s="2">
        <v>73</v>
      </c>
      <c r="B547" s="2" t="s">
        <v>17</v>
      </c>
      <c r="C547" s="2" t="str" cm="1">
        <f t="array" ref="C54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Simple Queue Service (Amazon SQS) 将 S3 存储桶连接到 Web 应用程序.</v>
      </c>
      <c r="D547" s="2"/>
      <c r="E547" s="2" t="str">
        <f>IF(PDF对照_选项A_F[[#This Row],[PDF文本]]="","",EXACT(PDF对照_选项A_F[[#This Row],[Excel文本]],PDF对照_选项A_F[[#This Row],[PDF文本]]))</f>
        <v/>
      </c>
      <c r="F547" s="2" t="str">
        <f>IF(PDF对照_选项A_F[[#This Row],[PDF文本]]="","",NOT(PDF对照_选项A_F[[#This Row],[是否一致]]))</f>
        <v/>
      </c>
      <c r="G547" s="17"/>
      <c r="H547" s="17"/>
      <c r="I547" s="17"/>
    </row>
    <row r="548" spans="1:9">
      <c r="A548" s="2">
        <v>73</v>
      </c>
      <c r="B548" s="2" t="s">
        <v>41</v>
      </c>
      <c r="C548" s="2" cm="1">
        <f t="array" ref="C54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48" s="2"/>
      <c r="E548" s="2" t="str">
        <f>IF(PDF对照_选项A_F[[#This Row],[PDF文本]]="","",EXACT(PDF对照_选项A_F[[#This Row],[Excel文本]],PDF对照_选项A_F[[#This Row],[PDF文本]]))</f>
        <v/>
      </c>
      <c r="F548" s="2" t="str">
        <f>IF(PDF对照_选项A_F[[#This Row],[PDF文本]]="","",NOT(PDF对照_选项A_F[[#This Row],[是否一致]]))</f>
        <v/>
      </c>
      <c r="G548" s="17"/>
      <c r="H548" s="17"/>
      <c r="I548" s="17"/>
    </row>
    <row r="549" spans="1:9">
      <c r="A549" s="2">
        <v>73</v>
      </c>
      <c r="B549" s="2" t="s">
        <v>221</v>
      </c>
      <c r="C549" s="2" cm="1">
        <f t="array" ref="C54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49" s="2"/>
      <c r="E549" s="2" t="str">
        <f>IF(PDF对照_选项A_F[[#This Row],[PDF文本]]="","",EXACT(PDF对照_选项A_F[[#This Row],[Excel文本]],PDF对照_选项A_F[[#This Row],[PDF文本]]))</f>
        <v/>
      </c>
      <c r="F549" s="2" t="str">
        <f>IF(PDF对照_选项A_F[[#This Row],[PDF文本]]="","",NOT(PDF对照_选项A_F[[#This Row],[是否一致]]))</f>
        <v/>
      </c>
      <c r="G549" s="17"/>
      <c r="H549" s="17"/>
      <c r="I549" s="17"/>
    </row>
    <row r="550" spans="1:9">
      <c r="A550" s="2">
        <v>74</v>
      </c>
      <c r="B550" s="2" t="s">
        <v>14</v>
      </c>
      <c r="C550" s="2" t="str" cm="1">
        <f t="array" ref="C55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Athena 敌人一次性查询.使用 Amazon QuickSight 为 KPI 创建控制面板.</v>
      </c>
      <c r="D550" s="2"/>
      <c r="E550" s="2" t="str">
        <f>IF(PDF对照_选项A_F[[#This Row],[PDF文本]]="","",EXACT(PDF对照_选项A_F[[#This Row],[Excel文本]],PDF对照_选项A_F[[#This Row],[PDF文本]]))</f>
        <v/>
      </c>
      <c r="F550" s="2" t="str">
        <f>IF(PDF对照_选项A_F[[#This Row],[PDF文本]]="","",NOT(PDF对照_选项A_F[[#This Row],[是否一致]]))</f>
        <v/>
      </c>
      <c r="G550" s="17"/>
      <c r="H550" s="17"/>
      <c r="I550" s="17"/>
    </row>
    <row r="551" spans="1:9">
      <c r="A551" s="2">
        <v>74</v>
      </c>
      <c r="B551" s="2" t="s">
        <v>15</v>
      </c>
      <c r="C551" s="2" t="str" cm="1">
        <f t="array" ref="C55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Kinesis Data Analytics 进行一次性查询.使用 Amazon QuickSight 为 KPI 创建控制面板.</v>
      </c>
      <c r="D551" s="2"/>
      <c r="E551" s="2" t="str">
        <f>IF(PDF对照_选项A_F[[#This Row],[PDF文本]]="","",EXACT(PDF对照_选项A_F[[#This Row],[Excel文本]],PDF对照_选项A_F[[#This Row],[PDF文本]]))</f>
        <v/>
      </c>
      <c r="F551" s="2" t="str">
        <f>IF(PDF对照_选项A_F[[#This Row],[PDF文本]]="","",NOT(PDF对照_选项A_F[[#This Row],[是否一致]]))</f>
        <v/>
      </c>
      <c r="G551" s="17"/>
      <c r="H551" s="17"/>
      <c r="I551" s="17"/>
    </row>
    <row r="552" spans="1:9">
      <c r="A552" s="2">
        <v>74</v>
      </c>
      <c r="B552" s="2" t="s">
        <v>16</v>
      </c>
      <c r="C552" s="2" t="str" cm="1">
        <f t="array" ref="C55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创建自定义 AWS Lambda 函数以将单个记录从 me 数据库移动到 Amazon Redshift 集群.</v>
      </c>
      <c r="D552" s="2"/>
      <c r="E552" s="2" t="str">
        <f>IF(PDF对照_选项A_F[[#This Row],[PDF文本]]="","",EXACT(PDF对照_选项A_F[[#This Row],[Excel文本]],PDF对照_选项A_F[[#This Row],[PDF文本]]))</f>
        <v/>
      </c>
      <c r="F552" s="2" t="str">
        <f>IF(PDF对照_选项A_F[[#This Row],[PDF文本]]="","",NOT(PDF对照_选项A_F[[#This Row],[是否一致]]))</f>
        <v/>
      </c>
      <c r="G552" s="17"/>
      <c r="H552" s="17"/>
      <c r="I552" s="17"/>
    </row>
    <row r="553" spans="1:9">
      <c r="A553" s="2">
        <v>74</v>
      </c>
      <c r="B553" s="2" t="s">
        <v>17</v>
      </c>
      <c r="C553" s="2" t="str" cm="1">
        <f t="array" ref="C55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Glue 提取转换和 toad (ETL)作业将数据转换为 JSON 格式.将数据加载到多个 Amazon OpenSearch Service (Amazon Elasticsearch Service) 集群中.</v>
      </c>
      <c r="D553" s="2"/>
      <c r="E553" s="2" t="str">
        <f>IF(PDF对照_选项A_F[[#This Row],[PDF文本]]="","",EXACT(PDF对照_选项A_F[[#This Row],[Excel文本]],PDF对照_选项A_F[[#This Row],[PDF文本]]))</f>
        <v/>
      </c>
      <c r="F553" s="2" t="str">
        <f>IF(PDF对照_选项A_F[[#This Row],[PDF文本]]="","",NOT(PDF对照_选项A_F[[#This Row],[是否一致]]))</f>
        <v/>
      </c>
      <c r="G553" s="17"/>
      <c r="H553" s="17"/>
      <c r="I553" s="17"/>
    </row>
    <row r="554" spans="1:9">
      <c r="A554" s="2">
        <v>74</v>
      </c>
      <c r="B554" s="2" t="s">
        <v>41</v>
      </c>
      <c r="C554" s="2" t="str" cm="1">
        <f t="array" ref="C55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Lake Formation 中的蓝图来识别可以摄取到数据湖中的数据.使用 AWS Glue 抓取源提取数据并将数据以 Apache Parquet 格式加载到 Amazon S3.</v>
      </c>
      <c r="D554" s="2"/>
      <c r="E554" s="2" t="str">
        <f>IF(PDF对照_选项A_F[[#This Row],[PDF文本]]="","",EXACT(PDF对照_选项A_F[[#This Row],[Excel文本]],PDF对照_选项A_F[[#This Row],[PDF文本]]))</f>
        <v/>
      </c>
      <c r="F554" s="2" t="str">
        <f>IF(PDF对照_选项A_F[[#This Row],[PDF文本]]="","",NOT(PDF对照_选项A_F[[#This Row],[是否一致]]))</f>
        <v/>
      </c>
      <c r="G554" s="17"/>
      <c r="H554" s="17"/>
      <c r="I554" s="17"/>
    </row>
    <row r="555" spans="1:9">
      <c r="A555" s="2">
        <v>74</v>
      </c>
      <c r="B555" s="2" t="s">
        <v>221</v>
      </c>
      <c r="C555" s="2" cm="1">
        <f t="array" ref="C55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55" s="2"/>
      <c r="E555" s="2" t="str">
        <f>IF(PDF对照_选项A_F[[#This Row],[PDF文本]]="","",EXACT(PDF对照_选项A_F[[#This Row],[Excel文本]],PDF对照_选项A_F[[#This Row],[PDF文本]]))</f>
        <v/>
      </c>
      <c r="F555" s="2" t="str">
        <f>IF(PDF对照_选项A_F[[#This Row],[PDF文本]]="","",NOT(PDF对照_选项A_F[[#This Row],[是否一致]]))</f>
        <v/>
      </c>
      <c r="G555" s="17"/>
      <c r="H555" s="17"/>
      <c r="I555" s="17"/>
    </row>
    <row r="556" spans="1:9">
      <c r="A556" s="2">
        <v>75</v>
      </c>
      <c r="B556" s="2" t="s">
        <v>14</v>
      </c>
      <c r="C556" s="2" t="str" cm="1">
        <f t="array" ref="C55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在数据库前使用 Amazon ElastiCache.</v>
      </c>
      <c r="D556" s="2"/>
      <c r="E556" s="2" t="str">
        <f>IF(PDF对照_选项A_F[[#This Row],[PDF文本]]="","",EXACT(PDF对照_选项A_F[[#This Row],[Excel文本]],PDF对照_选项A_F[[#This Row],[PDF文本]]))</f>
        <v/>
      </c>
      <c r="F556" s="2" t="str">
        <f>IF(PDF对照_选项A_F[[#This Row],[PDF文本]]="","",NOT(PDF对照_选项A_F[[#This Row],[是否一致]]))</f>
        <v/>
      </c>
      <c r="G556" s="17"/>
      <c r="H556" s="17"/>
      <c r="I556" s="17"/>
    </row>
    <row r="557" spans="1:9">
      <c r="A557" s="2">
        <v>75</v>
      </c>
      <c r="B557" s="2" t="s">
        <v>15</v>
      </c>
      <c r="C557" s="2" t="str" cm="1">
        <f t="array" ref="C55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在应用程序和数据库之间使用 RDS Proxy.</v>
      </c>
      <c r="D557" s="2"/>
      <c r="E557" s="2" t="str">
        <f>IF(PDF对照_选项A_F[[#This Row],[PDF文本]]="","",EXACT(PDF对照_选项A_F[[#This Row],[Excel文本]],PDF对照_选项A_F[[#This Row],[PDF文本]]))</f>
        <v/>
      </c>
      <c r="F557" s="2" t="str">
        <f>IF(PDF对照_选项A_F[[#This Row],[PDF文本]]="","",NOT(PDF对照_选项A_F[[#This Row],[是否一致]]))</f>
        <v/>
      </c>
      <c r="G557" s="17"/>
      <c r="H557" s="17"/>
      <c r="I557" s="17"/>
    </row>
    <row r="558" spans="1:9">
      <c r="A558" s="2">
        <v>75</v>
      </c>
      <c r="B558" s="2" t="s">
        <v>16</v>
      </c>
      <c r="C558" s="2" t="str" cm="1">
        <f t="array" ref="C55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将应用程序从 EC2 实例迁移到 AWS Lambda.</v>
      </c>
      <c r="D558" s="2"/>
      <c r="E558" s="2" t="str">
        <f>IF(PDF对照_选项A_F[[#This Row],[PDF文本]]="","",EXACT(PDF对照_选项A_F[[#This Row],[Excel文本]],PDF对照_选项A_F[[#This Row],[PDF文本]]))</f>
        <v/>
      </c>
      <c r="F558" s="2" t="str">
        <f>IF(PDF对照_选项A_F[[#This Row],[PDF文本]]="","",NOT(PDF对照_选项A_F[[#This Row],[是否一致]]))</f>
        <v/>
      </c>
      <c r="G558" s="17"/>
      <c r="H558" s="17"/>
      <c r="I558" s="17"/>
    </row>
    <row r="559" spans="1:9">
      <c r="A559" s="2">
        <v>75</v>
      </c>
      <c r="B559" s="2" t="s">
        <v>17</v>
      </c>
      <c r="C559" s="2" t="str" cm="1">
        <f t="array" ref="C55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将数据库从 Amazon RDS for MySQL 迁移到 Amazon DynamoDB ssone</v>
      </c>
      <c r="D559" s="2"/>
      <c r="E559" s="2" t="str">
        <f>IF(PDF对照_选项A_F[[#This Row],[PDF文本]]="","",EXACT(PDF对照_选项A_F[[#This Row],[Excel文本]],PDF对照_选项A_F[[#This Row],[PDF文本]]))</f>
        <v/>
      </c>
      <c r="F559" s="2" t="str">
        <f>IF(PDF对照_选项A_F[[#This Row],[PDF文本]]="","",NOT(PDF对照_选项A_F[[#This Row],[是否一致]]))</f>
        <v/>
      </c>
      <c r="G559" s="17"/>
      <c r="H559" s="17"/>
      <c r="I559" s="17"/>
    </row>
    <row r="560" spans="1:9">
      <c r="A560" s="2">
        <v>75</v>
      </c>
      <c r="B560" s="2" t="s">
        <v>41</v>
      </c>
      <c r="C560" s="2" cm="1">
        <f t="array" ref="C56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60" s="2"/>
      <c r="E560" s="2" t="str">
        <f>IF(PDF对照_选项A_F[[#This Row],[PDF文本]]="","",EXACT(PDF对照_选项A_F[[#This Row],[Excel文本]],PDF对照_选项A_F[[#This Row],[PDF文本]]))</f>
        <v/>
      </c>
      <c r="F560" s="2" t="str">
        <f>IF(PDF对照_选项A_F[[#This Row],[PDF文本]]="","",NOT(PDF对照_选项A_F[[#This Row],[是否一致]]))</f>
        <v/>
      </c>
      <c r="G560" s="17"/>
      <c r="H560" s="17"/>
      <c r="I560" s="17"/>
    </row>
    <row r="561" spans="1:9">
      <c r="A561" s="2">
        <v>75</v>
      </c>
      <c r="B561" s="2" t="s">
        <v>221</v>
      </c>
      <c r="C561" s="2" cm="1">
        <f t="array" ref="C56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61" s="2"/>
      <c r="E561" s="2" t="str">
        <f>IF(PDF对照_选项A_F[[#This Row],[PDF文本]]="","",EXACT(PDF对照_选项A_F[[#This Row],[Excel文本]],PDF对照_选项A_F[[#This Row],[PDF文本]]))</f>
        <v/>
      </c>
      <c r="F561" s="2" t="str">
        <f>IF(PDF对照_选项A_F[[#This Row],[PDF文本]]="","",NOT(PDF对照_选项A_F[[#This Row],[是否一致]]))</f>
        <v/>
      </c>
      <c r="G561" s="17"/>
      <c r="H561" s="17"/>
      <c r="I561" s="17"/>
    </row>
    <row r="562" spans="1:9">
      <c r="A562" s="2">
        <v>76</v>
      </c>
      <c r="B562" s="2" t="s">
        <v>14</v>
      </c>
      <c r="C562" s="2" t="str" cm="1">
        <f t="array" ref="C56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订购 AWS Snowball 设备以传输数据.使用生命周期策略将文件转换到 Amazon S3 Glacier Deep Archive.</v>
      </c>
      <c r="D562" s="2"/>
      <c r="E562" s="2" t="str">
        <f>IF(PDF对照_选项A_F[[#This Row],[PDF文本]]="","",EXACT(PDF对照_选项A_F[[#This Row],[Excel文本]],PDF对照_选项A_F[[#This Row],[PDF文本]]))</f>
        <v/>
      </c>
      <c r="F562" s="2" t="str">
        <f>IF(PDF对照_选项A_F[[#This Row],[PDF文本]]="","",NOT(PDF对照_选项A_F[[#This Row],[是否一致]]))</f>
        <v/>
      </c>
      <c r="G562" s="17"/>
      <c r="H562" s="17"/>
      <c r="I562" s="17"/>
    </row>
    <row r="563" spans="1:9">
      <c r="A563" s="2">
        <v>76</v>
      </c>
      <c r="B563" s="2" t="s">
        <v>15</v>
      </c>
      <c r="C563" s="2" t="str" cm="1">
        <f t="array" ref="C56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在数据中心和 Amazon VPC 之间部署 VPN 连接.使用 AWS CLI 将数据从本地复制到 Amazon S3 Glacier.</v>
      </c>
      <c r="D563" s="2"/>
      <c r="E563" s="2" t="str">
        <f>IF(PDF对照_选项A_F[[#This Row],[PDF文本]]="","",EXACT(PDF对照_选项A_F[[#This Row],[Excel文本]],PDF对照_选项A_F[[#This Row],[PDF文本]]))</f>
        <v/>
      </c>
      <c r="F563" s="2" t="str">
        <f>IF(PDF对照_选项A_F[[#This Row],[PDF文本]]="","",NOT(PDF对照_选项A_F[[#This Row],[是否一致]]))</f>
        <v/>
      </c>
      <c r="G563" s="17"/>
      <c r="H563" s="17"/>
      <c r="I563" s="17"/>
    </row>
    <row r="564" spans="1:9">
      <c r="A564" s="2">
        <v>76</v>
      </c>
      <c r="B564" s="2" t="s">
        <v>16</v>
      </c>
      <c r="C564" s="2" t="str" cm="1">
        <f t="array" ref="C56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提供 500 Mbps AWS Direct Connect 连接并将数据传输到 Amazon S3.使用生命周期策略将文件转换到 Amazon S3 Glacier Deep Archive.</v>
      </c>
      <c r="D564" s="2"/>
      <c r="E564" s="2" t="str">
        <f>IF(PDF对照_选项A_F[[#This Row],[PDF文本]]="","",EXACT(PDF对照_选项A_F[[#This Row],[Excel文本]],PDF对照_选项A_F[[#This Row],[PDF文本]]))</f>
        <v/>
      </c>
      <c r="F564" s="2" t="str">
        <f>IF(PDF对照_选项A_F[[#This Row],[PDF文本]]="","",NOT(PDF对照_选项A_F[[#This Row],[是否一致]]))</f>
        <v/>
      </c>
      <c r="G564" s="17"/>
      <c r="H564" s="17"/>
      <c r="I564" s="17"/>
    </row>
    <row r="565" spans="1:9">
      <c r="A565" s="2">
        <v>76</v>
      </c>
      <c r="B565" s="2" t="s">
        <v>17</v>
      </c>
      <c r="C565" s="2" t="str" cm="1">
        <f t="array" ref="C56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DataSync 传输数据并在本地部署 DataSync 代理.使用 DataSync 任务将文件从本地 NAS 存储复制到 Amazon S3 Glacier.</v>
      </c>
      <c r="D565" s="2"/>
      <c r="E565" s="2" t="str">
        <f>IF(PDF对照_选项A_F[[#This Row],[PDF文本]]="","",EXACT(PDF对照_选项A_F[[#This Row],[Excel文本]],PDF对照_选项A_F[[#This Row],[PDF文本]]))</f>
        <v/>
      </c>
      <c r="F565" s="2" t="str">
        <f>IF(PDF对照_选项A_F[[#This Row],[PDF文本]]="","",NOT(PDF对照_选项A_F[[#This Row],[是否一致]]))</f>
        <v/>
      </c>
      <c r="G565" s="17"/>
      <c r="H565" s="17"/>
      <c r="I565" s="17"/>
    </row>
    <row r="566" spans="1:9">
      <c r="A566" s="2">
        <v>76</v>
      </c>
      <c r="B566" s="2" t="s">
        <v>41</v>
      </c>
      <c r="C566" s="2" cm="1">
        <f t="array" ref="C56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66" s="2"/>
      <c r="E566" s="2" t="str">
        <f>IF(PDF对照_选项A_F[[#This Row],[PDF文本]]="","",EXACT(PDF对照_选项A_F[[#This Row],[Excel文本]],PDF对照_选项A_F[[#This Row],[PDF文本]]))</f>
        <v/>
      </c>
      <c r="F566" s="2" t="str">
        <f>IF(PDF对照_选项A_F[[#This Row],[PDF文本]]="","",NOT(PDF对照_选项A_F[[#This Row],[是否一致]]))</f>
        <v/>
      </c>
      <c r="G566" s="17"/>
      <c r="H566" s="17"/>
      <c r="I566" s="17"/>
    </row>
    <row r="567" spans="1:9">
      <c r="A567" s="2">
        <v>76</v>
      </c>
      <c r="B567" s="2" t="s">
        <v>221</v>
      </c>
      <c r="C567" s="2" cm="1">
        <f t="array" ref="C56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67" s="2"/>
      <c r="E567" s="2" t="str">
        <f>IF(PDF对照_选项A_F[[#This Row],[PDF文本]]="","",EXACT(PDF对照_选项A_F[[#This Row],[Excel文本]],PDF对照_选项A_F[[#This Row],[PDF文本]]))</f>
        <v/>
      </c>
      <c r="F567" s="2" t="str">
        <f>IF(PDF对照_选项A_F[[#This Row],[PDF文本]]="","",NOT(PDF对照_选项A_F[[#This Row],[是否一致]]))</f>
        <v/>
      </c>
      <c r="G567" s="17"/>
      <c r="H567" s="17"/>
      <c r="I567" s="17"/>
    </row>
    <row r="568" spans="1:9">
      <c r="A568" s="2">
        <v>77</v>
      </c>
      <c r="B568" s="2" t="s">
        <v>14</v>
      </c>
      <c r="C568" s="2" t="str" cm="1">
        <f t="array" ref="C56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更新 Route 53 记录以使用延迟路由策略.将托管在 Amazon S3 存储桶中的静态错误页面添加到记录中,以便将流量发送到响应速度最快的终端节点.</v>
      </c>
      <c r="D568" s="2"/>
      <c r="E568" s="2" t="str">
        <f>IF(PDF对照_选项A_F[[#This Row],[PDF文本]]="","",EXACT(PDF对照_选项A_F[[#This Row],[Excel文本]],PDF对照_选项A_F[[#This Row],[PDF文本]]))</f>
        <v/>
      </c>
      <c r="F568" s="2" t="str">
        <f>IF(PDF对照_选项A_F[[#This Row],[PDF文本]]="","",NOT(PDF对照_选项A_F[[#This Row],[是否一致]]))</f>
        <v/>
      </c>
      <c r="G568" s="17"/>
      <c r="H568" s="17"/>
      <c r="I568" s="17"/>
    </row>
    <row r="569" spans="1:9">
      <c r="A569" s="2">
        <v>77</v>
      </c>
      <c r="B569" s="2" t="s">
        <v>15</v>
      </c>
      <c r="C569" s="2" t="str" cm="1">
        <f t="array" ref="C56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设置 Route 53 主动-被动故障转移配置.当 Route 53 运行状况检查确定 ALB 终端节点运行状况不佳时,将流量定向到托管在 Amazon S3 存储桶中的静态错误页面,</v>
      </c>
      <c r="D569" s="2"/>
      <c r="E569" s="2" t="str">
        <f>IF(PDF对照_选项A_F[[#This Row],[PDF文本]]="","",EXACT(PDF对照_选项A_F[[#This Row],[Excel文本]],PDF对照_选项A_F[[#This Row],[PDF文本]]))</f>
        <v/>
      </c>
      <c r="F569" s="2" t="str">
        <f>IF(PDF对照_选项A_F[[#This Row],[PDF文本]]="","",NOT(PDF对照_选项A_F[[#This Row],[是否一致]]))</f>
        <v/>
      </c>
      <c r="G569" s="17"/>
      <c r="H569" s="17"/>
      <c r="I569" s="17"/>
    </row>
    <row r="570" spans="1:9">
      <c r="A570" s="2">
        <v>77</v>
      </c>
      <c r="B570" s="2" t="s">
        <v>16</v>
      </c>
      <c r="C570" s="2" t="str" cm="1">
        <f t="array" ref="C57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ALB 和托管静态错误页面作为终端节点的 Amazon EC2 实例设置 Route 53 主动-主动配置.配置 Route 53 以仅在 ALB 的运行状况检查失败时向实例发送请求.</v>
      </c>
      <c r="D570" s="2"/>
      <c r="E570" s="2" t="str">
        <f>IF(PDF对照_选项A_F[[#This Row],[PDF文本]]="","",EXACT(PDF对照_选项A_F[[#This Row],[Excel文本]],PDF对照_选项A_F[[#This Row],[PDF文本]]))</f>
        <v/>
      </c>
      <c r="F570" s="2" t="str">
        <f>IF(PDF对照_选项A_F[[#This Row],[PDF文本]]="","",NOT(PDF对照_选项A_F[[#This Row],[是否一致]]))</f>
        <v/>
      </c>
      <c r="G570" s="17"/>
      <c r="H570" s="17"/>
      <c r="I570" s="17"/>
    </row>
    <row r="571" spans="1:9">
      <c r="A571" s="2">
        <v>77</v>
      </c>
      <c r="B571" s="2" t="s">
        <v>17</v>
      </c>
      <c r="C571" s="2" t="str" cm="1">
        <f t="array" ref="C57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更新 Route 53 记录以使用多值应答路由策略.创建运行状况检查.如果运行状况检查通过,则将流量引导至网站.如果运行状况检查未通过,则将流量引导至托管在 Amazon S3 中的静态错误页面经过.</v>
      </c>
      <c r="D571" s="2"/>
      <c r="E571" s="2" t="str">
        <f>IF(PDF对照_选项A_F[[#This Row],[PDF文本]]="","",EXACT(PDF对照_选项A_F[[#This Row],[Excel文本]],PDF对照_选项A_F[[#This Row],[PDF文本]]))</f>
        <v/>
      </c>
      <c r="F571" s="2" t="str">
        <f>IF(PDF对照_选项A_F[[#This Row],[PDF文本]]="","",NOT(PDF对照_选项A_F[[#This Row],[是否一致]]))</f>
        <v/>
      </c>
      <c r="G571" s="17"/>
      <c r="H571" s="17"/>
      <c r="I571" s="17"/>
    </row>
    <row r="572" spans="1:9">
      <c r="A572" s="2">
        <v>77</v>
      </c>
      <c r="B572" s="2" t="s">
        <v>41</v>
      </c>
      <c r="C572" s="2" cm="1">
        <f t="array" ref="C57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72" s="2"/>
      <c r="E572" s="2" t="str">
        <f>IF(PDF对照_选项A_F[[#This Row],[PDF文本]]="","",EXACT(PDF对照_选项A_F[[#This Row],[Excel文本]],PDF对照_选项A_F[[#This Row],[PDF文本]]))</f>
        <v/>
      </c>
      <c r="F572" s="2" t="str">
        <f>IF(PDF对照_选项A_F[[#This Row],[PDF文本]]="","",NOT(PDF对照_选项A_F[[#This Row],[是否一致]]))</f>
        <v/>
      </c>
      <c r="G572" s="17"/>
      <c r="H572" s="17"/>
      <c r="I572" s="17"/>
    </row>
    <row r="573" spans="1:9">
      <c r="A573" s="2">
        <v>77</v>
      </c>
      <c r="B573" s="2" t="s">
        <v>221</v>
      </c>
      <c r="C573" s="2" cm="1">
        <f t="array" ref="C57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73" s="2"/>
      <c r="E573" s="2" t="str">
        <f>IF(PDF对照_选项A_F[[#This Row],[PDF文本]]="","",EXACT(PDF对照_选项A_F[[#This Row],[Excel文本]],PDF对照_选项A_F[[#This Row],[PDF文本]]))</f>
        <v/>
      </c>
      <c r="F573" s="2" t="str">
        <f>IF(PDF对照_选项A_F[[#This Row],[PDF文本]]="","",NOT(PDF对照_选项A_F[[#This Row],[是否一致]]))</f>
        <v/>
      </c>
      <c r="G573" s="17"/>
      <c r="H573" s="17"/>
      <c r="I573" s="17"/>
    </row>
    <row r="574" spans="1:9">
      <c r="A574" s="2">
        <v>78</v>
      </c>
      <c r="B574" s="2" t="s">
        <v>14</v>
      </c>
      <c r="C574" s="2" cm="1">
        <f t="array" ref="C57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74" s="2"/>
      <c r="E574" s="2" t="str">
        <f>IF(PDF对照_选项A_F[[#This Row],[PDF文本]]="","",EXACT(PDF对照_选项A_F[[#This Row],[Excel文本]],PDF对照_选项A_F[[#This Row],[PDF文本]]))</f>
        <v/>
      </c>
      <c r="F574" s="2" t="str">
        <f>IF(PDF对照_选项A_F[[#This Row],[PDF文本]]="","",NOT(PDF对照_选项A_F[[#This Row],[是否一致]]))</f>
        <v/>
      </c>
      <c r="G574" s="17"/>
      <c r="H574" s="17"/>
      <c r="I574" s="17"/>
    </row>
    <row r="575" spans="1:9">
      <c r="A575" s="2">
        <v>78</v>
      </c>
      <c r="B575" s="2" t="s">
        <v>15</v>
      </c>
      <c r="C575" s="2" cm="1">
        <f t="array" ref="C57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75" s="2"/>
      <c r="E575" s="2" t="str">
        <f>IF(PDF对照_选项A_F[[#This Row],[PDF文本]]="","",EXACT(PDF对照_选项A_F[[#This Row],[Excel文本]],PDF对照_选项A_F[[#This Row],[PDF文本]]))</f>
        <v/>
      </c>
      <c r="F575" s="2" t="str">
        <f>IF(PDF对照_选项A_F[[#This Row],[PDF文本]]="","",NOT(PDF对照_选项A_F[[#This Row],[是否一致]]))</f>
        <v/>
      </c>
      <c r="G575" s="17"/>
      <c r="H575" s="17"/>
      <c r="I575" s="17"/>
    </row>
    <row r="576" spans="1:9">
      <c r="A576" s="2">
        <v>78</v>
      </c>
      <c r="B576" s="2" t="s">
        <v>16</v>
      </c>
      <c r="C576" s="2" cm="1">
        <f t="array" ref="C57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76" s="2"/>
      <c r="E576" s="2" t="str">
        <f>IF(PDF对照_选项A_F[[#This Row],[PDF文本]]="","",EXACT(PDF对照_选项A_F[[#This Row],[Excel文本]],PDF对照_选项A_F[[#This Row],[PDF文本]]))</f>
        <v/>
      </c>
      <c r="F576" s="2" t="str">
        <f>IF(PDF对照_选项A_F[[#This Row],[PDF文本]]="","",NOT(PDF对照_选项A_F[[#This Row],[是否一致]]))</f>
        <v/>
      </c>
      <c r="G576" s="17"/>
      <c r="H576" s="17"/>
      <c r="I576" s="17"/>
    </row>
    <row r="577" spans="1:9">
      <c r="A577" s="2">
        <v>78</v>
      </c>
      <c r="B577" s="2" t="s">
        <v>17</v>
      </c>
      <c r="C577" s="2" cm="1">
        <f t="array" ref="C57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77" s="2"/>
      <c r="E577" s="2" t="str">
        <f>IF(PDF对照_选项A_F[[#This Row],[PDF文本]]="","",EXACT(PDF对照_选项A_F[[#This Row],[Excel文本]],PDF对照_选项A_F[[#This Row],[PDF文本]]))</f>
        <v/>
      </c>
      <c r="F577" s="2" t="str">
        <f>IF(PDF对照_选项A_F[[#This Row],[PDF文本]]="","",NOT(PDF对照_选项A_F[[#This Row],[是否一致]]))</f>
        <v/>
      </c>
      <c r="G577" s="17"/>
      <c r="H577" s="17"/>
      <c r="I577" s="17"/>
    </row>
    <row r="578" spans="1:9">
      <c r="A578" s="2">
        <v>78</v>
      </c>
      <c r="B578" s="2" t="s">
        <v>41</v>
      </c>
      <c r="C578" s="2" cm="1">
        <f t="array" ref="C57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78" s="2"/>
      <c r="E578" s="2" t="str">
        <f>IF(PDF对照_选项A_F[[#This Row],[PDF文本]]="","",EXACT(PDF对照_选项A_F[[#This Row],[Excel文本]],PDF对照_选项A_F[[#This Row],[PDF文本]]))</f>
        <v/>
      </c>
      <c r="F578" s="2" t="str">
        <f>IF(PDF对照_选项A_F[[#This Row],[PDF文本]]="","",NOT(PDF对照_选项A_F[[#This Row],[是否一致]]))</f>
        <v/>
      </c>
      <c r="G578" s="17"/>
      <c r="H578" s="17"/>
      <c r="I578" s="17"/>
    </row>
    <row r="579" spans="1:9">
      <c r="A579" s="2">
        <v>78</v>
      </c>
      <c r="B579" s="2" t="s">
        <v>221</v>
      </c>
      <c r="C579" s="2" cm="1">
        <f t="array" ref="C57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79" s="2"/>
      <c r="E579" s="2" t="str">
        <f>IF(PDF对照_选项A_F[[#This Row],[PDF文本]]="","",EXACT(PDF对照_选项A_F[[#This Row],[Excel文本]],PDF对照_选项A_F[[#This Row],[PDF文本]]))</f>
        <v/>
      </c>
      <c r="F579" s="2" t="str">
        <f>IF(PDF对照_选项A_F[[#This Row],[PDF文本]]="","",NOT(PDF对照_选项A_F[[#This Row],[是否一致]]))</f>
        <v/>
      </c>
      <c r="G579" s="17"/>
      <c r="H579" s="17"/>
      <c r="I579" s="17"/>
    </row>
    <row r="580" spans="1:9">
      <c r="A580" s="2">
        <v>79</v>
      </c>
      <c r="B580" s="2" t="s">
        <v>14</v>
      </c>
      <c r="C580" s="2" t="str" cm="1">
        <f t="array" ref="C58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让部署工程师使用 AWS 账户屋顶用户凭证来执行 AWS CloudFormation 堆栈操作.</v>
      </c>
      <c r="D580" s="2"/>
      <c r="E580" s="2" t="str">
        <f>IF(PDF对照_选项A_F[[#This Row],[PDF文本]]="","",EXACT(PDF对照_选项A_F[[#This Row],[Excel文本]],PDF对照_选项A_F[[#This Row],[PDF文本]]))</f>
        <v/>
      </c>
      <c r="F580" s="2" t="str">
        <f>IF(PDF对照_选项A_F[[#This Row],[PDF文本]]="","",NOT(PDF对照_选项A_F[[#This Row],[是否一致]]))</f>
        <v/>
      </c>
      <c r="G580" s="17"/>
      <c r="H580" s="17"/>
      <c r="I580" s="17"/>
    </row>
    <row r="581" spans="1:9">
      <c r="A581" s="2">
        <v>79</v>
      </c>
      <c r="B581" s="2" t="s">
        <v>15</v>
      </c>
      <c r="C581" s="2" t="str" cm="1">
        <f t="array" ref="C58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为部署工程师创建一个新的IAM 用户并将IAM 用户添加到附加了 PowerUsers IAM 策略的组中.</v>
      </c>
      <c r="D581" s="2"/>
      <c r="E581" s="2" t="str">
        <f>IF(PDF对照_选项A_F[[#This Row],[PDF文本]]="","",EXACT(PDF对照_选项A_F[[#This Row],[Excel文本]],PDF对照_选项A_F[[#This Row],[PDF文本]]))</f>
        <v/>
      </c>
      <c r="F581" s="2" t="str">
        <f>IF(PDF对照_选项A_F[[#This Row],[PDF文本]]="","",NOT(PDF对照_选项A_F[[#This Row],[是否一致]]))</f>
        <v/>
      </c>
      <c r="G581" s="17"/>
      <c r="H581" s="17"/>
      <c r="I581" s="17"/>
    </row>
    <row r="582" spans="1:9">
      <c r="A582" s="2">
        <v>79</v>
      </c>
      <c r="B582" s="2" t="s">
        <v>16</v>
      </c>
      <c r="C582" s="2" t="str" cm="1">
        <f t="array" ref="C58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为部署工程师创建一个新的 IAM 用户并将 IAM用户添加到附加了管理/访问 IAM 策略的组.</v>
      </c>
      <c r="D582" s="2"/>
      <c r="E582" s="2" t="str">
        <f>IF(PDF对照_选项A_F[[#This Row],[PDF文本]]="","",EXACT(PDF对照_选项A_F[[#This Row],[Excel文本]],PDF对照_选项A_F[[#This Row],[PDF文本]]))</f>
        <v/>
      </c>
      <c r="F582" s="2" t="str">
        <f>IF(PDF对照_选项A_F[[#This Row],[PDF文本]]="","",NOT(PDF对照_选项A_F[[#This Row],[是否一致]]))</f>
        <v/>
      </c>
      <c r="G582" s="17"/>
      <c r="H582" s="17"/>
      <c r="I582" s="17"/>
    </row>
    <row r="583" spans="1:9">
      <c r="A583" s="2">
        <v>79</v>
      </c>
      <c r="B583" s="2" t="s">
        <v>17</v>
      </c>
      <c r="C583" s="2" t="str" cm="1">
        <f t="array" ref="C58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为部署工程师创建一个新的 IAM 用户,并将IAM用户添加到具有仅允许 AWS CloudFormation 操作的 IAM 策略的组.</v>
      </c>
      <c r="D583" s="2"/>
      <c r="E583" s="2" t="str">
        <f>IF(PDF对照_选项A_F[[#This Row],[PDF文本]]="","",EXACT(PDF对照_选项A_F[[#This Row],[Excel文本]],PDF对照_选项A_F[[#This Row],[PDF文本]]))</f>
        <v/>
      </c>
      <c r="F583" s="2" t="str">
        <f>IF(PDF对照_选项A_F[[#This Row],[PDF文本]]="","",NOT(PDF对照_选项A_F[[#This Row],[是否一致]]))</f>
        <v/>
      </c>
      <c r="G583" s="17"/>
      <c r="H583" s="17"/>
      <c r="I583" s="17"/>
    </row>
    <row r="584" spans="1:9">
      <c r="A584" s="2">
        <v>79</v>
      </c>
      <c r="B584" s="2" t="s">
        <v>41</v>
      </c>
      <c r="C584" s="2" t="str" cm="1">
        <f t="array" ref="C58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为部署工程师创建一个 IAM角色,以使用 Dial IAM 角色明确定义特定于 AWS CloudFormation 堆栈和启动堆栈的权限.</v>
      </c>
      <c r="D584" s="2"/>
      <c r="E584" s="2" t="str">
        <f>IF(PDF对照_选项A_F[[#This Row],[PDF文本]]="","",EXACT(PDF对照_选项A_F[[#This Row],[Excel文本]],PDF对照_选项A_F[[#This Row],[PDF文本]]))</f>
        <v/>
      </c>
      <c r="F584" s="2" t="str">
        <f>IF(PDF对照_选项A_F[[#This Row],[PDF文本]]="","",NOT(PDF对照_选项A_F[[#This Row],[是否一致]]))</f>
        <v/>
      </c>
      <c r="G584" s="17"/>
      <c r="H584" s="17"/>
      <c r="I584" s="17"/>
    </row>
    <row r="585" spans="1:9">
      <c r="A585" s="2">
        <v>79</v>
      </c>
      <c r="B585" s="2" t="s">
        <v>221</v>
      </c>
      <c r="C585" s="2" cm="1">
        <f t="array" ref="C58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85" s="2"/>
      <c r="E585" s="2" t="str">
        <f>IF(PDF对照_选项A_F[[#This Row],[PDF文本]]="","",EXACT(PDF对照_选项A_F[[#This Row],[Excel文本]],PDF对照_选项A_F[[#This Row],[PDF文本]]))</f>
        <v/>
      </c>
      <c r="F585" s="2" t="str">
        <f>IF(PDF对照_选项A_F[[#This Row],[PDF文本]]="","",NOT(PDF对照_选项A_F[[#This Row],[是否一致]]))</f>
        <v/>
      </c>
      <c r="G585" s="17"/>
      <c r="H585" s="17"/>
      <c r="I585" s="17"/>
    </row>
    <row r="586" spans="1:9">
      <c r="A586" s="2">
        <v>80</v>
      </c>
      <c r="B586" s="2" t="s">
        <v>14</v>
      </c>
      <c r="C586" s="2" t="str" cm="1">
        <f t="array" ref="C58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在启动 Amazon EC2 实例时选择一个集群置放群组.</v>
      </c>
      <c r="D586" s="2"/>
      <c r="E586" s="2" t="str">
        <f>IF(PDF对照_选项A_F[[#This Row],[PDF文本]]="","",EXACT(PDF对照_选项A_F[[#This Row],[Excel文本]],PDF对照_选项A_F[[#This Row],[PDF文本]]))</f>
        <v/>
      </c>
      <c r="F586" s="2" t="str">
        <f>IF(PDF对照_选项A_F[[#This Row],[PDF文本]]="","",NOT(PDF对照_选项A_F[[#This Row],[是否一致]]))</f>
        <v/>
      </c>
      <c r="G586" s="17"/>
      <c r="H586" s="17"/>
      <c r="I586" s="17"/>
    </row>
    <row r="587" spans="1:9">
      <c r="A587" s="2">
        <v>80</v>
      </c>
      <c r="B587" s="2" t="s">
        <v>15</v>
      </c>
      <c r="C587" s="2" t="str" cm="1">
        <f t="array" ref="C58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在启动 Amazon EC2 实例时选择专用实例租赁.</v>
      </c>
      <c r="D587" s="2"/>
      <c r="E587" s="2" t="str">
        <f>IF(PDF对照_选项A_F[[#This Row],[PDF文本]]="","",EXACT(PDF对照_选项A_F[[#This Row],[Excel文本]],PDF对照_选项A_F[[#This Row],[PDF文本]]))</f>
        <v/>
      </c>
      <c r="F587" s="2" t="str">
        <f>IF(PDF对照_选项A_F[[#This Row],[PDF文本]]="","",NOT(PDF对照_选项A_F[[#This Row],[是否一致]]))</f>
        <v/>
      </c>
      <c r="G587" s="17"/>
      <c r="H587" s="17"/>
      <c r="I587" s="17"/>
    </row>
    <row r="588" spans="1:9">
      <c r="A588" s="2">
        <v>80</v>
      </c>
      <c r="B588" s="2" t="s">
        <v>16</v>
      </c>
      <c r="C588" s="2" t="str" cm="1">
        <f t="array" ref="C58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在启动 Amazon EC2 实例时选择 Elastic Inference 加速器.</v>
      </c>
      <c r="D588" s="2"/>
      <c r="E588" s="2" t="str">
        <f>IF(PDF对照_选项A_F[[#This Row],[PDF文本]]="","",EXACT(PDF对照_选项A_F[[#This Row],[Excel文本]],PDF对照_选项A_F[[#This Row],[PDF文本]]))</f>
        <v/>
      </c>
      <c r="F588" s="2" t="str">
        <f>IF(PDF对照_选项A_F[[#This Row],[PDF文本]]="","",NOT(PDF对照_选项A_F[[#This Row],[是否一致]]))</f>
        <v/>
      </c>
      <c r="G588" s="17"/>
      <c r="H588" s="17"/>
      <c r="I588" s="17"/>
    </row>
    <row r="589" spans="1:9">
      <c r="A589" s="2">
        <v>80</v>
      </c>
      <c r="B589" s="2" t="s">
        <v>17</v>
      </c>
      <c r="C589" s="2" t="str" cm="1">
        <f t="array" ref="C58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在启动 Amazon EC2 实例时选择所需的容量预留.</v>
      </c>
      <c r="D589" s="2"/>
      <c r="E589" s="2" t="str">
        <f>IF(PDF对照_选项A_F[[#This Row],[PDF文本]]="","",EXACT(PDF对照_选项A_F[[#This Row],[Excel文本]],PDF对照_选项A_F[[#This Row],[PDF文本]]))</f>
        <v/>
      </c>
      <c r="F589" s="2" t="str">
        <f>IF(PDF对照_选项A_F[[#This Row],[PDF文本]]="","",NOT(PDF对照_选项A_F[[#This Row],[是否一致]]))</f>
        <v/>
      </c>
      <c r="G589" s="17"/>
      <c r="H589" s="17"/>
      <c r="I589" s="17"/>
    </row>
    <row r="590" spans="1:9">
      <c r="A590" s="2">
        <v>80</v>
      </c>
      <c r="B590" s="2" t="s">
        <v>41</v>
      </c>
      <c r="C590" s="2" cm="1">
        <f t="array" ref="C59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90" s="2"/>
      <c r="E590" s="2" t="str">
        <f>IF(PDF对照_选项A_F[[#This Row],[PDF文本]]="","",EXACT(PDF对照_选项A_F[[#This Row],[Excel文本]],PDF对照_选项A_F[[#This Row],[PDF文本]]))</f>
        <v/>
      </c>
      <c r="F590" s="2" t="str">
        <f>IF(PDF对照_选项A_F[[#This Row],[PDF文本]]="","",NOT(PDF对照_选项A_F[[#This Row],[是否一致]]))</f>
        <v/>
      </c>
      <c r="G590" s="17"/>
      <c r="H590" s="17"/>
      <c r="I590" s="17"/>
    </row>
    <row r="591" spans="1:9">
      <c r="A591" s="2">
        <v>80</v>
      </c>
      <c r="B591" s="2" t="s">
        <v>221</v>
      </c>
      <c r="C591" s="2" cm="1">
        <f t="array" ref="C59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91" s="2"/>
      <c r="E591" s="2" t="str">
        <f>IF(PDF对照_选项A_F[[#This Row],[PDF文本]]="","",EXACT(PDF对照_选项A_F[[#This Row],[Excel文本]],PDF对照_选项A_F[[#This Row],[PDF文本]]))</f>
        <v/>
      </c>
      <c r="F591" s="2" t="str">
        <f>IF(PDF对照_选项A_F[[#This Row],[PDF文本]]="","",NOT(PDF对照_选项A_F[[#This Row],[是否一致]]))</f>
        <v/>
      </c>
      <c r="G591" s="17"/>
      <c r="H591" s="17"/>
      <c r="I591" s="17"/>
    </row>
    <row r="592" spans="1:9">
      <c r="A592" s="2">
        <v>81</v>
      </c>
      <c r="B592" s="2" t="s">
        <v>14</v>
      </c>
      <c r="C592" s="2" t="str" cm="1">
        <f t="array" ref="C59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使用跨多个可用区的 Auto Scaling 组中的 Amazon EC2 实例部署应用程序服务器.在多可用区配置中使用 Amazon RDS 数据库实例.</v>
      </c>
      <c r="D592" s="2"/>
      <c r="E592" s="2" t="str">
        <f>IF(PDF对照_选项A_F[[#This Row],[PDF文本]]="","",EXACT(PDF对照_选项A_F[[#This Row],[Excel文本]],PDF对照_选项A_F[[#This Row],[PDF文本]]))</f>
        <v/>
      </c>
      <c r="F592" s="2" t="str">
        <f>IF(PDF对照_选项A_F[[#This Row],[PDF文本]]="","",NOT(PDF对照_选项A_F[[#This Row],[是否一致]]))</f>
        <v/>
      </c>
      <c r="G592" s="17"/>
      <c r="H592" s="17"/>
      <c r="I592" s="17"/>
    </row>
    <row r="593" spans="1:9">
      <c r="A593" s="2">
        <v>81</v>
      </c>
      <c r="B593" s="2" t="s">
        <v>15</v>
      </c>
      <c r="C593" s="2" t="str" cm="1">
        <f t="array" ref="C59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在单个可用区的 Auto Scaling 组中使用 Amazon EC2 实例部署应用程序服务器.在 EC2 实例上部署数据库.启用 EC2 Auto Recovery.</v>
      </c>
      <c r="D593" s="2"/>
      <c r="E593" s="2" t="str">
        <f>IF(PDF对照_选项A_F[[#This Row],[PDF文本]]="","",EXACT(PDF对照_选项A_F[[#This Row],[Excel文本]],PDF对照_选项A_F[[#This Row],[PDF文本]]))</f>
        <v/>
      </c>
      <c r="F593" s="2" t="str">
        <f>IF(PDF对照_选项A_F[[#This Row],[PDF文本]]="","",NOT(PDF对照_选项A_F[[#This Row],[是否一致]]))</f>
        <v/>
      </c>
      <c r="G593" s="17"/>
      <c r="H593" s="17"/>
      <c r="I593" s="17"/>
    </row>
    <row r="594" spans="1:9">
      <c r="A594" s="2">
        <v>81</v>
      </c>
      <c r="B594" s="2" t="s">
        <v>16</v>
      </c>
      <c r="C594" s="2" t="str" cm="1">
        <f t="array" ref="C59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使用跨多个可用区的 Auto Scaling 组中的 Amazon EC2 实例部署应用程序服务器.在单个可用区中使用具有只读副本的 Amazon RDS 数据库实例.如果主数据库实例是主数据库实例,则提升只读副本以替换主数据库实例数据库实例失败.</v>
      </c>
      <c r="D594" s="2"/>
      <c r="E594" s="2" t="str">
        <f>IF(PDF对照_选项A_F[[#This Row],[PDF文本]]="","",EXACT(PDF对照_选项A_F[[#This Row],[Excel文本]],PDF对照_选项A_F[[#This Row],[PDF文本]]))</f>
        <v/>
      </c>
      <c r="F594" s="2" t="str">
        <f>IF(PDF对照_选项A_F[[#This Row],[PDF文本]]="","",NOT(PDF对照_选项A_F[[#This Row],[是否一致]]))</f>
        <v/>
      </c>
      <c r="G594" s="17"/>
      <c r="H594" s="17"/>
      <c r="I594" s="17"/>
    </row>
    <row r="595" spans="1:9">
      <c r="A595" s="2">
        <v>81</v>
      </c>
      <c r="B595" s="2" t="s">
        <v>17</v>
      </c>
      <c r="C595" s="2" t="str" cm="1">
        <f t="array" ref="C59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Auto Scaling 组中的 Amazon EC2 实例跨多个可用区部署应用程序服务器.在 EC2 实例上跨多个可用区部署主数据库服务器和辅助数据库服务器.使用 Amazon Elastic Block Store (Amazon EBS) Multi-Attach 创建实例之间的共享存储.</v>
      </c>
      <c r="D595" s="2"/>
      <c r="E595" s="2" t="str">
        <f>IF(PDF对照_选项A_F[[#This Row],[PDF文本]]="","",EXACT(PDF对照_选项A_F[[#This Row],[Excel文本]],PDF对照_选项A_F[[#This Row],[PDF文本]]))</f>
        <v/>
      </c>
      <c r="F595" s="2" t="str">
        <f>IF(PDF对照_选项A_F[[#This Row],[PDF文本]]="","",NOT(PDF对照_选项A_F[[#This Row],[是否一致]]))</f>
        <v/>
      </c>
      <c r="G595" s="17"/>
      <c r="H595" s="17"/>
      <c r="I595" s="17"/>
    </row>
    <row r="596" spans="1:9">
      <c r="A596" s="2">
        <v>81</v>
      </c>
      <c r="B596" s="2" t="s">
        <v>41</v>
      </c>
      <c r="C596" s="2" cm="1">
        <f t="array" ref="C59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96" s="2"/>
      <c r="E596" s="2" t="str">
        <f>IF(PDF对照_选项A_F[[#This Row],[PDF文本]]="","",EXACT(PDF对照_选项A_F[[#This Row],[Excel文本]],PDF对照_选项A_F[[#This Row],[PDF文本]]))</f>
        <v/>
      </c>
      <c r="F596" s="2" t="str">
        <f>IF(PDF对照_选项A_F[[#This Row],[PDF文本]]="","",NOT(PDF对照_选项A_F[[#This Row],[是否一致]]))</f>
        <v/>
      </c>
      <c r="G596" s="17"/>
      <c r="H596" s="17"/>
      <c r="I596" s="17"/>
    </row>
    <row r="597" spans="1:9">
      <c r="A597" s="2">
        <v>81</v>
      </c>
      <c r="B597" s="2" t="s">
        <v>221</v>
      </c>
      <c r="C597" s="2" cm="1">
        <f t="array" ref="C59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597" s="2"/>
      <c r="E597" s="2" t="str">
        <f>IF(PDF对照_选项A_F[[#This Row],[PDF文本]]="","",EXACT(PDF对照_选项A_F[[#This Row],[Excel文本]],PDF对照_选项A_F[[#This Row],[PDF文本]]))</f>
        <v/>
      </c>
      <c r="F597" s="2" t="str">
        <f>IF(PDF对照_选项A_F[[#This Row],[PDF文本]]="","",NOT(PDF对照_选项A_F[[#This Row],[是否一致]]))</f>
        <v/>
      </c>
      <c r="G597" s="17"/>
      <c r="H597" s="17"/>
      <c r="I597" s="17"/>
    </row>
    <row r="598" spans="1:9">
      <c r="A598" s="2">
        <v>82</v>
      </c>
      <c r="B598" s="2" t="s">
        <v>14</v>
      </c>
      <c r="C598" s="2" t="str" cm="1">
        <f t="array" ref="C59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将网络负载均衡器附加到 Auto Scaling 组</v>
      </c>
      <c r="D598" s="2"/>
      <c r="E598" s="2" t="str">
        <f>IF(PDF对照_选项A_F[[#This Row],[PDF文本]]="","",EXACT(PDF对照_选项A_F[[#This Row],[Excel文本]],PDF对照_选项A_F[[#This Row],[PDF文本]]))</f>
        <v/>
      </c>
      <c r="F598" s="2" t="str">
        <f>IF(PDF对照_选项A_F[[#This Row],[PDF文本]]="","",NOT(PDF对照_选项A_F[[#This Row],[是否一致]]))</f>
        <v/>
      </c>
      <c r="G598" s="17"/>
      <c r="H598" s="17"/>
      <c r="I598" s="17"/>
    </row>
    <row r="599" spans="1:9">
      <c r="A599" s="2">
        <v>82</v>
      </c>
      <c r="B599" s="2" t="s">
        <v>15</v>
      </c>
      <c r="C599" s="2" t="str" cm="1">
        <f t="array" ref="C59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Application Load Balancer 附加到 Auto Scaling 组.</v>
      </c>
      <c r="D599" s="2"/>
      <c r="E599" s="2" t="str">
        <f>IF(PDF对照_选项A_F[[#This Row],[PDF文本]]="","",EXACT(PDF对照_选项A_F[[#This Row],[Excel文本]],PDF对照_选项A_F[[#This Row],[PDF文本]]))</f>
        <v/>
      </c>
      <c r="F599" s="2" t="str">
        <f>IF(PDF对照_选项A_F[[#This Row],[PDF文本]]="","",NOT(PDF对照_选项A_F[[#This Row],[是否一致]]))</f>
        <v/>
      </c>
      <c r="G599" s="17"/>
      <c r="H599" s="17"/>
      <c r="I599" s="17"/>
    </row>
    <row r="600" spans="1:9">
      <c r="A600" s="2">
        <v>82</v>
      </c>
      <c r="B600" s="2" t="s">
        <v>16</v>
      </c>
      <c r="C600" s="2" t="str" cm="1">
        <f t="array" ref="C60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使用加权策略部署 Amazon Route 53 记录集以适当地路由流量</v>
      </c>
      <c r="D600" s="2"/>
      <c r="E600" s="2" t="str">
        <f>IF(PDF对照_选项A_F[[#This Row],[PDF文本]]="","",EXACT(PDF对照_选项A_F[[#This Row],[Excel文本]],PDF对照_选项A_F[[#This Row],[PDF文本]]))</f>
        <v/>
      </c>
      <c r="F600" s="2" t="str">
        <f>IF(PDF对照_选项A_F[[#This Row],[PDF文本]]="","",NOT(PDF对照_选项A_F[[#This Row],[是否一致]]))</f>
        <v/>
      </c>
      <c r="G600" s="17"/>
      <c r="H600" s="17"/>
      <c r="I600" s="17"/>
    </row>
    <row r="601" spans="1:9">
      <c r="A601" s="2">
        <v>82</v>
      </c>
      <c r="B601" s="2" t="s">
        <v>17</v>
      </c>
      <c r="C601" s="2" t="str" cm="1">
        <f t="array" ref="C60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部署一个配置了端口转发的 NAT 实例到 Auto Scaling 组中的 EC2 实例.</v>
      </c>
      <c r="D601" s="2"/>
      <c r="E601" s="2" t="str">
        <f>IF(PDF对照_选项A_F[[#This Row],[PDF文本]]="","",EXACT(PDF对照_选项A_F[[#This Row],[Excel文本]],PDF对照_选项A_F[[#This Row],[PDF文本]]))</f>
        <v/>
      </c>
      <c r="F601" s="2" t="str">
        <f>IF(PDF对照_选项A_F[[#This Row],[PDF文本]]="","",NOT(PDF对照_选项A_F[[#This Row],[是否一致]]))</f>
        <v/>
      </c>
      <c r="G601" s="17"/>
      <c r="H601" s="17"/>
      <c r="I601" s="17"/>
    </row>
    <row r="602" spans="1:9">
      <c r="A602" s="2">
        <v>82</v>
      </c>
      <c r="B602" s="2" t="s">
        <v>41</v>
      </c>
      <c r="C602" s="2" cm="1">
        <f t="array" ref="C60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02" s="2"/>
      <c r="E602" s="2" t="str">
        <f>IF(PDF对照_选项A_F[[#This Row],[PDF文本]]="","",EXACT(PDF对照_选项A_F[[#This Row],[Excel文本]],PDF对照_选项A_F[[#This Row],[PDF文本]]))</f>
        <v/>
      </c>
      <c r="F602" s="2" t="str">
        <f>IF(PDF对照_选项A_F[[#This Row],[PDF文本]]="","",NOT(PDF对照_选项A_F[[#This Row],[是否一致]]))</f>
        <v/>
      </c>
      <c r="G602" s="17"/>
      <c r="H602" s="17"/>
      <c r="I602" s="17"/>
    </row>
    <row r="603" spans="1:9">
      <c r="A603" s="2">
        <v>82</v>
      </c>
      <c r="B603" s="2" t="s">
        <v>221</v>
      </c>
      <c r="C603" s="2" cm="1">
        <f t="array" ref="C60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03" s="2"/>
      <c r="E603" s="2" t="str">
        <f>IF(PDF对照_选项A_F[[#This Row],[PDF文本]]="","",EXACT(PDF对照_选项A_F[[#This Row],[Excel文本]],PDF对照_选项A_F[[#This Row],[PDF文本]]))</f>
        <v/>
      </c>
      <c r="F603" s="2" t="str">
        <f>IF(PDF对照_选项A_F[[#This Row],[PDF文本]]="","",NOT(PDF对照_选项A_F[[#This Row],[是否一致]]))</f>
        <v/>
      </c>
      <c r="G603" s="17"/>
      <c r="H603" s="17"/>
      <c r="I603" s="17"/>
    </row>
    <row r="604" spans="1:9">
      <c r="A604" s="2">
        <v>83</v>
      </c>
      <c r="B604" s="2" t="s">
        <v>14</v>
      </c>
      <c r="C604" s="2" t="str" cm="1">
        <f t="array" ref="C60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创建一个AWS数据同步任务,该任务将数据共享为可挂载的文件系统。将文件系统装载到应用程序服务器。</v>
      </c>
      <c r="D604" s="2"/>
      <c r="E604" s="2" t="str">
        <f>IF(PDF对照_选项A_F[[#This Row],[PDF文本]]="","",EXACT(PDF对照_选项A_F[[#This Row],[Excel文本]],PDF对照_选项A_F[[#This Row],[PDF文本]]))</f>
        <v/>
      </c>
      <c r="F604" s="2" t="str">
        <f>IF(PDF对照_选项A_F[[#This Row],[PDF文本]]="","",NOT(PDF对照_选项A_F[[#This Row],[是否一致]]))</f>
        <v/>
      </c>
      <c r="G604" s="17"/>
      <c r="H604" s="17"/>
      <c r="I604" s="17"/>
    </row>
    <row r="605" spans="1:9">
      <c r="A605" s="2">
        <v>83</v>
      </c>
      <c r="B605" s="2" t="s">
        <v>15</v>
      </c>
      <c r="C605" s="2" t="str" cm="1">
        <f t="array" ref="C60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创建一个AmazonEC2 Windows实例。在实例上安装并配置Windows文件共享角色。将应用程序服务器连接到文件共享。</v>
      </c>
      <c r="D605" s="2"/>
      <c r="E605" s="2" t="str">
        <f>IF(PDF对照_选项A_F[[#This Row],[PDF文本]]="","",EXACT(PDF对照_选项A_F[[#This Row],[Excel文本]],PDF对照_选项A_F[[#This Row],[PDF文本]]))</f>
        <v/>
      </c>
      <c r="F605" s="2" t="str">
        <f>IF(PDF对照_选项A_F[[#This Row],[PDF文本]]="","",NOT(PDF对照_选项A_F[[#This Row],[是否一致]]))</f>
        <v/>
      </c>
      <c r="G605" s="17"/>
      <c r="H605" s="17"/>
      <c r="I605" s="17"/>
    </row>
    <row r="606" spans="1:9">
      <c r="A606" s="2">
        <v>83</v>
      </c>
      <c r="B606" s="2" t="s">
        <v>16</v>
      </c>
      <c r="C606" s="2" t="str" cm="1">
        <f t="array" ref="C60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为Windows文件服务器创建一个Amazon FSx文件系统。将文件系统连接到原始服务器。将应用程序服务器连接到文件系统。</v>
      </c>
      <c r="D606" s="2"/>
      <c r="E606" s="2" t="str">
        <f>IF(PDF对照_选项A_F[[#This Row],[PDF文本]]="","",EXACT(PDF对照_选项A_F[[#This Row],[Excel文本]],PDF对照_选项A_F[[#This Row],[PDF文本]]))</f>
        <v/>
      </c>
      <c r="F606" s="2" t="str">
        <f>IF(PDF对照_选项A_F[[#This Row],[PDF文本]]="","",NOT(PDF对照_选项A_F[[#This Row],[是否一致]]))</f>
        <v/>
      </c>
      <c r="G606" s="17"/>
      <c r="H606" s="17"/>
      <c r="I606" s="17"/>
    </row>
    <row r="607" spans="1:9">
      <c r="A607" s="2">
        <v>83</v>
      </c>
      <c r="B607" s="2" t="s">
        <v>17</v>
      </c>
      <c r="C607" s="2" t="str" cm="1">
        <f t="array" ref="C60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创建一个AmazonS3存储桶。为应用程序分配IAM角色以授予对S3存储桶的访问权限。将S3存储桶安装到应用程序服务器。</v>
      </c>
      <c r="D607" s="2"/>
      <c r="E607" s="2" t="str">
        <f>IF(PDF对照_选项A_F[[#This Row],[PDF文本]]="","",EXACT(PDF对照_选项A_F[[#This Row],[Excel文本]],PDF对照_选项A_F[[#This Row],[PDF文本]]))</f>
        <v/>
      </c>
      <c r="F607" s="2" t="str">
        <f>IF(PDF对照_选项A_F[[#This Row],[PDF文本]]="","",NOT(PDF对照_选项A_F[[#This Row],[是否一致]]))</f>
        <v/>
      </c>
      <c r="G607" s="17"/>
      <c r="H607" s="17"/>
      <c r="I607" s="17"/>
    </row>
    <row r="608" spans="1:9">
      <c r="A608" s="2">
        <v>83</v>
      </c>
      <c r="B608" s="2" t="s">
        <v>41</v>
      </c>
      <c r="C608" s="2" cm="1">
        <f t="array" ref="C60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08" s="2"/>
      <c r="E608" s="2" t="str">
        <f>IF(PDF对照_选项A_F[[#This Row],[PDF文本]]="","",EXACT(PDF对照_选项A_F[[#This Row],[Excel文本]],PDF对照_选项A_F[[#This Row],[PDF文本]]))</f>
        <v/>
      </c>
      <c r="F608" s="2" t="str">
        <f>IF(PDF对照_选项A_F[[#This Row],[PDF文本]]="","",NOT(PDF对照_选项A_F[[#This Row],[是否一致]]))</f>
        <v/>
      </c>
      <c r="G608" s="17"/>
      <c r="H608" s="17"/>
      <c r="I608" s="17"/>
    </row>
    <row r="609" spans="1:9">
      <c r="A609" s="2">
        <v>83</v>
      </c>
      <c r="B609" s="2" t="s">
        <v>221</v>
      </c>
      <c r="C609" s="2" cm="1">
        <f t="array" ref="C60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09" s="2"/>
      <c r="E609" s="2" t="str">
        <f>IF(PDF对照_选项A_F[[#This Row],[PDF文本]]="","",EXACT(PDF对照_选项A_F[[#This Row],[Excel文本]],PDF对照_选项A_F[[#This Row],[PDF文本]]))</f>
        <v/>
      </c>
      <c r="F609" s="2" t="str">
        <f>IF(PDF对照_选项A_F[[#This Row],[PDF文本]]="","",NOT(PDF对照_选项A_F[[#This Row],[是否一致]]))</f>
        <v/>
      </c>
      <c r="G609" s="17"/>
      <c r="H609" s="17"/>
      <c r="I609" s="17"/>
    </row>
    <row r="610" spans="1:9">
      <c r="A610" s="2">
        <v>84</v>
      </c>
      <c r="B610" s="2" t="s">
        <v>14</v>
      </c>
      <c r="C610" s="2" t="str" cm="1">
        <f t="array" ref="C61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使用所有 EC2 Spot 实例.在不使用时停止 RDS 数据库.</v>
      </c>
      <c r="D610" s="2"/>
      <c r="E610" s="2" t="str">
        <f>IF(PDF对照_选项A_F[[#This Row],[PDF文本]]="","",EXACT(PDF对照_选项A_F[[#This Row],[Excel文本]],PDF对照_选项A_F[[#This Row],[PDF文本]]))</f>
        <v/>
      </c>
      <c r="F610" s="2" t="str">
        <f>IF(PDF对照_选项A_F[[#This Row],[PDF文本]]="","",NOT(PDF对照_选项A_F[[#This Row],[是否一致]]))</f>
        <v/>
      </c>
      <c r="G610" s="17"/>
      <c r="H610" s="17"/>
      <c r="I610" s="17"/>
    </row>
    <row r="611" spans="1:9">
      <c r="A611" s="2">
        <v>84</v>
      </c>
      <c r="B611" s="2" t="s">
        <v>15</v>
      </c>
      <c r="C611" s="2" t="str" cm="1">
        <f t="array" ref="C61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购买 EC2 实例节省计划以涵盖五个 EC2 实例.购买 RDS 预留数据库实例</v>
      </c>
      <c r="D611" s="2"/>
      <c r="E611" s="2" t="str">
        <f>IF(PDF对照_选项A_F[[#This Row],[PDF文本]]="","",EXACT(PDF对照_选项A_F[[#This Row],[Excel文本]],PDF对照_选项A_F[[#This Row],[PDF文本]]))</f>
        <v/>
      </c>
      <c r="F611" s="2" t="str">
        <f>IF(PDF对照_选项A_F[[#This Row],[PDF文本]]="","",NOT(PDF对照_选项A_F[[#This Row],[是否一致]]))</f>
        <v/>
      </c>
      <c r="G611" s="17"/>
      <c r="H611" s="17"/>
      <c r="I611" s="17"/>
    </row>
    <row r="612" spans="1:9">
      <c r="A612" s="2">
        <v>84</v>
      </c>
      <c r="B612" s="2" t="s">
        <v>16</v>
      </c>
      <c r="C612" s="2" t="str" cm="1">
        <f t="array" ref="C61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购买两个 EC2 预留实例.根据需要使用最多三个额外的 EC2 Spot 实例.在不使用时停止 RDS 数据库.</v>
      </c>
      <c r="D612" s="2"/>
      <c r="E612" s="2" t="str">
        <f>IF(PDF对照_选项A_F[[#This Row],[PDF文本]]="","",EXACT(PDF对照_选项A_F[[#This Row],[Excel文本]],PDF对照_选项A_F[[#This Row],[PDF文本]]))</f>
        <v/>
      </c>
      <c r="F612" s="2" t="str">
        <f>IF(PDF对照_选项A_F[[#This Row],[PDF文本]]="","",NOT(PDF对照_选项A_F[[#This Row],[是否一致]]))</f>
        <v/>
      </c>
      <c r="G612" s="17"/>
      <c r="H612" s="17"/>
      <c r="I612" s="17"/>
    </row>
    <row r="613" spans="1:9">
      <c r="A613" s="2">
        <v>84</v>
      </c>
      <c r="B613" s="2" t="s">
        <v>17</v>
      </c>
      <c r="C613" s="2" t="str" cm="1">
        <f t="array" ref="C61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购买 EC2 实例节省计划以涵盖两个 EC2 实例.根据需要使用最多三个额外的 EC2 按需实例.购买 RDS 预留数据库实例.</v>
      </c>
      <c r="D613" s="2"/>
      <c r="E613" s="2" t="str">
        <f>IF(PDF对照_选项A_F[[#This Row],[PDF文本]]="","",EXACT(PDF对照_选项A_F[[#This Row],[Excel文本]],PDF对照_选项A_F[[#This Row],[PDF文本]]))</f>
        <v/>
      </c>
      <c r="F613" s="2" t="str">
        <f>IF(PDF对照_选项A_F[[#This Row],[PDF文本]]="","",NOT(PDF对照_选项A_F[[#This Row],[是否一致]]))</f>
        <v/>
      </c>
      <c r="G613" s="17"/>
      <c r="H613" s="17"/>
      <c r="I613" s="17"/>
    </row>
    <row r="614" spans="1:9">
      <c r="A614" s="2">
        <v>84</v>
      </c>
      <c r="B614" s="2" t="s">
        <v>41</v>
      </c>
      <c r="C614" s="2" cm="1">
        <f t="array" ref="C61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14" s="2"/>
      <c r="E614" s="2" t="str">
        <f>IF(PDF对照_选项A_F[[#This Row],[PDF文本]]="","",EXACT(PDF对照_选项A_F[[#This Row],[Excel文本]],PDF对照_选项A_F[[#This Row],[PDF文本]]))</f>
        <v/>
      </c>
      <c r="F614" s="2" t="str">
        <f>IF(PDF对照_选项A_F[[#This Row],[PDF文本]]="","",NOT(PDF对照_选项A_F[[#This Row],[是否一致]]))</f>
        <v/>
      </c>
      <c r="G614" s="17"/>
      <c r="H614" s="17"/>
      <c r="I614" s="17"/>
    </row>
    <row r="615" spans="1:9">
      <c r="A615" s="2">
        <v>84</v>
      </c>
      <c r="B615" s="2" t="s">
        <v>221</v>
      </c>
      <c r="C615" s="2" cm="1">
        <f t="array" ref="C61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15" s="2"/>
      <c r="E615" s="2" t="str">
        <f>IF(PDF对照_选项A_F[[#This Row],[PDF文本]]="","",EXACT(PDF对照_选项A_F[[#This Row],[Excel文本]],PDF对照_选项A_F[[#This Row],[PDF文本]]))</f>
        <v/>
      </c>
      <c r="F615" s="2" t="str">
        <f>IF(PDF对照_选项A_F[[#This Row],[PDF文本]]="","",NOT(PDF对照_选项A_F[[#This Row],[是否一致]]))</f>
        <v/>
      </c>
      <c r="G615" s="17"/>
      <c r="H615" s="17"/>
      <c r="I615" s="17"/>
    </row>
    <row r="616" spans="1:9">
      <c r="A616" s="2">
        <v>85</v>
      </c>
      <c r="B616" s="2" t="s">
        <v>14</v>
      </c>
      <c r="C616" s="2" t="str" cm="1">
        <f t="array" ref="C61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 Web 应用程序以向 Amazon Kinesis Data Firehose 发送订单消息.设置支付服务以从 Kinesis Data Firehose 检索消息并处理订单.</v>
      </c>
      <c r="D616" s="2"/>
      <c r="E616" s="2" t="str">
        <f>IF(PDF对照_选项A_F[[#This Row],[PDF文本]]="","",EXACT(PDF对照_选项A_F[[#This Row],[Excel文本]],PDF对照_选项A_F[[#This Row],[PDF文本]]))</f>
        <v/>
      </c>
      <c r="F616" s="2" t="str">
        <f>IF(PDF对照_选项A_F[[#This Row],[PDF文本]]="","",NOT(PDF对照_选项A_F[[#This Row],[是否一致]]))</f>
        <v/>
      </c>
      <c r="G616" s="17"/>
      <c r="H616" s="17"/>
      <c r="I616" s="17"/>
    </row>
    <row r="617" spans="1:9">
      <c r="A617" s="2">
        <v>85</v>
      </c>
      <c r="B617" s="2" t="s">
        <v>15</v>
      </c>
      <c r="C617" s="2" t="str" cm="1">
        <f t="array" ref="C61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 AWS CloudTrail 中创建规则,根据记录的应用程序路径请求调用 AWS Lambda 函数.使用 Lambda 查询数据库,调用支付服务,并传入订单信息.</v>
      </c>
      <c r="D617" s="2"/>
      <c r="E617" s="2" t="str">
        <f>IF(PDF对照_选项A_F[[#This Row],[PDF文本]]="","",EXACT(PDF对照_选项A_F[[#This Row],[Excel文本]],PDF对照_选项A_F[[#This Row],[PDF文本]]))</f>
        <v/>
      </c>
      <c r="F617" s="2" t="str">
        <f>IF(PDF对照_选项A_F[[#This Row],[PDF文本]]="","",NOT(PDF对照_选项A_F[[#This Row],[是否一致]]))</f>
        <v/>
      </c>
      <c r="G617" s="17"/>
      <c r="H617" s="17"/>
      <c r="I617" s="17"/>
    </row>
    <row r="618" spans="1:9">
      <c r="A618" s="2">
        <v>85</v>
      </c>
      <c r="B618" s="2" t="s">
        <v>16</v>
      </c>
      <c r="C618" s="2" t="str" cm="1">
        <f t="array" ref="C61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将订单存储在数据库中.向 Amazon Simple Notification Service (Amazon SNS)发送包含订单号的消息.将支付服务设置为轮询Amazon SNS.检索消息并处理订单.</v>
      </c>
      <c r="D618" s="2"/>
      <c r="E618" s="2" t="str">
        <f>IF(PDF对照_选项A_F[[#This Row],[PDF文本]]="","",EXACT(PDF对照_选项A_F[[#This Row],[Excel文本]],PDF对照_选项A_F[[#This Row],[PDF文本]]))</f>
        <v/>
      </c>
      <c r="F618" s="2" t="str">
        <f>IF(PDF对照_选项A_F[[#This Row],[PDF文本]]="","",NOT(PDF对照_选项A_F[[#This Row],[是否一致]]))</f>
        <v/>
      </c>
      <c r="G618" s="17"/>
      <c r="H618" s="17"/>
      <c r="I618" s="17"/>
    </row>
    <row r="619" spans="1:9">
      <c r="A619" s="2">
        <v>85</v>
      </c>
      <c r="B619" s="2" t="s">
        <v>17</v>
      </c>
      <c r="C619" s="2" t="str" cm="1">
        <f t="array" ref="C61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将订单存储在数据库中,将包含订单号的消息发送到 Amazon Simple Queue Service (Amazon SQS) FIFO 队列.设置支付服务以检索消息并处理订单.从队列中删除消息.</v>
      </c>
      <c r="D619" s="2"/>
      <c r="E619" s="2" t="str">
        <f>IF(PDF对照_选项A_F[[#This Row],[PDF文本]]="","",EXACT(PDF对照_选项A_F[[#This Row],[Excel文本]],PDF对照_选项A_F[[#This Row],[PDF文本]]))</f>
        <v/>
      </c>
      <c r="F619" s="2" t="str">
        <f>IF(PDF对照_选项A_F[[#This Row],[PDF文本]]="","",NOT(PDF对照_选项A_F[[#This Row],[是否一致]]))</f>
        <v/>
      </c>
      <c r="G619" s="17"/>
      <c r="H619" s="17"/>
      <c r="I619" s="17"/>
    </row>
    <row r="620" spans="1:9">
      <c r="A620" s="2">
        <v>85</v>
      </c>
      <c r="B620" s="2" t="s">
        <v>41</v>
      </c>
      <c r="C620" s="2" cm="1">
        <f t="array" ref="C62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20" s="2"/>
      <c r="E620" s="2" t="str">
        <f>IF(PDF对照_选项A_F[[#This Row],[PDF文本]]="","",EXACT(PDF对照_选项A_F[[#This Row],[Excel文本]],PDF对照_选项A_F[[#This Row],[PDF文本]]))</f>
        <v/>
      </c>
      <c r="F620" s="2" t="str">
        <f>IF(PDF对照_选项A_F[[#This Row],[PDF文本]]="","",NOT(PDF对照_选项A_F[[#This Row],[是否一致]]))</f>
        <v/>
      </c>
      <c r="G620" s="17"/>
      <c r="H620" s="17"/>
      <c r="I620" s="17"/>
    </row>
    <row r="621" spans="1:9">
      <c r="A621" s="2">
        <v>85</v>
      </c>
      <c r="B621" s="2" t="s">
        <v>221</v>
      </c>
      <c r="C621" s="2" cm="1">
        <f t="array" ref="C62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21" s="2"/>
      <c r="E621" s="2" t="str">
        <f>IF(PDF对照_选项A_F[[#This Row],[PDF文本]]="","",EXACT(PDF对照_选项A_F[[#This Row],[Excel文本]],PDF对照_选项A_F[[#This Row],[PDF文本]]))</f>
        <v/>
      </c>
      <c r="F621" s="2" t="str">
        <f>IF(PDF对照_选项A_F[[#This Row],[PDF文本]]="","",NOT(PDF对照_选项A_F[[#This Row],[是否一致]]))</f>
        <v/>
      </c>
      <c r="G621" s="17"/>
      <c r="H621" s="17"/>
      <c r="I621" s="17"/>
    </row>
    <row r="622" spans="1:9">
      <c r="A622" s="2">
        <v>86</v>
      </c>
      <c r="B622" s="2" t="s">
        <v>14</v>
      </c>
      <c r="C622" s="2" t="str" cm="1">
        <f t="array" ref="C62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使用集群置放群组.使用 Amazon EBS Multi-Attach 将单个预置 IOPS SSD Amazon Elastic Block Store (Amazon EBS) 卷附加到所有实例.</v>
      </c>
      <c r="D622" s="2"/>
      <c r="E622" s="2" t="str">
        <f>IF(PDF对照_选项A_F[[#This Row],[PDF文本]]="","",EXACT(PDF对照_选项A_F[[#This Row],[Excel文本]],PDF对照_选项A_F[[#This Row],[PDF文本]]))</f>
        <v/>
      </c>
      <c r="F622" s="2" t="str">
        <f>IF(PDF对照_选项A_F[[#This Row],[PDF文本]]="","",NOT(PDF对照_选项A_F[[#This Row],[是否一致]]))</f>
        <v/>
      </c>
      <c r="G622" s="17"/>
      <c r="H622" s="17"/>
      <c r="I622" s="17"/>
    </row>
    <row r="623" spans="1:9">
      <c r="A623" s="2">
        <v>86</v>
      </c>
      <c r="B623" s="2" t="s">
        <v>15</v>
      </c>
      <c r="C623" s="2" t="str" cm="1">
        <f t="array" ref="C62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使用集群放置组。通过使用Amazon Elastic file System (Amazon EFS) 创建跨实例的共享文件系统。</v>
      </c>
      <c r="D623" s="2"/>
      <c r="E623" s="2" t="str">
        <f>IF(PDF对照_选项A_F[[#This Row],[PDF文本]]="","",EXACT(PDF对照_选项A_F[[#This Row],[Excel文本]],PDF对照_选项A_F[[#This Row],[PDF文本]]))</f>
        <v/>
      </c>
      <c r="F623" s="2" t="str">
        <f>IF(PDF对照_选项A_F[[#This Row],[PDF文本]]="","",NOT(PDF对照_选项A_F[[#This Row],[是否一致]]))</f>
        <v/>
      </c>
      <c r="G623" s="17"/>
      <c r="H623" s="17"/>
      <c r="I623" s="17"/>
    </row>
    <row r="624" spans="1:9">
      <c r="A624" s="2">
        <v>86</v>
      </c>
      <c r="B624" s="2" t="s">
        <v>16</v>
      </c>
      <c r="C624" s="2" t="str" cm="1">
        <f t="array" ref="C62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使用分区放置组。通过使用Amazon Elastic file System (Amazon EFS) 创建跨实例的共享文件系统。</v>
      </c>
      <c r="D624" s="2"/>
      <c r="E624" s="2" t="str">
        <f>IF(PDF对照_选项A_F[[#This Row],[PDF文本]]="","",EXACT(PDF对照_选项A_F[[#This Row],[Excel文本]],PDF对照_选项A_F[[#This Row],[PDF文本]]))</f>
        <v/>
      </c>
      <c r="F624" s="2" t="str">
        <f>IF(PDF对照_选项A_F[[#This Row],[PDF文本]]="","",NOT(PDF对照_选项A_F[[#This Row],[是否一致]]))</f>
        <v/>
      </c>
      <c r="G624" s="17"/>
      <c r="H624" s="17"/>
      <c r="I624" s="17"/>
    </row>
    <row r="625" spans="1:9">
      <c r="A625" s="2">
        <v>86</v>
      </c>
      <c r="B625" s="2" t="s">
        <v>17</v>
      </c>
      <c r="C625" s="2" t="str" cm="1">
        <f t="array" ref="C62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使用分散的置放群组.使用 Amazon EBS 多重连接将单个预置 IOPS SSD Amazon Elastic Block Store (Amazon EBS)卷附加到所有实例.</v>
      </c>
      <c r="D625" s="2"/>
      <c r="E625" s="2" t="str">
        <f>IF(PDF对照_选项A_F[[#This Row],[PDF文本]]="","",EXACT(PDF对照_选项A_F[[#This Row],[Excel文本]],PDF对照_选项A_F[[#This Row],[PDF文本]]))</f>
        <v/>
      </c>
      <c r="F625" s="2" t="str">
        <f>IF(PDF对照_选项A_F[[#This Row],[PDF文本]]="","",NOT(PDF对照_选项A_F[[#This Row],[是否一致]]))</f>
        <v/>
      </c>
      <c r="G625" s="17"/>
      <c r="H625" s="17"/>
      <c r="I625" s="17"/>
    </row>
    <row r="626" spans="1:9">
      <c r="A626" s="2">
        <v>86</v>
      </c>
      <c r="B626" s="2" t="s">
        <v>41</v>
      </c>
      <c r="C626" s="2" cm="1">
        <f t="array" ref="C62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26" s="2"/>
      <c r="E626" s="2" t="str">
        <f>IF(PDF对照_选项A_F[[#This Row],[PDF文本]]="","",EXACT(PDF对照_选项A_F[[#This Row],[Excel文本]],PDF对照_选项A_F[[#This Row],[PDF文本]]))</f>
        <v/>
      </c>
      <c r="F626" s="2" t="str">
        <f>IF(PDF对照_选项A_F[[#This Row],[PDF文本]]="","",NOT(PDF对照_选项A_F[[#This Row],[是否一致]]))</f>
        <v/>
      </c>
      <c r="G626" s="17"/>
      <c r="H626" s="17"/>
      <c r="I626" s="17"/>
    </row>
    <row r="627" spans="1:9">
      <c r="A627" s="2">
        <v>86</v>
      </c>
      <c r="B627" s="2" t="s">
        <v>221</v>
      </c>
      <c r="C627" s="2" cm="1">
        <f t="array" ref="C62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27" s="2"/>
      <c r="E627" s="2" t="str">
        <f>IF(PDF对照_选项A_F[[#This Row],[PDF文本]]="","",EXACT(PDF对照_选项A_F[[#This Row],[Excel文本]],PDF对照_选项A_F[[#This Row],[PDF文本]]))</f>
        <v/>
      </c>
      <c r="F627" s="2" t="str">
        <f>IF(PDF对照_选项A_F[[#This Row],[PDF文本]]="","",NOT(PDF对照_选项A_F[[#This Row],[是否一致]]))</f>
        <v/>
      </c>
      <c r="G627" s="17"/>
      <c r="H627" s="17"/>
      <c r="I627" s="17"/>
    </row>
    <row r="628" spans="1:9">
      <c r="A628" s="2">
        <v>87</v>
      </c>
      <c r="B628" s="2" t="s">
        <v>14</v>
      </c>
      <c r="C628" s="2" t="str" cm="1">
        <f t="array" ref="C62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调整 Aurora MySQL 节点的大小以处理更多连接.在 Lambda 函数中配置重试逻辑以尝试连接到数据库.</v>
      </c>
      <c r="D628" s="2"/>
      <c r="E628" s="2" t="str">
        <f>IF(PDF对照_选项A_F[[#This Row],[PDF文本]]="","",EXACT(PDF对照_选项A_F[[#This Row],[Excel文本]],PDF对照_选项A_F[[#This Row],[PDF文本]]))</f>
        <v/>
      </c>
      <c r="F628" s="2" t="str">
        <f>IF(PDF对照_选项A_F[[#This Row],[PDF文本]]="","",NOT(PDF对照_选项A_F[[#This Row],[是否一致]]))</f>
        <v/>
      </c>
      <c r="G628" s="17"/>
      <c r="H628" s="17"/>
      <c r="I628" s="17"/>
    </row>
    <row r="629" spans="1:9">
      <c r="A629" s="2">
        <v>87</v>
      </c>
      <c r="B629" s="2" t="s">
        <v>15</v>
      </c>
      <c r="C629" s="2" t="str" cm="1">
        <f t="array" ref="C62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设置 Amazon Elasticache to Redls 以缓存来自数据库的常用读取项目.配置 Lambda 函数以连接到 Elasticache 进行读取.</v>
      </c>
      <c r="D629" s="2"/>
      <c r="E629" s="2" t="str">
        <f>IF(PDF对照_选项A_F[[#This Row],[PDF文本]]="","",EXACT(PDF对照_选项A_F[[#This Row],[Excel文本]],PDF对照_选项A_F[[#This Row],[PDF文本]]))</f>
        <v/>
      </c>
      <c r="F629" s="2" t="str">
        <f>IF(PDF对照_选项A_F[[#This Row],[PDF文本]]="","",NOT(PDF对照_选项A_F[[#This Row],[是否一致]]))</f>
        <v/>
      </c>
      <c r="G629" s="17"/>
      <c r="H629" s="17"/>
      <c r="I629" s="17"/>
    </row>
    <row r="630" spans="1:9">
      <c r="A630" s="2">
        <v>87</v>
      </c>
      <c r="B630" s="2" t="s">
        <v>16</v>
      </c>
      <c r="C630" s="2" t="str" cm="1">
        <f t="array" ref="C63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添加一个 Aurora 副本作为读取器节点.配置 Lambda 函数以连接到 OB集群的读取器端点,而不是连接到写入器端点.</v>
      </c>
      <c r="D630" s="2"/>
      <c r="E630" s="2" t="str">
        <f>IF(PDF对照_选项A_F[[#This Row],[PDF文本]]="","",EXACT(PDF对照_选项A_F[[#This Row],[Excel文本]],PDF对照_选项A_F[[#This Row],[PDF文本]]))</f>
        <v/>
      </c>
      <c r="F630" s="2" t="str">
        <f>IF(PDF对照_选项A_F[[#This Row],[PDF文本]]="","",NOT(PDF对照_选项A_F[[#This Row],[是否一致]]))</f>
        <v/>
      </c>
      <c r="G630" s="17"/>
      <c r="H630" s="17"/>
      <c r="I630" s="17"/>
    </row>
    <row r="631" spans="1:9">
      <c r="A631" s="2">
        <v>87</v>
      </c>
      <c r="B631" s="2" t="s">
        <v>17</v>
      </c>
      <c r="C631" s="2" t="str" cm="1">
        <f t="array" ref="C63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ROS 代理创建代理.将数据库集群设置为目标数据库.配置 Lambda 函数以连接到代理而不是数据库集群.</v>
      </c>
      <c r="D631" s="2"/>
      <c r="E631" s="2" t="str">
        <f>IF(PDF对照_选项A_F[[#This Row],[PDF文本]]="","",EXACT(PDF对照_选项A_F[[#This Row],[Excel文本]],PDF对照_选项A_F[[#This Row],[PDF文本]]))</f>
        <v/>
      </c>
      <c r="F631" s="2" t="str">
        <f>IF(PDF对照_选项A_F[[#This Row],[PDF文本]]="","",NOT(PDF对照_选项A_F[[#This Row],[是否一致]]))</f>
        <v/>
      </c>
      <c r="G631" s="17"/>
      <c r="H631" s="17"/>
      <c r="I631" s="17"/>
    </row>
    <row r="632" spans="1:9">
      <c r="A632" s="2">
        <v>87</v>
      </c>
      <c r="B632" s="2" t="s">
        <v>41</v>
      </c>
      <c r="C632" s="2" cm="1">
        <f t="array" ref="C63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32" s="2"/>
      <c r="E632" s="2" t="str">
        <f>IF(PDF对照_选项A_F[[#This Row],[PDF文本]]="","",EXACT(PDF对照_选项A_F[[#This Row],[Excel文本]],PDF对照_选项A_F[[#This Row],[PDF文本]]))</f>
        <v/>
      </c>
      <c r="F632" s="2" t="str">
        <f>IF(PDF对照_选项A_F[[#This Row],[PDF文本]]="","",NOT(PDF对照_选项A_F[[#This Row],[是否一致]]))</f>
        <v/>
      </c>
      <c r="G632" s="17"/>
      <c r="H632" s="17"/>
      <c r="I632" s="17"/>
    </row>
    <row r="633" spans="1:9">
      <c r="A633" s="2">
        <v>87</v>
      </c>
      <c r="B633" s="2" t="s">
        <v>221</v>
      </c>
      <c r="C633" s="2" cm="1">
        <f t="array" ref="C63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33" s="2"/>
      <c r="E633" s="2" t="str">
        <f>IF(PDF对照_选项A_F[[#This Row],[PDF文本]]="","",EXACT(PDF对照_选项A_F[[#This Row],[Excel文本]],PDF对照_选项A_F[[#This Row],[PDF文本]]))</f>
        <v/>
      </c>
      <c r="F633" s="2" t="str">
        <f>IF(PDF对照_选项A_F[[#This Row],[PDF文本]]="","",NOT(PDF对照_选项A_F[[#This Row],[是否一致]]))</f>
        <v/>
      </c>
      <c r="G633" s="17"/>
      <c r="H633" s="17"/>
      <c r="I633" s="17"/>
    </row>
    <row r="634" spans="1:9">
      <c r="A634" s="2">
        <v>88</v>
      </c>
      <c r="B634" s="2" t="s">
        <v>14</v>
      </c>
      <c r="C634" s="2" t="str" cm="1">
        <f t="array" ref="C63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将容器映像存储在 Amazon Elastic Container Registry (Amazon ECR) 存储库中.使用具有 AWS Fargate 启动类型的 Amazon Elastic Container Service (Amazon ECS) 集群来运行容器.使用目标跟踪根据需求自动扩展.</v>
      </c>
      <c r="D634" s="2"/>
      <c r="E634" s="2" t="str">
        <f>IF(PDF对照_选项A_F[[#This Row],[PDF文本]]="","",EXACT(PDF对照_选项A_F[[#This Row],[Excel文本]],PDF对照_选项A_F[[#This Row],[PDF文本]]))</f>
        <v/>
      </c>
      <c r="F634" s="2" t="str">
        <f>IF(PDF对照_选项A_F[[#This Row],[PDF文本]]="","",NOT(PDF对照_选项A_F[[#This Row],[是否一致]]))</f>
        <v/>
      </c>
      <c r="G634" s="17"/>
      <c r="H634" s="17"/>
      <c r="I634" s="17"/>
    </row>
    <row r="635" spans="1:9">
      <c r="A635" s="2">
        <v>88</v>
      </c>
      <c r="B635" s="2" t="s">
        <v>15</v>
      </c>
      <c r="C635" s="2" t="str" cm="1">
        <f t="array" ref="C63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将容器映像存储在 Amazon Elastic Container Registry (Amazon ECR) 存储库中.使用具有 Amazon EC2 启动类型的 Amazon Elastic Container Service (Amazon ECS)集群来运行容器.使用目标跟踪根据需求自动扩展.</v>
      </c>
      <c r="D635" s="2"/>
      <c r="E635" s="2" t="str">
        <f>IF(PDF对照_选项A_F[[#This Row],[PDF文本]]="","",EXACT(PDF对照_选项A_F[[#This Row],[Excel文本]],PDF对照_选项A_F[[#This Row],[PDF文本]]))</f>
        <v/>
      </c>
      <c r="F635" s="2" t="str">
        <f>IF(PDF对照_选项A_F[[#This Row],[PDF文本]]="","",NOT(PDF对照_选项A_F[[#This Row],[是否一致]]))</f>
        <v/>
      </c>
      <c r="G635" s="17"/>
      <c r="H635" s="17"/>
      <c r="I635" s="17"/>
    </row>
    <row r="636" spans="1:9">
      <c r="A636" s="2">
        <v>88</v>
      </c>
      <c r="B636" s="2" t="s">
        <v>16</v>
      </c>
      <c r="C636" s="2" t="str" cm="1">
        <f t="array" ref="C63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将容器映像存储在在 Amazon EC2 实例上运行的存储库中.在跨多个可用区的 EC2 实例上运行容器.监控 Amazon CloudWatch 中的平均 CPU 利用率.根据需要启动新的 EC2 实例.</v>
      </c>
      <c r="D636" s="2"/>
      <c r="E636" s="2" t="str">
        <f>IF(PDF对照_选项A_F[[#This Row],[PDF文本]]="","",EXACT(PDF对照_选项A_F[[#This Row],[Excel文本]],PDF对照_选项A_F[[#This Row],[PDF文本]]))</f>
        <v/>
      </c>
      <c r="F636" s="2" t="str">
        <f>IF(PDF对照_选项A_F[[#This Row],[PDF文本]]="","",NOT(PDF对照_选项A_F[[#This Row],[是否一致]]))</f>
        <v/>
      </c>
      <c r="G636" s="17"/>
      <c r="H636" s="17"/>
      <c r="I636" s="17"/>
    </row>
    <row r="637" spans="1:9">
      <c r="A637" s="2">
        <v>88</v>
      </c>
      <c r="B637" s="2" t="s">
        <v>17</v>
      </c>
      <c r="C637" s="2" t="str" cm="1">
        <f t="array" ref="C63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创建包含容器映像的 Amazon EC2 Amazon 系统映像(AMI).在 Auto Scaling 组中跨多个可用区启动 EC2 实例.使用 Amazon CloudWatch 警报在超出平均 CPU 利用率阈值时横向扩展 EC2 实例.</v>
      </c>
      <c r="D637" s="2"/>
      <c r="E637" s="2" t="str">
        <f>IF(PDF对照_选项A_F[[#This Row],[PDF文本]]="","",EXACT(PDF对照_选项A_F[[#This Row],[Excel文本]],PDF对照_选项A_F[[#This Row],[PDF文本]]))</f>
        <v/>
      </c>
      <c r="F637" s="2" t="str">
        <f>IF(PDF对照_选项A_F[[#This Row],[PDF文本]]="","",NOT(PDF对照_选项A_F[[#This Row],[是否一致]]))</f>
        <v/>
      </c>
      <c r="G637" s="17"/>
      <c r="H637" s="17"/>
      <c r="I637" s="17"/>
    </row>
    <row r="638" spans="1:9">
      <c r="A638" s="2">
        <v>88</v>
      </c>
      <c r="B638" s="2" t="s">
        <v>41</v>
      </c>
      <c r="C638" s="2" cm="1">
        <f t="array" ref="C63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38" s="2"/>
      <c r="E638" s="2" t="str">
        <f>IF(PDF对照_选项A_F[[#This Row],[PDF文本]]="","",EXACT(PDF对照_选项A_F[[#This Row],[Excel文本]],PDF对照_选项A_F[[#This Row],[PDF文本]]))</f>
        <v/>
      </c>
      <c r="F638" s="2" t="str">
        <f>IF(PDF对照_选项A_F[[#This Row],[PDF文本]]="","",NOT(PDF对照_选项A_F[[#This Row],[是否一致]]))</f>
        <v/>
      </c>
      <c r="G638" s="17"/>
      <c r="H638" s="17"/>
      <c r="I638" s="17"/>
    </row>
    <row r="639" spans="1:9">
      <c r="A639" s="2">
        <v>88</v>
      </c>
      <c r="B639" s="2" t="s">
        <v>221</v>
      </c>
      <c r="C639" s="2" cm="1">
        <f t="array" ref="C63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39" s="2"/>
      <c r="E639" s="2" t="str">
        <f>IF(PDF对照_选项A_F[[#This Row],[PDF文本]]="","",EXACT(PDF对照_选项A_F[[#This Row],[Excel文本]],PDF对照_选项A_F[[#This Row],[PDF文本]]))</f>
        <v/>
      </c>
      <c r="F639" s="2" t="str">
        <f>IF(PDF对照_选项A_F[[#This Row],[PDF文本]]="","",NOT(PDF对照_选项A_F[[#This Row],[是否一致]]))</f>
        <v/>
      </c>
      <c r="G639" s="17"/>
      <c r="H639" s="17"/>
      <c r="I639" s="17"/>
    </row>
    <row r="640" spans="1:9">
      <c r="A640" s="2">
        <v>89</v>
      </c>
      <c r="B640" s="2" t="s">
        <v>14</v>
      </c>
      <c r="C640" s="2" t="str" cm="1">
        <f t="array" ref="C64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EC2 实例替换为在 Auto Scaling 组中运行的 T3 EC2 实例.使用 AWS 管理控制台进行更改.</v>
      </c>
      <c r="D640" s="2"/>
      <c r="E640" s="2" t="str">
        <f>IF(PDF对照_选项A_F[[#This Row],[PDF文本]]="","",EXACT(PDF对照_选项A_F[[#This Row],[Excel文本]],PDF对照_选项A_F[[#This Row],[PDF文本]]))</f>
        <v/>
      </c>
      <c r="F640" s="2" t="str">
        <f>IF(PDF对照_选项A_F[[#This Row],[PDF文本]]="","",NOT(PDF对照_选项A_F[[#This Row],[是否一致]]))</f>
        <v/>
      </c>
      <c r="G640" s="17"/>
      <c r="H640" s="17"/>
      <c r="I640" s="17"/>
    </row>
    <row r="641" spans="1:9">
      <c r="A641" s="2">
        <v>89</v>
      </c>
      <c r="B641" s="2" t="s">
        <v>15</v>
      </c>
      <c r="C641" s="2" t="str" cm="1">
        <f t="array" ref="C64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修改 CloudFormation 模板以在 Auto Scaling 组中运行 EC2 实例.在需要增加时手动增加 Auto Scaling 组的所需容量和最大容量.</v>
      </c>
      <c r="D641" s="2"/>
      <c r="E641" s="2" t="str">
        <f>IF(PDF对照_选项A_F[[#This Row],[PDF文本]]="","",EXACT(PDF对照_选项A_F[[#This Row],[Excel文本]],PDF对照_选项A_F[[#This Row],[PDF文本]]))</f>
        <v/>
      </c>
      <c r="F641" s="2" t="str">
        <f>IF(PDF对照_选项A_F[[#This Row],[PDF文本]]="","",NOT(PDF对照_选项A_F[[#This Row],[是否一致]]))</f>
        <v/>
      </c>
      <c r="G641" s="17"/>
      <c r="H641" s="17"/>
      <c r="I641" s="17"/>
    </row>
    <row r="642" spans="1:9">
      <c r="A642" s="2">
        <v>89</v>
      </c>
      <c r="B642" s="2" t="s">
        <v>16</v>
      </c>
      <c r="C642" s="2" t="str" cm="1">
        <f t="array" ref="C64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修改 CloudFormation 模板.将 EC2 实例替换为 R5 EC2 实例.使用 Amazon CloudWatch 内置 EC2 内存指标来跟踪应用程序性能以进行未来容量规划.</v>
      </c>
      <c r="D642" s="2"/>
      <c r="E642" s="2" t="str">
        <f>IF(PDF对照_选项A_F[[#This Row],[PDF文本]]="","",EXACT(PDF对照_选项A_F[[#This Row],[Excel文本]],PDF对照_选项A_F[[#This Row],[PDF文本]]))</f>
        <v/>
      </c>
      <c r="F642" s="2" t="str">
        <f>IF(PDF对照_选项A_F[[#This Row],[PDF文本]]="","",NOT(PDF对照_选项A_F[[#This Row],[是否一致]]))</f>
        <v/>
      </c>
      <c r="G642" s="17"/>
      <c r="H642" s="17"/>
      <c r="I642" s="17"/>
    </row>
    <row r="643" spans="1:9">
      <c r="A643" s="2">
        <v>89</v>
      </c>
      <c r="B643" s="2" t="s">
        <v>17</v>
      </c>
      <c r="C643" s="2" t="str" cm="1">
        <f t="array" ref="C64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修改 CloudFormation 模板.将 EC2 实例替换为 R5 EC2 实例.在 EC2 实例上部署 Amazon CloudWatch 代理,以生成自定义应用程序延迟指标以用于未来的容量规划.</v>
      </c>
      <c r="D643" s="2"/>
      <c r="E643" s="2" t="str">
        <f>IF(PDF对照_选项A_F[[#This Row],[PDF文本]]="","",EXACT(PDF对照_选项A_F[[#This Row],[Excel文本]],PDF对照_选项A_F[[#This Row],[PDF文本]]))</f>
        <v/>
      </c>
      <c r="F643" s="2" t="str">
        <f>IF(PDF对照_选项A_F[[#This Row],[PDF文本]]="","",NOT(PDF对照_选项A_F[[#This Row],[是否一致]]))</f>
        <v/>
      </c>
      <c r="G643" s="17"/>
      <c r="H643" s="17"/>
      <c r="I643" s="17"/>
    </row>
    <row r="644" spans="1:9">
      <c r="A644" s="2">
        <v>89</v>
      </c>
      <c r="B644" s="2" t="s">
        <v>41</v>
      </c>
      <c r="C644" s="2" cm="1">
        <f t="array" ref="C64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44" s="2"/>
      <c r="E644" s="2" t="str">
        <f>IF(PDF对照_选项A_F[[#This Row],[PDF文本]]="","",EXACT(PDF对照_选项A_F[[#This Row],[Excel文本]],PDF对照_选项A_F[[#This Row],[PDF文本]]))</f>
        <v/>
      </c>
      <c r="F644" s="2" t="str">
        <f>IF(PDF对照_选项A_F[[#This Row],[PDF文本]]="","",NOT(PDF对照_选项A_F[[#This Row],[是否一致]]))</f>
        <v/>
      </c>
      <c r="G644" s="17"/>
      <c r="H644" s="17"/>
      <c r="I644" s="17"/>
    </row>
    <row r="645" spans="1:9">
      <c r="A645" s="2">
        <v>89</v>
      </c>
      <c r="B645" s="2" t="s">
        <v>221</v>
      </c>
      <c r="C645" s="2" cm="1">
        <f t="array" ref="C64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45" s="2"/>
      <c r="E645" s="2" t="str">
        <f>IF(PDF对照_选项A_F[[#This Row],[PDF文本]]="","",EXACT(PDF对照_选项A_F[[#This Row],[Excel文本]],PDF对照_选项A_F[[#This Row],[PDF文本]]))</f>
        <v/>
      </c>
      <c r="F645" s="2" t="str">
        <f>IF(PDF对照_选项A_F[[#This Row],[PDF文本]]="","",NOT(PDF对照_选项A_F[[#This Row],[是否一致]]))</f>
        <v/>
      </c>
      <c r="G645" s="17"/>
      <c r="H645" s="17"/>
      <c r="I645" s="17"/>
    </row>
    <row r="646" spans="1:9">
      <c r="A646" s="2">
        <v>90</v>
      </c>
      <c r="B646" s="2" t="s">
        <v>14</v>
      </c>
      <c r="C646" s="2" t="str" cm="1">
        <f t="array" ref="C64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 Lambda 函数配置预置并发.将数据库修改为多个 AWS 区域中的全局数据库.</v>
      </c>
      <c r="D646" s="2"/>
      <c r="E646" s="2" t="str">
        <f>IF(PDF对照_选项A_F[[#This Row],[PDF文本]]="","",EXACT(PDF对照_选项A_F[[#This Row],[Excel文本]],PDF对照_选项A_F[[#This Row],[PDF文本]]))</f>
        <v/>
      </c>
      <c r="F646" s="2" t="str">
        <f>IF(PDF对照_选项A_F[[#This Row],[PDF文本]]="","",NOT(PDF对照_选项A_F[[#This Row],[是否一致]]))</f>
        <v/>
      </c>
      <c r="G646" s="17"/>
      <c r="H646" s="17"/>
      <c r="I646" s="17"/>
    </row>
    <row r="647" spans="1:9">
      <c r="A647" s="2">
        <v>90</v>
      </c>
      <c r="B647" s="2" t="s">
        <v>15</v>
      </c>
      <c r="C647" s="2" t="str" cm="1">
        <f t="array" ref="C64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RDS Proxy 为数据库创建代理.修改 Lambda 函数以使用 RDS Proxy 端点而不是数据库端点.</v>
      </c>
      <c r="D647" s="2"/>
      <c r="E647" s="2" t="str">
        <f>IF(PDF对照_选项A_F[[#This Row],[PDF文本]]="","",EXACT(PDF对照_选项A_F[[#This Row],[Excel文本]],PDF对照_选项A_F[[#This Row],[PDF文本]]))</f>
        <v/>
      </c>
      <c r="F647" s="2" t="str">
        <f>IF(PDF对照_选项A_F[[#This Row],[PDF文本]]="","",NOT(PDF对照_选项A_F[[#This Row],[是否一致]]))</f>
        <v/>
      </c>
      <c r="G647" s="17"/>
      <c r="H647" s="17"/>
      <c r="I647" s="17"/>
    </row>
    <row r="648" spans="1:9">
      <c r="A648" s="2">
        <v>90</v>
      </c>
      <c r="B648" s="2" t="s">
        <v>16</v>
      </c>
      <c r="C648" s="2" t="str" cm="1">
        <f t="array" ref="C64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为不同 AWS 区域中的数据库创建只读副本.使用 API Gateway 中的查询字符串参数将流量路由到只读副本.</v>
      </c>
      <c r="D648" s="2"/>
      <c r="E648" s="2" t="str">
        <f>IF(PDF对照_选项A_F[[#This Row],[PDF文本]]="","",EXACT(PDF对照_选项A_F[[#This Row],[Excel文本]],PDF对照_选项A_F[[#This Row],[PDF文本]]))</f>
        <v/>
      </c>
      <c r="F648" s="2" t="str">
        <f>IF(PDF对照_选项A_F[[#This Row],[PDF文本]]="","",NOT(PDF对照_选项A_F[[#This Row],[是否一致]]))</f>
        <v/>
      </c>
      <c r="G648" s="17"/>
      <c r="H648" s="17"/>
      <c r="I648" s="17"/>
    </row>
    <row r="649" spans="1:9">
      <c r="A649" s="2">
        <v>90</v>
      </c>
      <c r="B649" s="2" t="s">
        <v>17</v>
      </c>
      <c r="C649" s="2" t="str" cm="1">
        <f t="array" ref="C64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Database.Migration Service (AWS DMS)将数据从 Aurora PostgreSQL 迁移到 Amazon DynamoDB.修改 Lambda 函数以使用 OynamoDB 表.</v>
      </c>
      <c r="D649" s="2"/>
      <c r="E649" s="2" t="str">
        <f>IF(PDF对照_选项A_F[[#This Row],[PDF文本]]="","",EXACT(PDF对照_选项A_F[[#This Row],[Excel文本]],PDF对照_选项A_F[[#This Row],[PDF文本]]))</f>
        <v/>
      </c>
      <c r="F649" s="2" t="str">
        <f>IF(PDF对照_选项A_F[[#This Row],[PDF文本]]="","",NOT(PDF对照_选项A_F[[#This Row],[是否一致]]))</f>
        <v/>
      </c>
      <c r="G649" s="17"/>
      <c r="H649" s="17"/>
      <c r="I649" s="17"/>
    </row>
    <row r="650" spans="1:9">
      <c r="A650" s="2">
        <v>90</v>
      </c>
      <c r="B650" s="2" t="s">
        <v>41</v>
      </c>
      <c r="C650" s="2" cm="1">
        <f t="array" ref="C65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50" s="2"/>
      <c r="E650" s="2" t="str">
        <f>IF(PDF对照_选项A_F[[#This Row],[PDF文本]]="","",EXACT(PDF对照_选项A_F[[#This Row],[Excel文本]],PDF对照_选项A_F[[#This Row],[PDF文本]]))</f>
        <v/>
      </c>
      <c r="F650" s="2" t="str">
        <f>IF(PDF对照_选项A_F[[#This Row],[PDF文本]]="","",NOT(PDF对照_选项A_F[[#This Row],[是否一致]]))</f>
        <v/>
      </c>
      <c r="G650" s="17"/>
      <c r="H650" s="17"/>
      <c r="I650" s="17"/>
    </row>
    <row r="651" spans="1:9">
      <c r="A651" s="2">
        <v>90</v>
      </c>
      <c r="B651" s="2" t="s">
        <v>221</v>
      </c>
      <c r="C651" s="2" cm="1">
        <f t="array" ref="C65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51" s="2"/>
      <c r="E651" s="2" t="str">
        <f>IF(PDF对照_选项A_F[[#This Row],[PDF文本]]="","",EXACT(PDF对照_选项A_F[[#This Row],[Excel文本]],PDF对照_选项A_F[[#This Row],[PDF文本]]))</f>
        <v/>
      </c>
      <c r="F651" s="2" t="str">
        <f>IF(PDF对照_选项A_F[[#This Row],[PDF文本]]="","",NOT(PDF对照_选项A_F[[#This Row],[是否一致]]))</f>
        <v/>
      </c>
      <c r="G651" s="17"/>
      <c r="H651" s="17"/>
      <c r="I651" s="17"/>
    </row>
    <row r="652" spans="1:9">
      <c r="A652" s="2">
        <v>91</v>
      </c>
      <c r="B652" s="2" t="s">
        <v>14</v>
      </c>
      <c r="C652" s="2" t="str" cm="1">
        <f t="array" ref="C65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使用所需的基础设施元素部署应用程序.使用 Amazon Route 53 配置主动-被动故障转移,在第二个 AWS 区域中创建 Aurora 副本.</v>
      </c>
      <c r="D652" s="2"/>
      <c r="E652" s="2" t="str">
        <f>IF(PDF对照_选项A_F[[#This Row],[PDF文本]]="","",EXACT(PDF对照_选项A_F[[#This Row],[Excel文本]],PDF对照_选项A_F[[#This Row],[PDF文本]]))</f>
        <v/>
      </c>
      <c r="F652" s="2" t="str">
        <f>IF(PDF对照_选项A_F[[#This Row],[PDF文本]]="","",NOT(PDF对照_选项A_F[[#This Row],[是否一致]]))</f>
        <v/>
      </c>
      <c r="G652" s="17"/>
      <c r="H652" s="17"/>
      <c r="I652" s="17"/>
    </row>
    <row r="653" spans="1:9">
      <c r="A653" s="2">
        <v>91</v>
      </c>
      <c r="B653" s="2" t="s">
        <v>15</v>
      </c>
      <c r="C653" s="2" t="str" cm="1">
        <f t="array" ref="C65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在第二个 AWS 区域中托管应用程序的缩减部署.使用 Amazon Route 53 配置主动-主动故障转移,在第二个区域中创建 Aurora 副本.</v>
      </c>
      <c r="D653" s="2"/>
      <c r="E653" s="2" t="str">
        <f>IF(PDF对照_选项A_F[[#This Row],[PDF文本]]="","",EXACT(PDF对照_选项A_F[[#This Row],[Excel文本]],PDF对照_选项A_F[[#This Row],[PDF文本]]))</f>
        <v/>
      </c>
      <c r="F653" s="2" t="str">
        <f>IF(PDF对照_选项A_F[[#This Row],[PDF文本]]="","",NOT(PDF对照_选项A_F[[#This Row],[是否一致]]))</f>
        <v/>
      </c>
      <c r="G653" s="17"/>
      <c r="H653" s="17"/>
      <c r="I653" s="17"/>
    </row>
    <row r="654" spans="1:9">
      <c r="A654" s="2">
        <v>91</v>
      </c>
      <c r="B654" s="2" t="s">
        <v>16</v>
      </c>
      <c r="C654" s="2" t="str" cm="1">
        <f t="array" ref="C65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在第二个 AWS 区域中复制主要基础设施.使用 Amazon Route 53 配置主动-主动故障转移.创建从最新快照恢复的 Aurora 数据库.</v>
      </c>
      <c r="D654" s="2"/>
      <c r="E654" s="2" t="str">
        <f>IF(PDF对照_选项A_F[[#This Row],[PDF文本]]="","",EXACT(PDF对照_选项A_F[[#This Row],[Excel文本]],PDF对照_选项A_F[[#This Row],[PDF文本]]))</f>
        <v/>
      </c>
      <c r="F654" s="2" t="str">
        <f>IF(PDF对照_选项A_F[[#This Row],[PDF文本]]="","",NOT(PDF对照_选项A_F[[#This Row],[是否一致]]))</f>
        <v/>
      </c>
      <c r="G654" s="17"/>
      <c r="H654" s="17"/>
      <c r="I654" s="17"/>
    </row>
    <row r="655" spans="1:9">
      <c r="A655" s="2">
        <v>91</v>
      </c>
      <c r="B655" s="2" t="s">
        <v>17</v>
      </c>
      <c r="C655" s="2" t="str" cm="1">
        <f t="array" ref="C65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Backup 备份数据.使用备份在第二个 AWS 区域中创建所需的基础设施.使用 Amazon Route 53 配置主动-被动故障转移.在第二个区域中创建 Aurora 第二个主实例.</v>
      </c>
      <c r="D655" s="2"/>
      <c r="E655" s="2" t="str">
        <f>IF(PDF对照_选项A_F[[#This Row],[PDF文本]]="","",EXACT(PDF对照_选项A_F[[#This Row],[Excel文本]],PDF对照_选项A_F[[#This Row],[PDF文本]]))</f>
        <v/>
      </c>
      <c r="F655" s="2" t="str">
        <f>IF(PDF对照_选项A_F[[#This Row],[PDF文本]]="","",NOT(PDF对照_选项A_F[[#This Row],[是否一致]]))</f>
        <v/>
      </c>
      <c r="G655" s="17"/>
      <c r="H655" s="17"/>
      <c r="I655" s="17"/>
    </row>
    <row r="656" spans="1:9">
      <c r="A656" s="2">
        <v>91</v>
      </c>
      <c r="B656" s="2" t="s">
        <v>41</v>
      </c>
      <c r="C656" s="2" cm="1">
        <f t="array" ref="C65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56" s="2"/>
      <c r="E656" s="2" t="str">
        <f>IF(PDF对照_选项A_F[[#This Row],[PDF文本]]="","",EXACT(PDF对照_选项A_F[[#This Row],[Excel文本]],PDF对照_选项A_F[[#This Row],[PDF文本]]))</f>
        <v/>
      </c>
      <c r="F656" s="2" t="str">
        <f>IF(PDF对照_选项A_F[[#This Row],[PDF文本]]="","",NOT(PDF对照_选项A_F[[#This Row],[是否一致]]))</f>
        <v/>
      </c>
      <c r="G656" s="17"/>
      <c r="H656" s="17"/>
      <c r="I656" s="17"/>
    </row>
    <row r="657" spans="1:9">
      <c r="A657" s="2">
        <v>91</v>
      </c>
      <c r="B657" s="2" t="s">
        <v>221</v>
      </c>
      <c r="C657" s="2" cm="1">
        <f t="array" ref="C65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57" s="2"/>
      <c r="E657" s="2" t="str">
        <f>IF(PDF对照_选项A_F[[#This Row],[PDF文本]]="","",EXACT(PDF对照_选项A_F[[#This Row],[Excel文本]],PDF对照_选项A_F[[#This Row],[PDF文本]]))</f>
        <v/>
      </c>
      <c r="F657" s="2" t="str">
        <f>IF(PDF对照_选项A_F[[#This Row],[PDF文本]]="","",NOT(PDF对照_选项A_F[[#This Row],[是否一致]]))</f>
        <v/>
      </c>
      <c r="G657" s="17"/>
      <c r="H657" s="17"/>
      <c r="I657" s="17"/>
    </row>
    <row r="658" spans="1:9">
      <c r="A658" s="2">
        <v>92</v>
      </c>
      <c r="B658" s="2" t="s">
        <v>14</v>
      </c>
      <c r="C658" s="2" t="str" cm="1">
        <f t="array" ref="C65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S3 对象大小减少到 126 MB 以下</v>
      </c>
      <c r="D658" s="2"/>
      <c r="E658" s="2" t="str">
        <f>IF(PDF对照_选项A_F[[#This Row],[PDF文本]]="","",EXACT(PDF对照_选项A_F[[#This Row],[Excel文本]],PDF对照_选项A_F[[#This Row],[PDF文本]]))</f>
        <v/>
      </c>
      <c r="F658" s="2" t="str">
        <f>IF(PDF对照_选项A_F[[#This Row],[PDF文本]]="","",NOT(PDF对照_选项A_F[[#This Row],[是否一致]]))</f>
        <v/>
      </c>
      <c r="G658" s="17"/>
      <c r="H658" s="17"/>
      <c r="I658" s="17"/>
    </row>
    <row r="659" spans="1:9">
      <c r="A659" s="2">
        <v>92</v>
      </c>
      <c r="B659" s="2" t="s">
        <v>15</v>
      </c>
      <c r="C659" s="2" t="str" cm="1">
        <f t="array" ref="C65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 Amazon S3 中按日期和区域对数据进行分区</v>
      </c>
      <c r="D659" s="2"/>
      <c r="E659" s="2" t="str">
        <f>IF(PDF对照_选项A_F[[#This Row],[PDF文本]]="","",EXACT(PDF对照_选项A_F[[#This Row],[Excel文本]],PDF对照_选项A_F[[#This Row],[PDF文本]]))</f>
        <v/>
      </c>
      <c r="F659" s="2" t="str">
        <f>IF(PDF对照_选项A_F[[#This Row],[PDF文本]]="","",NOT(PDF对照_选项A_F[[#This Row],[是否一致]]))</f>
        <v/>
      </c>
      <c r="G659" s="17"/>
      <c r="H659" s="17"/>
      <c r="I659" s="17"/>
    </row>
    <row r="660" spans="1:9">
      <c r="A660" s="2">
        <v>92</v>
      </c>
      <c r="B660" s="2" t="s">
        <v>16</v>
      </c>
      <c r="C660" s="2" t="str" cm="1">
        <f t="array" ref="C66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将文件作为大型单个对象存储在 Amazon S3 中.</v>
      </c>
      <c r="D660" s="2"/>
      <c r="E660" s="2" t="str">
        <f>IF(PDF对照_选项A_F[[#This Row],[PDF文本]]="","",EXACT(PDF对照_选项A_F[[#This Row],[Excel文本]],PDF对照_选项A_F[[#This Row],[PDF文本]]))</f>
        <v/>
      </c>
      <c r="F660" s="2" t="str">
        <f>IF(PDF对照_选项A_F[[#This Row],[PDF文本]]="","",NOT(PDF对照_选项A_F[[#This Row],[是否一致]]))</f>
        <v/>
      </c>
      <c r="G660" s="17"/>
      <c r="H660" s="17"/>
      <c r="I660" s="17"/>
    </row>
    <row r="661" spans="1:9">
      <c r="A661" s="2">
        <v>92</v>
      </c>
      <c r="B661" s="2" t="s">
        <v>17</v>
      </c>
      <c r="C661" s="2" t="str" cm="1">
        <f t="array" ref="C66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Kinosis Data Analytics 将查询作为批处理操作的一部分运行</v>
      </c>
      <c r="D661" s="2"/>
      <c r="E661" s="2" t="str">
        <f>IF(PDF对照_选项A_F[[#This Row],[PDF文本]]="","",EXACT(PDF对照_选项A_F[[#This Row],[Excel文本]],PDF对照_选项A_F[[#This Row],[PDF文本]]))</f>
        <v/>
      </c>
      <c r="F661" s="2" t="str">
        <f>IF(PDF对照_选项A_F[[#This Row],[PDF文本]]="","",NOT(PDF对照_选项A_F[[#This Row],[是否一致]]))</f>
        <v/>
      </c>
      <c r="G661" s="17"/>
      <c r="H661" s="17"/>
      <c r="I661" s="17"/>
    </row>
    <row r="662" spans="1:9">
      <c r="A662" s="2">
        <v>92</v>
      </c>
      <c r="B662" s="2" t="s">
        <v>41</v>
      </c>
      <c r="C662" s="2" t="str" cm="1">
        <f t="array" ref="C66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duo 提取.转换和加载(ETL)流程将 csv 文件转换为 Apache Parquet 格式.</v>
      </c>
      <c r="D662" s="2"/>
      <c r="E662" s="2" t="str">
        <f>IF(PDF对照_选项A_F[[#This Row],[PDF文本]]="","",EXACT(PDF对照_选项A_F[[#This Row],[Excel文本]],PDF对照_选项A_F[[#This Row],[PDF文本]]))</f>
        <v/>
      </c>
      <c r="F662" s="2" t="str">
        <f>IF(PDF对照_选项A_F[[#This Row],[PDF文本]]="","",NOT(PDF对照_选项A_F[[#This Row],[是否一致]]))</f>
        <v/>
      </c>
      <c r="G662" s="17"/>
      <c r="H662" s="17"/>
      <c r="I662" s="17"/>
    </row>
    <row r="663" spans="1:9">
      <c r="A663" s="2">
        <v>92</v>
      </c>
      <c r="B663" s="2" t="s">
        <v>221</v>
      </c>
      <c r="C663" s="2" cm="1">
        <f t="array" ref="C66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63" s="2"/>
      <c r="E663" s="2" t="str">
        <f>IF(PDF对照_选项A_F[[#This Row],[PDF文本]]="","",EXACT(PDF对照_选项A_F[[#This Row],[Excel文本]],PDF对照_选项A_F[[#This Row],[PDF文本]]))</f>
        <v/>
      </c>
      <c r="F663" s="2" t="str">
        <f>IF(PDF对照_选项A_F[[#This Row],[PDF文本]]="","",NOT(PDF对照_选项A_F[[#This Row],[是否一致]]))</f>
        <v/>
      </c>
      <c r="G663" s="17"/>
      <c r="H663" s="17"/>
      <c r="I663" s="17"/>
    </row>
    <row r="664" spans="1:9">
      <c r="A664" s="2">
        <v>93</v>
      </c>
      <c r="B664" s="2" t="s">
        <v>14</v>
      </c>
      <c r="C664" s="2" t="str" cm="1">
        <f t="array" ref="C66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配置三个从数据中心到 AWS 的 AWS Site-to-Site VPN 连接.通过为每个 VPC 配置一个 VPN 连接来建立连接.</v>
      </c>
      <c r="D664" s="2"/>
      <c r="E664" s="2" t="str">
        <f>IF(PDF对照_选项A_F[[#This Row],[PDF文本]]="","",EXACT(PDF对照_选项A_F[[#This Row],[Excel文本]],PDF对照_选项A_F[[#This Row],[PDF文本]]))</f>
        <v/>
      </c>
      <c r="F664" s="2" t="str">
        <f>IF(PDF对照_选项A_F[[#This Row],[PDF文本]]="","",NOT(PDF对照_选项A_F[[#This Row],[是否一致]]))</f>
        <v/>
      </c>
      <c r="G664" s="17"/>
      <c r="H664" s="17"/>
      <c r="I664" s="17"/>
    </row>
    <row r="665" spans="1:9">
      <c r="A665" s="2">
        <v>93</v>
      </c>
      <c r="B665" s="2" t="s">
        <v>15</v>
      </c>
      <c r="C665" s="2" t="str" cm="1">
        <f t="array" ref="C66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在每个 VPC 中启动第三方虚拟网络设备.在数据中心和每个虚拟设备之间建立 iPsec VPN 隧道.</v>
      </c>
      <c r="D665" s="2"/>
      <c r="E665" s="2" t="str">
        <f>IF(PDF对照_选项A_F[[#This Row],[PDF文本]]="","",EXACT(PDF对照_选项A_F[[#This Row],[Excel文本]],PDF对照_选项A_F[[#This Row],[PDF文本]]))</f>
        <v/>
      </c>
      <c r="F665" s="2" t="str">
        <f>IF(PDF对照_选项A_F[[#This Row],[PDF文本]]="","",NOT(PDF对照_选项A_F[[#This Row],[是否一致]]))</f>
        <v/>
      </c>
      <c r="G665" s="17"/>
      <c r="H665" s="17"/>
      <c r="I665" s="17"/>
    </row>
    <row r="666" spans="1:9">
      <c r="A666" s="2">
        <v>93</v>
      </c>
      <c r="B666" s="2" t="s">
        <v>16</v>
      </c>
      <c r="C666" s="2" t="str" cm="1">
        <f t="array" ref="C66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 us-east-1 中设置从数据中心到 Direct Connect 网关的三个 AWS Direct Connect 连接.通过将每个VPC 配置为使用其中一个 Direct Connect 连接来建立连接.</v>
      </c>
      <c r="D666" s="2"/>
      <c r="E666" s="2" t="str">
        <f>IF(PDF对照_选项A_F[[#This Row],[PDF文本]]="","",EXACT(PDF对照_选项A_F[[#This Row],[Excel文本]],PDF对照_选项A_F[[#This Row],[PDF文本]]))</f>
        <v/>
      </c>
      <c r="F666" s="2" t="str">
        <f>IF(PDF对照_选项A_F[[#This Row],[PDF文本]]="","",NOT(PDF对照_选项A_F[[#This Row],[是否一致]]))</f>
        <v/>
      </c>
      <c r="G666" s="17"/>
      <c r="H666" s="17"/>
      <c r="I666" s="17"/>
    </row>
    <row r="667" spans="1:9">
      <c r="A667" s="2">
        <v>93</v>
      </c>
      <c r="B667" s="2" t="s">
        <v>17</v>
      </c>
      <c r="C667" s="2" t="str" cm="1">
        <f t="array" ref="C66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设置一个从数据中心到 AWS 的 AWS Direct Connect 连接.创建一个中转网关,并将每个 VPC 附加到中转网关.在 Direct Connect连接和中转网关之间建立连接.</v>
      </c>
      <c r="D667" s="2"/>
      <c r="E667" s="2" t="str">
        <f>IF(PDF对照_选项A_F[[#This Row],[PDF文本]]="","",EXACT(PDF对照_选项A_F[[#This Row],[Excel文本]],PDF对照_选项A_F[[#This Row],[PDF文本]]))</f>
        <v/>
      </c>
      <c r="F667" s="2" t="str">
        <f>IF(PDF对照_选项A_F[[#This Row],[PDF文本]]="","",NOT(PDF对照_选项A_F[[#This Row],[是否一致]]))</f>
        <v/>
      </c>
      <c r="G667" s="17"/>
      <c r="H667" s="17"/>
      <c r="I667" s="17"/>
    </row>
    <row r="668" spans="1:9">
      <c r="A668" s="2">
        <v>93</v>
      </c>
      <c r="B668" s="2" t="s">
        <v>41</v>
      </c>
      <c r="C668" s="2" cm="1">
        <f t="array" ref="C66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68" s="2"/>
      <c r="E668" s="2" t="str">
        <f>IF(PDF对照_选项A_F[[#This Row],[PDF文本]]="","",EXACT(PDF对照_选项A_F[[#This Row],[Excel文本]],PDF对照_选项A_F[[#This Row],[PDF文本]]))</f>
        <v/>
      </c>
      <c r="F668" s="2" t="str">
        <f>IF(PDF对照_选项A_F[[#This Row],[PDF文本]]="","",NOT(PDF对照_选项A_F[[#This Row],[是否一致]]))</f>
        <v/>
      </c>
      <c r="G668" s="17"/>
      <c r="H668" s="17"/>
      <c r="I668" s="17"/>
    </row>
    <row r="669" spans="1:9">
      <c r="A669" s="2">
        <v>93</v>
      </c>
      <c r="B669" s="2" t="s">
        <v>221</v>
      </c>
      <c r="C669" s="2" cm="1">
        <f t="array" ref="C66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69" s="2"/>
      <c r="E669" s="2" t="str">
        <f>IF(PDF对照_选项A_F[[#This Row],[PDF文本]]="","",EXACT(PDF对照_选项A_F[[#This Row],[Excel文本]],PDF对照_选项A_F[[#This Row],[PDF文本]]))</f>
        <v/>
      </c>
      <c r="F669" s="2" t="str">
        <f>IF(PDF对照_选项A_F[[#This Row],[PDF文本]]="","",NOT(PDF对照_选项A_F[[#This Row],[是否一致]]))</f>
        <v/>
      </c>
      <c r="G669" s="17"/>
      <c r="H669" s="17"/>
      <c r="I669" s="17"/>
    </row>
    <row r="670" spans="1:9">
      <c r="A670" s="2">
        <v>94</v>
      </c>
      <c r="B670" s="2" t="s">
        <v>14</v>
      </c>
      <c r="C670" s="2" t="str" cm="1">
        <f t="array" ref="C67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使用一个 SQS FIFO 队列.为付费照片分配更高的优先级,以便首先处理它们</v>
      </c>
      <c r="D670" s="2"/>
      <c r="E670" s="2" t="str">
        <f>IF(PDF对照_选项A_F[[#This Row],[PDF文本]]="","",EXACT(PDF对照_选项A_F[[#This Row],[Excel文本]],PDF对照_选项A_F[[#This Row],[PDF文本]]))</f>
        <v/>
      </c>
      <c r="F670" s="2" t="str">
        <f>IF(PDF对照_选项A_F[[#This Row],[PDF文本]]="","",NOT(PDF对照_选项A_F[[#This Row],[是否一致]]))</f>
        <v/>
      </c>
      <c r="G670" s="17"/>
      <c r="H670" s="17"/>
      <c r="I670" s="17"/>
    </row>
    <row r="671" spans="1:9">
      <c r="A671" s="2">
        <v>94</v>
      </c>
      <c r="B671" s="2" t="s">
        <v>15</v>
      </c>
      <c r="C671" s="2" t="str" cm="1">
        <f t="array" ref="C67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使用两个SQS FIFO队列:一个用于付费,一个用于免费.设置免费队列使用短轮询,付费队列使用长轮询</v>
      </c>
      <c r="D671" s="2"/>
      <c r="E671" s="2" t="str">
        <f>IF(PDF对照_选项A_F[[#This Row],[PDF文本]]="","",EXACT(PDF对照_选项A_F[[#This Row],[Excel文本]],PDF对照_选项A_F[[#This Row],[PDF文本]]))</f>
        <v/>
      </c>
      <c r="F671" s="2" t="str">
        <f>IF(PDF对照_选项A_F[[#This Row],[PDF文本]]="","",NOT(PDF对照_选项A_F[[#This Row],[是否一致]]))</f>
        <v/>
      </c>
      <c r="G671" s="17"/>
      <c r="H671" s="17"/>
      <c r="I671" s="17"/>
    </row>
    <row r="672" spans="1:9">
      <c r="A672" s="2">
        <v>94</v>
      </c>
      <c r="B672" s="2" t="s">
        <v>16</v>
      </c>
      <c r="C672" s="2" t="str" cm="1">
        <f t="array" ref="C67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使用两个 SQS 标准队列,一个用于付费,一个用于免费.配置 Amazon EC2 实例以优先轮询付费队列而不是免费队列.</v>
      </c>
      <c r="D672" s="2"/>
      <c r="E672" s="2" t="str">
        <f>IF(PDF对照_选项A_F[[#This Row],[PDF文本]]="","",EXACT(PDF对照_选项A_F[[#This Row],[Excel文本]],PDF对照_选项A_F[[#This Row],[PDF文本]]))</f>
        <v/>
      </c>
      <c r="F672" s="2" t="str">
        <f>IF(PDF对照_选项A_F[[#This Row],[PDF文本]]="","",NOT(PDF对照_选项A_F[[#This Row],[是否一致]]))</f>
        <v/>
      </c>
      <c r="G672" s="17"/>
      <c r="H672" s="17"/>
      <c r="I672" s="17"/>
    </row>
    <row r="673" spans="1:9">
      <c r="A673" s="2">
        <v>94</v>
      </c>
      <c r="B673" s="2" t="s">
        <v>17</v>
      </c>
      <c r="C673" s="2" t="str" cm="1">
        <f t="array" ref="C67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使用一个 SQS 标准队列.将付费照片的可见性超时设置为零.配置 Amazon EC2 实例以优先考虑可见性设置,以便首先处理付费照片</v>
      </c>
      <c r="D673" s="2"/>
      <c r="E673" s="2" t="str">
        <f>IF(PDF对照_选项A_F[[#This Row],[PDF文本]]="","",EXACT(PDF对照_选项A_F[[#This Row],[Excel文本]],PDF对照_选项A_F[[#This Row],[PDF文本]]))</f>
        <v/>
      </c>
      <c r="F673" s="2" t="str">
        <f>IF(PDF对照_选项A_F[[#This Row],[PDF文本]]="","",NOT(PDF对照_选项A_F[[#This Row],[是否一致]]))</f>
        <v/>
      </c>
      <c r="G673" s="17"/>
      <c r="H673" s="17"/>
      <c r="I673" s="17"/>
    </row>
    <row r="674" spans="1:9">
      <c r="A674" s="2">
        <v>94</v>
      </c>
      <c r="B674" s="2" t="s">
        <v>41</v>
      </c>
      <c r="C674" s="2" cm="1">
        <f t="array" ref="C67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74" s="2"/>
      <c r="E674" s="2" t="str">
        <f>IF(PDF对照_选项A_F[[#This Row],[PDF文本]]="","",EXACT(PDF对照_选项A_F[[#This Row],[Excel文本]],PDF对照_选项A_F[[#This Row],[PDF文本]]))</f>
        <v/>
      </c>
      <c r="F674" s="2" t="str">
        <f>IF(PDF对照_选项A_F[[#This Row],[PDF文本]]="","",NOT(PDF对照_选项A_F[[#This Row],[是否一致]]))</f>
        <v/>
      </c>
      <c r="G674" s="17"/>
      <c r="H674" s="17"/>
      <c r="I674" s="17"/>
    </row>
    <row r="675" spans="1:9">
      <c r="A675" s="2">
        <v>94</v>
      </c>
      <c r="B675" s="2" t="s">
        <v>221</v>
      </c>
      <c r="C675" s="2" cm="1">
        <f t="array" ref="C67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75" s="2"/>
      <c r="E675" s="2" t="str">
        <f>IF(PDF对照_选项A_F[[#This Row],[PDF文本]]="","",EXACT(PDF对照_选项A_F[[#This Row],[Excel文本]],PDF对照_选项A_F[[#This Row],[PDF文本]]))</f>
        <v/>
      </c>
      <c r="F675" s="2" t="str">
        <f>IF(PDF对照_选项A_F[[#This Row],[PDF文本]]="","",NOT(PDF对照_选项A_F[[#This Row],[是否一致]]))</f>
        <v/>
      </c>
      <c r="G675" s="17"/>
      <c r="H675" s="17"/>
      <c r="I675" s="17"/>
    </row>
    <row r="676" spans="1:9">
      <c r="A676" s="2">
        <v>95</v>
      </c>
      <c r="B676" s="2" t="s">
        <v>14</v>
      </c>
      <c r="C676" s="2" t="str" cm="1">
        <f t="array" ref="C67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重新设计应用程序以使用 Amazon CloudFront</v>
      </c>
      <c r="D676" s="2"/>
      <c r="E676" s="2" t="str">
        <f>IF(PDF对照_选项A_F[[#This Row],[PDF文本]]="","",EXACT(PDF对照_选项A_F[[#This Row],[Excel文本]],PDF对照_选项A_F[[#This Row],[PDF文本]]))</f>
        <v/>
      </c>
      <c r="F676" s="2" t="str">
        <f>IF(PDF对照_选项A_F[[#This Row],[PDF文本]]="","",NOT(PDF对照_选项A_F[[#This Row],[是否一致]]))</f>
        <v/>
      </c>
      <c r="G676" s="17"/>
      <c r="H676" s="17"/>
      <c r="I676" s="17"/>
    </row>
    <row r="677" spans="1:9">
      <c r="A677" s="2">
        <v>95</v>
      </c>
      <c r="B677" s="2" t="s">
        <v>15</v>
      </c>
      <c r="C677" s="2" t="str" cm="1">
        <f t="array" ref="C67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重新设计应用程序以使用 AWS Elastic Beanstalk</v>
      </c>
      <c r="D677" s="2"/>
      <c r="E677" s="2" t="str">
        <f>IF(PDF对照_选项A_F[[#This Row],[PDF文本]]="","",EXACT(PDF对照_选项A_F[[#This Row],[Excel文本]],PDF对照_选项A_F[[#This Row],[PDF文本]]))</f>
        <v/>
      </c>
      <c r="F677" s="2" t="str">
        <f>IF(PDF对照_选项A_F[[#This Row],[PDF文本]]="","",NOT(PDF对照_选项A_F[[#This Row],[是否一致]]))</f>
        <v/>
      </c>
      <c r="G677" s="17"/>
      <c r="H677" s="17"/>
      <c r="I677" s="17"/>
    </row>
    <row r="678" spans="1:9">
      <c r="A678" s="2">
        <v>95</v>
      </c>
      <c r="B678" s="2" t="s">
        <v>16</v>
      </c>
      <c r="C678" s="2" t="str" cm="1">
        <f t="array" ref="C67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重新设计应用程序以使用网络负载均衡器.</v>
      </c>
      <c r="D678" s="2"/>
      <c r="E678" s="2" t="str">
        <f>IF(PDF对照_选项A_F[[#This Row],[PDF文本]]="","",EXACT(PDF对照_选项A_F[[#This Row],[Excel文本]],PDF对照_选项A_F[[#This Row],[PDF文本]]))</f>
        <v/>
      </c>
      <c r="F678" s="2" t="str">
        <f>IF(PDF对照_选项A_F[[#This Row],[PDF文本]]="","",NOT(PDF对照_选项A_F[[#This Row],[是否一致]]))</f>
        <v/>
      </c>
      <c r="G678" s="17"/>
      <c r="H678" s="17"/>
      <c r="I678" s="17"/>
    </row>
    <row r="679" spans="1:9">
      <c r="A679" s="2">
        <v>95</v>
      </c>
      <c r="B679" s="2" t="s">
        <v>17</v>
      </c>
      <c r="C679" s="2" t="str" cm="1">
        <f t="array" ref="C67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重新设计应用程序以使用 Amazon S3 静态网站托管</v>
      </c>
      <c r="D679" s="2"/>
      <c r="E679" s="2" t="str">
        <f>IF(PDF对照_选项A_F[[#This Row],[PDF文本]]="","",EXACT(PDF对照_选项A_F[[#This Row],[Excel文本]],PDF对照_选项A_F[[#This Row],[PDF文本]]))</f>
        <v/>
      </c>
      <c r="F679" s="2" t="str">
        <f>IF(PDF对照_选项A_F[[#This Row],[PDF文本]]="","",NOT(PDF对照_选项A_F[[#This Row],[是否一致]]))</f>
        <v/>
      </c>
      <c r="G679" s="17"/>
      <c r="H679" s="17"/>
      <c r="I679" s="17"/>
    </row>
    <row r="680" spans="1:9">
      <c r="A680" s="2">
        <v>95</v>
      </c>
      <c r="B680" s="2" t="s">
        <v>41</v>
      </c>
      <c r="C680" s="2" cm="1">
        <f t="array" ref="C68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80" s="2"/>
      <c r="E680" s="2" t="str">
        <f>IF(PDF对照_选项A_F[[#This Row],[PDF文本]]="","",EXACT(PDF对照_选项A_F[[#This Row],[Excel文本]],PDF对照_选项A_F[[#This Row],[PDF文本]]))</f>
        <v/>
      </c>
      <c r="F680" s="2" t="str">
        <f>IF(PDF对照_选项A_F[[#This Row],[PDF文本]]="","",NOT(PDF对照_选项A_F[[#This Row],[是否一致]]))</f>
        <v/>
      </c>
      <c r="G680" s="17"/>
      <c r="H680" s="17"/>
      <c r="I680" s="17"/>
    </row>
    <row r="681" spans="1:9">
      <c r="A681" s="2">
        <v>95</v>
      </c>
      <c r="B681" s="2" t="s">
        <v>221</v>
      </c>
      <c r="C681" s="2" cm="1">
        <f t="array" ref="C68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81" s="2"/>
      <c r="E681" s="2" t="str">
        <f>IF(PDF对照_选项A_F[[#This Row],[PDF文本]]="","",EXACT(PDF对照_选项A_F[[#This Row],[Excel文本]],PDF对照_选项A_F[[#This Row],[PDF文本]]))</f>
        <v/>
      </c>
      <c r="F681" s="2" t="str">
        <f>IF(PDF对照_选项A_F[[#This Row],[PDF文本]]="","",NOT(PDF对照_选项A_F[[#This Row],[是否一致]]))</f>
        <v/>
      </c>
      <c r="G681" s="17"/>
      <c r="H681" s="17"/>
      <c r="I681" s="17"/>
    </row>
    <row r="682" spans="1:9">
      <c r="A682" s="2">
        <v>96</v>
      </c>
      <c r="B682" s="2" t="s">
        <v>14</v>
      </c>
      <c r="C682" s="2" t="str" cm="1">
        <f t="array" ref="C68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Snowmobile 将数据传送到 AWS.</v>
      </c>
      <c r="D682" s="2"/>
      <c r="E682" s="2" t="str">
        <f>IF(PDF对照_选项A_F[[#This Row],[PDF文本]]="","",EXACT(PDF对照_选项A_F[[#This Row],[Excel文本]],PDF对照_选项A_F[[#This Row],[PDF文本]]))</f>
        <v/>
      </c>
      <c r="F682" s="2" t="str">
        <f>IF(PDF对照_选项A_F[[#This Row],[PDF文本]]="","",NOT(PDF对照_选项A_F[[#This Row],[是否一致]]))</f>
        <v/>
      </c>
      <c r="G682" s="17"/>
      <c r="H682" s="17"/>
      <c r="I682" s="17"/>
    </row>
    <row r="683" spans="1:9">
      <c r="A683" s="2">
        <v>96</v>
      </c>
      <c r="B683" s="2" t="s">
        <v>15</v>
      </c>
      <c r="C683" s="2" t="str" cm="1">
        <f t="array" ref="C68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订购多个 AWS Snowball 设备以将数据发送到 AWS.</v>
      </c>
      <c r="D683" s="2"/>
      <c r="E683" s="2" t="str">
        <f>IF(PDF对照_选项A_F[[#This Row],[PDF文本]]="","",EXACT(PDF对照_选项A_F[[#This Row],[Excel文本]],PDF对照_选项A_F[[#This Row],[PDF文本]]))</f>
        <v/>
      </c>
      <c r="F683" s="2" t="str">
        <f>IF(PDF对照_选项A_F[[#This Row],[PDF文本]]="","",NOT(PDF对照_选项A_F[[#This Row],[是否一致]]))</f>
        <v/>
      </c>
      <c r="G683" s="17"/>
      <c r="H683" s="17"/>
      <c r="I683" s="17"/>
    </row>
    <row r="684" spans="1:9">
      <c r="A684" s="2">
        <v>96</v>
      </c>
      <c r="B684" s="2" t="s">
        <v>16</v>
      </c>
      <c r="C684" s="2" t="str" cm="1">
        <f t="array" ref="C68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启用 Amazon S3 Transfer Acceleration 并安全上传数据.</v>
      </c>
      <c r="D684" s="2"/>
      <c r="E684" s="2" t="str">
        <f>IF(PDF对照_选项A_F[[#This Row],[PDF文本]]="","",EXACT(PDF对照_选项A_F[[#This Row],[Excel文本]],PDF对照_选项A_F[[#This Row],[PDF文本]]))</f>
        <v/>
      </c>
      <c r="F684" s="2" t="str">
        <f>IF(PDF对照_选项A_F[[#This Row],[PDF文本]]="","",NOT(PDF对照_选项A_F[[#This Row],[是否一致]]))</f>
        <v/>
      </c>
      <c r="G684" s="17"/>
      <c r="H684" s="17"/>
      <c r="I684" s="17"/>
    </row>
    <row r="685" spans="1:9">
      <c r="A685" s="2">
        <v>96</v>
      </c>
      <c r="B685" s="2" t="s">
        <v>17</v>
      </c>
      <c r="C685" s="2" t="str" cm="1">
        <f t="array" ref="C68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创建 Amazon S3 VPC 终端节点并建立 VPN 以上传数据</v>
      </c>
      <c r="D685" s="2"/>
      <c r="E685" s="2" t="str">
        <f>IF(PDF对照_选项A_F[[#This Row],[PDF文本]]="","",EXACT(PDF对照_选项A_F[[#This Row],[Excel文本]],PDF对照_选项A_F[[#This Row],[PDF文本]]))</f>
        <v/>
      </c>
      <c r="F685" s="2" t="str">
        <f>IF(PDF对照_选项A_F[[#This Row],[PDF文本]]="","",NOT(PDF对照_选项A_F[[#This Row],[是否一致]]))</f>
        <v/>
      </c>
      <c r="G685" s="17"/>
      <c r="H685" s="17"/>
      <c r="I685" s="17"/>
    </row>
    <row r="686" spans="1:9">
      <c r="A686" s="2">
        <v>96</v>
      </c>
      <c r="B686" s="2" t="s">
        <v>41</v>
      </c>
      <c r="C686" s="2" cm="1">
        <f t="array" ref="C68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86" s="2"/>
      <c r="E686" s="2" t="str">
        <f>IF(PDF对照_选项A_F[[#This Row],[PDF文本]]="","",EXACT(PDF对照_选项A_F[[#This Row],[Excel文本]],PDF对照_选项A_F[[#This Row],[PDF文本]]))</f>
        <v/>
      </c>
      <c r="F686" s="2" t="str">
        <f>IF(PDF对照_选项A_F[[#This Row],[PDF文本]]="","",NOT(PDF对照_选项A_F[[#This Row],[是否一致]]))</f>
        <v/>
      </c>
      <c r="G686" s="17"/>
      <c r="H686" s="17"/>
      <c r="I686" s="17"/>
    </row>
    <row r="687" spans="1:9">
      <c r="A687" s="2">
        <v>96</v>
      </c>
      <c r="B687" s="2" t="s">
        <v>221</v>
      </c>
      <c r="C687" s="2" cm="1">
        <f t="array" ref="C68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87" s="2"/>
      <c r="E687" s="2" t="str">
        <f>IF(PDF对照_选项A_F[[#This Row],[PDF文本]]="","",EXACT(PDF对照_选项A_F[[#This Row],[Excel文本]],PDF对照_选项A_F[[#This Row],[PDF文本]]))</f>
        <v/>
      </c>
      <c r="F687" s="2" t="str">
        <f>IF(PDF对照_选项A_F[[#This Row],[PDF文本]]="","",NOT(PDF对照_选项A_F[[#This Row],[是否一致]]))</f>
        <v/>
      </c>
      <c r="G687" s="17"/>
      <c r="H687" s="17"/>
      <c r="I687" s="17"/>
    </row>
    <row r="688" spans="1:9">
      <c r="A688" s="2">
        <v>97</v>
      </c>
      <c r="B688" s="2" t="s">
        <v>14</v>
      </c>
      <c r="C688" s="2" t="str" cm="1">
        <f t="array" ref="C68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简单的路由策略</v>
      </c>
      <c r="D688" s="2"/>
      <c r="E688" s="2" t="str">
        <f>IF(PDF对照_选项A_F[[#This Row],[PDF文本]]="","",EXACT(PDF对照_选项A_F[[#This Row],[Excel文本]],PDF对照_选项A_F[[#This Row],[PDF文本]]))</f>
        <v/>
      </c>
      <c r="F688" s="2" t="str">
        <f>IF(PDF对照_选项A_F[[#This Row],[PDF文本]]="","",NOT(PDF对照_选项A_F[[#This Row],[是否一致]]))</f>
        <v/>
      </c>
      <c r="G688" s="17"/>
      <c r="H688" s="17"/>
      <c r="I688" s="17"/>
    </row>
    <row r="689" spans="1:9">
      <c r="A689" s="2">
        <v>97</v>
      </c>
      <c r="B689" s="2" t="s">
        <v>15</v>
      </c>
      <c r="C689" s="2" t="str" cm="1">
        <f t="array" ref="C68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延迟路由策略</v>
      </c>
      <c r="D689" s="2"/>
      <c r="E689" s="2" t="str">
        <f>IF(PDF对照_选项A_F[[#This Row],[PDF文本]]="","",EXACT(PDF对照_选项A_F[[#This Row],[Excel文本]],PDF对照_选项A_F[[#This Row],[PDF文本]]))</f>
        <v/>
      </c>
      <c r="F689" s="2" t="str">
        <f>IF(PDF对照_选项A_F[[#This Row],[PDF文本]]="","",NOT(PDF对照_选项A_F[[#This Row],[是否一致]]))</f>
        <v/>
      </c>
      <c r="G689" s="17"/>
      <c r="H689" s="17"/>
      <c r="I689" s="17"/>
    </row>
    <row r="690" spans="1:9">
      <c r="A690" s="2">
        <v>97</v>
      </c>
      <c r="B690" s="2" t="s">
        <v>16</v>
      </c>
      <c r="C690" s="2" t="str" cm="1">
        <f t="array" ref="C69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多值路由策略</v>
      </c>
      <c r="D690" s="2"/>
      <c r="E690" s="2" t="str">
        <f>IF(PDF对照_选项A_F[[#This Row],[PDF文本]]="","",EXACT(PDF对照_选项A_F[[#This Row],[Excel文本]],PDF对照_选项A_F[[#This Row],[PDF文本]]))</f>
        <v/>
      </c>
      <c r="F690" s="2" t="str">
        <f>IF(PDF对照_选项A_F[[#This Row],[PDF文本]]="","",NOT(PDF对照_选项A_F[[#This Row],[是否一致]]))</f>
        <v/>
      </c>
      <c r="G690" s="17"/>
      <c r="H690" s="17"/>
      <c r="I690" s="17"/>
    </row>
    <row r="691" spans="1:9">
      <c r="A691" s="2">
        <v>97</v>
      </c>
      <c r="B691" s="2" t="s">
        <v>17</v>
      </c>
      <c r="C691" s="2" t="str" cm="1">
        <f t="array" ref="C69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地理位置路由策略</v>
      </c>
      <c r="D691" s="2"/>
      <c r="E691" s="2" t="str">
        <f>IF(PDF对照_选项A_F[[#This Row],[PDF文本]]="","",EXACT(PDF对照_选项A_F[[#This Row],[Excel文本]],PDF对照_选项A_F[[#This Row],[PDF文本]]))</f>
        <v/>
      </c>
      <c r="F691" s="2" t="str">
        <f>IF(PDF对照_选项A_F[[#This Row],[PDF文本]]="","",NOT(PDF对照_选项A_F[[#This Row],[是否一致]]))</f>
        <v/>
      </c>
      <c r="G691" s="17"/>
      <c r="H691" s="17"/>
      <c r="I691" s="17"/>
    </row>
    <row r="692" spans="1:9">
      <c r="A692" s="2">
        <v>97</v>
      </c>
      <c r="B692" s="2" t="s">
        <v>41</v>
      </c>
      <c r="C692" s="2" cm="1">
        <f t="array" ref="C69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92" s="2"/>
      <c r="E692" s="2" t="str">
        <f>IF(PDF对照_选项A_F[[#This Row],[PDF文本]]="","",EXACT(PDF对照_选项A_F[[#This Row],[Excel文本]],PDF对照_选项A_F[[#This Row],[PDF文本]]))</f>
        <v/>
      </c>
      <c r="F692" s="2" t="str">
        <f>IF(PDF对照_选项A_F[[#This Row],[PDF文本]]="","",NOT(PDF对照_选项A_F[[#This Row],[是否一致]]))</f>
        <v/>
      </c>
      <c r="G692" s="17"/>
      <c r="H692" s="17"/>
      <c r="I692" s="17"/>
    </row>
    <row r="693" spans="1:9">
      <c r="A693" s="2">
        <v>97</v>
      </c>
      <c r="B693" s="2" t="s">
        <v>221</v>
      </c>
      <c r="C693" s="2" cm="1">
        <f t="array" ref="C69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93" s="2"/>
      <c r="E693" s="2" t="str">
        <f>IF(PDF对照_选项A_F[[#This Row],[PDF文本]]="","",EXACT(PDF对照_选项A_F[[#This Row],[Excel文本]],PDF对照_选项A_F[[#This Row],[PDF文本]]))</f>
        <v/>
      </c>
      <c r="F693" s="2" t="str">
        <f>IF(PDF对照_选项A_F[[#This Row],[PDF文本]]="","",NOT(PDF对照_选项A_F[[#This Row],[是否一致]]))</f>
        <v/>
      </c>
      <c r="G693" s="17"/>
      <c r="H693" s="17"/>
      <c r="I693" s="17"/>
    </row>
    <row r="694" spans="1:9">
      <c r="A694" s="2">
        <v>98</v>
      </c>
      <c r="B694" s="2" t="s">
        <v>14</v>
      </c>
      <c r="C694" s="2" t="str" cm="1">
        <f t="array" ref="C69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EC2 实例部署到没有到 Internet 的路由的私有子网中.</v>
      </c>
      <c r="D694" s="2"/>
      <c r="E694" s="2" t="str">
        <f>IF(PDF对照_选项A_F[[#This Row],[PDF文本]]="","",EXACT(PDF对照_选项A_F[[#This Row],[Excel文本]],PDF对照_选项A_F[[#This Row],[PDF文本]]))</f>
        <v/>
      </c>
      <c r="F694" s="2" t="str">
        <f>IF(PDF对照_选项A_F[[#This Row],[PDF文本]]="","",NOT(PDF对照_选项A_F[[#This Row],[是否一致]]))</f>
        <v/>
      </c>
      <c r="G694" s="17"/>
      <c r="H694" s="17"/>
      <c r="I694" s="17"/>
    </row>
    <row r="695" spans="1:9">
      <c r="A695" s="2">
        <v>98</v>
      </c>
      <c r="B695" s="2" t="s">
        <v>15</v>
      </c>
      <c r="C695" s="2" t="str" cm="1">
        <f t="array" ref="C69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 Systems Manager 配置接口 VPC 终端节点.更新路由以使用终端节点.</v>
      </c>
      <c r="D695" s="2"/>
      <c r="E695" s="2" t="str">
        <f>IF(PDF对照_选项A_F[[#This Row],[PDF文本]]="","",EXACT(PDF对照_选项A_F[[#This Row],[Excel文本]],PDF对照_选项A_F[[#This Row],[PDF文本]]))</f>
        <v/>
      </c>
      <c r="F695" s="2" t="str">
        <f>IF(PDF对照_选项A_F[[#This Row],[PDF文本]]="","",NOT(PDF对照_选项A_F[[#This Row],[是否一致]]))</f>
        <v/>
      </c>
      <c r="G695" s="17"/>
      <c r="H695" s="17"/>
      <c r="I695" s="17"/>
    </row>
    <row r="696" spans="1:9">
      <c r="A696" s="2">
        <v>98</v>
      </c>
      <c r="B696" s="2" t="s">
        <v>16</v>
      </c>
      <c r="C696" s="2" t="str" cm="1">
        <f t="array" ref="C69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将 NAT 网关部署到公共子网中,为私有子网配置到 NAT 网关的默认路由,</v>
      </c>
      <c r="D696" s="2"/>
      <c r="E696" s="2" t="str">
        <f>IF(PDF对照_选项A_F[[#This Row],[PDF文本]]="","",EXACT(PDF对照_选项A_F[[#This Row],[Excel文本]],PDF对照_选项A_F[[#This Row],[PDF文本]]))</f>
        <v/>
      </c>
      <c r="F696" s="2" t="str">
        <f>IF(PDF对照_选项A_F[[#This Row],[PDF文本]]="","",NOT(PDF对照_选项A_F[[#This Row],[是否一致]]))</f>
        <v/>
      </c>
      <c r="G696" s="17"/>
      <c r="H696" s="17"/>
      <c r="I696" s="17"/>
    </row>
    <row r="697" spans="1:9">
      <c r="A697" s="2">
        <v>98</v>
      </c>
      <c r="B697" s="2" t="s">
        <v>17</v>
      </c>
      <c r="C697" s="2" t="str" cm="1">
        <f t="array" ref="C69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部署互联网网关.配置网络 ACL 以拒绝到除 Systems Manager 之外的所有目的地的流量.</v>
      </c>
      <c r="D697" s="2"/>
      <c r="E697" s="2" t="str">
        <f>IF(PDF对照_选项A_F[[#This Row],[PDF文本]]="","",EXACT(PDF对照_选项A_F[[#This Row],[Excel文本]],PDF对照_选项A_F[[#This Row],[PDF文本]]))</f>
        <v/>
      </c>
      <c r="F697" s="2" t="str">
        <f>IF(PDF对照_选项A_F[[#This Row],[PDF文本]]="","",NOT(PDF对照_选项A_F[[#This Row],[是否一致]]))</f>
        <v/>
      </c>
      <c r="G697" s="17"/>
      <c r="H697" s="17"/>
      <c r="I697" s="17"/>
    </row>
    <row r="698" spans="1:9">
      <c r="A698" s="2">
        <v>98</v>
      </c>
      <c r="B698" s="2" t="s">
        <v>41</v>
      </c>
      <c r="C698" s="2" cm="1">
        <f t="array" ref="C69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98" s="2"/>
      <c r="E698" s="2" t="str">
        <f>IF(PDF对照_选项A_F[[#This Row],[PDF文本]]="","",EXACT(PDF对照_选项A_F[[#This Row],[Excel文本]],PDF对照_选项A_F[[#This Row],[PDF文本]]))</f>
        <v/>
      </c>
      <c r="F698" s="2" t="str">
        <f>IF(PDF对照_选项A_F[[#This Row],[PDF文本]]="","",NOT(PDF对照_选项A_F[[#This Row],[是否一致]]))</f>
        <v/>
      </c>
      <c r="G698" s="17"/>
      <c r="H698" s="17"/>
      <c r="I698" s="17"/>
    </row>
    <row r="699" spans="1:9">
      <c r="A699" s="2">
        <v>98</v>
      </c>
      <c r="B699" s="2" t="s">
        <v>221</v>
      </c>
      <c r="C699" s="2" cm="1">
        <f t="array" ref="C69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699" s="2"/>
      <c r="E699" s="2" t="str">
        <f>IF(PDF对照_选项A_F[[#This Row],[PDF文本]]="","",EXACT(PDF对照_选项A_F[[#This Row],[Excel文本]],PDF对照_选项A_F[[#This Row],[PDF文本]]))</f>
        <v/>
      </c>
      <c r="F699" s="2" t="str">
        <f>IF(PDF对照_选项A_F[[#This Row],[PDF文本]]="","",NOT(PDF对照_选项A_F[[#This Row],[是否一致]]))</f>
        <v/>
      </c>
      <c r="G699" s="17"/>
      <c r="H699" s="17"/>
      <c r="I699" s="17"/>
    </row>
    <row r="700" spans="1:9">
      <c r="A700" s="2">
        <v>99</v>
      </c>
      <c r="B700" s="2" t="s">
        <v>14</v>
      </c>
      <c r="C700" s="2" t="str" cm="1">
        <f t="array" ref="C70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AWS Database Migration Service (AWS DMS) 将数据从本地数据库复制到 Amazon S3.使用 Amazon Athena 查询数据.</v>
      </c>
      <c r="D700" s="2"/>
      <c r="E700" s="2" t="str">
        <f>IF(PDF对照_选项A_F[[#This Row],[PDF文本]]="","",EXACT(PDF对照_选项A_F[[#This Row],[Excel文本]],PDF对照_选项A_F[[#This Row],[PDF文本]]))</f>
        <v/>
      </c>
      <c r="F700" s="2" t="str">
        <f>IF(PDF对照_选项A_F[[#This Row],[PDF文本]]="","",NOT(PDF对照_选项A_F[[#This Row],[是否一致]]))</f>
        <v/>
      </c>
      <c r="G700" s="17"/>
      <c r="H700" s="17"/>
      <c r="I700" s="17"/>
    </row>
    <row r="701" spans="1:9">
      <c r="A701" s="2">
        <v>99</v>
      </c>
      <c r="B701" s="2" t="s">
        <v>15</v>
      </c>
      <c r="C701" s="2" t="str" cm="1">
        <f t="array" ref="C70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Amazon Kinesis Data Firehose 传输流将数据传输到 Amazon Elasticsearch Service (Amazon ES) 集群中在 Amazon ES 中运行查询.</v>
      </c>
      <c r="D701" s="2"/>
      <c r="E701" s="2" t="str">
        <f>IF(PDF对照_选项A_F[[#This Row],[PDF文本]]="","",EXACT(PDF对照_选项A_F[[#This Row],[Excel文本]],PDF对照_选项A_F[[#This Row],[PDF文本]]))</f>
        <v/>
      </c>
      <c r="F701" s="2" t="str">
        <f>IF(PDF对照_选项A_F[[#This Row],[PDF文本]]="","",NOT(PDF对照_选项A_F[[#This Row],[是否一致]]))</f>
        <v/>
      </c>
      <c r="G701" s="17"/>
      <c r="H701" s="17"/>
      <c r="I701" s="17"/>
    </row>
    <row r="702" spans="1:9">
      <c r="A702" s="2">
        <v>99</v>
      </c>
      <c r="B702" s="2" t="s">
        <v>16</v>
      </c>
      <c r="C702" s="2" t="str" cm="1">
        <f t="array" ref="C702">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从本地数据库导出数据的每日副本.使用 AWS Storage Gateway 文件网关将导出的数据存储并复制到 Amazon S3.使用 Amazon EMR 集群查询数据.</v>
      </c>
      <c r="D702" s="2"/>
      <c r="E702" s="2" t="str">
        <f>IF(PDF对照_选项A_F[[#This Row],[PDF文本]]="","",EXACT(PDF对照_选项A_F[[#This Row],[Excel文本]],PDF对照_选项A_F[[#This Row],[PDF文本]]))</f>
        <v/>
      </c>
      <c r="F702" s="2" t="str">
        <f>IF(PDF对照_选项A_F[[#This Row],[PDF文本]]="","",NOT(PDF对照_选项A_F[[#This Row],[是否一致]]))</f>
        <v/>
      </c>
      <c r="G702" s="17"/>
      <c r="H702" s="17"/>
      <c r="I702" s="17"/>
    </row>
    <row r="703" spans="1:9">
      <c r="A703" s="2">
        <v>99</v>
      </c>
      <c r="B703" s="2" t="s">
        <v>17</v>
      </c>
      <c r="C703" s="2" t="str" cm="1">
        <f t="array" ref="C703">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使用 AVS Database MIgration service (AVVS UIS)从本地震性及利共小车到 Amazon KeasnITT 果中.使用 Amazon Redshift 集群查询数据.</v>
      </c>
      <c r="D703" s="2"/>
      <c r="E703" s="2" t="str">
        <f>IF(PDF对照_选项A_F[[#This Row],[PDF文本]]="","",EXACT(PDF对照_选项A_F[[#This Row],[Excel文本]],PDF对照_选项A_F[[#This Row],[PDF文本]]))</f>
        <v/>
      </c>
      <c r="F703" s="2" t="str">
        <f>IF(PDF对照_选项A_F[[#This Row],[PDF文本]]="","",NOT(PDF对照_选项A_F[[#This Row],[是否一致]]))</f>
        <v/>
      </c>
      <c r="G703" s="17"/>
      <c r="H703" s="17"/>
      <c r="I703" s="17"/>
    </row>
    <row r="704" spans="1:9">
      <c r="A704" s="2">
        <v>99</v>
      </c>
      <c r="B704" s="2" t="s">
        <v>41</v>
      </c>
      <c r="C704" s="2" cm="1">
        <f t="array" ref="C704">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704" s="2"/>
      <c r="E704" s="2" t="str">
        <f>IF(PDF对照_选项A_F[[#This Row],[PDF文本]]="","",EXACT(PDF对照_选项A_F[[#This Row],[Excel文本]],PDF对照_选项A_F[[#This Row],[PDF文本]]))</f>
        <v/>
      </c>
      <c r="F704" s="2" t="str">
        <f>IF(PDF对照_选项A_F[[#This Row],[PDF文本]]="","",NOT(PDF对照_选项A_F[[#This Row],[是否一致]]))</f>
        <v/>
      </c>
      <c r="G704" s="17"/>
      <c r="H704" s="17"/>
      <c r="I704" s="17"/>
    </row>
    <row r="705" spans="1:9">
      <c r="A705" s="2">
        <v>99</v>
      </c>
      <c r="B705" s="2" t="s">
        <v>221</v>
      </c>
      <c r="C705" s="2" cm="1">
        <f t="array" ref="C705">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705" s="2"/>
      <c r="E705" s="2" t="str">
        <f>IF(PDF对照_选项A_F[[#This Row],[PDF文本]]="","",EXACT(PDF对照_选项A_F[[#This Row],[Excel文本]],PDF对照_选项A_F[[#This Row],[PDF文本]]))</f>
        <v/>
      </c>
      <c r="F705" s="2" t="str">
        <f>IF(PDF对照_选项A_F[[#This Row],[PDF文本]]="","",NOT(PDF对照_选项A_F[[#This Row],[是否一致]]))</f>
        <v/>
      </c>
      <c r="G705" s="17"/>
      <c r="H705" s="17"/>
      <c r="I705" s="17"/>
    </row>
    <row r="706" spans="1:9">
      <c r="A706" s="2">
        <v>100</v>
      </c>
      <c r="B706" s="2" t="s">
        <v>14</v>
      </c>
      <c r="C706" s="2" t="str" cm="1">
        <f t="array" ref="C706">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在主账户中启用成本和使用情况报告,将报告发送到 Amazon Kinesis.使用 Amazon EMR 进行分析.</v>
      </c>
      <c r="D706" s="2"/>
      <c r="E706" s="2" t="str">
        <f>IF(PDF对照_选项A_F[[#This Row],[PDF文本]]="","",EXACT(PDF对照_选项A_F[[#This Row],[Excel文本]],PDF对照_选项A_F[[#This Row],[PDF文本]]))</f>
        <v/>
      </c>
      <c r="F706" s="2" t="str">
        <f>IF(PDF对照_选项A_F[[#This Row],[PDF文本]]="","",NOT(PDF对照_选项A_F[[#This Row],[是否一致]]))</f>
        <v/>
      </c>
      <c r="G706" s="17"/>
      <c r="H706" s="17"/>
      <c r="I706" s="17"/>
    </row>
    <row r="707" spans="1:9">
      <c r="A707" s="2">
        <v>100</v>
      </c>
      <c r="B707" s="2" t="s">
        <v>15</v>
      </c>
      <c r="C707" s="2" t="str" cm="1">
        <f t="array" ref="C707">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在管理账户中后用成本和使用情况报告.将报告发送到 Amazon S3.使用 Amazon Athena 进行分析.</v>
      </c>
      <c r="D707" s="2"/>
      <c r="E707" s="2" t="str">
        <f>IF(PDF对照_选项A_F[[#This Row],[PDF文本]]="","",EXACT(PDF对照_选项A_F[[#This Row],[Excel文本]],PDF对照_选项A_F[[#This Row],[PDF文本]]))</f>
        <v/>
      </c>
      <c r="F707" s="2" t="str">
        <f>IF(PDF对照_选项A_F[[#This Row],[PDF文本]]="","",NOT(PDF对照_选项A_F[[#This Row],[是否一致]]))</f>
        <v/>
      </c>
      <c r="G707" s="17"/>
      <c r="H707" s="17"/>
      <c r="I707" s="17"/>
    </row>
    <row r="708" spans="1:9">
      <c r="A708" s="2">
        <v>100</v>
      </c>
      <c r="B708" s="2" t="s">
        <v>16</v>
      </c>
      <c r="C708" s="2" t="str" cm="1">
        <f t="array" ref="C708">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为成员账户启用成本和使用报告.将报告发送到 Amazon S3.使用 Amazon Redshift 进行分析.</v>
      </c>
      <c r="D708" s="2"/>
      <c r="E708" s="2" t="str">
        <f>IF(PDF对照_选项A_F[[#This Row],[PDF文本]]="","",EXACT(PDF对照_选项A_F[[#This Row],[Excel文本]],PDF对照_选项A_F[[#This Row],[PDF文本]]))</f>
        <v/>
      </c>
      <c r="F708" s="2" t="str">
        <f>IF(PDF对照_选项A_F[[#This Row],[PDF文本]]="","",NOT(PDF对照_选项A_F[[#This Row],[是否一致]]))</f>
        <v/>
      </c>
      <c r="G708" s="17"/>
      <c r="H708" s="17"/>
      <c r="I708" s="17"/>
    </row>
    <row r="709" spans="1:9">
      <c r="A709" s="2">
        <v>100</v>
      </c>
      <c r="B709" s="2" t="s">
        <v>17</v>
      </c>
      <c r="C709" s="2" t="str" cm="1">
        <f t="array" ref="C709">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为成员账户后用成本和使用情况报告.将报告发送到 Amazon Kinesis.使用 Amazon QuickSight 进行分析.</v>
      </c>
      <c r="D709" s="2"/>
      <c r="E709" s="2" t="str">
        <f>IF(PDF对照_选项A_F[[#This Row],[PDF文本]]="","",EXACT(PDF对照_选项A_F[[#This Row],[Excel文本]],PDF对照_选项A_F[[#This Row],[PDF文本]]))</f>
        <v/>
      </c>
      <c r="F709" s="2" t="str">
        <f>IF(PDF对照_选项A_F[[#This Row],[PDF文本]]="","",NOT(PDF对照_选项A_F[[#This Row],[是否一致]]))</f>
        <v/>
      </c>
      <c r="G709" s="17"/>
      <c r="H709" s="17"/>
      <c r="I709" s="17"/>
    </row>
    <row r="710" spans="1:9">
      <c r="A710" s="2">
        <v>100</v>
      </c>
      <c r="B710" s="2" t="s">
        <v>41</v>
      </c>
      <c r="C710" s="2" cm="1">
        <f t="array" ref="C710">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710" s="2"/>
      <c r="E710" s="2" t="str">
        <f>IF(PDF对照_选项A_F[[#This Row],[PDF文本]]="","",EXACT(PDF对照_选项A_F[[#This Row],[Excel文本]],PDF对照_选项A_F[[#This Row],[PDF文本]]))</f>
        <v/>
      </c>
      <c r="F710" s="2" t="str">
        <f>IF(PDF对照_选项A_F[[#This Row],[PDF文本]]="","",NOT(PDF对照_选项A_F[[#This Row],[是否一致]]))</f>
        <v/>
      </c>
      <c r="G710" s="17"/>
      <c r="H710" s="17"/>
      <c r="I710" s="17"/>
    </row>
    <row r="711" spans="1:9">
      <c r="A711" s="2">
        <v>100</v>
      </c>
      <c r="B711" s="2" t="s">
        <v>221</v>
      </c>
      <c r="C711" s="2" cm="1">
        <f t="array" ref="C711">_xlfn.LET(_xlpm.q,PDF对照_选项A_F[[#This Row],[题号]],_xlpm.o,PDF对照_选项A_F[[#This Row],[选项]],_xlfn.SWITCH(_xlpm.o,"A",_xlfn.XLOOKUP(_xlpm.q,题库[题号],题库[选项A],""),"B",_xlfn.XLOOKUP(_xlpm.q,题库[题号],题库[选项B],""),"C",_xlfn.XLOOKUP(_xlpm.q,题库[题号],题库[选项C],""),"D",_xlfn.XLOOKUP(_xlpm.q,题库[题号],题库[选项D],""),"E",_xlfn.XLOOKUP(_xlpm.q,题库[题号],题库[选项E],""),"F",_xlfn.XLOOKUP(_xlpm.q,题库[题号],题库[选项F],""),""))</f>
        <v>0</v>
      </c>
      <c r="D711" s="2"/>
      <c r="E711" s="2" t="str">
        <f>IF(PDF对照_选项A_F[[#This Row],[PDF文本]]="","",EXACT(PDF对照_选项A_F[[#This Row],[Excel文本]],PDF对照_选项A_F[[#This Row],[PDF文本]]))</f>
        <v/>
      </c>
      <c r="F711" s="2" t="str">
        <f>IF(PDF对照_选项A_F[[#This Row],[PDF文本]]="","",NOT(PDF对照_选项A_F[[#This Row],[是否一致]]))</f>
        <v/>
      </c>
      <c r="G711" s="17"/>
      <c r="H711" s="17"/>
      <c r="I711" s="17"/>
    </row>
    <row r="712" spans="1:9">
      <c r="A712" s="2"/>
      <c r="B712" s="2"/>
      <c r="C712" s="2"/>
      <c r="D712" s="2"/>
      <c r="E712" s="2"/>
      <c r="F712" s="2"/>
      <c r="G712" s="17"/>
      <c r="H712" s="17"/>
      <c r="I712" s="17"/>
    </row>
    <row r="713" spans="1:9">
      <c r="A713" s="2"/>
      <c r="B713" s="2"/>
      <c r="C713" s="2"/>
      <c r="D713" s="2"/>
      <c r="E713" s="2"/>
      <c r="F713" s="2"/>
      <c r="G713" s="17"/>
      <c r="H713" s="17"/>
      <c r="I713" s="17"/>
    </row>
    <row r="714" spans="1:9">
      <c r="A714" s="2"/>
      <c r="B714" s="2"/>
      <c r="C714" s="2"/>
      <c r="D714" s="2"/>
      <c r="E714" s="2"/>
      <c r="F714" s="2"/>
      <c r="G714" s="17"/>
      <c r="H714" s="17"/>
      <c r="I714" s="17"/>
    </row>
    <row r="715" spans="1:9">
      <c r="A715" s="2"/>
      <c r="B715" s="2"/>
      <c r="C715" s="2"/>
      <c r="D715" s="2"/>
      <c r="E715" s="2"/>
      <c r="F715" s="2"/>
      <c r="G715" s="17"/>
      <c r="H715" s="17"/>
      <c r="I715" s="17"/>
    </row>
    <row r="716" spans="1:9">
      <c r="A716" s="2"/>
      <c r="B716" s="2"/>
      <c r="C716" s="2"/>
      <c r="D716" s="2"/>
      <c r="E716" s="2"/>
      <c r="F716" s="2"/>
      <c r="G716" s="17"/>
      <c r="H716" s="17"/>
      <c r="I716" s="17"/>
    </row>
    <row r="717" spans="1:9">
      <c r="A717" s="2"/>
      <c r="B717" s="2"/>
      <c r="C717" s="2"/>
      <c r="D717" s="2"/>
      <c r="E717" s="2"/>
      <c r="F717" s="2"/>
      <c r="G717" s="17"/>
      <c r="H717" s="17"/>
      <c r="I717" s="17"/>
    </row>
    <row r="718" spans="1:9">
      <c r="A718" s="2"/>
      <c r="B718" s="2"/>
      <c r="C718" s="2"/>
      <c r="D718" s="2"/>
      <c r="E718" s="2"/>
      <c r="F718" s="2"/>
      <c r="G718" s="17"/>
      <c r="H718" s="17"/>
      <c r="I718" s="17"/>
    </row>
    <row r="719" spans="1:9">
      <c r="A719" s="2"/>
      <c r="B719" s="2"/>
      <c r="C719" s="2"/>
      <c r="D719" s="2"/>
      <c r="E719" s="2"/>
      <c r="F719" s="2"/>
      <c r="G719" s="17"/>
      <c r="H719" s="17"/>
      <c r="I719" s="17"/>
    </row>
    <row r="720" spans="1:9">
      <c r="A720" s="32" t="s">
        <v>783</v>
      </c>
      <c r="B720" s="2"/>
      <c r="C720" s="2"/>
      <c r="D720" s="2"/>
      <c r="E720" s="2"/>
      <c r="F720" s="2"/>
      <c r="G720" s="17"/>
      <c r="H720" s="17"/>
      <c r="I720" s="17"/>
    </row>
    <row r="721" spans="1:9">
      <c r="A721" s="33" t="s">
        <v>0</v>
      </c>
      <c r="B721" s="33" t="s">
        <v>784</v>
      </c>
      <c r="C721" s="33" t="s">
        <v>785</v>
      </c>
      <c r="D721" s="33" t="s">
        <v>219</v>
      </c>
      <c r="E721" s="33" t="s">
        <v>45</v>
      </c>
      <c r="F721" s="2"/>
      <c r="G721" s="17"/>
      <c r="H721" s="17"/>
      <c r="I721" s="17"/>
    </row>
    <row r="722" spans="1:9" ht="28.5">
      <c r="A722" s="2">
        <v>21</v>
      </c>
      <c r="B722" s="2" t="s">
        <v>623</v>
      </c>
      <c r="C722" s="2" t="s">
        <v>623</v>
      </c>
      <c r="D722" s="2" t="s">
        <v>786</v>
      </c>
      <c r="E722" s="2" t="s">
        <v>786</v>
      </c>
      <c r="F722" s="2"/>
      <c r="G722" s="17"/>
      <c r="H722" s="17"/>
      <c r="I722" s="17"/>
    </row>
    <row r="723" spans="1:9" ht="28.5">
      <c r="A723" s="2">
        <v>22</v>
      </c>
      <c r="B723" s="2" t="s">
        <v>625</v>
      </c>
      <c r="C723" s="2" t="s">
        <v>625</v>
      </c>
      <c r="D723" s="2" t="s">
        <v>786</v>
      </c>
      <c r="E723" s="2" t="s">
        <v>786</v>
      </c>
      <c r="F723" s="2"/>
      <c r="G723" s="17"/>
      <c r="H723" s="17"/>
      <c r="I723" s="17"/>
    </row>
    <row r="724" spans="1:9">
      <c r="A724" s="2">
        <v>23</v>
      </c>
      <c r="B724" s="2" t="s">
        <v>627</v>
      </c>
      <c r="C724" s="2" t="s">
        <v>627</v>
      </c>
      <c r="D724" s="2" t="s">
        <v>786</v>
      </c>
      <c r="E724" s="2" t="s">
        <v>786</v>
      </c>
      <c r="F724" s="2"/>
      <c r="G724" s="17"/>
      <c r="H724" s="17"/>
      <c r="I724" s="17"/>
    </row>
    <row r="725" spans="1:9">
      <c r="A725" s="2">
        <v>24</v>
      </c>
      <c r="B725" s="2" t="s">
        <v>629</v>
      </c>
      <c r="C725" s="2" t="s">
        <v>629</v>
      </c>
      <c r="D725" s="2" t="s">
        <v>786</v>
      </c>
      <c r="E725" s="2" t="s">
        <v>786</v>
      </c>
      <c r="F725" s="2"/>
      <c r="G725" s="17"/>
      <c r="H725" s="17"/>
      <c r="I725" s="17"/>
    </row>
    <row r="726" spans="1:9" ht="28.5">
      <c r="A726" s="2">
        <v>25</v>
      </c>
      <c r="B726" s="2" t="s">
        <v>631</v>
      </c>
      <c r="C726" s="2" t="s">
        <v>631</v>
      </c>
      <c r="D726" s="2" t="s">
        <v>786</v>
      </c>
      <c r="E726" s="2" t="s">
        <v>786</v>
      </c>
      <c r="F726" s="2"/>
      <c r="G726" s="17"/>
      <c r="H726" s="17"/>
      <c r="I726" s="17"/>
    </row>
    <row r="727" spans="1:9">
      <c r="A727" s="2">
        <v>26</v>
      </c>
      <c r="B727" s="2" t="s">
        <v>633</v>
      </c>
      <c r="C727" s="2" t="s">
        <v>633</v>
      </c>
      <c r="D727" s="2" t="s">
        <v>786</v>
      </c>
      <c r="E727" s="2" t="s">
        <v>786</v>
      </c>
      <c r="F727" s="2"/>
      <c r="G727" s="17"/>
      <c r="H727" s="17"/>
      <c r="I727" s="17"/>
    </row>
    <row r="728" spans="1:9">
      <c r="A728" s="2">
        <v>27</v>
      </c>
      <c r="B728" s="2" t="s">
        <v>635</v>
      </c>
      <c r="C728" s="2" t="s">
        <v>635</v>
      </c>
      <c r="D728" s="2" t="s">
        <v>786</v>
      </c>
      <c r="E728" s="2" t="s">
        <v>786</v>
      </c>
      <c r="F728" s="2"/>
      <c r="G728" s="17"/>
      <c r="H728" s="17"/>
      <c r="I728" s="17"/>
    </row>
    <row r="729" spans="1:9" ht="28.5">
      <c r="A729" s="2">
        <v>28</v>
      </c>
      <c r="B729" s="2" t="s">
        <v>637</v>
      </c>
      <c r="C729" s="2" t="s">
        <v>637</v>
      </c>
      <c r="D729" s="2" t="s">
        <v>786</v>
      </c>
      <c r="E729" s="2" t="s">
        <v>786</v>
      </c>
      <c r="F729" s="2"/>
      <c r="G729" s="17"/>
      <c r="H729" s="17"/>
      <c r="I729" s="17"/>
    </row>
    <row r="730" spans="1:9">
      <c r="A730" s="2">
        <v>29</v>
      </c>
      <c r="B730" s="2" t="s">
        <v>639</v>
      </c>
      <c r="C730" s="2" t="s">
        <v>639</v>
      </c>
      <c r="D730" s="2" t="s">
        <v>786</v>
      </c>
      <c r="E730" s="2" t="s">
        <v>786</v>
      </c>
      <c r="F730" s="2"/>
      <c r="G730" s="17"/>
      <c r="H730" s="17"/>
      <c r="I730" s="17"/>
    </row>
    <row r="731" spans="1:9">
      <c r="A731" s="2">
        <v>30</v>
      </c>
      <c r="B731" s="2" t="s">
        <v>641</v>
      </c>
      <c r="C731" s="2" t="s">
        <v>641</v>
      </c>
      <c r="D731" s="2" t="s">
        <v>786</v>
      </c>
      <c r="E731" s="2" t="s">
        <v>786</v>
      </c>
      <c r="F731" s="2"/>
      <c r="G731" s="17"/>
      <c r="H731" s="17"/>
      <c r="I731" s="17"/>
    </row>
    <row r="732" spans="1:9" ht="28.5">
      <c r="A732" s="2">
        <v>31</v>
      </c>
      <c r="B732" s="2" t="s">
        <v>643</v>
      </c>
      <c r="C732" s="2" t="s">
        <v>643</v>
      </c>
      <c r="D732" s="2" t="s">
        <v>786</v>
      </c>
      <c r="E732" s="2" t="s">
        <v>786</v>
      </c>
      <c r="F732" s="2"/>
      <c r="G732" s="17"/>
      <c r="H732" s="17"/>
      <c r="I732" s="17"/>
    </row>
    <row r="733" spans="1:9">
      <c r="A733" s="2">
        <v>32</v>
      </c>
      <c r="B733" s="2" t="s">
        <v>645</v>
      </c>
      <c r="C733" s="2" t="s">
        <v>645</v>
      </c>
      <c r="D733" s="2" t="s">
        <v>786</v>
      </c>
      <c r="E733" s="2" t="s">
        <v>786</v>
      </c>
      <c r="F733" s="2"/>
      <c r="G733" s="17"/>
      <c r="H733" s="17"/>
      <c r="I733" s="17"/>
    </row>
    <row r="734" spans="1:9">
      <c r="A734" s="2">
        <v>33</v>
      </c>
      <c r="B734" s="2" t="s">
        <v>647</v>
      </c>
      <c r="C734" s="2" t="s">
        <v>647</v>
      </c>
      <c r="D734" s="2" t="s">
        <v>786</v>
      </c>
      <c r="E734" s="2" t="s">
        <v>786</v>
      </c>
      <c r="F734" s="2"/>
      <c r="G734" s="17"/>
      <c r="H734" s="17"/>
      <c r="I734" s="17"/>
    </row>
    <row r="735" spans="1:9" ht="28.5">
      <c r="A735" s="2">
        <v>34</v>
      </c>
      <c r="B735" s="2" t="s">
        <v>649</v>
      </c>
      <c r="C735" s="2" t="s">
        <v>649</v>
      </c>
      <c r="D735" s="2" t="s">
        <v>786</v>
      </c>
      <c r="E735" s="2" t="s">
        <v>786</v>
      </c>
      <c r="F735" s="2"/>
      <c r="G735" s="17"/>
      <c r="H735" s="17"/>
      <c r="I735" s="17"/>
    </row>
    <row r="736" spans="1:9">
      <c r="A736" s="2">
        <v>35</v>
      </c>
      <c r="B736" s="2" t="s">
        <v>651</v>
      </c>
      <c r="C736" s="2" t="s">
        <v>651</v>
      </c>
      <c r="D736" s="2" t="s">
        <v>786</v>
      </c>
      <c r="E736" s="2" t="s">
        <v>786</v>
      </c>
      <c r="F736" s="2"/>
      <c r="G736" s="17"/>
      <c r="H736" s="17"/>
      <c r="I736" s="17"/>
    </row>
    <row r="737" spans="1:9">
      <c r="A737" s="2">
        <v>36</v>
      </c>
      <c r="B737" s="2" t="s">
        <v>653</v>
      </c>
      <c r="C737" s="2" t="s">
        <v>653</v>
      </c>
      <c r="D737" s="2" t="s">
        <v>786</v>
      </c>
      <c r="E737" s="2" t="s">
        <v>786</v>
      </c>
      <c r="F737" s="2"/>
      <c r="G737" s="17"/>
      <c r="H737" s="17"/>
      <c r="I737" s="17"/>
    </row>
    <row r="738" spans="1:9">
      <c r="A738" s="2">
        <v>37</v>
      </c>
      <c r="B738" s="2" t="s">
        <v>655</v>
      </c>
      <c r="C738" s="2" t="s">
        <v>655</v>
      </c>
      <c r="D738" s="2" t="s">
        <v>786</v>
      </c>
      <c r="E738" s="2" t="s">
        <v>786</v>
      </c>
      <c r="F738" s="2"/>
      <c r="G738" s="17"/>
      <c r="H738" s="17"/>
      <c r="I738" s="17"/>
    </row>
    <row r="739" spans="1:9">
      <c r="A739" s="2">
        <v>38</v>
      </c>
      <c r="B739" s="2" t="s">
        <v>657</v>
      </c>
      <c r="C739" s="2" t="s">
        <v>657</v>
      </c>
      <c r="D739" s="2" t="s">
        <v>786</v>
      </c>
      <c r="E739" s="2" t="s">
        <v>786</v>
      </c>
      <c r="F739" s="2"/>
      <c r="G739" s="17"/>
      <c r="H739" s="17"/>
      <c r="I739" s="17"/>
    </row>
    <row r="740" spans="1:9" ht="28.5">
      <c r="A740" s="2">
        <v>39</v>
      </c>
      <c r="B740" s="2" t="s">
        <v>659</v>
      </c>
      <c r="C740" s="2" t="s">
        <v>659</v>
      </c>
      <c r="D740" s="2" t="s">
        <v>786</v>
      </c>
      <c r="E740" s="2" t="s">
        <v>786</v>
      </c>
      <c r="F740" s="2"/>
      <c r="G740" s="17"/>
      <c r="H740" s="17"/>
      <c r="I740" s="17"/>
    </row>
    <row r="741" spans="1:9" ht="28.5">
      <c r="A741" s="2">
        <v>40</v>
      </c>
      <c r="B741" s="2" t="s">
        <v>661</v>
      </c>
      <c r="C741" s="2" t="s">
        <v>661</v>
      </c>
      <c r="D741" s="2" t="s">
        <v>786</v>
      </c>
      <c r="E741" s="2" t="s">
        <v>786</v>
      </c>
      <c r="F741" s="2"/>
      <c r="G741" s="17"/>
      <c r="H741" s="17"/>
      <c r="I741" s="17"/>
    </row>
    <row r="742" spans="1:9">
      <c r="A742" s="2">
        <v>41</v>
      </c>
      <c r="B742" s="2" t="s">
        <v>663</v>
      </c>
      <c r="C742" s="2" t="s">
        <v>663</v>
      </c>
      <c r="D742" s="2" t="s">
        <v>786</v>
      </c>
      <c r="E742" s="2" t="s">
        <v>786</v>
      </c>
      <c r="F742" s="2"/>
      <c r="G742" s="17"/>
      <c r="H742" s="17"/>
      <c r="I742" s="17"/>
    </row>
    <row r="743" spans="1:9" ht="28.5">
      <c r="A743" s="2">
        <v>42</v>
      </c>
      <c r="B743" s="2" t="s">
        <v>665</v>
      </c>
      <c r="C743" s="2" t="s">
        <v>665</v>
      </c>
      <c r="D743" s="2" t="s">
        <v>786</v>
      </c>
      <c r="E743" s="2" t="s">
        <v>786</v>
      </c>
      <c r="F743" s="2"/>
      <c r="G743" s="17"/>
      <c r="H743" s="17"/>
      <c r="I743" s="17"/>
    </row>
    <row r="744" spans="1:9" ht="28.5">
      <c r="A744" s="2">
        <v>43</v>
      </c>
      <c r="B744" s="2" t="s">
        <v>667</v>
      </c>
      <c r="C744" s="2" t="s">
        <v>667</v>
      </c>
      <c r="D744" s="2" t="s">
        <v>786</v>
      </c>
      <c r="E744" s="2" t="s">
        <v>786</v>
      </c>
      <c r="F744" s="2"/>
      <c r="G744" s="17"/>
      <c r="H744" s="17"/>
      <c r="I744" s="17"/>
    </row>
    <row r="745" spans="1:9" ht="28.5">
      <c r="A745" s="2">
        <v>44</v>
      </c>
      <c r="B745" s="2" t="s">
        <v>669</v>
      </c>
      <c r="C745" s="2" t="s">
        <v>669</v>
      </c>
      <c r="D745" s="2" t="s">
        <v>786</v>
      </c>
      <c r="E745" s="2" t="s">
        <v>786</v>
      </c>
      <c r="F745" s="2"/>
      <c r="G745" s="17"/>
      <c r="H745" s="17"/>
      <c r="I745" s="17"/>
    </row>
    <row r="746" spans="1:9" ht="28.5">
      <c r="A746" s="2">
        <v>45</v>
      </c>
      <c r="B746" s="2" t="s">
        <v>671</v>
      </c>
      <c r="C746" s="2" t="s">
        <v>671</v>
      </c>
      <c r="D746" s="2" t="s">
        <v>786</v>
      </c>
      <c r="E746" s="2" t="s">
        <v>786</v>
      </c>
      <c r="F746" s="2"/>
      <c r="G746" s="17"/>
      <c r="H746" s="17"/>
      <c r="I746" s="17"/>
    </row>
    <row r="747" spans="1:9">
      <c r="A747" s="2">
        <v>46</v>
      </c>
      <c r="B747" s="2" t="s">
        <v>673</v>
      </c>
      <c r="C747" s="2" t="s">
        <v>673</v>
      </c>
      <c r="D747" s="2" t="s">
        <v>786</v>
      </c>
      <c r="E747" s="2" t="s">
        <v>786</v>
      </c>
      <c r="F747" s="2"/>
      <c r="G747" s="17"/>
      <c r="H747" s="17"/>
      <c r="I747" s="17"/>
    </row>
    <row r="748" spans="1:9" ht="28.5">
      <c r="A748" s="2">
        <v>47</v>
      </c>
      <c r="B748" s="2" t="s">
        <v>675</v>
      </c>
      <c r="C748" s="2" t="s">
        <v>675</v>
      </c>
      <c r="D748" s="2" t="s">
        <v>786</v>
      </c>
      <c r="E748" s="2" t="s">
        <v>786</v>
      </c>
      <c r="F748" s="2"/>
      <c r="G748" s="17"/>
      <c r="H748" s="17"/>
      <c r="I748" s="17"/>
    </row>
    <row r="749" spans="1:9" ht="28.5">
      <c r="A749" s="2">
        <v>48</v>
      </c>
      <c r="B749" s="2" t="s">
        <v>677</v>
      </c>
      <c r="C749" s="2" t="s">
        <v>677</v>
      </c>
      <c r="D749" s="2" t="s">
        <v>786</v>
      </c>
      <c r="E749" s="2" t="s">
        <v>786</v>
      </c>
      <c r="F749" s="2"/>
      <c r="G749" s="17"/>
      <c r="H749" s="17"/>
      <c r="I749" s="17"/>
    </row>
    <row r="750" spans="1:9" ht="28.5">
      <c r="A750" s="2">
        <v>49</v>
      </c>
      <c r="B750" s="2" t="s">
        <v>679</v>
      </c>
      <c r="C750" s="2" t="s">
        <v>679</v>
      </c>
      <c r="D750" s="2" t="s">
        <v>786</v>
      </c>
      <c r="E750" s="2" t="s">
        <v>786</v>
      </c>
      <c r="F750" s="2"/>
      <c r="G750" s="17"/>
      <c r="H750" s="17"/>
      <c r="I750" s="17"/>
    </row>
    <row r="751" spans="1:9">
      <c r="A751" s="2">
        <v>50</v>
      </c>
      <c r="B751" s="2" t="s">
        <v>681</v>
      </c>
      <c r="C751" s="2" t="s">
        <v>681</v>
      </c>
      <c r="D751" s="2" t="s">
        <v>786</v>
      </c>
      <c r="E751" s="2" t="s">
        <v>786</v>
      </c>
      <c r="F751" s="2"/>
      <c r="G751" s="17"/>
      <c r="H751" s="17"/>
      <c r="I751" s="17"/>
    </row>
    <row r="752" spans="1:9">
      <c r="A752" s="2">
        <v>51</v>
      </c>
      <c r="B752" s="2" t="s">
        <v>683</v>
      </c>
      <c r="C752" s="2" t="s">
        <v>683</v>
      </c>
      <c r="D752" s="2" t="s">
        <v>786</v>
      </c>
      <c r="E752" s="2" t="s">
        <v>786</v>
      </c>
      <c r="F752" s="2"/>
      <c r="G752" s="17"/>
      <c r="H752" s="17"/>
      <c r="I752" s="17"/>
    </row>
    <row r="753" spans="1:9">
      <c r="A753" s="2">
        <v>52</v>
      </c>
      <c r="B753" s="2" t="s">
        <v>685</v>
      </c>
      <c r="C753" s="2" t="s">
        <v>685</v>
      </c>
      <c r="D753" s="2" t="s">
        <v>786</v>
      </c>
      <c r="E753" s="2" t="s">
        <v>786</v>
      </c>
      <c r="F753" s="2"/>
      <c r="G753" s="17"/>
      <c r="H753" s="17"/>
      <c r="I753" s="17"/>
    </row>
    <row r="754" spans="1:9" ht="28.5">
      <c r="A754" s="2">
        <v>53</v>
      </c>
      <c r="B754" s="2" t="s">
        <v>687</v>
      </c>
      <c r="C754" s="2" t="s">
        <v>687</v>
      </c>
      <c r="D754" s="2" t="s">
        <v>786</v>
      </c>
      <c r="E754" s="2" t="s">
        <v>786</v>
      </c>
      <c r="F754" s="2"/>
      <c r="G754" s="17"/>
      <c r="H754" s="17"/>
      <c r="I754" s="17"/>
    </row>
    <row r="755" spans="1:9" ht="28.5">
      <c r="A755" s="2">
        <v>54</v>
      </c>
      <c r="B755" s="2" t="s">
        <v>689</v>
      </c>
      <c r="C755" s="2" t="s">
        <v>689</v>
      </c>
      <c r="D755" s="2" t="s">
        <v>786</v>
      </c>
      <c r="E755" s="2" t="s">
        <v>786</v>
      </c>
      <c r="F755" s="2"/>
      <c r="G755" s="17"/>
      <c r="H755" s="17"/>
      <c r="I755" s="17"/>
    </row>
    <row r="756" spans="1:9">
      <c r="A756" s="2">
        <v>55</v>
      </c>
      <c r="B756" s="2" t="s">
        <v>691</v>
      </c>
      <c r="C756" s="2" t="s">
        <v>691</v>
      </c>
      <c r="D756" s="2" t="s">
        <v>786</v>
      </c>
      <c r="E756" s="2" t="s">
        <v>786</v>
      </c>
      <c r="F756" s="2"/>
      <c r="G756" s="17"/>
      <c r="H756" s="17"/>
      <c r="I756" s="17"/>
    </row>
    <row r="757" spans="1:9" ht="28.5">
      <c r="A757" s="2">
        <v>56</v>
      </c>
      <c r="B757" s="2" t="s">
        <v>693</v>
      </c>
      <c r="C757" s="2" t="s">
        <v>693</v>
      </c>
      <c r="D757" s="2" t="s">
        <v>786</v>
      </c>
      <c r="E757" s="2" t="s">
        <v>786</v>
      </c>
      <c r="F757" s="2"/>
      <c r="G757" s="17"/>
      <c r="H757" s="17"/>
      <c r="I757" s="17"/>
    </row>
    <row r="758" spans="1:9" ht="28.5">
      <c r="A758" s="2">
        <v>57</v>
      </c>
      <c r="B758" s="2" t="s">
        <v>695</v>
      </c>
      <c r="C758" s="2" t="s">
        <v>695</v>
      </c>
      <c r="D758" s="2" t="s">
        <v>786</v>
      </c>
      <c r="E758" s="2" t="s">
        <v>786</v>
      </c>
      <c r="F758" s="2"/>
      <c r="G758" s="17"/>
      <c r="H758" s="17"/>
      <c r="I758" s="17"/>
    </row>
    <row r="759" spans="1:9" ht="28.5">
      <c r="A759" s="2">
        <v>58</v>
      </c>
      <c r="B759" s="2" t="s">
        <v>697</v>
      </c>
      <c r="C759" s="2" t="s">
        <v>697</v>
      </c>
      <c r="D759" s="2" t="s">
        <v>786</v>
      </c>
      <c r="E759" s="2" t="s">
        <v>786</v>
      </c>
      <c r="F759" s="2"/>
      <c r="G759" s="17"/>
      <c r="H759" s="17"/>
      <c r="I759" s="17"/>
    </row>
    <row r="760" spans="1:9" ht="28.5">
      <c r="A760" s="2">
        <v>59</v>
      </c>
      <c r="B760" s="2" t="s">
        <v>699</v>
      </c>
      <c r="C760" s="2" t="s">
        <v>699</v>
      </c>
      <c r="D760" s="2" t="s">
        <v>786</v>
      </c>
      <c r="E760" s="2" t="s">
        <v>786</v>
      </c>
      <c r="F760" s="2"/>
      <c r="G760" s="17"/>
      <c r="H760" s="17"/>
      <c r="I760" s="17"/>
    </row>
    <row r="761" spans="1:9" ht="28.5">
      <c r="A761" s="2">
        <v>60</v>
      </c>
      <c r="B761" s="2" t="s">
        <v>701</v>
      </c>
      <c r="C761" s="2" t="s">
        <v>701</v>
      </c>
      <c r="D761" s="2" t="s">
        <v>786</v>
      </c>
      <c r="E761" s="2" t="s">
        <v>786</v>
      </c>
      <c r="F761" s="2"/>
      <c r="G761" s="17"/>
      <c r="H761" s="17"/>
      <c r="I761" s="17"/>
    </row>
    <row r="762" spans="1:9" ht="28.5">
      <c r="A762" s="2">
        <v>61</v>
      </c>
      <c r="B762" s="2" t="s">
        <v>703</v>
      </c>
      <c r="C762" s="2" t="s">
        <v>703</v>
      </c>
      <c r="D762" s="2" t="s">
        <v>786</v>
      </c>
      <c r="E762" s="2" t="s">
        <v>786</v>
      </c>
      <c r="F762" s="2"/>
      <c r="G762" s="17"/>
      <c r="H762" s="17"/>
      <c r="I762" s="17"/>
    </row>
    <row r="763" spans="1:9" ht="28.5">
      <c r="A763" s="2">
        <v>62</v>
      </c>
      <c r="B763" s="2" t="s">
        <v>705</v>
      </c>
      <c r="C763" s="2" t="s">
        <v>705</v>
      </c>
      <c r="D763" s="2" t="s">
        <v>786</v>
      </c>
      <c r="E763" s="2" t="s">
        <v>786</v>
      </c>
      <c r="F763" s="2"/>
      <c r="G763" s="17"/>
      <c r="H763" s="17"/>
      <c r="I763" s="17"/>
    </row>
    <row r="764" spans="1:9" ht="28.5">
      <c r="A764" s="2">
        <v>63</v>
      </c>
      <c r="B764" s="2" t="s">
        <v>707</v>
      </c>
      <c r="C764" s="2" t="s">
        <v>707</v>
      </c>
      <c r="D764" s="2" t="s">
        <v>786</v>
      </c>
      <c r="E764" s="2" t="s">
        <v>786</v>
      </c>
      <c r="F764" s="2"/>
      <c r="G764" s="17"/>
      <c r="H764" s="17"/>
      <c r="I764" s="17"/>
    </row>
    <row r="765" spans="1:9" ht="28.5">
      <c r="A765" s="2">
        <v>64</v>
      </c>
      <c r="B765" s="2" t="s">
        <v>709</v>
      </c>
      <c r="C765" s="2" t="s">
        <v>709</v>
      </c>
      <c r="D765" s="2" t="s">
        <v>786</v>
      </c>
      <c r="E765" s="2" t="s">
        <v>786</v>
      </c>
      <c r="F765" s="2"/>
      <c r="G765" s="17"/>
      <c r="H765" s="17"/>
      <c r="I765" s="17"/>
    </row>
    <row r="766" spans="1:9">
      <c r="A766" s="2">
        <v>65</v>
      </c>
      <c r="B766" s="2" t="s">
        <v>711</v>
      </c>
      <c r="C766" s="2" t="s">
        <v>711</v>
      </c>
      <c r="D766" s="2" t="s">
        <v>786</v>
      </c>
      <c r="E766" s="2" t="s">
        <v>786</v>
      </c>
      <c r="F766" s="2"/>
      <c r="G766" s="17"/>
      <c r="H766" s="17"/>
      <c r="I766" s="17"/>
    </row>
    <row r="767" spans="1:9" ht="28.5">
      <c r="A767" s="2">
        <v>66</v>
      </c>
      <c r="B767" s="2" t="s">
        <v>713</v>
      </c>
      <c r="C767" s="2" t="s">
        <v>713</v>
      </c>
      <c r="D767" s="2" t="s">
        <v>786</v>
      </c>
      <c r="E767" s="2" t="s">
        <v>786</v>
      </c>
      <c r="F767" s="2"/>
      <c r="G767" s="17"/>
      <c r="H767" s="17"/>
      <c r="I767" s="17"/>
    </row>
    <row r="768" spans="1:9">
      <c r="A768" s="2">
        <v>67</v>
      </c>
      <c r="B768" s="2" t="s">
        <v>715</v>
      </c>
      <c r="C768" s="2" t="s">
        <v>715</v>
      </c>
      <c r="D768" s="2" t="s">
        <v>786</v>
      </c>
      <c r="E768" s="2" t="s">
        <v>786</v>
      </c>
      <c r="F768" s="2"/>
      <c r="G768" s="17"/>
      <c r="H768" s="17"/>
      <c r="I768" s="17"/>
    </row>
    <row r="769" spans="1:9" ht="28.5">
      <c r="A769" s="2">
        <v>68</v>
      </c>
      <c r="B769" s="2" t="s">
        <v>717</v>
      </c>
      <c r="C769" s="2" t="s">
        <v>717</v>
      </c>
      <c r="D769" s="2" t="s">
        <v>786</v>
      </c>
      <c r="E769" s="2" t="s">
        <v>786</v>
      </c>
      <c r="F769" s="2"/>
      <c r="G769" s="17"/>
      <c r="H769" s="17"/>
      <c r="I769" s="17"/>
    </row>
    <row r="770" spans="1:9">
      <c r="A770" s="2">
        <v>69</v>
      </c>
      <c r="B770" s="2" t="s">
        <v>719</v>
      </c>
      <c r="C770" s="2" t="s">
        <v>719</v>
      </c>
      <c r="D770" s="2" t="s">
        <v>786</v>
      </c>
      <c r="E770" s="2" t="s">
        <v>786</v>
      </c>
      <c r="F770" s="2"/>
      <c r="G770" s="17"/>
      <c r="H770" s="17"/>
      <c r="I770" s="17"/>
    </row>
    <row r="771" spans="1:9">
      <c r="A771" s="2">
        <v>70</v>
      </c>
      <c r="B771" s="2" t="s">
        <v>721</v>
      </c>
      <c r="C771" s="2" t="s">
        <v>721</v>
      </c>
      <c r="D771" s="2" t="s">
        <v>786</v>
      </c>
      <c r="E771" s="2" t="s">
        <v>786</v>
      </c>
      <c r="F771" s="2"/>
      <c r="G771" s="17"/>
      <c r="H771" s="17"/>
      <c r="I771" s="17"/>
    </row>
    <row r="772" spans="1:9" ht="28.5">
      <c r="A772" s="2">
        <v>71</v>
      </c>
      <c r="B772" s="2" t="s">
        <v>723</v>
      </c>
      <c r="C772" s="2" t="s">
        <v>723</v>
      </c>
      <c r="D772" s="2" t="s">
        <v>786</v>
      </c>
      <c r="E772" s="2" t="s">
        <v>786</v>
      </c>
      <c r="F772" s="2"/>
      <c r="G772" s="17"/>
      <c r="H772" s="17"/>
      <c r="I772" s="17"/>
    </row>
    <row r="773" spans="1:9">
      <c r="A773" s="2">
        <v>72</v>
      </c>
      <c r="B773" s="2" t="s">
        <v>725</v>
      </c>
      <c r="C773" s="2" t="s">
        <v>725</v>
      </c>
      <c r="D773" s="2" t="s">
        <v>786</v>
      </c>
      <c r="E773" s="2" t="s">
        <v>786</v>
      </c>
      <c r="F773" s="2"/>
      <c r="G773" s="17"/>
      <c r="H773" s="17"/>
      <c r="I773" s="17"/>
    </row>
    <row r="774" spans="1:9">
      <c r="A774" s="2">
        <v>73</v>
      </c>
      <c r="B774" s="2" t="s">
        <v>727</v>
      </c>
      <c r="C774" s="2" t="s">
        <v>727</v>
      </c>
      <c r="D774" s="2" t="s">
        <v>786</v>
      </c>
      <c r="E774" s="2" t="s">
        <v>786</v>
      </c>
      <c r="F774" s="2"/>
      <c r="G774" s="17"/>
      <c r="H774" s="17"/>
      <c r="I774" s="17"/>
    </row>
    <row r="775" spans="1:9" ht="28.5">
      <c r="A775" s="2">
        <v>74</v>
      </c>
      <c r="B775" s="2" t="s">
        <v>729</v>
      </c>
      <c r="C775" s="2" t="s">
        <v>729</v>
      </c>
      <c r="D775" s="2" t="s">
        <v>786</v>
      </c>
      <c r="E775" s="2" t="s">
        <v>786</v>
      </c>
      <c r="F775" s="2"/>
      <c r="G775" s="17"/>
      <c r="H775" s="17"/>
      <c r="I775" s="17"/>
    </row>
    <row r="776" spans="1:9" ht="28.5">
      <c r="A776" s="2">
        <v>75</v>
      </c>
      <c r="B776" s="2" t="s">
        <v>731</v>
      </c>
      <c r="C776" s="2" t="s">
        <v>731</v>
      </c>
      <c r="D776" s="2" t="s">
        <v>786</v>
      </c>
      <c r="E776" s="2" t="s">
        <v>786</v>
      </c>
      <c r="F776" s="2"/>
      <c r="G776" s="17"/>
      <c r="H776" s="17"/>
      <c r="I776" s="17"/>
    </row>
    <row r="777" spans="1:9" ht="28.5">
      <c r="A777" s="2">
        <v>76</v>
      </c>
      <c r="B777" s="2" t="s">
        <v>733</v>
      </c>
      <c r="C777" s="2" t="s">
        <v>733</v>
      </c>
      <c r="D777" s="2" t="s">
        <v>786</v>
      </c>
      <c r="E777" s="2" t="s">
        <v>786</v>
      </c>
      <c r="F777" s="2"/>
      <c r="G777" s="17"/>
      <c r="H777" s="17"/>
      <c r="I777" s="17"/>
    </row>
    <row r="778" spans="1:9">
      <c r="A778" s="2">
        <v>77</v>
      </c>
      <c r="B778" s="2" t="s">
        <v>735</v>
      </c>
      <c r="C778" s="2" t="s">
        <v>735</v>
      </c>
      <c r="D778" s="2" t="s">
        <v>786</v>
      </c>
      <c r="E778" s="2" t="s">
        <v>786</v>
      </c>
      <c r="F778" s="2"/>
      <c r="G778" s="17"/>
      <c r="H778" s="17"/>
      <c r="I778" s="17"/>
    </row>
    <row r="779" spans="1:9">
      <c r="A779" s="2">
        <v>78</v>
      </c>
      <c r="B779" s="2" t="s">
        <v>737</v>
      </c>
      <c r="C779" s="2" t="s">
        <v>737</v>
      </c>
      <c r="D779" s="2" t="s">
        <v>786</v>
      </c>
      <c r="E779" s="2" t="s">
        <v>786</v>
      </c>
      <c r="F779" s="2"/>
      <c r="G779" s="17"/>
      <c r="H779" s="17"/>
      <c r="I779" s="17"/>
    </row>
    <row r="780" spans="1:9">
      <c r="A780" s="2">
        <v>79</v>
      </c>
      <c r="B780" s="2" t="s">
        <v>739</v>
      </c>
      <c r="C780" s="2" t="s">
        <v>739</v>
      </c>
      <c r="D780" s="2" t="s">
        <v>786</v>
      </c>
      <c r="E780" s="2" t="s">
        <v>786</v>
      </c>
      <c r="F780" s="2"/>
      <c r="G780" s="17"/>
      <c r="H780" s="17"/>
      <c r="I780" s="17"/>
    </row>
    <row r="781" spans="1:9">
      <c r="A781" s="2">
        <v>80</v>
      </c>
      <c r="B781" s="2" t="s">
        <v>741</v>
      </c>
      <c r="C781" s="2" t="s">
        <v>741</v>
      </c>
      <c r="D781" s="2" t="s">
        <v>786</v>
      </c>
      <c r="E781" s="2" t="s">
        <v>786</v>
      </c>
      <c r="F781" s="2"/>
      <c r="G781" s="17"/>
      <c r="H781" s="17"/>
      <c r="I781" s="17"/>
    </row>
    <row r="782" spans="1:9" ht="28.5">
      <c r="A782" s="2">
        <v>81</v>
      </c>
      <c r="B782" s="2" t="s">
        <v>743</v>
      </c>
      <c r="C782" s="2" t="s">
        <v>743</v>
      </c>
      <c r="D782" s="2" t="s">
        <v>786</v>
      </c>
      <c r="E782" s="2" t="s">
        <v>786</v>
      </c>
      <c r="F782" s="2"/>
      <c r="G782" s="17"/>
      <c r="H782" s="17"/>
      <c r="I782" s="17"/>
    </row>
    <row r="783" spans="1:9">
      <c r="A783" s="2">
        <v>82</v>
      </c>
      <c r="B783" s="2" t="s">
        <v>745</v>
      </c>
      <c r="C783" s="2" t="s">
        <v>745</v>
      </c>
      <c r="D783" s="2" t="s">
        <v>786</v>
      </c>
      <c r="E783" s="2" t="s">
        <v>786</v>
      </c>
      <c r="F783" s="2"/>
      <c r="G783" s="17"/>
      <c r="H783" s="17"/>
      <c r="I783" s="17"/>
    </row>
    <row r="784" spans="1:9">
      <c r="A784" s="2">
        <v>83</v>
      </c>
      <c r="B784" s="2" t="s">
        <v>747</v>
      </c>
      <c r="C784" s="2" t="s">
        <v>747</v>
      </c>
      <c r="D784" s="2" t="s">
        <v>786</v>
      </c>
      <c r="E784" s="2" t="s">
        <v>786</v>
      </c>
      <c r="F784" s="2"/>
      <c r="G784" s="17"/>
      <c r="H784" s="17"/>
      <c r="I784" s="17"/>
    </row>
    <row r="785" spans="1:9" ht="28.5">
      <c r="A785" s="2">
        <v>84</v>
      </c>
      <c r="B785" s="2" t="s">
        <v>749</v>
      </c>
      <c r="C785" s="2" t="s">
        <v>749</v>
      </c>
      <c r="D785" s="2" t="s">
        <v>786</v>
      </c>
      <c r="E785" s="2" t="s">
        <v>786</v>
      </c>
      <c r="F785" s="2"/>
      <c r="G785" s="17"/>
      <c r="H785" s="17"/>
      <c r="I785" s="17"/>
    </row>
    <row r="786" spans="1:9">
      <c r="A786" s="2">
        <v>85</v>
      </c>
      <c r="B786" s="2" t="s">
        <v>751</v>
      </c>
      <c r="C786" s="2" t="s">
        <v>751</v>
      </c>
      <c r="D786" s="2" t="s">
        <v>786</v>
      </c>
      <c r="E786" s="2" t="s">
        <v>786</v>
      </c>
      <c r="F786" s="2"/>
      <c r="G786" s="17"/>
      <c r="H786" s="17"/>
      <c r="I786" s="17"/>
    </row>
    <row r="787" spans="1:9">
      <c r="A787" s="2">
        <v>86</v>
      </c>
      <c r="B787" s="2" t="s">
        <v>753</v>
      </c>
      <c r="C787" s="2" t="s">
        <v>753</v>
      </c>
      <c r="D787" s="2" t="s">
        <v>786</v>
      </c>
      <c r="E787" s="2" t="s">
        <v>786</v>
      </c>
      <c r="F787" s="2"/>
      <c r="G787" s="17"/>
      <c r="H787" s="17"/>
      <c r="I787" s="17"/>
    </row>
    <row r="788" spans="1:9" ht="28.5">
      <c r="A788" s="2">
        <v>87</v>
      </c>
      <c r="B788" s="2" t="s">
        <v>755</v>
      </c>
      <c r="C788" s="2" t="s">
        <v>755</v>
      </c>
      <c r="D788" s="2" t="s">
        <v>786</v>
      </c>
      <c r="E788" s="2" t="s">
        <v>786</v>
      </c>
      <c r="F788" s="2"/>
      <c r="G788" s="17"/>
      <c r="H788" s="17"/>
      <c r="I788" s="17"/>
    </row>
    <row r="789" spans="1:9" ht="28.5">
      <c r="A789" s="2">
        <v>88</v>
      </c>
      <c r="B789" s="2" t="s">
        <v>757</v>
      </c>
      <c r="C789" s="2" t="s">
        <v>757</v>
      </c>
      <c r="D789" s="2" t="s">
        <v>786</v>
      </c>
      <c r="E789" s="2" t="s">
        <v>786</v>
      </c>
      <c r="F789" s="2"/>
      <c r="G789" s="17"/>
      <c r="H789" s="17"/>
      <c r="I789" s="17"/>
    </row>
    <row r="790" spans="1:9" ht="28.5">
      <c r="A790" s="2">
        <v>89</v>
      </c>
      <c r="B790" s="2" t="s">
        <v>759</v>
      </c>
      <c r="C790" s="2" t="s">
        <v>759</v>
      </c>
      <c r="D790" s="2" t="s">
        <v>786</v>
      </c>
      <c r="E790" s="2" t="s">
        <v>786</v>
      </c>
      <c r="F790" s="2"/>
      <c r="G790" s="17"/>
      <c r="H790" s="17"/>
      <c r="I790" s="17"/>
    </row>
    <row r="791" spans="1:9" ht="28.5">
      <c r="A791" s="2">
        <v>90</v>
      </c>
      <c r="B791" s="2" t="s">
        <v>761</v>
      </c>
      <c r="C791" s="2" t="s">
        <v>761</v>
      </c>
      <c r="D791" s="2" t="s">
        <v>786</v>
      </c>
      <c r="E791" s="2" t="s">
        <v>786</v>
      </c>
      <c r="F791" s="2"/>
      <c r="G791" s="17"/>
      <c r="H791" s="17"/>
      <c r="I791" s="17"/>
    </row>
    <row r="792" spans="1:9" ht="28.5">
      <c r="A792" s="2">
        <v>91</v>
      </c>
      <c r="B792" s="2" t="s">
        <v>763</v>
      </c>
      <c r="C792" s="2" t="s">
        <v>763</v>
      </c>
      <c r="D792" s="2" t="s">
        <v>786</v>
      </c>
      <c r="E792" s="2" t="s">
        <v>786</v>
      </c>
      <c r="F792" s="2"/>
      <c r="G792" s="17"/>
      <c r="H792" s="17"/>
      <c r="I792" s="17"/>
    </row>
    <row r="793" spans="1:9" ht="28.5">
      <c r="A793" s="2">
        <v>92</v>
      </c>
      <c r="B793" s="2" t="s">
        <v>765</v>
      </c>
      <c r="C793" s="2" t="s">
        <v>765</v>
      </c>
      <c r="D793" s="2" t="s">
        <v>786</v>
      </c>
      <c r="E793" s="2" t="s">
        <v>786</v>
      </c>
      <c r="F793" s="2"/>
      <c r="G793" s="17"/>
      <c r="H793" s="17"/>
      <c r="I793" s="17"/>
    </row>
    <row r="794" spans="1:9" ht="28.5">
      <c r="A794" s="2">
        <v>93</v>
      </c>
      <c r="B794" s="2" t="s">
        <v>767</v>
      </c>
      <c r="C794" s="2" t="s">
        <v>767</v>
      </c>
      <c r="D794" s="2" t="s">
        <v>786</v>
      </c>
      <c r="E794" s="2" t="s">
        <v>786</v>
      </c>
      <c r="F794" s="2"/>
      <c r="G794" s="17"/>
      <c r="H794" s="17"/>
      <c r="I794" s="17"/>
    </row>
    <row r="795" spans="1:9">
      <c r="A795" s="2">
        <v>94</v>
      </c>
      <c r="B795" s="2" t="s">
        <v>769</v>
      </c>
      <c r="C795" s="2" t="s">
        <v>769</v>
      </c>
      <c r="D795" s="2" t="s">
        <v>786</v>
      </c>
      <c r="E795" s="2" t="s">
        <v>786</v>
      </c>
      <c r="F795" s="2"/>
      <c r="G795" s="17"/>
      <c r="H795" s="17"/>
      <c r="I795" s="17"/>
    </row>
    <row r="796" spans="1:9" ht="28.5">
      <c r="A796" s="2">
        <v>95</v>
      </c>
      <c r="B796" s="2" t="s">
        <v>771</v>
      </c>
      <c r="C796" s="2" t="s">
        <v>771</v>
      </c>
      <c r="D796" s="2" t="s">
        <v>786</v>
      </c>
      <c r="E796" s="2" t="s">
        <v>786</v>
      </c>
      <c r="F796" s="2"/>
      <c r="G796" s="17"/>
      <c r="H796" s="17"/>
      <c r="I796" s="17"/>
    </row>
    <row r="797" spans="1:9">
      <c r="A797" s="2">
        <v>96</v>
      </c>
      <c r="B797" s="2" t="s">
        <v>773</v>
      </c>
      <c r="C797" s="2" t="s">
        <v>773</v>
      </c>
      <c r="D797" s="2" t="s">
        <v>786</v>
      </c>
      <c r="E797" s="2" t="s">
        <v>786</v>
      </c>
      <c r="F797" s="2"/>
      <c r="G797" s="17"/>
      <c r="H797" s="17"/>
      <c r="I797" s="17"/>
    </row>
    <row r="798" spans="1:9">
      <c r="A798" s="2">
        <v>97</v>
      </c>
      <c r="B798" s="2" t="s">
        <v>775</v>
      </c>
      <c r="C798" s="2" t="s">
        <v>775</v>
      </c>
      <c r="D798" s="2" t="s">
        <v>786</v>
      </c>
      <c r="E798" s="2" t="s">
        <v>786</v>
      </c>
      <c r="F798" s="2"/>
      <c r="G798" s="17"/>
      <c r="H798" s="17"/>
      <c r="I798" s="17"/>
    </row>
    <row r="799" spans="1:9">
      <c r="A799" s="2">
        <v>98</v>
      </c>
      <c r="B799" s="2" t="s">
        <v>777</v>
      </c>
      <c r="C799" s="2" t="s">
        <v>777</v>
      </c>
      <c r="D799" s="2" t="s">
        <v>786</v>
      </c>
      <c r="E799" s="2" t="s">
        <v>786</v>
      </c>
      <c r="F799" s="2"/>
      <c r="G799" s="17"/>
      <c r="H799" s="17"/>
      <c r="I799" s="17"/>
    </row>
    <row r="800" spans="1:9" ht="28.5">
      <c r="A800" s="2">
        <v>99</v>
      </c>
      <c r="B800" s="2" t="s">
        <v>779</v>
      </c>
      <c r="C800" s="2" t="s">
        <v>779</v>
      </c>
      <c r="D800" s="2" t="s">
        <v>786</v>
      </c>
      <c r="E800" s="2" t="s">
        <v>786</v>
      </c>
      <c r="F800" s="2"/>
      <c r="G800" s="17"/>
      <c r="H800" s="17"/>
      <c r="I800" s="17"/>
    </row>
    <row r="801" spans="1:9">
      <c r="A801" s="2">
        <v>100</v>
      </c>
      <c r="B801" s="2" t="s">
        <v>781</v>
      </c>
      <c r="C801" s="2" t="s">
        <v>781</v>
      </c>
      <c r="D801" s="2" t="s">
        <v>786</v>
      </c>
      <c r="E801" s="2" t="s">
        <v>786</v>
      </c>
      <c r="F801" s="2"/>
      <c r="G801" s="17"/>
      <c r="H801" s="17"/>
      <c r="I801" s="17"/>
    </row>
    <row r="802" spans="1:9">
      <c r="A802" s="2"/>
      <c r="B802" s="2"/>
      <c r="C802" s="2"/>
      <c r="D802" s="2"/>
      <c r="E802" s="2"/>
      <c r="F802" s="2"/>
      <c r="G802" s="17"/>
      <c r="H802" s="17"/>
      <c r="I802" s="17"/>
    </row>
    <row r="803" spans="1:9">
      <c r="A803" s="2"/>
      <c r="B803" s="2"/>
      <c r="C803" s="2"/>
      <c r="D803" s="2"/>
      <c r="E803" s="2"/>
      <c r="F803" s="2"/>
      <c r="G803" s="17"/>
      <c r="H803" s="17"/>
      <c r="I803" s="17"/>
    </row>
    <row r="804" spans="1:9">
      <c r="A804" s="2"/>
      <c r="B804" s="2"/>
      <c r="C804" s="2"/>
      <c r="D804" s="2"/>
      <c r="E804" s="2"/>
      <c r="F804" s="2"/>
      <c r="G804" s="17"/>
      <c r="H804" s="17"/>
      <c r="I804" s="17"/>
    </row>
    <row r="805" spans="1:9">
      <c r="A805" s="2"/>
      <c r="B805" s="2"/>
      <c r="C805" s="2"/>
      <c r="D805" s="2"/>
      <c r="E805" s="2"/>
      <c r="F805" s="2"/>
      <c r="G805" s="17"/>
      <c r="H805" s="17"/>
      <c r="I805" s="17"/>
    </row>
    <row r="806" spans="1:9">
      <c r="A806" s="2"/>
      <c r="B806" s="2"/>
      <c r="C806" s="2"/>
      <c r="D806" s="2"/>
      <c r="E806" s="2"/>
      <c r="F806" s="2"/>
      <c r="G806" s="17"/>
      <c r="H806" s="17"/>
      <c r="I806" s="17"/>
    </row>
    <row r="807" spans="1:9">
      <c r="A807" s="2"/>
      <c r="B807" s="2"/>
      <c r="C807" s="2"/>
      <c r="D807" s="2"/>
      <c r="E807" s="2"/>
      <c r="F807" s="2"/>
      <c r="G807" s="17"/>
      <c r="H807" s="17"/>
      <c r="I807" s="17"/>
    </row>
    <row r="808" spans="1:9">
      <c r="A808" s="2"/>
      <c r="B808" s="2"/>
      <c r="C808" s="2"/>
      <c r="D808" s="2"/>
      <c r="E808" s="2"/>
      <c r="F808" s="2"/>
      <c r="G808" s="17"/>
      <c r="H808" s="17"/>
      <c r="I808" s="17"/>
    </row>
    <row r="809" spans="1:9">
      <c r="A809" s="2"/>
      <c r="B809" s="2"/>
      <c r="C809" s="2"/>
      <c r="D809" s="2"/>
      <c r="E809" s="2"/>
      <c r="F809" s="2"/>
      <c r="G809" s="17"/>
      <c r="H809" s="17"/>
      <c r="I809" s="17"/>
    </row>
    <row r="810" spans="1:9">
      <c r="A810" s="21" t="s">
        <v>0</v>
      </c>
      <c r="B810" s="21" t="s">
        <v>784</v>
      </c>
      <c r="C810" s="21" t="s">
        <v>785</v>
      </c>
      <c r="D810" s="21" t="s">
        <v>219</v>
      </c>
      <c r="E810" s="21" t="s">
        <v>45</v>
      </c>
      <c r="F810" s="2"/>
      <c r="G810" s="17"/>
      <c r="H810" s="17"/>
      <c r="I810" s="17"/>
    </row>
    <row r="811" spans="1:9">
      <c r="A811" s="22">
        <v>1</v>
      </c>
      <c r="B811" s="2" t="s">
        <v>68</v>
      </c>
      <c r="C811" s="2" t="s">
        <v>68</v>
      </c>
      <c r="D811" s="2" t="s">
        <v>786</v>
      </c>
      <c r="E811" s="2"/>
      <c r="F811" s="2"/>
      <c r="G811" s="17"/>
      <c r="H811" s="17"/>
      <c r="I811" s="17"/>
    </row>
    <row r="812" spans="1:9" ht="28.5">
      <c r="A812" s="22">
        <v>2</v>
      </c>
      <c r="B812" s="2" t="s">
        <v>70</v>
      </c>
      <c r="C812" s="2" t="s">
        <v>70</v>
      </c>
      <c r="D812" s="2" t="s">
        <v>786</v>
      </c>
      <c r="E812" s="2"/>
      <c r="F812" s="2"/>
      <c r="G812" s="17"/>
      <c r="H812" s="17"/>
      <c r="I812" s="17"/>
    </row>
    <row r="813" spans="1:9">
      <c r="A813" s="22">
        <v>3</v>
      </c>
      <c r="B813" s="2" t="s">
        <v>72</v>
      </c>
      <c r="C813" s="2" t="s">
        <v>72</v>
      </c>
      <c r="D813" s="2" t="s">
        <v>786</v>
      </c>
      <c r="E813" s="2"/>
      <c r="F813" s="2"/>
      <c r="G813" s="17"/>
      <c r="H813" s="17"/>
      <c r="I813" s="17"/>
    </row>
    <row r="814" spans="1:9" ht="28.5">
      <c r="A814" s="22">
        <v>4</v>
      </c>
      <c r="B814" s="2" t="s">
        <v>74</v>
      </c>
      <c r="C814" s="2" t="s">
        <v>74</v>
      </c>
      <c r="D814" s="2" t="s">
        <v>786</v>
      </c>
      <c r="E814" s="2"/>
      <c r="F814" s="2"/>
      <c r="G814" s="17"/>
      <c r="H814" s="17"/>
      <c r="I814" s="17"/>
    </row>
    <row r="815" spans="1:9" ht="28.5">
      <c r="A815" s="22">
        <v>5</v>
      </c>
      <c r="B815" s="2" t="s">
        <v>76</v>
      </c>
      <c r="C815" s="2" t="s">
        <v>76</v>
      </c>
      <c r="D815" s="2" t="s">
        <v>786</v>
      </c>
      <c r="E815" s="2"/>
      <c r="F815" s="2"/>
      <c r="G815" s="17"/>
      <c r="H815" s="17"/>
      <c r="I815" s="17"/>
    </row>
    <row r="816" spans="1:9">
      <c r="A816" s="22">
        <v>6</v>
      </c>
      <c r="B816" s="2" t="s">
        <v>78</v>
      </c>
      <c r="C816" s="2" t="s">
        <v>78</v>
      </c>
      <c r="D816" s="2" t="s">
        <v>786</v>
      </c>
      <c r="E816" s="2"/>
      <c r="F816" s="2"/>
      <c r="G816" s="17"/>
      <c r="H816" s="17"/>
      <c r="I816" s="17"/>
    </row>
    <row r="817" spans="1:9" ht="28.5">
      <c r="A817" s="22">
        <v>7</v>
      </c>
      <c r="B817" s="2" t="s">
        <v>80</v>
      </c>
      <c r="C817" s="2" t="s">
        <v>80</v>
      </c>
      <c r="D817" s="2" t="s">
        <v>786</v>
      </c>
      <c r="E817" s="2"/>
      <c r="F817" s="2"/>
      <c r="G817" s="17"/>
      <c r="H817" s="17"/>
      <c r="I817" s="17"/>
    </row>
    <row r="818" spans="1:9">
      <c r="A818" s="22">
        <v>8</v>
      </c>
      <c r="B818" s="2" t="s">
        <v>82</v>
      </c>
      <c r="C818" s="2" t="s">
        <v>82</v>
      </c>
      <c r="D818" s="2" t="s">
        <v>786</v>
      </c>
      <c r="E818" s="2"/>
      <c r="F818" s="2"/>
      <c r="G818" s="17"/>
      <c r="H818" s="17"/>
      <c r="I818" s="17"/>
    </row>
    <row r="819" spans="1:9">
      <c r="A819" s="22">
        <v>9</v>
      </c>
      <c r="B819" s="2" t="s">
        <v>84</v>
      </c>
      <c r="C819" s="2" t="s">
        <v>84</v>
      </c>
      <c r="D819" s="2" t="s">
        <v>786</v>
      </c>
      <c r="E819" s="2"/>
      <c r="F819" s="2"/>
      <c r="G819" s="17"/>
      <c r="H819" s="17"/>
      <c r="I819" s="17"/>
    </row>
    <row r="820" spans="1:9" ht="28.5">
      <c r="A820" s="22">
        <v>10</v>
      </c>
      <c r="B820" s="2" t="s">
        <v>86</v>
      </c>
      <c r="C820" s="2" t="s">
        <v>86</v>
      </c>
      <c r="D820" s="2" t="s">
        <v>786</v>
      </c>
      <c r="E820" s="2"/>
      <c r="F820" s="2"/>
      <c r="G820" s="17"/>
      <c r="H820" s="17"/>
      <c r="I820" s="17"/>
    </row>
    <row r="821" spans="1:9" ht="28.5">
      <c r="A821" s="22">
        <v>11</v>
      </c>
      <c r="B821" s="2" t="s">
        <v>88</v>
      </c>
      <c r="C821" s="2" t="s">
        <v>88</v>
      </c>
      <c r="D821" s="2" t="s">
        <v>786</v>
      </c>
      <c r="E821" s="2"/>
      <c r="F821" s="2"/>
      <c r="G821" s="17"/>
      <c r="H821" s="17"/>
      <c r="I821" s="17"/>
    </row>
    <row r="822" spans="1:9">
      <c r="A822" s="22">
        <v>12</v>
      </c>
      <c r="B822" s="2" t="s">
        <v>90</v>
      </c>
      <c r="C822" s="2" t="s">
        <v>90</v>
      </c>
      <c r="D822" s="2" t="s">
        <v>786</v>
      </c>
      <c r="E822" s="2"/>
      <c r="F822" s="2"/>
      <c r="G822" s="17"/>
      <c r="H822" s="17"/>
      <c r="I822" s="17"/>
    </row>
    <row r="823" spans="1:9">
      <c r="A823" s="22">
        <v>13</v>
      </c>
      <c r="B823" s="2" t="s">
        <v>92</v>
      </c>
      <c r="C823" s="2" t="s">
        <v>92</v>
      </c>
      <c r="D823" s="2" t="s">
        <v>786</v>
      </c>
      <c r="E823" s="2"/>
      <c r="F823" s="2"/>
      <c r="G823" s="17"/>
      <c r="H823" s="17"/>
      <c r="I823" s="17"/>
    </row>
    <row r="824" spans="1:9" ht="28.5">
      <c r="A824" s="22">
        <v>14</v>
      </c>
      <c r="B824" s="2" t="s">
        <v>94</v>
      </c>
      <c r="C824" s="2" t="s">
        <v>94</v>
      </c>
      <c r="D824" s="2" t="s">
        <v>786</v>
      </c>
      <c r="E824" s="2"/>
      <c r="F824" s="2"/>
      <c r="G824" s="17"/>
      <c r="H824" s="17"/>
      <c r="I824" s="17"/>
    </row>
    <row r="825" spans="1:9">
      <c r="A825" s="22">
        <v>15</v>
      </c>
      <c r="B825" s="2" t="s">
        <v>96</v>
      </c>
      <c r="C825" s="2" t="s">
        <v>96</v>
      </c>
      <c r="D825" s="2" t="s">
        <v>786</v>
      </c>
      <c r="E825" s="2"/>
      <c r="F825" s="2"/>
      <c r="G825" s="17"/>
      <c r="H825" s="17"/>
      <c r="I825" s="17"/>
    </row>
    <row r="826" spans="1:9" ht="28.5">
      <c r="A826" s="22">
        <v>16</v>
      </c>
      <c r="B826" s="2" t="s">
        <v>98</v>
      </c>
      <c r="C826" s="2" t="s">
        <v>98</v>
      </c>
      <c r="D826" s="2" t="s">
        <v>786</v>
      </c>
      <c r="E826" s="2"/>
      <c r="F826" s="2"/>
      <c r="G826" s="17"/>
      <c r="H826" s="17"/>
      <c r="I826" s="17"/>
    </row>
    <row r="827" spans="1:9" ht="28.5">
      <c r="A827" s="22">
        <v>17</v>
      </c>
      <c r="B827" s="2" t="s">
        <v>59</v>
      </c>
      <c r="C827" s="2" t="s">
        <v>59</v>
      </c>
      <c r="D827" s="2" t="s">
        <v>786</v>
      </c>
      <c r="E827" s="2"/>
      <c r="F827" s="2"/>
      <c r="G827" s="17"/>
      <c r="H827" s="17"/>
      <c r="I827" s="17"/>
    </row>
    <row r="828" spans="1:9">
      <c r="A828" s="22">
        <v>18</v>
      </c>
      <c r="B828" s="2" t="s">
        <v>100</v>
      </c>
      <c r="C828" s="2" t="s">
        <v>100</v>
      </c>
      <c r="D828" s="2" t="s">
        <v>786</v>
      </c>
      <c r="E828" s="2"/>
      <c r="F828" s="2"/>
      <c r="G828" s="17"/>
      <c r="H828" s="17"/>
      <c r="I828" s="17"/>
    </row>
    <row r="829" spans="1:9">
      <c r="A829" s="22">
        <v>19</v>
      </c>
      <c r="B829" s="2" t="s">
        <v>102</v>
      </c>
      <c r="C829" s="2" t="s">
        <v>102</v>
      </c>
      <c r="D829" s="2" t="s">
        <v>786</v>
      </c>
      <c r="E829" s="2"/>
      <c r="F829" s="2"/>
      <c r="G829" s="17"/>
      <c r="H829" s="17"/>
      <c r="I829" s="17"/>
    </row>
    <row r="830" spans="1:9">
      <c r="A830" s="22">
        <v>20</v>
      </c>
      <c r="B830" s="2" t="s">
        <v>104</v>
      </c>
      <c r="C830" s="2" t="s">
        <v>104</v>
      </c>
      <c r="D830" s="2" t="s">
        <v>786</v>
      </c>
      <c r="E830" s="2"/>
      <c r="F830" s="2"/>
      <c r="G830" s="17"/>
      <c r="H830" s="17"/>
      <c r="I830" s="17"/>
    </row>
    <row r="831" spans="1:9" ht="28.5">
      <c r="A831" s="22">
        <v>21</v>
      </c>
      <c r="B831" s="2" t="s">
        <v>623</v>
      </c>
      <c r="C831" s="2" t="s">
        <v>623</v>
      </c>
      <c r="D831" s="2" t="s">
        <v>786</v>
      </c>
      <c r="E831" s="2"/>
      <c r="F831" s="2"/>
      <c r="G831" s="17"/>
      <c r="H831" s="17"/>
      <c r="I831" s="17"/>
    </row>
    <row r="832" spans="1:9" ht="28.5">
      <c r="A832" s="22">
        <v>22</v>
      </c>
      <c r="B832" s="2" t="s">
        <v>625</v>
      </c>
      <c r="C832" s="2" t="s">
        <v>625</v>
      </c>
      <c r="D832" s="2" t="s">
        <v>786</v>
      </c>
      <c r="E832" s="2"/>
      <c r="F832" s="2"/>
      <c r="G832" s="17"/>
      <c r="H832" s="17"/>
      <c r="I832" s="17"/>
    </row>
    <row r="833" spans="1:9">
      <c r="A833" s="22">
        <v>23</v>
      </c>
      <c r="B833" s="2" t="s">
        <v>627</v>
      </c>
      <c r="C833" s="2" t="s">
        <v>627</v>
      </c>
      <c r="D833" s="2" t="s">
        <v>786</v>
      </c>
      <c r="E833" s="2"/>
      <c r="F833" s="2"/>
      <c r="G833" s="17"/>
      <c r="H833" s="17"/>
      <c r="I833" s="17"/>
    </row>
    <row r="834" spans="1:9">
      <c r="A834" s="22">
        <v>24</v>
      </c>
      <c r="B834" s="2" t="s">
        <v>629</v>
      </c>
      <c r="C834" s="2" t="s">
        <v>629</v>
      </c>
      <c r="D834" s="2" t="s">
        <v>786</v>
      </c>
      <c r="E834" s="2"/>
      <c r="F834" s="2"/>
      <c r="G834" s="17"/>
      <c r="H834" s="17"/>
      <c r="I834" s="17"/>
    </row>
    <row r="835" spans="1:9" ht="28.5">
      <c r="A835" s="22">
        <v>25</v>
      </c>
      <c r="B835" s="2" t="s">
        <v>631</v>
      </c>
      <c r="C835" s="2" t="s">
        <v>631</v>
      </c>
      <c r="D835" s="2" t="s">
        <v>786</v>
      </c>
      <c r="E835" s="2"/>
      <c r="F835" s="2"/>
      <c r="G835" s="17"/>
      <c r="H835" s="17"/>
      <c r="I835" s="17"/>
    </row>
    <row r="836" spans="1:9">
      <c r="A836" s="22">
        <v>26</v>
      </c>
      <c r="B836" s="2" t="s">
        <v>633</v>
      </c>
      <c r="C836" s="2" t="s">
        <v>633</v>
      </c>
      <c r="D836" s="2" t="s">
        <v>786</v>
      </c>
      <c r="E836" s="2"/>
      <c r="F836" s="2"/>
      <c r="G836" s="17"/>
      <c r="H836" s="17"/>
      <c r="I836" s="17"/>
    </row>
    <row r="837" spans="1:9">
      <c r="A837" s="22">
        <v>27</v>
      </c>
      <c r="B837" s="2" t="s">
        <v>635</v>
      </c>
      <c r="C837" s="2" t="s">
        <v>635</v>
      </c>
      <c r="D837" s="2" t="s">
        <v>786</v>
      </c>
      <c r="E837" s="2"/>
      <c r="F837" s="2"/>
      <c r="G837" s="17"/>
      <c r="H837" s="17"/>
      <c r="I837" s="17"/>
    </row>
    <row r="838" spans="1:9" ht="28.5">
      <c r="A838" s="22">
        <v>28</v>
      </c>
      <c r="B838" s="2" t="s">
        <v>637</v>
      </c>
      <c r="C838" s="2" t="s">
        <v>637</v>
      </c>
      <c r="D838" s="2" t="s">
        <v>786</v>
      </c>
      <c r="E838" s="2"/>
      <c r="F838" s="2"/>
      <c r="G838" s="17"/>
      <c r="H838" s="17"/>
      <c r="I838" s="17"/>
    </row>
    <row r="839" spans="1:9">
      <c r="A839" s="22">
        <v>29</v>
      </c>
      <c r="B839" s="2" t="s">
        <v>639</v>
      </c>
      <c r="C839" s="2" t="s">
        <v>639</v>
      </c>
      <c r="D839" s="2" t="s">
        <v>786</v>
      </c>
      <c r="E839" s="2"/>
      <c r="F839" s="2"/>
      <c r="G839" s="17"/>
      <c r="H839" s="17"/>
      <c r="I839" s="17"/>
    </row>
    <row r="840" spans="1:9">
      <c r="A840" s="22">
        <v>30</v>
      </c>
      <c r="B840" s="2" t="s">
        <v>641</v>
      </c>
      <c r="C840" s="2" t="s">
        <v>641</v>
      </c>
      <c r="D840" s="2" t="s">
        <v>786</v>
      </c>
      <c r="E840" s="2"/>
      <c r="F840" s="2"/>
      <c r="G840" s="17"/>
      <c r="H840" s="17"/>
      <c r="I840" s="17"/>
    </row>
    <row r="841" spans="1:9" ht="28.5">
      <c r="A841" s="22">
        <v>31</v>
      </c>
      <c r="B841" s="2" t="s">
        <v>643</v>
      </c>
      <c r="C841" s="2" t="s">
        <v>643</v>
      </c>
      <c r="D841" s="2" t="s">
        <v>786</v>
      </c>
      <c r="E841" s="2"/>
      <c r="F841" s="2"/>
      <c r="G841" s="17"/>
      <c r="H841" s="17"/>
      <c r="I841" s="17"/>
    </row>
    <row r="842" spans="1:9">
      <c r="A842" s="22">
        <v>32</v>
      </c>
      <c r="B842" s="2" t="s">
        <v>645</v>
      </c>
      <c r="C842" s="2" t="s">
        <v>645</v>
      </c>
      <c r="D842" s="2" t="s">
        <v>786</v>
      </c>
      <c r="E842" s="2"/>
      <c r="F842" s="2"/>
      <c r="G842" s="17"/>
      <c r="H842" s="17"/>
      <c r="I842" s="17"/>
    </row>
    <row r="843" spans="1:9">
      <c r="A843" s="22">
        <v>33</v>
      </c>
      <c r="B843" s="2" t="s">
        <v>647</v>
      </c>
      <c r="C843" s="2" t="s">
        <v>647</v>
      </c>
      <c r="D843" s="2" t="s">
        <v>786</v>
      </c>
      <c r="E843" s="2"/>
      <c r="F843" s="2"/>
      <c r="G843" s="17"/>
      <c r="H843" s="17"/>
      <c r="I843" s="17"/>
    </row>
    <row r="844" spans="1:9" ht="28.5">
      <c r="A844" s="22">
        <v>34</v>
      </c>
      <c r="B844" s="2" t="s">
        <v>649</v>
      </c>
      <c r="C844" s="2" t="s">
        <v>649</v>
      </c>
      <c r="D844" s="2" t="s">
        <v>786</v>
      </c>
      <c r="E844" s="2"/>
      <c r="F844" s="2"/>
      <c r="G844" s="17"/>
      <c r="H844" s="17"/>
      <c r="I844" s="17"/>
    </row>
    <row r="845" spans="1:9">
      <c r="A845" s="22">
        <v>35</v>
      </c>
      <c r="B845" s="2" t="s">
        <v>651</v>
      </c>
      <c r="C845" s="2" t="s">
        <v>651</v>
      </c>
      <c r="D845" s="2" t="s">
        <v>786</v>
      </c>
      <c r="E845" s="2"/>
      <c r="F845" s="2"/>
      <c r="G845" s="17"/>
      <c r="H845" s="17"/>
      <c r="I845" s="17"/>
    </row>
    <row r="846" spans="1:9">
      <c r="A846" s="22">
        <v>36</v>
      </c>
      <c r="B846" s="2" t="s">
        <v>653</v>
      </c>
      <c r="C846" s="2" t="s">
        <v>653</v>
      </c>
      <c r="D846" s="2" t="s">
        <v>786</v>
      </c>
      <c r="E846" s="2"/>
      <c r="F846" s="2"/>
      <c r="G846" s="17"/>
      <c r="H846" s="17"/>
      <c r="I846" s="17"/>
    </row>
    <row r="847" spans="1:9">
      <c r="A847" s="22">
        <v>37</v>
      </c>
      <c r="B847" s="2" t="s">
        <v>655</v>
      </c>
      <c r="C847" s="2" t="s">
        <v>655</v>
      </c>
      <c r="D847" s="2" t="s">
        <v>786</v>
      </c>
      <c r="E847" s="2"/>
      <c r="F847" s="2"/>
      <c r="G847" s="17"/>
      <c r="H847" s="17"/>
      <c r="I847" s="17"/>
    </row>
    <row r="848" spans="1:9">
      <c r="A848" s="22">
        <v>38</v>
      </c>
      <c r="B848" s="2" t="s">
        <v>657</v>
      </c>
      <c r="C848" s="2" t="s">
        <v>657</v>
      </c>
      <c r="D848" s="2" t="s">
        <v>786</v>
      </c>
      <c r="E848" s="2"/>
      <c r="F848" s="2"/>
      <c r="G848" s="17"/>
      <c r="H848" s="17"/>
      <c r="I848" s="17"/>
    </row>
    <row r="849" spans="1:9" ht="28.5">
      <c r="A849" s="22">
        <v>39</v>
      </c>
      <c r="B849" s="2" t="s">
        <v>659</v>
      </c>
      <c r="C849" s="2" t="s">
        <v>659</v>
      </c>
      <c r="D849" s="2" t="s">
        <v>786</v>
      </c>
      <c r="E849" s="2"/>
      <c r="F849" s="2"/>
      <c r="G849" s="17"/>
      <c r="H849" s="17"/>
      <c r="I849" s="17"/>
    </row>
    <row r="850" spans="1:9" ht="28.5">
      <c r="A850" s="22">
        <v>40</v>
      </c>
      <c r="B850" s="2" t="s">
        <v>661</v>
      </c>
      <c r="C850" s="2" t="s">
        <v>661</v>
      </c>
      <c r="D850" s="2" t="s">
        <v>786</v>
      </c>
      <c r="E850" s="2"/>
      <c r="F850" s="2"/>
      <c r="G850" s="17"/>
      <c r="H850" s="17"/>
      <c r="I850" s="17"/>
    </row>
    <row r="851" spans="1:9">
      <c r="A851" s="22">
        <v>41</v>
      </c>
      <c r="B851" s="2" t="s">
        <v>663</v>
      </c>
      <c r="C851" s="2" t="s">
        <v>663</v>
      </c>
      <c r="D851" s="2" t="s">
        <v>786</v>
      </c>
      <c r="E851" s="2"/>
      <c r="F851" s="2"/>
      <c r="G851" s="17"/>
      <c r="H851" s="17"/>
      <c r="I851" s="17"/>
    </row>
    <row r="852" spans="1:9" ht="28.5">
      <c r="A852" s="22">
        <v>42</v>
      </c>
      <c r="B852" s="2" t="s">
        <v>665</v>
      </c>
      <c r="C852" s="2" t="s">
        <v>665</v>
      </c>
      <c r="D852" s="2" t="s">
        <v>786</v>
      </c>
      <c r="E852" s="2"/>
      <c r="F852" s="2"/>
      <c r="G852" s="17"/>
      <c r="H852" s="17"/>
      <c r="I852" s="17"/>
    </row>
    <row r="853" spans="1:9" ht="28.5">
      <c r="A853" s="22">
        <v>43</v>
      </c>
      <c r="B853" s="2" t="s">
        <v>667</v>
      </c>
      <c r="C853" s="2" t="s">
        <v>667</v>
      </c>
      <c r="D853" s="2" t="s">
        <v>786</v>
      </c>
      <c r="E853" s="2"/>
      <c r="F853" s="2"/>
      <c r="G853" s="17"/>
      <c r="H853" s="17"/>
      <c r="I853" s="17"/>
    </row>
    <row r="854" spans="1:9" ht="28.5">
      <c r="A854" s="22">
        <v>44</v>
      </c>
      <c r="B854" s="2" t="s">
        <v>669</v>
      </c>
      <c r="C854" s="2" t="s">
        <v>669</v>
      </c>
      <c r="D854" s="2" t="s">
        <v>786</v>
      </c>
      <c r="E854" s="2"/>
      <c r="F854" s="2"/>
      <c r="G854" s="17"/>
      <c r="H854" s="17"/>
      <c r="I854" s="17"/>
    </row>
    <row r="855" spans="1:9" ht="28.5">
      <c r="A855" s="22">
        <v>45</v>
      </c>
      <c r="B855" s="2" t="s">
        <v>671</v>
      </c>
      <c r="C855" s="2" t="s">
        <v>671</v>
      </c>
      <c r="D855" s="2" t="s">
        <v>786</v>
      </c>
      <c r="E855" s="2"/>
      <c r="F855" s="2"/>
      <c r="G855" s="17"/>
      <c r="H855" s="17"/>
      <c r="I855" s="17"/>
    </row>
    <row r="856" spans="1:9">
      <c r="A856" s="22">
        <v>46</v>
      </c>
      <c r="B856" s="2" t="s">
        <v>673</v>
      </c>
      <c r="C856" s="2" t="s">
        <v>673</v>
      </c>
      <c r="D856" s="2" t="s">
        <v>786</v>
      </c>
      <c r="E856" s="2"/>
      <c r="F856" s="2"/>
      <c r="G856" s="17"/>
      <c r="H856" s="17"/>
      <c r="I856" s="17"/>
    </row>
    <row r="857" spans="1:9" ht="28.5">
      <c r="A857" s="22">
        <v>47</v>
      </c>
      <c r="B857" s="2" t="s">
        <v>675</v>
      </c>
      <c r="C857" s="2" t="s">
        <v>675</v>
      </c>
      <c r="D857" s="2" t="s">
        <v>786</v>
      </c>
      <c r="E857" s="2"/>
      <c r="F857" s="2"/>
      <c r="G857" s="17"/>
      <c r="H857" s="17"/>
      <c r="I857" s="17"/>
    </row>
    <row r="858" spans="1:9" ht="28.5">
      <c r="A858" s="22">
        <v>48</v>
      </c>
      <c r="B858" s="2" t="s">
        <v>677</v>
      </c>
      <c r="C858" s="2" t="s">
        <v>677</v>
      </c>
      <c r="D858" s="2" t="s">
        <v>786</v>
      </c>
      <c r="E858" s="2"/>
      <c r="F858" s="2"/>
      <c r="G858" s="17"/>
      <c r="H858" s="17"/>
      <c r="I858" s="17"/>
    </row>
    <row r="859" spans="1:9" ht="28.5">
      <c r="A859" s="22">
        <v>49</v>
      </c>
      <c r="B859" s="2" t="s">
        <v>679</v>
      </c>
      <c r="C859" s="2" t="s">
        <v>679</v>
      </c>
      <c r="D859" s="2" t="s">
        <v>786</v>
      </c>
      <c r="E859" s="2"/>
      <c r="F859" s="2"/>
      <c r="G859" s="17"/>
      <c r="H859" s="17"/>
      <c r="I859" s="17"/>
    </row>
    <row r="860" spans="1:9">
      <c r="A860" s="22">
        <v>50</v>
      </c>
      <c r="B860" s="2" t="s">
        <v>681</v>
      </c>
      <c r="C860" s="2" t="s">
        <v>681</v>
      </c>
      <c r="D860" s="2" t="s">
        <v>786</v>
      </c>
      <c r="E860" s="2"/>
      <c r="F860" s="2"/>
      <c r="G860" s="17"/>
      <c r="H860" s="17"/>
      <c r="I860" s="17"/>
    </row>
    <row r="861" spans="1:9">
      <c r="A861" s="22">
        <v>51</v>
      </c>
      <c r="B861" s="2" t="s">
        <v>683</v>
      </c>
      <c r="C861" s="2" t="s">
        <v>683</v>
      </c>
      <c r="D861" s="2" t="s">
        <v>786</v>
      </c>
      <c r="E861" s="2"/>
      <c r="F861" s="2"/>
      <c r="G861" s="17"/>
      <c r="H861" s="17"/>
      <c r="I861" s="17"/>
    </row>
    <row r="862" spans="1:9">
      <c r="A862" s="22">
        <v>52</v>
      </c>
      <c r="B862" s="2" t="s">
        <v>685</v>
      </c>
      <c r="C862" s="2" t="s">
        <v>685</v>
      </c>
      <c r="D862" s="2" t="s">
        <v>786</v>
      </c>
      <c r="E862" s="2"/>
      <c r="F862" s="2"/>
      <c r="G862" s="17"/>
      <c r="H862" s="17"/>
      <c r="I862" s="17"/>
    </row>
    <row r="863" spans="1:9" ht="28.5">
      <c r="A863" s="22">
        <v>53</v>
      </c>
      <c r="B863" s="2" t="s">
        <v>687</v>
      </c>
      <c r="C863" s="2" t="s">
        <v>687</v>
      </c>
      <c r="D863" s="2" t="s">
        <v>786</v>
      </c>
      <c r="E863" s="2"/>
      <c r="F863" s="2"/>
      <c r="G863" s="17"/>
      <c r="H863" s="17"/>
      <c r="I863" s="17"/>
    </row>
    <row r="864" spans="1:9" ht="28.5">
      <c r="A864" s="22">
        <v>54</v>
      </c>
      <c r="B864" s="2" t="s">
        <v>689</v>
      </c>
      <c r="C864" s="2" t="s">
        <v>689</v>
      </c>
      <c r="D864" s="2" t="s">
        <v>786</v>
      </c>
      <c r="E864" s="2"/>
      <c r="F864" s="2"/>
      <c r="G864" s="17"/>
      <c r="H864" s="17"/>
      <c r="I864" s="17"/>
    </row>
    <row r="865" spans="1:9">
      <c r="A865" s="22">
        <v>55</v>
      </c>
      <c r="B865" s="2" t="s">
        <v>691</v>
      </c>
      <c r="C865" s="2" t="s">
        <v>691</v>
      </c>
      <c r="D865" s="2" t="s">
        <v>786</v>
      </c>
      <c r="E865" s="2"/>
      <c r="F865" s="2"/>
      <c r="G865" s="17"/>
      <c r="H865" s="17"/>
      <c r="I865" s="17"/>
    </row>
    <row r="866" spans="1:9" ht="28.5">
      <c r="A866" s="22">
        <v>56</v>
      </c>
      <c r="B866" s="2" t="s">
        <v>693</v>
      </c>
      <c r="C866" s="2" t="s">
        <v>693</v>
      </c>
      <c r="D866" s="2" t="s">
        <v>786</v>
      </c>
      <c r="E866" s="2"/>
      <c r="F866" s="2"/>
      <c r="G866" s="17"/>
      <c r="H866" s="17"/>
      <c r="I866" s="17"/>
    </row>
    <row r="867" spans="1:9" ht="28.5">
      <c r="A867" s="22">
        <v>57</v>
      </c>
      <c r="B867" s="2" t="s">
        <v>695</v>
      </c>
      <c r="C867" s="2" t="s">
        <v>695</v>
      </c>
      <c r="D867" s="2" t="s">
        <v>786</v>
      </c>
      <c r="E867" s="2"/>
      <c r="F867" s="2"/>
      <c r="G867" s="17"/>
      <c r="H867" s="17"/>
      <c r="I867" s="17"/>
    </row>
    <row r="868" spans="1:9" ht="28.5">
      <c r="A868" s="22">
        <v>58</v>
      </c>
      <c r="B868" s="2" t="s">
        <v>697</v>
      </c>
      <c r="C868" s="2" t="s">
        <v>697</v>
      </c>
      <c r="D868" s="2" t="s">
        <v>786</v>
      </c>
      <c r="E868" s="2"/>
      <c r="F868" s="2"/>
      <c r="G868" s="17"/>
      <c r="H868" s="17"/>
      <c r="I868" s="17"/>
    </row>
    <row r="869" spans="1:9" ht="28.5">
      <c r="A869" s="22">
        <v>59</v>
      </c>
      <c r="B869" s="2" t="s">
        <v>699</v>
      </c>
      <c r="C869" s="2" t="s">
        <v>699</v>
      </c>
      <c r="D869" s="2" t="s">
        <v>786</v>
      </c>
      <c r="E869" s="2"/>
      <c r="F869" s="2"/>
      <c r="G869" s="17"/>
      <c r="H869" s="17"/>
      <c r="I869" s="17"/>
    </row>
    <row r="870" spans="1:9" ht="28.5">
      <c r="A870" s="22">
        <v>60</v>
      </c>
      <c r="B870" s="2" t="s">
        <v>701</v>
      </c>
      <c r="C870" s="2" t="s">
        <v>701</v>
      </c>
      <c r="D870" s="2" t="s">
        <v>786</v>
      </c>
      <c r="E870" s="2"/>
      <c r="F870" s="2"/>
      <c r="G870" s="17"/>
      <c r="H870" s="17"/>
      <c r="I870" s="17"/>
    </row>
    <row r="871" spans="1:9" ht="28.5">
      <c r="A871" s="22">
        <v>61</v>
      </c>
      <c r="B871" s="2" t="s">
        <v>703</v>
      </c>
      <c r="C871" s="2" t="s">
        <v>703</v>
      </c>
      <c r="D871" s="2" t="s">
        <v>786</v>
      </c>
      <c r="E871" s="2"/>
      <c r="F871" s="2"/>
      <c r="G871" s="17"/>
      <c r="H871" s="17"/>
      <c r="I871" s="17"/>
    </row>
    <row r="872" spans="1:9" ht="28.5">
      <c r="A872" s="22">
        <v>62</v>
      </c>
      <c r="B872" s="2" t="s">
        <v>705</v>
      </c>
      <c r="C872" s="2" t="s">
        <v>705</v>
      </c>
      <c r="D872" s="2" t="s">
        <v>786</v>
      </c>
      <c r="E872" s="2"/>
      <c r="F872" s="2"/>
      <c r="G872" s="17"/>
      <c r="H872" s="17"/>
      <c r="I872" s="17"/>
    </row>
    <row r="873" spans="1:9" ht="28.5">
      <c r="A873" s="22">
        <v>63</v>
      </c>
      <c r="B873" s="2" t="s">
        <v>707</v>
      </c>
      <c r="C873" s="2" t="s">
        <v>707</v>
      </c>
      <c r="D873" s="2" t="s">
        <v>786</v>
      </c>
      <c r="E873" s="2"/>
      <c r="F873" s="2"/>
      <c r="G873" s="17"/>
      <c r="H873" s="17"/>
      <c r="I873" s="17"/>
    </row>
    <row r="874" spans="1:9" ht="28.5">
      <c r="A874" s="22">
        <v>64</v>
      </c>
      <c r="B874" s="2" t="s">
        <v>709</v>
      </c>
      <c r="C874" s="2" t="s">
        <v>709</v>
      </c>
      <c r="D874" s="2" t="s">
        <v>786</v>
      </c>
      <c r="E874" s="2"/>
      <c r="F874" s="2"/>
      <c r="G874" s="17"/>
      <c r="H874" s="17"/>
      <c r="I874" s="17"/>
    </row>
    <row r="875" spans="1:9">
      <c r="A875" s="22">
        <v>65</v>
      </c>
      <c r="B875" s="2" t="s">
        <v>711</v>
      </c>
      <c r="C875" s="2" t="s">
        <v>711</v>
      </c>
      <c r="D875" s="2" t="s">
        <v>786</v>
      </c>
      <c r="E875" s="2"/>
      <c r="F875" s="2"/>
      <c r="G875" s="17"/>
      <c r="H875" s="17"/>
      <c r="I875" s="17"/>
    </row>
    <row r="876" spans="1:9" ht="28.5">
      <c r="A876" s="22">
        <v>66</v>
      </c>
      <c r="B876" s="2" t="s">
        <v>713</v>
      </c>
      <c r="C876" s="2" t="s">
        <v>713</v>
      </c>
      <c r="D876" s="2" t="s">
        <v>786</v>
      </c>
      <c r="E876" s="2"/>
      <c r="F876" s="2"/>
      <c r="G876" s="17"/>
      <c r="H876" s="17"/>
      <c r="I876" s="17"/>
    </row>
    <row r="877" spans="1:9">
      <c r="A877" s="22">
        <v>67</v>
      </c>
      <c r="B877" s="2" t="s">
        <v>715</v>
      </c>
      <c r="C877" s="2" t="s">
        <v>715</v>
      </c>
      <c r="D877" s="2" t="s">
        <v>786</v>
      </c>
      <c r="E877" s="2"/>
      <c r="F877" s="2"/>
      <c r="G877" s="17"/>
      <c r="H877" s="17"/>
      <c r="I877" s="17"/>
    </row>
    <row r="878" spans="1:9" ht="28.5">
      <c r="A878" s="22">
        <v>68</v>
      </c>
      <c r="B878" s="2" t="s">
        <v>717</v>
      </c>
      <c r="C878" s="2" t="s">
        <v>717</v>
      </c>
      <c r="D878" s="2" t="s">
        <v>786</v>
      </c>
      <c r="E878" s="2"/>
      <c r="F878" s="2"/>
      <c r="G878" s="17"/>
      <c r="H878" s="17"/>
      <c r="I878" s="17"/>
    </row>
    <row r="879" spans="1:9">
      <c r="A879" s="22">
        <v>69</v>
      </c>
      <c r="B879" s="2" t="s">
        <v>719</v>
      </c>
      <c r="C879" s="2" t="s">
        <v>719</v>
      </c>
      <c r="D879" s="2" t="s">
        <v>786</v>
      </c>
      <c r="E879" s="2"/>
      <c r="F879" s="2"/>
      <c r="G879" s="17"/>
      <c r="H879" s="17"/>
      <c r="I879" s="17"/>
    </row>
    <row r="880" spans="1:9">
      <c r="A880" s="22">
        <v>70</v>
      </c>
      <c r="B880" s="2" t="s">
        <v>721</v>
      </c>
      <c r="C880" s="2" t="s">
        <v>721</v>
      </c>
      <c r="D880" s="2" t="s">
        <v>786</v>
      </c>
      <c r="E880" s="2"/>
      <c r="F880" s="2"/>
      <c r="G880" s="17"/>
      <c r="H880" s="17"/>
      <c r="I880" s="17"/>
    </row>
    <row r="881" spans="1:9" ht="28.5">
      <c r="A881" s="22">
        <v>71</v>
      </c>
      <c r="B881" s="2" t="s">
        <v>723</v>
      </c>
      <c r="C881" s="2" t="s">
        <v>723</v>
      </c>
      <c r="D881" s="2" t="s">
        <v>786</v>
      </c>
      <c r="E881" s="2"/>
      <c r="F881" s="2"/>
      <c r="G881" s="17"/>
      <c r="H881" s="17"/>
      <c r="I881" s="17"/>
    </row>
    <row r="882" spans="1:9">
      <c r="A882" s="22">
        <v>72</v>
      </c>
      <c r="B882" s="2" t="s">
        <v>725</v>
      </c>
      <c r="C882" s="2" t="s">
        <v>725</v>
      </c>
      <c r="D882" s="2" t="s">
        <v>786</v>
      </c>
      <c r="E882" s="2"/>
      <c r="F882" s="2"/>
      <c r="G882" s="17"/>
      <c r="H882" s="17"/>
      <c r="I882" s="17"/>
    </row>
    <row r="883" spans="1:9">
      <c r="A883" s="22">
        <v>73</v>
      </c>
      <c r="B883" s="2" t="s">
        <v>727</v>
      </c>
      <c r="C883" s="2" t="s">
        <v>727</v>
      </c>
      <c r="D883" s="2" t="s">
        <v>786</v>
      </c>
      <c r="E883" s="2"/>
      <c r="F883" s="2"/>
      <c r="G883" s="17"/>
      <c r="H883" s="17"/>
      <c r="I883" s="17"/>
    </row>
    <row r="884" spans="1:9" ht="28.5">
      <c r="A884" s="22">
        <v>74</v>
      </c>
      <c r="B884" s="2" t="s">
        <v>729</v>
      </c>
      <c r="C884" s="2" t="s">
        <v>729</v>
      </c>
      <c r="D884" s="2" t="s">
        <v>786</v>
      </c>
      <c r="E884" s="2"/>
      <c r="F884" s="2"/>
      <c r="G884" s="17"/>
      <c r="H884" s="17"/>
      <c r="I884" s="17"/>
    </row>
    <row r="885" spans="1:9" ht="28.5">
      <c r="A885" s="22">
        <v>75</v>
      </c>
      <c r="B885" s="2" t="s">
        <v>731</v>
      </c>
      <c r="C885" s="2" t="s">
        <v>731</v>
      </c>
      <c r="D885" s="2" t="s">
        <v>786</v>
      </c>
      <c r="E885" s="2"/>
      <c r="F885" s="2"/>
      <c r="G885" s="17"/>
      <c r="H885" s="17"/>
      <c r="I885" s="17"/>
    </row>
    <row r="886" spans="1:9" ht="28.5">
      <c r="A886" s="22">
        <v>76</v>
      </c>
      <c r="B886" s="2" t="s">
        <v>733</v>
      </c>
      <c r="C886" s="2" t="s">
        <v>733</v>
      </c>
      <c r="D886" s="2" t="s">
        <v>786</v>
      </c>
      <c r="E886" s="2"/>
      <c r="F886" s="2"/>
      <c r="G886" s="17"/>
      <c r="H886" s="17"/>
      <c r="I886" s="17"/>
    </row>
    <row r="887" spans="1:9">
      <c r="A887" s="22">
        <v>77</v>
      </c>
      <c r="B887" s="2" t="s">
        <v>735</v>
      </c>
      <c r="C887" s="2" t="s">
        <v>735</v>
      </c>
      <c r="D887" s="2" t="s">
        <v>786</v>
      </c>
      <c r="E887" s="2"/>
      <c r="F887" s="2"/>
      <c r="G887" s="17"/>
      <c r="H887" s="17"/>
      <c r="I887" s="17"/>
    </row>
    <row r="888" spans="1:9">
      <c r="A888" s="22">
        <v>78</v>
      </c>
      <c r="B888" s="2" t="s">
        <v>737</v>
      </c>
      <c r="C888" s="2" t="s">
        <v>737</v>
      </c>
      <c r="D888" s="2" t="s">
        <v>786</v>
      </c>
      <c r="E888" s="2"/>
      <c r="F888" s="2"/>
      <c r="G888" s="17"/>
      <c r="H888" s="17"/>
      <c r="I888" s="17"/>
    </row>
    <row r="889" spans="1:9">
      <c r="A889" s="22">
        <v>79</v>
      </c>
      <c r="B889" s="2" t="s">
        <v>739</v>
      </c>
      <c r="C889" s="2" t="s">
        <v>739</v>
      </c>
      <c r="D889" s="2" t="s">
        <v>786</v>
      </c>
      <c r="E889" s="2"/>
      <c r="F889" s="2"/>
      <c r="G889" s="17"/>
      <c r="H889" s="17"/>
      <c r="I889" s="17"/>
    </row>
    <row r="890" spans="1:9">
      <c r="A890" s="22">
        <v>80</v>
      </c>
      <c r="B890" s="2" t="s">
        <v>741</v>
      </c>
      <c r="C890" s="2" t="s">
        <v>741</v>
      </c>
      <c r="D890" s="2" t="s">
        <v>786</v>
      </c>
      <c r="E890" s="2"/>
      <c r="F890" s="2"/>
      <c r="G890" s="17"/>
      <c r="H890" s="17"/>
      <c r="I890" s="17"/>
    </row>
    <row r="891" spans="1:9" ht="28.5">
      <c r="A891" s="22">
        <v>81</v>
      </c>
      <c r="B891" s="2" t="s">
        <v>743</v>
      </c>
      <c r="C891" s="2" t="s">
        <v>743</v>
      </c>
      <c r="D891" s="2" t="s">
        <v>786</v>
      </c>
      <c r="E891" s="2"/>
      <c r="F891" s="2"/>
      <c r="G891" s="17"/>
      <c r="H891" s="17"/>
      <c r="I891" s="17"/>
    </row>
    <row r="892" spans="1:9">
      <c r="A892" s="22">
        <v>82</v>
      </c>
      <c r="B892" s="2" t="s">
        <v>745</v>
      </c>
      <c r="C892" s="2" t="s">
        <v>745</v>
      </c>
      <c r="D892" s="2" t="s">
        <v>786</v>
      </c>
      <c r="E892" s="2"/>
      <c r="F892" s="2"/>
      <c r="G892" s="17"/>
      <c r="H892" s="17"/>
      <c r="I892" s="17"/>
    </row>
    <row r="893" spans="1:9">
      <c r="A893" s="22">
        <v>83</v>
      </c>
      <c r="B893" s="2" t="s">
        <v>747</v>
      </c>
      <c r="C893" s="2" t="s">
        <v>747</v>
      </c>
      <c r="D893" s="2" t="s">
        <v>786</v>
      </c>
      <c r="E893" s="2"/>
      <c r="F893" s="2"/>
      <c r="G893" s="17"/>
      <c r="H893" s="17"/>
      <c r="I893" s="17"/>
    </row>
    <row r="894" spans="1:9" ht="28.5">
      <c r="A894" s="22">
        <v>84</v>
      </c>
      <c r="B894" s="2" t="s">
        <v>749</v>
      </c>
      <c r="C894" s="2" t="s">
        <v>749</v>
      </c>
      <c r="D894" s="2" t="s">
        <v>786</v>
      </c>
      <c r="E894" s="2"/>
      <c r="F894" s="2"/>
      <c r="G894" s="17"/>
      <c r="H894" s="17"/>
      <c r="I894" s="17"/>
    </row>
    <row r="895" spans="1:9">
      <c r="A895" s="22">
        <v>85</v>
      </c>
      <c r="B895" s="2" t="s">
        <v>751</v>
      </c>
      <c r="C895" s="2" t="s">
        <v>751</v>
      </c>
      <c r="D895" s="2" t="s">
        <v>786</v>
      </c>
      <c r="E895" s="2"/>
      <c r="F895" s="2"/>
      <c r="G895" s="17"/>
      <c r="H895" s="17"/>
      <c r="I895" s="17"/>
    </row>
    <row r="896" spans="1:9">
      <c r="A896" s="22">
        <v>86</v>
      </c>
      <c r="B896" s="2" t="s">
        <v>753</v>
      </c>
      <c r="C896" s="2" t="s">
        <v>753</v>
      </c>
      <c r="D896" s="2" t="s">
        <v>786</v>
      </c>
      <c r="E896" s="2"/>
      <c r="F896" s="2"/>
      <c r="G896" s="17"/>
      <c r="H896" s="17"/>
      <c r="I896" s="17"/>
    </row>
    <row r="897" spans="1:9" ht="28.5">
      <c r="A897" s="22">
        <v>87</v>
      </c>
      <c r="B897" s="2" t="s">
        <v>755</v>
      </c>
      <c r="C897" s="2" t="s">
        <v>755</v>
      </c>
      <c r="D897" s="2" t="s">
        <v>786</v>
      </c>
      <c r="E897" s="2"/>
      <c r="F897" s="2"/>
      <c r="G897" s="17"/>
      <c r="H897" s="17"/>
      <c r="I897" s="17"/>
    </row>
    <row r="898" spans="1:9" ht="28.5">
      <c r="A898" s="22">
        <v>88</v>
      </c>
      <c r="B898" s="2" t="s">
        <v>757</v>
      </c>
      <c r="C898" s="2" t="s">
        <v>757</v>
      </c>
      <c r="D898" s="2" t="s">
        <v>786</v>
      </c>
      <c r="E898" s="2"/>
      <c r="F898" s="2"/>
      <c r="G898" s="17"/>
      <c r="H898" s="17"/>
      <c r="I898" s="17"/>
    </row>
    <row r="899" spans="1:9" ht="28.5">
      <c r="A899" s="22">
        <v>89</v>
      </c>
      <c r="B899" s="2" t="s">
        <v>759</v>
      </c>
      <c r="C899" s="2" t="s">
        <v>759</v>
      </c>
      <c r="D899" s="2" t="s">
        <v>786</v>
      </c>
      <c r="E899" s="2"/>
      <c r="F899" s="2"/>
      <c r="G899" s="17"/>
      <c r="H899" s="17"/>
      <c r="I899" s="17"/>
    </row>
    <row r="900" spans="1:9" ht="28.5">
      <c r="A900" s="22">
        <v>90</v>
      </c>
      <c r="B900" s="2" t="s">
        <v>761</v>
      </c>
      <c r="C900" s="2" t="s">
        <v>761</v>
      </c>
      <c r="D900" s="2" t="s">
        <v>786</v>
      </c>
      <c r="E900" s="2"/>
      <c r="F900" s="2"/>
      <c r="G900" s="17"/>
      <c r="H900" s="17"/>
      <c r="I900" s="17"/>
    </row>
    <row r="901" spans="1:9" ht="28.5">
      <c r="A901" s="22">
        <v>91</v>
      </c>
      <c r="B901" s="2" t="s">
        <v>763</v>
      </c>
      <c r="C901" s="2" t="s">
        <v>763</v>
      </c>
      <c r="D901" s="2" t="s">
        <v>786</v>
      </c>
      <c r="E901" s="2"/>
      <c r="F901" s="2"/>
      <c r="G901" s="17"/>
      <c r="H901" s="17"/>
      <c r="I901" s="17"/>
    </row>
    <row r="902" spans="1:9" ht="28.5">
      <c r="A902" s="22">
        <v>92</v>
      </c>
      <c r="B902" s="2" t="s">
        <v>765</v>
      </c>
      <c r="C902" s="2" t="s">
        <v>765</v>
      </c>
      <c r="D902" s="2" t="s">
        <v>786</v>
      </c>
      <c r="E902" s="2"/>
      <c r="F902" s="2"/>
      <c r="G902" s="17"/>
      <c r="H902" s="17"/>
      <c r="I902" s="17"/>
    </row>
    <row r="903" spans="1:9" ht="28.5">
      <c r="A903" s="22">
        <v>93</v>
      </c>
      <c r="B903" s="2" t="s">
        <v>767</v>
      </c>
      <c r="C903" s="2" t="s">
        <v>767</v>
      </c>
      <c r="D903" s="2" t="s">
        <v>786</v>
      </c>
      <c r="E903" s="2"/>
      <c r="F903" s="2"/>
      <c r="G903" s="17"/>
      <c r="H903" s="17"/>
      <c r="I903" s="17"/>
    </row>
    <row r="904" spans="1:9">
      <c r="A904" s="22">
        <v>94</v>
      </c>
      <c r="B904" s="2" t="s">
        <v>769</v>
      </c>
      <c r="C904" s="2" t="s">
        <v>769</v>
      </c>
      <c r="D904" s="2" t="s">
        <v>786</v>
      </c>
      <c r="E904" s="2"/>
      <c r="F904" s="2"/>
      <c r="G904" s="17"/>
      <c r="H904" s="17"/>
      <c r="I904" s="17"/>
    </row>
    <row r="905" spans="1:9" ht="28.5">
      <c r="A905" s="22">
        <v>95</v>
      </c>
      <c r="B905" s="2" t="s">
        <v>771</v>
      </c>
      <c r="C905" s="2" t="s">
        <v>771</v>
      </c>
      <c r="D905" s="2" t="s">
        <v>786</v>
      </c>
      <c r="E905" s="2"/>
      <c r="F905" s="2"/>
      <c r="G905" s="17"/>
      <c r="H905" s="17"/>
      <c r="I905" s="17"/>
    </row>
    <row r="906" spans="1:9">
      <c r="A906" s="22">
        <v>96</v>
      </c>
      <c r="B906" s="2" t="s">
        <v>773</v>
      </c>
      <c r="C906" s="2" t="s">
        <v>773</v>
      </c>
      <c r="D906" s="2" t="s">
        <v>786</v>
      </c>
      <c r="E906" s="2"/>
      <c r="F906" s="2"/>
      <c r="G906" s="17"/>
      <c r="H906" s="17"/>
      <c r="I906" s="17"/>
    </row>
    <row r="907" spans="1:9">
      <c r="A907" s="22">
        <v>97</v>
      </c>
      <c r="B907" s="2" t="s">
        <v>775</v>
      </c>
      <c r="C907" s="2" t="s">
        <v>775</v>
      </c>
      <c r="D907" s="2" t="s">
        <v>786</v>
      </c>
      <c r="E907" s="2"/>
      <c r="F907" s="2"/>
      <c r="G907" s="17"/>
      <c r="H907" s="17"/>
      <c r="I907" s="17"/>
    </row>
    <row r="908" spans="1:9">
      <c r="A908" s="22">
        <v>98</v>
      </c>
      <c r="B908" s="2" t="s">
        <v>777</v>
      </c>
      <c r="C908" s="2" t="s">
        <v>777</v>
      </c>
      <c r="D908" s="2" t="s">
        <v>786</v>
      </c>
      <c r="E908" s="2"/>
      <c r="F908" s="2"/>
      <c r="G908" s="17"/>
      <c r="H908" s="17"/>
      <c r="I908" s="17"/>
    </row>
    <row r="909" spans="1:9" ht="28.5">
      <c r="A909" s="22">
        <v>99</v>
      </c>
      <c r="B909" s="2" t="s">
        <v>779</v>
      </c>
      <c r="C909" s="2" t="s">
        <v>779</v>
      </c>
      <c r="D909" s="2" t="s">
        <v>786</v>
      </c>
      <c r="E909" s="2"/>
      <c r="F909" s="2"/>
      <c r="G909" s="17"/>
      <c r="H909" s="17"/>
      <c r="I909" s="17"/>
    </row>
    <row r="910" spans="1:9">
      <c r="A910" s="22">
        <v>100</v>
      </c>
      <c r="B910" s="2" t="s">
        <v>781</v>
      </c>
      <c r="C910" s="2" t="s">
        <v>781</v>
      </c>
      <c r="D910" s="2" t="s">
        <v>786</v>
      </c>
      <c r="E910" s="2"/>
      <c r="F910" s="2"/>
      <c r="G910" s="17"/>
      <c r="H910" s="17"/>
      <c r="I910" s="17"/>
    </row>
    <row r="920" spans="1:6">
      <c r="A920" s="36" t="s">
        <v>0</v>
      </c>
      <c r="B920" s="36" t="s">
        <v>922</v>
      </c>
      <c r="C920" s="36" t="s">
        <v>923</v>
      </c>
      <c r="D920" s="36" t="s">
        <v>924</v>
      </c>
      <c r="E920" s="36" t="s">
        <v>925</v>
      </c>
      <c r="F920" s="36" t="s">
        <v>926</v>
      </c>
    </row>
    <row r="921" spans="1:6">
      <c r="A921" s="17">
        <v>101</v>
      </c>
      <c r="B921" s="17" t="s">
        <v>927</v>
      </c>
      <c r="C921" s="17" t="s">
        <v>927</v>
      </c>
      <c r="D921" s="17" t="s">
        <v>928</v>
      </c>
      <c r="E921" s="17" t="s">
        <v>928</v>
      </c>
      <c r="F921" s="17" t="s">
        <v>929</v>
      </c>
    </row>
    <row r="922" spans="1:6">
      <c r="A922" s="17">
        <v>102</v>
      </c>
      <c r="B922" s="17" t="s">
        <v>927</v>
      </c>
      <c r="C922" s="17" t="s">
        <v>927</v>
      </c>
      <c r="D922" s="17" t="s">
        <v>928</v>
      </c>
      <c r="E922" s="17" t="s">
        <v>928</v>
      </c>
      <c r="F922" s="17" t="s">
        <v>929</v>
      </c>
    </row>
    <row r="923" spans="1:6">
      <c r="A923" s="17">
        <v>103</v>
      </c>
      <c r="B923" s="17" t="s">
        <v>927</v>
      </c>
      <c r="C923" s="17" t="s">
        <v>927</v>
      </c>
      <c r="D923" s="17" t="s">
        <v>928</v>
      </c>
      <c r="E923" s="17" t="s">
        <v>928</v>
      </c>
      <c r="F923" s="17" t="s">
        <v>929</v>
      </c>
    </row>
    <row r="924" spans="1:6">
      <c r="A924" s="17">
        <v>104</v>
      </c>
      <c r="B924" s="17" t="s">
        <v>927</v>
      </c>
      <c r="C924" s="17" t="s">
        <v>927</v>
      </c>
      <c r="D924" s="17" t="s">
        <v>928</v>
      </c>
      <c r="E924" s="17" t="s">
        <v>928</v>
      </c>
      <c r="F924" s="17" t="s">
        <v>929</v>
      </c>
    </row>
    <row r="925" spans="1:6">
      <c r="A925" s="17">
        <v>105</v>
      </c>
      <c r="B925" s="17" t="s">
        <v>927</v>
      </c>
      <c r="C925" s="17" t="s">
        <v>927</v>
      </c>
      <c r="D925" s="17" t="s">
        <v>928</v>
      </c>
      <c r="E925" s="17" t="s">
        <v>928</v>
      </c>
      <c r="F925" s="17" t="s">
        <v>929</v>
      </c>
    </row>
    <row r="926" spans="1:6">
      <c r="A926" s="17">
        <v>106</v>
      </c>
      <c r="B926" s="17" t="s">
        <v>927</v>
      </c>
      <c r="C926" s="17" t="s">
        <v>927</v>
      </c>
      <c r="D926" s="17" t="s">
        <v>928</v>
      </c>
      <c r="E926" s="17" t="s">
        <v>928</v>
      </c>
      <c r="F926" s="17" t="s">
        <v>929</v>
      </c>
    </row>
    <row r="927" spans="1:6">
      <c r="A927" s="17">
        <v>107</v>
      </c>
      <c r="B927" s="17" t="s">
        <v>927</v>
      </c>
      <c r="C927" s="17" t="s">
        <v>927</v>
      </c>
      <c r="D927" s="17" t="s">
        <v>928</v>
      </c>
      <c r="E927" s="17" t="s">
        <v>928</v>
      </c>
      <c r="F927" s="17" t="s">
        <v>929</v>
      </c>
    </row>
    <row r="928" spans="1:6">
      <c r="A928" s="17">
        <v>108</v>
      </c>
      <c r="B928" s="17" t="s">
        <v>927</v>
      </c>
      <c r="C928" s="17" t="s">
        <v>927</v>
      </c>
      <c r="D928" s="17" t="s">
        <v>928</v>
      </c>
      <c r="E928" s="17" t="s">
        <v>928</v>
      </c>
      <c r="F928" s="17" t="s">
        <v>929</v>
      </c>
    </row>
    <row r="929" spans="1:6">
      <c r="A929" s="17">
        <v>109</v>
      </c>
      <c r="B929" s="17" t="s">
        <v>927</v>
      </c>
      <c r="C929" s="17" t="s">
        <v>927</v>
      </c>
      <c r="D929" s="17" t="s">
        <v>928</v>
      </c>
      <c r="E929" s="17" t="s">
        <v>928</v>
      </c>
      <c r="F929" s="17" t="s">
        <v>929</v>
      </c>
    </row>
    <row r="930" spans="1:6">
      <c r="A930" s="17">
        <v>110</v>
      </c>
      <c r="B930" s="17" t="s">
        <v>927</v>
      </c>
      <c r="C930" s="17" t="s">
        <v>927</v>
      </c>
      <c r="D930" s="17" t="s">
        <v>928</v>
      </c>
      <c r="E930" s="17" t="s">
        <v>928</v>
      </c>
      <c r="F930" s="17" t="s">
        <v>929</v>
      </c>
    </row>
    <row r="931" spans="1:6">
      <c r="A931" s="17">
        <v>111</v>
      </c>
      <c r="B931" s="17" t="s">
        <v>927</v>
      </c>
      <c r="C931" s="17" t="s">
        <v>927</v>
      </c>
      <c r="D931" s="17" t="s">
        <v>928</v>
      </c>
      <c r="E931" s="17" t="s">
        <v>928</v>
      </c>
      <c r="F931" s="17" t="s">
        <v>929</v>
      </c>
    </row>
    <row r="932" spans="1:6">
      <c r="A932" s="17">
        <v>112</v>
      </c>
      <c r="B932" s="17" t="s">
        <v>927</v>
      </c>
      <c r="C932" s="17" t="s">
        <v>927</v>
      </c>
      <c r="D932" s="17" t="s">
        <v>928</v>
      </c>
      <c r="E932" s="17" t="s">
        <v>928</v>
      </c>
      <c r="F932" s="17" t="s">
        <v>929</v>
      </c>
    </row>
    <row r="933" spans="1:6">
      <c r="A933" s="17">
        <v>113</v>
      </c>
      <c r="B933" s="17" t="s">
        <v>927</v>
      </c>
      <c r="C933" s="17" t="s">
        <v>927</v>
      </c>
      <c r="D933" s="17" t="s">
        <v>928</v>
      </c>
      <c r="E933" s="17" t="s">
        <v>928</v>
      </c>
      <c r="F933" s="17" t="s">
        <v>929</v>
      </c>
    </row>
    <row r="934" spans="1:6">
      <c r="A934" s="17">
        <v>114</v>
      </c>
      <c r="B934" s="17" t="s">
        <v>927</v>
      </c>
      <c r="C934" s="17" t="s">
        <v>927</v>
      </c>
      <c r="D934" s="17" t="s">
        <v>928</v>
      </c>
      <c r="E934" s="17" t="s">
        <v>928</v>
      </c>
      <c r="F934" s="17" t="s">
        <v>929</v>
      </c>
    </row>
    <row r="935" spans="1:6">
      <c r="A935" s="17">
        <v>115</v>
      </c>
      <c r="B935" s="17" t="s">
        <v>927</v>
      </c>
      <c r="C935" s="17" t="s">
        <v>927</v>
      </c>
      <c r="D935" s="17" t="s">
        <v>928</v>
      </c>
      <c r="E935" s="17" t="s">
        <v>928</v>
      </c>
      <c r="F935" s="17" t="s">
        <v>929</v>
      </c>
    </row>
    <row r="936" spans="1:6">
      <c r="A936" s="17">
        <v>116</v>
      </c>
      <c r="B936" s="17" t="s">
        <v>927</v>
      </c>
      <c r="C936" s="17" t="s">
        <v>927</v>
      </c>
      <c r="D936" s="17" t="s">
        <v>928</v>
      </c>
      <c r="E936" s="17" t="s">
        <v>928</v>
      </c>
      <c r="F936" s="17" t="s">
        <v>929</v>
      </c>
    </row>
    <row r="937" spans="1:6">
      <c r="A937" s="17">
        <v>117</v>
      </c>
      <c r="B937" s="17" t="s">
        <v>927</v>
      </c>
      <c r="C937" s="17" t="s">
        <v>930</v>
      </c>
      <c r="D937" s="17" t="s">
        <v>928</v>
      </c>
      <c r="E937" s="17" t="s">
        <v>928</v>
      </c>
      <c r="F937" s="17" t="s">
        <v>931</v>
      </c>
    </row>
    <row r="938" spans="1:6">
      <c r="A938" s="17">
        <v>118</v>
      </c>
      <c r="B938" s="17" t="s">
        <v>927</v>
      </c>
      <c r="C938" s="17" t="s">
        <v>927</v>
      </c>
      <c r="D938" s="17" t="s">
        <v>928</v>
      </c>
      <c r="E938" s="17" t="s">
        <v>928</v>
      </c>
      <c r="F938" s="17" t="s">
        <v>929</v>
      </c>
    </row>
  </sheetData>
  <phoneticPr fontId="2"/>
  <conditionalFormatting sqref="A2:F101">
    <cfRule type="expression" dxfId="1920" priority="1">
      <formula>$F2=TRUE</formula>
    </cfRule>
  </conditionalFormatting>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05C3B-F47D-44FF-87FF-223D297514AC}">
  <dimension ref="A1:H1304"/>
  <sheetViews>
    <sheetView workbookViewId="0">
      <pane ySplit="3" topLeftCell="A4" activePane="bottomLeft" state="frozen"/>
      <selection pane="bottomLeft" activeCell="B22" sqref="B22:C22"/>
    </sheetView>
  </sheetViews>
  <sheetFormatPr defaultRowHeight="14.25"/>
  <cols>
    <col min="1" max="1" width="11.75" customWidth="1"/>
    <col min="2" max="2" width="13" customWidth="1"/>
    <col min="3" max="3" width="166.75" customWidth="1"/>
    <col min="4" max="8" width="0" hidden="1" customWidth="1"/>
  </cols>
  <sheetData>
    <row r="1" spans="1:8" ht="25.5" thickBot="1">
      <c r="A1" s="68" t="s">
        <v>1701</v>
      </c>
      <c r="B1" s="68"/>
      <c r="C1" s="68"/>
      <c r="D1" s="6"/>
      <c r="E1" s="6"/>
      <c r="F1" s="6"/>
      <c r="G1" s="6"/>
      <c r="H1" s="6"/>
    </row>
    <row r="2" spans="1:8" ht="18.75" thickBot="1">
      <c r="A2" s="69" t="s">
        <v>20</v>
      </c>
      <c r="B2" s="69"/>
      <c r="C2" s="70"/>
      <c r="D2" s="6"/>
      <c r="E2" s="6"/>
      <c r="F2" s="6"/>
      <c r="G2" s="6"/>
      <c r="H2" s="6"/>
    </row>
    <row r="3" spans="1:8" ht="17.25" thickBot="1">
      <c r="A3" s="81" t="str" cm="1">
        <f t="array" ref="A3">"📊 进度：已作答 "&amp;SUMPRODUCT((MOD(ROW($B$12:$B$1299)-12,13)=0)*(LEN(TRIM($B$12:$B$1299))&gt;0))&amp;"/100  |  正确 "&amp;SUMPRODUCT((MOD(ROW($B$13:$B$1300)-13,13)=0)*($B$13:$B$1300="✅正确"))&amp;"  |  正确率 "&amp;TEXT(IFERROR(SUMPRODUCT((MOD(ROW($B$13:$B$1300)-13,13)=0)*($B$13:$B$1300="✅正确"))/SUMPRODUCT((MOD(ROW($B$12:$B$1299)-12,13)=0)*(LEN(TRIM($B$12:$B$1299))&gt;0)),0),"0.0%")</f>
        <v>📊 进度：已作答 0/100  |  正确 0  |  正确率 0.0%</v>
      </c>
      <c r="B3" s="71"/>
      <c r="C3" s="72"/>
      <c r="D3" s="6"/>
      <c r="E3" s="6"/>
      <c r="F3" s="6"/>
      <c r="G3" s="6"/>
      <c r="H3" s="6"/>
    </row>
    <row r="4" spans="1:8" ht="58.5" customHeight="1" thickTop="1" thickBot="1">
      <c r="A4" s="8" t="s">
        <v>1702</v>
      </c>
      <c r="B4" s="56" t="s">
        <v>1703</v>
      </c>
      <c r="C4" s="73"/>
      <c r="D4" s="6"/>
      <c r="E4" s="6"/>
      <c r="F4" s="6">
        <v>201</v>
      </c>
      <c r="G4" s="6" t="s">
        <v>15</v>
      </c>
      <c r="H4" s="6" t="s">
        <v>1708</v>
      </c>
    </row>
    <row r="5" spans="1:8" ht="18.75" customHeight="1">
      <c r="A5" s="9"/>
      <c r="B5" s="74"/>
      <c r="C5" s="75"/>
      <c r="D5" s="6"/>
      <c r="E5" s="6"/>
      <c r="F5" s="6">
        <v>201</v>
      </c>
      <c r="G5" s="6" t="s">
        <v>15</v>
      </c>
      <c r="H5" s="6" t="s">
        <v>1708</v>
      </c>
    </row>
    <row r="6" spans="1:8" ht="18.75" customHeight="1">
      <c r="A6" s="10" t="s">
        <v>820</v>
      </c>
      <c r="B6" s="64" t="s">
        <v>1704</v>
      </c>
      <c r="C6" s="65"/>
      <c r="D6" s="6"/>
      <c r="E6" s="6"/>
      <c r="F6" s="6">
        <v>201</v>
      </c>
      <c r="G6" s="6" t="s">
        <v>15</v>
      </c>
      <c r="H6" s="6" t="s">
        <v>1708</v>
      </c>
    </row>
    <row r="7" spans="1:8" ht="18.75" customHeight="1">
      <c r="A7" s="10" t="s">
        <v>821</v>
      </c>
      <c r="B7" s="64" t="s">
        <v>1705</v>
      </c>
      <c r="C7" s="65"/>
      <c r="D7" s="6"/>
      <c r="E7" s="6"/>
      <c r="F7" s="6">
        <v>201</v>
      </c>
      <c r="G7" s="6" t="s">
        <v>15</v>
      </c>
      <c r="H7" s="6" t="s">
        <v>1708</v>
      </c>
    </row>
    <row r="8" spans="1:8" ht="18.75" customHeight="1">
      <c r="A8" s="10" t="s">
        <v>822</v>
      </c>
      <c r="B8" s="64" t="s">
        <v>1706</v>
      </c>
      <c r="C8" s="65"/>
      <c r="D8" s="6"/>
      <c r="E8" s="6"/>
      <c r="F8" s="6">
        <v>201</v>
      </c>
      <c r="G8" s="6" t="s">
        <v>15</v>
      </c>
      <c r="H8" s="6" t="s">
        <v>1708</v>
      </c>
    </row>
    <row r="9" spans="1:8" ht="18.75" customHeight="1">
      <c r="A9" s="10" t="s">
        <v>823</v>
      </c>
      <c r="B9" s="64" t="s">
        <v>1707</v>
      </c>
      <c r="C9" s="65"/>
      <c r="D9" s="6"/>
      <c r="E9" s="6"/>
      <c r="F9" s="6">
        <v>201</v>
      </c>
      <c r="G9" s="6" t="s">
        <v>15</v>
      </c>
      <c r="H9" s="6" t="s">
        <v>1708</v>
      </c>
    </row>
    <row r="10" spans="1:8" ht="18.75" customHeight="1">
      <c r="A10" s="10"/>
      <c r="B10" s="62"/>
      <c r="C10" s="63"/>
      <c r="D10" s="6"/>
      <c r="E10" s="6"/>
      <c r="F10" s="6">
        <v>201</v>
      </c>
      <c r="G10" s="6" t="s">
        <v>15</v>
      </c>
      <c r="H10" s="6" t="s">
        <v>1708</v>
      </c>
    </row>
    <row r="11" spans="1:8" ht="18.75" customHeight="1" thickBot="1">
      <c r="A11" s="10"/>
      <c r="B11" s="66"/>
      <c r="C11" s="67"/>
      <c r="D11" s="6"/>
      <c r="E11" s="6"/>
      <c r="F11" s="6">
        <v>201</v>
      </c>
      <c r="G11" s="6" t="s">
        <v>15</v>
      </c>
      <c r="H11" s="6" t="s">
        <v>1708</v>
      </c>
    </row>
    <row r="12" spans="1:8" ht="18.75" customHeight="1" thickBot="1">
      <c r="A12" s="11" t="s">
        <v>111</v>
      </c>
      <c r="B12" s="25"/>
      <c r="C12" s="7"/>
      <c r="D12" s="6"/>
      <c r="E12" s="6"/>
      <c r="F12" s="6">
        <v>201</v>
      </c>
      <c r="G12" s="6" t="s">
        <v>15</v>
      </c>
      <c r="H12" s="6" t="s">
        <v>1708</v>
      </c>
    </row>
    <row r="13" spans="1:8" ht="18.75" customHeight="1">
      <c r="A13" s="10" t="s">
        <v>112</v>
      </c>
      <c r="B13" s="34" t="str">
        <f>_xlfn.LET(_xlpm.inp,$B$12,_xlpm.nInp,_xlfn.LET(_xlpm.raw,UPPER(TRIM($B$12)),_xlpm.clean,SUBSTITUTE(SUBSTITUTE(SUBSTITUTE(SUBSTITUTE(SUBSTITUTE(_xlpm.raw,"，",","),"、",","),"；",","),"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 s="19"/>
      <c r="D13" s="6"/>
      <c r="E13" s="6"/>
      <c r="F13" s="6">
        <v>201</v>
      </c>
      <c r="G13" s="6" t="s">
        <v>15</v>
      </c>
      <c r="H13" s="6" t="s">
        <v>1708</v>
      </c>
    </row>
    <row r="14" spans="1:8" ht="18.75" customHeight="1">
      <c r="A14" s="10" t="s">
        <v>113</v>
      </c>
      <c r="B14" s="35" t="str">
        <f>_xlfn.LET(_xlpm.inp,$B$12,_xlpm.nStd,_xlfn.LET(_xlpm.raw,UPPER(TRIM($G$4)),_xlpm.clean,SUBSTITUTE(SUBSTITUTE(SUBSTITUTE(SUBSTITUTE(SUBSTITUTE(_xlpm.raw,"，",","),"、",","),"；",","),"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 s="18"/>
      <c r="D14" s="6"/>
      <c r="E14" s="6"/>
      <c r="F14" s="6">
        <v>201</v>
      </c>
      <c r="G14" s="6" t="s">
        <v>15</v>
      </c>
      <c r="H14" s="6" t="s">
        <v>1708</v>
      </c>
    </row>
    <row r="15" spans="1:8" ht="18.75" customHeight="1">
      <c r="A15" s="37" t="s">
        <v>114</v>
      </c>
      <c r="B15" s="52" t="str">
        <f>_xlfn.LET(_xlpm.inp,$B$12,_xlpm.p,$H$4,IF(OR(LEN(TRIM(_xlpm.inp))=0,LEN(TRIM(_xlpm.p))=0,_xlpm.p=0),"",_xlpm.p))</f>
        <v/>
      </c>
      <c r="C15" s="53"/>
      <c r="D15" s="6"/>
      <c r="E15" s="6"/>
      <c r="F15" s="6">
        <v>201</v>
      </c>
      <c r="G15" s="6" t="s">
        <v>15</v>
      </c>
      <c r="H15" s="6" t="s">
        <v>1708</v>
      </c>
    </row>
    <row r="16" spans="1:8" ht="18.75" customHeight="1" thickBot="1">
      <c r="A16" s="12"/>
      <c r="B16" s="54"/>
      <c r="C16" s="55"/>
      <c r="D16" s="6"/>
      <c r="E16" s="6"/>
      <c r="F16" s="6">
        <v>201</v>
      </c>
      <c r="G16" s="6" t="s">
        <v>15</v>
      </c>
      <c r="H16" s="6" t="s">
        <v>1708</v>
      </c>
    </row>
    <row r="17" spans="1:8" ht="58.5" customHeight="1" thickTop="1" thickBot="1">
      <c r="A17" s="8" t="s">
        <v>1709</v>
      </c>
      <c r="B17" s="56" t="s">
        <v>1710</v>
      </c>
      <c r="C17" s="57"/>
      <c r="D17" s="6"/>
      <c r="E17" s="6"/>
      <c r="F17" s="6">
        <v>202</v>
      </c>
      <c r="G17" s="6" t="s">
        <v>15</v>
      </c>
      <c r="H17" s="6" t="s">
        <v>1715</v>
      </c>
    </row>
    <row r="18" spans="1:8" ht="18.75" customHeight="1">
      <c r="A18" s="13"/>
      <c r="B18" s="58"/>
      <c r="C18" s="59"/>
      <c r="D18" s="6"/>
      <c r="E18" s="6"/>
      <c r="F18" s="6">
        <v>202</v>
      </c>
      <c r="G18" s="6" t="s">
        <v>15</v>
      </c>
      <c r="H18" s="6" t="s">
        <v>1715</v>
      </c>
    </row>
    <row r="19" spans="1:8" ht="18.75" customHeight="1">
      <c r="A19" s="14" t="s">
        <v>820</v>
      </c>
      <c r="B19" s="60" t="s">
        <v>1711</v>
      </c>
      <c r="C19" s="61"/>
      <c r="D19" s="6"/>
      <c r="E19" s="6"/>
      <c r="F19" s="6">
        <v>202</v>
      </c>
      <c r="G19" s="6" t="s">
        <v>15</v>
      </c>
      <c r="H19" s="6" t="s">
        <v>1715</v>
      </c>
    </row>
    <row r="20" spans="1:8" ht="18.75" customHeight="1">
      <c r="A20" s="14" t="s">
        <v>821</v>
      </c>
      <c r="B20" s="60" t="s">
        <v>1712</v>
      </c>
      <c r="C20" s="61"/>
      <c r="D20" s="6"/>
      <c r="E20" s="6"/>
      <c r="F20" s="6">
        <v>202</v>
      </c>
      <c r="G20" s="6" t="s">
        <v>15</v>
      </c>
      <c r="H20" s="6" t="s">
        <v>1715</v>
      </c>
    </row>
    <row r="21" spans="1:8" ht="18.75" customHeight="1">
      <c r="A21" s="14" t="s">
        <v>822</v>
      </c>
      <c r="B21" s="60" t="s">
        <v>1713</v>
      </c>
      <c r="C21" s="61"/>
      <c r="D21" s="6"/>
      <c r="E21" s="6"/>
      <c r="F21" s="6">
        <v>202</v>
      </c>
      <c r="G21" s="6" t="s">
        <v>15</v>
      </c>
      <c r="H21" s="6" t="s">
        <v>1715</v>
      </c>
    </row>
    <row r="22" spans="1:8" ht="18.75" customHeight="1">
      <c r="A22" s="14" t="s">
        <v>823</v>
      </c>
      <c r="B22" s="60" t="s">
        <v>1714</v>
      </c>
      <c r="C22" s="61"/>
      <c r="D22" s="6"/>
      <c r="E22" s="6"/>
      <c r="F22" s="6">
        <v>202</v>
      </c>
      <c r="G22" s="6" t="s">
        <v>15</v>
      </c>
      <c r="H22" s="6" t="s">
        <v>1715</v>
      </c>
    </row>
    <row r="23" spans="1:8" ht="18.75" customHeight="1">
      <c r="A23" s="14"/>
      <c r="B23" s="62"/>
      <c r="C23" s="63"/>
      <c r="D23" s="6"/>
      <c r="E23" s="6"/>
      <c r="F23" s="6">
        <v>202</v>
      </c>
      <c r="G23" s="6" t="s">
        <v>15</v>
      </c>
      <c r="H23" s="6" t="s">
        <v>1715</v>
      </c>
    </row>
    <row r="24" spans="1:8" ht="18.75" customHeight="1" thickBot="1">
      <c r="A24" s="14"/>
      <c r="B24" s="66"/>
      <c r="C24" s="67"/>
      <c r="D24" s="6"/>
      <c r="E24" s="6"/>
      <c r="F24" s="6">
        <v>202</v>
      </c>
      <c r="G24" s="6" t="s">
        <v>15</v>
      </c>
      <c r="H24" s="6" t="s">
        <v>1715</v>
      </c>
    </row>
    <row r="25" spans="1:8" ht="18.75" customHeight="1" thickBot="1">
      <c r="A25" s="11" t="s">
        <v>111</v>
      </c>
      <c r="B25" s="25"/>
      <c r="C25" s="7"/>
      <c r="D25" s="6"/>
      <c r="E25" s="6"/>
      <c r="F25" s="6">
        <v>202</v>
      </c>
      <c r="G25" s="6" t="s">
        <v>15</v>
      </c>
      <c r="H25" s="6" t="s">
        <v>1715</v>
      </c>
    </row>
    <row r="26" spans="1:8" ht="18.75" customHeight="1">
      <c r="A26" s="14" t="s">
        <v>112</v>
      </c>
      <c r="B26" s="34" t="str">
        <f>_xlfn.LET(_xlpm.inp,$B$25,_xlpm.nInp,_xlfn.LET(_xlpm.raw,UPPER(TRIM($B$25)),_xlpm.clean,SUBSTITUTE(SUBSTITUTE(SUBSTITUTE(SUBSTITUTE(SUBSTITUTE(_xlpm.raw,"，",","),"、",","),"；",","),"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 s="19"/>
      <c r="D26" s="6"/>
      <c r="E26" s="6"/>
      <c r="F26" s="6">
        <v>202</v>
      </c>
      <c r="G26" s="6" t="s">
        <v>15</v>
      </c>
      <c r="H26" s="6" t="s">
        <v>1715</v>
      </c>
    </row>
    <row r="27" spans="1:8" ht="18.75" customHeight="1">
      <c r="A27" s="14" t="s">
        <v>113</v>
      </c>
      <c r="B27" s="35" t="str">
        <f>_xlfn.LET(_xlpm.inp,$B$25,_xlpm.nStd,_xlfn.LET(_xlpm.raw,UPPER(TRIM($G$17)),_xlpm.clean,SUBSTITUTE(SUBSTITUTE(SUBSTITUTE(SUBSTITUTE(SUBSTITUTE(_xlpm.raw,"，",","),"、",","),"；",","),"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 s="18"/>
      <c r="D27" s="6"/>
      <c r="E27" s="6"/>
      <c r="F27" s="6">
        <v>202</v>
      </c>
      <c r="G27" s="6" t="s">
        <v>15</v>
      </c>
      <c r="H27" s="6" t="s">
        <v>1715</v>
      </c>
    </row>
    <row r="28" spans="1:8" ht="18.75" customHeight="1">
      <c r="A28" s="37" t="s">
        <v>114</v>
      </c>
      <c r="B28" s="52" t="str">
        <f>_xlfn.LET(_xlpm.inp,$B$25,_xlpm.p,$H$17,IF(OR(LEN(TRIM(_xlpm.inp))=0,LEN(TRIM(_xlpm.p))=0,_xlpm.p=0),"",_xlpm.p))</f>
        <v/>
      </c>
      <c r="C28" s="76"/>
      <c r="D28" s="6"/>
      <c r="E28" s="6"/>
      <c r="F28" s="6">
        <v>202</v>
      </c>
      <c r="G28" s="6" t="s">
        <v>15</v>
      </c>
      <c r="H28" s="6" t="s">
        <v>1715</v>
      </c>
    </row>
    <row r="29" spans="1:8" ht="18.75" customHeight="1" thickBot="1">
      <c r="A29" s="15"/>
      <c r="B29" s="54"/>
      <c r="C29" s="55"/>
      <c r="D29" s="6"/>
      <c r="E29" s="6"/>
      <c r="F29" s="6">
        <v>202</v>
      </c>
      <c r="G29" s="6" t="s">
        <v>15</v>
      </c>
      <c r="H29" s="6" t="s">
        <v>1715</v>
      </c>
    </row>
    <row r="30" spans="1:8" ht="58.5" customHeight="1" thickTop="1" thickBot="1">
      <c r="A30" s="8" t="s">
        <v>1716</v>
      </c>
      <c r="B30" s="56" t="s">
        <v>1717</v>
      </c>
      <c r="C30" s="57"/>
      <c r="D30" s="6"/>
      <c r="E30" s="6"/>
      <c r="F30" s="6">
        <v>203</v>
      </c>
      <c r="G30" s="6" t="s">
        <v>16</v>
      </c>
      <c r="H30" s="6"/>
    </row>
    <row r="31" spans="1:8" ht="18.75" customHeight="1">
      <c r="A31" s="9"/>
      <c r="B31" s="74"/>
      <c r="C31" s="75"/>
      <c r="D31" s="6"/>
      <c r="E31" s="6"/>
      <c r="F31" s="6">
        <v>203</v>
      </c>
      <c r="G31" s="6" t="s">
        <v>16</v>
      </c>
      <c r="H31" s="6"/>
    </row>
    <row r="32" spans="1:8" ht="18.75" customHeight="1">
      <c r="A32" s="10" t="s">
        <v>820</v>
      </c>
      <c r="B32" s="64" t="s">
        <v>1718</v>
      </c>
      <c r="C32" s="65"/>
      <c r="D32" s="6"/>
      <c r="E32" s="6"/>
      <c r="F32" s="6">
        <v>203</v>
      </c>
      <c r="G32" s="6" t="s">
        <v>16</v>
      </c>
      <c r="H32" s="6"/>
    </row>
    <row r="33" spans="1:8" ht="18.75" customHeight="1">
      <c r="A33" s="10" t="s">
        <v>821</v>
      </c>
      <c r="B33" s="64" t="s">
        <v>1719</v>
      </c>
      <c r="C33" s="65"/>
      <c r="D33" s="6"/>
      <c r="E33" s="6"/>
      <c r="F33" s="6">
        <v>203</v>
      </c>
      <c r="G33" s="6" t="s">
        <v>16</v>
      </c>
      <c r="H33" s="6"/>
    </row>
    <row r="34" spans="1:8" ht="18.75" customHeight="1">
      <c r="A34" s="10" t="s">
        <v>822</v>
      </c>
      <c r="B34" s="64" t="s">
        <v>1720</v>
      </c>
      <c r="C34" s="65"/>
      <c r="D34" s="6"/>
      <c r="E34" s="6"/>
      <c r="F34" s="6">
        <v>203</v>
      </c>
      <c r="G34" s="6" t="s">
        <v>16</v>
      </c>
      <c r="H34" s="6"/>
    </row>
    <row r="35" spans="1:8" ht="18.75" customHeight="1">
      <c r="A35" s="10" t="s">
        <v>823</v>
      </c>
      <c r="B35" s="64" t="s">
        <v>1721</v>
      </c>
      <c r="C35" s="65"/>
      <c r="D35" s="6"/>
      <c r="E35" s="6"/>
      <c r="F35" s="6">
        <v>203</v>
      </c>
      <c r="G35" s="6" t="s">
        <v>16</v>
      </c>
      <c r="H35" s="6"/>
    </row>
    <row r="36" spans="1:8" ht="18.75" customHeight="1">
      <c r="A36" s="10"/>
      <c r="B36" s="62"/>
      <c r="C36" s="63"/>
      <c r="D36" s="6"/>
      <c r="E36" s="6"/>
      <c r="F36" s="6">
        <v>203</v>
      </c>
      <c r="G36" s="6" t="s">
        <v>16</v>
      </c>
      <c r="H36" s="6"/>
    </row>
    <row r="37" spans="1:8" ht="18.75" customHeight="1" thickBot="1">
      <c r="A37" s="10"/>
      <c r="B37" s="66"/>
      <c r="C37" s="67"/>
      <c r="D37" s="6"/>
      <c r="E37" s="6"/>
      <c r="F37" s="6">
        <v>203</v>
      </c>
      <c r="G37" s="6" t="s">
        <v>16</v>
      </c>
      <c r="H37" s="6"/>
    </row>
    <row r="38" spans="1:8" ht="18.75" customHeight="1" thickBot="1">
      <c r="A38" s="11" t="s">
        <v>111</v>
      </c>
      <c r="B38" s="25"/>
      <c r="C38" s="7"/>
      <c r="D38" s="6"/>
      <c r="E38" s="6"/>
      <c r="F38" s="6">
        <v>203</v>
      </c>
      <c r="G38" s="6" t="s">
        <v>16</v>
      </c>
      <c r="H38" s="6"/>
    </row>
    <row r="39" spans="1:8" ht="18.75" customHeight="1">
      <c r="A39" s="10" t="s">
        <v>112</v>
      </c>
      <c r="B39" s="34" t="str">
        <f>_xlfn.LET(_xlpm.inp,$B$38,_xlpm.nInp,_xlfn.LET(_xlpm.raw,UPPER(TRIM($B$38)),_xlpm.clean,SUBSTITUTE(SUBSTITUTE(SUBSTITUTE(SUBSTITUTE(SUBSTITUTE(_xlpm.raw,"，",","),"、",","),"；",","),"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 s="19"/>
      <c r="D39" s="6"/>
      <c r="E39" s="6"/>
      <c r="F39" s="6">
        <v>203</v>
      </c>
      <c r="G39" s="6" t="s">
        <v>16</v>
      </c>
      <c r="H39" s="6"/>
    </row>
    <row r="40" spans="1:8" ht="18.75" customHeight="1">
      <c r="A40" s="10" t="s">
        <v>113</v>
      </c>
      <c r="B40" s="35" t="str">
        <f>_xlfn.LET(_xlpm.inp,$B$38,_xlpm.nStd,_xlfn.LET(_xlpm.raw,UPPER(TRIM($G$30)),_xlpm.clean,SUBSTITUTE(SUBSTITUTE(SUBSTITUTE(SUBSTITUTE(SUBSTITUTE(_xlpm.raw,"，",","),"、",","),"；",","),"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 s="18"/>
      <c r="D40" s="6"/>
      <c r="E40" s="6"/>
      <c r="F40" s="6">
        <v>203</v>
      </c>
      <c r="G40" s="6" t="s">
        <v>16</v>
      </c>
      <c r="H40" s="6"/>
    </row>
    <row r="41" spans="1:8" ht="18.75" customHeight="1">
      <c r="A41" s="37" t="s">
        <v>114</v>
      </c>
      <c r="B41" s="52" t="str">
        <f>_xlfn.LET(_xlpm.inp,$B$38,_xlpm.p,$H$30,IF(OR(LEN(TRIM(_xlpm.inp))=0,LEN(TRIM(_xlpm.p))=0,_xlpm.p=0),"",_xlpm.p))</f>
        <v/>
      </c>
      <c r="C41" s="53"/>
      <c r="D41" s="6"/>
      <c r="E41" s="6"/>
      <c r="F41" s="6">
        <v>203</v>
      </c>
      <c r="G41" s="6" t="s">
        <v>16</v>
      </c>
      <c r="H41" s="6"/>
    </row>
    <row r="42" spans="1:8" ht="18.75" customHeight="1" thickBot="1">
      <c r="A42" s="12"/>
      <c r="B42" s="54"/>
      <c r="C42" s="55"/>
      <c r="D42" s="6"/>
      <c r="E42" s="6"/>
      <c r="F42" s="6">
        <v>203</v>
      </c>
      <c r="G42" s="6" t="s">
        <v>16</v>
      </c>
      <c r="H42" s="6"/>
    </row>
    <row r="43" spans="1:8" ht="58.5" customHeight="1" thickTop="1" thickBot="1">
      <c r="A43" s="8" t="s">
        <v>1722</v>
      </c>
      <c r="B43" s="56" t="s">
        <v>1723</v>
      </c>
      <c r="C43" s="57"/>
      <c r="D43" s="6"/>
      <c r="E43" s="6"/>
      <c r="F43" s="6">
        <v>204</v>
      </c>
      <c r="G43" s="6" t="s">
        <v>14</v>
      </c>
      <c r="H43" s="6" t="s">
        <v>2363</v>
      </c>
    </row>
    <row r="44" spans="1:8" ht="18.75" customHeight="1">
      <c r="A44" s="13"/>
      <c r="B44" s="58"/>
      <c r="C44" s="59"/>
      <c r="D44" s="6"/>
      <c r="E44" s="6"/>
      <c r="F44" s="6">
        <v>204</v>
      </c>
      <c r="G44" s="6" t="s">
        <v>14</v>
      </c>
      <c r="H44" s="6"/>
    </row>
    <row r="45" spans="1:8" ht="18.75" customHeight="1">
      <c r="A45" s="14" t="s">
        <v>820</v>
      </c>
      <c r="B45" s="60" t="s">
        <v>1724</v>
      </c>
      <c r="C45" s="61"/>
      <c r="D45" s="6"/>
      <c r="E45" s="6"/>
      <c r="F45" s="6">
        <v>204</v>
      </c>
      <c r="G45" s="6" t="s">
        <v>14</v>
      </c>
      <c r="H45" s="6"/>
    </row>
    <row r="46" spans="1:8" ht="18.75" customHeight="1">
      <c r="A46" s="14" t="s">
        <v>821</v>
      </c>
      <c r="B46" s="60" t="s">
        <v>1725</v>
      </c>
      <c r="C46" s="61"/>
      <c r="D46" s="6"/>
      <c r="E46" s="6"/>
      <c r="F46" s="6">
        <v>204</v>
      </c>
      <c r="G46" s="6" t="s">
        <v>14</v>
      </c>
      <c r="H46" s="6"/>
    </row>
    <row r="47" spans="1:8" ht="18.75" customHeight="1">
      <c r="A47" s="14" t="s">
        <v>822</v>
      </c>
      <c r="B47" s="60" t="s">
        <v>1726</v>
      </c>
      <c r="C47" s="61"/>
      <c r="D47" s="6"/>
      <c r="E47" s="6"/>
      <c r="F47" s="6">
        <v>204</v>
      </c>
      <c r="G47" s="6" t="s">
        <v>14</v>
      </c>
      <c r="H47" s="6"/>
    </row>
    <row r="48" spans="1:8" ht="18.75" customHeight="1">
      <c r="A48" s="14" t="s">
        <v>823</v>
      </c>
      <c r="B48" s="60" t="s">
        <v>1727</v>
      </c>
      <c r="C48" s="61"/>
      <c r="D48" s="6"/>
      <c r="E48" s="6"/>
      <c r="F48" s="6">
        <v>204</v>
      </c>
      <c r="G48" s="6" t="s">
        <v>14</v>
      </c>
      <c r="H48" s="6"/>
    </row>
    <row r="49" spans="1:8" ht="18.75" customHeight="1">
      <c r="A49" s="14"/>
      <c r="B49" s="62"/>
      <c r="C49" s="63"/>
      <c r="D49" s="6"/>
      <c r="E49" s="6"/>
      <c r="F49" s="6">
        <v>204</v>
      </c>
      <c r="G49" s="6" t="s">
        <v>14</v>
      </c>
      <c r="H49" s="6"/>
    </row>
    <row r="50" spans="1:8" ht="18.75" customHeight="1" thickBot="1">
      <c r="A50" s="14"/>
      <c r="B50" s="66"/>
      <c r="C50" s="67"/>
      <c r="D50" s="6"/>
      <c r="E50" s="6"/>
      <c r="F50" s="6">
        <v>204</v>
      </c>
      <c r="G50" s="6" t="s">
        <v>14</v>
      </c>
      <c r="H50" s="6"/>
    </row>
    <row r="51" spans="1:8" ht="18.75" customHeight="1" thickBot="1">
      <c r="A51" s="11" t="s">
        <v>111</v>
      </c>
      <c r="B51" s="25"/>
      <c r="C51" s="7"/>
      <c r="D51" s="6"/>
      <c r="E51" s="6"/>
      <c r="F51" s="6">
        <v>204</v>
      </c>
      <c r="G51" s="6" t="s">
        <v>14</v>
      </c>
      <c r="H51" s="6"/>
    </row>
    <row r="52" spans="1:8" ht="18.75" customHeight="1">
      <c r="A52" s="14" t="s">
        <v>112</v>
      </c>
      <c r="B52" s="34" t="str">
        <f>_xlfn.LET(_xlpm.inp,$B$51,_xlpm.nInp,_xlfn.LET(_xlpm.raw,UPPER(TRIM($B$51)),_xlpm.clean,SUBSTITUTE(SUBSTITUTE(SUBSTITUTE(SUBSTITUTE(SUBSTITUTE(_xlpm.raw,"，",","),"、",","),"；",","),"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 s="19"/>
      <c r="D52" s="6"/>
      <c r="E52" s="6"/>
      <c r="F52" s="6">
        <v>204</v>
      </c>
      <c r="G52" s="6" t="s">
        <v>14</v>
      </c>
      <c r="H52" s="6"/>
    </row>
    <row r="53" spans="1:8" ht="18.75" customHeight="1">
      <c r="A53" s="14" t="s">
        <v>113</v>
      </c>
      <c r="B53" s="35" t="str">
        <f>_xlfn.LET(_xlpm.inp,$B$51,_xlpm.nStd,_xlfn.LET(_xlpm.raw,UPPER(TRIM($G$43)),_xlpm.clean,SUBSTITUTE(SUBSTITUTE(SUBSTITUTE(SUBSTITUTE(SUBSTITUTE(_xlpm.raw,"，",","),"、",","),"；",","),"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 s="18"/>
      <c r="D53" s="6"/>
      <c r="E53" s="6"/>
      <c r="F53" s="6">
        <v>204</v>
      </c>
      <c r="G53" s="6" t="s">
        <v>14</v>
      </c>
      <c r="H53" s="6"/>
    </row>
    <row r="54" spans="1:8" ht="18.75" customHeight="1">
      <c r="A54" s="37" t="s">
        <v>114</v>
      </c>
      <c r="B54" s="52" t="str">
        <f>_xlfn.LET(_xlpm.inp,$B$51,_xlpm.p,$H$43,IF(OR(LEN(TRIM(_xlpm.inp))=0,LEN(TRIM(_xlpm.p))=0,_xlpm.p=0),"",_xlpm.p))</f>
        <v/>
      </c>
      <c r="C54" s="52"/>
      <c r="D54" s="6"/>
      <c r="E54" s="6"/>
      <c r="F54" s="6">
        <v>204</v>
      </c>
      <c r="G54" s="6" t="s">
        <v>14</v>
      </c>
      <c r="H54" s="6"/>
    </row>
    <row r="55" spans="1:8" ht="18.75" customHeight="1" thickBot="1">
      <c r="A55" s="15"/>
      <c r="B55" s="54"/>
      <c r="C55" s="55"/>
      <c r="D55" s="6"/>
      <c r="E55" s="6"/>
      <c r="F55" s="6">
        <v>204</v>
      </c>
      <c r="G55" s="6" t="s">
        <v>14</v>
      </c>
      <c r="H55" s="6"/>
    </row>
    <row r="56" spans="1:8" ht="58.5" customHeight="1" thickTop="1" thickBot="1">
      <c r="A56" s="8" t="s">
        <v>1728</v>
      </c>
      <c r="B56" s="56" t="s">
        <v>1729</v>
      </c>
      <c r="C56" s="57"/>
      <c r="D56" s="6"/>
      <c r="E56" s="6"/>
      <c r="F56" s="6">
        <v>205</v>
      </c>
      <c r="G56" s="6" t="s">
        <v>14</v>
      </c>
      <c r="H56" s="6" t="s">
        <v>1734</v>
      </c>
    </row>
    <row r="57" spans="1:8" ht="18.75" customHeight="1">
      <c r="A57" s="9"/>
      <c r="B57" s="74"/>
      <c r="C57" s="75"/>
      <c r="D57" s="6"/>
      <c r="E57" s="6"/>
      <c r="F57" s="6">
        <v>205</v>
      </c>
      <c r="G57" s="6" t="s">
        <v>14</v>
      </c>
      <c r="H57" s="6" t="s">
        <v>1734</v>
      </c>
    </row>
    <row r="58" spans="1:8" ht="18.75" customHeight="1">
      <c r="A58" s="10" t="s">
        <v>820</v>
      </c>
      <c r="B58" s="64" t="s">
        <v>1730</v>
      </c>
      <c r="C58" s="65"/>
      <c r="D58" s="6"/>
      <c r="E58" s="6"/>
      <c r="F58" s="6">
        <v>205</v>
      </c>
      <c r="G58" s="6" t="s">
        <v>14</v>
      </c>
      <c r="H58" s="6" t="s">
        <v>1734</v>
      </c>
    </row>
    <row r="59" spans="1:8" ht="18.75" customHeight="1">
      <c r="A59" s="10" t="s">
        <v>821</v>
      </c>
      <c r="B59" s="64" t="s">
        <v>1731</v>
      </c>
      <c r="C59" s="65"/>
      <c r="D59" s="6"/>
      <c r="E59" s="6"/>
      <c r="F59" s="6">
        <v>205</v>
      </c>
      <c r="G59" s="6" t="s">
        <v>14</v>
      </c>
      <c r="H59" s="6" t="s">
        <v>1734</v>
      </c>
    </row>
    <row r="60" spans="1:8" ht="18.75" customHeight="1">
      <c r="A60" s="10" t="s">
        <v>822</v>
      </c>
      <c r="B60" s="64" t="s">
        <v>1732</v>
      </c>
      <c r="C60" s="65"/>
      <c r="D60" s="6"/>
      <c r="E60" s="6"/>
      <c r="F60" s="6">
        <v>205</v>
      </c>
      <c r="G60" s="6" t="s">
        <v>14</v>
      </c>
      <c r="H60" s="6" t="s">
        <v>1734</v>
      </c>
    </row>
    <row r="61" spans="1:8" ht="18.75" customHeight="1">
      <c r="A61" s="10" t="s">
        <v>823</v>
      </c>
      <c r="B61" s="64" t="s">
        <v>1733</v>
      </c>
      <c r="C61" s="65"/>
      <c r="D61" s="6"/>
      <c r="E61" s="6"/>
      <c r="F61" s="6">
        <v>205</v>
      </c>
      <c r="G61" s="6" t="s">
        <v>14</v>
      </c>
      <c r="H61" s="6" t="s">
        <v>1734</v>
      </c>
    </row>
    <row r="62" spans="1:8" ht="18.75" customHeight="1">
      <c r="A62" s="10"/>
      <c r="B62" s="62"/>
      <c r="C62" s="63"/>
      <c r="D62" s="6"/>
      <c r="E62" s="6"/>
      <c r="F62" s="6">
        <v>205</v>
      </c>
      <c r="G62" s="6" t="s">
        <v>14</v>
      </c>
      <c r="H62" s="6" t="s">
        <v>1734</v>
      </c>
    </row>
    <row r="63" spans="1:8" ht="18.75" customHeight="1" thickBot="1">
      <c r="A63" s="10"/>
      <c r="B63" s="66"/>
      <c r="C63" s="67"/>
      <c r="D63" s="6"/>
      <c r="E63" s="6"/>
      <c r="F63" s="6">
        <v>205</v>
      </c>
      <c r="G63" s="6" t="s">
        <v>14</v>
      </c>
      <c r="H63" s="6" t="s">
        <v>1734</v>
      </c>
    </row>
    <row r="64" spans="1:8" ht="18.75" customHeight="1" thickBot="1">
      <c r="A64" s="11" t="s">
        <v>111</v>
      </c>
      <c r="B64" s="25"/>
      <c r="C64" s="7"/>
      <c r="D64" s="6"/>
      <c r="E64" s="6"/>
      <c r="F64" s="6">
        <v>205</v>
      </c>
      <c r="G64" s="6" t="s">
        <v>14</v>
      </c>
      <c r="H64" s="6" t="s">
        <v>1734</v>
      </c>
    </row>
    <row r="65" spans="1:8" ht="18.75" customHeight="1">
      <c r="A65" s="10" t="s">
        <v>112</v>
      </c>
      <c r="B65" s="34" t="str">
        <f>_xlfn.LET(_xlpm.inp,$B$64,_xlpm.nInp,_xlfn.LET(_xlpm.raw,UPPER(TRIM($B$64)),_xlpm.clean,SUBSTITUTE(SUBSTITUTE(SUBSTITUTE(SUBSTITUTE(SUBSTITUTE(_xlpm.raw,"，",","),"、",","),"；",","),"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 s="19"/>
      <c r="D65" s="6"/>
      <c r="E65" s="6"/>
      <c r="F65" s="6">
        <v>205</v>
      </c>
      <c r="G65" s="6" t="s">
        <v>14</v>
      </c>
      <c r="H65" s="6" t="s">
        <v>1734</v>
      </c>
    </row>
    <row r="66" spans="1:8" ht="18.75" customHeight="1">
      <c r="A66" s="10" t="s">
        <v>113</v>
      </c>
      <c r="B66" s="35" t="str">
        <f>_xlfn.LET(_xlpm.inp,$B$64,_xlpm.nStd,_xlfn.LET(_xlpm.raw,UPPER(TRIM($G$56)),_xlpm.clean,SUBSTITUTE(SUBSTITUTE(SUBSTITUTE(SUBSTITUTE(SUBSTITUTE(_xlpm.raw,"，",","),"、",","),"；",","),"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 s="18"/>
      <c r="D66" s="6"/>
      <c r="E66" s="6"/>
      <c r="F66" s="6">
        <v>205</v>
      </c>
      <c r="G66" s="6" t="s">
        <v>14</v>
      </c>
      <c r="H66" s="6" t="s">
        <v>1734</v>
      </c>
    </row>
    <row r="67" spans="1:8" ht="18.75" customHeight="1">
      <c r="A67" s="37" t="s">
        <v>114</v>
      </c>
      <c r="B67" s="52" t="str">
        <f>_xlfn.LET(_xlpm.inp,$B$64,_xlpm.p,$H$56,IF(OR(LEN(TRIM(_xlpm.inp))=0,LEN(TRIM(_xlpm.p))=0,_xlpm.p=0),"",_xlpm.p))</f>
        <v/>
      </c>
      <c r="C67" s="63"/>
      <c r="D67" s="6"/>
      <c r="E67" s="6"/>
      <c r="F67" s="6">
        <v>205</v>
      </c>
      <c r="G67" s="6" t="s">
        <v>14</v>
      </c>
      <c r="H67" s="6" t="s">
        <v>1734</v>
      </c>
    </row>
    <row r="68" spans="1:8" ht="18.75" customHeight="1" thickBot="1">
      <c r="A68" s="12"/>
      <c r="B68" s="54"/>
      <c r="C68" s="55"/>
      <c r="D68" s="6"/>
      <c r="E68" s="6"/>
      <c r="F68" s="6">
        <v>205</v>
      </c>
      <c r="G68" s="6" t="s">
        <v>14</v>
      </c>
      <c r="H68" s="6" t="s">
        <v>1734</v>
      </c>
    </row>
    <row r="69" spans="1:8" ht="58.5" customHeight="1" thickTop="1" thickBot="1">
      <c r="A69" s="8" t="s">
        <v>1735</v>
      </c>
      <c r="B69" s="56" t="s">
        <v>1736</v>
      </c>
      <c r="C69" s="57"/>
      <c r="D69" s="6"/>
      <c r="E69" s="6"/>
      <c r="F69" s="6">
        <v>206</v>
      </c>
      <c r="G69" s="6" t="s">
        <v>15</v>
      </c>
      <c r="H69" s="6" t="s">
        <v>2364</v>
      </c>
    </row>
    <row r="70" spans="1:8" ht="18.75" customHeight="1">
      <c r="A70" s="13"/>
      <c r="B70" s="58"/>
      <c r="C70" s="59"/>
      <c r="D70" s="6"/>
      <c r="E70" s="6"/>
      <c r="F70" s="6">
        <v>206</v>
      </c>
      <c r="G70" s="6" t="s">
        <v>15</v>
      </c>
      <c r="H70" s="6"/>
    </row>
    <row r="71" spans="1:8" ht="16.5">
      <c r="A71" s="14" t="s">
        <v>820</v>
      </c>
      <c r="B71" s="60" t="s">
        <v>1737</v>
      </c>
      <c r="C71" s="61"/>
      <c r="D71" s="6"/>
      <c r="E71" s="6"/>
      <c r="F71" s="6">
        <v>206</v>
      </c>
      <c r="G71" s="6" t="s">
        <v>15</v>
      </c>
      <c r="H71" s="6"/>
    </row>
    <row r="72" spans="1:8" ht="16.5">
      <c r="A72" s="14" t="s">
        <v>821</v>
      </c>
      <c r="B72" s="60" t="s">
        <v>1738</v>
      </c>
      <c r="C72" s="61"/>
      <c r="D72" s="6"/>
      <c r="E72" s="6"/>
      <c r="F72" s="6">
        <v>206</v>
      </c>
      <c r="G72" s="6" t="s">
        <v>15</v>
      </c>
      <c r="H72" s="6"/>
    </row>
    <row r="73" spans="1:8" ht="16.5">
      <c r="A73" s="14" t="s">
        <v>822</v>
      </c>
      <c r="B73" s="60" t="s">
        <v>2380</v>
      </c>
      <c r="C73" s="61"/>
      <c r="D73" s="6"/>
      <c r="E73" s="6"/>
      <c r="F73" s="6">
        <v>206</v>
      </c>
      <c r="G73" s="6" t="s">
        <v>15</v>
      </c>
      <c r="H73" s="6"/>
    </row>
    <row r="74" spans="1:8" ht="16.5">
      <c r="A74" s="14" t="s">
        <v>823</v>
      </c>
      <c r="B74" s="60" t="s">
        <v>2381</v>
      </c>
      <c r="C74" s="61"/>
      <c r="D74" s="6"/>
      <c r="E74" s="6"/>
      <c r="F74" s="6">
        <v>206</v>
      </c>
      <c r="G74" s="6" t="s">
        <v>15</v>
      </c>
      <c r="H74" s="6"/>
    </row>
    <row r="75" spans="1:8" ht="16.5">
      <c r="A75" s="14"/>
      <c r="B75" s="62"/>
      <c r="C75" s="63"/>
      <c r="D75" s="6"/>
      <c r="E75" s="6"/>
      <c r="F75" s="6">
        <v>206</v>
      </c>
      <c r="G75" s="6" t="s">
        <v>15</v>
      </c>
      <c r="H75" s="6"/>
    </row>
    <row r="76" spans="1:8" ht="17.25" thickBot="1">
      <c r="A76" s="14"/>
      <c r="B76" s="66"/>
      <c r="C76" s="67"/>
      <c r="D76" s="6"/>
      <c r="E76" s="6"/>
      <c r="F76" s="6">
        <v>206</v>
      </c>
      <c r="G76" s="6" t="s">
        <v>15</v>
      </c>
      <c r="H76" s="6"/>
    </row>
    <row r="77" spans="1:8" ht="18.75" customHeight="1" thickBot="1">
      <c r="A77" s="11" t="s">
        <v>111</v>
      </c>
      <c r="B77" s="25"/>
      <c r="C77" s="7"/>
      <c r="D77" s="6"/>
      <c r="E77" s="6"/>
      <c r="F77" s="6">
        <v>206</v>
      </c>
      <c r="G77" s="6" t="s">
        <v>15</v>
      </c>
      <c r="H77" s="6"/>
    </row>
    <row r="78" spans="1:8" ht="18.75" customHeight="1">
      <c r="A78" s="14" t="s">
        <v>112</v>
      </c>
      <c r="B78" s="34" t="str">
        <f>_xlfn.LET(_xlpm.inp,$B$77,_xlpm.nInp,_xlfn.LET(_xlpm.raw,UPPER(TRIM($B$77)),_xlpm.clean,SUBSTITUTE(SUBSTITUTE(SUBSTITUTE(SUBSTITUTE(SUBSTITUTE(_xlpm.raw,"，",","),"、",","),"；",","),"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 s="19"/>
      <c r="D78" s="6"/>
      <c r="E78" s="6"/>
      <c r="F78" s="6">
        <v>206</v>
      </c>
      <c r="G78" s="6" t="s">
        <v>15</v>
      </c>
      <c r="H78" s="6"/>
    </row>
    <row r="79" spans="1:8" ht="18.75" customHeight="1">
      <c r="A79" s="14" t="s">
        <v>113</v>
      </c>
      <c r="B79" s="35" t="str">
        <f>_xlfn.LET(_xlpm.inp,$B$77,_xlpm.nStd,_xlfn.LET(_xlpm.raw,UPPER(TRIM($G$69)),_xlpm.clean,SUBSTITUTE(SUBSTITUTE(SUBSTITUTE(SUBSTITUTE(SUBSTITUTE(_xlpm.raw,"，",","),"、",","),"；",","),"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 s="18"/>
      <c r="D79" s="6"/>
      <c r="E79" s="6"/>
      <c r="F79" s="6">
        <v>206</v>
      </c>
      <c r="G79" s="6" t="s">
        <v>15</v>
      </c>
      <c r="H79" s="6"/>
    </row>
    <row r="80" spans="1:8" ht="18.75" customHeight="1">
      <c r="A80" s="37" t="s">
        <v>114</v>
      </c>
      <c r="B80" s="52" t="str">
        <f>_xlfn.LET(_xlpm.inp,$B$77,_xlpm.p,$H$69,IF(OR(LEN(TRIM(_xlpm.inp))=0,LEN(TRIM(_xlpm.p))=0,_xlpm.p=0),"",_xlpm.p))</f>
        <v/>
      </c>
      <c r="C80" s="63"/>
      <c r="D80" s="6"/>
      <c r="E80" s="6"/>
      <c r="F80" s="6">
        <v>206</v>
      </c>
      <c r="G80" s="6" t="s">
        <v>15</v>
      </c>
      <c r="H80" s="6"/>
    </row>
    <row r="81" spans="1:8" ht="18.75" customHeight="1" thickBot="1">
      <c r="A81" s="15"/>
      <c r="B81" s="54"/>
      <c r="C81" s="55"/>
      <c r="D81" s="6"/>
      <c r="E81" s="6"/>
      <c r="F81" s="6">
        <v>206</v>
      </c>
      <c r="G81" s="6" t="s">
        <v>15</v>
      </c>
      <c r="H81" s="6"/>
    </row>
    <row r="82" spans="1:8" ht="58.5" customHeight="1" thickTop="1" thickBot="1">
      <c r="A82" s="8" t="s">
        <v>1739</v>
      </c>
      <c r="B82" s="56" t="s">
        <v>1740</v>
      </c>
      <c r="C82" s="57"/>
      <c r="D82" s="6"/>
      <c r="E82" s="6"/>
      <c r="F82" s="6">
        <v>207</v>
      </c>
      <c r="G82" s="6" t="s">
        <v>16</v>
      </c>
      <c r="H82" s="6" t="s">
        <v>1745</v>
      </c>
    </row>
    <row r="83" spans="1:8" ht="18.75" customHeight="1">
      <c r="A83" s="9"/>
      <c r="B83" s="74"/>
      <c r="C83" s="75"/>
      <c r="D83" s="6"/>
      <c r="E83" s="6"/>
      <c r="F83" s="6">
        <v>207</v>
      </c>
      <c r="G83" s="6" t="s">
        <v>16</v>
      </c>
      <c r="H83" s="6" t="s">
        <v>1745</v>
      </c>
    </row>
    <row r="84" spans="1:8" ht="18.75" customHeight="1">
      <c r="A84" s="10" t="s">
        <v>820</v>
      </c>
      <c r="B84" s="64" t="s">
        <v>1741</v>
      </c>
      <c r="C84" s="65"/>
      <c r="D84" s="6"/>
      <c r="E84" s="6"/>
      <c r="F84" s="6">
        <v>207</v>
      </c>
      <c r="G84" s="6" t="s">
        <v>16</v>
      </c>
      <c r="H84" s="6" t="s">
        <v>1745</v>
      </c>
    </row>
    <row r="85" spans="1:8" ht="18.75" customHeight="1">
      <c r="A85" s="10" t="s">
        <v>821</v>
      </c>
      <c r="B85" s="64" t="s">
        <v>1742</v>
      </c>
      <c r="C85" s="65"/>
      <c r="D85" s="6"/>
      <c r="E85" s="6"/>
      <c r="F85" s="6">
        <v>207</v>
      </c>
      <c r="G85" s="6" t="s">
        <v>16</v>
      </c>
      <c r="H85" s="6" t="s">
        <v>1745</v>
      </c>
    </row>
    <row r="86" spans="1:8" ht="18.75" customHeight="1">
      <c r="A86" s="10" t="s">
        <v>822</v>
      </c>
      <c r="B86" s="64" t="s">
        <v>1743</v>
      </c>
      <c r="C86" s="65"/>
      <c r="D86" s="6"/>
      <c r="E86" s="6"/>
      <c r="F86" s="6">
        <v>207</v>
      </c>
      <c r="G86" s="6" t="s">
        <v>16</v>
      </c>
      <c r="H86" s="6" t="s">
        <v>1745</v>
      </c>
    </row>
    <row r="87" spans="1:8" ht="18.75" customHeight="1">
      <c r="A87" s="10" t="s">
        <v>823</v>
      </c>
      <c r="B87" s="64" t="s">
        <v>1744</v>
      </c>
      <c r="C87" s="65"/>
      <c r="D87" s="6"/>
      <c r="E87" s="6"/>
      <c r="F87" s="6">
        <v>207</v>
      </c>
      <c r="G87" s="6" t="s">
        <v>16</v>
      </c>
      <c r="H87" s="6" t="s">
        <v>1745</v>
      </c>
    </row>
    <row r="88" spans="1:8" ht="18.75" customHeight="1">
      <c r="A88" s="10"/>
      <c r="B88" s="62"/>
      <c r="C88" s="63"/>
      <c r="D88" s="6"/>
      <c r="E88" s="6"/>
      <c r="F88" s="6">
        <v>207</v>
      </c>
      <c r="G88" s="6" t="s">
        <v>16</v>
      </c>
      <c r="H88" s="6" t="s">
        <v>1745</v>
      </c>
    </row>
    <row r="89" spans="1:8" ht="18.75" customHeight="1" thickBot="1">
      <c r="A89" s="10"/>
      <c r="B89" s="66"/>
      <c r="C89" s="67"/>
      <c r="D89" s="6"/>
      <c r="E89" s="6"/>
      <c r="F89" s="6">
        <v>207</v>
      </c>
      <c r="G89" s="6" t="s">
        <v>16</v>
      </c>
      <c r="H89" s="6" t="s">
        <v>1745</v>
      </c>
    </row>
    <row r="90" spans="1:8" ht="18.75" customHeight="1" thickBot="1">
      <c r="A90" s="11" t="s">
        <v>111</v>
      </c>
      <c r="B90" s="25"/>
      <c r="C90" s="7"/>
      <c r="D90" s="6"/>
      <c r="E90" s="6"/>
      <c r="F90" s="6">
        <v>207</v>
      </c>
      <c r="G90" s="6" t="s">
        <v>16</v>
      </c>
      <c r="H90" s="6" t="s">
        <v>1745</v>
      </c>
    </row>
    <row r="91" spans="1:8" ht="18.75" customHeight="1">
      <c r="A91" s="10" t="s">
        <v>112</v>
      </c>
      <c r="B91" s="34" t="str">
        <f>_xlfn.LET(_xlpm.inp,$B$90,_xlpm.nInp,_xlfn.LET(_xlpm.raw,UPPER(TRIM($B$90)),_xlpm.clean,SUBSTITUTE(SUBSTITUTE(SUBSTITUTE(SUBSTITUTE(SUBSTITUTE(_xlpm.raw,"，",","),"、",","),"；",","),"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 s="19"/>
      <c r="D91" s="6"/>
      <c r="E91" s="6"/>
      <c r="F91" s="6">
        <v>207</v>
      </c>
      <c r="G91" s="6" t="s">
        <v>16</v>
      </c>
      <c r="H91" s="6" t="s">
        <v>1745</v>
      </c>
    </row>
    <row r="92" spans="1:8" ht="18.75" customHeight="1">
      <c r="A92" s="10" t="s">
        <v>113</v>
      </c>
      <c r="B92" s="35" t="str">
        <f>_xlfn.LET(_xlpm.inp,$B$90,_xlpm.nStd,_xlfn.LET(_xlpm.raw,UPPER(TRIM($G$82)),_xlpm.clean,SUBSTITUTE(SUBSTITUTE(SUBSTITUTE(SUBSTITUTE(SUBSTITUTE(_xlpm.raw,"，",","),"、",","),"；",","),"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 s="18"/>
      <c r="D92" s="6"/>
      <c r="E92" s="6"/>
      <c r="F92" s="6">
        <v>207</v>
      </c>
      <c r="G92" s="6" t="s">
        <v>16</v>
      </c>
      <c r="H92" s="6" t="s">
        <v>1745</v>
      </c>
    </row>
    <row r="93" spans="1:8" ht="18.75" customHeight="1">
      <c r="A93" s="37" t="s">
        <v>114</v>
      </c>
      <c r="B93" s="52" t="str">
        <f>_xlfn.LET(_xlpm.inp,$B$90,_xlpm.p,$H$82,IF(OR(LEN(TRIM(_xlpm.inp))=0,LEN(TRIM(_xlpm.p))=0,_xlpm.p=0),"",_xlpm.p))</f>
        <v/>
      </c>
      <c r="C93" s="63"/>
      <c r="D93" s="6"/>
      <c r="E93" s="6"/>
      <c r="F93" s="6">
        <v>207</v>
      </c>
      <c r="G93" s="6" t="s">
        <v>16</v>
      </c>
      <c r="H93" s="6" t="s">
        <v>1745</v>
      </c>
    </row>
    <row r="94" spans="1:8" ht="18.75" customHeight="1" thickBot="1">
      <c r="A94" s="12"/>
      <c r="B94" s="54"/>
      <c r="C94" s="55"/>
      <c r="D94" s="6"/>
      <c r="E94" s="6"/>
      <c r="F94" s="6">
        <v>207</v>
      </c>
      <c r="G94" s="6" t="s">
        <v>16</v>
      </c>
      <c r="H94" s="6" t="s">
        <v>1745</v>
      </c>
    </row>
    <row r="95" spans="1:8" ht="58.5" customHeight="1" thickTop="1" thickBot="1">
      <c r="A95" s="8" t="s">
        <v>1746</v>
      </c>
      <c r="B95" s="56" t="s">
        <v>1903</v>
      </c>
      <c r="C95" s="57"/>
      <c r="D95" s="6"/>
      <c r="E95" s="6"/>
      <c r="F95" s="6">
        <v>208</v>
      </c>
      <c r="G95" s="6" t="s">
        <v>15</v>
      </c>
      <c r="H95" s="6" t="s">
        <v>1751</v>
      </c>
    </row>
    <row r="96" spans="1:8" ht="18.75" customHeight="1">
      <c r="A96" s="13"/>
      <c r="B96" s="58"/>
      <c r="C96" s="59"/>
      <c r="D96" s="6"/>
      <c r="E96" s="6"/>
      <c r="F96" s="6">
        <v>208</v>
      </c>
      <c r="G96" s="6" t="s">
        <v>15</v>
      </c>
      <c r="H96" s="6" t="s">
        <v>1751</v>
      </c>
    </row>
    <row r="97" spans="1:8" ht="18.75" customHeight="1">
      <c r="A97" s="14" t="s">
        <v>820</v>
      </c>
      <c r="B97" s="60" t="s">
        <v>1747</v>
      </c>
      <c r="C97" s="61"/>
      <c r="D97" s="6"/>
      <c r="E97" s="6"/>
      <c r="F97" s="6">
        <v>208</v>
      </c>
      <c r="G97" s="6" t="s">
        <v>15</v>
      </c>
      <c r="H97" s="6" t="s">
        <v>1751</v>
      </c>
    </row>
    <row r="98" spans="1:8" ht="18.75" customHeight="1">
      <c r="A98" s="14" t="s">
        <v>821</v>
      </c>
      <c r="B98" s="60" t="s">
        <v>1748</v>
      </c>
      <c r="C98" s="61"/>
      <c r="D98" s="6"/>
      <c r="E98" s="6"/>
      <c r="F98" s="6">
        <v>208</v>
      </c>
      <c r="G98" s="6" t="s">
        <v>15</v>
      </c>
      <c r="H98" s="6" t="s">
        <v>1751</v>
      </c>
    </row>
    <row r="99" spans="1:8" ht="18.75" customHeight="1">
      <c r="A99" s="14" t="s">
        <v>822</v>
      </c>
      <c r="B99" s="60" t="s">
        <v>1749</v>
      </c>
      <c r="C99" s="61"/>
      <c r="D99" s="6"/>
      <c r="E99" s="6"/>
      <c r="F99" s="6">
        <v>208</v>
      </c>
      <c r="G99" s="6" t="s">
        <v>15</v>
      </c>
      <c r="H99" s="6" t="s">
        <v>1751</v>
      </c>
    </row>
    <row r="100" spans="1:8" ht="18.75" customHeight="1">
      <c r="A100" s="14" t="s">
        <v>823</v>
      </c>
      <c r="B100" s="60" t="s">
        <v>1750</v>
      </c>
      <c r="C100" s="61"/>
      <c r="D100" s="6"/>
      <c r="E100" s="6"/>
      <c r="F100" s="6">
        <v>208</v>
      </c>
      <c r="G100" s="6" t="s">
        <v>15</v>
      </c>
      <c r="H100" s="6" t="s">
        <v>1751</v>
      </c>
    </row>
    <row r="101" spans="1:8" ht="18.75" customHeight="1">
      <c r="A101" s="14"/>
      <c r="B101" s="62"/>
      <c r="C101" s="63"/>
      <c r="D101" s="6"/>
      <c r="E101" s="6"/>
      <c r="F101" s="6">
        <v>208</v>
      </c>
      <c r="G101" s="6" t="s">
        <v>15</v>
      </c>
      <c r="H101" s="6" t="s">
        <v>1751</v>
      </c>
    </row>
    <row r="102" spans="1:8" ht="18.75" customHeight="1" thickBot="1">
      <c r="A102" s="14"/>
      <c r="B102" s="66"/>
      <c r="C102" s="67"/>
      <c r="D102" s="6"/>
      <c r="E102" s="6"/>
      <c r="F102" s="6">
        <v>208</v>
      </c>
      <c r="G102" s="6" t="s">
        <v>15</v>
      </c>
      <c r="H102" s="6" t="s">
        <v>1751</v>
      </c>
    </row>
    <row r="103" spans="1:8" ht="18.75" customHeight="1" thickBot="1">
      <c r="A103" s="11" t="s">
        <v>111</v>
      </c>
      <c r="B103" s="25"/>
      <c r="C103" s="7"/>
      <c r="D103" s="6"/>
      <c r="E103" s="6"/>
      <c r="F103" s="6">
        <v>208</v>
      </c>
      <c r="G103" s="6" t="s">
        <v>15</v>
      </c>
      <c r="H103" s="6" t="s">
        <v>1751</v>
      </c>
    </row>
    <row r="104" spans="1:8" ht="18.75" customHeight="1">
      <c r="A104" s="14" t="s">
        <v>112</v>
      </c>
      <c r="B104" s="34" t="str">
        <f>_xlfn.LET(_xlpm.inp,$B$103,_xlpm.nInp,_xlfn.LET(_xlpm.raw,UPPER(TRIM($B$103)),_xlpm.clean,SUBSTITUTE(SUBSTITUTE(SUBSTITUTE(SUBSTITUTE(SUBSTITUTE(_xlpm.raw,"，",","),"、",","),"；",","),"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 s="19"/>
      <c r="D104" s="6"/>
      <c r="E104" s="6"/>
      <c r="F104" s="6">
        <v>208</v>
      </c>
      <c r="G104" s="6" t="s">
        <v>15</v>
      </c>
      <c r="H104" s="6" t="s">
        <v>1751</v>
      </c>
    </row>
    <row r="105" spans="1:8" ht="18.75" customHeight="1">
      <c r="A105" s="14" t="s">
        <v>113</v>
      </c>
      <c r="B105" s="35" t="str">
        <f>_xlfn.LET(_xlpm.inp,$B$103,_xlpm.nStd,_xlfn.LET(_xlpm.raw,UPPER(TRIM($G$95)),_xlpm.clean,SUBSTITUTE(SUBSTITUTE(SUBSTITUTE(SUBSTITUTE(SUBSTITUTE(_xlpm.raw,"，",","),"、",","),"；",","),"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 s="18"/>
      <c r="D105" s="6"/>
      <c r="E105" s="6"/>
      <c r="F105" s="6">
        <v>208</v>
      </c>
      <c r="G105" s="6" t="s">
        <v>15</v>
      </c>
      <c r="H105" s="6" t="s">
        <v>1751</v>
      </c>
    </row>
    <row r="106" spans="1:8" ht="18.75" customHeight="1">
      <c r="A106" s="37" t="s">
        <v>114</v>
      </c>
      <c r="B106" s="52" t="str">
        <f>_xlfn.LET(_xlpm.inp,$B$103,_xlpm.p,$H$95,IF(OR(LEN(TRIM(_xlpm.inp))=0,LEN(TRIM(_xlpm.p))=0,_xlpm.p=0),"",_xlpm.p))</f>
        <v/>
      </c>
      <c r="C106" s="63"/>
      <c r="D106" s="6"/>
      <c r="E106" s="6"/>
      <c r="F106" s="6">
        <v>208</v>
      </c>
      <c r="G106" s="6" t="s">
        <v>15</v>
      </c>
      <c r="H106" s="6" t="s">
        <v>1751</v>
      </c>
    </row>
    <row r="107" spans="1:8" ht="18.75" customHeight="1" thickBot="1">
      <c r="A107" s="15"/>
      <c r="B107" s="54"/>
      <c r="C107" s="55"/>
      <c r="D107" s="6"/>
      <c r="E107" s="6"/>
      <c r="F107" s="6">
        <v>208</v>
      </c>
      <c r="G107" s="6" t="s">
        <v>15</v>
      </c>
      <c r="H107" s="6" t="s">
        <v>1751</v>
      </c>
    </row>
    <row r="108" spans="1:8" ht="58.5" customHeight="1" thickTop="1" thickBot="1">
      <c r="A108" s="8" t="s">
        <v>1752</v>
      </c>
      <c r="B108" s="56" t="s">
        <v>1753</v>
      </c>
      <c r="C108" s="57"/>
      <c r="D108" s="6"/>
      <c r="E108" s="6"/>
      <c r="F108" s="6">
        <v>209</v>
      </c>
      <c r="G108" s="6" t="s">
        <v>894</v>
      </c>
      <c r="H108" s="6" t="s">
        <v>1759</v>
      </c>
    </row>
    <row r="109" spans="1:8" ht="18.75" customHeight="1">
      <c r="A109" s="9"/>
      <c r="B109" s="74"/>
      <c r="C109" s="75"/>
      <c r="D109" s="6"/>
      <c r="E109" s="6"/>
      <c r="F109" s="6">
        <v>209</v>
      </c>
      <c r="G109" s="6" t="s">
        <v>894</v>
      </c>
      <c r="H109" s="6" t="s">
        <v>1759</v>
      </c>
    </row>
    <row r="110" spans="1:8" ht="18.75" customHeight="1">
      <c r="A110" s="10" t="s">
        <v>820</v>
      </c>
      <c r="B110" s="64" t="s">
        <v>1754</v>
      </c>
      <c r="C110" s="65"/>
      <c r="D110" s="6"/>
      <c r="E110" s="6"/>
      <c r="F110" s="6">
        <v>209</v>
      </c>
      <c r="G110" s="6" t="s">
        <v>894</v>
      </c>
      <c r="H110" s="6" t="s">
        <v>1759</v>
      </c>
    </row>
    <row r="111" spans="1:8" ht="18.75" customHeight="1">
      <c r="A111" s="10" t="s">
        <v>821</v>
      </c>
      <c r="B111" s="64" t="s">
        <v>1755</v>
      </c>
      <c r="C111" s="65"/>
      <c r="D111" s="6"/>
      <c r="E111" s="6"/>
      <c r="F111" s="6">
        <v>209</v>
      </c>
      <c r="G111" s="6" t="s">
        <v>894</v>
      </c>
      <c r="H111" s="6" t="s">
        <v>1759</v>
      </c>
    </row>
    <row r="112" spans="1:8" ht="18.75" customHeight="1">
      <c r="A112" s="10" t="s">
        <v>822</v>
      </c>
      <c r="B112" s="64" t="s">
        <v>1756</v>
      </c>
      <c r="C112" s="65"/>
      <c r="D112" s="6"/>
      <c r="E112" s="6"/>
      <c r="F112" s="6">
        <v>209</v>
      </c>
      <c r="G112" s="6" t="s">
        <v>894</v>
      </c>
      <c r="H112" s="6" t="s">
        <v>1759</v>
      </c>
    </row>
    <row r="113" spans="1:8" ht="18.75" customHeight="1">
      <c r="A113" s="10" t="s">
        <v>823</v>
      </c>
      <c r="B113" s="64" t="s">
        <v>1757</v>
      </c>
      <c r="C113" s="65"/>
      <c r="D113" s="6"/>
      <c r="E113" s="6"/>
      <c r="F113" s="6">
        <v>209</v>
      </c>
      <c r="G113" s="6" t="s">
        <v>894</v>
      </c>
      <c r="H113" s="6" t="s">
        <v>1759</v>
      </c>
    </row>
    <row r="114" spans="1:8" ht="18.75" customHeight="1">
      <c r="A114" s="10" t="s">
        <v>826</v>
      </c>
      <c r="B114" s="62" t="s">
        <v>1758</v>
      </c>
      <c r="C114" s="63"/>
      <c r="D114" s="6"/>
      <c r="E114" s="6"/>
      <c r="F114" s="6">
        <v>209</v>
      </c>
      <c r="G114" s="6" t="s">
        <v>894</v>
      </c>
      <c r="H114" s="6" t="s">
        <v>1759</v>
      </c>
    </row>
    <row r="115" spans="1:8" ht="18.75" customHeight="1" thickBot="1">
      <c r="A115" s="10"/>
      <c r="B115" s="66"/>
      <c r="C115" s="67"/>
      <c r="D115" s="6"/>
      <c r="E115" s="6"/>
      <c r="F115" s="6">
        <v>209</v>
      </c>
      <c r="G115" s="6" t="s">
        <v>894</v>
      </c>
      <c r="H115" s="6" t="s">
        <v>1759</v>
      </c>
    </row>
    <row r="116" spans="1:8" ht="18.75" customHeight="1" thickBot="1">
      <c r="A116" s="11" t="s">
        <v>111</v>
      </c>
      <c r="B116" s="25"/>
      <c r="C116" s="7"/>
      <c r="D116" s="6"/>
      <c r="E116" s="6"/>
      <c r="F116" s="6">
        <v>209</v>
      </c>
      <c r="G116" s="6" t="s">
        <v>894</v>
      </c>
      <c r="H116" s="6" t="s">
        <v>1759</v>
      </c>
    </row>
    <row r="117" spans="1:8" ht="18.75" customHeight="1">
      <c r="A117" s="10" t="s">
        <v>112</v>
      </c>
      <c r="B117" s="34" t="str">
        <f>_xlfn.LET(_xlpm.inp,$B$116,_xlpm.nInp,_xlfn.LET(_xlpm.raw,UPPER(TRIM($B$116)),_xlpm.clean,SUBSTITUTE(SUBSTITUTE(SUBSTITUTE(SUBSTITUTE(SUBSTITUTE(_xlpm.raw,"，",","),"、",","),"；",","),"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 s="19"/>
      <c r="D117" s="6"/>
      <c r="E117" s="6"/>
      <c r="F117" s="6">
        <v>209</v>
      </c>
      <c r="G117" s="6" t="s">
        <v>894</v>
      </c>
      <c r="H117" s="6" t="s">
        <v>1759</v>
      </c>
    </row>
    <row r="118" spans="1:8" ht="18.75" customHeight="1">
      <c r="A118" s="10" t="s">
        <v>113</v>
      </c>
      <c r="B118" s="35" t="str">
        <f>_xlfn.LET(_xlpm.inp,$B$116,_xlpm.nStd,_xlfn.LET(_xlpm.raw,UPPER(TRIM($G$108)),_xlpm.clean,SUBSTITUTE(SUBSTITUTE(SUBSTITUTE(SUBSTITUTE(SUBSTITUTE(_xlpm.raw,"，",","),"、",","),"；",","),"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 s="18"/>
      <c r="D118" s="6"/>
      <c r="E118" s="6"/>
      <c r="F118" s="6">
        <v>209</v>
      </c>
      <c r="G118" s="6" t="s">
        <v>894</v>
      </c>
      <c r="H118" s="6" t="s">
        <v>1759</v>
      </c>
    </row>
    <row r="119" spans="1:8" ht="18.75" customHeight="1">
      <c r="A119" s="37" t="s">
        <v>114</v>
      </c>
      <c r="B119" s="52" t="str">
        <f>_xlfn.LET(_xlpm.inp,$B$116,_xlpm.p,$H$108,IF(OR(LEN(TRIM(_xlpm.inp))=0,LEN(TRIM(_xlpm.p))=0,_xlpm.p=0),"",_xlpm.p))</f>
        <v/>
      </c>
      <c r="C119" s="63"/>
      <c r="D119" s="6"/>
      <c r="E119" s="6"/>
      <c r="F119" s="6">
        <v>209</v>
      </c>
      <c r="G119" s="6" t="s">
        <v>894</v>
      </c>
      <c r="H119" s="6" t="s">
        <v>1759</v>
      </c>
    </row>
    <row r="120" spans="1:8" ht="18.75" customHeight="1" thickBot="1">
      <c r="A120" s="12"/>
      <c r="B120" s="54"/>
      <c r="C120" s="55"/>
      <c r="D120" s="6"/>
      <c r="E120" s="6"/>
      <c r="F120" s="6">
        <v>209</v>
      </c>
      <c r="G120" s="6" t="s">
        <v>894</v>
      </c>
      <c r="H120" s="6" t="s">
        <v>1759</v>
      </c>
    </row>
    <row r="121" spans="1:8" ht="58.5" customHeight="1" thickTop="1" thickBot="1">
      <c r="A121" s="8" t="s">
        <v>1760</v>
      </c>
      <c r="B121" s="56" t="s">
        <v>1761</v>
      </c>
      <c r="C121" s="57"/>
      <c r="D121" s="6"/>
      <c r="E121" s="6"/>
      <c r="F121" s="6">
        <v>210</v>
      </c>
      <c r="G121" s="6" t="s">
        <v>824</v>
      </c>
      <c r="H121" s="6" t="s">
        <v>1767</v>
      </c>
    </row>
    <row r="122" spans="1:8" ht="18.75" customHeight="1">
      <c r="A122" s="13"/>
      <c r="B122" s="58"/>
      <c r="C122" s="59"/>
      <c r="D122" s="6"/>
      <c r="E122" s="6"/>
      <c r="F122" s="6">
        <v>210</v>
      </c>
      <c r="G122" s="6" t="s">
        <v>824</v>
      </c>
      <c r="H122" s="6" t="s">
        <v>1767</v>
      </c>
    </row>
    <row r="123" spans="1:8" ht="18.75" customHeight="1">
      <c r="A123" s="14" t="s">
        <v>820</v>
      </c>
      <c r="B123" s="60" t="s">
        <v>1762</v>
      </c>
      <c r="C123" s="61"/>
      <c r="D123" s="6"/>
      <c r="E123" s="6"/>
      <c r="F123" s="6">
        <v>210</v>
      </c>
      <c r="G123" s="6" t="s">
        <v>824</v>
      </c>
      <c r="H123" s="6" t="s">
        <v>1767</v>
      </c>
    </row>
    <row r="124" spans="1:8" ht="18.75" customHeight="1">
      <c r="A124" s="14" t="s">
        <v>821</v>
      </c>
      <c r="B124" s="60" t="s">
        <v>1763</v>
      </c>
      <c r="C124" s="61"/>
      <c r="D124" s="6"/>
      <c r="E124" s="6"/>
      <c r="F124" s="6">
        <v>210</v>
      </c>
      <c r="G124" s="6" t="s">
        <v>824</v>
      </c>
      <c r="H124" s="6" t="s">
        <v>1767</v>
      </c>
    </row>
    <row r="125" spans="1:8" ht="18.75" customHeight="1">
      <c r="A125" s="14" t="s">
        <v>822</v>
      </c>
      <c r="B125" s="60" t="s">
        <v>1764</v>
      </c>
      <c r="C125" s="61"/>
      <c r="D125" s="6"/>
      <c r="E125" s="6"/>
      <c r="F125" s="6">
        <v>210</v>
      </c>
      <c r="G125" s="6" t="s">
        <v>824</v>
      </c>
      <c r="H125" s="6" t="s">
        <v>1767</v>
      </c>
    </row>
    <row r="126" spans="1:8" ht="18.75" customHeight="1">
      <c r="A126" s="14" t="s">
        <v>823</v>
      </c>
      <c r="B126" s="60" t="s">
        <v>1765</v>
      </c>
      <c r="C126" s="61"/>
      <c r="D126" s="6"/>
      <c r="E126" s="6"/>
      <c r="F126" s="6">
        <v>210</v>
      </c>
      <c r="G126" s="6" t="s">
        <v>824</v>
      </c>
      <c r="H126" s="6" t="s">
        <v>1767</v>
      </c>
    </row>
    <row r="127" spans="1:8" ht="18.75" customHeight="1">
      <c r="A127" s="14" t="s">
        <v>826</v>
      </c>
      <c r="B127" s="62" t="s">
        <v>1766</v>
      </c>
      <c r="C127" s="63"/>
      <c r="D127" s="6"/>
      <c r="E127" s="6"/>
      <c r="F127" s="6">
        <v>210</v>
      </c>
      <c r="G127" s="6" t="s">
        <v>824</v>
      </c>
      <c r="H127" s="6" t="s">
        <v>1767</v>
      </c>
    </row>
    <row r="128" spans="1:8" ht="18.75" customHeight="1" thickBot="1">
      <c r="A128" s="14"/>
      <c r="B128" s="66"/>
      <c r="C128" s="67"/>
      <c r="D128" s="6"/>
      <c r="E128" s="6"/>
      <c r="F128" s="6">
        <v>210</v>
      </c>
      <c r="G128" s="6" t="s">
        <v>824</v>
      </c>
      <c r="H128" s="6" t="s">
        <v>1767</v>
      </c>
    </row>
    <row r="129" spans="1:8" ht="18.75" customHeight="1" thickBot="1">
      <c r="A129" s="11" t="s">
        <v>111</v>
      </c>
      <c r="B129" s="25"/>
      <c r="C129" s="7"/>
      <c r="D129" s="6"/>
      <c r="E129" s="6"/>
      <c r="F129" s="6">
        <v>210</v>
      </c>
      <c r="G129" s="6" t="s">
        <v>824</v>
      </c>
      <c r="H129" s="6" t="s">
        <v>1767</v>
      </c>
    </row>
    <row r="130" spans="1:8" ht="18.75" customHeight="1">
      <c r="A130" s="14" t="s">
        <v>112</v>
      </c>
      <c r="B130" s="34" t="str">
        <f>_xlfn.LET(_xlpm.inp,$B$129,_xlpm.nInp,_xlfn.LET(_xlpm.raw,UPPER(TRIM($B$129)),_xlpm.clean,SUBSTITUTE(SUBSTITUTE(SUBSTITUTE(SUBSTITUTE(SUBSTITUTE(_xlpm.raw,"，",","),"、",","),"；",","),"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 s="19"/>
      <c r="D130" s="6"/>
      <c r="E130" s="6"/>
      <c r="F130" s="6">
        <v>210</v>
      </c>
      <c r="G130" s="6" t="s">
        <v>824</v>
      </c>
      <c r="H130" s="6" t="s">
        <v>1767</v>
      </c>
    </row>
    <row r="131" spans="1:8" ht="18.75" customHeight="1">
      <c r="A131" s="14" t="s">
        <v>113</v>
      </c>
      <c r="B131" s="35" t="str">
        <f>_xlfn.LET(_xlpm.inp,$B$129,_xlpm.nStd,_xlfn.LET(_xlpm.raw,UPPER(TRIM($G$121)),_xlpm.clean,SUBSTITUTE(SUBSTITUTE(SUBSTITUTE(SUBSTITUTE(SUBSTITUTE(_xlpm.raw,"，",","),"、",","),"；",","),"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1" s="18"/>
      <c r="D131" s="6"/>
      <c r="E131" s="6"/>
      <c r="F131" s="6">
        <v>210</v>
      </c>
      <c r="G131" s="6" t="s">
        <v>824</v>
      </c>
      <c r="H131" s="6" t="s">
        <v>1767</v>
      </c>
    </row>
    <row r="132" spans="1:8" ht="18.75" customHeight="1">
      <c r="A132" s="37" t="s">
        <v>114</v>
      </c>
      <c r="B132" s="52" t="str">
        <f>_xlfn.LET(_xlpm.inp,$B$129,_xlpm.p,$H$121,IF(OR(LEN(TRIM(_xlpm.inp))=0,LEN(TRIM(_xlpm.p))=0,_xlpm.p=0),"",_xlpm.p))</f>
        <v/>
      </c>
      <c r="C132" s="63"/>
      <c r="D132" s="6"/>
      <c r="E132" s="6"/>
      <c r="F132" s="6">
        <v>210</v>
      </c>
      <c r="G132" s="6" t="s">
        <v>824</v>
      </c>
      <c r="H132" s="6" t="s">
        <v>1767</v>
      </c>
    </row>
    <row r="133" spans="1:8" ht="18.75" customHeight="1" thickBot="1">
      <c r="A133" s="15"/>
      <c r="B133" s="54"/>
      <c r="C133" s="55"/>
      <c r="D133" s="6"/>
      <c r="E133" s="6"/>
      <c r="F133" s="6">
        <v>210</v>
      </c>
      <c r="G133" s="6" t="s">
        <v>824</v>
      </c>
      <c r="H133" s="6" t="s">
        <v>1767</v>
      </c>
    </row>
    <row r="134" spans="1:8" ht="58.5" customHeight="1" thickTop="1" thickBot="1">
      <c r="A134" s="8" t="s">
        <v>1768</v>
      </c>
      <c r="B134" s="56" t="s">
        <v>1769</v>
      </c>
      <c r="C134" s="57"/>
      <c r="D134" s="6"/>
      <c r="E134" s="6"/>
      <c r="F134" s="6">
        <v>211</v>
      </c>
      <c r="G134" s="6" t="s">
        <v>16</v>
      </c>
      <c r="H134" s="6" t="s">
        <v>1774</v>
      </c>
    </row>
    <row r="135" spans="1:8" ht="18.75" customHeight="1">
      <c r="A135" s="9"/>
      <c r="B135" s="74"/>
      <c r="C135" s="75"/>
      <c r="D135" s="6"/>
      <c r="E135" s="6"/>
      <c r="F135" s="6">
        <v>211</v>
      </c>
      <c r="G135" s="6" t="s">
        <v>16</v>
      </c>
      <c r="H135" s="6" t="s">
        <v>1774</v>
      </c>
    </row>
    <row r="136" spans="1:8" ht="18.75" customHeight="1">
      <c r="A136" s="10" t="s">
        <v>820</v>
      </c>
      <c r="B136" s="64" t="s">
        <v>1770</v>
      </c>
      <c r="C136" s="65"/>
      <c r="D136" s="6"/>
      <c r="E136" s="6"/>
      <c r="F136" s="6">
        <v>211</v>
      </c>
      <c r="G136" s="6" t="s">
        <v>16</v>
      </c>
      <c r="H136" s="6" t="s">
        <v>1774</v>
      </c>
    </row>
    <row r="137" spans="1:8" ht="18.75" customHeight="1">
      <c r="A137" s="10" t="s">
        <v>821</v>
      </c>
      <c r="B137" s="64" t="s">
        <v>1771</v>
      </c>
      <c r="C137" s="65"/>
      <c r="D137" s="6"/>
      <c r="E137" s="6"/>
      <c r="F137" s="6">
        <v>211</v>
      </c>
      <c r="G137" s="6" t="s">
        <v>16</v>
      </c>
      <c r="H137" s="6" t="s">
        <v>1774</v>
      </c>
    </row>
    <row r="138" spans="1:8" ht="18.75" customHeight="1">
      <c r="A138" s="10" t="s">
        <v>822</v>
      </c>
      <c r="B138" s="64" t="s">
        <v>1772</v>
      </c>
      <c r="C138" s="65"/>
      <c r="D138" s="6"/>
      <c r="E138" s="6"/>
      <c r="F138" s="6">
        <v>211</v>
      </c>
      <c r="G138" s="6" t="s">
        <v>16</v>
      </c>
      <c r="H138" s="6" t="s">
        <v>1774</v>
      </c>
    </row>
    <row r="139" spans="1:8" ht="18.75" customHeight="1">
      <c r="A139" s="10" t="s">
        <v>823</v>
      </c>
      <c r="B139" s="64" t="s">
        <v>1773</v>
      </c>
      <c r="C139" s="65"/>
      <c r="D139" s="6"/>
      <c r="E139" s="6"/>
      <c r="F139" s="6">
        <v>211</v>
      </c>
      <c r="G139" s="6" t="s">
        <v>16</v>
      </c>
      <c r="H139" s="6" t="s">
        <v>1774</v>
      </c>
    </row>
    <row r="140" spans="1:8" ht="18.75" customHeight="1">
      <c r="A140" s="10"/>
      <c r="B140" s="62"/>
      <c r="C140" s="63"/>
      <c r="D140" s="6"/>
      <c r="E140" s="6"/>
      <c r="F140" s="6">
        <v>211</v>
      </c>
      <c r="G140" s="6" t="s">
        <v>16</v>
      </c>
      <c r="H140" s="6" t="s">
        <v>1774</v>
      </c>
    </row>
    <row r="141" spans="1:8" ht="18.75" customHeight="1" thickBot="1">
      <c r="A141" s="10"/>
      <c r="B141" s="66"/>
      <c r="C141" s="67"/>
      <c r="D141" s="6"/>
      <c r="E141" s="6"/>
      <c r="F141" s="6">
        <v>211</v>
      </c>
      <c r="G141" s="6" t="s">
        <v>16</v>
      </c>
      <c r="H141" s="6" t="s">
        <v>1774</v>
      </c>
    </row>
    <row r="142" spans="1:8" ht="18.75" customHeight="1" thickBot="1">
      <c r="A142" s="11" t="s">
        <v>111</v>
      </c>
      <c r="B142" s="25"/>
      <c r="C142" s="7"/>
      <c r="D142" s="6"/>
      <c r="E142" s="6"/>
      <c r="F142" s="6">
        <v>211</v>
      </c>
      <c r="G142" s="6" t="s">
        <v>16</v>
      </c>
      <c r="H142" s="6" t="s">
        <v>1774</v>
      </c>
    </row>
    <row r="143" spans="1:8" ht="18.75" customHeight="1">
      <c r="A143" s="10" t="s">
        <v>112</v>
      </c>
      <c r="B143" s="34" t="str">
        <f>_xlfn.LET(_xlpm.inp,$B$142,_xlpm.nInp,_xlfn.LET(_xlpm.raw,UPPER(TRIM($B$142)),_xlpm.clean,SUBSTITUTE(SUBSTITUTE(SUBSTITUTE(SUBSTITUTE(SUBSTITUTE(_xlpm.raw,"，",","),"、",","),"；",","),"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3" s="19"/>
      <c r="D143" s="6"/>
      <c r="E143" s="6"/>
      <c r="F143" s="6">
        <v>211</v>
      </c>
      <c r="G143" s="6" t="s">
        <v>16</v>
      </c>
      <c r="H143" s="6" t="s">
        <v>1774</v>
      </c>
    </row>
    <row r="144" spans="1:8" ht="18.75" customHeight="1">
      <c r="A144" s="10" t="s">
        <v>113</v>
      </c>
      <c r="B144" s="35" t="str">
        <f>_xlfn.LET(_xlpm.inp,$B$142,_xlpm.nStd,_xlfn.LET(_xlpm.raw,UPPER(TRIM($G$134)),_xlpm.clean,SUBSTITUTE(SUBSTITUTE(SUBSTITUTE(SUBSTITUTE(SUBSTITUTE(_xlpm.raw,"，",","),"、",","),"；",","),"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4" s="18"/>
      <c r="D144" s="6"/>
      <c r="E144" s="6"/>
      <c r="F144" s="6">
        <v>211</v>
      </c>
      <c r="G144" s="6" t="s">
        <v>16</v>
      </c>
      <c r="H144" s="6" t="s">
        <v>1774</v>
      </c>
    </row>
    <row r="145" spans="1:8" ht="18.75" customHeight="1">
      <c r="A145" s="37" t="s">
        <v>114</v>
      </c>
      <c r="B145" s="52" t="str">
        <f>_xlfn.LET(_xlpm.inp,$B$142,_xlpm.p,$H$134,IF(OR(LEN(TRIM(_xlpm.inp))=0,LEN(TRIM(_xlpm.p))=0,_xlpm.p=0),"",_xlpm.p))</f>
        <v/>
      </c>
      <c r="C145" s="63"/>
      <c r="D145" s="6"/>
      <c r="E145" s="6"/>
      <c r="F145" s="6">
        <v>211</v>
      </c>
      <c r="G145" s="6" t="s">
        <v>16</v>
      </c>
      <c r="H145" s="6" t="s">
        <v>1774</v>
      </c>
    </row>
    <row r="146" spans="1:8" ht="18.75" customHeight="1" thickBot="1">
      <c r="A146" s="12"/>
      <c r="B146" s="54"/>
      <c r="C146" s="55"/>
      <c r="D146" s="6"/>
      <c r="E146" s="6"/>
      <c r="F146" s="6">
        <v>211</v>
      </c>
      <c r="G146" s="6" t="s">
        <v>16</v>
      </c>
      <c r="H146" s="6" t="s">
        <v>1774</v>
      </c>
    </row>
    <row r="147" spans="1:8" ht="58.5" customHeight="1" thickTop="1" thickBot="1">
      <c r="A147" s="8" t="s">
        <v>1775</v>
      </c>
      <c r="B147" s="56" t="s">
        <v>1776</v>
      </c>
      <c r="C147" s="57"/>
      <c r="D147" s="6"/>
      <c r="E147" s="6"/>
      <c r="F147" s="6">
        <v>212</v>
      </c>
      <c r="G147" s="6" t="s">
        <v>15</v>
      </c>
      <c r="H147" s="6" t="s">
        <v>1781</v>
      </c>
    </row>
    <row r="148" spans="1:8" ht="18.75" customHeight="1">
      <c r="A148" s="13"/>
      <c r="B148" s="58"/>
      <c r="C148" s="59"/>
      <c r="D148" s="6"/>
      <c r="E148" s="6"/>
      <c r="F148" s="6">
        <v>212</v>
      </c>
      <c r="G148" s="6" t="s">
        <v>15</v>
      </c>
      <c r="H148" s="6" t="s">
        <v>1781</v>
      </c>
    </row>
    <row r="149" spans="1:8" ht="18.75" customHeight="1">
      <c r="A149" s="14" t="s">
        <v>820</v>
      </c>
      <c r="B149" s="60" t="s">
        <v>1777</v>
      </c>
      <c r="C149" s="61"/>
      <c r="D149" s="6"/>
      <c r="E149" s="6"/>
      <c r="F149" s="6">
        <v>212</v>
      </c>
      <c r="G149" s="6" t="s">
        <v>15</v>
      </c>
      <c r="H149" s="6" t="s">
        <v>1781</v>
      </c>
    </row>
    <row r="150" spans="1:8" ht="18.75" customHeight="1">
      <c r="A150" s="14" t="s">
        <v>821</v>
      </c>
      <c r="B150" s="60" t="s">
        <v>1778</v>
      </c>
      <c r="C150" s="61"/>
      <c r="D150" s="6"/>
      <c r="E150" s="6"/>
      <c r="F150" s="6">
        <v>212</v>
      </c>
      <c r="G150" s="6" t="s">
        <v>15</v>
      </c>
      <c r="H150" s="6" t="s">
        <v>1781</v>
      </c>
    </row>
    <row r="151" spans="1:8" ht="18.75" customHeight="1">
      <c r="A151" s="14" t="s">
        <v>822</v>
      </c>
      <c r="B151" s="60" t="s">
        <v>1779</v>
      </c>
      <c r="C151" s="61"/>
      <c r="D151" s="6"/>
      <c r="E151" s="6"/>
      <c r="F151" s="6">
        <v>212</v>
      </c>
      <c r="G151" s="6" t="s">
        <v>15</v>
      </c>
      <c r="H151" s="6" t="s">
        <v>1781</v>
      </c>
    </row>
    <row r="152" spans="1:8" ht="18.75" customHeight="1">
      <c r="A152" s="14" t="s">
        <v>823</v>
      </c>
      <c r="B152" s="60" t="s">
        <v>1780</v>
      </c>
      <c r="C152" s="61"/>
      <c r="D152" s="6"/>
      <c r="E152" s="6"/>
      <c r="F152" s="6">
        <v>212</v>
      </c>
      <c r="G152" s="6" t="s">
        <v>15</v>
      </c>
      <c r="H152" s="6" t="s">
        <v>1781</v>
      </c>
    </row>
    <row r="153" spans="1:8" ht="18.75" customHeight="1">
      <c r="A153" s="14"/>
      <c r="B153" s="62"/>
      <c r="C153" s="63"/>
      <c r="D153" s="6"/>
      <c r="E153" s="6"/>
      <c r="F153" s="6">
        <v>212</v>
      </c>
      <c r="G153" s="6" t="s">
        <v>15</v>
      </c>
      <c r="H153" s="6" t="s">
        <v>1781</v>
      </c>
    </row>
    <row r="154" spans="1:8" ht="18.75" customHeight="1" thickBot="1">
      <c r="A154" s="14"/>
      <c r="B154" s="66"/>
      <c r="C154" s="67"/>
      <c r="D154" s="6"/>
      <c r="E154" s="6"/>
      <c r="F154" s="6">
        <v>212</v>
      </c>
      <c r="G154" s="6" t="s">
        <v>15</v>
      </c>
      <c r="H154" s="6" t="s">
        <v>1781</v>
      </c>
    </row>
    <row r="155" spans="1:8" ht="18.75" customHeight="1" thickBot="1">
      <c r="A155" s="11" t="s">
        <v>111</v>
      </c>
      <c r="B155" s="25"/>
      <c r="C155" s="7"/>
      <c r="D155" s="6"/>
      <c r="E155" s="6"/>
      <c r="F155" s="6">
        <v>212</v>
      </c>
      <c r="G155" s="6" t="s">
        <v>15</v>
      </c>
      <c r="H155" s="6" t="s">
        <v>1781</v>
      </c>
    </row>
    <row r="156" spans="1:8" ht="18.75" customHeight="1">
      <c r="A156" s="14" t="s">
        <v>112</v>
      </c>
      <c r="B156" s="34" t="str">
        <f>_xlfn.LET(_xlpm.inp,$B$155,_xlpm.nInp,_xlfn.LET(_xlpm.raw,UPPER(TRIM($B$155)),_xlpm.clean,SUBSTITUTE(SUBSTITUTE(SUBSTITUTE(SUBSTITUTE(SUBSTITUTE(_xlpm.raw,"，",","),"、",","),"；",","),"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6" s="19"/>
      <c r="D156" s="6"/>
      <c r="E156" s="6"/>
      <c r="F156" s="6">
        <v>212</v>
      </c>
      <c r="G156" s="6" t="s">
        <v>15</v>
      </c>
      <c r="H156" s="6" t="s">
        <v>1781</v>
      </c>
    </row>
    <row r="157" spans="1:8" ht="18.75" customHeight="1">
      <c r="A157" s="14" t="s">
        <v>113</v>
      </c>
      <c r="B157" s="35" t="str">
        <f>_xlfn.LET(_xlpm.inp,$B$155,_xlpm.nStd,_xlfn.LET(_xlpm.raw,UPPER(TRIM($G$147)),_xlpm.clean,SUBSTITUTE(SUBSTITUTE(SUBSTITUTE(SUBSTITUTE(SUBSTITUTE(_xlpm.raw,"，",","),"、",","),"；",","),"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57" s="18"/>
      <c r="D157" s="6"/>
      <c r="E157" s="6"/>
      <c r="F157" s="6">
        <v>212</v>
      </c>
      <c r="G157" s="6" t="s">
        <v>15</v>
      </c>
      <c r="H157" s="6" t="s">
        <v>1781</v>
      </c>
    </row>
    <row r="158" spans="1:8" ht="18.75" customHeight="1">
      <c r="A158" s="37" t="s">
        <v>114</v>
      </c>
      <c r="B158" s="52" t="str">
        <f>_xlfn.LET(_xlpm.inp,$B$155,_xlpm.p,$H$147,IF(OR(LEN(TRIM(_xlpm.inp))=0,LEN(TRIM(_xlpm.p))=0,_xlpm.p=0),"",_xlpm.p))</f>
        <v/>
      </c>
      <c r="C158" s="63"/>
      <c r="D158" s="6"/>
      <c r="E158" s="6"/>
      <c r="F158" s="6">
        <v>212</v>
      </c>
      <c r="G158" s="6" t="s">
        <v>15</v>
      </c>
      <c r="H158" s="6" t="s">
        <v>1781</v>
      </c>
    </row>
    <row r="159" spans="1:8" ht="18.75" customHeight="1" thickBot="1">
      <c r="A159" s="15"/>
      <c r="B159" s="54"/>
      <c r="C159" s="55"/>
      <c r="D159" s="6"/>
      <c r="E159" s="6"/>
      <c r="F159" s="6">
        <v>212</v>
      </c>
      <c r="G159" s="6" t="s">
        <v>15</v>
      </c>
      <c r="H159" s="6" t="s">
        <v>1781</v>
      </c>
    </row>
    <row r="160" spans="1:8" ht="58.5" customHeight="1" thickTop="1" thickBot="1">
      <c r="A160" s="8" t="s">
        <v>1782</v>
      </c>
      <c r="B160" s="56" t="s">
        <v>1783</v>
      </c>
      <c r="C160" s="57"/>
      <c r="D160" s="6"/>
      <c r="E160" s="6"/>
      <c r="F160" s="6">
        <v>213</v>
      </c>
      <c r="G160" s="6" t="s">
        <v>17</v>
      </c>
      <c r="H160" s="6" t="s">
        <v>2365</v>
      </c>
    </row>
    <row r="161" spans="1:8" ht="18.75" customHeight="1">
      <c r="A161" s="9"/>
      <c r="B161" s="74"/>
      <c r="C161" s="75"/>
      <c r="D161" s="6"/>
      <c r="E161" s="6"/>
      <c r="F161" s="6">
        <v>213</v>
      </c>
      <c r="G161" s="6" t="s">
        <v>17</v>
      </c>
      <c r="H161" s="6"/>
    </row>
    <row r="162" spans="1:8" ht="18.75" customHeight="1">
      <c r="A162" s="10" t="s">
        <v>820</v>
      </c>
      <c r="B162" s="64" t="s">
        <v>1784</v>
      </c>
      <c r="C162" s="65"/>
      <c r="D162" s="6"/>
      <c r="E162" s="6"/>
      <c r="F162" s="6">
        <v>213</v>
      </c>
      <c r="G162" s="6" t="s">
        <v>17</v>
      </c>
      <c r="H162" s="6"/>
    </row>
    <row r="163" spans="1:8" ht="18.75" customHeight="1">
      <c r="A163" s="10" t="s">
        <v>821</v>
      </c>
      <c r="B163" s="64" t="s">
        <v>1785</v>
      </c>
      <c r="C163" s="65"/>
      <c r="D163" s="6"/>
      <c r="E163" s="6"/>
      <c r="F163" s="6">
        <v>213</v>
      </c>
      <c r="G163" s="6" t="s">
        <v>17</v>
      </c>
      <c r="H163" s="6"/>
    </row>
    <row r="164" spans="1:8" ht="18.75" customHeight="1">
      <c r="A164" s="10" t="s">
        <v>822</v>
      </c>
      <c r="B164" s="64" t="s">
        <v>845</v>
      </c>
      <c r="C164" s="65"/>
      <c r="D164" s="6"/>
      <c r="E164" s="6"/>
      <c r="F164" s="6">
        <v>213</v>
      </c>
      <c r="G164" s="6" t="s">
        <v>17</v>
      </c>
      <c r="H164" s="6"/>
    </row>
    <row r="165" spans="1:8" ht="18.75" customHeight="1">
      <c r="A165" s="10" t="s">
        <v>823</v>
      </c>
      <c r="B165" s="64" t="s">
        <v>1786</v>
      </c>
      <c r="C165" s="65"/>
      <c r="D165" s="6"/>
      <c r="E165" s="6"/>
      <c r="F165" s="6">
        <v>213</v>
      </c>
      <c r="G165" s="6" t="s">
        <v>17</v>
      </c>
      <c r="H165" s="6"/>
    </row>
    <row r="166" spans="1:8" ht="18.75" customHeight="1">
      <c r="A166" s="10"/>
      <c r="B166" s="62"/>
      <c r="C166" s="63"/>
      <c r="D166" s="6"/>
      <c r="E166" s="6"/>
      <c r="F166" s="6">
        <v>213</v>
      </c>
      <c r="G166" s="6" t="s">
        <v>17</v>
      </c>
      <c r="H166" s="6"/>
    </row>
    <row r="167" spans="1:8" ht="18.75" customHeight="1" thickBot="1">
      <c r="A167" s="10"/>
      <c r="B167" s="66"/>
      <c r="C167" s="67"/>
      <c r="D167" s="6"/>
      <c r="E167" s="6"/>
      <c r="F167" s="6">
        <v>213</v>
      </c>
      <c r="G167" s="6" t="s">
        <v>17</v>
      </c>
      <c r="H167" s="6"/>
    </row>
    <row r="168" spans="1:8" ht="18.75" customHeight="1" thickBot="1">
      <c r="A168" s="11" t="s">
        <v>111</v>
      </c>
      <c r="B168" s="25"/>
      <c r="C168" s="7"/>
      <c r="D168" s="6"/>
      <c r="E168" s="6"/>
      <c r="F168" s="6">
        <v>213</v>
      </c>
      <c r="G168" s="6" t="s">
        <v>17</v>
      </c>
      <c r="H168" s="6"/>
    </row>
    <row r="169" spans="1:8" ht="18.75" customHeight="1">
      <c r="A169" s="10" t="s">
        <v>112</v>
      </c>
      <c r="B169" s="34" t="str">
        <f>_xlfn.LET(_xlpm.inp,$B$168,_xlpm.nInp,_xlfn.LET(_xlpm.raw,UPPER(TRIM($B$168)),_xlpm.clean,SUBSTITUTE(SUBSTITUTE(SUBSTITUTE(SUBSTITUTE(SUBSTITUTE(_xlpm.raw,"，",","),"、",","),"；",","),"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69" s="19"/>
      <c r="D169" s="6"/>
      <c r="E169" s="6"/>
      <c r="F169" s="6">
        <v>213</v>
      </c>
      <c r="G169" s="6" t="s">
        <v>17</v>
      </c>
      <c r="H169" s="6"/>
    </row>
    <row r="170" spans="1:8" ht="18.75" customHeight="1">
      <c r="A170" s="10" t="s">
        <v>113</v>
      </c>
      <c r="B170" s="35" t="str">
        <f>_xlfn.LET(_xlpm.inp,$B$168,_xlpm.nStd,_xlfn.LET(_xlpm.raw,UPPER(TRIM($G$160)),_xlpm.clean,SUBSTITUTE(SUBSTITUTE(SUBSTITUTE(SUBSTITUTE(SUBSTITUTE(_xlpm.raw,"，",","),"、",","),"；",","),"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0" s="18"/>
      <c r="D170" s="6"/>
      <c r="E170" s="6"/>
      <c r="F170" s="6">
        <v>213</v>
      </c>
      <c r="G170" s="6" t="s">
        <v>17</v>
      </c>
      <c r="H170" s="6"/>
    </row>
    <row r="171" spans="1:8" ht="18.75" customHeight="1">
      <c r="A171" s="37" t="s">
        <v>114</v>
      </c>
      <c r="B171" s="52" t="str">
        <f>_xlfn.LET(_xlpm.inp,$B$168,_xlpm.p,$H$160,IF(OR(LEN(TRIM(_xlpm.inp))=0,LEN(TRIM(_xlpm.p))=0,_xlpm.p=0),"",_xlpm.p))</f>
        <v/>
      </c>
      <c r="C171" s="63"/>
      <c r="D171" s="6"/>
      <c r="E171" s="6"/>
      <c r="F171" s="6">
        <v>213</v>
      </c>
      <c r="G171" s="6" t="s">
        <v>17</v>
      </c>
      <c r="H171" s="6"/>
    </row>
    <row r="172" spans="1:8" ht="18.75" customHeight="1" thickBot="1">
      <c r="A172" s="12"/>
      <c r="B172" s="54"/>
      <c r="C172" s="55"/>
      <c r="D172" s="6"/>
      <c r="E172" s="6"/>
      <c r="F172" s="6">
        <v>213</v>
      </c>
      <c r="G172" s="6" t="s">
        <v>17</v>
      </c>
      <c r="H172" s="6"/>
    </row>
    <row r="173" spans="1:8" ht="58.5" customHeight="1" thickTop="1" thickBot="1">
      <c r="A173" s="8" t="s">
        <v>1787</v>
      </c>
      <c r="B173" s="56" t="s">
        <v>1788</v>
      </c>
      <c r="C173" s="57"/>
      <c r="D173" s="6"/>
      <c r="E173" s="6"/>
      <c r="F173" s="6">
        <v>214</v>
      </c>
      <c r="G173" s="6" t="s">
        <v>15</v>
      </c>
      <c r="H173" s="6" t="s">
        <v>1793</v>
      </c>
    </row>
    <row r="174" spans="1:8" ht="18.75" customHeight="1">
      <c r="A174" s="13"/>
      <c r="B174" s="58"/>
      <c r="C174" s="59"/>
      <c r="D174" s="6"/>
      <c r="E174" s="6"/>
      <c r="F174" s="6">
        <v>214</v>
      </c>
      <c r="G174" s="6" t="s">
        <v>15</v>
      </c>
      <c r="H174" s="6" t="s">
        <v>1793</v>
      </c>
    </row>
    <row r="175" spans="1:8" ht="18.75" customHeight="1">
      <c r="A175" s="14" t="s">
        <v>820</v>
      </c>
      <c r="B175" s="60" t="s">
        <v>1789</v>
      </c>
      <c r="C175" s="61"/>
      <c r="D175" s="6"/>
      <c r="E175" s="6"/>
      <c r="F175" s="6">
        <v>214</v>
      </c>
      <c r="G175" s="6" t="s">
        <v>15</v>
      </c>
      <c r="H175" s="6" t="s">
        <v>1793</v>
      </c>
    </row>
    <row r="176" spans="1:8" ht="18.75" customHeight="1">
      <c r="A176" s="14" t="s">
        <v>821</v>
      </c>
      <c r="B176" s="60" t="s">
        <v>1790</v>
      </c>
      <c r="C176" s="61"/>
      <c r="D176" s="6"/>
      <c r="E176" s="6"/>
      <c r="F176" s="6">
        <v>214</v>
      </c>
      <c r="G176" s="6" t="s">
        <v>15</v>
      </c>
      <c r="H176" s="6" t="s">
        <v>1793</v>
      </c>
    </row>
    <row r="177" spans="1:8" ht="18.75" customHeight="1">
      <c r="A177" s="14" t="s">
        <v>822</v>
      </c>
      <c r="B177" s="60" t="s">
        <v>1791</v>
      </c>
      <c r="C177" s="61"/>
      <c r="D177" s="6"/>
      <c r="E177" s="6"/>
      <c r="F177" s="6">
        <v>214</v>
      </c>
      <c r="G177" s="6" t="s">
        <v>15</v>
      </c>
      <c r="H177" s="6" t="s">
        <v>1793</v>
      </c>
    </row>
    <row r="178" spans="1:8" ht="18.75" customHeight="1">
      <c r="A178" s="14" t="s">
        <v>823</v>
      </c>
      <c r="B178" s="60" t="s">
        <v>1792</v>
      </c>
      <c r="C178" s="61"/>
      <c r="D178" s="6"/>
      <c r="E178" s="6"/>
      <c r="F178" s="6">
        <v>214</v>
      </c>
      <c r="G178" s="6" t="s">
        <v>15</v>
      </c>
      <c r="H178" s="6" t="s">
        <v>1793</v>
      </c>
    </row>
    <row r="179" spans="1:8" ht="18.75" customHeight="1">
      <c r="A179" s="14"/>
      <c r="B179" s="60"/>
      <c r="C179" s="61"/>
      <c r="D179" s="6"/>
      <c r="E179" s="6"/>
      <c r="F179" s="6">
        <v>214</v>
      </c>
      <c r="G179" s="6" t="s">
        <v>15</v>
      </c>
      <c r="H179" s="6" t="s">
        <v>1793</v>
      </c>
    </row>
    <row r="180" spans="1:8" ht="18.75" customHeight="1" thickBot="1">
      <c r="A180" s="14"/>
      <c r="B180" s="66"/>
      <c r="C180" s="67"/>
      <c r="D180" s="6"/>
      <c r="E180" s="6"/>
      <c r="F180" s="6">
        <v>214</v>
      </c>
      <c r="G180" s="6" t="s">
        <v>15</v>
      </c>
      <c r="H180" s="6" t="s">
        <v>1793</v>
      </c>
    </row>
    <row r="181" spans="1:8" ht="18.75" customHeight="1" thickBot="1">
      <c r="A181" s="11" t="s">
        <v>111</v>
      </c>
      <c r="B181" s="25"/>
      <c r="C181" s="7"/>
      <c r="D181" s="6"/>
      <c r="E181" s="6"/>
      <c r="F181" s="6">
        <v>214</v>
      </c>
      <c r="G181" s="6" t="s">
        <v>15</v>
      </c>
      <c r="H181" s="6" t="s">
        <v>1793</v>
      </c>
    </row>
    <row r="182" spans="1:8" ht="18.75" customHeight="1">
      <c r="A182" s="14" t="s">
        <v>112</v>
      </c>
      <c r="B182" s="34" t="str">
        <f>_xlfn.LET(_xlpm.inp,$B$181,_xlpm.nInp,_xlfn.LET(_xlpm.raw,UPPER(TRIM($B$181)),_xlpm.clean,SUBSTITUTE(SUBSTITUTE(SUBSTITUTE(SUBSTITUTE(SUBSTITUTE(_xlpm.raw,"，",","),"、",","),"；",","),"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2" s="19"/>
      <c r="D182" s="6"/>
      <c r="E182" s="6"/>
      <c r="F182" s="6">
        <v>214</v>
      </c>
      <c r="G182" s="6" t="s">
        <v>15</v>
      </c>
      <c r="H182" s="6" t="s">
        <v>1793</v>
      </c>
    </row>
    <row r="183" spans="1:8" ht="18.75" customHeight="1">
      <c r="A183" s="14" t="s">
        <v>113</v>
      </c>
      <c r="B183" s="35" t="str">
        <f>_xlfn.LET(_xlpm.inp,$B$181,_xlpm.nStd,_xlfn.LET(_xlpm.raw,UPPER(TRIM($G$173)),_xlpm.clean,SUBSTITUTE(SUBSTITUTE(SUBSTITUTE(SUBSTITUTE(SUBSTITUTE(_xlpm.raw,"，",","),"、",","),"；",","),"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3" s="18"/>
      <c r="D183" s="6"/>
      <c r="E183" s="6"/>
      <c r="F183" s="6">
        <v>214</v>
      </c>
      <c r="G183" s="6" t="s">
        <v>15</v>
      </c>
      <c r="H183" s="6" t="s">
        <v>1793</v>
      </c>
    </row>
    <row r="184" spans="1:8" ht="18.75" customHeight="1">
      <c r="A184" s="37" t="s">
        <v>114</v>
      </c>
      <c r="B184" s="52" t="str">
        <f>_xlfn.LET(_xlpm.inp,$B$181,_xlpm.p,$H$173,IF(OR(LEN(TRIM(_xlpm.inp))=0,LEN(TRIM(_xlpm.p))=0,_xlpm.p=0),"",_xlpm.p))</f>
        <v/>
      </c>
      <c r="C184" s="63"/>
      <c r="D184" s="6"/>
      <c r="E184" s="6"/>
      <c r="F184" s="6">
        <v>214</v>
      </c>
      <c r="G184" s="6" t="s">
        <v>15</v>
      </c>
      <c r="H184" s="6" t="s">
        <v>1793</v>
      </c>
    </row>
    <row r="185" spans="1:8" ht="18.75" customHeight="1" thickBot="1">
      <c r="A185" s="15"/>
      <c r="B185" s="54"/>
      <c r="C185" s="55"/>
      <c r="D185" s="6"/>
      <c r="E185" s="6"/>
      <c r="F185" s="6">
        <v>214</v>
      </c>
      <c r="G185" s="6" t="s">
        <v>15</v>
      </c>
      <c r="H185" s="6" t="s">
        <v>1793</v>
      </c>
    </row>
    <row r="186" spans="1:8" ht="58.5" customHeight="1" thickTop="1" thickBot="1">
      <c r="A186" s="8" t="s">
        <v>1794</v>
      </c>
      <c r="B186" s="56" t="s">
        <v>1795</v>
      </c>
      <c r="C186" s="57"/>
      <c r="D186" s="6"/>
      <c r="E186" s="6"/>
      <c r="F186" s="6">
        <v>215</v>
      </c>
      <c r="G186" s="6" t="s">
        <v>14</v>
      </c>
      <c r="H186" s="6" t="s">
        <v>1800</v>
      </c>
    </row>
    <row r="187" spans="1:8" ht="18.75" customHeight="1">
      <c r="A187" s="9"/>
      <c r="B187" s="74"/>
      <c r="C187" s="75"/>
      <c r="D187" s="6"/>
      <c r="E187" s="6"/>
      <c r="F187" s="6">
        <v>215</v>
      </c>
      <c r="G187" s="6" t="s">
        <v>14</v>
      </c>
      <c r="H187" s="6" t="s">
        <v>1800</v>
      </c>
    </row>
    <row r="188" spans="1:8" ht="18.75" customHeight="1">
      <c r="A188" s="10" t="s">
        <v>820</v>
      </c>
      <c r="B188" s="64" t="s">
        <v>1796</v>
      </c>
      <c r="C188" s="65"/>
      <c r="D188" s="6"/>
      <c r="E188" s="6"/>
      <c r="F188" s="6">
        <v>215</v>
      </c>
      <c r="G188" s="6" t="s">
        <v>14</v>
      </c>
      <c r="H188" s="6" t="s">
        <v>1800</v>
      </c>
    </row>
    <row r="189" spans="1:8" ht="18.75" customHeight="1">
      <c r="A189" s="10" t="s">
        <v>821</v>
      </c>
      <c r="B189" s="64" t="s">
        <v>1797</v>
      </c>
      <c r="C189" s="65"/>
      <c r="D189" s="6"/>
      <c r="E189" s="6"/>
      <c r="F189" s="6">
        <v>215</v>
      </c>
      <c r="G189" s="6" t="s">
        <v>14</v>
      </c>
      <c r="H189" s="6" t="s">
        <v>1800</v>
      </c>
    </row>
    <row r="190" spans="1:8" ht="18.75" customHeight="1">
      <c r="A190" s="10" t="s">
        <v>822</v>
      </c>
      <c r="B190" s="64" t="s">
        <v>1798</v>
      </c>
      <c r="C190" s="65"/>
      <c r="D190" s="6"/>
      <c r="E190" s="6"/>
      <c r="F190" s="6">
        <v>215</v>
      </c>
      <c r="G190" s="6" t="s">
        <v>14</v>
      </c>
      <c r="H190" s="6" t="s">
        <v>1800</v>
      </c>
    </row>
    <row r="191" spans="1:8" ht="18.75" customHeight="1">
      <c r="A191" s="10" t="s">
        <v>823</v>
      </c>
      <c r="B191" s="64" t="s">
        <v>1799</v>
      </c>
      <c r="C191" s="65"/>
      <c r="D191" s="6"/>
      <c r="E191" s="6"/>
      <c r="F191" s="6">
        <v>215</v>
      </c>
      <c r="G191" s="6" t="s">
        <v>14</v>
      </c>
      <c r="H191" s="6" t="s">
        <v>1800</v>
      </c>
    </row>
    <row r="192" spans="1:8" ht="18.75" customHeight="1">
      <c r="A192" s="10"/>
      <c r="B192" s="64"/>
      <c r="C192" s="65"/>
      <c r="D192" s="6"/>
      <c r="E192" s="6"/>
      <c r="F192" s="6">
        <v>215</v>
      </c>
      <c r="G192" s="6" t="s">
        <v>14</v>
      </c>
      <c r="H192" s="6" t="s">
        <v>1800</v>
      </c>
    </row>
    <row r="193" spans="1:8" ht="18.75" customHeight="1" thickBot="1">
      <c r="A193" s="10"/>
      <c r="B193" s="66"/>
      <c r="C193" s="67"/>
      <c r="D193" s="6"/>
      <c r="E193" s="6"/>
      <c r="F193" s="6">
        <v>215</v>
      </c>
      <c r="G193" s="6" t="s">
        <v>14</v>
      </c>
      <c r="H193" s="6" t="s">
        <v>1800</v>
      </c>
    </row>
    <row r="194" spans="1:8" ht="18.75" customHeight="1" thickBot="1">
      <c r="A194" s="11" t="s">
        <v>111</v>
      </c>
      <c r="B194" s="25"/>
      <c r="C194" s="7"/>
      <c r="D194" s="6"/>
      <c r="E194" s="6"/>
      <c r="F194" s="6">
        <v>215</v>
      </c>
      <c r="G194" s="6" t="s">
        <v>14</v>
      </c>
      <c r="H194" s="6" t="s">
        <v>1800</v>
      </c>
    </row>
    <row r="195" spans="1:8" ht="18.75" customHeight="1">
      <c r="A195" s="10" t="s">
        <v>112</v>
      </c>
      <c r="B195" s="34" t="str">
        <f>_xlfn.LET(_xlpm.inp,$B$194,_xlpm.nInp,_xlfn.LET(_xlpm.raw,UPPER(TRIM($B$194)),_xlpm.clean,SUBSTITUTE(SUBSTITUTE(SUBSTITUTE(SUBSTITUTE(SUBSTITUTE(_xlpm.raw,"，",","),"、",","),"；",","),"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95" s="19"/>
      <c r="D195" s="6"/>
      <c r="E195" s="6"/>
      <c r="F195" s="6">
        <v>215</v>
      </c>
      <c r="G195" s="6" t="s">
        <v>14</v>
      </c>
      <c r="H195" s="6" t="s">
        <v>1800</v>
      </c>
    </row>
    <row r="196" spans="1:8" ht="18.75" customHeight="1">
      <c r="A196" s="10" t="s">
        <v>113</v>
      </c>
      <c r="B196" s="35" t="str">
        <f>_xlfn.LET(_xlpm.inp,$B$194,_xlpm.nStd,_xlfn.LET(_xlpm.raw,UPPER(TRIM($G$186)),_xlpm.clean,SUBSTITUTE(SUBSTITUTE(SUBSTITUTE(SUBSTITUTE(SUBSTITUTE(_xlpm.raw,"，",","),"、",","),"；",","),"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96" s="18"/>
      <c r="D196" s="6"/>
      <c r="E196" s="6"/>
      <c r="F196" s="6">
        <v>215</v>
      </c>
      <c r="G196" s="6" t="s">
        <v>14</v>
      </c>
      <c r="H196" s="6" t="s">
        <v>1800</v>
      </c>
    </row>
    <row r="197" spans="1:8" ht="18.75" customHeight="1">
      <c r="A197" s="37" t="s">
        <v>114</v>
      </c>
      <c r="B197" s="52" t="str">
        <f>_xlfn.LET(_xlpm.inp,$B$194,_xlpm.p,$H$186,IF(OR(LEN(TRIM(_xlpm.inp))=0,LEN(TRIM(_xlpm.p))=0,_xlpm.p=0),"",_xlpm.p))</f>
        <v/>
      </c>
      <c r="C197" s="63"/>
      <c r="D197" s="6"/>
      <c r="E197" s="6"/>
      <c r="F197" s="6">
        <v>215</v>
      </c>
      <c r="G197" s="6" t="s">
        <v>14</v>
      </c>
      <c r="H197" s="6" t="s">
        <v>1800</v>
      </c>
    </row>
    <row r="198" spans="1:8" ht="18.75" customHeight="1" thickBot="1">
      <c r="A198" s="12"/>
      <c r="B198" s="54"/>
      <c r="C198" s="55"/>
      <c r="D198" s="6"/>
      <c r="E198" s="6"/>
      <c r="F198" s="6">
        <v>215</v>
      </c>
      <c r="G198" s="6" t="s">
        <v>14</v>
      </c>
      <c r="H198" s="6" t="s">
        <v>1800</v>
      </c>
    </row>
    <row r="199" spans="1:8" ht="58.5" customHeight="1" thickTop="1" thickBot="1">
      <c r="A199" s="8" t="s">
        <v>1801</v>
      </c>
      <c r="B199" s="56" t="s">
        <v>1802</v>
      </c>
      <c r="C199" s="57"/>
      <c r="D199" s="6"/>
      <c r="E199" s="6"/>
      <c r="F199" s="6">
        <v>216</v>
      </c>
      <c r="G199" s="6" t="s">
        <v>15</v>
      </c>
      <c r="H199" s="6" t="s">
        <v>1807</v>
      </c>
    </row>
    <row r="200" spans="1:8" ht="18.75" customHeight="1">
      <c r="A200" s="13"/>
      <c r="B200" s="58"/>
      <c r="C200" s="59"/>
      <c r="D200" s="6"/>
      <c r="E200" s="6"/>
      <c r="F200" s="6">
        <v>216</v>
      </c>
      <c r="G200" s="6" t="s">
        <v>15</v>
      </c>
      <c r="H200" s="6" t="s">
        <v>1807</v>
      </c>
    </row>
    <row r="201" spans="1:8" ht="18.75" customHeight="1">
      <c r="A201" s="14" t="s">
        <v>820</v>
      </c>
      <c r="B201" s="60" t="s">
        <v>1803</v>
      </c>
      <c r="C201" s="61"/>
      <c r="D201" s="6"/>
      <c r="E201" s="6"/>
      <c r="F201" s="6">
        <v>216</v>
      </c>
      <c r="G201" s="6" t="s">
        <v>15</v>
      </c>
      <c r="H201" s="6" t="s">
        <v>1807</v>
      </c>
    </row>
    <row r="202" spans="1:8" ht="18.75" customHeight="1">
      <c r="A202" s="14" t="s">
        <v>821</v>
      </c>
      <c r="B202" s="60" t="s">
        <v>1804</v>
      </c>
      <c r="C202" s="61"/>
      <c r="D202" s="6"/>
      <c r="E202" s="6"/>
      <c r="F202" s="6">
        <v>216</v>
      </c>
      <c r="G202" s="6" t="s">
        <v>15</v>
      </c>
      <c r="H202" s="6" t="s">
        <v>1807</v>
      </c>
    </row>
    <row r="203" spans="1:8" ht="18.75" customHeight="1">
      <c r="A203" s="14" t="s">
        <v>822</v>
      </c>
      <c r="B203" s="60" t="s">
        <v>1805</v>
      </c>
      <c r="C203" s="61"/>
      <c r="D203" s="6"/>
      <c r="E203" s="6"/>
      <c r="F203" s="6">
        <v>216</v>
      </c>
      <c r="G203" s="6" t="s">
        <v>15</v>
      </c>
      <c r="H203" s="6" t="s">
        <v>1807</v>
      </c>
    </row>
    <row r="204" spans="1:8" ht="18.75" customHeight="1">
      <c r="A204" s="14" t="s">
        <v>823</v>
      </c>
      <c r="B204" s="60" t="s">
        <v>1806</v>
      </c>
      <c r="C204" s="61"/>
      <c r="D204" s="6"/>
      <c r="E204" s="6"/>
      <c r="F204" s="6">
        <v>216</v>
      </c>
      <c r="G204" s="6" t="s">
        <v>15</v>
      </c>
      <c r="H204" s="6" t="s">
        <v>1807</v>
      </c>
    </row>
    <row r="205" spans="1:8" ht="18.75" customHeight="1">
      <c r="A205" s="14"/>
      <c r="B205" s="62"/>
      <c r="C205" s="63"/>
      <c r="D205" s="6"/>
      <c r="E205" s="6"/>
      <c r="F205" s="6">
        <v>216</v>
      </c>
      <c r="G205" s="6" t="s">
        <v>15</v>
      </c>
      <c r="H205" s="6" t="s">
        <v>1807</v>
      </c>
    </row>
    <row r="206" spans="1:8" ht="18.75" customHeight="1" thickBot="1">
      <c r="A206" s="14"/>
      <c r="B206" s="66"/>
      <c r="C206" s="67"/>
      <c r="D206" s="6"/>
      <c r="E206" s="6"/>
      <c r="F206" s="6">
        <v>216</v>
      </c>
      <c r="G206" s="6" t="s">
        <v>15</v>
      </c>
      <c r="H206" s="6" t="s">
        <v>1807</v>
      </c>
    </row>
    <row r="207" spans="1:8" ht="18.75" customHeight="1" thickBot="1">
      <c r="A207" s="11" t="s">
        <v>111</v>
      </c>
      <c r="B207" s="25"/>
      <c r="C207" s="7"/>
      <c r="D207" s="6"/>
      <c r="E207" s="6"/>
      <c r="F207" s="6">
        <v>216</v>
      </c>
      <c r="G207" s="6" t="s">
        <v>15</v>
      </c>
      <c r="H207" s="6" t="s">
        <v>1807</v>
      </c>
    </row>
    <row r="208" spans="1:8" ht="18.75" customHeight="1">
      <c r="A208" s="14" t="s">
        <v>112</v>
      </c>
      <c r="B208" s="34" t="str">
        <f>_xlfn.LET(_xlpm.inp,$B$207,_xlpm.nInp,_xlfn.LET(_xlpm.raw,UPPER(TRIM($B$207)),_xlpm.clean,SUBSTITUTE(SUBSTITUTE(SUBSTITUTE(SUBSTITUTE(SUBSTITUTE(_xlpm.raw,"，",","),"、",","),"；",","),"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08" s="19"/>
      <c r="D208" s="6"/>
      <c r="E208" s="6"/>
      <c r="F208" s="6">
        <v>216</v>
      </c>
      <c r="G208" s="6" t="s">
        <v>15</v>
      </c>
      <c r="H208" s="6" t="s">
        <v>1807</v>
      </c>
    </row>
    <row r="209" spans="1:8" ht="18.75" customHeight="1">
      <c r="A209" s="14" t="s">
        <v>113</v>
      </c>
      <c r="B209" s="35" t="str">
        <f>_xlfn.LET(_xlpm.inp,$B$207,_xlpm.nStd,_xlfn.LET(_xlpm.raw,UPPER(TRIM($G$199)),_xlpm.clean,SUBSTITUTE(SUBSTITUTE(SUBSTITUTE(SUBSTITUTE(SUBSTITUTE(_xlpm.raw,"，",","),"、",","),"；",","),"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09" s="18"/>
      <c r="D209" s="6"/>
      <c r="E209" s="6"/>
      <c r="F209" s="6">
        <v>216</v>
      </c>
      <c r="G209" s="6" t="s">
        <v>15</v>
      </c>
      <c r="H209" s="6" t="s">
        <v>1807</v>
      </c>
    </row>
    <row r="210" spans="1:8" ht="18.75" customHeight="1">
      <c r="A210" s="37" t="s">
        <v>114</v>
      </c>
      <c r="B210" s="52" t="str">
        <f>_xlfn.LET(_xlpm.inp,$B$207,_xlpm.p,$H$199,IF(OR(LEN(TRIM(_xlpm.inp))=0,LEN(TRIM(_xlpm.p))=0,_xlpm.p=0),"",_xlpm.p))</f>
        <v/>
      </c>
      <c r="C210" s="63"/>
      <c r="D210" s="6"/>
      <c r="E210" s="6"/>
      <c r="F210" s="6">
        <v>216</v>
      </c>
      <c r="G210" s="6" t="s">
        <v>15</v>
      </c>
      <c r="H210" s="6" t="s">
        <v>1807</v>
      </c>
    </row>
    <row r="211" spans="1:8" ht="18.75" customHeight="1" thickBot="1">
      <c r="A211" s="15"/>
      <c r="B211" s="54"/>
      <c r="C211" s="55"/>
      <c r="D211" s="6"/>
      <c r="E211" s="6"/>
      <c r="F211" s="6">
        <v>216</v>
      </c>
      <c r="G211" s="6" t="s">
        <v>15</v>
      </c>
      <c r="H211" s="6" t="s">
        <v>1807</v>
      </c>
    </row>
    <row r="212" spans="1:8" ht="58.5" customHeight="1" thickTop="1" thickBot="1">
      <c r="A212" s="8" t="s">
        <v>1808</v>
      </c>
      <c r="B212" s="56" t="s">
        <v>1809</v>
      </c>
      <c r="C212" s="57"/>
      <c r="D212" s="6"/>
      <c r="E212" s="6"/>
      <c r="F212" s="6">
        <v>217</v>
      </c>
      <c r="G212" s="6" t="s">
        <v>17</v>
      </c>
      <c r="H212" s="6" t="s">
        <v>1814</v>
      </c>
    </row>
    <row r="213" spans="1:8" ht="18.75" customHeight="1">
      <c r="A213" s="9"/>
      <c r="B213" s="74"/>
      <c r="C213" s="75"/>
      <c r="D213" s="6"/>
      <c r="E213" s="6"/>
      <c r="F213" s="6">
        <v>217</v>
      </c>
      <c r="G213" s="6" t="s">
        <v>17</v>
      </c>
      <c r="H213" s="6" t="s">
        <v>1814</v>
      </c>
    </row>
    <row r="214" spans="1:8" ht="18.75" customHeight="1">
      <c r="A214" s="10" t="s">
        <v>820</v>
      </c>
      <c r="B214" s="64" t="s">
        <v>1810</v>
      </c>
      <c r="C214" s="65"/>
      <c r="D214" s="6"/>
      <c r="E214" s="6"/>
      <c r="F214" s="6">
        <v>217</v>
      </c>
      <c r="G214" s="6" t="s">
        <v>17</v>
      </c>
      <c r="H214" s="6" t="s">
        <v>1814</v>
      </c>
    </row>
    <row r="215" spans="1:8" ht="18.75" customHeight="1">
      <c r="A215" s="10" t="s">
        <v>821</v>
      </c>
      <c r="B215" s="64" t="s">
        <v>1811</v>
      </c>
      <c r="C215" s="65"/>
      <c r="D215" s="6"/>
      <c r="E215" s="6"/>
      <c r="F215" s="6">
        <v>217</v>
      </c>
      <c r="G215" s="6" t="s">
        <v>17</v>
      </c>
      <c r="H215" s="6" t="s">
        <v>1814</v>
      </c>
    </row>
    <row r="216" spans="1:8" ht="18.75" customHeight="1">
      <c r="A216" s="10" t="s">
        <v>822</v>
      </c>
      <c r="B216" s="64" t="s">
        <v>1812</v>
      </c>
      <c r="C216" s="65"/>
      <c r="D216" s="6"/>
      <c r="E216" s="6"/>
      <c r="F216" s="6">
        <v>217</v>
      </c>
      <c r="G216" s="6" t="s">
        <v>17</v>
      </c>
      <c r="H216" s="6" t="s">
        <v>1814</v>
      </c>
    </row>
    <row r="217" spans="1:8" ht="18.75" customHeight="1">
      <c r="A217" s="10" t="s">
        <v>823</v>
      </c>
      <c r="B217" s="64" t="s">
        <v>1813</v>
      </c>
      <c r="C217" s="65"/>
      <c r="D217" s="6"/>
      <c r="E217" s="6"/>
      <c r="F217" s="6">
        <v>217</v>
      </c>
      <c r="G217" s="6" t="s">
        <v>17</v>
      </c>
      <c r="H217" s="6" t="s">
        <v>1814</v>
      </c>
    </row>
    <row r="218" spans="1:8" ht="18.75" customHeight="1">
      <c r="A218" s="10"/>
      <c r="B218" s="62"/>
      <c r="C218" s="63"/>
      <c r="D218" s="6"/>
      <c r="E218" s="6"/>
      <c r="F218" s="6">
        <v>217</v>
      </c>
      <c r="G218" s="6" t="s">
        <v>17</v>
      </c>
      <c r="H218" s="6" t="s">
        <v>1814</v>
      </c>
    </row>
    <row r="219" spans="1:8" ht="18.75" customHeight="1" thickBot="1">
      <c r="A219" s="10"/>
      <c r="B219" s="66"/>
      <c r="C219" s="67"/>
      <c r="D219" s="6"/>
      <c r="E219" s="6"/>
      <c r="F219" s="6">
        <v>217</v>
      </c>
      <c r="G219" s="6" t="s">
        <v>17</v>
      </c>
      <c r="H219" s="6" t="s">
        <v>1814</v>
      </c>
    </row>
    <row r="220" spans="1:8" ht="18.75" customHeight="1" thickBot="1">
      <c r="A220" s="11" t="s">
        <v>111</v>
      </c>
      <c r="B220" s="25"/>
      <c r="C220" s="7"/>
      <c r="D220" s="6"/>
      <c r="E220" s="6"/>
      <c r="F220" s="6">
        <v>217</v>
      </c>
      <c r="G220" s="6" t="s">
        <v>17</v>
      </c>
      <c r="H220" s="6" t="s">
        <v>1814</v>
      </c>
    </row>
    <row r="221" spans="1:8" ht="18.75" customHeight="1">
      <c r="A221" s="10" t="s">
        <v>112</v>
      </c>
      <c r="B221" s="34" t="str">
        <f>_xlfn.LET(_xlpm.inp,$B$220,_xlpm.nInp,_xlfn.LET(_xlpm.raw,UPPER(TRIM($B$220)),_xlpm.clean,SUBSTITUTE(SUBSTITUTE(SUBSTITUTE(SUBSTITUTE(SUBSTITUTE(_xlpm.raw,"，",","),"、",","),"；",","),"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21" s="19"/>
      <c r="D221" s="6"/>
      <c r="E221" s="6"/>
      <c r="F221" s="6">
        <v>217</v>
      </c>
      <c r="G221" s="6" t="s">
        <v>17</v>
      </c>
      <c r="H221" s="6" t="s">
        <v>1814</v>
      </c>
    </row>
    <row r="222" spans="1:8" ht="18.75" customHeight="1">
      <c r="A222" s="10" t="s">
        <v>113</v>
      </c>
      <c r="B222" s="35" t="str">
        <f>_xlfn.LET(_xlpm.inp,$B$220,_xlpm.nStd,_xlfn.LET(_xlpm.raw,UPPER(TRIM($G$212)),_xlpm.clean,SUBSTITUTE(SUBSTITUTE(SUBSTITUTE(SUBSTITUTE(SUBSTITUTE(_xlpm.raw,"，",","),"、",","),"；",","),"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22" s="18"/>
      <c r="D222" s="6"/>
      <c r="E222" s="6"/>
      <c r="F222" s="6">
        <v>217</v>
      </c>
      <c r="G222" s="6" t="s">
        <v>17</v>
      </c>
      <c r="H222" s="6" t="s">
        <v>1814</v>
      </c>
    </row>
    <row r="223" spans="1:8" ht="18.75" customHeight="1">
      <c r="A223" s="37" t="s">
        <v>114</v>
      </c>
      <c r="B223" s="52" t="str">
        <f>_xlfn.LET(_xlpm.inp,$B$220,_xlpm.p,$H$212,IF(OR(LEN(TRIM(_xlpm.inp))=0,LEN(TRIM(_xlpm.p))=0,_xlpm.p=0),"",_xlpm.p))</f>
        <v/>
      </c>
      <c r="C223" s="63"/>
      <c r="D223" s="6"/>
      <c r="E223" s="6"/>
      <c r="F223" s="6">
        <v>217</v>
      </c>
      <c r="G223" s="6" t="s">
        <v>17</v>
      </c>
      <c r="H223" s="6" t="s">
        <v>1814</v>
      </c>
    </row>
    <row r="224" spans="1:8" ht="18.75" customHeight="1" thickBot="1">
      <c r="A224" s="12"/>
      <c r="B224" s="54"/>
      <c r="C224" s="55"/>
      <c r="D224" s="6"/>
      <c r="E224" s="6"/>
      <c r="F224" s="6">
        <v>217</v>
      </c>
      <c r="G224" s="6" t="s">
        <v>17</v>
      </c>
      <c r="H224" s="6" t="s">
        <v>1814</v>
      </c>
    </row>
    <row r="225" spans="1:8" ht="58.5" customHeight="1" thickTop="1" thickBot="1">
      <c r="A225" s="8" t="s">
        <v>1815</v>
      </c>
      <c r="B225" s="56" t="s">
        <v>1816</v>
      </c>
      <c r="C225" s="57"/>
      <c r="D225" s="6"/>
      <c r="E225" s="6"/>
      <c r="F225" s="6">
        <v>218</v>
      </c>
      <c r="G225" s="6" t="s">
        <v>16</v>
      </c>
      <c r="H225" s="6"/>
    </row>
    <row r="226" spans="1:8" ht="18.75" customHeight="1">
      <c r="A226" s="13"/>
      <c r="B226" s="58"/>
      <c r="C226" s="59"/>
      <c r="D226" s="6"/>
      <c r="E226" s="6"/>
      <c r="F226" s="6">
        <v>218</v>
      </c>
      <c r="G226" s="6" t="s">
        <v>16</v>
      </c>
      <c r="H226" s="6"/>
    </row>
    <row r="227" spans="1:8" ht="18.75" customHeight="1">
      <c r="A227" s="14" t="s">
        <v>820</v>
      </c>
      <c r="B227" s="60" t="s">
        <v>1817</v>
      </c>
      <c r="C227" s="61"/>
      <c r="D227" s="6"/>
      <c r="E227" s="6"/>
      <c r="F227" s="6">
        <v>218</v>
      </c>
      <c r="G227" s="6" t="s">
        <v>16</v>
      </c>
      <c r="H227" s="6"/>
    </row>
    <row r="228" spans="1:8" ht="18.75" customHeight="1">
      <c r="A228" s="14" t="s">
        <v>821</v>
      </c>
      <c r="B228" s="60" t="s">
        <v>1818</v>
      </c>
      <c r="C228" s="61"/>
      <c r="D228" s="6"/>
      <c r="E228" s="6"/>
      <c r="F228" s="6">
        <v>218</v>
      </c>
      <c r="G228" s="6" t="s">
        <v>16</v>
      </c>
      <c r="H228" s="6"/>
    </row>
    <row r="229" spans="1:8" ht="18.75" customHeight="1">
      <c r="A229" s="14" t="s">
        <v>822</v>
      </c>
      <c r="B229" s="60" t="s">
        <v>1819</v>
      </c>
      <c r="C229" s="61"/>
      <c r="D229" s="6"/>
      <c r="E229" s="6"/>
      <c r="F229" s="6">
        <v>218</v>
      </c>
      <c r="G229" s="6" t="s">
        <v>16</v>
      </c>
      <c r="H229" s="6"/>
    </row>
    <row r="230" spans="1:8" ht="18.75" customHeight="1">
      <c r="A230" s="14" t="s">
        <v>823</v>
      </c>
      <c r="B230" s="60" t="s">
        <v>1820</v>
      </c>
      <c r="C230" s="61"/>
      <c r="D230" s="6"/>
      <c r="E230" s="6"/>
      <c r="F230" s="6">
        <v>218</v>
      </c>
      <c r="G230" s="6" t="s">
        <v>16</v>
      </c>
      <c r="H230" s="6"/>
    </row>
    <row r="231" spans="1:8" ht="18.75" customHeight="1">
      <c r="A231" s="14"/>
      <c r="B231" s="62"/>
      <c r="C231" s="63"/>
      <c r="D231" s="6"/>
      <c r="E231" s="6"/>
      <c r="F231" s="6">
        <v>218</v>
      </c>
      <c r="G231" s="6" t="s">
        <v>16</v>
      </c>
      <c r="H231" s="6"/>
    </row>
    <row r="232" spans="1:8" ht="18.75" customHeight="1" thickBot="1">
      <c r="A232" s="14"/>
      <c r="B232" s="66"/>
      <c r="C232" s="67"/>
      <c r="D232" s="6"/>
      <c r="E232" s="6"/>
      <c r="F232" s="6">
        <v>218</v>
      </c>
      <c r="G232" s="6" t="s">
        <v>16</v>
      </c>
      <c r="H232" s="6"/>
    </row>
    <row r="233" spans="1:8" ht="18.75" customHeight="1" thickBot="1">
      <c r="A233" s="11" t="s">
        <v>111</v>
      </c>
      <c r="B233" s="25"/>
      <c r="C233" s="7"/>
      <c r="D233" s="6"/>
      <c r="E233" s="6"/>
      <c r="F233" s="6">
        <v>218</v>
      </c>
      <c r="G233" s="6" t="s">
        <v>16</v>
      </c>
      <c r="H233" s="6"/>
    </row>
    <row r="234" spans="1:8" ht="18.75" customHeight="1">
      <c r="A234" s="14" t="s">
        <v>112</v>
      </c>
      <c r="B234" s="34" t="str">
        <f>_xlfn.LET(_xlpm.inp,$B$233,_xlpm.nInp,_xlfn.LET(_xlpm.raw,UPPER(TRIM($B$233)),_xlpm.clean,SUBSTITUTE(SUBSTITUTE(SUBSTITUTE(SUBSTITUTE(SUBSTITUTE(_xlpm.raw,"，",","),"、",","),"；",","),"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34" s="19"/>
      <c r="D234" s="6"/>
      <c r="E234" s="6"/>
      <c r="F234" s="6">
        <v>218</v>
      </c>
      <c r="G234" s="6" t="s">
        <v>16</v>
      </c>
      <c r="H234" s="6"/>
    </row>
    <row r="235" spans="1:8" ht="18.75" customHeight="1">
      <c r="A235" s="14" t="s">
        <v>113</v>
      </c>
      <c r="B235" s="35" t="str">
        <f>_xlfn.LET(_xlpm.inp,$B$233,_xlpm.nStd,_xlfn.LET(_xlpm.raw,UPPER(TRIM($G$225)),_xlpm.clean,SUBSTITUTE(SUBSTITUTE(SUBSTITUTE(SUBSTITUTE(SUBSTITUTE(_xlpm.raw,"，",","),"、",","),"；",","),"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35" s="18"/>
      <c r="D235" s="6"/>
      <c r="E235" s="6"/>
      <c r="F235" s="6">
        <v>218</v>
      </c>
      <c r="G235" s="6" t="s">
        <v>16</v>
      </c>
      <c r="H235" s="6"/>
    </row>
    <row r="236" spans="1:8" ht="18.75" customHeight="1">
      <c r="A236" s="37" t="s">
        <v>114</v>
      </c>
      <c r="B236" s="52" t="str">
        <f>_xlfn.LET(_xlpm.inp,$B$233,_xlpm.p,$H$225,IF(OR(LEN(TRIM(_xlpm.inp))=0,LEN(TRIM(_xlpm.p))=0,_xlpm.p=0),"",_xlpm.p))</f>
        <v/>
      </c>
      <c r="C236" s="63"/>
      <c r="D236" s="6"/>
      <c r="E236" s="6"/>
      <c r="F236" s="6">
        <v>218</v>
      </c>
      <c r="G236" s="6" t="s">
        <v>16</v>
      </c>
      <c r="H236" s="6"/>
    </row>
    <row r="237" spans="1:8" ht="18.75" customHeight="1" thickBot="1">
      <c r="A237" s="15"/>
      <c r="B237" s="54"/>
      <c r="C237" s="55"/>
      <c r="D237" s="6"/>
      <c r="E237" s="6"/>
      <c r="F237" s="6">
        <v>218</v>
      </c>
      <c r="G237" s="6" t="s">
        <v>16</v>
      </c>
      <c r="H237" s="6"/>
    </row>
    <row r="238" spans="1:8" ht="58.5" customHeight="1" thickTop="1" thickBot="1">
      <c r="A238" s="8" t="s">
        <v>1821</v>
      </c>
      <c r="B238" s="56" t="s">
        <v>1822</v>
      </c>
      <c r="C238" s="73"/>
      <c r="D238" s="6"/>
      <c r="E238" s="6"/>
      <c r="F238" s="6">
        <v>219</v>
      </c>
      <c r="G238" s="6" t="s">
        <v>17</v>
      </c>
      <c r="H238" s="6" t="s">
        <v>1827</v>
      </c>
    </row>
    <row r="239" spans="1:8" ht="18.75" customHeight="1">
      <c r="A239" s="9"/>
      <c r="B239" s="74"/>
      <c r="C239" s="75"/>
      <c r="D239" s="6"/>
      <c r="E239" s="6"/>
      <c r="F239" s="6">
        <v>219</v>
      </c>
      <c r="G239" s="6" t="s">
        <v>17</v>
      </c>
      <c r="H239" s="6" t="s">
        <v>1827</v>
      </c>
    </row>
    <row r="240" spans="1:8" ht="18.75" customHeight="1">
      <c r="A240" s="10" t="s">
        <v>820</v>
      </c>
      <c r="B240" s="64" t="s">
        <v>1823</v>
      </c>
      <c r="C240" s="65"/>
      <c r="D240" s="6"/>
      <c r="E240" s="6"/>
      <c r="F240" s="6">
        <v>219</v>
      </c>
      <c r="G240" s="6" t="s">
        <v>17</v>
      </c>
      <c r="H240" s="6" t="s">
        <v>1827</v>
      </c>
    </row>
    <row r="241" spans="1:8" ht="18.75" customHeight="1">
      <c r="A241" s="10" t="s">
        <v>821</v>
      </c>
      <c r="B241" s="64" t="s">
        <v>1824</v>
      </c>
      <c r="C241" s="65"/>
      <c r="D241" s="6"/>
      <c r="E241" s="6"/>
      <c r="F241" s="6">
        <v>219</v>
      </c>
      <c r="G241" s="6" t="s">
        <v>17</v>
      </c>
      <c r="H241" s="6" t="s">
        <v>1827</v>
      </c>
    </row>
    <row r="242" spans="1:8" ht="18.75" customHeight="1">
      <c r="A242" s="10" t="s">
        <v>822</v>
      </c>
      <c r="B242" s="64" t="s">
        <v>1825</v>
      </c>
      <c r="C242" s="65"/>
      <c r="D242" s="6"/>
      <c r="E242" s="6"/>
      <c r="F242" s="6">
        <v>219</v>
      </c>
      <c r="G242" s="6" t="s">
        <v>17</v>
      </c>
      <c r="H242" s="6" t="s">
        <v>1827</v>
      </c>
    </row>
    <row r="243" spans="1:8" ht="18.75" customHeight="1">
      <c r="A243" s="10" t="s">
        <v>823</v>
      </c>
      <c r="B243" s="64" t="s">
        <v>1826</v>
      </c>
      <c r="C243" s="65"/>
      <c r="D243" s="6"/>
      <c r="E243" s="6"/>
      <c r="F243" s="6">
        <v>219</v>
      </c>
      <c r="G243" s="6" t="s">
        <v>17</v>
      </c>
      <c r="H243" s="6" t="s">
        <v>1827</v>
      </c>
    </row>
    <row r="244" spans="1:8" ht="18.75" customHeight="1">
      <c r="A244" s="10"/>
      <c r="B244" s="62"/>
      <c r="C244" s="63"/>
      <c r="D244" s="6"/>
      <c r="E244" s="6"/>
      <c r="F244" s="6">
        <v>219</v>
      </c>
      <c r="G244" s="6" t="s">
        <v>17</v>
      </c>
      <c r="H244" s="6" t="s">
        <v>1827</v>
      </c>
    </row>
    <row r="245" spans="1:8" ht="18.75" customHeight="1" thickBot="1">
      <c r="A245" s="10"/>
      <c r="B245" s="66"/>
      <c r="C245" s="67"/>
      <c r="D245" s="6"/>
      <c r="E245" s="6"/>
      <c r="F245" s="6">
        <v>219</v>
      </c>
      <c r="G245" s="6" t="s">
        <v>17</v>
      </c>
      <c r="H245" s="6" t="s">
        <v>1827</v>
      </c>
    </row>
    <row r="246" spans="1:8" ht="18.75" customHeight="1" thickBot="1">
      <c r="A246" s="11" t="s">
        <v>111</v>
      </c>
      <c r="B246" s="25"/>
      <c r="C246" s="7"/>
      <c r="D246" s="6"/>
      <c r="E246" s="6"/>
      <c r="F246" s="6">
        <v>219</v>
      </c>
      <c r="G246" s="6" t="s">
        <v>17</v>
      </c>
      <c r="H246" s="6" t="s">
        <v>1827</v>
      </c>
    </row>
    <row r="247" spans="1:8" ht="18.75" customHeight="1">
      <c r="A247" s="10" t="s">
        <v>112</v>
      </c>
      <c r="B247" s="34" t="str">
        <f>_xlfn.LET(_xlpm.inp,$B$246,_xlpm.nInp,_xlfn.LET(_xlpm.raw,UPPER(TRIM($B$246)),_xlpm.clean,SUBSTITUTE(SUBSTITUTE(SUBSTITUTE(SUBSTITUTE(SUBSTITUTE(_xlpm.raw,"，",","),"、",","),"；",","),"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47" s="19"/>
      <c r="D247" s="6"/>
      <c r="E247" s="6"/>
      <c r="F247" s="6">
        <v>219</v>
      </c>
      <c r="G247" s="6" t="s">
        <v>17</v>
      </c>
      <c r="H247" s="6" t="s">
        <v>1827</v>
      </c>
    </row>
    <row r="248" spans="1:8" ht="18.75" customHeight="1">
      <c r="A248" s="10" t="s">
        <v>113</v>
      </c>
      <c r="B248" s="35" t="str">
        <f>_xlfn.LET(_xlpm.inp,$B$246,_xlpm.nStd,_xlfn.LET(_xlpm.raw,UPPER(TRIM($G$238)),_xlpm.clean,SUBSTITUTE(SUBSTITUTE(SUBSTITUTE(SUBSTITUTE(SUBSTITUTE(_xlpm.raw,"，",","),"、",","),"；",","),"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48" s="18"/>
      <c r="D248" s="6"/>
      <c r="E248" s="6"/>
      <c r="F248" s="6">
        <v>219</v>
      </c>
      <c r="G248" s="6" t="s">
        <v>17</v>
      </c>
      <c r="H248" s="6" t="s">
        <v>1827</v>
      </c>
    </row>
    <row r="249" spans="1:8" ht="18.75" customHeight="1">
      <c r="A249" s="37" t="s">
        <v>114</v>
      </c>
      <c r="B249" s="52" t="str">
        <f>_xlfn.LET(_xlpm.inp,$B$246,_xlpm.p,$H$238,IF(OR(LEN(TRIM(_xlpm.inp))=0,LEN(TRIM(_xlpm.p))=0,_xlpm.p=0),"",_xlpm.p))</f>
        <v/>
      </c>
      <c r="C249" s="53"/>
      <c r="D249" s="6"/>
      <c r="E249" s="6"/>
      <c r="F249" s="6">
        <v>219</v>
      </c>
      <c r="G249" s="6" t="s">
        <v>17</v>
      </c>
      <c r="H249" s="6" t="s">
        <v>1827</v>
      </c>
    </row>
    <row r="250" spans="1:8" ht="18.75" customHeight="1" thickBot="1">
      <c r="A250" s="12"/>
      <c r="B250" s="54"/>
      <c r="C250" s="55"/>
      <c r="D250" s="6"/>
      <c r="E250" s="6"/>
      <c r="F250" s="6">
        <v>219</v>
      </c>
      <c r="G250" s="6" t="s">
        <v>17</v>
      </c>
      <c r="H250" s="6" t="s">
        <v>1827</v>
      </c>
    </row>
    <row r="251" spans="1:8" ht="58.5" customHeight="1" thickTop="1" thickBot="1">
      <c r="A251" s="8" t="s">
        <v>1828</v>
      </c>
      <c r="B251" s="56" t="s">
        <v>1829</v>
      </c>
      <c r="C251" s="73"/>
      <c r="D251" s="6"/>
      <c r="E251" s="6"/>
      <c r="F251" s="6">
        <v>220</v>
      </c>
      <c r="G251" s="6" t="s">
        <v>17</v>
      </c>
      <c r="H251" s="6" t="s">
        <v>1834</v>
      </c>
    </row>
    <row r="252" spans="1:8" ht="18.75" customHeight="1">
      <c r="A252" s="9"/>
      <c r="B252" s="74"/>
      <c r="C252" s="75"/>
      <c r="D252" s="6"/>
      <c r="E252" s="6"/>
      <c r="F252" s="6">
        <v>220</v>
      </c>
      <c r="G252" s="6" t="s">
        <v>17</v>
      </c>
      <c r="H252" s="6" t="s">
        <v>1834</v>
      </c>
    </row>
    <row r="253" spans="1:8" ht="18.75" customHeight="1">
      <c r="A253" s="10" t="s">
        <v>820</v>
      </c>
      <c r="B253" s="64" t="s">
        <v>1830</v>
      </c>
      <c r="C253" s="65"/>
      <c r="D253" s="6"/>
      <c r="E253" s="6"/>
      <c r="F253" s="6">
        <v>220</v>
      </c>
      <c r="G253" s="6" t="s">
        <v>17</v>
      </c>
      <c r="H253" s="6" t="s">
        <v>1834</v>
      </c>
    </row>
    <row r="254" spans="1:8" ht="18.75" customHeight="1">
      <c r="A254" s="10" t="s">
        <v>821</v>
      </c>
      <c r="B254" s="64" t="s">
        <v>1831</v>
      </c>
      <c r="C254" s="65"/>
      <c r="D254" s="6"/>
      <c r="E254" s="6"/>
      <c r="F254" s="6">
        <v>220</v>
      </c>
      <c r="G254" s="6" t="s">
        <v>17</v>
      </c>
      <c r="H254" s="6" t="s">
        <v>1834</v>
      </c>
    </row>
    <row r="255" spans="1:8" ht="18.75" customHeight="1">
      <c r="A255" s="10" t="s">
        <v>822</v>
      </c>
      <c r="B255" s="64" t="s">
        <v>1832</v>
      </c>
      <c r="C255" s="65"/>
      <c r="D255" s="6"/>
      <c r="E255" s="6"/>
      <c r="F255" s="6">
        <v>220</v>
      </c>
      <c r="G255" s="6" t="s">
        <v>17</v>
      </c>
      <c r="H255" s="6" t="s">
        <v>1834</v>
      </c>
    </row>
    <row r="256" spans="1:8" ht="18.75" customHeight="1">
      <c r="A256" s="10" t="s">
        <v>823</v>
      </c>
      <c r="B256" s="64" t="s">
        <v>1833</v>
      </c>
      <c r="C256" s="65"/>
      <c r="D256" s="6"/>
      <c r="E256" s="6"/>
      <c r="F256" s="6">
        <v>220</v>
      </c>
      <c r="G256" s="6" t="s">
        <v>17</v>
      </c>
      <c r="H256" s="6" t="s">
        <v>1834</v>
      </c>
    </row>
    <row r="257" spans="1:8" ht="18.75" customHeight="1">
      <c r="A257" s="10"/>
      <c r="B257" s="62"/>
      <c r="C257" s="63"/>
      <c r="D257" s="6"/>
      <c r="E257" s="6"/>
      <c r="F257" s="6">
        <v>220</v>
      </c>
      <c r="G257" s="6" t="s">
        <v>17</v>
      </c>
      <c r="H257" s="6" t="s">
        <v>1834</v>
      </c>
    </row>
    <row r="258" spans="1:8" ht="18.75" customHeight="1" thickBot="1">
      <c r="A258" s="10"/>
      <c r="B258" s="66"/>
      <c r="C258" s="67"/>
      <c r="D258" s="6"/>
      <c r="E258" s="6"/>
      <c r="F258" s="6">
        <v>220</v>
      </c>
      <c r="G258" s="6" t="s">
        <v>17</v>
      </c>
      <c r="H258" s="6" t="s">
        <v>1834</v>
      </c>
    </row>
    <row r="259" spans="1:8" ht="18.75" customHeight="1" thickBot="1">
      <c r="A259" s="11" t="s">
        <v>111</v>
      </c>
      <c r="B259" s="25"/>
      <c r="C259" s="7"/>
      <c r="D259" s="6"/>
      <c r="E259" s="6"/>
      <c r="F259" s="6">
        <v>220</v>
      </c>
      <c r="G259" s="6" t="s">
        <v>17</v>
      </c>
      <c r="H259" s="6" t="s">
        <v>1834</v>
      </c>
    </row>
    <row r="260" spans="1:8" ht="18.75" customHeight="1">
      <c r="A260" s="10" t="s">
        <v>112</v>
      </c>
      <c r="B260" s="34" t="str">
        <f>_xlfn.LET(_xlpm.inp,$B$259,_xlpm.nInp,_xlfn.LET(_xlpm.raw,UPPER(TRIM($B$259)),_xlpm.clean,SUBSTITUTE(SUBSTITUTE(SUBSTITUTE(SUBSTITUTE(SUBSTITUTE(_xlpm.raw,"，",","),"、",","),"；",","),"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0" s="19"/>
      <c r="D260" s="6"/>
      <c r="E260" s="6"/>
      <c r="F260" s="6">
        <v>220</v>
      </c>
      <c r="G260" s="6" t="s">
        <v>17</v>
      </c>
      <c r="H260" s="6" t="s">
        <v>1834</v>
      </c>
    </row>
    <row r="261" spans="1:8" ht="18.75" customHeight="1">
      <c r="A261" s="10" t="s">
        <v>113</v>
      </c>
      <c r="B261" s="35" t="str">
        <f>_xlfn.LET(_xlpm.inp,$B$259,_xlpm.nStd,_xlfn.LET(_xlpm.raw,UPPER(TRIM($G$251)),_xlpm.clean,SUBSTITUTE(SUBSTITUTE(SUBSTITUTE(SUBSTITUTE(SUBSTITUTE(_xlpm.raw,"，",","),"、",","),"；",","),"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61" s="18"/>
      <c r="D261" s="6"/>
      <c r="E261" s="6"/>
      <c r="F261" s="6">
        <v>220</v>
      </c>
      <c r="G261" s="6" t="s">
        <v>17</v>
      </c>
      <c r="H261" s="6" t="s">
        <v>1834</v>
      </c>
    </row>
    <row r="262" spans="1:8" ht="18.75" customHeight="1">
      <c r="A262" s="37" t="s">
        <v>114</v>
      </c>
      <c r="B262" s="52" t="str">
        <f>_xlfn.LET(_xlpm.inp,$B$259,_xlpm.p,$H$251,IF(OR(LEN(TRIM(_xlpm.inp))=0,LEN(TRIM(_xlpm.p))=0,_xlpm.p=0),"",_xlpm.p))</f>
        <v/>
      </c>
      <c r="C262" s="53"/>
      <c r="D262" s="6"/>
      <c r="E262" s="6"/>
      <c r="F262" s="6">
        <v>220</v>
      </c>
      <c r="G262" s="6" t="s">
        <v>17</v>
      </c>
      <c r="H262" s="6" t="s">
        <v>1834</v>
      </c>
    </row>
    <row r="263" spans="1:8" ht="18.75" customHeight="1" thickBot="1">
      <c r="A263" s="12"/>
      <c r="B263" s="54"/>
      <c r="C263" s="55"/>
      <c r="D263" s="6"/>
      <c r="E263" s="6"/>
      <c r="F263" s="6">
        <v>220</v>
      </c>
      <c r="G263" s="6" t="s">
        <v>17</v>
      </c>
      <c r="H263" s="6" t="s">
        <v>1834</v>
      </c>
    </row>
    <row r="264" spans="1:8" ht="58.5" customHeight="1" thickTop="1" thickBot="1">
      <c r="A264" s="8" t="s">
        <v>1835</v>
      </c>
      <c r="B264" s="56" t="s">
        <v>1836</v>
      </c>
      <c r="C264" s="73"/>
      <c r="D264" s="6"/>
      <c r="E264" s="6"/>
      <c r="F264" s="6">
        <v>221</v>
      </c>
      <c r="G264" s="6" t="s">
        <v>16</v>
      </c>
      <c r="H264" s="6" t="s">
        <v>1841</v>
      </c>
    </row>
    <row r="265" spans="1:8" ht="18.75" customHeight="1">
      <c r="A265" s="9"/>
      <c r="B265" s="74"/>
      <c r="C265" s="75"/>
      <c r="D265" s="6"/>
      <c r="E265" s="6"/>
      <c r="F265" s="6">
        <v>221</v>
      </c>
      <c r="G265" s="6" t="s">
        <v>16</v>
      </c>
      <c r="H265" s="6" t="s">
        <v>1841</v>
      </c>
    </row>
    <row r="266" spans="1:8" ht="18.75" customHeight="1">
      <c r="A266" s="10" t="s">
        <v>820</v>
      </c>
      <c r="B266" s="64" t="s">
        <v>1837</v>
      </c>
      <c r="C266" s="65"/>
      <c r="D266" s="6"/>
      <c r="E266" s="6"/>
      <c r="F266" s="6">
        <v>221</v>
      </c>
      <c r="G266" s="6" t="s">
        <v>16</v>
      </c>
      <c r="H266" s="6" t="s">
        <v>1841</v>
      </c>
    </row>
    <row r="267" spans="1:8" ht="18.75" customHeight="1">
      <c r="A267" s="10" t="s">
        <v>821</v>
      </c>
      <c r="B267" s="64" t="s">
        <v>1838</v>
      </c>
      <c r="C267" s="65"/>
      <c r="D267" s="6"/>
      <c r="E267" s="6"/>
      <c r="F267" s="6">
        <v>221</v>
      </c>
      <c r="G267" s="6" t="s">
        <v>16</v>
      </c>
      <c r="H267" s="6" t="s">
        <v>1841</v>
      </c>
    </row>
    <row r="268" spans="1:8" ht="18.75" customHeight="1">
      <c r="A268" s="10" t="s">
        <v>822</v>
      </c>
      <c r="B268" s="64" t="s">
        <v>1839</v>
      </c>
      <c r="C268" s="65"/>
      <c r="D268" s="6"/>
      <c r="E268" s="6"/>
      <c r="F268" s="6">
        <v>221</v>
      </c>
      <c r="G268" s="6" t="s">
        <v>16</v>
      </c>
      <c r="H268" s="6" t="s">
        <v>1841</v>
      </c>
    </row>
    <row r="269" spans="1:8" ht="18.75" customHeight="1">
      <c r="A269" s="10" t="s">
        <v>823</v>
      </c>
      <c r="B269" s="64" t="s">
        <v>1840</v>
      </c>
      <c r="C269" s="65"/>
      <c r="D269" s="6"/>
      <c r="E269" s="6"/>
      <c r="F269" s="6">
        <v>221</v>
      </c>
      <c r="G269" s="6" t="s">
        <v>16</v>
      </c>
      <c r="H269" s="6" t="s">
        <v>1841</v>
      </c>
    </row>
    <row r="270" spans="1:8" ht="18.75" customHeight="1">
      <c r="A270" s="10"/>
      <c r="B270" s="62"/>
      <c r="C270" s="63"/>
      <c r="D270" s="6"/>
      <c r="E270" s="6"/>
      <c r="F270" s="6">
        <v>221</v>
      </c>
      <c r="G270" s="6" t="s">
        <v>16</v>
      </c>
      <c r="H270" s="6" t="s">
        <v>1841</v>
      </c>
    </row>
    <row r="271" spans="1:8" ht="18.75" customHeight="1" thickBot="1">
      <c r="A271" s="10"/>
      <c r="B271" s="66"/>
      <c r="C271" s="67"/>
      <c r="D271" s="6"/>
      <c r="E271" s="6"/>
      <c r="F271" s="6">
        <v>221</v>
      </c>
      <c r="G271" s="6" t="s">
        <v>16</v>
      </c>
      <c r="H271" s="6" t="s">
        <v>1841</v>
      </c>
    </row>
    <row r="272" spans="1:8" ht="18.75" customHeight="1" thickBot="1">
      <c r="A272" s="11" t="s">
        <v>111</v>
      </c>
      <c r="B272" s="25"/>
      <c r="C272" s="7"/>
      <c r="D272" s="6"/>
      <c r="E272" s="6"/>
      <c r="F272" s="6">
        <v>221</v>
      </c>
      <c r="G272" s="6" t="s">
        <v>16</v>
      </c>
      <c r="H272" s="6" t="s">
        <v>1841</v>
      </c>
    </row>
    <row r="273" spans="1:8" ht="18.75" customHeight="1">
      <c r="A273" s="10" t="s">
        <v>112</v>
      </c>
      <c r="B273" s="34" t="str">
        <f>_xlfn.LET(_xlpm.inp,$B$272,_xlpm.nInp,_xlfn.LET(_xlpm.raw,UPPER(TRIM($B$272)),_xlpm.clean,SUBSTITUTE(SUBSTITUTE(SUBSTITUTE(SUBSTITUTE(SUBSTITUTE(_xlpm.raw,"，",","),"、",","),"；",","),"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73" s="19"/>
      <c r="D273" s="6"/>
      <c r="E273" s="6"/>
      <c r="F273" s="6">
        <v>221</v>
      </c>
      <c r="G273" s="6" t="s">
        <v>16</v>
      </c>
      <c r="H273" s="6" t="s">
        <v>1841</v>
      </c>
    </row>
    <row r="274" spans="1:8" ht="18.75" customHeight="1">
      <c r="A274" s="10" t="s">
        <v>113</v>
      </c>
      <c r="B274" s="35" t="str">
        <f>_xlfn.LET(_xlpm.inp,$B$272,_xlpm.nStd,_xlfn.LET(_xlpm.raw,UPPER(TRIM($G$264)),_xlpm.clean,SUBSTITUTE(SUBSTITUTE(SUBSTITUTE(SUBSTITUTE(SUBSTITUTE(_xlpm.raw,"，",","),"、",","),"；",","),"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4" s="18"/>
      <c r="D274" s="6"/>
      <c r="E274" s="6"/>
      <c r="F274" s="6">
        <v>221</v>
      </c>
      <c r="G274" s="6" t="s">
        <v>16</v>
      </c>
      <c r="H274" s="6" t="s">
        <v>1841</v>
      </c>
    </row>
    <row r="275" spans="1:8" ht="18.75" customHeight="1">
      <c r="A275" s="37" t="s">
        <v>114</v>
      </c>
      <c r="B275" s="52" t="str">
        <f>_xlfn.LET(_xlpm.inp,$B$272,_xlpm.p,$H$264,IF(OR(LEN(TRIM(_xlpm.inp))=0,LEN(TRIM(_xlpm.p))=0,_xlpm.p=0),"",_xlpm.p))</f>
        <v/>
      </c>
      <c r="C275" s="53"/>
      <c r="D275" s="6"/>
      <c r="E275" s="6"/>
      <c r="F275" s="6">
        <v>221</v>
      </c>
      <c r="G275" s="6" t="s">
        <v>16</v>
      </c>
      <c r="H275" s="6" t="s">
        <v>1841</v>
      </c>
    </row>
    <row r="276" spans="1:8" ht="18.75" customHeight="1" thickBot="1">
      <c r="A276" s="12"/>
      <c r="B276" s="54"/>
      <c r="C276" s="55"/>
      <c r="D276" s="6"/>
      <c r="E276" s="6"/>
      <c r="F276" s="6">
        <v>221</v>
      </c>
      <c r="G276" s="6" t="s">
        <v>16</v>
      </c>
      <c r="H276" s="6" t="s">
        <v>1841</v>
      </c>
    </row>
    <row r="277" spans="1:8" ht="58.5" customHeight="1" thickTop="1" thickBot="1">
      <c r="A277" s="8" t="s">
        <v>1842</v>
      </c>
      <c r="B277" s="56" t="s">
        <v>1843</v>
      </c>
      <c r="C277" s="73"/>
      <c r="D277" s="6"/>
      <c r="E277" s="6"/>
      <c r="F277" s="6">
        <v>222</v>
      </c>
      <c r="G277" s="6"/>
      <c r="H277" s="6" t="s">
        <v>2366</v>
      </c>
    </row>
    <row r="278" spans="1:8" ht="18.75" customHeight="1">
      <c r="A278" s="9"/>
      <c r="B278" s="74"/>
      <c r="C278" s="75"/>
      <c r="D278" s="6"/>
      <c r="E278" s="6"/>
      <c r="F278" s="6">
        <v>222</v>
      </c>
      <c r="G278" s="6"/>
      <c r="H278" s="6"/>
    </row>
    <row r="279" spans="1:8" ht="18.75" customHeight="1">
      <c r="A279" s="10" t="s">
        <v>820</v>
      </c>
      <c r="B279" s="64" t="s">
        <v>1844</v>
      </c>
      <c r="C279" s="65"/>
      <c r="D279" s="6"/>
      <c r="E279" s="6"/>
      <c r="F279" s="6">
        <v>222</v>
      </c>
      <c r="G279" s="6"/>
      <c r="H279" s="6"/>
    </row>
    <row r="280" spans="1:8" ht="18.75" customHeight="1">
      <c r="A280" s="10" t="s">
        <v>821</v>
      </c>
      <c r="B280" s="64" t="s">
        <v>1845</v>
      </c>
      <c r="C280" s="65"/>
      <c r="D280" s="6"/>
      <c r="E280" s="6"/>
      <c r="F280" s="6">
        <v>222</v>
      </c>
      <c r="G280" s="6"/>
      <c r="H280" s="6"/>
    </row>
    <row r="281" spans="1:8" ht="18.75" customHeight="1">
      <c r="A281" s="10" t="s">
        <v>822</v>
      </c>
      <c r="B281" s="64" t="s">
        <v>1846</v>
      </c>
      <c r="C281" s="65"/>
      <c r="D281" s="6"/>
      <c r="E281" s="6"/>
      <c r="F281" s="6">
        <v>222</v>
      </c>
      <c r="G281" s="6"/>
      <c r="H281" s="6"/>
    </row>
    <row r="282" spans="1:8" ht="18.75" customHeight="1">
      <c r="A282" s="10" t="s">
        <v>823</v>
      </c>
      <c r="B282" s="64" t="s">
        <v>1847</v>
      </c>
      <c r="C282" s="65"/>
      <c r="D282" s="6"/>
      <c r="E282" s="6"/>
      <c r="F282" s="6">
        <v>222</v>
      </c>
      <c r="G282" s="6"/>
      <c r="H282" s="6"/>
    </row>
    <row r="283" spans="1:8" ht="18.75" customHeight="1">
      <c r="A283" s="10"/>
      <c r="B283" s="62"/>
      <c r="C283" s="63"/>
      <c r="D283" s="6"/>
      <c r="E283" s="6"/>
      <c r="F283" s="6">
        <v>222</v>
      </c>
      <c r="G283" s="6"/>
      <c r="H283" s="6"/>
    </row>
    <row r="284" spans="1:8" ht="18.75" customHeight="1" thickBot="1">
      <c r="A284" s="10"/>
      <c r="B284" s="66"/>
      <c r="C284" s="67"/>
      <c r="D284" s="6"/>
      <c r="E284" s="6"/>
      <c r="F284" s="6">
        <v>222</v>
      </c>
      <c r="G284" s="6"/>
      <c r="H284" s="6"/>
    </row>
    <row r="285" spans="1:8" ht="18.75" customHeight="1" thickBot="1">
      <c r="A285" s="11" t="s">
        <v>111</v>
      </c>
      <c r="B285" s="25"/>
      <c r="C285" s="7"/>
      <c r="D285" s="6"/>
      <c r="E285" s="6"/>
      <c r="F285" s="6">
        <v>222</v>
      </c>
      <c r="G285" s="6"/>
      <c r="H285" s="6"/>
    </row>
    <row r="286" spans="1:8" ht="18.75" customHeight="1">
      <c r="A286" s="10" t="s">
        <v>112</v>
      </c>
      <c r="B286" s="34" t="str">
        <f>_xlfn.LET(_xlpm.inp,$B$285,_xlpm.nInp,_xlfn.LET(_xlpm.raw,UPPER(TRIM($B$285)),_xlpm.clean,SUBSTITUTE(SUBSTITUTE(SUBSTITUTE(SUBSTITUTE(SUBSTITUTE(_xlpm.raw,"，",","),"、",","),"；",","),"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86" s="19"/>
      <c r="D286" s="6"/>
      <c r="E286" s="6"/>
      <c r="F286" s="6">
        <v>222</v>
      </c>
      <c r="G286" s="6"/>
      <c r="H286" s="6"/>
    </row>
    <row r="287" spans="1:8" ht="18.75" customHeight="1">
      <c r="A287" s="10" t="s">
        <v>113</v>
      </c>
      <c r="B287" s="35" t="str">
        <f>_xlfn.LET(_xlpm.inp,$B$285,_xlpm.nStd,_xlfn.LET(_xlpm.raw,UPPER(TRIM($G$277)),_xlpm.clean,SUBSTITUTE(SUBSTITUTE(SUBSTITUTE(SUBSTITUTE(SUBSTITUTE(_xlpm.raw,"，",","),"、",","),"；",","),"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87" s="18"/>
      <c r="D287" s="6"/>
      <c r="E287" s="6"/>
      <c r="F287" s="6">
        <v>222</v>
      </c>
      <c r="G287" s="6"/>
      <c r="H287" s="6"/>
    </row>
    <row r="288" spans="1:8" ht="18.75" customHeight="1">
      <c r="A288" s="37" t="s">
        <v>114</v>
      </c>
      <c r="B288" s="52" t="str">
        <f>_xlfn.LET(_xlpm.inp,$B$285,_xlpm.p,$H$277,IF(OR(LEN(TRIM(_xlpm.inp))=0,LEN(TRIM(_xlpm.p))=0,_xlpm.p=0),"",_xlpm.p))</f>
        <v/>
      </c>
      <c r="C288" s="53"/>
      <c r="D288" s="6"/>
      <c r="E288" s="6"/>
      <c r="F288" s="6">
        <v>222</v>
      </c>
      <c r="G288" s="6"/>
      <c r="H288" s="6"/>
    </row>
    <row r="289" spans="1:8" ht="18.75" customHeight="1" thickBot="1">
      <c r="A289" s="12"/>
      <c r="B289" s="54"/>
      <c r="C289" s="55"/>
      <c r="D289" s="6"/>
      <c r="E289" s="6"/>
      <c r="F289" s="6">
        <v>222</v>
      </c>
      <c r="G289" s="6"/>
      <c r="H289" s="6"/>
    </row>
    <row r="290" spans="1:8" ht="58.5" customHeight="1" thickTop="1" thickBot="1">
      <c r="A290" s="8" t="s">
        <v>1848</v>
      </c>
      <c r="B290" s="56" t="s">
        <v>1849</v>
      </c>
      <c r="C290" s="73"/>
      <c r="D290" s="6"/>
      <c r="E290" s="6"/>
      <c r="F290" s="6">
        <v>223</v>
      </c>
      <c r="G290" s="6" t="s">
        <v>17</v>
      </c>
      <c r="H290" s="6" t="s">
        <v>1854</v>
      </c>
    </row>
    <row r="291" spans="1:8" ht="18.75" customHeight="1">
      <c r="A291" s="9"/>
      <c r="B291" s="74"/>
      <c r="C291" s="75"/>
      <c r="D291" s="6"/>
      <c r="E291" s="6"/>
      <c r="F291" s="6">
        <v>223</v>
      </c>
      <c r="G291" s="6" t="s">
        <v>17</v>
      </c>
      <c r="H291" s="6" t="s">
        <v>1854</v>
      </c>
    </row>
    <row r="292" spans="1:8" ht="18.75" customHeight="1">
      <c r="A292" s="10" t="s">
        <v>820</v>
      </c>
      <c r="B292" s="64" t="s">
        <v>1850</v>
      </c>
      <c r="C292" s="65"/>
      <c r="D292" s="6"/>
      <c r="E292" s="6"/>
      <c r="F292" s="6">
        <v>223</v>
      </c>
      <c r="G292" s="6" t="s">
        <v>17</v>
      </c>
      <c r="H292" s="6" t="s">
        <v>1854</v>
      </c>
    </row>
    <row r="293" spans="1:8" ht="18.75" customHeight="1">
      <c r="A293" s="10" t="s">
        <v>821</v>
      </c>
      <c r="B293" s="64" t="s">
        <v>1851</v>
      </c>
      <c r="C293" s="65"/>
      <c r="D293" s="6"/>
      <c r="E293" s="6"/>
      <c r="F293" s="6">
        <v>223</v>
      </c>
      <c r="G293" s="6" t="s">
        <v>17</v>
      </c>
      <c r="H293" s="6" t="s">
        <v>1854</v>
      </c>
    </row>
    <row r="294" spans="1:8" ht="18.75" customHeight="1">
      <c r="A294" s="10" t="s">
        <v>822</v>
      </c>
      <c r="B294" s="64" t="s">
        <v>1852</v>
      </c>
      <c r="C294" s="65"/>
      <c r="D294" s="6"/>
      <c r="E294" s="6"/>
      <c r="F294" s="6">
        <v>223</v>
      </c>
      <c r="G294" s="6" t="s">
        <v>17</v>
      </c>
      <c r="H294" s="6" t="s">
        <v>1854</v>
      </c>
    </row>
    <row r="295" spans="1:8" ht="18.75" customHeight="1">
      <c r="A295" s="10" t="s">
        <v>823</v>
      </c>
      <c r="B295" s="64" t="s">
        <v>1853</v>
      </c>
      <c r="C295" s="65"/>
      <c r="D295" s="6"/>
      <c r="E295" s="6"/>
      <c r="F295" s="6">
        <v>223</v>
      </c>
      <c r="G295" s="6" t="s">
        <v>17</v>
      </c>
      <c r="H295" s="6" t="s">
        <v>1854</v>
      </c>
    </row>
    <row r="296" spans="1:8" ht="18.75" customHeight="1">
      <c r="A296" s="10"/>
      <c r="B296" s="62"/>
      <c r="C296" s="63"/>
      <c r="D296" s="6"/>
      <c r="E296" s="6"/>
      <c r="F296" s="6">
        <v>223</v>
      </c>
      <c r="G296" s="6" t="s">
        <v>17</v>
      </c>
      <c r="H296" s="6" t="s">
        <v>1854</v>
      </c>
    </row>
    <row r="297" spans="1:8" ht="18.75" customHeight="1" thickBot="1">
      <c r="A297" s="10"/>
      <c r="B297" s="66"/>
      <c r="C297" s="67"/>
      <c r="D297" s="6"/>
      <c r="E297" s="6"/>
      <c r="F297" s="6">
        <v>223</v>
      </c>
      <c r="G297" s="6" t="s">
        <v>17</v>
      </c>
      <c r="H297" s="6" t="s">
        <v>1854</v>
      </c>
    </row>
    <row r="298" spans="1:8" ht="18.75" customHeight="1" thickBot="1">
      <c r="A298" s="11" t="s">
        <v>111</v>
      </c>
      <c r="B298" s="25"/>
      <c r="C298" s="7"/>
      <c r="D298" s="6"/>
      <c r="E298" s="6"/>
      <c r="F298" s="6">
        <v>223</v>
      </c>
      <c r="G298" s="6" t="s">
        <v>17</v>
      </c>
      <c r="H298" s="6" t="s">
        <v>1854</v>
      </c>
    </row>
    <row r="299" spans="1:8" ht="18.75" customHeight="1">
      <c r="A299" s="10" t="s">
        <v>112</v>
      </c>
      <c r="B299" s="34" t="str">
        <f>_xlfn.LET(_xlpm.inp,$B$298,_xlpm.nInp,_xlfn.LET(_xlpm.raw,UPPER(TRIM($B$298)),_xlpm.clean,SUBSTITUTE(SUBSTITUTE(SUBSTITUTE(SUBSTITUTE(SUBSTITUTE(_xlpm.raw,"，",","),"、",","),"；",","),"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99" s="19"/>
      <c r="D299" s="6"/>
      <c r="E299" s="6"/>
      <c r="F299" s="6">
        <v>223</v>
      </c>
      <c r="G299" s="6" t="s">
        <v>17</v>
      </c>
      <c r="H299" s="6" t="s">
        <v>1854</v>
      </c>
    </row>
    <row r="300" spans="1:8" ht="18.75" customHeight="1">
      <c r="A300" s="10" t="s">
        <v>113</v>
      </c>
      <c r="B300" s="35" t="str">
        <f>_xlfn.LET(_xlpm.inp,$B$298,_xlpm.nStd,_xlfn.LET(_xlpm.raw,UPPER(TRIM($G$290)),_xlpm.clean,SUBSTITUTE(SUBSTITUTE(SUBSTITUTE(SUBSTITUTE(SUBSTITUTE(_xlpm.raw,"，",","),"、",","),"；",","),"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00" s="18"/>
      <c r="D300" s="6"/>
      <c r="E300" s="6"/>
      <c r="F300" s="6">
        <v>223</v>
      </c>
      <c r="G300" s="6" t="s">
        <v>17</v>
      </c>
      <c r="H300" s="6" t="s">
        <v>1854</v>
      </c>
    </row>
    <row r="301" spans="1:8" ht="18.75" customHeight="1">
      <c r="A301" s="37" t="s">
        <v>114</v>
      </c>
      <c r="B301" s="52" t="str">
        <f>_xlfn.LET(_xlpm.inp,$B$298,_xlpm.p,$H$290,IF(OR(LEN(TRIM(_xlpm.inp))=0,LEN(TRIM(_xlpm.p))=0,_xlpm.p=0),"",_xlpm.p))</f>
        <v/>
      </c>
      <c r="C301" s="53"/>
      <c r="D301" s="6"/>
      <c r="E301" s="6"/>
      <c r="F301" s="6">
        <v>223</v>
      </c>
      <c r="G301" s="6" t="s">
        <v>17</v>
      </c>
      <c r="H301" s="6" t="s">
        <v>1854</v>
      </c>
    </row>
    <row r="302" spans="1:8" ht="18.75" customHeight="1" thickBot="1">
      <c r="A302" s="12"/>
      <c r="B302" s="54"/>
      <c r="C302" s="55"/>
      <c r="D302" s="6"/>
      <c r="E302" s="6"/>
      <c r="F302" s="6">
        <v>223</v>
      </c>
      <c r="G302" s="6" t="s">
        <v>17</v>
      </c>
      <c r="H302" s="6" t="s">
        <v>1854</v>
      </c>
    </row>
    <row r="303" spans="1:8" ht="133.5" thickTop="1" thickBot="1">
      <c r="A303" s="8" t="s">
        <v>1855</v>
      </c>
      <c r="B303" s="56" t="s">
        <v>1856</v>
      </c>
      <c r="C303" s="73"/>
      <c r="D303" s="6"/>
      <c r="E303" s="6"/>
      <c r="F303" s="6">
        <v>224</v>
      </c>
      <c r="G303" s="6"/>
      <c r="H303" s="6" t="s">
        <v>2367</v>
      </c>
    </row>
    <row r="304" spans="1:8" ht="16.5">
      <c r="A304" s="9"/>
      <c r="B304" s="74"/>
      <c r="C304" s="75"/>
      <c r="D304" s="6"/>
      <c r="E304" s="6"/>
      <c r="F304" s="6">
        <v>224</v>
      </c>
      <c r="G304" s="6"/>
      <c r="H304" s="6"/>
    </row>
    <row r="305" spans="1:8" ht="16.5">
      <c r="A305" s="10" t="s">
        <v>820</v>
      </c>
      <c r="B305" s="64" t="s">
        <v>1857</v>
      </c>
      <c r="C305" s="65"/>
      <c r="D305" s="6"/>
      <c r="E305" s="6"/>
      <c r="F305" s="6">
        <v>224</v>
      </c>
      <c r="G305" s="6"/>
      <c r="H305" s="6"/>
    </row>
    <row r="306" spans="1:8" ht="16.5">
      <c r="A306" s="10" t="s">
        <v>821</v>
      </c>
      <c r="B306" s="64" t="s">
        <v>1858</v>
      </c>
      <c r="C306" s="65"/>
      <c r="D306" s="6"/>
      <c r="E306" s="6"/>
      <c r="F306" s="6">
        <v>224</v>
      </c>
      <c r="G306" s="6"/>
      <c r="H306" s="6"/>
    </row>
    <row r="307" spans="1:8" ht="16.5">
      <c r="A307" s="10" t="s">
        <v>822</v>
      </c>
      <c r="B307" s="64" t="s">
        <v>1859</v>
      </c>
      <c r="C307" s="65"/>
      <c r="D307" s="6"/>
      <c r="E307" s="6"/>
      <c r="F307" s="6">
        <v>224</v>
      </c>
      <c r="G307" s="6"/>
      <c r="H307" s="6"/>
    </row>
    <row r="308" spans="1:8" ht="16.5">
      <c r="A308" s="10" t="s">
        <v>823</v>
      </c>
      <c r="B308" s="64" t="s">
        <v>2395</v>
      </c>
      <c r="C308" s="65"/>
      <c r="D308" s="6"/>
      <c r="E308" s="6"/>
      <c r="F308" s="6">
        <v>224</v>
      </c>
      <c r="G308" s="6"/>
      <c r="H308" s="6"/>
    </row>
    <row r="309" spans="1:8" ht="16.5">
      <c r="A309" s="10"/>
      <c r="B309" s="62"/>
      <c r="C309" s="63"/>
      <c r="D309" s="6"/>
      <c r="E309" s="6"/>
      <c r="F309" s="6">
        <v>224</v>
      </c>
      <c r="G309" s="6"/>
      <c r="H309" s="6"/>
    </row>
    <row r="310" spans="1:8" ht="17.25" thickBot="1">
      <c r="A310" s="10"/>
      <c r="B310" s="66"/>
      <c r="C310" s="67"/>
      <c r="D310" s="6"/>
      <c r="E310" s="6"/>
      <c r="F310" s="6">
        <v>224</v>
      </c>
      <c r="G310" s="6"/>
      <c r="H310" s="6"/>
    </row>
    <row r="311" spans="1:8" ht="17.25" thickBot="1">
      <c r="A311" s="11" t="s">
        <v>111</v>
      </c>
      <c r="B311" s="25"/>
      <c r="C311" s="7"/>
      <c r="D311" s="6"/>
      <c r="E311" s="6"/>
      <c r="F311" s="6">
        <v>224</v>
      </c>
      <c r="G311" s="6"/>
      <c r="H311" s="6"/>
    </row>
    <row r="312" spans="1:8" ht="16.5">
      <c r="A312" s="10" t="s">
        <v>112</v>
      </c>
      <c r="B312" s="34" t="str">
        <f>_xlfn.LET(_xlpm.inp,$B$311,_xlpm.nInp,_xlfn.LET(_xlpm.raw,UPPER(TRIM($B$311)),_xlpm.clean,SUBSTITUTE(SUBSTITUTE(SUBSTITUTE(SUBSTITUTE(SUBSTITUTE(_xlpm.raw,"，",","),"、",","),"；",","),"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12" s="19"/>
      <c r="D312" s="6"/>
      <c r="E312" s="6"/>
      <c r="F312" s="6">
        <v>224</v>
      </c>
      <c r="G312" s="6"/>
      <c r="H312" s="6"/>
    </row>
    <row r="313" spans="1:8" ht="16.5">
      <c r="A313" s="10" t="s">
        <v>113</v>
      </c>
      <c r="B313" s="35" t="str">
        <f>_xlfn.LET(_xlpm.inp,$B$311,_xlpm.nStd,_xlfn.LET(_xlpm.raw,UPPER(TRIM($G$303)),_xlpm.clean,SUBSTITUTE(SUBSTITUTE(SUBSTITUTE(SUBSTITUTE(SUBSTITUTE(_xlpm.raw,"，",","),"、",","),"；",","),"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13" s="18"/>
      <c r="D313" s="6"/>
      <c r="E313" s="6"/>
      <c r="F313" s="6">
        <v>224</v>
      </c>
      <c r="G313" s="6"/>
      <c r="H313" s="6"/>
    </row>
    <row r="314" spans="1:8" ht="16.5">
      <c r="A314" s="37" t="s">
        <v>114</v>
      </c>
      <c r="B314" s="52" t="str">
        <f>_xlfn.LET(_xlpm.inp,$B$311,_xlpm.p,$H$303,IF(OR(LEN(TRIM(_xlpm.inp))=0,LEN(TRIM(_xlpm.p))=0,_xlpm.p=0),"",_xlpm.p))</f>
        <v/>
      </c>
      <c r="C314" s="53"/>
      <c r="D314" s="6"/>
      <c r="E314" s="6"/>
      <c r="F314" s="6">
        <v>224</v>
      </c>
      <c r="G314" s="6"/>
      <c r="H314" s="6"/>
    </row>
    <row r="315" spans="1:8" ht="17.25" thickBot="1">
      <c r="A315" s="12"/>
      <c r="B315" s="54"/>
      <c r="C315" s="55"/>
      <c r="D315" s="6"/>
      <c r="E315" s="6"/>
      <c r="F315" s="6">
        <v>224</v>
      </c>
      <c r="G315" s="6"/>
      <c r="H315" s="6"/>
    </row>
    <row r="316" spans="1:8" ht="58.5" customHeight="1" thickTop="1" thickBot="1">
      <c r="A316" s="8" t="s">
        <v>1860</v>
      </c>
      <c r="B316" s="56" t="s">
        <v>1861</v>
      </c>
      <c r="C316" s="73"/>
      <c r="D316" s="6"/>
      <c r="E316" s="6"/>
      <c r="F316" s="6">
        <v>225</v>
      </c>
      <c r="G316" s="6" t="s">
        <v>15</v>
      </c>
      <c r="H316" s="6" t="s">
        <v>1866</v>
      </c>
    </row>
    <row r="317" spans="1:8" ht="18.75" customHeight="1">
      <c r="A317" s="9"/>
      <c r="B317" s="74"/>
      <c r="C317" s="75"/>
      <c r="D317" s="6"/>
      <c r="E317" s="6"/>
      <c r="F317" s="6">
        <v>225</v>
      </c>
      <c r="G317" s="6" t="s">
        <v>15</v>
      </c>
      <c r="H317" s="6" t="s">
        <v>1866</v>
      </c>
    </row>
    <row r="318" spans="1:8" ht="18.75" customHeight="1">
      <c r="A318" s="10" t="s">
        <v>820</v>
      </c>
      <c r="B318" s="64" t="s">
        <v>1862</v>
      </c>
      <c r="C318" s="65"/>
      <c r="D318" s="6"/>
      <c r="E318" s="6"/>
      <c r="F318" s="6">
        <v>225</v>
      </c>
      <c r="G318" s="6" t="s">
        <v>15</v>
      </c>
      <c r="H318" s="6" t="s">
        <v>1866</v>
      </c>
    </row>
    <row r="319" spans="1:8" ht="18.75" customHeight="1">
      <c r="A319" s="10" t="s">
        <v>821</v>
      </c>
      <c r="B319" s="64" t="s">
        <v>1863</v>
      </c>
      <c r="C319" s="65"/>
      <c r="D319" s="6"/>
      <c r="E319" s="6"/>
      <c r="F319" s="6">
        <v>225</v>
      </c>
      <c r="G319" s="6" t="s">
        <v>15</v>
      </c>
      <c r="H319" s="6" t="s">
        <v>1866</v>
      </c>
    </row>
    <row r="320" spans="1:8" ht="18.75" customHeight="1">
      <c r="A320" s="10" t="s">
        <v>822</v>
      </c>
      <c r="B320" s="64" t="s">
        <v>1864</v>
      </c>
      <c r="C320" s="65"/>
      <c r="D320" s="6"/>
      <c r="E320" s="6"/>
      <c r="F320" s="6">
        <v>225</v>
      </c>
      <c r="G320" s="6" t="s">
        <v>15</v>
      </c>
      <c r="H320" s="6" t="s">
        <v>1866</v>
      </c>
    </row>
    <row r="321" spans="1:8" ht="18.75" customHeight="1">
      <c r="A321" s="10" t="s">
        <v>823</v>
      </c>
      <c r="B321" s="64" t="s">
        <v>1865</v>
      </c>
      <c r="C321" s="65"/>
      <c r="D321" s="6"/>
      <c r="E321" s="6"/>
      <c r="F321" s="6">
        <v>225</v>
      </c>
      <c r="G321" s="6" t="s">
        <v>15</v>
      </c>
      <c r="H321" s="6" t="s">
        <v>1866</v>
      </c>
    </row>
    <row r="322" spans="1:8" ht="18.75" customHeight="1">
      <c r="A322" s="10"/>
      <c r="B322" s="62"/>
      <c r="C322" s="63"/>
      <c r="D322" s="6"/>
      <c r="E322" s="6"/>
      <c r="F322" s="6">
        <v>225</v>
      </c>
      <c r="G322" s="6" t="s">
        <v>15</v>
      </c>
      <c r="H322" s="6" t="s">
        <v>1866</v>
      </c>
    </row>
    <row r="323" spans="1:8" ht="18.75" customHeight="1" thickBot="1">
      <c r="A323" s="10"/>
      <c r="B323" s="66"/>
      <c r="C323" s="67"/>
      <c r="D323" s="6"/>
      <c r="E323" s="6"/>
      <c r="F323" s="6">
        <v>225</v>
      </c>
      <c r="G323" s="6" t="s">
        <v>15</v>
      </c>
      <c r="H323" s="6" t="s">
        <v>1866</v>
      </c>
    </row>
    <row r="324" spans="1:8" ht="18.75" customHeight="1" thickBot="1">
      <c r="A324" s="11" t="s">
        <v>111</v>
      </c>
      <c r="B324" s="25"/>
      <c r="C324" s="7"/>
      <c r="D324" s="6"/>
      <c r="E324" s="6"/>
      <c r="F324" s="6">
        <v>225</v>
      </c>
      <c r="G324" s="6" t="s">
        <v>15</v>
      </c>
      <c r="H324" s="6" t="s">
        <v>1866</v>
      </c>
    </row>
    <row r="325" spans="1:8" ht="18.75" customHeight="1">
      <c r="A325" s="10" t="s">
        <v>112</v>
      </c>
      <c r="B325" s="34" t="str">
        <f>_xlfn.LET(_xlpm.inp,$B$324,_xlpm.nInp,_xlfn.LET(_xlpm.raw,UPPER(TRIM($B$324)),_xlpm.clean,SUBSTITUTE(SUBSTITUTE(SUBSTITUTE(SUBSTITUTE(SUBSTITUTE(_xlpm.raw,"，",","),"、",","),"；",","),"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25" s="19"/>
      <c r="D325" s="6"/>
      <c r="E325" s="6"/>
      <c r="F325" s="6">
        <v>225</v>
      </c>
      <c r="G325" s="6" t="s">
        <v>15</v>
      </c>
      <c r="H325" s="6" t="s">
        <v>1866</v>
      </c>
    </row>
    <row r="326" spans="1:8" ht="18.75" customHeight="1">
      <c r="A326" s="10" t="s">
        <v>113</v>
      </c>
      <c r="B326" s="35" t="str">
        <f>_xlfn.LET(_xlpm.inp,$B$324,_xlpm.nStd,_xlfn.LET(_xlpm.raw,UPPER(TRIM($G$316)),_xlpm.clean,SUBSTITUTE(SUBSTITUTE(SUBSTITUTE(SUBSTITUTE(SUBSTITUTE(_xlpm.raw,"，",","),"、",","),"；",","),"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26" s="18"/>
      <c r="D326" s="6"/>
      <c r="E326" s="6"/>
      <c r="F326" s="6">
        <v>225</v>
      </c>
      <c r="G326" s="6" t="s">
        <v>15</v>
      </c>
      <c r="H326" s="6" t="s">
        <v>1866</v>
      </c>
    </row>
    <row r="327" spans="1:8" ht="18.75" customHeight="1">
      <c r="A327" s="37" t="s">
        <v>114</v>
      </c>
      <c r="B327" s="52" t="str">
        <f>_xlfn.LET(_xlpm.inp,$B$324,_xlpm.p,$H$316,IF(OR(LEN(TRIM(_xlpm.inp))=0,LEN(TRIM(_xlpm.p))=0,_xlpm.p=0),"",_xlpm.p))</f>
        <v/>
      </c>
      <c r="C327" s="53"/>
      <c r="D327" s="6"/>
      <c r="E327" s="6"/>
      <c r="F327" s="6">
        <v>225</v>
      </c>
      <c r="G327" s="6" t="s">
        <v>15</v>
      </c>
      <c r="H327" s="6" t="s">
        <v>1866</v>
      </c>
    </row>
    <row r="328" spans="1:8" ht="18.75" customHeight="1" thickBot="1">
      <c r="A328" s="12"/>
      <c r="B328" s="54"/>
      <c r="C328" s="55"/>
      <c r="D328" s="6"/>
      <c r="E328" s="6"/>
      <c r="F328" s="6">
        <v>225</v>
      </c>
      <c r="G328" s="6" t="s">
        <v>15</v>
      </c>
      <c r="H328" s="6" t="s">
        <v>1866</v>
      </c>
    </row>
    <row r="329" spans="1:8" ht="58.5" customHeight="1" thickTop="1" thickBot="1">
      <c r="A329" s="8" t="s">
        <v>1867</v>
      </c>
      <c r="B329" s="56" t="s">
        <v>1868</v>
      </c>
      <c r="C329" s="73"/>
      <c r="D329" s="6"/>
      <c r="E329" s="6"/>
      <c r="F329" s="6">
        <v>226</v>
      </c>
      <c r="G329" s="6" t="s">
        <v>16</v>
      </c>
      <c r="H329" s="6" t="s">
        <v>1873</v>
      </c>
    </row>
    <row r="330" spans="1:8" ht="18.75" customHeight="1">
      <c r="A330" s="9"/>
      <c r="B330" s="74"/>
      <c r="C330" s="75"/>
      <c r="D330" s="6"/>
      <c r="E330" s="6"/>
      <c r="F330" s="6">
        <v>226</v>
      </c>
      <c r="G330" s="6" t="s">
        <v>16</v>
      </c>
      <c r="H330" s="6" t="s">
        <v>1873</v>
      </c>
    </row>
    <row r="331" spans="1:8" ht="18.75" customHeight="1">
      <c r="A331" s="10" t="s">
        <v>820</v>
      </c>
      <c r="B331" s="64" t="s">
        <v>1869</v>
      </c>
      <c r="C331" s="65"/>
      <c r="D331" s="6"/>
      <c r="E331" s="6"/>
      <c r="F331" s="6">
        <v>226</v>
      </c>
      <c r="G331" s="6" t="s">
        <v>16</v>
      </c>
      <c r="H331" s="6" t="s">
        <v>1873</v>
      </c>
    </row>
    <row r="332" spans="1:8" ht="18.75" customHeight="1">
      <c r="A332" s="10" t="s">
        <v>821</v>
      </c>
      <c r="B332" s="64" t="s">
        <v>1870</v>
      </c>
      <c r="C332" s="65"/>
      <c r="D332" s="6"/>
      <c r="E332" s="6"/>
      <c r="F332" s="6">
        <v>226</v>
      </c>
      <c r="G332" s="6" t="s">
        <v>16</v>
      </c>
      <c r="H332" s="6" t="s">
        <v>1873</v>
      </c>
    </row>
    <row r="333" spans="1:8" ht="18.75" customHeight="1">
      <c r="A333" s="10" t="s">
        <v>822</v>
      </c>
      <c r="B333" s="64" t="s">
        <v>1871</v>
      </c>
      <c r="C333" s="65"/>
      <c r="D333" s="6"/>
      <c r="E333" s="6"/>
      <c r="F333" s="6">
        <v>226</v>
      </c>
      <c r="G333" s="6" t="s">
        <v>16</v>
      </c>
      <c r="H333" s="6" t="s">
        <v>1873</v>
      </c>
    </row>
    <row r="334" spans="1:8" ht="18.75" customHeight="1">
      <c r="A334" s="10" t="s">
        <v>823</v>
      </c>
      <c r="B334" s="64" t="s">
        <v>1872</v>
      </c>
      <c r="C334" s="65"/>
      <c r="D334" s="6"/>
      <c r="E334" s="6"/>
      <c r="F334" s="6">
        <v>226</v>
      </c>
      <c r="G334" s="6" t="s">
        <v>16</v>
      </c>
      <c r="H334" s="6" t="s">
        <v>1873</v>
      </c>
    </row>
    <row r="335" spans="1:8" ht="18.75" customHeight="1">
      <c r="A335" s="10"/>
      <c r="B335" s="62"/>
      <c r="C335" s="63"/>
      <c r="D335" s="6"/>
      <c r="E335" s="6"/>
      <c r="F335" s="6">
        <v>226</v>
      </c>
      <c r="G335" s="6" t="s">
        <v>16</v>
      </c>
      <c r="H335" s="6" t="s">
        <v>1873</v>
      </c>
    </row>
    <row r="336" spans="1:8" ht="18.75" customHeight="1" thickBot="1">
      <c r="A336" s="10"/>
      <c r="B336" s="66"/>
      <c r="C336" s="67"/>
      <c r="D336" s="6"/>
      <c r="E336" s="6"/>
      <c r="F336" s="6">
        <v>226</v>
      </c>
      <c r="G336" s="6" t="s">
        <v>16</v>
      </c>
      <c r="H336" s="6" t="s">
        <v>1873</v>
      </c>
    </row>
    <row r="337" spans="1:8" ht="18.75" customHeight="1" thickBot="1">
      <c r="A337" s="11" t="s">
        <v>111</v>
      </c>
      <c r="B337" s="25"/>
      <c r="C337" s="7"/>
      <c r="D337" s="6"/>
      <c r="E337" s="6"/>
      <c r="F337" s="6">
        <v>226</v>
      </c>
      <c r="G337" s="6" t="s">
        <v>16</v>
      </c>
      <c r="H337" s="6" t="s">
        <v>1873</v>
      </c>
    </row>
    <row r="338" spans="1:8" ht="18.75" customHeight="1">
      <c r="A338" s="10" t="s">
        <v>112</v>
      </c>
      <c r="B338" s="34" t="str">
        <f>_xlfn.LET(_xlpm.inp,$B$337,_xlpm.nInp,_xlfn.LET(_xlpm.raw,UPPER(TRIM($B$337)),_xlpm.clean,SUBSTITUTE(SUBSTITUTE(SUBSTITUTE(SUBSTITUTE(SUBSTITUTE(_xlpm.raw,"，",","),"、",","),"；",","),"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38" s="19"/>
      <c r="D338" s="6"/>
      <c r="E338" s="6"/>
      <c r="F338" s="6">
        <v>226</v>
      </c>
      <c r="G338" s="6" t="s">
        <v>16</v>
      </c>
      <c r="H338" s="6" t="s">
        <v>1873</v>
      </c>
    </row>
    <row r="339" spans="1:8" ht="18.75" customHeight="1">
      <c r="A339" s="10" t="s">
        <v>113</v>
      </c>
      <c r="B339" s="35" t="str">
        <f>_xlfn.LET(_xlpm.inp,$B$337,_xlpm.nStd,_xlfn.LET(_xlpm.raw,UPPER(TRIM($G$329)),_xlpm.clean,SUBSTITUTE(SUBSTITUTE(SUBSTITUTE(SUBSTITUTE(SUBSTITUTE(_xlpm.raw,"，",","),"、",","),"；",","),"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39" s="18"/>
      <c r="D339" s="6"/>
      <c r="E339" s="6"/>
      <c r="F339" s="6">
        <v>226</v>
      </c>
      <c r="G339" s="6" t="s">
        <v>16</v>
      </c>
      <c r="H339" s="6" t="s">
        <v>1873</v>
      </c>
    </row>
    <row r="340" spans="1:8" ht="18.75" customHeight="1">
      <c r="A340" s="37" t="s">
        <v>114</v>
      </c>
      <c r="B340" s="52" t="str">
        <f>_xlfn.LET(_xlpm.inp,$B$337,_xlpm.p,$H$329,IF(OR(LEN(TRIM(_xlpm.inp))=0,LEN(TRIM(_xlpm.p))=0,_xlpm.p=0),"",_xlpm.p))</f>
        <v/>
      </c>
      <c r="C340" s="53"/>
      <c r="D340" s="6"/>
      <c r="E340" s="6"/>
      <c r="F340" s="6">
        <v>226</v>
      </c>
      <c r="G340" s="6" t="s">
        <v>16</v>
      </c>
      <c r="H340" s="6" t="s">
        <v>1873</v>
      </c>
    </row>
    <row r="341" spans="1:8" ht="18.75" customHeight="1" thickBot="1">
      <c r="A341" s="12"/>
      <c r="B341" s="54"/>
      <c r="C341" s="55"/>
      <c r="D341" s="6"/>
      <c r="E341" s="6"/>
      <c r="F341" s="6">
        <v>226</v>
      </c>
      <c r="G341" s="6" t="s">
        <v>16</v>
      </c>
      <c r="H341" s="6" t="s">
        <v>1873</v>
      </c>
    </row>
    <row r="342" spans="1:8" ht="58.5" customHeight="1" thickTop="1" thickBot="1">
      <c r="A342" s="8" t="s">
        <v>1874</v>
      </c>
      <c r="B342" s="56" t="s">
        <v>1875</v>
      </c>
      <c r="C342" s="73"/>
      <c r="D342" s="6"/>
      <c r="E342" s="6"/>
      <c r="F342" s="6">
        <v>227</v>
      </c>
      <c r="G342" s="6" t="s">
        <v>14</v>
      </c>
      <c r="H342" s="6" t="s">
        <v>1880</v>
      </c>
    </row>
    <row r="343" spans="1:8" ht="18.75" customHeight="1">
      <c r="A343" s="9"/>
      <c r="B343" s="74"/>
      <c r="C343" s="75"/>
      <c r="D343" s="6"/>
      <c r="E343" s="6"/>
      <c r="F343" s="6">
        <v>227</v>
      </c>
      <c r="G343" s="6" t="s">
        <v>14</v>
      </c>
      <c r="H343" s="6" t="s">
        <v>1880</v>
      </c>
    </row>
    <row r="344" spans="1:8" ht="18.75" customHeight="1">
      <c r="A344" s="10" t="s">
        <v>820</v>
      </c>
      <c r="B344" s="64" t="s">
        <v>1876</v>
      </c>
      <c r="C344" s="65"/>
      <c r="D344" s="6"/>
      <c r="E344" s="6"/>
      <c r="F344" s="6">
        <v>227</v>
      </c>
      <c r="G344" s="6" t="s">
        <v>14</v>
      </c>
      <c r="H344" s="6" t="s">
        <v>1880</v>
      </c>
    </row>
    <row r="345" spans="1:8" ht="18.75" customHeight="1">
      <c r="A345" s="10" t="s">
        <v>821</v>
      </c>
      <c r="B345" s="64" t="s">
        <v>1877</v>
      </c>
      <c r="C345" s="65"/>
      <c r="D345" s="6"/>
      <c r="E345" s="6"/>
      <c r="F345" s="6">
        <v>227</v>
      </c>
      <c r="G345" s="6" t="s">
        <v>14</v>
      </c>
      <c r="H345" s="6" t="s">
        <v>1880</v>
      </c>
    </row>
    <row r="346" spans="1:8" ht="18.75" customHeight="1">
      <c r="A346" s="10" t="s">
        <v>822</v>
      </c>
      <c r="B346" s="64" t="s">
        <v>1878</v>
      </c>
      <c r="C346" s="65"/>
      <c r="D346" s="6"/>
      <c r="E346" s="6"/>
      <c r="F346" s="6">
        <v>227</v>
      </c>
      <c r="G346" s="6" t="s">
        <v>14</v>
      </c>
      <c r="H346" s="6" t="s">
        <v>1880</v>
      </c>
    </row>
    <row r="347" spans="1:8" ht="18.75" customHeight="1">
      <c r="A347" s="10" t="s">
        <v>823</v>
      </c>
      <c r="B347" s="64" t="s">
        <v>1879</v>
      </c>
      <c r="C347" s="65"/>
      <c r="D347" s="6"/>
      <c r="E347" s="6"/>
      <c r="F347" s="6">
        <v>227</v>
      </c>
      <c r="G347" s="6" t="s">
        <v>14</v>
      </c>
      <c r="H347" s="6" t="s">
        <v>1880</v>
      </c>
    </row>
    <row r="348" spans="1:8" ht="18.75" customHeight="1">
      <c r="A348" s="10"/>
      <c r="B348" s="62"/>
      <c r="C348" s="63"/>
      <c r="D348" s="6"/>
      <c r="E348" s="6"/>
      <c r="F348" s="6">
        <v>227</v>
      </c>
      <c r="G348" s="6" t="s">
        <v>14</v>
      </c>
      <c r="H348" s="6" t="s">
        <v>1880</v>
      </c>
    </row>
    <row r="349" spans="1:8" ht="18.75" customHeight="1" thickBot="1">
      <c r="A349" s="10"/>
      <c r="B349" s="66"/>
      <c r="C349" s="67"/>
      <c r="D349" s="6"/>
      <c r="E349" s="6"/>
      <c r="F349" s="6">
        <v>227</v>
      </c>
      <c r="G349" s="6" t="s">
        <v>14</v>
      </c>
      <c r="H349" s="6" t="s">
        <v>1880</v>
      </c>
    </row>
    <row r="350" spans="1:8" ht="18.75" customHeight="1" thickBot="1">
      <c r="A350" s="11" t="s">
        <v>111</v>
      </c>
      <c r="B350" s="25"/>
      <c r="C350" s="7"/>
      <c r="D350" s="6"/>
      <c r="E350" s="6"/>
      <c r="F350" s="6">
        <v>227</v>
      </c>
      <c r="G350" s="6" t="s">
        <v>14</v>
      </c>
      <c r="H350" s="6" t="s">
        <v>1880</v>
      </c>
    </row>
    <row r="351" spans="1:8" ht="18.75" customHeight="1">
      <c r="A351" s="10" t="s">
        <v>112</v>
      </c>
      <c r="B351" s="34" t="str">
        <f>_xlfn.LET(_xlpm.inp,$B$350,_xlpm.nInp,_xlfn.LET(_xlpm.raw,UPPER(TRIM($B$350)),_xlpm.clean,SUBSTITUTE(SUBSTITUTE(SUBSTITUTE(SUBSTITUTE(SUBSTITUTE(_xlpm.raw,"，",","),"、",","),"；",","),"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51" s="19"/>
      <c r="D351" s="6"/>
      <c r="E351" s="6"/>
      <c r="F351" s="6">
        <v>227</v>
      </c>
      <c r="G351" s="6" t="s">
        <v>14</v>
      </c>
      <c r="H351" s="6" t="s">
        <v>1880</v>
      </c>
    </row>
    <row r="352" spans="1:8" ht="18.75" customHeight="1">
      <c r="A352" s="10" t="s">
        <v>113</v>
      </c>
      <c r="B352" s="35" t="str">
        <f>_xlfn.LET(_xlpm.inp,$B$350,_xlpm.nStd,_xlfn.LET(_xlpm.raw,UPPER(TRIM($G$342)),_xlpm.clean,SUBSTITUTE(SUBSTITUTE(SUBSTITUTE(SUBSTITUTE(SUBSTITUTE(_xlpm.raw,"，",","),"、",","),"；",","),"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52" s="18"/>
      <c r="D352" s="6"/>
      <c r="E352" s="6"/>
      <c r="F352" s="6">
        <v>227</v>
      </c>
      <c r="G352" s="6" t="s">
        <v>14</v>
      </c>
      <c r="H352" s="6" t="s">
        <v>1880</v>
      </c>
    </row>
    <row r="353" spans="1:8" ht="18.75" customHeight="1">
      <c r="A353" s="37" t="s">
        <v>114</v>
      </c>
      <c r="B353" s="52" t="str">
        <f>_xlfn.LET(_xlpm.inp,$B$350,_xlpm.p,$H$342,IF(OR(LEN(TRIM(_xlpm.inp))=0,LEN(TRIM(_xlpm.p))=0,_xlpm.p=0),"",_xlpm.p))</f>
        <v/>
      </c>
      <c r="C353" s="53"/>
      <c r="D353" s="6"/>
      <c r="E353" s="6"/>
      <c r="F353" s="6">
        <v>227</v>
      </c>
      <c r="G353" s="6" t="s">
        <v>14</v>
      </c>
      <c r="H353" s="6" t="s">
        <v>1880</v>
      </c>
    </row>
    <row r="354" spans="1:8" ht="18.75" customHeight="1" thickBot="1">
      <c r="A354" s="12"/>
      <c r="B354" s="54"/>
      <c r="C354" s="55"/>
      <c r="D354" s="6"/>
      <c r="E354" s="6"/>
      <c r="F354" s="6">
        <v>227</v>
      </c>
      <c r="G354" s="6" t="s">
        <v>14</v>
      </c>
      <c r="H354" s="6" t="s">
        <v>1880</v>
      </c>
    </row>
    <row r="355" spans="1:8" ht="58.5" customHeight="1" thickTop="1" thickBot="1">
      <c r="A355" s="8" t="s">
        <v>1881</v>
      </c>
      <c r="B355" s="56" t="s">
        <v>1882</v>
      </c>
      <c r="C355" s="73"/>
      <c r="D355" s="6"/>
      <c r="E355" s="6"/>
      <c r="F355" s="6">
        <v>228</v>
      </c>
      <c r="G355" s="6" t="s">
        <v>14</v>
      </c>
      <c r="H355" s="6" t="s">
        <v>1887</v>
      </c>
    </row>
    <row r="356" spans="1:8" ht="18.75" customHeight="1">
      <c r="A356" s="9"/>
      <c r="B356" s="74"/>
      <c r="C356" s="75"/>
      <c r="D356" s="6"/>
      <c r="E356" s="6"/>
      <c r="F356" s="6">
        <v>228</v>
      </c>
      <c r="G356" s="6" t="s">
        <v>14</v>
      </c>
      <c r="H356" s="6" t="s">
        <v>1887</v>
      </c>
    </row>
    <row r="357" spans="1:8" ht="18.75" customHeight="1">
      <c r="A357" s="10" t="s">
        <v>820</v>
      </c>
      <c r="B357" s="64" t="s">
        <v>1883</v>
      </c>
      <c r="C357" s="65"/>
      <c r="D357" s="6"/>
      <c r="E357" s="6"/>
      <c r="F357" s="6">
        <v>228</v>
      </c>
      <c r="G357" s="6" t="s">
        <v>14</v>
      </c>
      <c r="H357" s="6" t="s">
        <v>1887</v>
      </c>
    </row>
    <row r="358" spans="1:8" ht="18.75" customHeight="1">
      <c r="A358" s="10" t="s">
        <v>821</v>
      </c>
      <c r="B358" s="64" t="s">
        <v>1884</v>
      </c>
      <c r="C358" s="65"/>
      <c r="D358" s="6"/>
      <c r="E358" s="6"/>
      <c r="F358" s="6">
        <v>228</v>
      </c>
      <c r="G358" s="6" t="s">
        <v>14</v>
      </c>
      <c r="H358" s="6" t="s">
        <v>1887</v>
      </c>
    </row>
    <row r="359" spans="1:8" ht="18.75" customHeight="1">
      <c r="A359" s="10" t="s">
        <v>822</v>
      </c>
      <c r="B359" s="64" t="s">
        <v>1885</v>
      </c>
      <c r="C359" s="65"/>
      <c r="D359" s="6"/>
      <c r="E359" s="6"/>
      <c r="F359" s="6">
        <v>228</v>
      </c>
      <c r="G359" s="6" t="s">
        <v>14</v>
      </c>
      <c r="H359" s="6" t="s">
        <v>1887</v>
      </c>
    </row>
    <row r="360" spans="1:8" ht="18.75" customHeight="1">
      <c r="A360" s="10" t="s">
        <v>823</v>
      </c>
      <c r="B360" s="64" t="s">
        <v>1886</v>
      </c>
      <c r="C360" s="65"/>
      <c r="D360" s="6"/>
      <c r="E360" s="6"/>
      <c r="F360" s="6">
        <v>228</v>
      </c>
      <c r="G360" s="6" t="s">
        <v>14</v>
      </c>
      <c r="H360" s="6" t="s">
        <v>1887</v>
      </c>
    </row>
    <row r="361" spans="1:8" ht="18.75" customHeight="1">
      <c r="A361" s="10"/>
      <c r="B361" s="62"/>
      <c r="C361" s="63"/>
      <c r="D361" s="6"/>
      <c r="E361" s="6"/>
      <c r="F361" s="6">
        <v>228</v>
      </c>
      <c r="G361" s="6" t="s">
        <v>14</v>
      </c>
      <c r="H361" s="6" t="s">
        <v>1887</v>
      </c>
    </row>
    <row r="362" spans="1:8" ht="18.75" customHeight="1" thickBot="1">
      <c r="A362" s="10"/>
      <c r="B362" s="66"/>
      <c r="C362" s="67"/>
      <c r="D362" s="6"/>
      <c r="E362" s="6"/>
      <c r="F362" s="6">
        <v>228</v>
      </c>
      <c r="G362" s="6" t="s">
        <v>14</v>
      </c>
      <c r="H362" s="6" t="s">
        <v>1887</v>
      </c>
    </row>
    <row r="363" spans="1:8" ht="18.75" customHeight="1" thickBot="1">
      <c r="A363" s="11" t="s">
        <v>111</v>
      </c>
      <c r="B363" s="25"/>
      <c r="C363" s="7"/>
      <c r="D363" s="6"/>
      <c r="E363" s="6"/>
      <c r="F363" s="6">
        <v>228</v>
      </c>
      <c r="G363" s="6" t="s">
        <v>14</v>
      </c>
      <c r="H363" s="6" t="s">
        <v>1887</v>
      </c>
    </row>
    <row r="364" spans="1:8" ht="18.75" customHeight="1">
      <c r="A364" s="10" t="s">
        <v>112</v>
      </c>
      <c r="B364" s="34" t="str">
        <f>_xlfn.LET(_xlpm.inp,$B$363,_xlpm.nInp,_xlfn.LET(_xlpm.raw,UPPER(TRIM($B$363)),_xlpm.clean,SUBSTITUTE(SUBSTITUTE(SUBSTITUTE(SUBSTITUTE(SUBSTITUTE(_xlpm.raw,"，",","),"、",","),"；",","),"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64" s="19"/>
      <c r="D364" s="6"/>
      <c r="E364" s="6"/>
      <c r="F364" s="6">
        <v>228</v>
      </c>
      <c r="G364" s="6" t="s">
        <v>14</v>
      </c>
      <c r="H364" s="6" t="s">
        <v>1887</v>
      </c>
    </row>
    <row r="365" spans="1:8" ht="18.75" customHeight="1">
      <c r="A365" s="10" t="s">
        <v>113</v>
      </c>
      <c r="B365" s="35" t="str">
        <f>_xlfn.LET(_xlpm.inp,$B$363,_xlpm.nStd,_xlfn.LET(_xlpm.raw,UPPER(TRIM($G$355)),_xlpm.clean,SUBSTITUTE(SUBSTITUTE(SUBSTITUTE(SUBSTITUTE(SUBSTITUTE(_xlpm.raw,"，",","),"、",","),"；",","),"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65" s="18"/>
      <c r="D365" s="6"/>
      <c r="E365" s="6"/>
      <c r="F365" s="6">
        <v>228</v>
      </c>
      <c r="G365" s="6" t="s">
        <v>14</v>
      </c>
      <c r="H365" s="6" t="s">
        <v>1887</v>
      </c>
    </row>
    <row r="366" spans="1:8" ht="18.75" customHeight="1">
      <c r="A366" s="37" t="s">
        <v>114</v>
      </c>
      <c r="B366" s="52" t="str">
        <f>_xlfn.LET(_xlpm.inp,$B$363,_xlpm.p,$H$355,IF(OR(LEN(TRIM(_xlpm.inp))=0,LEN(TRIM(_xlpm.p))=0,_xlpm.p=0),"",_xlpm.p))</f>
        <v/>
      </c>
      <c r="C366" s="53"/>
      <c r="D366" s="6"/>
      <c r="E366" s="6"/>
      <c r="F366" s="6">
        <v>228</v>
      </c>
      <c r="G366" s="6" t="s">
        <v>14</v>
      </c>
      <c r="H366" s="6" t="s">
        <v>1887</v>
      </c>
    </row>
    <row r="367" spans="1:8" ht="18.75" customHeight="1" thickBot="1">
      <c r="A367" s="12"/>
      <c r="B367" s="54"/>
      <c r="C367" s="55"/>
      <c r="D367" s="6"/>
      <c r="E367" s="6"/>
      <c r="F367" s="6">
        <v>228</v>
      </c>
      <c r="G367" s="6" t="s">
        <v>14</v>
      </c>
      <c r="H367" s="6" t="s">
        <v>1887</v>
      </c>
    </row>
    <row r="368" spans="1:8" ht="58.5" customHeight="1" thickTop="1" thickBot="1">
      <c r="A368" s="8" t="s">
        <v>1888</v>
      </c>
      <c r="B368" s="56" t="s">
        <v>1889</v>
      </c>
      <c r="C368" s="73"/>
      <c r="D368" s="6"/>
      <c r="E368" s="6"/>
      <c r="F368" s="6">
        <v>229</v>
      </c>
      <c r="G368" s="6" t="s">
        <v>824</v>
      </c>
      <c r="H368" s="6" t="s">
        <v>1895</v>
      </c>
    </row>
    <row r="369" spans="1:8" ht="18.75" customHeight="1">
      <c r="A369" s="9"/>
      <c r="B369" s="74"/>
      <c r="C369" s="75"/>
      <c r="D369" s="6"/>
      <c r="E369" s="6"/>
      <c r="F369" s="6">
        <v>229</v>
      </c>
      <c r="G369" s="6" t="s">
        <v>824</v>
      </c>
      <c r="H369" s="6" t="s">
        <v>1895</v>
      </c>
    </row>
    <row r="370" spans="1:8" ht="18.75" customHeight="1">
      <c r="A370" s="10" t="s">
        <v>820</v>
      </c>
      <c r="B370" s="64" t="s">
        <v>1890</v>
      </c>
      <c r="C370" s="65"/>
      <c r="D370" s="6"/>
      <c r="E370" s="6"/>
      <c r="F370" s="6">
        <v>229</v>
      </c>
      <c r="G370" s="6" t="s">
        <v>824</v>
      </c>
      <c r="H370" s="6" t="s">
        <v>1895</v>
      </c>
    </row>
    <row r="371" spans="1:8" ht="18.75" customHeight="1">
      <c r="A371" s="10" t="s">
        <v>821</v>
      </c>
      <c r="B371" s="64" t="s">
        <v>1891</v>
      </c>
      <c r="C371" s="65"/>
      <c r="D371" s="6"/>
      <c r="E371" s="6"/>
      <c r="F371" s="6">
        <v>229</v>
      </c>
      <c r="G371" s="6" t="s">
        <v>824</v>
      </c>
      <c r="H371" s="6" t="s">
        <v>1895</v>
      </c>
    </row>
    <row r="372" spans="1:8" ht="18.75" customHeight="1">
      <c r="A372" s="10" t="s">
        <v>822</v>
      </c>
      <c r="B372" s="64" t="s">
        <v>1892</v>
      </c>
      <c r="C372" s="65"/>
      <c r="D372" s="6"/>
      <c r="E372" s="6"/>
      <c r="F372" s="6">
        <v>229</v>
      </c>
      <c r="G372" s="6" t="s">
        <v>824</v>
      </c>
      <c r="H372" s="6" t="s">
        <v>1895</v>
      </c>
    </row>
    <row r="373" spans="1:8" ht="18.75" customHeight="1">
      <c r="A373" s="10" t="s">
        <v>823</v>
      </c>
      <c r="B373" s="64" t="s">
        <v>1893</v>
      </c>
      <c r="C373" s="65"/>
      <c r="D373" s="6"/>
      <c r="E373" s="6"/>
      <c r="F373" s="6">
        <v>229</v>
      </c>
      <c r="G373" s="6" t="s">
        <v>824</v>
      </c>
      <c r="H373" s="6" t="s">
        <v>1895</v>
      </c>
    </row>
    <row r="374" spans="1:8" ht="18.75" customHeight="1">
      <c r="A374" s="10" t="s">
        <v>826</v>
      </c>
      <c r="B374" s="62" t="s">
        <v>1894</v>
      </c>
      <c r="C374" s="63"/>
      <c r="D374" s="6"/>
      <c r="E374" s="6"/>
      <c r="F374" s="6">
        <v>229</v>
      </c>
      <c r="G374" s="6" t="s">
        <v>824</v>
      </c>
      <c r="H374" s="6" t="s">
        <v>1895</v>
      </c>
    </row>
    <row r="375" spans="1:8" ht="18.75" customHeight="1" thickBot="1">
      <c r="A375" s="10"/>
      <c r="B375" s="66"/>
      <c r="C375" s="67"/>
      <c r="D375" s="6"/>
      <c r="E375" s="6"/>
      <c r="F375" s="6">
        <v>229</v>
      </c>
      <c r="G375" s="6" t="s">
        <v>824</v>
      </c>
      <c r="H375" s="6" t="s">
        <v>1895</v>
      </c>
    </row>
    <row r="376" spans="1:8" ht="18.75" customHeight="1" thickBot="1">
      <c r="A376" s="11" t="s">
        <v>111</v>
      </c>
      <c r="B376" s="25"/>
      <c r="C376" s="7"/>
      <c r="D376" s="6"/>
      <c r="E376" s="6"/>
      <c r="F376" s="6">
        <v>229</v>
      </c>
      <c r="G376" s="6" t="s">
        <v>824</v>
      </c>
      <c r="H376" s="6" t="s">
        <v>1895</v>
      </c>
    </row>
    <row r="377" spans="1:8" ht="18.75" customHeight="1">
      <c r="A377" s="10" t="s">
        <v>112</v>
      </c>
      <c r="B377" s="34" t="str">
        <f>_xlfn.LET(_xlpm.inp,$B$376,_xlpm.nInp,_xlfn.LET(_xlpm.raw,UPPER(TRIM($B$376)),_xlpm.clean,SUBSTITUTE(SUBSTITUTE(SUBSTITUTE(SUBSTITUTE(SUBSTITUTE(_xlpm.raw,"，",","),"、",","),"；",","),"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77" s="19"/>
      <c r="D377" s="6"/>
      <c r="E377" s="6"/>
      <c r="F377" s="6">
        <v>229</v>
      </c>
      <c r="G377" s="6" t="s">
        <v>824</v>
      </c>
      <c r="H377" s="6" t="s">
        <v>1895</v>
      </c>
    </row>
    <row r="378" spans="1:8" ht="18.75" customHeight="1">
      <c r="A378" s="10" t="s">
        <v>113</v>
      </c>
      <c r="B378" s="35" t="str">
        <f>_xlfn.LET(_xlpm.inp,$B$376,_xlpm.nStd,_xlfn.LET(_xlpm.raw,UPPER(TRIM($G$368)),_xlpm.clean,SUBSTITUTE(SUBSTITUTE(SUBSTITUTE(SUBSTITUTE(SUBSTITUTE(_xlpm.raw,"，",","),"、",","),"；",","),"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78" s="18"/>
      <c r="D378" s="6"/>
      <c r="E378" s="6"/>
      <c r="F378" s="6">
        <v>229</v>
      </c>
      <c r="G378" s="6" t="s">
        <v>824</v>
      </c>
      <c r="H378" s="6" t="s">
        <v>1895</v>
      </c>
    </row>
    <row r="379" spans="1:8" ht="18.75" customHeight="1">
      <c r="A379" s="37" t="s">
        <v>114</v>
      </c>
      <c r="B379" s="52" t="str">
        <f>_xlfn.LET(_xlpm.inp,$B$376,_xlpm.p,$H$368,IF(OR(LEN(TRIM(_xlpm.inp))=0,LEN(TRIM(_xlpm.p))=0,_xlpm.p=0),"",_xlpm.p))</f>
        <v/>
      </c>
      <c r="C379" s="53"/>
      <c r="D379" s="6"/>
      <c r="E379" s="6"/>
      <c r="F379" s="6">
        <v>229</v>
      </c>
      <c r="G379" s="6" t="s">
        <v>824</v>
      </c>
      <c r="H379" s="6" t="s">
        <v>1895</v>
      </c>
    </row>
    <row r="380" spans="1:8" ht="18.75" customHeight="1" thickBot="1">
      <c r="A380" s="12"/>
      <c r="B380" s="54"/>
      <c r="C380" s="55"/>
      <c r="D380" s="6"/>
      <c r="E380" s="6"/>
      <c r="F380" s="6">
        <v>229</v>
      </c>
      <c r="G380" s="6" t="s">
        <v>824</v>
      </c>
      <c r="H380" s="6" t="s">
        <v>1895</v>
      </c>
    </row>
    <row r="381" spans="1:8" ht="58.5" customHeight="1" thickTop="1" thickBot="1">
      <c r="A381" s="8" t="s">
        <v>1896</v>
      </c>
      <c r="B381" s="56" t="s">
        <v>1897</v>
      </c>
      <c r="C381" s="73"/>
      <c r="D381" s="6"/>
      <c r="E381" s="6"/>
      <c r="F381" s="6">
        <v>230</v>
      </c>
      <c r="G381" s="6" t="s">
        <v>14</v>
      </c>
      <c r="H381" s="6" t="s">
        <v>1902</v>
      </c>
    </row>
    <row r="382" spans="1:8" ht="18.75" customHeight="1">
      <c r="A382" s="9"/>
      <c r="B382" s="74"/>
      <c r="C382" s="75"/>
      <c r="D382" s="6"/>
      <c r="E382" s="6"/>
      <c r="F382" s="6">
        <v>230</v>
      </c>
      <c r="G382" s="6" t="s">
        <v>14</v>
      </c>
      <c r="H382" s="6" t="s">
        <v>1902</v>
      </c>
    </row>
    <row r="383" spans="1:8" ht="18.75" customHeight="1">
      <c r="A383" s="10" t="s">
        <v>820</v>
      </c>
      <c r="B383" s="64" t="s">
        <v>1898</v>
      </c>
      <c r="C383" s="65"/>
      <c r="D383" s="6"/>
      <c r="E383" s="6"/>
      <c r="F383" s="6">
        <v>230</v>
      </c>
      <c r="G383" s="6" t="s">
        <v>14</v>
      </c>
      <c r="H383" s="6" t="s">
        <v>1902</v>
      </c>
    </row>
    <row r="384" spans="1:8" ht="18.75" customHeight="1">
      <c r="A384" s="10" t="s">
        <v>821</v>
      </c>
      <c r="B384" s="64" t="s">
        <v>1899</v>
      </c>
      <c r="C384" s="65"/>
      <c r="D384" s="6"/>
      <c r="E384" s="6"/>
      <c r="F384" s="6">
        <v>230</v>
      </c>
      <c r="G384" s="6" t="s">
        <v>14</v>
      </c>
      <c r="H384" s="6" t="s">
        <v>1902</v>
      </c>
    </row>
    <row r="385" spans="1:8" ht="18.75" customHeight="1">
      <c r="A385" s="10" t="s">
        <v>822</v>
      </c>
      <c r="B385" s="64" t="s">
        <v>1900</v>
      </c>
      <c r="C385" s="65"/>
      <c r="D385" s="6"/>
      <c r="E385" s="6"/>
      <c r="F385" s="6">
        <v>230</v>
      </c>
      <c r="G385" s="6" t="s">
        <v>14</v>
      </c>
      <c r="H385" s="6" t="s">
        <v>1902</v>
      </c>
    </row>
    <row r="386" spans="1:8" ht="18.75" customHeight="1">
      <c r="A386" s="10" t="s">
        <v>823</v>
      </c>
      <c r="B386" s="64" t="s">
        <v>1901</v>
      </c>
      <c r="C386" s="65"/>
      <c r="D386" s="6"/>
      <c r="E386" s="6"/>
      <c r="F386" s="6">
        <v>230</v>
      </c>
      <c r="G386" s="6" t="s">
        <v>14</v>
      </c>
      <c r="H386" s="6" t="s">
        <v>1902</v>
      </c>
    </row>
    <row r="387" spans="1:8" ht="18.75" customHeight="1">
      <c r="A387" s="10"/>
      <c r="B387" s="62"/>
      <c r="C387" s="63"/>
      <c r="D387" s="6"/>
      <c r="E387" s="6"/>
      <c r="F387" s="6">
        <v>230</v>
      </c>
      <c r="G387" s="6" t="s">
        <v>14</v>
      </c>
      <c r="H387" s="6" t="s">
        <v>1902</v>
      </c>
    </row>
    <row r="388" spans="1:8" ht="18.75" customHeight="1" thickBot="1">
      <c r="A388" s="10"/>
      <c r="B388" s="66"/>
      <c r="C388" s="67"/>
      <c r="D388" s="6"/>
      <c r="E388" s="6"/>
      <c r="F388" s="6">
        <v>230</v>
      </c>
      <c r="G388" s="6" t="s">
        <v>14</v>
      </c>
      <c r="H388" s="6" t="s">
        <v>1902</v>
      </c>
    </row>
    <row r="389" spans="1:8" ht="18.75" customHeight="1" thickBot="1">
      <c r="A389" s="11" t="s">
        <v>111</v>
      </c>
      <c r="B389" s="25"/>
      <c r="C389" s="7"/>
      <c r="D389" s="6"/>
      <c r="E389" s="6"/>
      <c r="F389" s="6">
        <v>230</v>
      </c>
      <c r="G389" s="6" t="s">
        <v>14</v>
      </c>
      <c r="H389" s="6" t="s">
        <v>1902</v>
      </c>
    </row>
    <row r="390" spans="1:8" ht="18.75" customHeight="1">
      <c r="A390" s="10" t="s">
        <v>112</v>
      </c>
      <c r="B390" s="34" t="str">
        <f>_xlfn.LET(_xlpm.inp,$B$389,_xlpm.nInp,_xlfn.LET(_xlpm.raw,UPPER(TRIM($B$389)),_xlpm.clean,SUBSTITUTE(SUBSTITUTE(SUBSTITUTE(SUBSTITUTE(SUBSTITUTE(_xlpm.raw,"，",","),"、",","),"；",","),"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0" s="19"/>
      <c r="D390" s="6"/>
      <c r="E390" s="6"/>
      <c r="F390" s="6">
        <v>230</v>
      </c>
      <c r="G390" s="6" t="s">
        <v>14</v>
      </c>
      <c r="H390" s="6" t="s">
        <v>1902</v>
      </c>
    </row>
    <row r="391" spans="1:8" ht="18.75" customHeight="1">
      <c r="A391" s="10" t="s">
        <v>113</v>
      </c>
      <c r="B391" s="35" t="str">
        <f>_xlfn.LET(_xlpm.inp,$B$389,_xlpm.nStd,_xlfn.LET(_xlpm.raw,UPPER(TRIM($G$381)),_xlpm.clean,SUBSTITUTE(SUBSTITUTE(SUBSTITUTE(SUBSTITUTE(SUBSTITUTE(_xlpm.raw,"，",","),"、",","),"；",","),"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91" s="18"/>
      <c r="D391" s="6"/>
      <c r="E391" s="6"/>
      <c r="F391" s="6">
        <v>230</v>
      </c>
      <c r="G391" s="6" t="s">
        <v>14</v>
      </c>
      <c r="H391" s="6" t="s">
        <v>1902</v>
      </c>
    </row>
    <row r="392" spans="1:8" ht="18.75" customHeight="1">
      <c r="A392" s="37" t="s">
        <v>114</v>
      </c>
      <c r="B392" s="52" t="str">
        <f>_xlfn.LET(_xlpm.inp,$B$389,_xlpm.p,$H$381,IF(OR(LEN(TRIM(_xlpm.inp))=0,LEN(TRIM(_xlpm.p))=0,_xlpm.p=0),"",_xlpm.p))</f>
        <v/>
      </c>
      <c r="C392" s="53"/>
      <c r="D392" s="6"/>
      <c r="E392" s="6"/>
      <c r="F392" s="6">
        <v>230</v>
      </c>
      <c r="G392" s="6" t="s">
        <v>14</v>
      </c>
      <c r="H392" s="6" t="s">
        <v>1902</v>
      </c>
    </row>
    <row r="393" spans="1:8" ht="18.75" customHeight="1" thickBot="1">
      <c r="A393" s="12"/>
      <c r="B393" s="54"/>
      <c r="C393" s="55"/>
      <c r="D393" s="6"/>
      <c r="E393" s="6"/>
      <c r="F393" s="6">
        <v>230</v>
      </c>
      <c r="G393" s="6" t="s">
        <v>14</v>
      </c>
      <c r="H393" s="6" t="s">
        <v>1902</v>
      </c>
    </row>
    <row r="394" spans="1:8" ht="58.5" customHeight="1" thickTop="1" thickBot="1">
      <c r="A394" s="8" t="s">
        <v>1904</v>
      </c>
      <c r="B394" s="56" t="s">
        <v>1905</v>
      </c>
      <c r="C394" s="73"/>
      <c r="D394" s="6"/>
      <c r="E394" s="6"/>
      <c r="F394" s="6">
        <v>231</v>
      </c>
      <c r="G394" s="6" t="s">
        <v>15</v>
      </c>
      <c r="H394" s="6" t="s">
        <v>2368</v>
      </c>
    </row>
    <row r="395" spans="1:8" ht="18.75" customHeight="1">
      <c r="A395" s="9"/>
      <c r="B395" s="74"/>
      <c r="C395" s="75"/>
      <c r="D395" s="6"/>
      <c r="E395" s="6"/>
      <c r="F395" s="6">
        <v>231</v>
      </c>
      <c r="G395" s="6" t="s">
        <v>15</v>
      </c>
      <c r="H395" s="6"/>
    </row>
    <row r="396" spans="1:8" ht="18.75" customHeight="1">
      <c r="A396" s="10" t="s">
        <v>820</v>
      </c>
      <c r="B396" s="64" t="s">
        <v>1906</v>
      </c>
      <c r="C396" s="65"/>
      <c r="D396" s="6"/>
      <c r="E396" s="6"/>
      <c r="F396" s="6">
        <v>231</v>
      </c>
      <c r="G396" s="6" t="s">
        <v>15</v>
      </c>
      <c r="H396" s="6"/>
    </row>
    <row r="397" spans="1:8" ht="18.75" customHeight="1">
      <c r="A397" s="10" t="s">
        <v>821</v>
      </c>
      <c r="B397" s="64" t="s">
        <v>1907</v>
      </c>
      <c r="C397" s="65"/>
      <c r="D397" s="6"/>
      <c r="E397" s="6"/>
      <c r="F397" s="6">
        <v>231</v>
      </c>
      <c r="G397" s="6" t="s">
        <v>15</v>
      </c>
      <c r="H397" s="6"/>
    </row>
    <row r="398" spans="1:8" ht="18.75" customHeight="1">
      <c r="A398" s="10" t="s">
        <v>822</v>
      </c>
      <c r="B398" s="64" t="s">
        <v>1908</v>
      </c>
      <c r="C398" s="65"/>
      <c r="D398" s="6"/>
      <c r="E398" s="6"/>
      <c r="F398" s="6">
        <v>231</v>
      </c>
      <c r="G398" s="6" t="s">
        <v>15</v>
      </c>
      <c r="H398" s="6"/>
    </row>
    <row r="399" spans="1:8" ht="18.75" customHeight="1">
      <c r="A399" s="10" t="s">
        <v>823</v>
      </c>
      <c r="B399" s="64" t="s">
        <v>1909</v>
      </c>
      <c r="C399" s="65"/>
      <c r="D399" s="6"/>
      <c r="E399" s="6"/>
      <c r="F399" s="6">
        <v>231</v>
      </c>
      <c r="G399" s="6" t="s">
        <v>15</v>
      </c>
      <c r="H399" s="6"/>
    </row>
    <row r="400" spans="1:8" ht="18.75" customHeight="1">
      <c r="A400" s="10"/>
      <c r="B400" s="62"/>
      <c r="C400" s="63"/>
      <c r="D400" s="6"/>
      <c r="E400" s="6"/>
      <c r="F400" s="6">
        <v>231</v>
      </c>
      <c r="G400" s="6" t="s">
        <v>15</v>
      </c>
      <c r="H400" s="6"/>
    </row>
    <row r="401" spans="1:8" ht="18.75" customHeight="1" thickBot="1">
      <c r="A401" s="10"/>
      <c r="B401" s="66"/>
      <c r="C401" s="67"/>
      <c r="D401" s="6"/>
      <c r="E401" s="6"/>
      <c r="F401" s="6">
        <v>231</v>
      </c>
      <c r="G401" s="6" t="s">
        <v>15</v>
      </c>
      <c r="H401" s="6"/>
    </row>
    <row r="402" spans="1:8" ht="18.75" customHeight="1" thickBot="1">
      <c r="A402" s="11" t="s">
        <v>111</v>
      </c>
      <c r="B402" s="25"/>
      <c r="C402" s="7"/>
      <c r="D402" s="6"/>
      <c r="E402" s="6"/>
      <c r="F402" s="6">
        <v>231</v>
      </c>
      <c r="G402" s="6" t="s">
        <v>15</v>
      </c>
      <c r="H402" s="6"/>
    </row>
    <row r="403" spans="1:8" ht="18.75" customHeight="1">
      <c r="A403" s="10" t="s">
        <v>112</v>
      </c>
      <c r="B403" s="34" t="str">
        <f>_xlfn.LET(_xlpm.inp,$B$402,_xlpm.nInp,_xlfn.LET(_xlpm.raw,UPPER(TRIM($B$402)),_xlpm.clean,SUBSTITUTE(SUBSTITUTE(SUBSTITUTE(SUBSTITUTE(SUBSTITUTE(_xlpm.raw,"，",","),"、",","),"；",","),"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03" s="19"/>
      <c r="D403" s="6"/>
      <c r="E403" s="6"/>
      <c r="F403" s="6">
        <v>231</v>
      </c>
      <c r="G403" s="6" t="s">
        <v>15</v>
      </c>
      <c r="H403" s="6"/>
    </row>
    <row r="404" spans="1:8" ht="18.75" customHeight="1">
      <c r="A404" s="10" t="s">
        <v>113</v>
      </c>
      <c r="B404" s="35" t="str">
        <f>_xlfn.LET(_xlpm.inp,$B$402,_xlpm.nStd,_xlfn.LET(_xlpm.raw,UPPER(TRIM($G$394)),_xlpm.clean,SUBSTITUTE(SUBSTITUTE(SUBSTITUTE(SUBSTITUTE(SUBSTITUTE(_xlpm.raw,"，",","),"、",","),"；",","),"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4" s="18"/>
      <c r="D404" s="6"/>
      <c r="E404" s="6"/>
      <c r="F404" s="6">
        <v>231</v>
      </c>
      <c r="G404" s="6" t="s">
        <v>15</v>
      </c>
      <c r="H404" s="6"/>
    </row>
    <row r="405" spans="1:8" ht="18.75" customHeight="1">
      <c r="A405" s="37" t="s">
        <v>114</v>
      </c>
      <c r="B405" s="52" t="str">
        <f>_xlfn.LET(_xlpm.inp,$B$402,_xlpm.p,$H$394,IF(OR(LEN(TRIM(_xlpm.inp))=0,LEN(TRIM(_xlpm.p))=0,_xlpm.p=0),"",_xlpm.p))</f>
        <v/>
      </c>
      <c r="C405" s="53"/>
      <c r="D405" s="6"/>
      <c r="E405" s="6"/>
      <c r="F405" s="6">
        <v>231</v>
      </c>
      <c r="G405" s="6" t="s">
        <v>15</v>
      </c>
      <c r="H405" s="6"/>
    </row>
    <row r="406" spans="1:8" ht="18.75" customHeight="1" thickBot="1">
      <c r="A406" s="12"/>
      <c r="B406" s="54"/>
      <c r="C406" s="55"/>
      <c r="D406" s="6"/>
      <c r="E406" s="6"/>
      <c r="F406" s="6">
        <v>231</v>
      </c>
      <c r="G406" s="6" t="s">
        <v>15</v>
      </c>
      <c r="H406" s="6"/>
    </row>
    <row r="407" spans="1:8" ht="58.5" customHeight="1" thickTop="1" thickBot="1">
      <c r="A407" s="8" t="s">
        <v>1910</v>
      </c>
      <c r="B407" s="56" t="s">
        <v>1911</v>
      </c>
      <c r="C407" s="73"/>
      <c r="D407" s="6"/>
      <c r="E407" s="6"/>
      <c r="F407" s="6">
        <v>232</v>
      </c>
      <c r="G407" s="6" t="s">
        <v>16</v>
      </c>
      <c r="H407" s="6" t="s">
        <v>1916</v>
      </c>
    </row>
    <row r="408" spans="1:8" ht="18.75" customHeight="1">
      <c r="A408" s="9"/>
      <c r="B408" s="74"/>
      <c r="C408" s="75"/>
      <c r="D408" s="6"/>
      <c r="E408" s="6"/>
      <c r="F408" s="6">
        <v>232</v>
      </c>
      <c r="G408" s="6" t="s">
        <v>16</v>
      </c>
      <c r="H408" s="6" t="s">
        <v>1916</v>
      </c>
    </row>
    <row r="409" spans="1:8" ht="18.75" customHeight="1">
      <c r="A409" s="10" t="s">
        <v>820</v>
      </c>
      <c r="B409" s="64" t="s">
        <v>1912</v>
      </c>
      <c r="C409" s="65"/>
      <c r="D409" s="6"/>
      <c r="E409" s="6"/>
      <c r="F409" s="6">
        <v>232</v>
      </c>
      <c r="G409" s="6" t="s">
        <v>16</v>
      </c>
      <c r="H409" s="6" t="s">
        <v>1916</v>
      </c>
    </row>
    <row r="410" spans="1:8" ht="18.75" customHeight="1">
      <c r="A410" s="10" t="s">
        <v>821</v>
      </c>
      <c r="B410" s="64" t="s">
        <v>1913</v>
      </c>
      <c r="C410" s="65"/>
      <c r="D410" s="6"/>
      <c r="E410" s="6"/>
      <c r="F410" s="6">
        <v>232</v>
      </c>
      <c r="G410" s="6" t="s">
        <v>16</v>
      </c>
      <c r="H410" s="6" t="s">
        <v>1916</v>
      </c>
    </row>
    <row r="411" spans="1:8" ht="18.75" customHeight="1">
      <c r="A411" s="10" t="s">
        <v>822</v>
      </c>
      <c r="B411" s="64" t="s">
        <v>1914</v>
      </c>
      <c r="C411" s="65"/>
      <c r="D411" s="6"/>
      <c r="E411" s="6"/>
      <c r="F411" s="6">
        <v>232</v>
      </c>
      <c r="G411" s="6" t="s">
        <v>16</v>
      </c>
      <c r="H411" s="6" t="s">
        <v>1916</v>
      </c>
    </row>
    <row r="412" spans="1:8" ht="18.75" customHeight="1">
      <c r="A412" s="10" t="s">
        <v>823</v>
      </c>
      <c r="B412" s="64" t="s">
        <v>1915</v>
      </c>
      <c r="C412" s="65"/>
      <c r="D412" s="6"/>
      <c r="E412" s="6"/>
      <c r="F412" s="6">
        <v>232</v>
      </c>
      <c r="G412" s="6" t="s">
        <v>16</v>
      </c>
      <c r="H412" s="6" t="s">
        <v>1916</v>
      </c>
    </row>
    <row r="413" spans="1:8" ht="18.75" customHeight="1">
      <c r="A413" s="10"/>
      <c r="B413" s="62"/>
      <c r="C413" s="63"/>
      <c r="D413" s="6"/>
      <c r="E413" s="6"/>
      <c r="F413" s="6">
        <v>232</v>
      </c>
      <c r="G413" s="6" t="s">
        <v>16</v>
      </c>
      <c r="H413" s="6" t="s">
        <v>1916</v>
      </c>
    </row>
    <row r="414" spans="1:8" ht="18.75" customHeight="1" thickBot="1">
      <c r="A414" s="10"/>
      <c r="B414" s="66"/>
      <c r="C414" s="67"/>
      <c r="D414" s="6"/>
      <c r="E414" s="6"/>
      <c r="F414" s="6">
        <v>232</v>
      </c>
      <c r="G414" s="6" t="s">
        <v>16</v>
      </c>
      <c r="H414" s="6" t="s">
        <v>1916</v>
      </c>
    </row>
    <row r="415" spans="1:8" ht="18.75" customHeight="1" thickBot="1">
      <c r="A415" s="11" t="s">
        <v>111</v>
      </c>
      <c r="B415" s="25"/>
      <c r="C415" s="7"/>
      <c r="D415" s="6"/>
      <c r="E415" s="6"/>
      <c r="F415" s="6">
        <v>232</v>
      </c>
      <c r="G415" s="6" t="s">
        <v>16</v>
      </c>
      <c r="H415" s="6" t="s">
        <v>1916</v>
      </c>
    </row>
    <row r="416" spans="1:8" ht="18.75" customHeight="1">
      <c r="A416" s="10" t="s">
        <v>112</v>
      </c>
      <c r="B416" s="34" t="str">
        <f>_xlfn.LET(_xlpm.inp,$B$415,_xlpm.nInp,_xlfn.LET(_xlpm.raw,UPPER(TRIM($B$415)),_xlpm.clean,SUBSTITUTE(SUBSTITUTE(SUBSTITUTE(SUBSTITUTE(SUBSTITUTE(_xlpm.raw,"，",","),"、",","),"；",","),"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16" s="19"/>
      <c r="D416" s="6"/>
      <c r="E416" s="6"/>
      <c r="F416" s="6">
        <v>232</v>
      </c>
      <c r="G416" s="6" t="s">
        <v>16</v>
      </c>
      <c r="H416" s="6" t="s">
        <v>1916</v>
      </c>
    </row>
    <row r="417" spans="1:8" ht="18.75" customHeight="1">
      <c r="A417" s="10" t="s">
        <v>113</v>
      </c>
      <c r="B417" s="35" t="str">
        <f>_xlfn.LET(_xlpm.inp,$B$415,_xlpm.nStd,_xlfn.LET(_xlpm.raw,UPPER(TRIM($G$407)),_xlpm.clean,SUBSTITUTE(SUBSTITUTE(SUBSTITUTE(SUBSTITUTE(SUBSTITUTE(_xlpm.raw,"，",","),"、",","),"；",","),"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17" s="18"/>
      <c r="D417" s="6"/>
      <c r="E417" s="6"/>
      <c r="F417" s="6">
        <v>232</v>
      </c>
      <c r="G417" s="6" t="s">
        <v>16</v>
      </c>
      <c r="H417" s="6" t="s">
        <v>1916</v>
      </c>
    </row>
    <row r="418" spans="1:8" ht="18.75" customHeight="1">
      <c r="A418" s="37" t="s">
        <v>114</v>
      </c>
      <c r="B418" s="52" t="str">
        <f>_xlfn.LET(_xlpm.inp,$B$415,_xlpm.p,$H$407,IF(OR(LEN(TRIM(_xlpm.inp))=0,LEN(TRIM(_xlpm.p))=0,_xlpm.p=0),"",_xlpm.p))</f>
        <v/>
      </c>
      <c r="C418" s="53"/>
      <c r="D418" s="6"/>
      <c r="E418" s="6"/>
      <c r="F418" s="6">
        <v>232</v>
      </c>
      <c r="G418" s="6" t="s">
        <v>16</v>
      </c>
      <c r="H418" s="6" t="s">
        <v>1916</v>
      </c>
    </row>
    <row r="419" spans="1:8" ht="18.75" customHeight="1" thickBot="1">
      <c r="A419" s="12"/>
      <c r="B419" s="54"/>
      <c r="C419" s="55"/>
      <c r="D419" s="6"/>
      <c r="E419" s="6"/>
      <c r="F419" s="6">
        <v>232</v>
      </c>
      <c r="G419" s="6" t="s">
        <v>16</v>
      </c>
      <c r="H419" s="6" t="s">
        <v>1916</v>
      </c>
    </row>
    <row r="420" spans="1:8" ht="58.5" customHeight="1" thickTop="1" thickBot="1">
      <c r="A420" s="8" t="s">
        <v>1917</v>
      </c>
      <c r="B420" s="56" t="s">
        <v>1918</v>
      </c>
      <c r="C420" s="73"/>
      <c r="D420" s="6"/>
      <c r="E420" s="6"/>
      <c r="F420" s="6">
        <v>233</v>
      </c>
      <c r="G420" s="6" t="s">
        <v>15</v>
      </c>
      <c r="H420" s="6" t="s">
        <v>2369</v>
      </c>
    </row>
    <row r="421" spans="1:8" ht="18.75" customHeight="1">
      <c r="A421" s="9"/>
      <c r="B421" s="74"/>
      <c r="C421" s="75"/>
      <c r="D421" s="6"/>
      <c r="E421" s="6"/>
      <c r="F421" s="6">
        <v>233</v>
      </c>
      <c r="G421" s="6" t="s">
        <v>15</v>
      </c>
      <c r="H421" s="6"/>
    </row>
    <row r="422" spans="1:8" ht="18.75" customHeight="1">
      <c r="A422" s="10" t="s">
        <v>820</v>
      </c>
      <c r="B422" s="64" t="s">
        <v>1919</v>
      </c>
      <c r="C422" s="65"/>
      <c r="D422" s="6"/>
      <c r="E422" s="6"/>
      <c r="F422" s="6">
        <v>233</v>
      </c>
      <c r="G422" s="6" t="s">
        <v>15</v>
      </c>
      <c r="H422" s="6"/>
    </row>
    <row r="423" spans="1:8" ht="18.75" customHeight="1">
      <c r="A423" s="10" t="s">
        <v>821</v>
      </c>
      <c r="B423" s="64" t="s">
        <v>1920</v>
      </c>
      <c r="C423" s="65"/>
      <c r="D423" s="6"/>
      <c r="E423" s="6"/>
      <c r="F423" s="6">
        <v>233</v>
      </c>
      <c r="G423" s="6" t="s">
        <v>15</v>
      </c>
      <c r="H423" s="6"/>
    </row>
    <row r="424" spans="1:8" ht="18.75" customHeight="1">
      <c r="A424" s="10" t="s">
        <v>822</v>
      </c>
      <c r="B424" s="64" t="s">
        <v>1921</v>
      </c>
      <c r="C424" s="65"/>
      <c r="D424" s="6"/>
      <c r="E424" s="6"/>
      <c r="F424" s="6">
        <v>233</v>
      </c>
      <c r="G424" s="6" t="s">
        <v>15</v>
      </c>
      <c r="H424" s="6"/>
    </row>
    <row r="425" spans="1:8" ht="18.75" customHeight="1">
      <c r="A425" s="10" t="s">
        <v>823</v>
      </c>
      <c r="B425" s="64" t="s">
        <v>1922</v>
      </c>
      <c r="C425" s="65"/>
      <c r="D425" s="6"/>
      <c r="E425" s="6"/>
      <c r="F425" s="6">
        <v>233</v>
      </c>
      <c r="G425" s="6" t="s">
        <v>15</v>
      </c>
      <c r="H425" s="6"/>
    </row>
    <row r="426" spans="1:8" ht="18.75" customHeight="1">
      <c r="A426" s="10"/>
      <c r="B426" s="62"/>
      <c r="C426" s="63"/>
      <c r="D426" s="6"/>
      <c r="E426" s="6"/>
      <c r="F426" s="6">
        <v>233</v>
      </c>
      <c r="G426" s="6" t="s">
        <v>15</v>
      </c>
      <c r="H426" s="6"/>
    </row>
    <row r="427" spans="1:8" ht="18.75" customHeight="1" thickBot="1">
      <c r="A427" s="10"/>
      <c r="B427" s="66"/>
      <c r="C427" s="67"/>
      <c r="D427" s="6"/>
      <c r="E427" s="6"/>
      <c r="F427" s="6">
        <v>233</v>
      </c>
      <c r="G427" s="6" t="s">
        <v>15</v>
      </c>
      <c r="H427" s="6"/>
    </row>
    <row r="428" spans="1:8" ht="18.75" customHeight="1" thickBot="1">
      <c r="A428" s="11" t="s">
        <v>111</v>
      </c>
      <c r="B428" s="25"/>
      <c r="C428" s="7"/>
      <c r="D428" s="6"/>
      <c r="E428" s="6"/>
      <c r="F428" s="6">
        <v>233</v>
      </c>
      <c r="G428" s="6" t="s">
        <v>15</v>
      </c>
      <c r="H428" s="6"/>
    </row>
    <row r="429" spans="1:8" ht="18.75" customHeight="1">
      <c r="A429" s="10" t="s">
        <v>112</v>
      </c>
      <c r="B429" s="34" t="str">
        <f>_xlfn.LET(_xlpm.inp,$B$428,_xlpm.nInp,_xlfn.LET(_xlpm.raw,UPPER(TRIM($B$428)),_xlpm.clean,SUBSTITUTE(SUBSTITUTE(SUBSTITUTE(SUBSTITUTE(SUBSTITUTE(_xlpm.raw,"，",","),"、",","),"；",","),"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29" s="19"/>
      <c r="D429" s="6"/>
      <c r="E429" s="6"/>
      <c r="F429" s="6">
        <v>233</v>
      </c>
      <c r="G429" s="6" t="s">
        <v>15</v>
      </c>
      <c r="H429" s="6"/>
    </row>
    <row r="430" spans="1:8" ht="18.75" customHeight="1">
      <c r="A430" s="10" t="s">
        <v>113</v>
      </c>
      <c r="B430" s="35" t="str">
        <f>_xlfn.LET(_xlpm.inp,$B$428,_xlpm.nStd,_xlfn.LET(_xlpm.raw,UPPER(TRIM($G$420)),_xlpm.clean,SUBSTITUTE(SUBSTITUTE(SUBSTITUTE(SUBSTITUTE(SUBSTITUTE(_xlpm.raw,"，",","),"、",","),"；",","),"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30" s="18"/>
      <c r="D430" s="6"/>
      <c r="E430" s="6"/>
      <c r="F430" s="6">
        <v>233</v>
      </c>
      <c r="G430" s="6" t="s">
        <v>15</v>
      </c>
      <c r="H430" s="6"/>
    </row>
    <row r="431" spans="1:8" ht="18.75" customHeight="1">
      <c r="A431" s="37" t="s">
        <v>114</v>
      </c>
      <c r="B431" s="52" t="str">
        <f>_xlfn.LET(_xlpm.inp,$B$428,_xlpm.p,$H$420,IF(OR(LEN(TRIM(_xlpm.inp))=0,LEN(TRIM(_xlpm.p))=0,_xlpm.p=0),"",_xlpm.p))</f>
        <v/>
      </c>
      <c r="C431" s="53"/>
      <c r="D431" s="6"/>
      <c r="E431" s="6"/>
      <c r="F431" s="6">
        <v>233</v>
      </c>
      <c r="G431" s="6" t="s">
        <v>15</v>
      </c>
      <c r="H431" s="6"/>
    </row>
    <row r="432" spans="1:8" ht="18.75" customHeight="1" thickBot="1">
      <c r="A432" s="12"/>
      <c r="B432" s="54"/>
      <c r="C432" s="55"/>
      <c r="D432" s="6"/>
      <c r="E432" s="6"/>
      <c r="F432" s="6">
        <v>233</v>
      </c>
      <c r="G432" s="6" t="s">
        <v>15</v>
      </c>
      <c r="H432" s="6"/>
    </row>
    <row r="433" spans="1:8" ht="58.5" customHeight="1" thickTop="1" thickBot="1">
      <c r="A433" s="8" t="s">
        <v>1923</v>
      </c>
      <c r="B433" s="56" t="s">
        <v>1924</v>
      </c>
      <c r="C433" s="73"/>
      <c r="D433" s="6"/>
      <c r="E433" s="6"/>
      <c r="F433" s="6">
        <v>234</v>
      </c>
      <c r="G433" s="6" t="s">
        <v>16</v>
      </c>
      <c r="H433" s="6" t="s">
        <v>1929</v>
      </c>
    </row>
    <row r="434" spans="1:8" ht="18.75" customHeight="1">
      <c r="A434" s="9"/>
      <c r="B434" s="74"/>
      <c r="C434" s="75"/>
      <c r="D434" s="6"/>
      <c r="E434" s="6"/>
      <c r="F434" s="6">
        <v>234</v>
      </c>
      <c r="G434" s="6" t="s">
        <v>16</v>
      </c>
      <c r="H434" s="6" t="s">
        <v>1929</v>
      </c>
    </row>
    <row r="435" spans="1:8" ht="18.75" customHeight="1">
      <c r="A435" s="10" t="s">
        <v>820</v>
      </c>
      <c r="B435" s="64" t="s">
        <v>1925</v>
      </c>
      <c r="C435" s="65"/>
      <c r="D435" s="6"/>
      <c r="E435" s="6"/>
      <c r="F435" s="6">
        <v>234</v>
      </c>
      <c r="G435" s="6" t="s">
        <v>16</v>
      </c>
      <c r="H435" s="6" t="s">
        <v>1929</v>
      </c>
    </row>
    <row r="436" spans="1:8" ht="18.75" customHeight="1">
      <c r="A436" s="10" t="s">
        <v>821</v>
      </c>
      <c r="B436" s="64" t="s">
        <v>1926</v>
      </c>
      <c r="C436" s="65"/>
      <c r="D436" s="6"/>
      <c r="E436" s="6"/>
      <c r="F436" s="6">
        <v>234</v>
      </c>
      <c r="G436" s="6" t="s">
        <v>16</v>
      </c>
      <c r="H436" s="6" t="s">
        <v>1929</v>
      </c>
    </row>
    <row r="437" spans="1:8" ht="18.75" customHeight="1">
      <c r="A437" s="10" t="s">
        <v>822</v>
      </c>
      <c r="B437" s="64" t="s">
        <v>1927</v>
      </c>
      <c r="C437" s="65"/>
      <c r="D437" s="6"/>
      <c r="E437" s="6"/>
      <c r="F437" s="6">
        <v>234</v>
      </c>
      <c r="G437" s="6" t="s">
        <v>16</v>
      </c>
      <c r="H437" s="6" t="s">
        <v>1929</v>
      </c>
    </row>
    <row r="438" spans="1:8" ht="18.75" customHeight="1">
      <c r="A438" s="10" t="s">
        <v>823</v>
      </c>
      <c r="B438" s="64" t="s">
        <v>1928</v>
      </c>
      <c r="C438" s="65"/>
      <c r="D438" s="6"/>
      <c r="E438" s="6"/>
      <c r="F438" s="6">
        <v>234</v>
      </c>
      <c r="G438" s="6" t="s">
        <v>16</v>
      </c>
      <c r="H438" s="6" t="s">
        <v>1929</v>
      </c>
    </row>
    <row r="439" spans="1:8" ht="18.75" customHeight="1">
      <c r="A439" s="10"/>
      <c r="B439" s="62"/>
      <c r="C439" s="63"/>
      <c r="D439" s="6"/>
      <c r="E439" s="6"/>
      <c r="F439" s="6">
        <v>234</v>
      </c>
      <c r="G439" s="6" t="s">
        <v>16</v>
      </c>
      <c r="H439" s="6" t="s">
        <v>1929</v>
      </c>
    </row>
    <row r="440" spans="1:8" ht="18.75" customHeight="1" thickBot="1">
      <c r="A440" s="10"/>
      <c r="B440" s="66"/>
      <c r="C440" s="67"/>
      <c r="D440" s="6"/>
      <c r="E440" s="6"/>
      <c r="F440" s="6">
        <v>234</v>
      </c>
      <c r="G440" s="6" t="s">
        <v>16</v>
      </c>
      <c r="H440" s="6" t="s">
        <v>1929</v>
      </c>
    </row>
    <row r="441" spans="1:8" ht="18.75" customHeight="1" thickBot="1">
      <c r="A441" s="11" t="s">
        <v>111</v>
      </c>
      <c r="B441" s="25"/>
      <c r="C441" s="7"/>
      <c r="D441" s="6"/>
      <c r="E441" s="6"/>
      <c r="F441" s="6">
        <v>234</v>
      </c>
      <c r="G441" s="6" t="s">
        <v>16</v>
      </c>
      <c r="H441" s="6" t="s">
        <v>1929</v>
      </c>
    </row>
    <row r="442" spans="1:8" ht="18.75" customHeight="1">
      <c r="A442" s="10" t="s">
        <v>112</v>
      </c>
      <c r="B442" s="34" t="str">
        <f>_xlfn.LET(_xlpm.inp,$B$441,_xlpm.nInp,_xlfn.LET(_xlpm.raw,UPPER(TRIM($B$441)),_xlpm.clean,SUBSTITUTE(SUBSTITUTE(SUBSTITUTE(SUBSTITUTE(SUBSTITUTE(_xlpm.raw,"，",","),"、",","),"；",","),"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42" s="19"/>
      <c r="D442" s="6"/>
      <c r="E442" s="6"/>
      <c r="F442" s="6">
        <v>234</v>
      </c>
      <c r="G442" s="6" t="s">
        <v>16</v>
      </c>
      <c r="H442" s="6" t="s">
        <v>1929</v>
      </c>
    </row>
    <row r="443" spans="1:8" ht="18.75" customHeight="1">
      <c r="A443" s="10" t="s">
        <v>113</v>
      </c>
      <c r="B443" s="35" t="str">
        <f>_xlfn.LET(_xlpm.inp,$B$441,_xlpm.nStd,_xlfn.LET(_xlpm.raw,UPPER(TRIM($G$433)),_xlpm.clean,SUBSTITUTE(SUBSTITUTE(SUBSTITUTE(SUBSTITUTE(SUBSTITUTE(_xlpm.raw,"，",","),"、",","),"；",","),"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43" s="18"/>
      <c r="D443" s="6"/>
      <c r="E443" s="6"/>
      <c r="F443" s="6">
        <v>234</v>
      </c>
      <c r="G443" s="6" t="s">
        <v>16</v>
      </c>
      <c r="H443" s="6" t="s">
        <v>1929</v>
      </c>
    </row>
    <row r="444" spans="1:8" ht="18.75" customHeight="1">
      <c r="A444" s="37" t="s">
        <v>114</v>
      </c>
      <c r="B444" s="52" t="str">
        <f>_xlfn.LET(_xlpm.inp,$B$441,_xlpm.p,$H$433,IF(OR(LEN(TRIM(_xlpm.inp))=0,LEN(TRIM(_xlpm.p))=0,_xlpm.p=0),"",_xlpm.p))</f>
        <v/>
      </c>
      <c r="C444" s="53"/>
      <c r="D444" s="6"/>
      <c r="E444" s="6"/>
      <c r="F444" s="6">
        <v>234</v>
      </c>
      <c r="G444" s="6" t="s">
        <v>16</v>
      </c>
      <c r="H444" s="6" t="s">
        <v>1929</v>
      </c>
    </row>
    <row r="445" spans="1:8" ht="18.75" customHeight="1" thickBot="1">
      <c r="A445" s="12"/>
      <c r="B445" s="54"/>
      <c r="C445" s="55"/>
      <c r="D445" s="6"/>
      <c r="E445" s="6"/>
      <c r="F445" s="6">
        <v>234</v>
      </c>
      <c r="G445" s="6" t="s">
        <v>16</v>
      </c>
      <c r="H445" s="6" t="s">
        <v>1929</v>
      </c>
    </row>
    <row r="446" spans="1:8" ht="58.5" customHeight="1" thickTop="1" thickBot="1">
      <c r="A446" s="8" t="s">
        <v>1930</v>
      </c>
      <c r="B446" s="56" t="s">
        <v>1931</v>
      </c>
      <c r="C446" s="73"/>
      <c r="D446" s="6"/>
      <c r="E446" s="6"/>
      <c r="F446" s="6">
        <v>235</v>
      </c>
      <c r="G446" s="6" t="s">
        <v>15</v>
      </c>
      <c r="H446" s="6" t="s">
        <v>1936</v>
      </c>
    </row>
    <row r="447" spans="1:8" ht="18.75" customHeight="1">
      <c r="A447" s="9"/>
      <c r="B447" s="74"/>
      <c r="C447" s="75"/>
      <c r="D447" s="6"/>
      <c r="E447" s="6"/>
      <c r="F447" s="6">
        <v>235</v>
      </c>
      <c r="G447" s="6" t="s">
        <v>15</v>
      </c>
      <c r="H447" s="6" t="s">
        <v>1936</v>
      </c>
    </row>
    <row r="448" spans="1:8" ht="18.75" customHeight="1">
      <c r="A448" s="10" t="s">
        <v>820</v>
      </c>
      <c r="B448" s="64" t="s">
        <v>1932</v>
      </c>
      <c r="C448" s="65"/>
      <c r="D448" s="6"/>
      <c r="E448" s="6"/>
      <c r="F448" s="6">
        <v>235</v>
      </c>
      <c r="G448" s="6" t="s">
        <v>15</v>
      </c>
      <c r="H448" s="6" t="s">
        <v>1936</v>
      </c>
    </row>
    <row r="449" spans="1:8" ht="18.75" customHeight="1">
      <c r="A449" s="10" t="s">
        <v>821</v>
      </c>
      <c r="B449" s="64" t="s">
        <v>1933</v>
      </c>
      <c r="C449" s="65"/>
      <c r="D449" s="6"/>
      <c r="E449" s="6"/>
      <c r="F449" s="6">
        <v>235</v>
      </c>
      <c r="G449" s="6" t="s">
        <v>15</v>
      </c>
      <c r="H449" s="6" t="s">
        <v>1936</v>
      </c>
    </row>
    <row r="450" spans="1:8" ht="18.75" customHeight="1">
      <c r="A450" s="10" t="s">
        <v>822</v>
      </c>
      <c r="B450" s="64" t="s">
        <v>1934</v>
      </c>
      <c r="C450" s="65"/>
      <c r="D450" s="6"/>
      <c r="E450" s="6"/>
      <c r="F450" s="6">
        <v>235</v>
      </c>
      <c r="G450" s="6" t="s">
        <v>15</v>
      </c>
      <c r="H450" s="6" t="s">
        <v>1936</v>
      </c>
    </row>
    <row r="451" spans="1:8" ht="18.75" customHeight="1">
      <c r="A451" s="10" t="s">
        <v>823</v>
      </c>
      <c r="B451" s="64" t="s">
        <v>1935</v>
      </c>
      <c r="C451" s="65"/>
      <c r="D451" s="6"/>
      <c r="E451" s="6"/>
      <c r="F451" s="6">
        <v>235</v>
      </c>
      <c r="G451" s="6" t="s">
        <v>15</v>
      </c>
      <c r="H451" s="6" t="s">
        <v>1936</v>
      </c>
    </row>
    <row r="452" spans="1:8" ht="18.75" customHeight="1">
      <c r="A452" s="10"/>
      <c r="B452" s="62"/>
      <c r="C452" s="63"/>
      <c r="D452" s="6"/>
      <c r="E452" s="6"/>
      <c r="F452" s="6">
        <v>235</v>
      </c>
      <c r="G452" s="6" t="s">
        <v>15</v>
      </c>
      <c r="H452" s="6" t="s">
        <v>1936</v>
      </c>
    </row>
    <row r="453" spans="1:8" ht="18.75" customHeight="1" thickBot="1">
      <c r="A453" s="10"/>
      <c r="B453" s="66"/>
      <c r="C453" s="67"/>
      <c r="D453" s="6"/>
      <c r="E453" s="6"/>
      <c r="F453" s="6">
        <v>235</v>
      </c>
      <c r="G453" s="6" t="s">
        <v>15</v>
      </c>
      <c r="H453" s="6" t="s">
        <v>1936</v>
      </c>
    </row>
    <row r="454" spans="1:8" ht="18.75" customHeight="1" thickBot="1">
      <c r="A454" s="11" t="s">
        <v>111</v>
      </c>
      <c r="B454" s="25"/>
      <c r="C454" s="7"/>
      <c r="D454" s="6"/>
      <c r="E454" s="6"/>
      <c r="F454" s="6">
        <v>235</v>
      </c>
      <c r="G454" s="6" t="s">
        <v>15</v>
      </c>
      <c r="H454" s="6" t="s">
        <v>1936</v>
      </c>
    </row>
    <row r="455" spans="1:8" ht="18.75" customHeight="1">
      <c r="A455" s="10" t="s">
        <v>112</v>
      </c>
      <c r="B455" s="34" t="str">
        <f>_xlfn.LET(_xlpm.inp,$B$454,_xlpm.nInp,_xlfn.LET(_xlpm.raw,UPPER(TRIM($B$454)),_xlpm.clean,SUBSTITUTE(SUBSTITUTE(SUBSTITUTE(SUBSTITUTE(SUBSTITUTE(_xlpm.raw,"，",","),"、",","),"；",","),"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55" s="19"/>
      <c r="D455" s="6"/>
      <c r="E455" s="6"/>
      <c r="F455" s="6">
        <v>235</v>
      </c>
      <c r="G455" s="6" t="s">
        <v>15</v>
      </c>
      <c r="H455" s="6" t="s">
        <v>1936</v>
      </c>
    </row>
    <row r="456" spans="1:8" ht="18.75" customHeight="1">
      <c r="A456" s="10" t="s">
        <v>113</v>
      </c>
      <c r="B456" s="35" t="str">
        <f>_xlfn.LET(_xlpm.inp,$B$454,_xlpm.nStd,_xlfn.LET(_xlpm.raw,UPPER(TRIM($G$446)),_xlpm.clean,SUBSTITUTE(SUBSTITUTE(SUBSTITUTE(SUBSTITUTE(SUBSTITUTE(_xlpm.raw,"，",","),"、",","),"；",","),"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56" s="18"/>
      <c r="D456" s="6"/>
      <c r="E456" s="6"/>
      <c r="F456" s="6">
        <v>235</v>
      </c>
      <c r="G456" s="6" t="s">
        <v>15</v>
      </c>
      <c r="H456" s="6" t="s">
        <v>1936</v>
      </c>
    </row>
    <row r="457" spans="1:8" ht="18.75" customHeight="1">
      <c r="A457" s="37" t="s">
        <v>114</v>
      </c>
      <c r="B457" s="52" t="str">
        <f>_xlfn.LET(_xlpm.inp,$B$454,_xlpm.p,$H$446,IF(OR(LEN(TRIM(_xlpm.inp))=0,LEN(TRIM(_xlpm.p))=0,_xlpm.p=0),"",_xlpm.p))</f>
        <v/>
      </c>
      <c r="C457" s="53"/>
      <c r="D457" s="6"/>
      <c r="E457" s="6"/>
      <c r="F457" s="6">
        <v>235</v>
      </c>
      <c r="G457" s="6" t="s">
        <v>15</v>
      </c>
      <c r="H457" s="6" t="s">
        <v>1936</v>
      </c>
    </row>
    <row r="458" spans="1:8" ht="18.75" customHeight="1" thickBot="1">
      <c r="A458" s="12"/>
      <c r="B458" s="54"/>
      <c r="C458" s="55"/>
      <c r="D458" s="6"/>
      <c r="E458" s="6"/>
      <c r="F458" s="6">
        <v>235</v>
      </c>
      <c r="G458" s="6" t="s">
        <v>15</v>
      </c>
      <c r="H458" s="6" t="s">
        <v>1936</v>
      </c>
    </row>
    <row r="459" spans="1:8" ht="58.5" customHeight="1" thickTop="1" thickBot="1">
      <c r="A459" s="8" t="s">
        <v>1937</v>
      </c>
      <c r="B459" s="56" t="s">
        <v>1938</v>
      </c>
      <c r="C459" s="73"/>
      <c r="D459" s="6"/>
      <c r="E459" s="6"/>
      <c r="F459" s="6">
        <v>236</v>
      </c>
      <c r="G459" s="6" t="s">
        <v>27</v>
      </c>
      <c r="H459" s="6" t="s">
        <v>2354</v>
      </c>
    </row>
    <row r="460" spans="1:8" ht="18.75" customHeight="1">
      <c r="A460" s="9"/>
      <c r="B460" s="74"/>
      <c r="C460" s="75"/>
      <c r="D460" s="6"/>
      <c r="E460" s="6"/>
      <c r="F460" s="6">
        <v>236</v>
      </c>
      <c r="G460" s="6" t="s">
        <v>27</v>
      </c>
      <c r="H460" s="6" t="s">
        <v>2354</v>
      </c>
    </row>
    <row r="461" spans="1:8" ht="18.75" customHeight="1">
      <c r="A461" s="10" t="s">
        <v>820</v>
      </c>
      <c r="B461" s="64" t="s">
        <v>1939</v>
      </c>
      <c r="C461" s="65"/>
      <c r="D461" s="6"/>
      <c r="E461" s="6"/>
      <c r="F461" s="6">
        <v>236</v>
      </c>
      <c r="G461" s="6" t="s">
        <v>27</v>
      </c>
      <c r="H461" s="6" t="s">
        <v>2354</v>
      </c>
    </row>
    <row r="462" spans="1:8" ht="18.75" customHeight="1">
      <c r="A462" s="10" t="s">
        <v>821</v>
      </c>
      <c r="B462" s="64" t="s">
        <v>1940</v>
      </c>
      <c r="C462" s="65"/>
      <c r="D462" s="6"/>
      <c r="E462" s="6"/>
      <c r="F462" s="6">
        <v>236</v>
      </c>
      <c r="G462" s="6" t="s">
        <v>27</v>
      </c>
      <c r="H462" s="6" t="s">
        <v>2354</v>
      </c>
    </row>
    <row r="463" spans="1:8" ht="18.75" customHeight="1">
      <c r="A463" s="10" t="s">
        <v>822</v>
      </c>
      <c r="B463" s="64" t="s">
        <v>1941</v>
      </c>
      <c r="C463" s="65"/>
      <c r="D463" s="6"/>
      <c r="E463" s="6"/>
      <c r="F463" s="6">
        <v>236</v>
      </c>
      <c r="G463" s="6" t="s">
        <v>27</v>
      </c>
      <c r="H463" s="6" t="s">
        <v>2354</v>
      </c>
    </row>
    <row r="464" spans="1:8" ht="18.75" customHeight="1">
      <c r="A464" s="10" t="s">
        <v>823</v>
      </c>
      <c r="B464" s="64" t="s">
        <v>1942</v>
      </c>
      <c r="C464" s="65"/>
      <c r="D464" s="6"/>
      <c r="E464" s="6"/>
      <c r="F464" s="6">
        <v>236</v>
      </c>
      <c r="G464" s="6" t="s">
        <v>27</v>
      </c>
      <c r="H464" s="6" t="s">
        <v>2354</v>
      </c>
    </row>
    <row r="465" spans="1:8" ht="18.75" customHeight="1">
      <c r="A465" s="10"/>
      <c r="B465" s="62"/>
      <c r="C465" s="63"/>
      <c r="D465" s="6"/>
      <c r="E465" s="6"/>
      <c r="F465" s="6">
        <v>236</v>
      </c>
      <c r="G465" s="6" t="s">
        <v>27</v>
      </c>
      <c r="H465" s="6" t="s">
        <v>2354</v>
      </c>
    </row>
    <row r="466" spans="1:8" ht="18.75" customHeight="1" thickBot="1">
      <c r="A466" s="10"/>
      <c r="B466" s="66"/>
      <c r="C466" s="67"/>
      <c r="D466" s="6"/>
      <c r="E466" s="6"/>
      <c r="F466" s="6">
        <v>236</v>
      </c>
      <c r="G466" s="6" t="s">
        <v>27</v>
      </c>
      <c r="H466" s="6" t="s">
        <v>2354</v>
      </c>
    </row>
    <row r="467" spans="1:8" ht="18.75" customHeight="1" thickBot="1">
      <c r="A467" s="11" t="s">
        <v>111</v>
      </c>
      <c r="B467" s="25"/>
      <c r="C467" s="7"/>
      <c r="D467" s="6"/>
      <c r="E467" s="6"/>
      <c r="F467" s="6">
        <v>236</v>
      </c>
      <c r="G467" s="6" t="s">
        <v>27</v>
      </c>
      <c r="H467" s="6" t="s">
        <v>2354</v>
      </c>
    </row>
    <row r="468" spans="1:8" ht="18.75" customHeight="1">
      <c r="A468" s="10" t="s">
        <v>112</v>
      </c>
      <c r="B468" s="34" t="str">
        <f>_xlfn.LET(_xlpm.inp,$B$467,_xlpm.nInp,_xlfn.LET(_xlpm.raw,UPPER(TRIM($B$467)),_xlpm.clean,SUBSTITUTE(SUBSTITUTE(SUBSTITUTE(SUBSTITUTE(SUBSTITUTE(_xlpm.raw,"，",","),"、",","),"；",","),"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68" s="19"/>
      <c r="D468" s="6"/>
      <c r="E468" s="6"/>
      <c r="F468" s="6">
        <v>236</v>
      </c>
      <c r="G468" s="6" t="s">
        <v>27</v>
      </c>
      <c r="H468" s="6" t="s">
        <v>2354</v>
      </c>
    </row>
    <row r="469" spans="1:8" ht="18.75" customHeight="1">
      <c r="A469" s="10" t="s">
        <v>113</v>
      </c>
      <c r="B469" s="35" t="str">
        <f>_xlfn.LET(_xlpm.inp,$B$467,_xlpm.nStd,_xlfn.LET(_xlpm.raw,UPPER(TRIM($G$459)),_xlpm.clean,SUBSTITUTE(SUBSTITUTE(SUBSTITUTE(SUBSTITUTE(SUBSTITUTE(_xlpm.raw,"，",","),"、",","),"；",","),"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69" s="18"/>
      <c r="D469" s="6"/>
      <c r="E469" s="6"/>
      <c r="F469" s="6">
        <v>236</v>
      </c>
      <c r="G469" s="6" t="s">
        <v>27</v>
      </c>
      <c r="H469" s="6" t="s">
        <v>2354</v>
      </c>
    </row>
    <row r="470" spans="1:8" ht="18.75" customHeight="1">
      <c r="A470" s="37" t="s">
        <v>114</v>
      </c>
      <c r="B470" s="52" t="str">
        <f>_xlfn.LET(_xlpm.inp,$B$467,_xlpm.p,$H$459,IF(OR(LEN(TRIM(_xlpm.inp))=0,LEN(TRIM(_xlpm.p))=0,_xlpm.p=0),"",_xlpm.p))</f>
        <v/>
      </c>
      <c r="C470" s="53"/>
      <c r="D470" s="6"/>
      <c r="E470" s="6"/>
      <c r="F470" s="6">
        <v>236</v>
      </c>
      <c r="G470" s="6" t="s">
        <v>27</v>
      </c>
      <c r="H470" s="6" t="s">
        <v>2354</v>
      </c>
    </row>
    <row r="471" spans="1:8" ht="18.75" customHeight="1" thickBot="1">
      <c r="A471" s="12"/>
      <c r="B471" s="54"/>
      <c r="C471" s="55"/>
      <c r="D471" s="6"/>
      <c r="E471" s="6"/>
      <c r="F471" s="6">
        <v>236</v>
      </c>
      <c r="G471" s="6" t="s">
        <v>27</v>
      </c>
      <c r="H471" s="6" t="s">
        <v>2354</v>
      </c>
    </row>
    <row r="472" spans="1:8" ht="61.5" customHeight="1" thickTop="1" thickBot="1">
      <c r="A472" s="8" t="s">
        <v>1943</v>
      </c>
      <c r="B472" s="56" t="s">
        <v>1944</v>
      </c>
      <c r="C472" s="73"/>
      <c r="D472" s="6"/>
      <c r="E472" s="6"/>
      <c r="F472" s="6">
        <v>237</v>
      </c>
      <c r="G472" s="6"/>
      <c r="H472" s="6" t="s">
        <v>2370</v>
      </c>
    </row>
    <row r="473" spans="1:8" ht="16.5">
      <c r="A473" s="9"/>
      <c r="B473" s="74"/>
      <c r="C473" s="75"/>
      <c r="D473" s="6"/>
      <c r="E473" s="6"/>
      <c r="F473" s="6">
        <v>237</v>
      </c>
      <c r="G473" s="6"/>
      <c r="H473" s="6"/>
    </row>
    <row r="474" spans="1:8" ht="16.5">
      <c r="A474" s="10" t="s">
        <v>820</v>
      </c>
      <c r="B474" s="64" t="s">
        <v>1945</v>
      </c>
      <c r="C474" s="65"/>
      <c r="D474" s="6"/>
      <c r="E474" s="6"/>
      <c r="F474" s="6">
        <v>237</v>
      </c>
      <c r="G474" s="6"/>
      <c r="H474" s="6"/>
    </row>
    <row r="475" spans="1:8" ht="16.5">
      <c r="A475" s="10" t="s">
        <v>821</v>
      </c>
      <c r="B475" s="64" t="s">
        <v>2396</v>
      </c>
      <c r="C475" s="65"/>
      <c r="D475" s="6"/>
      <c r="E475" s="6"/>
      <c r="F475" s="6">
        <v>237</v>
      </c>
      <c r="G475" s="6"/>
      <c r="H475" s="6"/>
    </row>
    <row r="476" spans="1:8" ht="16.5">
      <c r="A476" s="10" t="s">
        <v>822</v>
      </c>
      <c r="B476" s="64" t="s">
        <v>2397</v>
      </c>
      <c r="C476" s="65"/>
      <c r="D476" s="6"/>
      <c r="E476" s="6"/>
      <c r="F476" s="6">
        <v>237</v>
      </c>
      <c r="G476" s="6"/>
      <c r="H476" s="6"/>
    </row>
    <row r="477" spans="1:8" ht="16.5">
      <c r="A477" s="10" t="s">
        <v>823</v>
      </c>
      <c r="B477" s="64" t="s">
        <v>2398</v>
      </c>
      <c r="C477" s="65"/>
      <c r="D477" s="6"/>
      <c r="E477" s="6"/>
      <c r="F477" s="6">
        <v>237</v>
      </c>
      <c r="G477" s="6"/>
      <c r="H477" s="6"/>
    </row>
    <row r="478" spans="1:8" ht="16.5">
      <c r="A478" s="10"/>
      <c r="B478" s="62"/>
      <c r="C478" s="63"/>
      <c r="D478" s="6"/>
      <c r="E478" s="6"/>
      <c r="F478" s="6">
        <v>237</v>
      </c>
      <c r="G478" s="6"/>
      <c r="H478" s="6"/>
    </row>
    <row r="479" spans="1:8" ht="17.25" thickBot="1">
      <c r="A479" s="10"/>
      <c r="B479" s="66"/>
      <c r="C479" s="67"/>
      <c r="D479" s="6"/>
      <c r="E479" s="6"/>
      <c r="F479" s="6">
        <v>237</v>
      </c>
      <c r="G479" s="6"/>
      <c r="H479" s="6"/>
    </row>
    <row r="480" spans="1:8" ht="17.25" thickBot="1">
      <c r="A480" s="11" t="s">
        <v>111</v>
      </c>
      <c r="B480" s="25"/>
      <c r="C480" s="7"/>
      <c r="D480" s="6"/>
      <c r="E480" s="6"/>
      <c r="F480" s="6">
        <v>237</v>
      </c>
      <c r="G480" s="6"/>
      <c r="H480" s="6"/>
    </row>
    <row r="481" spans="1:8" ht="16.5">
      <c r="A481" s="10" t="s">
        <v>112</v>
      </c>
      <c r="B481" s="34" t="str">
        <f>_xlfn.LET(_xlpm.inp,$B$480,_xlpm.nInp,_xlfn.LET(_xlpm.raw,UPPER(TRIM($B$480)),_xlpm.clean,SUBSTITUTE(SUBSTITUTE(SUBSTITUTE(SUBSTITUTE(SUBSTITUTE(_xlpm.raw,"，",","),"、",","),"；",","),"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81" s="19"/>
      <c r="D481" s="6"/>
      <c r="E481" s="6"/>
      <c r="F481" s="6">
        <v>237</v>
      </c>
      <c r="G481" s="6"/>
      <c r="H481" s="6"/>
    </row>
    <row r="482" spans="1:8" ht="16.5">
      <c r="A482" s="10" t="s">
        <v>113</v>
      </c>
      <c r="B482" s="35" t="str">
        <f>_xlfn.LET(_xlpm.inp,$B$480,_xlpm.nStd,_xlfn.LET(_xlpm.raw,UPPER(TRIM($G$472)),_xlpm.clean,SUBSTITUTE(SUBSTITUTE(SUBSTITUTE(SUBSTITUTE(SUBSTITUTE(_xlpm.raw,"，",","),"、",","),"；",","),"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82" s="18"/>
      <c r="D482" s="6"/>
      <c r="E482" s="6"/>
      <c r="F482" s="6">
        <v>237</v>
      </c>
      <c r="G482" s="6"/>
      <c r="H482" s="6"/>
    </row>
    <row r="483" spans="1:8" ht="16.5">
      <c r="A483" s="37" t="s">
        <v>114</v>
      </c>
      <c r="B483" s="52" t="str">
        <f>_xlfn.LET(_xlpm.inp,$B$480,_xlpm.p,$H$472,IF(OR(LEN(TRIM(_xlpm.inp))=0,LEN(TRIM(_xlpm.p))=0,_xlpm.p=0),"",_xlpm.p))</f>
        <v/>
      </c>
      <c r="C483" s="53"/>
      <c r="D483" s="6"/>
      <c r="E483" s="6"/>
      <c r="F483" s="6">
        <v>237</v>
      </c>
      <c r="G483" s="6"/>
      <c r="H483" s="6"/>
    </row>
    <row r="484" spans="1:8" ht="17.25" thickBot="1">
      <c r="A484" s="12"/>
      <c r="B484" s="54"/>
      <c r="C484" s="55"/>
      <c r="D484" s="6"/>
      <c r="E484" s="6"/>
      <c r="F484" s="6">
        <v>237</v>
      </c>
      <c r="G484" s="6"/>
      <c r="H484" s="6"/>
    </row>
    <row r="485" spans="1:8" ht="58.5" customHeight="1" thickTop="1" thickBot="1">
      <c r="A485" s="8" t="s">
        <v>1946</v>
      </c>
      <c r="B485" s="56" t="s">
        <v>1947</v>
      </c>
      <c r="C485" s="73"/>
      <c r="D485" s="6"/>
      <c r="E485" s="6"/>
      <c r="F485" s="6">
        <v>238</v>
      </c>
      <c r="G485" s="6" t="s">
        <v>27</v>
      </c>
      <c r="H485" s="6" t="s">
        <v>2355</v>
      </c>
    </row>
    <row r="486" spans="1:8" ht="18.75" customHeight="1">
      <c r="A486" s="9"/>
      <c r="B486" s="74"/>
      <c r="C486" s="75"/>
      <c r="D486" s="6"/>
      <c r="E486" s="6"/>
      <c r="F486" s="6">
        <v>238</v>
      </c>
      <c r="G486" s="6" t="s">
        <v>27</v>
      </c>
      <c r="H486" s="6" t="s">
        <v>2355</v>
      </c>
    </row>
    <row r="487" spans="1:8" ht="18.75" customHeight="1">
      <c r="A487" s="10" t="s">
        <v>820</v>
      </c>
      <c r="B487" s="64" t="s">
        <v>1948</v>
      </c>
      <c r="C487" s="65"/>
      <c r="D487" s="6"/>
      <c r="E487" s="6"/>
      <c r="F487" s="6">
        <v>238</v>
      </c>
      <c r="G487" s="6" t="s">
        <v>27</v>
      </c>
      <c r="H487" s="6" t="s">
        <v>2355</v>
      </c>
    </row>
    <row r="488" spans="1:8" ht="18.75" customHeight="1">
      <c r="A488" s="10" t="s">
        <v>821</v>
      </c>
      <c r="B488" s="64" t="s">
        <v>1949</v>
      </c>
      <c r="C488" s="65"/>
      <c r="D488" s="6"/>
      <c r="E488" s="6"/>
      <c r="F488" s="6">
        <v>238</v>
      </c>
      <c r="G488" s="6" t="s">
        <v>27</v>
      </c>
      <c r="H488" s="6" t="s">
        <v>2355</v>
      </c>
    </row>
    <row r="489" spans="1:8" ht="18.75" customHeight="1">
      <c r="A489" s="10" t="s">
        <v>822</v>
      </c>
      <c r="B489" s="64" t="s">
        <v>1950</v>
      </c>
      <c r="C489" s="65"/>
      <c r="D489" s="6"/>
      <c r="E489" s="6"/>
      <c r="F489" s="6">
        <v>238</v>
      </c>
      <c r="G489" s="6" t="s">
        <v>27</v>
      </c>
      <c r="H489" s="6" t="s">
        <v>2355</v>
      </c>
    </row>
    <row r="490" spans="1:8" ht="18.75" customHeight="1">
      <c r="A490" s="10" t="s">
        <v>823</v>
      </c>
      <c r="B490" s="64" t="s">
        <v>1951</v>
      </c>
      <c r="C490" s="65"/>
      <c r="D490" s="6"/>
      <c r="E490" s="6"/>
      <c r="F490" s="6">
        <v>238</v>
      </c>
      <c r="G490" s="6" t="s">
        <v>27</v>
      </c>
      <c r="H490" s="6" t="s">
        <v>2355</v>
      </c>
    </row>
    <row r="491" spans="1:8" ht="18.75" customHeight="1">
      <c r="A491" s="10"/>
      <c r="B491" s="62"/>
      <c r="C491" s="63"/>
      <c r="D491" s="6"/>
      <c r="E491" s="6"/>
      <c r="F491" s="6">
        <v>238</v>
      </c>
      <c r="G491" s="6" t="s">
        <v>27</v>
      </c>
      <c r="H491" s="6" t="s">
        <v>2355</v>
      </c>
    </row>
    <row r="492" spans="1:8" ht="18.75" customHeight="1" thickBot="1">
      <c r="A492" s="10"/>
      <c r="B492" s="66"/>
      <c r="C492" s="67"/>
      <c r="D492" s="6"/>
      <c r="E492" s="6"/>
      <c r="F492" s="6">
        <v>238</v>
      </c>
      <c r="G492" s="6" t="s">
        <v>27</v>
      </c>
      <c r="H492" s="6" t="s">
        <v>2355</v>
      </c>
    </row>
    <row r="493" spans="1:8" ht="18.75" customHeight="1" thickBot="1">
      <c r="A493" s="11" t="s">
        <v>111</v>
      </c>
      <c r="B493" s="25"/>
      <c r="C493" s="7"/>
      <c r="D493" s="6"/>
      <c r="E493" s="6"/>
      <c r="F493" s="6">
        <v>238</v>
      </c>
      <c r="G493" s="6" t="s">
        <v>27</v>
      </c>
      <c r="H493" s="6" t="s">
        <v>2355</v>
      </c>
    </row>
    <row r="494" spans="1:8" ht="18.75" customHeight="1">
      <c r="A494" s="10" t="s">
        <v>112</v>
      </c>
      <c r="B494" s="34" t="str">
        <f>_xlfn.LET(_xlpm.inp,$B$493,_xlpm.nInp,_xlfn.LET(_xlpm.raw,UPPER(TRIM($B$493)),_xlpm.clean,SUBSTITUTE(SUBSTITUTE(SUBSTITUTE(SUBSTITUTE(SUBSTITUTE(_xlpm.raw,"，",","),"、",","),"；",","),"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94" s="19"/>
      <c r="D494" s="6"/>
      <c r="E494" s="6"/>
      <c r="F494" s="6">
        <v>238</v>
      </c>
      <c r="G494" s="6" t="s">
        <v>27</v>
      </c>
      <c r="H494" s="6" t="s">
        <v>2355</v>
      </c>
    </row>
    <row r="495" spans="1:8" ht="18.75" customHeight="1">
      <c r="A495" s="10" t="s">
        <v>113</v>
      </c>
      <c r="B495" s="35" t="str">
        <f>_xlfn.LET(_xlpm.inp,$B$493,_xlpm.nStd,_xlfn.LET(_xlpm.raw,UPPER(TRIM($G$485)),_xlpm.clean,SUBSTITUTE(SUBSTITUTE(SUBSTITUTE(SUBSTITUTE(SUBSTITUTE(_xlpm.raw,"，",","),"、",","),"；",","),"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95" s="18"/>
      <c r="D495" s="6"/>
      <c r="E495" s="6"/>
      <c r="F495" s="6">
        <v>238</v>
      </c>
      <c r="G495" s="6" t="s">
        <v>27</v>
      </c>
      <c r="H495" s="6" t="s">
        <v>2355</v>
      </c>
    </row>
    <row r="496" spans="1:8" ht="18.75" customHeight="1">
      <c r="A496" s="37" t="s">
        <v>114</v>
      </c>
      <c r="B496" s="52" t="str">
        <f>_xlfn.LET(_xlpm.inp,$B$493,_xlpm.p,$H$485,IF(OR(LEN(TRIM(_xlpm.inp))=0,LEN(TRIM(_xlpm.p))=0,_xlpm.p=0),"",_xlpm.p))</f>
        <v/>
      </c>
      <c r="C496" s="53"/>
      <c r="D496" s="6"/>
      <c r="E496" s="6"/>
      <c r="F496" s="6">
        <v>238</v>
      </c>
      <c r="G496" s="6" t="s">
        <v>27</v>
      </c>
      <c r="H496" s="6" t="s">
        <v>2355</v>
      </c>
    </row>
    <row r="497" spans="1:8" ht="18.75" customHeight="1" thickBot="1">
      <c r="A497" s="12"/>
      <c r="B497" s="54"/>
      <c r="C497" s="55"/>
      <c r="D497" s="6"/>
      <c r="E497" s="6"/>
      <c r="F497" s="6">
        <v>238</v>
      </c>
      <c r="G497" s="6" t="s">
        <v>27</v>
      </c>
      <c r="H497" s="6" t="s">
        <v>2355</v>
      </c>
    </row>
    <row r="498" spans="1:8" ht="58.5" customHeight="1" thickTop="1" thickBot="1">
      <c r="A498" s="8" t="s">
        <v>1952</v>
      </c>
      <c r="B498" s="56" t="s">
        <v>2353</v>
      </c>
      <c r="C498" s="73"/>
      <c r="D498" s="6"/>
      <c r="E498" s="6"/>
      <c r="F498" s="6">
        <v>239</v>
      </c>
      <c r="G498" s="6" t="s">
        <v>30</v>
      </c>
      <c r="H498" s="6" t="s">
        <v>2356</v>
      </c>
    </row>
    <row r="499" spans="1:8" ht="18.75" customHeight="1">
      <c r="A499" s="9"/>
      <c r="B499" s="74"/>
      <c r="C499" s="75"/>
      <c r="D499" s="6"/>
      <c r="E499" s="6"/>
      <c r="F499" s="6">
        <v>239</v>
      </c>
      <c r="G499" s="6" t="s">
        <v>30</v>
      </c>
      <c r="H499" s="6" t="s">
        <v>2356</v>
      </c>
    </row>
    <row r="500" spans="1:8" ht="18.75" customHeight="1">
      <c r="A500" s="10" t="s">
        <v>820</v>
      </c>
      <c r="B500" s="64" t="s">
        <v>1953</v>
      </c>
      <c r="C500" s="65"/>
      <c r="D500" s="6"/>
      <c r="E500" s="6"/>
      <c r="F500" s="6">
        <v>239</v>
      </c>
      <c r="G500" s="6" t="s">
        <v>30</v>
      </c>
      <c r="H500" s="6" t="s">
        <v>2356</v>
      </c>
    </row>
    <row r="501" spans="1:8" ht="18.75" customHeight="1">
      <c r="A501" s="10" t="s">
        <v>821</v>
      </c>
      <c r="B501" s="64" t="s">
        <v>1954</v>
      </c>
      <c r="C501" s="65"/>
      <c r="D501" s="6"/>
      <c r="E501" s="6"/>
      <c r="F501" s="6">
        <v>239</v>
      </c>
      <c r="G501" s="6" t="s">
        <v>30</v>
      </c>
      <c r="H501" s="6" t="s">
        <v>2356</v>
      </c>
    </row>
    <row r="502" spans="1:8" ht="18.75" customHeight="1">
      <c r="A502" s="10" t="s">
        <v>822</v>
      </c>
      <c r="B502" s="64" t="s">
        <v>1955</v>
      </c>
      <c r="C502" s="65"/>
      <c r="D502" s="6"/>
      <c r="E502" s="6"/>
      <c r="F502" s="6">
        <v>239</v>
      </c>
      <c r="G502" s="6" t="s">
        <v>30</v>
      </c>
      <c r="H502" s="6" t="s">
        <v>2356</v>
      </c>
    </row>
    <row r="503" spans="1:8" ht="18.75" customHeight="1">
      <c r="A503" s="10" t="s">
        <v>823</v>
      </c>
      <c r="B503" s="64" t="s">
        <v>1956</v>
      </c>
      <c r="C503" s="65"/>
      <c r="D503" s="6"/>
      <c r="E503" s="6"/>
      <c r="F503" s="6">
        <v>239</v>
      </c>
      <c r="G503" s="6" t="s">
        <v>30</v>
      </c>
      <c r="H503" s="6" t="s">
        <v>2356</v>
      </c>
    </row>
    <row r="504" spans="1:8" ht="18.75" customHeight="1">
      <c r="A504" s="10" t="s">
        <v>826</v>
      </c>
      <c r="B504" s="62" t="s">
        <v>1957</v>
      </c>
      <c r="C504" s="63"/>
      <c r="D504" s="6"/>
      <c r="E504" s="6"/>
      <c r="F504" s="6">
        <v>239</v>
      </c>
      <c r="G504" s="6" t="s">
        <v>30</v>
      </c>
      <c r="H504" s="6" t="s">
        <v>2356</v>
      </c>
    </row>
    <row r="505" spans="1:8" ht="18.75" customHeight="1" thickBot="1">
      <c r="A505" s="10"/>
      <c r="B505" s="66"/>
      <c r="C505" s="67"/>
      <c r="D505" s="6"/>
      <c r="E505" s="6"/>
      <c r="F505" s="6">
        <v>239</v>
      </c>
      <c r="G505" s="6" t="s">
        <v>30</v>
      </c>
      <c r="H505" s="6" t="s">
        <v>2356</v>
      </c>
    </row>
    <row r="506" spans="1:8" ht="18.75" customHeight="1" thickBot="1">
      <c r="A506" s="11" t="s">
        <v>111</v>
      </c>
      <c r="B506" s="25"/>
      <c r="C506" s="7"/>
      <c r="D506" s="6"/>
      <c r="E506" s="6"/>
      <c r="F506" s="6">
        <v>239</v>
      </c>
      <c r="G506" s="6" t="s">
        <v>30</v>
      </c>
      <c r="H506" s="6" t="s">
        <v>2356</v>
      </c>
    </row>
    <row r="507" spans="1:8" ht="18.75" customHeight="1">
      <c r="A507" s="10" t="s">
        <v>112</v>
      </c>
      <c r="B507" s="34" t="str">
        <f>_xlfn.LET(_xlpm.inp,$B$506,_xlpm.nInp,_xlfn.LET(_xlpm.raw,UPPER(TRIM($B$506)),_xlpm.clean,SUBSTITUTE(SUBSTITUTE(SUBSTITUTE(SUBSTITUTE(SUBSTITUTE(_xlpm.raw,"，",","),"、",","),"；",","),"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07" s="19"/>
      <c r="D507" s="6"/>
      <c r="E507" s="6"/>
      <c r="F507" s="6">
        <v>239</v>
      </c>
      <c r="G507" s="6" t="s">
        <v>30</v>
      </c>
      <c r="H507" s="6" t="s">
        <v>2356</v>
      </c>
    </row>
    <row r="508" spans="1:8" ht="18.75" customHeight="1">
      <c r="A508" s="10" t="s">
        <v>113</v>
      </c>
      <c r="B508" s="35" t="str">
        <f>_xlfn.LET(_xlpm.inp,$B$506,_xlpm.nStd,_xlfn.LET(_xlpm.raw,UPPER(TRIM($G$498)),_xlpm.clean,SUBSTITUTE(SUBSTITUTE(SUBSTITUTE(SUBSTITUTE(SUBSTITUTE(_xlpm.raw,"，",","),"、",","),"；",","),"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08" s="18"/>
      <c r="D508" s="6"/>
      <c r="E508" s="6"/>
      <c r="F508" s="6">
        <v>239</v>
      </c>
      <c r="G508" s="6" t="s">
        <v>30</v>
      </c>
      <c r="H508" s="6" t="s">
        <v>2356</v>
      </c>
    </row>
    <row r="509" spans="1:8" ht="18.75" customHeight="1">
      <c r="A509" s="37" t="s">
        <v>114</v>
      </c>
      <c r="B509" s="52" t="str">
        <f>_xlfn.LET(_xlpm.inp,$B$506,_xlpm.p,$H$498,IF(OR(LEN(TRIM(_xlpm.inp))=0,LEN(TRIM(_xlpm.p))=0,_xlpm.p=0),"",_xlpm.p))</f>
        <v/>
      </c>
      <c r="C509" s="53"/>
      <c r="D509" s="6"/>
      <c r="E509" s="6"/>
      <c r="F509" s="6">
        <v>239</v>
      </c>
      <c r="G509" s="6" t="s">
        <v>30</v>
      </c>
      <c r="H509" s="6" t="s">
        <v>2356</v>
      </c>
    </row>
    <row r="510" spans="1:8" ht="18.75" customHeight="1" thickBot="1">
      <c r="A510" s="12"/>
      <c r="B510" s="54"/>
      <c r="C510" s="55"/>
      <c r="D510" s="6"/>
      <c r="E510" s="6"/>
      <c r="F510" s="6">
        <v>239</v>
      </c>
      <c r="G510" s="6" t="s">
        <v>30</v>
      </c>
      <c r="H510" s="6" t="s">
        <v>2356</v>
      </c>
    </row>
    <row r="511" spans="1:8" ht="58.5" customHeight="1" thickTop="1" thickBot="1">
      <c r="A511" s="8" t="s">
        <v>1958</v>
      </c>
      <c r="B511" s="56" t="s">
        <v>1959</v>
      </c>
      <c r="C511" s="73"/>
      <c r="D511" s="6"/>
      <c r="E511" s="6"/>
      <c r="F511" s="6">
        <v>240</v>
      </c>
      <c r="G511" s="6" t="s">
        <v>27</v>
      </c>
      <c r="H511" s="6" t="s">
        <v>2357</v>
      </c>
    </row>
    <row r="512" spans="1:8" ht="18.75" customHeight="1">
      <c r="A512" s="9"/>
      <c r="B512" s="74"/>
      <c r="C512" s="75"/>
      <c r="D512" s="6"/>
      <c r="E512" s="6"/>
      <c r="F512" s="6">
        <v>240</v>
      </c>
      <c r="G512" s="6" t="s">
        <v>27</v>
      </c>
      <c r="H512" s="6" t="s">
        <v>2357</v>
      </c>
    </row>
    <row r="513" spans="1:8" ht="18.75" customHeight="1">
      <c r="A513" s="10" t="s">
        <v>820</v>
      </c>
      <c r="B513" s="64" t="s">
        <v>1960</v>
      </c>
      <c r="C513" s="65"/>
      <c r="D513" s="6"/>
      <c r="E513" s="6"/>
      <c r="F513" s="6">
        <v>240</v>
      </c>
      <c r="G513" s="6" t="s">
        <v>27</v>
      </c>
      <c r="H513" s="6" t="s">
        <v>2357</v>
      </c>
    </row>
    <row r="514" spans="1:8" ht="18.75" customHeight="1">
      <c r="A514" s="10" t="s">
        <v>821</v>
      </c>
      <c r="B514" s="64" t="s">
        <v>1961</v>
      </c>
      <c r="C514" s="65"/>
      <c r="D514" s="6"/>
      <c r="E514" s="6"/>
      <c r="F514" s="6">
        <v>240</v>
      </c>
      <c r="G514" s="6" t="s">
        <v>27</v>
      </c>
      <c r="H514" s="6" t="s">
        <v>2357</v>
      </c>
    </row>
    <row r="515" spans="1:8" ht="18.75" customHeight="1">
      <c r="A515" s="10" t="s">
        <v>822</v>
      </c>
      <c r="B515" s="64" t="s">
        <v>1962</v>
      </c>
      <c r="C515" s="65"/>
      <c r="D515" s="6"/>
      <c r="E515" s="6"/>
      <c r="F515" s="6">
        <v>240</v>
      </c>
      <c r="G515" s="6" t="s">
        <v>27</v>
      </c>
      <c r="H515" s="6" t="s">
        <v>2357</v>
      </c>
    </row>
    <row r="516" spans="1:8" ht="18.75" customHeight="1">
      <c r="A516" s="10" t="s">
        <v>823</v>
      </c>
      <c r="B516" s="64" t="s">
        <v>1963</v>
      </c>
      <c r="C516" s="65"/>
      <c r="D516" s="6"/>
      <c r="E516" s="6"/>
      <c r="F516" s="6">
        <v>240</v>
      </c>
      <c r="G516" s="6" t="s">
        <v>27</v>
      </c>
      <c r="H516" s="6" t="s">
        <v>2357</v>
      </c>
    </row>
    <row r="517" spans="1:8" ht="18.75" customHeight="1">
      <c r="A517" s="10"/>
      <c r="B517" s="62"/>
      <c r="C517" s="63"/>
      <c r="D517" s="6"/>
      <c r="E517" s="6"/>
      <c r="F517" s="6">
        <v>240</v>
      </c>
      <c r="G517" s="6" t="s">
        <v>27</v>
      </c>
      <c r="H517" s="6" t="s">
        <v>2357</v>
      </c>
    </row>
    <row r="518" spans="1:8" ht="18.75" customHeight="1" thickBot="1">
      <c r="A518" s="10"/>
      <c r="B518" s="66"/>
      <c r="C518" s="67"/>
      <c r="D518" s="6"/>
      <c r="E518" s="6"/>
      <c r="F518" s="6">
        <v>240</v>
      </c>
      <c r="G518" s="6" t="s">
        <v>27</v>
      </c>
      <c r="H518" s="6" t="s">
        <v>2357</v>
      </c>
    </row>
    <row r="519" spans="1:8" ht="18.75" customHeight="1" thickBot="1">
      <c r="A519" s="11" t="s">
        <v>111</v>
      </c>
      <c r="B519" s="25"/>
      <c r="C519" s="7"/>
      <c r="D519" s="6"/>
      <c r="E519" s="6"/>
      <c r="F519" s="6">
        <v>240</v>
      </c>
      <c r="G519" s="6" t="s">
        <v>27</v>
      </c>
      <c r="H519" s="6" t="s">
        <v>2357</v>
      </c>
    </row>
    <row r="520" spans="1:8" ht="18.75" customHeight="1">
      <c r="A520" s="10" t="s">
        <v>112</v>
      </c>
      <c r="B520" s="34" t="str">
        <f>_xlfn.LET(_xlpm.inp,$B$519,_xlpm.nInp,_xlfn.LET(_xlpm.raw,UPPER(TRIM($B$519)),_xlpm.clean,SUBSTITUTE(SUBSTITUTE(SUBSTITUTE(SUBSTITUTE(SUBSTITUTE(_xlpm.raw,"，",","),"、",","),"；",","),"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0" s="19"/>
      <c r="D520" s="6"/>
      <c r="E520" s="6"/>
      <c r="F520" s="6">
        <v>240</v>
      </c>
      <c r="G520" s="6" t="s">
        <v>27</v>
      </c>
      <c r="H520" s="6" t="s">
        <v>2357</v>
      </c>
    </row>
    <row r="521" spans="1:8" ht="18.75" customHeight="1">
      <c r="A521" s="10" t="s">
        <v>113</v>
      </c>
      <c r="B521" s="35" t="str">
        <f>_xlfn.LET(_xlpm.inp,$B$519,_xlpm.nStd,_xlfn.LET(_xlpm.raw,UPPER(TRIM($G$511)),_xlpm.clean,SUBSTITUTE(SUBSTITUTE(SUBSTITUTE(SUBSTITUTE(SUBSTITUTE(_xlpm.raw,"，",","),"、",","),"；",","),"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21" s="18"/>
      <c r="D521" s="6"/>
      <c r="E521" s="6"/>
      <c r="F521" s="6">
        <v>240</v>
      </c>
      <c r="G521" s="6" t="s">
        <v>27</v>
      </c>
      <c r="H521" s="6" t="s">
        <v>2357</v>
      </c>
    </row>
    <row r="522" spans="1:8" ht="18.75" customHeight="1">
      <c r="A522" s="37" t="s">
        <v>114</v>
      </c>
      <c r="B522" s="52" t="str">
        <f>_xlfn.LET(_xlpm.inp,$B$519,_xlpm.p,$H$511,IF(OR(LEN(TRIM(_xlpm.inp))=0,LEN(TRIM(_xlpm.p))=0,_xlpm.p=0),"",_xlpm.p))</f>
        <v/>
      </c>
      <c r="C522" s="53"/>
      <c r="D522" s="6"/>
      <c r="E522" s="6"/>
      <c r="F522" s="6">
        <v>240</v>
      </c>
      <c r="G522" s="6" t="s">
        <v>27</v>
      </c>
      <c r="H522" s="6" t="s">
        <v>2357</v>
      </c>
    </row>
    <row r="523" spans="1:8" ht="18.75" customHeight="1" thickBot="1">
      <c r="A523" s="12"/>
      <c r="B523" s="54"/>
      <c r="C523" s="55"/>
      <c r="D523" s="6"/>
      <c r="E523" s="6"/>
      <c r="F523" s="6">
        <v>240</v>
      </c>
      <c r="G523" s="6" t="s">
        <v>27</v>
      </c>
      <c r="H523" s="6" t="s">
        <v>2357</v>
      </c>
    </row>
    <row r="524" spans="1:8" ht="58.5" customHeight="1" thickTop="1" thickBot="1">
      <c r="A524" s="8" t="s">
        <v>1964</v>
      </c>
      <c r="B524" s="56" t="s">
        <v>1965</v>
      </c>
      <c r="C524" s="73"/>
      <c r="D524" s="6"/>
      <c r="E524" s="6"/>
      <c r="F524" s="6">
        <v>241</v>
      </c>
      <c r="G524" s="6" t="s">
        <v>16</v>
      </c>
      <c r="H524" s="6" t="s">
        <v>1970</v>
      </c>
    </row>
    <row r="525" spans="1:8" ht="18.75" customHeight="1">
      <c r="A525" s="9"/>
      <c r="B525" s="74"/>
      <c r="C525" s="75"/>
      <c r="D525" s="6"/>
      <c r="E525" s="6"/>
      <c r="F525" s="6">
        <v>241</v>
      </c>
      <c r="G525" s="6" t="s">
        <v>16</v>
      </c>
      <c r="H525" s="6" t="s">
        <v>1970</v>
      </c>
    </row>
    <row r="526" spans="1:8" ht="18.75" customHeight="1">
      <c r="A526" s="10" t="s">
        <v>820</v>
      </c>
      <c r="B526" s="64" t="s">
        <v>1966</v>
      </c>
      <c r="C526" s="65"/>
      <c r="D526" s="6"/>
      <c r="E526" s="6"/>
      <c r="F526" s="6">
        <v>241</v>
      </c>
      <c r="G526" s="6" t="s">
        <v>16</v>
      </c>
      <c r="H526" s="6" t="s">
        <v>1970</v>
      </c>
    </row>
    <row r="527" spans="1:8" ht="18.75" customHeight="1">
      <c r="A527" s="10" t="s">
        <v>821</v>
      </c>
      <c r="B527" s="64" t="s">
        <v>1967</v>
      </c>
      <c r="C527" s="65"/>
      <c r="D527" s="6"/>
      <c r="E527" s="6"/>
      <c r="F527" s="6">
        <v>241</v>
      </c>
      <c r="G527" s="6" t="s">
        <v>16</v>
      </c>
      <c r="H527" s="6" t="s">
        <v>1970</v>
      </c>
    </row>
    <row r="528" spans="1:8" ht="18.75" customHeight="1">
      <c r="A528" s="10" t="s">
        <v>822</v>
      </c>
      <c r="B528" s="64" t="s">
        <v>1968</v>
      </c>
      <c r="C528" s="65"/>
      <c r="D528" s="6"/>
      <c r="E528" s="6"/>
      <c r="F528" s="6">
        <v>241</v>
      </c>
      <c r="G528" s="6" t="s">
        <v>16</v>
      </c>
      <c r="H528" s="6" t="s">
        <v>1970</v>
      </c>
    </row>
    <row r="529" spans="1:8" ht="18.75" customHeight="1">
      <c r="A529" s="10" t="s">
        <v>823</v>
      </c>
      <c r="B529" s="64" t="s">
        <v>1969</v>
      </c>
      <c r="C529" s="65"/>
      <c r="D529" s="6"/>
      <c r="E529" s="6"/>
      <c r="F529" s="6">
        <v>241</v>
      </c>
      <c r="G529" s="6" t="s">
        <v>16</v>
      </c>
      <c r="H529" s="6" t="s">
        <v>1970</v>
      </c>
    </row>
    <row r="530" spans="1:8" ht="18.75" customHeight="1">
      <c r="A530" s="10"/>
      <c r="B530" s="62"/>
      <c r="C530" s="63"/>
      <c r="D530" s="6"/>
      <c r="E530" s="6"/>
      <c r="F530" s="6">
        <v>241</v>
      </c>
      <c r="G530" s="6" t="s">
        <v>16</v>
      </c>
      <c r="H530" s="6" t="s">
        <v>1970</v>
      </c>
    </row>
    <row r="531" spans="1:8" ht="18.75" customHeight="1" thickBot="1">
      <c r="A531" s="10"/>
      <c r="B531" s="66"/>
      <c r="C531" s="67"/>
      <c r="D531" s="6"/>
      <c r="E531" s="6"/>
      <c r="F531" s="6">
        <v>241</v>
      </c>
      <c r="G531" s="6" t="s">
        <v>16</v>
      </c>
      <c r="H531" s="6" t="s">
        <v>1970</v>
      </c>
    </row>
    <row r="532" spans="1:8" ht="18.75" customHeight="1" thickBot="1">
      <c r="A532" s="11" t="s">
        <v>111</v>
      </c>
      <c r="B532" s="25"/>
      <c r="C532" s="7"/>
      <c r="D532" s="6"/>
      <c r="E532" s="6"/>
      <c r="F532" s="6">
        <v>241</v>
      </c>
      <c r="G532" s="6" t="s">
        <v>16</v>
      </c>
      <c r="H532" s="6" t="s">
        <v>1970</v>
      </c>
    </row>
    <row r="533" spans="1:8" ht="18.75" customHeight="1">
      <c r="A533" s="10" t="s">
        <v>112</v>
      </c>
      <c r="B533" s="34" t="str">
        <f>_xlfn.LET(_xlpm.inp,$B$532,_xlpm.nInp,_xlfn.LET(_xlpm.raw,UPPER(TRIM($B$532)),_xlpm.clean,SUBSTITUTE(SUBSTITUTE(SUBSTITUTE(SUBSTITUTE(SUBSTITUTE(_xlpm.raw,"，",","),"、",","),"；",","),"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33" s="19"/>
      <c r="D533" s="6"/>
      <c r="E533" s="6"/>
      <c r="F533" s="6">
        <v>241</v>
      </c>
      <c r="G533" s="6" t="s">
        <v>16</v>
      </c>
      <c r="H533" s="6" t="s">
        <v>1970</v>
      </c>
    </row>
    <row r="534" spans="1:8" ht="18.75" customHeight="1">
      <c r="A534" s="10" t="s">
        <v>113</v>
      </c>
      <c r="B534" s="35" t="str">
        <f>_xlfn.LET(_xlpm.inp,$B$532,_xlpm.nStd,_xlfn.LET(_xlpm.raw,UPPER(TRIM($G$524)),_xlpm.clean,SUBSTITUTE(SUBSTITUTE(SUBSTITUTE(SUBSTITUTE(SUBSTITUTE(_xlpm.raw,"，",","),"、",","),"；",","),"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4" s="18"/>
      <c r="D534" s="6"/>
      <c r="E534" s="6"/>
      <c r="F534" s="6">
        <v>241</v>
      </c>
      <c r="G534" s="6" t="s">
        <v>16</v>
      </c>
      <c r="H534" s="6" t="s">
        <v>1970</v>
      </c>
    </row>
    <row r="535" spans="1:8" ht="18.75" customHeight="1">
      <c r="A535" s="37" t="s">
        <v>114</v>
      </c>
      <c r="B535" s="52" t="str">
        <f>_xlfn.LET(_xlpm.inp,$B$532,_xlpm.p,$H$524,IF(OR(LEN(TRIM(_xlpm.inp))=0,LEN(TRIM(_xlpm.p))=0,_xlpm.p=0),"",_xlpm.p))</f>
        <v/>
      </c>
      <c r="C535" s="53"/>
      <c r="D535" s="6"/>
      <c r="E535" s="6"/>
      <c r="F535" s="6">
        <v>241</v>
      </c>
      <c r="G535" s="6" t="s">
        <v>16</v>
      </c>
      <c r="H535" s="6" t="s">
        <v>1970</v>
      </c>
    </row>
    <row r="536" spans="1:8" ht="18.75" customHeight="1" thickBot="1">
      <c r="A536" s="12"/>
      <c r="B536" s="54"/>
      <c r="C536" s="55"/>
      <c r="D536" s="6"/>
      <c r="E536" s="6"/>
      <c r="F536" s="6">
        <v>241</v>
      </c>
      <c r="G536" s="6" t="s">
        <v>16</v>
      </c>
      <c r="H536" s="6" t="s">
        <v>1970</v>
      </c>
    </row>
    <row r="537" spans="1:8" ht="58.5" customHeight="1" thickTop="1" thickBot="1">
      <c r="A537" s="8" t="s">
        <v>1971</v>
      </c>
      <c r="B537" s="56" t="s">
        <v>1972</v>
      </c>
      <c r="C537" s="73"/>
      <c r="D537" s="6"/>
      <c r="E537" s="6"/>
      <c r="F537" s="6">
        <v>242</v>
      </c>
      <c r="G537" s="6" t="s">
        <v>848</v>
      </c>
      <c r="H537" s="6" t="s">
        <v>1976</v>
      </c>
    </row>
    <row r="538" spans="1:8" ht="18.75" customHeight="1">
      <c r="A538" s="9"/>
      <c r="B538" s="74"/>
      <c r="C538" s="75"/>
      <c r="D538" s="6"/>
      <c r="E538" s="6"/>
      <c r="F538" s="6">
        <v>242</v>
      </c>
      <c r="G538" s="6" t="s">
        <v>848</v>
      </c>
      <c r="H538" s="6" t="s">
        <v>1976</v>
      </c>
    </row>
    <row r="539" spans="1:8" ht="18.75" customHeight="1">
      <c r="A539" s="10" t="s">
        <v>820</v>
      </c>
      <c r="B539" s="64" t="s">
        <v>846</v>
      </c>
      <c r="C539" s="65"/>
      <c r="D539" s="6"/>
      <c r="E539" s="6"/>
      <c r="F539" s="6">
        <v>242</v>
      </c>
      <c r="G539" s="6" t="s">
        <v>848</v>
      </c>
      <c r="H539" s="6" t="s">
        <v>1976</v>
      </c>
    </row>
    <row r="540" spans="1:8" ht="18.75" customHeight="1">
      <c r="A540" s="10" t="s">
        <v>821</v>
      </c>
      <c r="B540" s="64" t="s">
        <v>1973</v>
      </c>
      <c r="C540" s="65"/>
      <c r="D540" s="6"/>
      <c r="E540" s="6"/>
      <c r="F540" s="6">
        <v>242</v>
      </c>
      <c r="G540" s="6" t="s">
        <v>848</v>
      </c>
      <c r="H540" s="6" t="s">
        <v>1976</v>
      </c>
    </row>
    <row r="541" spans="1:8" ht="18.75" customHeight="1">
      <c r="A541" s="10" t="s">
        <v>822</v>
      </c>
      <c r="B541" s="64" t="s">
        <v>847</v>
      </c>
      <c r="C541" s="65"/>
      <c r="D541" s="6"/>
      <c r="E541" s="6"/>
      <c r="F541" s="6">
        <v>242</v>
      </c>
      <c r="G541" s="6" t="s">
        <v>848</v>
      </c>
      <c r="H541" s="6" t="s">
        <v>1976</v>
      </c>
    </row>
    <row r="542" spans="1:8" ht="18.75" customHeight="1">
      <c r="A542" s="10" t="s">
        <v>823</v>
      </c>
      <c r="B542" s="64" t="s">
        <v>1974</v>
      </c>
      <c r="C542" s="65"/>
      <c r="D542" s="6"/>
      <c r="E542" s="6"/>
      <c r="F542" s="6">
        <v>242</v>
      </c>
      <c r="G542" s="6" t="s">
        <v>848</v>
      </c>
      <c r="H542" s="6" t="s">
        <v>1976</v>
      </c>
    </row>
    <row r="543" spans="1:8" ht="18.75" customHeight="1">
      <c r="A543" s="10" t="s">
        <v>826</v>
      </c>
      <c r="B543" s="62" t="s">
        <v>1975</v>
      </c>
      <c r="C543" s="63"/>
      <c r="D543" s="6"/>
      <c r="E543" s="6"/>
      <c r="F543" s="6">
        <v>242</v>
      </c>
      <c r="G543" s="6" t="s">
        <v>848</v>
      </c>
      <c r="H543" s="6" t="s">
        <v>1976</v>
      </c>
    </row>
    <row r="544" spans="1:8" ht="18.75" customHeight="1" thickBot="1">
      <c r="A544" s="10"/>
      <c r="B544" s="66"/>
      <c r="C544" s="67"/>
      <c r="D544" s="6"/>
      <c r="E544" s="6"/>
      <c r="F544" s="6">
        <v>242</v>
      </c>
      <c r="G544" s="6" t="s">
        <v>848</v>
      </c>
      <c r="H544" s="6" t="s">
        <v>1976</v>
      </c>
    </row>
    <row r="545" spans="1:8" ht="18.75" customHeight="1" thickBot="1">
      <c r="A545" s="11" t="s">
        <v>111</v>
      </c>
      <c r="B545" s="25"/>
      <c r="C545" s="7"/>
      <c r="D545" s="6"/>
      <c r="E545" s="6"/>
      <c r="F545" s="6">
        <v>242</v>
      </c>
      <c r="G545" s="6" t="s">
        <v>848</v>
      </c>
      <c r="H545" s="6" t="s">
        <v>1976</v>
      </c>
    </row>
    <row r="546" spans="1:8" ht="18.75" customHeight="1">
      <c r="A546" s="10" t="s">
        <v>112</v>
      </c>
      <c r="B546" s="34" t="str">
        <f>_xlfn.LET(_xlpm.inp,$B$545,_xlpm.nInp,_xlfn.LET(_xlpm.raw,UPPER(TRIM($B$545)),_xlpm.clean,SUBSTITUTE(SUBSTITUTE(SUBSTITUTE(SUBSTITUTE(SUBSTITUTE(_xlpm.raw,"，",","),"、",","),"；",","),"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46" s="19"/>
      <c r="D546" s="6"/>
      <c r="E546" s="6"/>
      <c r="F546" s="6">
        <v>242</v>
      </c>
      <c r="G546" s="6" t="s">
        <v>848</v>
      </c>
      <c r="H546" s="6" t="s">
        <v>1976</v>
      </c>
    </row>
    <row r="547" spans="1:8" ht="18.75" customHeight="1">
      <c r="A547" s="10" t="s">
        <v>113</v>
      </c>
      <c r="B547" s="35" t="str">
        <f>_xlfn.LET(_xlpm.inp,$B$545,_xlpm.nStd,_xlfn.LET(_xlpm.raw,UPPER(TRIM($G$537)),_xlpm.clean,SUBSTITUTE(SUBSTITUTE(SUBSTITUTE(SUBSTITUTE(SUBSTITUTE(_xlpm.raw,"，",","),"、",","),"；",","),"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47" s="18"/>
      <c r="D547" s="6"/>
      <c r="E547" s="6"/>
      <c r="F547" s="6">
        <v>242</v>
      </c>
      <c r="G547" s="6" t="s">
        <v>848</v>
      </c>
      <c r="H547" s="6" t="s">
        <v>1976</v>
      </c>
    </row>
    <row r="548" spans="1:8" ht="18.75" customHeight="1">
      <c r="A548" s="37" t="s">
        <v>114</v>
      </c>
      <c r="B548" s="52" t="str">
        <f>_xlfn.LET(_xlpm.inp,$B$545,_xlpm.p,$H$537,IF(OR(LEN(TRIM(_xlpm.inp))=0,LEN(TRIM(_xlpm.p))=0,_xlpm.p=0),"",_xlpm.p))</f>
        <v/>
      </c>
      <c r="C548" s="53"/>
      <c r="D548" s="6"/>
      <c r="E548" s="6"/>
      <c r="F548" s="6">
        <v>242</v>
      </c>
      <c r="G548" s="6" t="s">
        <v>848</v>
      </c>
      <c r="H548" s="6" t="s">
        <v>1976</v>
      </c>
    </row>
    <row r="549" spans="1:8" ht="18.75" customHeight="1" thickBot="1">
      <c r="A549" s="12"/>
      <c r="B549" s="54"/>
      <c r="C549" s="55"/>
      <c r="D549" s="6"/>
      <c r="E549" s="6"/>
      <c r="F549" s="6">
        <v>242</v>
      </c>
      <c r="G549" s="6" t="s">
        <v>848</v>
      </c>
      <c r="H549" s="6" t="s">
        <v>1976</v>
      </c>
    </row>
    <row r="550" spans="1:8" ht="58.5" customHeight="1" thickTop="1" thickBot="1">
      <c r="A550" s="8" t="s">
        <v>1977</v>
      </c>
      <c r="B550" s="56" t="s">
        <v>1978</v>
      </c>
      <c r="C550" s="73"/>
      <c r="D550" s="6"/>
      <c r="E550" s="6"/>
      <c r="F550" s="6">
        <v>243</v>
      </c>
      <c r="G550" s="6" t="s">
        <v>14</v>
      </c>
      <c r="H550" s="6" t="s">
        <v>1983</v>
      </c>
    </row>
    <row r="551" spans="1:8" ht="18.75" customHeight="1">
      <c r="A551" s="9"/>
      <c r="B551" s="74"/>
      <c r="C551" s="75"/>
      <c r="D551" s="6"/>
      <c r="E551" s="6"/>
      <c r="F551" s="6">
        <v>243</v>
      </c>
      <c r="G551" s="6" t="s">
        <v>14</v>
      </c>
      <c r="H551" s="6" t="s">
        <v>1983</v>
      </c>
    </row>
    <row r="552" spans="1:8" ht="18.75" customHeight="1">
      <c r="A552" s="10" t="s">
        <v>820</v>
      </c>
      <c r="B552" s="64" t="s">
        <v>1979</v>
      </c>
      <c r="C552" s="65"/>
      <c r="D552" s="6"/>
      <c r="E552" s="6"/>
      <c r="F552" s="6">
        <v>243</v>
      </c>
      <c r="G552" s="6" t="s">
        <v>14</v>
      </c>
      <c r="H552" s="6" t="s">
        <v>1983</v>
      </c>
    </row>
    <row r="553" spans="1:8" ht="18.75" customHeight="1">
      <c r="A553" s="10" t="s">
        <v>821</v>
      </c>
      <c r="B553" s="64" t="s">
        <v>1980</v>
      </c>
      <c r="C553" s="65"/>
      <c r="D553" s="6"/>
      <c r="E553" s="6"/>
      <c r="F553" s="6">
        <v>243</v>
      </c>
      <c r="G553" s="6" t="s">
        <v>14</v>
      </c>
      <c r="H553" s="6" t="s">
        <v>1983</v>
      </c>
    </row>
    <row r="554" spans="1:8" ht="18.75" customHeight="1">
      <c r="A554" s="10" t="s">
        <v>822</v>
      </c>
      <c r="B554" s="64" t="s">
        <v>1981</v>
      </c>
      <c r="C554" s="65"/>
      <c r="D554" s="6"/>
      <c r="E554" s="6"/>
      <c r="F554" s="6">
        <v>243</v>
      </c>
      <c r="G554" s="6" t="s">
        <v>14</v>
      </c>
      <c r="H554" s="6" t="s">
        <v>1983</v>
      </c>
    </row>
    <row r="555" spans="1:8" ht="18.75" customHeight="1">
      <c r="A555" s="10" t="s">
        <v>823</v>
      </c>
      <c r="B555" s="64" t="s">
        <v>1982</v>
      </c>
      <c r="C555" s="65"/>
      <c r="D555" s="6"/>
      <c r="E555" s="6"/>
      <c r="F555" s="6">
        <v>243</v>
      </c>
      <c r="G555" s="6" t="s">
        <v>14</v>
      </c>
      <c r="H555" s="6" t="s">
        <v>1983</v>
      </c>
    </row>
    <row r="556" spans="1:8" ht="18.75" customHeight="1">
      <c r="A556" s="10"/>
      <c r="B556" s="62"/>
      <c r="C556" s="63"/>
      <c r="D556" s="6"/>
      <c r="E556" s="6"/>
      <c r="F556" s="6">
        <v>243</v>
      </c>
      <c r="G556" s="6" t="s">
        <v>14</v>
      </c>
      <c r="H556" s="6" t="s">
        <v>1983</v>
      </c>
    </row>
    <row r="557" spans="1:8" ht="18.75" customHeight="1" thickBot="1">
      <c r="A557" s="10"/>
      <c r="B557" s="66"/>
      <c r="C557" s="67"/>
      <c r="D557" s="6"/>
      <c r="E557" s="6"/>
      <c r="F557" s="6">
        <v>243</v>
      </c>
      <c r="G557" s="6" t="s">
        <v>14</v>
      </c>
      <c r="H557" s="6" t="s">
        <v>1983</v>
      </c>
    </row>
    <row r="558" spans="1:8" ht="18.75" customHeight="1" thickBot="1">
      <c r="A558" s="11" t="s">
        <v>111</v>
      </c>
      <c r="B558" s="25"/>
      <c r="C558" s="7"/>
      <c r="D558" s="6"/>
      <c r="E558" s="6"/>
      <c r="F558" s="6">
        <v>243</v>
      </c>
      <c r="G558" s="6" t="s">
        <v>14</v>
      </c>
      <c r="H558" s="6" t="s">
        <v>1983</v>
      </c>
    </row>
    <row r="559" spans="1:8" ht="18.75" customHeight="1">
      <c r="A559" s="10" t="s">
        <v>112</v>
      </c>
      <c r="B559" s="34" t="str">
        <f>_xlfn.LET(_xlpm.inp,$B$558,_xlpm.nInp,_xlfn.LET(_xlpm.raw,UPPER(TRIM($B$558)),_xlpm.clean,SUBSTITUTE(SUBSTITUTE(SUBSTITUTE(SUBSTITUTE(SUBSTITUTE(_xlpm.raw,"，",","),"、",","),"；",","),"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59" s="19"/>
      <c r="D559" s="6"/>
      <c r="E559" s="6"/>
      <c r="F559" s="6">
        <v>243</v>
      </c>
      <c r="G559" s="6" t="s">
        <v>14</v>
      </c>
      <c r="H559" s="6" t="s">
        <v>1983</v>
      </c>
    </row>
    <row r="560" spans="1:8" ht="18.75" customHeight="1">
      <c r="A560" s="10" t="s">
        <v>113</v>
      </c>
      <c r="B560" s="35" t="str">
        <f>_xlfn.LET(_xlpm.inp,$B$558,_xlpm.nStd,_xlfn.LET(_xlpm.raw,UPPER(TRIM($G$550)),_xlpm.clean,SUBSTITUTE(SUBSTITUTE(SUBSTITUTE(SUBSTITUTE(SUBSTITUTE(_xlpm.raw,"，",","),"、",","),"；",","),"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60" s="18"/>
      <c r="D560" s="6"/>
      <c r="E560" s="6"/>
      <c r="F560" s="6">
        <v>243</v>
      </c>
      <c r="G560" s="6" t="s">
        <v>14</v>
      </c>
      <c r="H560" s="6" t="s">
        <v>1983</v>
      </c>
    </row>
    <row r="561" spans="1:8" ht="18.75" customHeight="1">
      <c r="A561" s="37" t="s">
        <v>114</v>
      </c>
      <c r="B561" s="52" t="str">
        <f>_xlfn.LET(_xlpm.inp,$B$558,_xlpm.p,$H$550,IF(OR(LEN(TRIM(_xlpm.inp))=0,LEN(TRIM(_xlpm.p))=0,_xlpm.p=0),"",_xlpm.p))</f>
        <v/>
      </c>
      <c r="C561" s="53"/>
      <c r="D561" s="6"/>
      <c r="E561" s="6"/>
      <c r="F561" s="6">
        <v>243</v>
      </c>
      <c r="G561" s="6" t="s">
        <v>14</v>
      </c>
      <c r="H561" s="6" t="s">
        <v>1983</v>
      </c>
    </row>
    <row r="562" spans="1:8" ht="18.75" customHeight="1" thickBot="1">
      <c r="A562" s="12"/>
      <c r="B562" s="54"/>
      <c r="C562" s="55"/>
      <c r="D562" s="6"/>
      <c r="E562" s="6"/>
      <c r="F562" s="6">
        <v>243</v>
      </c>
      <c r="G562" s="6" t="s">
        <v>14</v>
      </c>
      <c r="H562" s="6" t="s">
        <v>1983</v>
      </c>
    </row>
    <row r="563" spans="1:8" ht="58.5" customHeight="1" thickTop="1" thickBot="1">
      <c r="A563" s="8" t="s">
        <v>1984</v>
      </c>
      <c r="B563" s="56" t="s">
        <v>1985</v>
      </c>
      <c r="C563" s="73"/>
      <c r="D563" s="6"/>
      <c r="E563" s="6"/>
      <c r="F563" s="6">
        <v>244</v>
      </c>
      <c r="G563" s="6" t="s">
        <v>875</v>
      </c>
      <c r="H563" s="6" t="s">
        <v>1991</v>
      </c>
    </row>
    <row r="564" spans="1:8" ht="18.75" customHeight="1">
      <c r="A564" s="9"/>
      <c r="B564" s="74"/>
      <c r="C564" s="75"/>
      <c r="D564" s="6"/>
      <c r="E564" s="6"/>
      <c r="F564" s="6">
        <v>244</v>
      </c>
      <c r="G564" s="6" t="s">
        <v>875</v>
      </c>
      <c r="H564" s="6" t="s">
        <v>1991</v>
      </c>
    </row>
    <row r="565" spans="1:8" ht="18.75" customHeight="1">
      <c r="A565" s="10" t="s">
        <v>820</v>
      </c>
      <c r="B565" s="64" t="s">
        <v>1986</v>
      </c>
      <c r="C565" s="65"/>
      <c r="D565" s="6"/>
      <c r="E565" s="6"/>
      <c r="F565" s="6">
        <v>244</v>
      </c>
      <c r="G565" s="6" t="s">
        <v>875</v>
      </c>
      <c r="H565" s="6" t="s">
        <v>1991</v>
      </c>
    </row>
    <row r="566" spans="1:8" ht="18.75" customHeight="1">
      <c r="A566" s="10" t="s">
        <v>821</v>
      </c>
      <c r="B566" s="64" t="s">
        <v>1987</v>
      </c>
      <c r="C566" s="65"/>
      <c r="D566" s="6"/>
      <c r="E566" s="6"/>
      <c r="F566" s="6">
        <v>244</v>
      </c>
      <c r="G566" s="6" t="s">
        <v>875</v>
      </c>
      <c r="H566" s="6" t="s">
        <v>1991</v>
      </c>
    </row>
    <row r="567" spans="1:8" ht="18.75" customHeight="1">
      <c r="A567" s="10" t="s">
        <v>822</v>
      </c>
      <c r="B567" s="64" t="s">
        <v>1988</v>
      </c>
      <c r="C567" s="65"/>
      <c r="D567" s="6"/>
      <c r="E567" s="6"/>
      <c r="F567" s="6">
        <v>244</v>
      </c>
      <c r="G567" s="6" t="s">
        <v>875</v>
      </c>
      <c r="H567" s="6" t="s">
        <v>1991</v>
      </c>
    </row>
    <row r="568" spans="1:8" ht="18.75" customHeight="1">
      <c r="A568" s="10" t="s">
        <v>823</v>
      </c>
      <c r="B568" s="64" t="s">
        <v>1989</v>
      </c>
      <c r="C568" s="65"/>
      <c r="D568" s="6"/>
      <c r="E568" s="6"/>
      <c r="F568" s="6">
        <v>244</v>
      </c>
      <c r="G568" s="6" t="s">
        <v>875</v>
      </c>
      <c r="H568" s="6" t="s">
        <v>1991</v>
      </c>
    </row>
    <row r="569" spans="1:8" ht="18.75" customHeight="1">
      <c r="A569" s="10" t="s">
        <v>826</v>
      </c>
      <c r="B569" s="62" t="s">
        <v>1990</v>
      </c>
      <c r="C569" s="63"/>
      <c r="D569" s="6"/>
      <c r="E569" s="6"/>
      <c r="F569" s="6">
        <v>244</v>
      </c>
      <c r="G569" s="6" t="s">
        <v>875</v>
      </c>
      <c r="H569" s="6" t="s">
        <v>1991</v>
      </c>
    </row>
    <row r="570" spans="1:8" ht="18.75" customHeight="1" thickBot="1">
      <c r="A570" s="10"/>
      <c r="B570" s="66"/>
      <c r="C570" s="67"/>
      <c r="D570" s="6"/>
      <c r="E570" s="6"/>
      <c r="F570" s="6">
        <v>244</v>
      </c>
      <c r="G570" s="6" t="s">
        <v>875</v>
      </c>
      <c r="H570" s="6" t="s">
        <v>1991</v>
      </c>
    </row>
    <row r="571" spans="1:8" ht="18.75" customHeight="1" thickBot="1">
      <c r="A571" s="11" t="s">
        <v>111</v>
      </c>
      <c r="B571" s="25"/>
      <c r="C571" s="7"/>
      <c r="D571" s="6"/>
      <c r="E571" s="6"/>
      <c r="F571" s="6">
        <v>244</v>
      </c>
      <c r="G571" s="6" t="s">
        <v>875</v>
      </c>
      <c r="H571" s="6" t="s">
        <v>1991</v>
      </c>
    </row>
    <row r="572" spans="1:8" ht="18.75" customHeight="1">
      <c r="A572" s="10" t="s">
        <v>112</v>
      </c>
      <c r="B572" s="34" t="str">
        <f>_xlfn.LET(_xlpm.inp,$B$571,_xlpm.nInp,_xlfn.LET(_xlpm.raw,UPPER(TRIM($B$571)),_xlpm.clean,SUBSTITUTE(SUBSTITUTE(SUBSTITUTE(SUBSTITUTE(SUBSTITUTE(_xlpm.raw,"，",","),"、",","),"；",","),"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72" s="19"/>
      <c r="D572" s="6"/>
      <c r="E572" s="6"/>
      <c r="F572" s="6">
        <v>244</v>
      </c>
      <c r="G572" s="6" t="s">
        <v>875</v>
      </c>
      <c r="H572" s="6" t="s">
        <v>1991</v>
      </c>
    </row>
    <row r="573" spans="1:8" ht="18.75" customHeight="1">
      <c r="A573" s="10" t="s">
        <v>113</v>
      </c>
      <c r="B573" s="35" t="str">
        <f>_xlfn.LET(_xlpm.inp,$B$571,_xlpm.nStd,_xlfn.LET(_xlpm.raw,UPPER(TRIM($G$563)),_xlpm.clean,SUBSTITUTE(SUBSTITUTE(SUBSTITUTE(SUBSTITUTE(SUBSTITUTE(_xlpm.raw,"，",","),"、",","),"；",","),"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73" s="18"/>
      <c r="D573" s="6"/>
      <c r="E573" s="6"/>
      <c r="F573" s="6">
        <v>244</v>
      </c>
      <c r="G573" s="6" t="s">
        <v>875</v>
      </c>
      <c r="H573" s="6" t="s">
        <v>1991</v>
      </c>
    </row>
    <row r="574" spans="1:8" ht="18.75" customHeight="1">
      <c r="A574" s="37" t="s">
        <v>114</v>
      </c>
      <c r="B574" s="52" t="str">
        <f>_xlfn.LET(_xlpm.inp,$B$571,_xlpm.p,$H$563,IF(OR(LEN(TRIM(_xlpm.inp))=0,LEN(TRIM(_xlpm.p))=0,_xlpm.p=0),"",_xlpm.p))</f>
        <v/>
      </c>
      <c r="C574" s="53"/>
      <c r="D574" s="6"/>
      <c r="E574" s="6"/>
      <c r="F574" s="6">
        <v>244</v>
      </c>
      <c r="G574" s="6" t="s">
        <v>875</v>
      </c>
      <c r="H574" s="6" t="s">
        <v>1991</v>
      </c>
    </row>
    <row r="575" spans="1:8" ht="18.75" customHeight="1" thickBot="1">
      <c r="A575" s="12"/>
      <c r="B575" s="54"/>
      <c r="C575" s="55"/>
      <c r="D575" s="6"/>
      <c r="E575" s="6"/>
      <c r="F575" s="6">
        <v>244</v>
      </c>
      <c r="G575" s="6" t="s">
        <v>875</v>
      </c>
      <c r="H575" s="6" t="s">
        <v>1991</v>
      </c>
    </row>
    <row r="576" spans="1:8" ht="58.5" customHeight="1" thickTop="1" thickBot="1">
      <c r="A576" s="8" t="s">
        <v>1992</v>
      </c>
      <c r="B576" s="56" t="s">
        <v>1993</v>
      </c>
      <c r="C576" s="73"/>
      <c r="D576" s="6"/>
      <c r="E576" s="6"/>
      <c r="F576" s="6">
        <v>245</v>
      </c>
      <c r="G576" s="6" t="s">
        <v>15</v>
      </c>
      <c r="H576" s="6"/>
    </row>
    <row r="577" spans="1:8" ht="18.75" customHeight="1">
      <c r="A577" s="9"/>
      <c r="B577" s="74"/>
      <c r="C577" s="75"/>
      <c r="D577" s="6"/>
      <c r="E577" s="6"/>
      <c r="F577" s="6">
        <v>245</v>
      </c>
      <c r="G577" s="6" t="s">
        <v>15</v>
      </c>
      <c r="H577" s="6"/>
    </row>
    <row r="578" spans="1:8" ht="18.75" customHeight="1">
      <c r="A578" s="10" t="s">
        <v>820</v>
      </c>
      <c r="B578" s="64" t="s">
        <v>1994</v>
      </c>
      <c r="C578" s="65"/>
      <c r="D578" s="6"/>
      <c r="E578" s="6"/>
      <c r="F578" s="6">
        <v>245</v>
      </c>
      <c r="G578" s="6" t="s">
        <v>15</v>
      </c>
      <c r="H578" s="6"/>
    </row>
    <row r="579" spans="1:8" ht="18.75" customHeight="1">
      <c r="A579" s="10" t="s">
        <v>821</v>
      </c>
      <c r="B579" s="64" t="s">
        <v>1995</v>
      </c>
      <c r="C579" s="65"/>
      <c r="D579" s="6"/>
      <c r="E579" s="6"/>
      <c r="F579" s="6">
        <v>245</v>
      </c>
      <c r="G579" s="6" t="s">
        <v>15</v>
      </c>
      <c r="H579" s="6"/>
    </row>
    <row r="580" spans="1:8" ht="18.75" customHeight="1">
      <c r="A580" s="10" t="s">
        <v>822</v>
      </c>
      <c r="B580" s="64" t="s">
        <v>1996</v>
      </c>
      <c r="C580" s="65"/>
      <c r="D580" s="6"/>
      <c r="E580" s="6"/>
      <c r="F580" s="6">
        <v>245</v>
      </c>
      <c r="G580" s="6" t="s">
        <v>15</v>
      </c>
      <c r="H580" s="6"/>
    </row>
    <row r="581" spans="1:8" ht="18.75" customHeight="1">
      <c r="A581" s="10" t="s">
        <v>823</v>
      </c>
      <c r="B581" s="64" t="s">
        <v>1997</v>
      </c>
      <c r="C581" s="65"/>
      <c r="D581" s="6"/>
      <c r="E581" s="6"/>
      <c r="F581" s="6">
        <v>245</v>
      </c>
      <c r="G581" s="6" t="s">
        <v>15</v>
      </c>
      <c r="H581" s="6"/>
    </row>
    <row r="582" spans="1:8" ht="18.75" customHeight="1">
      <c r="A582" s="10"/>
      <c r="B582" s="62"/>
      <c r="C582" s="63"/>
      <c r="D582" s="6"/>
      <c r="E582" s="6"/>
      <c r="F582" s="6">
        <v>245</v>
      </c>
      <c r="G582" s="6" t="s">
        <v>15</v>
      </c>
      <c r="H582" s="6"/>
    </row>
    <row r="583" spans="1:8" ht="18.75" customHeight="1" thickBot="1">
      <c r="A583" s="10"/>
      <c r="B583" s="66"/>
      <c r="C583" s="67"/>
      <c r="D583" s="6"/>
      <c r="E583" s="6"/>
      <c r="F583" s="6">
        <v>245</v>
      </c>
      <c r="G583" s="6" t="s">
        <v>15</v>
      </c>
      <c r="H583" s="6"/>
    </row>
    <row r="584" spans="1:8" ht="18.75" customHeight="1" thickBot="1">
      <c r="A584" s="11" t="s">
        <v>111</v>
      </c>
      <c r="B584" s="25"/>
      <c r="C584" s="7"/>
      <c r="D584" s="6"/>
      <c r="E584" s="6"/>
      <c r="F584" s="6">
        <v>245</v>
      </c>
      <c r="G584" s="6" t="s">
        <v>15</v>
      </c>
      <c r="H584" s="6"/>
    </row>
    <row r="585" spans="1:8" ht="18.75" customHeight="1">
      <c r="A585" s="10" t="s">
        <v>112</v>
      </c>
      <c r="B585" s="34" t="str">
        <f>_xlfn.LET(_xlpm.inp,$B$584,_xlpm.nInp,_xlfn.LET(_xlpm.raw,UPPER(TRIM($B$584)),_xlpm.clean,SUBSTITUTE(SUBSTITUTE(SUBSTITUTE(SUBSTITUTE(SUBSTITUTE(_xlpm.raw,"，",","),"、",","),"；",","),"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85" s="19"/>
      <c r="D585" s="6"/>
      <c r="E585" s="6"/>
      <c r="F585" s="6">
        <v>245</v>
      </c>
      <c r="G585" s="6" t="s">
        <v>15</v>
      </c>
      <c r="H585" s="6"/>
    </row>
    <row r="586" spans="1:8" ht="18.75" customHeight="1">
      <c r="A586" s="10" t="s">
        <v>113</v>
      </c>
      <c r="B586" s="35" t="str">
        <f>_xlfn.LET(_xlpm.inp,$B$584,_xlpm.nStd,_xlfn.LET(_xlpm.raw,UPPER(TRIM($G$576)),_xlpm.clean,SUBSTITUTE(SUBSTITUTE(SUBSTITUTE(SUBSTITUTE(SUBSTITUTE(_xlpm.raw,"，",","),"、",","),"；",","),"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86" s="18"/>
      <c r="D586" s="6"/>
      <c r="E586" s="6"/>
      <c r="F586" s="6">
        <v>245</v>
      </c>
      <c r="G586" s="6" t="s">
        <v>15</v>
      </c>
      <c r="H586" s="6"/>
    </row>
    <row r="587" spans="1:8" ht="18.75" customHeight="1">
      <c r="A587" s="37" t="s">
        <v>114</v>
      </c>
      <c r="B587" s="52" t="str">
        <f>_xlfn.LET(_xlpm.inp,$B$584,_xlpm.p,$H$576,IF(OR(LEN(TRIM(_xlpm.inp))=0,LEN(TRIM(_xlpm.p))=0,_xlpm.p=0),"",_xlpm.p))</f>
        <v/>
      </c>
      <c r="C587" s="53"/>
      <c r="D587" s="6"/>
      <c r="E587" s="6"/>
      <c r="F587" s="6">
        <v>245</v>
      </c>
      <c r="G587" s="6" t="s">
        <v>15</v>
      </c>
      <c r="H587" s="6"/>
    </row>
    <row r="588" spans="1:8" ht="18.75" customHeight="1" thickBot="1">
      <c r="A588" s="12"/>
      <c r="B588" s="54"/>
      <c r="C588" s="55"/>
      <c r="D588" s="6"/>
      <c r="E588" s="6"/>
      <c r="F588" s="6">
        <v>245</v>
      </c>
      <c r="G588" s="6" t="s">
        <v>15</v>
      </c>
      <c r="H588" s="6"/>
    </row>
    <row r="589" spans="1:8" ht="58.5" customHeight="1" thickTop="1" thickBot="1">
      <c r="A589" s="8" t="s">
        <v>1998</v>
      </c>
      <c r="B589" s="56" t="s">
        <v>1999</v>
      </c>
      <c r="C589" s="73"/>
      <c r="D589" s="6"/>
      <c r="E589" s="6"/>
      <c r="F589" s="6">
        <v>246</v>
      </c>
      <c r="G589" s="6" t="s">
        <v>15</v>
      </c>
      <c r="H589" s="6" t="s">
        <v>2371</v>
      </c>
    </row>
    <row r="590" spans="1:8" ht="18.75" customHeight="1">
      <c r="A590" s="9"/>
      <c r="B590" s="74"/>
      <c r="C590" s="75"/>
      <c r="D590" s="6"/>
      <c r="E590" s="6"/>
      <c r="F590" s="6">
        <v>246</v>
      </c>
      <c r="G590" s="6" t="s">
        <v>15</v>
      </c>
      <c r="H590" s="6"/>
    </row>
    <row r="591" spans="1:8" ht="18.75" customHeight="1">
      <c r="A591" s="10" t="s">
        <v>820</v>
      </c>
      <c r="B591" s="64" t="s">
        <v>2000</v>
      </c>
      <c r="C591" s="65"/>
      <c r="D591" s="6"/>
      <c r="E591" s="6"/>
      <c r="F591" s="6">
        <v>246</v>
      </c>
      <c r="G591" s="6" t="s">
        <v>15</v>
      </c>
      <c r="H591" s="6"/>
    </row>
    <row r="592" spans="1:8" ht="18.75" customHeight="1">
      <c r="A592" s="10" t="s">
        <v>821</v>
      </c>
      <c r="B592" s="64" t="s">
        <v>2001</v>
      </c>
      <c r="C592" s="65"/>
      <c r="D592" s="6"/>
      <c r="E592" s="6"/>
      <c r="F592" s="6">
        <v>246</v>
      </c>
      <c r="G592" s="6" t="s">
        <v>15</v>
      </c>
      <c r="H592" s="6"/>
    </row>
    <row r="593" spans="1:8" ht="18.75" customHeight="1">
      <c r="A593" s="10" t="s">
        <v>822</v>
      </c>
      <c r="B593" s="64" t="s">
        <v>2002</v>
      </c>
      <c r="C593" s="65"/>
      <c r="D593" s="6"/>
      <c r="E593" s="6"/>
      <c r="F593" s="6">
        <v>246</v>
      </c>
      <c r="G593" s="6" t="s">
        <v>15</v>
      </c>
      <c r="H593" s="6"/>
    </row>
    <row r="594" spans="1:8" ht="18.75" customHeight="1">
      <c r="A594" s="10" t="s">
        <v>823</v>
      </c>
      <c r="B594" s="64" t="s">
        <v>2003</v>
      </c>
      <c r="C594" s="65"/>
      <c r="D594" s="6"/>
      <c r="E594" s="6"/>
      <c r="F594" s="6">
        <v>246</v>
      </c>
      <c r="G594" s="6" t="s">
        <v>15</v>
      </c>
      <c r="H594" s="6"/>
    </row>
    <row r="595" spans="1:8" ht="18.75" customHeight="1">
      <c r="A595" s="10"/>
      <c r="B595" s="62"/>
      <c r="C595" s="63"/>
      <c r="D595" s="6"/>
      <c r="E595" s="6"/>
      <c r="F595" s="6">
        <v>246</v>
      </c>
      <c r="G595" s="6" t="s">
        <v>15</v>
      </c>
      <c r="H595" s="6"/>
    </row>
    <row r="596" spans="1:8" ht="18.75" customHeight="1" thickBot="1">
      <c r="A596" s="10"/>
      <c r="B596" s="66"/>
      <c r="C596" s="67"/>
      <c r="D596" s="6"/>
      <c r="E596" s="6"/>
      <c r="F596" s="6">
        <v>246</v>
      </c>
      <c r="G596" s="6" t="s">
        <v>15</v>
      </c>
      <c r="H596" s="6"/>
    </row>
    <row r="597" spans="1:8" ht="18.75" customHeight="1" thickBot="1">
      <c r="A597" s="11" t="s">
        <v>111</v>
      </c>
      <c r="B597" s="25"/>
      <c r="C597" s="7"/>
      <c r="D597" s="6"/>
      <c r="E597" s="6"/>
      <c r="F597" s="6">
        <v>246</v>
      </c>
      <c r="G597" s="6" t="s">
        <v>15</v>
      </c>
      <c r="H597" s="6"/>
    </row>
    <row r="598" spans="1:8" ht="18.75" customHeight="1">
      <c r="A598" s="10" t="s">
        <v>112</v>
      </c>
      <c r="B598" s="34" t="str">
        <f>_xlfn.LET(_xlpm.inp,$B$597,_xlpm.nInp,_xlfn.LET(_xlpm.raw,UPPER(TRIM($B$597)),_xlpm.clean,SUBSTITUTE(SUBSTITUTE(SUBSTITUTE(SUBSTITUTE(SUBSTITUTE(_xlpm.raw,"，",","),"、",","),"；",","),"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98" s="19"/>
      <c r="D598" s="6"/>
      <c r="E598" s="6"/>
      <c r="F598" s="6">
        <v>246</v>
      </c>
      <c r="G598" s="6" t="s">
        <v>15</v>
      </c>
      <c r="H598" s="6"/>
    </row>
    <row r="599" spans="1:8" ht="18.75" customHeight="1">
      <c r="A599" s="10" t="s">
        <v>113</v>
      </c>
      <c r="B599" s="35" t="str">
        <f>_xlfn.LET(_xlpm.inp,$B$597,_xlpm.nStd,_xlfn.LET(_xlpm.raw,UPPER(TRIM($G$589)),_xlpm.clean,SUBSTITUTE(SUBSTITUTE(SUBSTITUTE(SUBSTITUTE(SUBSTITUTE(_xlpm.raw,"，",","),"、",","),"；",","),"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99" s="18"/>
      <c r="D599" s="6"/>
      <c r="E599" s="6"/>
      <c r="F599" s="6">
        <v>246</v>
      </c>
      <c r="G599" s="6" t="s">
        <v>15</v>
      </c>
      <c r="H599" s="6"/>
    </row>
    <row r="600" spans="1:8" ht="18.75" customHeight="1">
      <c r="A600" s="37" t="s">
        <v>114</v>
      </c>
      <c r="B600" s="52" t="str">
        <f>_xlfn.LET(_xlpm.inp,$B$597,_xlpm.p,$H$589,IF(OR(LEN(TRIM(_xlpm.inp))=0,LEN(TRIM(_xlpm.p))=0,_xlpm.p=0),"",_xlpm.p))</f>
        <v/>
      </c>
      <c r="C600" s="53"/>
      <c r="D600" s="6"/>
      <c r="E600" s="6"/>
      <c r="F600" s="6">
        <v>246</v>
      </c>
      <c r="G600" s="6" t="s">
        <v>15</v>
      </c>
      <c r="H600" s="6"/>
    </row>
    <row r="601" spans="1:8" ht="18.75" customHeight="1" thickBot="1">
      <c r="A601" s="12"/>
      <c r="B601" s="54"/>
      <c r="C601" s="55"/>
      <c r="D601" s="6"/>
      <c r="E601" s="6"/>
      <c r="F601" s="6">
        <v>246</v>
      </c>
      <c r="G601" s="6" t="s">
        <v>15</v>
      </c>
      <c r="H601" s="6"/>
    </row>
    <row r="602" spans="1:8" ht="58.5" customHeight="1" thickTop="1" thickBot="1">
      <c r="A602" s="8" t="s">
        <v>2004</v>
      </c>
      <c r="B602" s="56" t="s">
        <v>2005</v>
      </c>
      <c r="C602" s="73"/>
      <c r="D602" s="6"/>
      <c r="E602" s="6"/>
      <c r="F602" s="6">
        <v>247</v>
      </c>
      <c r="G602" s="6" t="s">
        <v>16</v>
      </c>
      <c r="H602" s="6"/>
    </row>
    <row r="603" spans="1:8" ht="18.75" customHeight="1">
      <c r="A603" s="9"/>
      <c r="B603" s="74"/>
      <c r="C603" s="75"/>
      <c r="D603" s="6"/>
      <c r="E603" s="6"/>
      <c r="F603" s="6">
        <v>247</v>
      </c>
      <c r="G603" s="6" t="s">
        <v>16</v>
      </c>
      <c r="H603" s="6"/>
    </row>
    <row r="604" spans="1:8" ht="18.75" customHeight="1">
      <c r="A604" s="10" t="s">
        <v>820</v>
      </c>
      <c r="B604" s="64" t="s">
        <v>2006</v>
      </c>
      <c r="C604" s="65"/>
      <c r="D604" s="6"/>
      <c r="E604" s="6"/>
      <c r="F604" s="6">
        <v>247</v>
      </c>
      <c r="G604" s="6" t="s">
        <v>16</v>
      </c>
      <c r="H604" s="6"/>
    </row>
    <row r="605" spans="1:8" ht="18.75" customHeight="1">
      <c r="A605" s="10" t="s">
        <v>821</v>
      </c>
      <c r="B605" s="64" t="s">
        <v>2007</v>
      </c>
      <c r="C605" s="65"/>
      <c r="D605" s="6"/>
      <c r="E605" s="6"/>
      <c r="F605" s="6">
        <v>247</v>
      </c>
      <c r="G605" s="6" t="s">
        <v>16</v>
      </c>
      <c r="H605" s="6"/>
    </row>
    <row r="606" spans="1:8" ht="18.75" customHeight="1">
      <c r="A606" s="10" t="s">
        <v>822</v>
      </c>
      <c r="B606" s="64" t="s">
        <v>2008</v>
      </c>
      <c r="C606" s="65"/>
      <c r="D606" s="6"/>
      <c r="E606" s="6"/>
      <c r="F606" s="6">
        <v>247</v>
      </c>
      <c r="G606" s="6" t="s">
        <v>16</v>
      </c>
      <c r="H606" s="6"/>
    </row>
    <row r="607" spans="1:8" ht="18.75" customHeight="1">
      <c r="A607" s="10" t="s">
        <v>823</v>
      </c>
      <c r="B607" s="64" t="s">
        <v>2009</v>
      </c>
      <c r="C607" s="65"/>
      <c r="D607" s="6"/>
      <c r="E607" s="6"/>
      <c r="F607" s="6">
        <v>247</v>
      </c>
      <c r="G607" s="6" t="s">
        <v>16</v>
      </c>
      <c r="H607" s="6"/>
    </row>
    <row r="608" spans="1:8" ht="18.75" customHeight="1">
      <c r="A608" s="10"/>
      <c r="B608" s="62"/>
      <c r="C608" s="63"/>
      <c r="D608" s="6"/>
      <c r="E608" s="6"/>
      <c r="F608" s="6">
        <v>247</v>
      </c>
      <c r="G608" s="6" t="s">
        <v>16</v>
      </c>
      <c r="H608" s="6"/>
    </row>
    <row r="609" spans="1:8" ht="18.75" customHeight="1" thickBot="1">
      <c r="A609" s="10"/>
      <c r="B609" s="66"/>
      <c r="C609" s="67"/>
      <c r="D609" s="6"/>
      <c r="E609" s="6"/>
      <c r="F609" s="6">
        <v>247</v>
      </c>
      <c r="G609" s="6" t="s">
        <v>16</v>
      </c>
      <c r="H609" s="6"/>
    </row>
    <row r="610" spans="1:8" ht="18.75" customHeight="1" thickBot="1">
      <c r="A610" s="11" t="s">
        <v>111</v>
      </c>
      <c r="B610" s="25"/>
      <c r="C610" s="7"/>
      <c r="D610" s="6"/>
      <c r="E610" s="6"/>
      <c r="F610" s="6">
        <v>247</v>
      </c>
      <c r="G610" s="6" t="s">
        <v>16</v>
      </c>
      <c r="H610" s="6"/>
    </row>
    <row r="611" spans="1:8" ht="18.75" customHeight="1">
      <c r="A611" s="10" t="s">
        <v>112</v>
      </c>
      <c r="B611" s="34" t="str">
        <f>_xlfn.LET(_xlpm.inp,$B$610,_xlpm.nInp,_xlfn.LET(_xlpm.raw,UPPER(TRIM($B$610)),_xlpm.clean,SUBSTITUTE(SUBSTITUTE(SUBSTITUTE(SUBSTITUTE(SUBSTITUTE(_xlpm.raw,"，",","),"、",","),"；",","),"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11" s="19"/>
      <c r="D611" s="6"/>
      <c r="E611" s="6"/>
      <c r="F611" s="6">
        <v>247</v>
      </c>
      <c r="G611" s="6" t="s">
        <v>16</v>
      </c>
      <c r="H611" s="6"/>
    </row>
    <row r="612" spans="1:8" ht="18.75" customHeight="1">
      <c r="A612" s="10" t="s">
        <v>113</v>
      </c>
      <c r="B612" s="35" t="str">
        <f>_xlfn.LET(_xlpm.inp,$B$610,_xlpm.nStd,_xlfn.LET(_xlpm.raw,UPPER(TRIM($G$602)),_xlpm.clean,SUBSTITUTE(SUBSTITUTE(SUBSTITUTE(SUBSTITUTE(SUBSTITUTE(_xlpm.raw,"，",","),"、",","),"；",","),"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12" s="18"/>
      <c r="D612" s="6"/>
      <c r="E612" s="6"/>
      <c r="F612" s="6">
        <v>247</v>
      </c>
      <c r="G612" s="6" t="s">
        <v>16</v>
      </c>
      <c r="H612" s="6"/>
    </row>
    <row r="613" spans="1:8" ht="18.75" customHeight="1">
      <c r="A613" s="37" t="s">
        <v>114</v>
      </c>
      <c r="B613" s="52" t="str">
        <f>_xlfn.LET(_xlpm.inp,$B$610,_xlpm.p,$H$602,IF(OR(LEN(TRIM(_xlpm.inp))=0,LEN(TRIM(_xlpm.p))=0,_xlpm.p=0),"",_xlpm.p))</f>
        <v/>
      </c>
      <c r="C613" s="53"/>
      <c r="D613" s="6"/>
      <c r="E613" s="6"/>
      <c r="F613" s="6">
        <v>247</v>
      </c>
      <c r="G613" s="6" t="s">
        <v>16</v>
      </c>
      <c r="H613" s="6"/>
    </row>
    <row r="614" spans="1:8" ht="18.75" customHeight="1" thickBot="1">
      <c r="A614" s="12"/>
      <c r="B614" s="54"/>
      <c r="C614" s="55"/>
      <c r="D614" s="6"/>
      <c r="E614" s="6"/>
      <c r="F614" s="6">
        <v>247</v>
      </c>
      <c r="G614" s="6" t="s">
        <v>16</v>
      </c>
      <c r="H614" s="6"/>
    </row>
    <row r="615" spans="1:8" ht="166.5" thickTop="1" thickBot="1">
      <c r="A615" s="8" t="s">
        <v>2010</v>
      </c>
      <c r="B615" s="56" t="s">
        <v>2011</v>
      </c>
      <c r="C615" s="73"/>
      <c r="D615" s="6"/>
      <c r="E615" s="6"/>
      <c r="F615" s="6">
        <v>248</v>
      </c>
      <c r="G615" s="6"/>
      <c r="H615" s="6" t="s">
        <v>2379</v>
      </c>
    </row>
    <row r="616" spans="1:8" ht="16.5">
      <c r="A616" s="9"/>
      <c r="B616" s="74"/>
      <c r="C616" s="75"/>
      <c r="D616" s="6"/>
      <c r="E616" s="6"/>
      <c r="F616" s="6">
        <v>248</v>
      </c>
      <c r="G616" s="6"/>
      <c r="H616" s="6"/>
    </row>
    <row r="617" spans="1:8" ht="16.5">
      <c r="A617" s="10" t="s">
        <v>820</v>
      </c>
      <c r="B617" s="64" t="s">
        <v>2012</v>
      </c>
      <c r="C617" s="65"/>
      <c r="D617" s="6"/>
      <c r="E617" s="6"/>
      <c r="F617" s="6">
        <v>248</v>
      </c>
      <c r="G617" s="6"/>
      <c r="H617" s="6"/>
    </row>
    <row r="618" spans="1:8" ht="16.5">
      <c r="A618" s="10" t="s">
        <v>821</v>
      </c>
      <c r="B618" s="64" t="s">
        <v>2013</v>
      </c>
      <c r="C618" s="65"/>
      <c r="D618" s="6"/>
      <c r="E618" s="6"/>
      <c r="F618" s="6">
        <v>248</v>
      </c>
      <c r="G618" s="6"/>
      <c r="H618" s="6"/>
    </row>
    <row r="619" spans="1:8" ht="16.5">
      <c r="A619" s="10" t="s">
        <v>822</v>
      </c>
      <c r="B619" s="64" t="s">
        <v>2014</v>
      </c>
      <c r="C619" s="65"/>
      <c r="D619" s="6"/>
      <c r="E619" s="6"/>
      <c r="F619" s="6">
        <v>248</v>
      </c>
      <c r="G619" s="6"/>
      <c r="H619" s="6"/>
    </row>
    <row r="620" spans="1:8" ht="16.5">
      <c r="A620" s="10" t="s">
        <v>823</v>
      </c>
      <c r="B620" s="64" t="s">
        <v>2399</v>
      </c>
      <c r="C620" s="65"/>
      <c r="D620" s="6"/>
      <c r="E620" s="6"/>
      <c r="F620" s="6">
        <v>248</v>
      </c>
      <c r="G620" s="6"/>
      <c r="H620" s="6"/>
    </row>
    <row r="621" spans="1:8" ht="16.5">
      <c r="A621" s="10"/>
      <c r="B621" s="62"/>
      <c r="C621" s="63"/>
      <c r="D621" s="6"/>
      <c r="E621" s="6"/>
      <c r="F621" s="6">
        <v>248</v>
      </c>
      <c r="G621" s="6"/>
      <c r="H621" s="6"/>
    </row>
    <row r="622" spans="1:8" ht="17.25" thickBot="1">
      <c r="A622" s="10"/>
      <c r="B622" s="66"/>
      <c r="C622" s="67"/>
      <c r="D622" s="6"/>
      <c r="E622" s="6"/>
      <c r="F622" s="6">
        <v>248</v>
      </c>
      <c r="G622" s="6"/>
      <c r="H622" s="6"/>
    </row>
    <row r="623" spans="1:8" ht="17.25" thickBot="1">
      <c r="A623" s="11" t="s">
        <v>111</v>
      </c>
      <c r="B623" s="25"/>
      <c r="C623" s="7"/>
      <c r="D623" s="6"/>
      <c r="E623" s="6"/>
      <c r="F623" s="6">
        <v>248</v>
      </c>
      <c r="G623" s="6"/>
      <c r="H623" s="6"/>
    </row>
    <row r="624" spans="1:8" ht="16.5">
      <c r="A624" s="10" t="s">
        <v>112</v>
      </c>
      <c r="B624" s="34" t="str">
        <f>_xlfn.LET(_xlpm.inp,$B$623,_xlpm.nInp,_xlfn.LET(_xlpm.raw,UPPER(TRIM($B$623)),_xlpm.clean,SUBSTITUTE(SUBSTITUTE(SUBSTITUTE(SUBSTITUTE(SUBSTITUTE(_xlpm.raw,"，",","),"、",","),"；",","),"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24" s="19"/>
      <c r="D624" s="6"/>
      <c r="E624" s="6"/>
      <c r="F624" s="6">
        <v>248</v>
      </c>
      <c r="G624" s="6"/>
      <c r="H624" s="6"/>
    </row>
    <row r="625" spans="1:8" ht="16.5">
      <c r="A625" s="10" t="s">
        <v>113</v>
      </c>
      <c r="B625" s="35" t="str">
        <f>_xlfn.LET(_xlpm.inp,$B$623,_xlpm.nStd,_xlfn.LET(_xlpm.raw,UPPER(TRIM($G$615)),_xlpm.clean,SUBSTITUTE(SUBSTITUTE(SUBSTITUTE(SUBSTITUTE(SUBSTITUTE(_xlpm.raw,"，",","),"、",","),"；",","),"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25" s="18"/>
      <c r="D625" s="6"/>
      <c r="E625" s="6"/>
      <c r="F625" s="6">
        <v>248</v>
      </c>
      <c r="G625" s="6"/>
      <c r="H625" s="6"/>
    </row>
    <row r="626" spans="1:8" ht="16.5">
      <c r="A626" s="37" t="s">
        <v>114</v>
      </c>
      <c r="B626" s="52" t="str">
        <f>_xlfn.LET(_xlpm.inp,$B$623,_xlpm.p,$H$615,IF(OR(LEN(TRIM(_xlpm.inp))=0,LEN(TRIM(_xlpm.p))=0,_xlpm.p=0),"",_xlpm.p))</f>
        <v/>
      </c>
      <c r="C626" s="53"/>
      <c r="D626" s="6"/>
      <c r="E626" s="6"/>
      <c r="F626" s="6">
        <v>248</v>
      </c>
      <c r="G626" s="6"/>
      <c r="H626" s="6"/>
    </row>
    <row r="627" spans="1:8" ht="17.25" thickBot="1">
      <c r="A627" s="12"/>
      <c r="B627" s="54"/>
      <c r="C627" s="55"/>
      <c r="D627" s="6"/>
      <c r="E627" s="6"/>
      <c r="F627" s="6">
        <v>248</v>
      </c>
      <c r="G627" s="6"/>
      <c r="H627" s="6"/>
    </row>
    <row r="628" spans="1:8" ht="58.5" customHeight="1" thickTop="1" thickBot="1">
      <c r="A628" s="8" t="s">
        <v>2015</v>
      </c>
      <c r="B628" s="56" t="s">
        <v>2016</v>
      </c>
      <c r="C628" s="73"/>
      <c r="D628" s="6"/>
      <c r="E628" s="6"/>
      <c r="F628" s="6">
        <v>249</v>
      </c>
      <c r="G628" s="6" t="s">
        <v>15</v>
      </c>
      <c r="H628" s="6" t="s">
        <v>2372</v>
      </c>
    </row>
    <row r="629" spans="1:8" ht="18.75" customHeight="1">
      <c r="A629" s="9"/>
      <c r="B629" s="74"/>
      <c r="C629" s="75"/>
      <c r="D629" s="6"/>
      <c r="E629" s="6"/>
      <c r="F629" s="6">
        <v>249</v>
      </c>
      <c r="G629" s="6" t="s">
        <v>15</v>
      </c>
      <c r="H629" s="6" t="s">
        <v>2021</v>
      </c>
    </row>
    <row r="630" spans="1:8" ht="18.75" customHeight="1">
      <c r="A630" s="10" t="s">
        <v>820</v>
      </c>
      <c r="B630" s="64" t="s">
        <v>2017</v>
      </c>
      <c r="C630" s="65"/>
      <c r="D630" s="6"/>
      <c r="E630" s="6"/>
      <c r="F630" s="6">
        <v>249</v>
      </c>
      <c r="G630" s="6" t="s">
        <v>15</v>
      </c>
      <c r="H630" s="6" t="s">
        <v>2021</v>
      </c>
    </row>
    <row r="631" spans="1:8" ht="18.75" customHeight="1">
      <c r="A631" s="10" t="s">
        <v>821</v>
      </c>
      <c r="B631" s="64" t="s">
        <v>2018</v>
      </c>
      <c r="C631" s="65"/>
      <c r="D631" s="6"/>
      <c r="E631" s="6"/>
      <c r="F631" s="6">
        <v>249</v>
      </c>
      <c r="G631" s="6" t="s">
        <v>15</v>
      </c>
      <c r="H631" s="6" t="s">
        <v>2021</v>
      </c>
    </row>
    <row r="632" spans="1:8" ht="18.75" customHeight="1">
      <c r="A632" s="10" t="s">
        <v>822</v>
      </c>
      <c r="B632" s="64" t="s">
        <v>2019</v>
      </c>
      <c r="C632" s="65"/>
      <c r="D632" s="6"/>
      <c r="E632" s="6"/>
      <c r="F632" s="6">
        <v>249</v>
      </c>
      <c r="G632" s="6" t="s">
        <v>15</v>
      </c>
      <c r="H632" s="6" t="s">
        <v>2021</v>
      </c>
    </row>
    <row r="633" spans="1:8" ht="18.75" customHeight="1">
      <c r="A633" s="10" t="s">
        <v>823</v>
      </c>
      <c r="B633" s="64" t="s">
        <v>2020</v>
      </c>
      <c r="C633" s="65"/>
      <c r="D633" s="6"/>
      <c r="E633" s="6"/>
      <c r="F633" s="6">
        <v>249</v>
      </c>
      <c r="G633" s="6" t="s">
        <v>15</v>
      </c>
      <c r="H633" s="6" t="s">
        <v>2021</v>
      </c>
    </row>
    <row r="634" spans="1:8" ht="18.75" customHeight="1">
      <c r="A634" s="10"/>
      <c r="B634" s="62"/>
      <c r="C634" s="63"/>
      <c r="D634" s="6"/>
      <c r="E634" s="6"/>
      <c r="F634" s="6">
        <v>249</v>
      </c>
      <c r="G634" s="6" t="s">
        <v>15</v>
      </c>
      <c r="H634" s="6" t="s">
        <v>2021</v>
      </c>
    </row>
    <row r="635" spans="1:8" ht="18.75" customHeight="1" thickBot="1">
      <c r="A635" s="10"/>
      <c r="B635" s="66"/>
      <c r="C635" s="67"/>
      <c r="D635" s="6"/>
      <c r="E635" s="6"/>
      <c r="F635" s="6">
        <v>249</v>
      </c>
      <c r="G635" s="6" t="s">
        <v>15</v>
      </c>
      <c r="H635" s="6" t="s">
        <v>2021</v>
      </c>
    </row>
    <row r="636" spans="1:8" ht="18.75" customHeight="1" thickBot="1">
      <c r="A636" s="11" t="s">
        <v>111</v>
      </c>
      <c r="B636" s="25"/>
      <c r="C636" s="7"/>
      <c r="D636" s="6"/>
      <c r="E636" s="6"/>
      <c r="F636" s="6">
        <v>249</v>
      </c>
      <c r="G636" s="6" t="s">
        <v>15</v>
      </c>
      <c r="H636" s="6" t="s">
        <v>2021</v>
      </c>
    </row>
    <row r="637" spans="1:8" ht="18.75" customHeight="1">
      <c r="A637" s="10" t="s">
        <v>112</v>
      </c>
      <c r="B637" s="34" t="str">
        <f>_xlfn.LET(_xlpm.inp,$B$636,_xlpm.nInp,_xlfn.LET(_xlpm.raw,UPPER(TRIM($B$636)),_xlpm.clean,SUBSTITUTE(SUBSTITUTE(SUBSTITUTE(SUBSTITUTE(SUBSTITUTE(_xlpm.raw,"，",","),"、",","),"；",","),"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37" s="19"/>
      <c r="D637" s="6"/>
      <c r="E637" s="6"/>
      <c r="F637" s="6">
        <v>249</v>
      </c>
      <c r="G637" s="6" t="s">
        <v>15</v>
      </c>
      <c r="H637" s="6" t="s">
        <v>2021</v>
      </c>
    </row>
    <row r="638" spans="1:8" ht="18.75" customHeight="1">
      <c r="A638" s="10" t="s">
        <v>113</v>
      </c>
      <c r="B638" s="35" t="str">
        <f>_xlfn.LET(_xlpm.inp,$B$636,_xlpm.nStd,_xlfn.LET(_xlpm.raw,UPPER(TRIM($G$628)),_xlpm.clean,SUBSTITUTE(SUBSTITUTE(SUBSTITUTE(SUBSTITUTE(SUBSTITUTE(_xlpm.raw,"，",","),"、",","),"；",","),"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38" s="18"/>
      <c r="D638" s="6"/>
      <c r="E638" s="6"/>
      <c r="F638" s="6">
        <v>249</v>
      </c>
      <c r="G638" s="6" t="s">
        <v>15</v>
      </c>
      <c r="H638" s="6" t="s">
        <v>2021</v>
      </c>
    </row>
    <row r="639" spans="1:8" ht="18.75" customHeight="1">
      <c r="A639" s="37" t="s">
        <v>114</v>
      </c>
      <c r="B639" s="52" t="str">
        <f>_xlfn.LET(_xlpm.inp,$B$636,_xlpm.p,$H$628,IF(OR(LEN(TRIM(_xlpm.inp))=0,LEN(TRIM(_xlpm.p))=0,_xlpm.p=0),"",_xlpm.p))</f>
        <v/>
      </c>
      <c r="C639" s="53"/>
      <c r="D639" s="6"/>
      <c r="E639" s="6"/>
      <c r="F639" s="6">
        <v>249</v>
      </c>
      <c r="G639" s="6" t="s">
        <v>15</v>
      </c>
      <c r="H639" s="6" t="s">
        <v>2021</v>
      </c>
    </row>
    <row r="640" spans="1:8" ht="18.75" customHeight="1" thickBot="1">
      <c r="A640" s="12"/>
      <c r="B640" s="54"/>
      <c r="C640" s="55"/>
      <c r="D640" s="6"/>
      <c r="E640" s="6"/>
      <c r="F640" s="6">
        <v>249</v>
      </c>
      <c r="G640" s="6" t="s">
        <v>15</v>
      </c>
      <c r="H640" s="6" t="s">
        <v>2021</v>
      </c>
    </row>
    <row r="641" spans="1:8" ht="19.5" thickTop="1" thickBot="1">
      <c r="A641" s="8" t="s">
        <v>2022</v>
      </c>
      <c r="B641" s="56" t="s">
        <v>2023</v>
      </c>
      <c r="C641" s="73"/>
      <c r="D641" s="6"/>
      <c r="E641" s="6"/>
      <c r="F641" s="6">
        <v>250</v>
      </c>
      <c r="G641" s="6"/>
      <c r="H641" s="6"/>
    </row>
    <row r="642" spans="1:8" ht="16.5">
      <c r="A642" s="9"/>
      <c r="B642" s="74"/>
      <c r="C642" s="75"/>
      <c r="D642" s="6"/>
      <c r="E642" s="6"/>
      <c r="F642" s="6">
        <v>250</v>
      </c>
      <c r="G642" s="6"/>
      <c r="H642" s="6"/>
    </row>
    <row r="643" spans="1:8" ht="16.5">
      <c r="A643" s="10" t="s">
        <v>820</v>
      </c>
      <c r="B643" s="64" t="s">
        <v>2024</v>
      </c>
      <c r="C643" s="65"/>
      <c r="D643" s="6"/>
      <c r="E643" s="6"/>
      <c r="F643" s="6">
        <v>250</v>
      </c>
      <c r="G643" s="6"/>
      <c r="H643" s="6"/>
    </row>
    <row r="644" spans="1:8" ht="16.5">
      <c r="A644" s="10" t="s">
        <v>821</v>
      </c>
      <c r="B644" s="64" t="s">
        <v>2025</v>
      </c>
      <c r="C644" s="65"/>
      <c r="D644" s="6"/>
      <c r="E644" s="6"/>
      <c r="F644" s="6">
        <v>250</v>
      </c>
      <c r="G644" s="6"/>
      <c r="H644" s="6"/>
    </row>
    <row r="645" spans="1:8" ht="16.5">
      <c r="A645" s="10" t="s">
        <v>822</v>
      </c>
      <c r="B645" s="64" t="s">
        <v>2400</v>
      </c>
      <c r="C645" s="65"/>
      <c r="D645" s="6"/>
      <c r="E645" s="6"/>
      <c r="F645" s="6">
        <v>250</v>
      </c>
      <c r="G645" s="6"/>
      <c r="H645" s="6"/>
    </row>
    <row r="646" spans="1:8" ht="16.5">
      <c r="A646" s="10" t="s">
        <v>823</v>
      </c>
      <c r="B646" s="64" t="s">
        <v>1994</v>
      </c>
      <c r="C646" s="65"/>
      <c r="D646" s="6"/>
      <c r="E646" s="6"/>
      <c r="F646" s="6">
        <v>250</v>
      </c>
      <c r="G646" s="6"/>
      <c r="H646" s="6"/>
    </row>
    <row r="647" spans="1:8" ht="16.5">
      <c r="A647" s="10"/>
      <c r="B647" s="62"/>
      <c r="C647" s="63"/>
      <c r="D647" s="6"/>
      <c r="E647" s="6"/>
      <c r="F647" s="6">
        <v>250</v>
      </c>
      <c r="G647" s="6"/>
      <c r="H647" s="6"/>
    </row>
    <row r="648" spans="1:8" ht="17.25" thickBot="1">
      <c r="A648" s="10"/>
      <c r="B648" s="66"/>
      <c r="C648" s="67"/>
      <c r="D648" s="6"/>
      <c r="E648" s="6"/>
      <c r="F648" s="6">
        <v>250</v>
      </c>
      <c r="G648" s="6"/>
      <c r="H648" s="6"/>
    </row>
    <row r="649" spans="1:8" ht="17.25" thickBot="1">
      <c r="A649" s="11" t="s">
        <v>111</v>
      </c>
      <c r="B649" s="25"/>
      <c r="C649" s="7"/>
      <c r="D649" s="6"/>
      <c r="E649" s="6"/>
      <c r="F649" s="6">
        <v>250</v>
      </c>
      <c r="G649" s="6"/>
      <c r="H649" s="6"/>
    </row>
    <row r="650" spans="1:8" ht="16.5">
      <c r="A650" s="10" t="s">
        <v>112</v>
      </c>
      <c r="B650" s="34" t="str">
        <f>_xlfn.LET(_xlpm.inp,$B$649,_xlpm.nInp,_xlfn.LET(_xlpm.raw,UPPER(TRIM($B$649)),_xlpm.clean,SUBSTITUTE(SUBSTITUTE(SUBSTITUTE(SUBSTITUTE(SUBSTITUTE(_xlpm.raw,"，",","),"、",","),"；",","),"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0" s="19"/>
      <c r="D650" s="6"/>
      <c r="E650" s="6"/>
      <c r="F650" s="6">
        <v>250</v>
      </c>
      <c r="G650" s="6"/>
      <c r="H650" s="6"/>
    </row>
    <row r="651" spans="1:8" ht="16.5">
      <c r="A651" s="10" t="s">
        <v>113</v>
      </c>
      <c r="B651" s="35" t="str">
        <f>_xlfn.LET(_xlpm.inp,$B$649,_xlpm.nStd,_xlfn.LET(_xlpm.raw,UPPER(TRIM($G$641)),_xlpm.clean,SUBSTITUTE(SUBSTITUTE(SUBSTITUTE(SUBSTITUTE(SUBSTITUTE(_xlpm.raw,"，",","),"、",","),"；",","),"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51" s="18"/>
      <c r="D651" s="6"/>
      <c r="E651" s="6"/>
      <c r="F651" s="6">
        <v>250</v>
      </c>
      <c r="G651" s="6"/>
      <c r="H651" s="6"/>
    </row>
    <row r="652" spans="1:8" ht="16.5">
      <c r="A652" s="37" t="s">
        <v>114</v>
      </c>
      <c r="B652" s="52" t="str">
        <f>_xlfn.LET(_xlpm.inp,$B$649,_xlpm.p,$H$641,IF(OR(LEN(TRIM(_xlpm.inp))=0,LEN(TRIM(_xlpm.p))=0,_xlpm.p=0),"",_xlpm.p))</f>
        <v/>
      </c>
      <c r="C652" s="53"/>
      <c r="D652" s="6"/>
      <c r="E652" s="6"/>
      <c r="F652" s="6">
        <v>250</v>
      </c>
      <c r="G652" s="6"/>
      <c r="H652" s="6"/>
    </row>
    <row r="653" spans="1:8" ht="17.25" thickBot="1">
      <c r="A653" s="12"/>
      <c r="B653" s="54"/>
      <c r="C653" s="55"/>
      <c r="D653" s="6"/>
      <c r="E653" s="6"/>
      <c r="F653" s="6">
        <v>250</v>
      </c>
      <c r="G653" s="6"/>
      <c r="H653" s="6"/>
    </row>
    <row r="654" spans="1:8" ht="58.5" customHeight="1" thickTop="1" thickBot="1">
      <c r="A654" s="8" t="s">
        <v>2026</v>
      </c>
      <c r="B654" s="56" t="s">
        <v>2027</v>
      </c>
      <c r="C654" s="73"/>
      <c r="D654" s="6"/>
      <c r="E654" s="6"/>
      <c r="F654" s="6">
        <v>251</v>
      </c>
      <c r="G654" s="6" t="s">
        <v>16</v>
      </c>
      <c r="H654" s="6" t="s">
        <v>2373</v>
      </c>
    </row>
    <row r="655" spans="1:8" ht="18.75" customHeight="1">
      <c r="A655" s="9"/>
      <c r="B655" s="74"/>
      <c r="C655" s="75"/>
      <c r="D655" s="6"/>
      <c r="E655" s="6"/>
      <c r="F655" s="6">
        <v>251</v>
      </c>
      <c r="G655" s="6" t="s">
        <v>16</v>
      </c>
      <c r="H655" s="6"/>
    </row>
    <row r="656" spans="1:8" ht="18.75" customHeight="1">
      <c r="A656" s="10" t="s">
        <v>820</v>
      </c>
      <c r="B656" s="64" t="s">
        <v>2028</v>
      </c>
      <c r="C656" s="65"/>
      <c r="D656" s="6"/>
      <c r="E656" s="6"/>
      <c r="F656" s="6">
        <v>251</v>
      </c>
      <c r="G656" s="6" t="s">
        <v>16</v>
      </c>
      <c r="H656" s="6"/>
    </row>
    <row r="657" spans="1:8" ht="18.75" customHeight="1">
      <c r="A657" s="10" t="s">
        <v>821</v>
      </c>
      <c r="B657" s="64" t="s">
        <v>2029</v>
      </c>
      <c r="C657" s="65"/>
      <c r="D657" s="6"/>
      <c r="E657" s="6"/>
      <c r="F657" s="6">
        <v>251</v>
      </c>
      <c r="G657" s="6" t="s">
        <v>16</v>
      </c>
      <c r="H657" s="6"/>
    </row>
    <row r="658" spans="1:8" ht="18.75" customHeight="1">
      <c r="A658" s="10" t="s">
        <v>822</v>
      </c>
      <c r="B658" s="64" t="s">
        <v>956</v>
      </c>
      <c r="C658" s="65"/>
      <c r="D658" s="6"/>
      <c r="E658" s="6"/>
      <c r="F658" s="6">
        <v>251</v>
      </c>
      <c r="G658" s="6" t="s">
        <v>16</v>
      </c>
      <c r="H658" s="6"/>
    </row>
    <row r="659" spans="1:8" ht="18.75" customHeight="1">
      <c r="A659" s="10" t="s">
        <v>823</v>
      </c>
      <c r="B659" s="64" t="s">
        <v>2030</v>
      </c>
      <c r="C659" s="65"/>
      <c r="D659" s="6"/>
      <c r="E659" s="6"/>
      <c r="F659" s="6">
        <v>251</v>
      </c>
      <c r="G659" s="6" t="s">
        <v>16</v>
      </c>
      <c r="H659" s="6"/>
    </row>
    <row r="660" spans="1:8" ht="18.75" customHeight="1">
      <c r="A660" s="10"/>
      <c r="B660" s="62"/>
      <c r="C660" s="63"/>
      <c r="D660" s="6"/>
      <c r="E660" s="6"/>
      <c r="F660" s="6">
        <v>251</v>
      </c>
      <c r="G660" s="6" t="s">
        <v>16</v>
      </c>
      <c r="H660" s="6"/>
    </row>
    <row r="661" spans="1:8" ht="18.75" customHeight="1" thickBot="1">
      <c r="A661" s="10"/>
      <c r="B661" s="66"/>
      <c r="C661" s="67"/>
      <c r="D661" s="6"/>
      <c r="E661" s="6"/>
      <c r="F661" s="6">
        <v>251</v>
      </c>
      <c r="G661" s="6" t="s">
        <v>16</v>
      </c>
      <c r="H661" s="6"/>
    </row>
    <row r="662" spans="1:8" ht="18.75" customHeight="1" thickBot="1">
      <c r="A662" s="11" t="s">
        <v>111</v>
      </c>
      <c r="B662" s="25"/>
      <c r="C662" s="7"/>
      <c r="D662" s="6"/>
      <c r="E662" s="6"/>
      <c r="F662" s="6">
        <v>251</v>
      </c>
      <c r="G662" s="6" t="s">
        <v>16</v>
      </c>
      <c r="H662" s="6"/>
    </row>
    <row r="663" spans="1:8" ht="18.75" customHeight="1">
      <c r="A663" s="10" t="s">
        <v>112</v>
      </c>
      <c r="B663" s="34" t="str">
        <f>_xlfn.LET(_xlpm.inp,$B$662,_xlpm.nInp,_xlfn.LET(_xlpm.raw,UPPER(TRIM($B$662)),_xlpm.clean,SUBSTITUTE(SUBSTITUTE(SUBSTITUTE(SUBSTITUTE(SUBSTITUTE(_xlpm.raw,"，",","),"、",","),"；",","),"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63" s="19"/>
      <c r="D663" s="6"/>
      <c r="E663" s="6"/>
      <c r="F663" s="6">
        <v>251</v>
      </c>
      <c r="G663" s="6" t="s">
        <v>16</v>
      </c>
      <c r="H663" s="6"/>
    </row>
    <row r="664" spans="1:8" ht="18.75" customHeight="1">
      <c r="A664" s="10" t="s">
        <v>113</v>
      </c>
      <c r="B664" s="35" t="str">
        <f>_xlfn.LET(_xlpm.inp,$B$662,_xlpm.nStd,_xlfn.LET(_xlpm.raw,UPPER(TRIM($G$654)),_xlpm.clean,SUBSTITUTE(SUBSTITUTE(SUBSTITUTE(SUBSTITUTE(SUBSTITUTE(_xlpm.raw,"，",","),"、",","),"；",","),"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4" s="18"/>
      <c r="D664" s="6"/>
      <c r="E664" s="6"/>
      <c r="F664" s="6">
        <v>251</v>
      </c>
      <c r="G664" s="6" t="s">
        <v>16</v>
      </c>
      <c r="H664" s="6"/>
    </row>
    <row r="665" spans="1:8" ht="18.75" customHeight="1">
      <c r="A665" s="37" t="s">
        <v>114</v>
      </c>
      <c r="B665" s="52" t="str">
        <f>_xlfn.LET(_xlpm.inp,$B$662,_xlpm.p,$H$654,IF(OR(LEN(TRIM(_xlpm.inp))=0,LEN(TRIM(_xlpm.p))=0,_xlpm.p=0),"",_xlpm.p))</f>
        <v/>
      </c>
      <c r="C665" s="53"/>
      <c r="D665" s="6"/>
      <c r="E665" s="6"/>
      <c r="F665" s="6">
        <v>251</v>
      </c>
      <c r="G665" s="6" t="s">
        <v>16</v>
      </c>
      <c r="H665" s="6"/>
    </row>
    <row r="666" spans="1:8" ht="18.75" customHeight="1" thickBot="1">
      <c r="A666" s="12"/>
      <c r="B666" s="54"/>
      <c r="C666" s="55"/>
      <c r="D666" s="6"/>
      <c r="E666" s="6"/>
      <c r="F666" s="6">
        <v>251</v>
      </c>
      <c r="G666" s="6" t="s">
        <v>16</v>
      </c>
      <c r="H666" s="6"/>
    </row>
    <row r="667" spans="1:8" ht="58.5" customHeight="1" thickTop="1" thickBot="1">
      <c r="A667" s="8" t="s">
        <v>2031</v>
      </c>
      <c r="B667" s="56" t="s">
        <v>2032</v>
      </c>
      <c r="C667" s="73"/>
      <c r="D667" s="6"/>
      <c r="E667" s="6"/>
      <c r="F667" s="6">
        <v>252</v>
      </c>
      <c r="G667" s="6" t="s">
        <v>15</v>
      </c>
      <c r="H667" s="6" t="s">
        <v>2360</v>
      </c>
    </row>
    <row r="668" spans="1:8" ht="18.75" customHeight="1">
      <c r="A668" s="9"/>
      <c r="B668" s="74"/>
      <c r="C668" s="75"/>
      <c r="D668" s="6"/>
      <c r="E668" s="6"/>
      <c r="F668" s="6">
        <v>252</v>
      </c>
      <c r="G668" s="6" t="s">
        <v>15</v>
      </c>
      <c r="H668" s="6" t="s">
        <v>2360</v>
      </c>
    </row>
    <row r="669" spans="1:8" ht="18.75" customHeight="1">
      <c r="A669" s="10" t="s">
        <v>820</v>
      </c>
      <c r="B669" s="64" t="s">
        <v>2033</v>
      </c>
      <c r="C669" s="65"/>
      <c r="D669" s="6"/>
      <c r="E669" s="6"/>
      <c r="F669" s="6">
        <v>252</v>
      </c>
      <c r="G669" s="6" t="s">
        <v>15</v>
      </c>
      <c r="H669" s="6" t="s">
        <v>2360</v>
      </c>
    </row>
    <row r="670" spans="1:8" ht="18.75" customHeight="1">
      <c r="A670" s="10" t="s">
        <v>821</v>
      </c>
      <c r="B670" s="64" t="s">
        <v>2034</v>
      </c>
      <c r="C670" s="65"/>
      <c r="D670" s="6"/>
      <c r="E670" s="6"/>
      <c r="F670" s="6">
        <v>252</v>
      </c>
      <c r="G670" s="6" t="s">
        <v>15</v>
      </c>
      <c r="H670" s="6" t="s">
        <v>2360</v>
      </c>
    </row>
    <row r="671" spans="1:8" ht="18.75" customHeight="1">
      <c r="A671" s="10" t="s">
        <v>822</v>
      </c>
      <c r="B671" s="64" t="s">
        <v>2035</v>
      </c>
      <c r="C671" s="65"/>
      <c r="D671" s="6"/>
      <c r="E671" s="6"/>
      <c r="F671" s="6">
        <v>252</v>
      </c>
      <c r="G671" s="6" t="s">
        <v>15</v>
      </c>
      <c r="H671" s="6" t="s">
        <v>2360</v>
      </c>
    </row>
    <row r="672" spans="1:8" ht="18.75" customHeight="1">
      <c r="A672" s="10" t="s">
        <v>823</v>
      </c>
      <c r="B672" s="64" t="s">
        <v>2036</v>
      </c>
      <c r="C672" s="65"/>
      <c r="D672" s="6"/>
      <c r="E672" s="6"/>
      <c r="F672" s="6">
        <v>252</v>
      </c>
      <c r="G672" s="6" t="s">
        <v>15</v>
      </c>
      <c r="H672" s="6" t="s">
        <v>2360</v>
      </c>
    </row>
    <row r="673" spans="1:8" ht="18.75" customHeight="1">
      <c r="A673" s="10"/>
      <c r="B673" s="62"/>
      <c r="C673" s="63"/>
      <c r="D673" s="6"/>
      <c r="E673" s="6"/>
      <c r="F673" s="6">
        <v>252</v>
      </c>
      <c r="G673" s="6" t="s">
        <v>15</v>
      </c>
      <c r="H673" s="6" t="s">
        <v>2360</v>
      </c>
    </row>
    <row r="674" spans="1:8" ht="18.75" customHeight="1" thickBot="1">
      <c r="A674" s="10"/>
      <c r="B674" s="66"/>
      <c r="C674" s="67"/>
      <c r="D674" s="6"/>
      <c r="E674" s="6"/>
      <c r="F674" s="6">
        <v>252</v>
      </c>
      <c r="G674" s="6" t="s">
        <v>15</v>
      </c>
      <c r="H674" s="6" t="s">
        <v>2360</v>
      </c>
    </row>
    <row r="675" spans="1:8" ht="18.75" customHeight="1" thickBot="1">
      <c r="A675" s="11" t="s">
        <v>111</v>
      </c>
      <c r="B675" s="25"/>
      <c r="C675" s="7"/>
      <c r="D675" s="6"/>
      <c r="E675" s="6"/>
      <c r="F675" s="6">
        <v>252</v>
      </c>
      <c r="G675" s="6" t="s">
        <v>15</v>
      </c>
      <c r="H675" s="6" t="s">
        <v>2360</v>
      </c>
    </row>
    <row r="676" spans="1:8" ht="18.75" customHeight="1">
      <c r="A676" s="10" t="s">
        <v>112</v>
      </c>
      <c r="B676" s="34" t="str">
        <f>_xlfn.LET(_xlpm.inp,$B$675,_xlpm.nInp,_xlfn.LET(_xlpm.raw,UPPER(TRIM($B$675)),_xlpm.clean,SUBSTITUTE(SUBSTITUTE(SUBSTITUTE(SUBSTITUTE(SUBSTITUTE(_xlpm.raw,"，",","),"、",","),"；",","),"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76" s="19"/>
      <c r="D676" s="6"/>
      <c r="E676" s="6"/>
      <c r="F676" s="6">
        <v>252</v>
      </c>
      <c r="G676" s="6" t="s">
        <v>15</v>
      </c>
      <c r="H676" s="6" t="s">
        <v>2360</v>
      </c>
    </row>
    <row r="677" spans="1:8" ht="18.75" customHeight="1">
      <c r="A677" s="10" t="s">
        <v>113</v>
      </c>
      <c r="B677" s="35" t="str">
        <f>_xlfn.LET(_xlpm.inp,$B$675,_xlpm.nStd,_xlfn.LET(_xlpm.raw,UPPER(TRIM($G$667)),_xlpm.clean,SUBSTITUTE(SUBSTITUTE(SUBSTITUTE(SUBSTITUTE(SUBSTITUTE(_xlpm.raw,"，",","),"、",","),"；",","),"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77" s="18"/>
      <c r="D677" s="6"/>
      <c r="E677" s="6"/>
      <c r="F677" s="6">
        <v>252</v>
      </c>
      <c r="G677" s="6" t="s">
        <v>15</v>
      </c>
      <c r="H677" s="6" t="s">
        <v>2360</v>
      </c>
    </row>
    <row r="678" spans="1:8" ht="18.75" customHeight="1">
      <c r="A678" s="37" t="s">
        <v>114</v>
      </c>
      <c r="B678" s="52" t="str">
        <f>_xlfn.LET(_xlpm.inp,$B$675,_xlpm.p,$H$667,IF(OR(LEN(TRIM(_xlpm.inp))=0,LEN(TRIM(_xlpm.p))=0,_xlpm.p=0),"",_xlpm.p))</f>
        <v/>
      </c>
      <c r="C678" s="53"/>
      <c r="D678" s="6"/>
      <c r="E678" s="6"/>
      <c r="F678" s="6">
        <v>252</v>
      </c>
      <c r="G678" s="6" t="s">
        <v>15</v>
      </c>
      <c r="H678" s="6" t="s">
        <v>2360</v>
      </c>
    </row>
    <row r="679" spans="1:8" ht="18.75" customHeight="1" thickBot="1">
      <c r="A679" s="12"/>
      <c r="B679" s="54"/>
      <c r="C679" s="55"/>
      <c r="D679" s="6"/>
      <c r="E679" s="6"/>
      <c r="F679" s="6">
        <v>252</v>
      </c>
      <c r="G679" s="6" t="s">
        <v>15</v>
      </c>
      <c r="H679" s="6" t="s">
        <v>2360</v>
      </c>
    </row>
    <row r="680" spans="1:8" ht="58.5" customHeight="1" thickTop="1" thickBot="1">
      <c r="A680" s="8" t="s">
        <v>2037</v>
      </c>
      <c r="B680" s="56" t="s">
        <v>2038</v>
      </c>
      <c r="C680" s="73"/>
      <c r="D680" s="6"/>
      <c r="E680" s="6"/>
      <c r="F680" s="6">
        <v>253</v>
      </c>
      <c r="G680" s="6" t="s">
        <v>15</v>
      </c>
      <c r="H680" s="6"/>
    </row>
    <row r="681" spans="1:8" ht="18.75" customHeight="1">
      <c r="A681" s="9"/>
      <c r="B681" s="74"/>
      <c r="C681" s="75"/>
      <c r="D681" s="6"/>
      <c r="E681" s="6"/>
      <c r="F681" s="6">
        <v>253</v>
      </c>
      <c r="G681" s="6" t="s">
        <v>15</v>
      </c>
      <c r="H681" s="6"/>
    </row>
    <row r="682" spans="1:8" ht="18.75" customHeight="1">
      <c r="A682" s="10" t="s">
        <v>820</v>
      </c>
      <c r="B682" s="64" t="s">
        <v>2039</v>
      </c>
      <c r="C682" s="65"/>
      <c r="D682" s="6"/>
      <c r="E682" s="6"/>
      <c r="F682" s="6">
        <v>253</v>
      </c>
      <c r="G682" s="6" t="s">
        <v>15</v>
      </c>
      <c r="H682" s="6"/>
    </row>
    <row r="683" spans="1:8" ht="18.75" customHeight="1">
      <c r="A683" s="10" t="s">
        <v>821</v>
      </c>
      <c r="B683" s="64" t="s">
        <v>2040</v>
      </c>
      <c r="C683" s="65"/>
      <c r="D683" s="6"/>
      <c r="E683" s="6"/>
      <c r="F683" s="6">
        <v>253</v>
      </c>
      <c r="G683" s="6" t="s">
        <v>15</v>
      </c>
      <c r="H683" s="6"/>
    </row>
    <row r="684" spans="1:8" ht="18.75" customHeight="1">
      <c r="A684" s="10" t="s">
        <v>822</v>
      </c>
      <c r="B684" s="64" t="s">
        <v>2041</v>
      </c>
      <c r="C684" s="65"/>
      <c r="D684" s="6"/>
      <c r="E684" s="6"/>
      <c r="F684" s="6">
        <v>253</v>
      </c>
      <c r="G684" s="6" t="s">
        <v>15</v>
      </c>
      <c r="H684" s="6"/>
    </row>
    <row r="685" spans="1:8" ht="18.75" customHeight="1">
      <c r="A685" s="10" t="s">
        <v>823</v>
      </c>
      <c r="B685" s="64" t="s">
        <v>2042</v>
      </c>
      <c r="C685" s="65"/>
      <c r="D685" s="6"/>
      <c r="E685" s="6"/>
      <c r="F685" s="6">
        <v>253</v>
      </c>
      <c r="G685" s="6" t="s">
        <v>15</v>
      </c>
      <c r="H685" s="6"/>
    </row>
    <row r="686" spans="1:8" ht="18.75" customHeight="1">
      <c r="A686" s="10"/>
      <c r="B686" s="62"/>
      <c r="C686" s="63"/>
      <c r="D686" s="6"/>
      <c r="E686" s="6"/>
      <c r="F686" s="6">
        <v>253</v>
      </c>
      <c r="G686" s="6" t="s">
        <v>15</v>
      </c>
      <c r="H686" s="6"/>
    </row>
    <row r="687" spans="1:8" ht="18.75" customHeight="1" thickBot="1">
      <c r="A687" s="10"/>
      <c r="B687" s="66"/>
      <c r="C687" s="67"/>
      <c r="D687" s="6"/>
      <c r="E687" s="6"/>
      <c r="F687" s="6">
        <v>253</v>
      </c>
      <c r="G687" s="6" t="s">
        <v>15</v>
      </c>
      <c r="H687" s="6"/>
    </row>
    <row r="688" spans="1:8" ht="18.75" customHeight="1" thickBot="1">
      <c r="A688" s="11" t="s">
        <v>111</v>
      </c>
      <c r="B688" s="25"/>
      <c r="C688" s="7"/>
      <c r="D688" s="6"/>
      <c r="E688" s="6"/>
      <c r="F688" s="6">
        <v>253</v>
      </c>
      <c r="G688" s="6" t="s">
        <v>15</v>
      </c>
      <c r="H688" s="6"/>
    </row>
    <row r="689" spans="1:8" ht="18.75" customHeight="1">
      <c r="A689" s="10" t="s">
        <v>112</v>
      </c>
      <c r="B689" s="34" t="str">
        <f>_xlfn.LET(_xlpm.inp,$B$688,_xlpm.nInp,_xlfn.LET(_xlpm.raw,UPPER(TRIM($B$688)),_xlpm.clean,SUBSTITUTE(SUBSTITUTE(SUBSTITUTE(SUBSTITUTE(SUBSTITUTE(_xlpm.raw,"，",","),"、",","),"；",","),"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89" s="19"/>
      <c r="D689" s="6"/>
      <c r="E689" s="6"/>
      <c r="F689" s="6">
        <v>253</v>
      </c>
      <c r="G689" s="6" t="s">
        <v>15</v>
      </c>
      <c r="H689" s="6"/>
    </row>
    <row r="690" spans="1:8" ht="18.75" customHeight="1">
      <c r="A690" s="10" t="s">
        <v>113</v>
      </c>
      <c r="B690" s="35" t="str">
        <f>_xlfn.LET(_xlpm.inp,$B$688,_xlpm.nStd,_xlfn.LET(_xlpm.raw,UPPER(TRIM($G$680)),_xlpm.clean,SUBSTITUTE(SUBSTITUTE(SUBSTITUTE(SUBSTITUTE(SUBSTITUTE(_xlpm.raw,"，",","),"、",","),"；",","),"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90" s="18"/>
      <c r="D690" s="6"/>
      <c r="E690" s="6"/>
      <c r="F690" s="6">
        <v>253</v>
      </c>
      <c r="G690" s="6" t="s">
        <v>15</v>
      </c>
      <c r="H690" s="6"/>
    </row>
    <row r="691" spans="1:8" ht="18.75" customHeight="1">
      <c r="A691" s="37" t="s">
        <v>114</v>
      </c>
      <c r="B691" s="52" t="str">
        <f>_xlfn.LET(_xlpm.inp,$B$688,_xlpm.p,$H$680,IF(OR(LEN(TRIM(_xlpm.inp))=0,LEN(TRIM(_xlpm.p))=0,_xlpm.p=0),"",_xlpm.p))</f>
        <v/>
      </c>
      <c r="C691" s="53"/>
      <c r="D691" s="6"/>
      <c r="E691" s="6"/>
      <c r="F691" s="6">
        <v>253</v>
      </c>
      <c r="G691" s="6" t="s">
        <v>15</v>
      </c>
      <c r="H691" s="6"/>
    </row>
    <row r="692" spans="1:8" ht="18.75" customHeight="1" thickBot="1">
      <c r="A692" s="12"/>
      <c r="B692" s="54"/>
      <c r="C692" s="55"/>
      <c r="D692" s="6"/>
      <c r="E692" s="6"/>
      <c r="F692" s="6">
        <v>253</v>
      </c>
      <c r="G692" s="6" t="s">
        <v>15</v>
      </c>
      <c r="H692" s="6"/>
    </row>
    <row r="693" spans="1:8" ht="58.5" customHeight="1" thickTop="1" thickBot="1">
      <c r="A693" s="8" t="s">
        <v>2043</v>
      </c>
      <c r="B693" s="56" t="s">
        <v>2044</v>
      </c>
      <c r="C693" s="73"/>
      <c r="D693" s="6"/>
      <c r="E693" s="6"/>
      <c r="F693" s="6">
        <v>254</v>
      </c>
      <c r="G693" s="6" t="s">
        <v>14</v>
      </c>
      <c r="H693" s="6" t="s">
        <v>2049</v>
      </c>
    </row>
    <row r="694" spans="1:8" ht="18.75" customHeight="1">
      <c r="A694" s="9"/>
      <c r="B694" s="74"/>
      <c r="C694" s="75"/>
      <c r="D694" s="6"/>
      <c r="E694" s="6"/>
      <c r="F694" s="6">
        <v>254</v>
      </c>
      <c r="G694" s="6" t="s">
        <v>14</v>
      </c>
      <c r="H694" s="6" t="s">
        <v>2049</v>
      </c>
    </row>
    <row r="695" spans="1:8" ht="18.75" customHeight="1">
      <c r="A695" s="10" t="s">
        <v>820</v>
      </c>
      <c r="B695" s="64" t="s">
        <v>2045</v>
      </c>
      <c r="C695" s="65"/>
      <c r="D695" s="6"/>
      <c r="E695" s="6"/>
      <c r="F695" s="6">
        <v>254</v>
      </c>
      <c r="G695" s="6" t="s">
        <v>14</v>
      </c>
      <c r="H695" s="6" t="s">
        <v>2049</v>
      </c>
    </row>
    <row r="696" spans="1:8" ht="18.75" customHeight="1">
      <c r="A696" s="10" t="s">
        <v>821</v>
      </c>
      <c r="B696" s="64" t="s">
        <v>2046</v>
      </c>
      <c r="C696" s="65"/>
      <c r="D696" s="6"/>
      <c r="E696" s="6"/>
      <c r="F696" s="6">
        <v>254</v>
      </c>
      <c r="G696" s="6" t="s">
        <v>14</v>
      </c>
      <c r="H696" s="6" t="s">
        <v>2049</v>
      </c>
    </row>
    <row r="697" spans="1:8" ht="18.75" customHeight="1">
      <c r="A697" s="10" t="s">
        <v>822</v>
      </c>
      <c r="B697" s="64" t="s">
        <v>2047</v>
      </c>
      <c r="C697" s="65"/>
      <c r="D697" s="6"/>
      <c r="E697" s="6"/>
      <c r="F697" s="6">
        <v>254</v>
      </c>
      <c r="G697" s="6" t="s">
        <v>14</v>
      </c>
      <c r="H697" s="6" t="s">
        <v>2049</v>
      </c>
    </row>
    <row r="698" spans="1:8" ht="18.75" customHeight="1">
      <c r="A698" s="10" t="s">
        <v>823</v>
      </c>
      <c r="B698" s="64" t="s">
        <v>2048</v>
      </c>
      <c r="C698" s="65"/>
      <c r="D698" s="6"/>
      <c r="E698" s="6"/>
      <c r="F698" s="6">
        <v>254</v>
      </c>
      <c r="G698" s="6" t="s">
        <v>14</v>
      </c>
      <c r="H698" s="6" t="s">
        <v>2049</v>
      </c>
    </row>
    <row r="699" spans="1:8" ht="18.75" customHeight="1">
      <c r="A699" s="10"/>
      <c r="B699" s="62"/>
      <c r="C699" s="63"/>
      <c r="D699" s="6"/>
      <c r="E699" s="6"/>
      <c r="F699" s="6">
        <v>254</v>
      </c>
      <c r="G699" s="6" t="s">
        <v>14</v>
      </c>
      <c r="H699" s="6" t="s">
        <v>2049</v>
      </c>
    </row>
    <row r="700" spans="1:8" ht="18.75" customHeight="1" thickBot="1">
      <c r="A700" s="10"/>
      <c r="B700" s="66"/>
      <c r="C700" s="67"/>
      <c r="D700" s="6"/>
      <c r="E700" s="6"/>
      <c r="F700" s="6">
        <v>254</v>
      </c>
      <c r="G700" s="6" t="s">
        <v>14</v>
      </c>
      <c r="H700" s="6" t="s">
        <v>2049</v>
      </c>
    </row>
    <row r="701" spans="1:8" ht="18.75" customHeight="1" thickBot="1">
      <c r="A701" s="11" t="s">
        <v>111</v>
      </c>
      <c r="B701" s="25"/>
      <c r="C701" s="7"/>
      <c r="D701" s="6"/>
      <c r="E701" s="6"/>
      <c r="F701" s="6">
        <v>254</v>
      </c>
      <c r="G701" s="6" t="s">
        <v>14</v>
      </c>
      <c r="H701" s="6" t="s">
        <v>2049</v>
      </c>
    </row>
    <row r="702" spans="1:8" ht="18.75" customHeight="1">
      <c r="A702" s="10" t="s">
        <v>112</v>
      </c>
      <c r="B702" s="34" t="str">
        <f>_xlfn.LET(_xlpm.inp,$B$701,_xlpm.nInp,_xlfn.LET(_xlpm.raw,UPPER(TRIM($B$701)),_xlpm.clean,SUBSTITUTE(SUBSTITUTE(SUBSTITUTE(SUBSTITUTE(SUBSTITUTE(_xlpm.raw,"，",","),"、",","),"；",","),"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02" s="19"/>
      <c r="D702" s="6"/>
      <c r="E702" s="6"/>
      <c r="F702" s="6">
        <v>254</v>
      </c>
      <c r="G702" s="6" t="s">
        <v>14</v>
      </c>
      <c r="H702" s="6" t="s">
        <v>2049</v>
      </c>
    </row>
    <row r="703" spans="1:8" ht="18.75" customHeight="1">
      <c r="A703" s="10" t="s">
        <v>113</v>
      </c>
      <c r="B703" s="35" t="str">
        <f>_xlfn.LET(_xlpm.inp,$B$701,_xlpm.nStd,_xlfn.LET(_xlpm.raw,UPPER(TRIM($G$693)),_xlpm.clean,SUBSTITUTE(SUBSTITUTE(SUBSTITUTE(SUBSTITUTE(SUBSTITUTE(_xlpm.raw,"，",","),"、",","),"；",","),"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03" s="18"/>
      <c r="D703" s="6"/>
      <c r="E703" s="6"/>
      <c r="F703" s="6">
        <v>254</v>
      </c>
      <c r="G703" s="6" t="s">
        <v>14</v>
      </c>
      <c r="H703" s="6" t="s">
        <v>2049</v>
      </c>
    </row>
    <row r="704" spans="1:8" ht="18.75" customHeight="1">
      <c r="A704" s="37" t="s">
        <v>114</v>
      </c>
      <c r="B704" s="52" t="str">
        <f>_xlfn.LET(_xlpm.inp,$B$701,_xlpm.p,$H$693,IF(OR(LEN(TRIM(_xlpm.inp))=0,LEN(TRIM(_xlpm.p))=0,_xlpm.p=0),"",_xlpm.p))</f>
        <v/>
      </c>
      <c r="C704" s="53"/>
      <c r="D704" s="6"/>
      <c r="E704" s="6"/>
      <c r="F704" s="6">
        <v>254</v>
      </c>
      <c r="G704" s="6" t="s">
        <v>14</v>
      </c>
      <c r="H704" s="6" t="s">
        <v>2049</v>
      </c>
    </row>
    <row r="705" spans="1:8" ht="18.75" customHeight="1" thickBot="1">
      <c r="A705" s="12"/>
      <c r="B705" s="54"/>
      <c r="C705" s="55"/>
      <c r="D705" s="6"/>
      <c r="E705" s="6"/>
      <c r="F705" s="6">
        <v>254</v>
      </c>
      <c r="G705" s="6" t="s">
        <v>14</v>
      </c>
      <c r="H705" s="6" t="s">
        <v>2049</v>
      </c>
    </row>
    <row r="706" spans="1:8" ht="58.5" customHeight="1" thickTop="1" thickBot="1">
      <c r="A706" s="8" t="s">
        <v>2050</v>
      </c>
      <c r="B706" s="56" t="s">
        <v>2051</v>
      </c>
      <c r="C706" s="73"/>
      <c r="D706" s="6"/>
      <c r="E706" s="6"/>
      <c r="F706" s="6">
        <v>255</v>
      </c>
      <c r="G706" s="6" t="s">
        <v>16</v>
      </c>
      <c r="H706" s="6" t="s">
        <v>2056</v>
      </c>
    </row>
    <row r="707" spans="1:8" ht="18.75" customHeight="1">
      <c r="A707" s="9"/>
      <c r="B707" s="74"/>
      <c r="C707" s="75"/>
      <c r="D707" s="6"/>
      <c r="E707" s="6"/>
      <c r="F707" s="6">
        <v>255</v>
      </c>
      <c r="G707" s="6" t="s">
        <v>16</v>
      </c>
      <c r="H707" s="6" t="s">
        <v>2056</v>
      </c>
    </row>
    <row r="708" spans="1:8" ht="18.75" customHeight="1">
      <c r="A708" s="10" t="s">
        <v>820</v>
      </c>
      <c r="B708" s="64" t="s">
        <v>2052</v>
      </c>
      <c r="C708" s="65"/>
      <c r="D708" s="6"/>
      <c r="E708" s="6"/>
      <c r="F708" s="6">
        <v>255</v>
      </c>
      <c r="G708" s="6" t="s">
        <v>16</v>
      </c>
      <c r="H708" s="6" t="s">
        <v>2056</v>
      </c>
    </row>
    <row r="709" spans="1:8" ht="18.75" customHeight="1">
      <c r="A709" s="10" t="s">
        <v>821</v>
      </c>
      <c r="B709" s="64" t="s">
        <v>2053</v>
      </c>
      <c r="C709" s="65"/>
      <c r="D709" s="6"/>
      <c r="E709" s="6"/>
      <c r="F709" s="6">
        <v>255</v>
      </c>
      <c r="G709" s="6" t="s">
        <v>16</v>
      </c>
      <c r="H709" s="6" t="s">
        <v>2056</v>
      </c>
    </row>
    <row r="710" spans="1:8" ht="18.75" customHeight="1">
      <c r="A710" s="10" t="s">
        <v>822</v>
      </c>
      <c r="B710" s="64" t="s">
        <v>2054</v>
      </c>
      <c r="C710" s="65"/>
      <c r="D710" s="6"/>
      <c r="E710" s="6"/>
      <c r="F710" s="6">
        <v>255</v>
      </c>
      <c r="G710" s="6" t="s">
        <v>16</v>
      </c>
      <c r="H710" s="6" t="s">
        <v>2056</v>
      </c>
    </row>
    <row r="711" spans="1:8" ht="18.75" customHeight="1">
      <c r="A711" s="10" t="s">
        <v>823</v>
      </c>
      <c r="B711" s="64" t="s">
        <v>2055</v>
      </c>
      <c r="C711" s="65"/>
      <c r="D711" s="6"/>
      <c r="E711" s="6"/>
      <c r="F711" s="6">
        <v>255</v>
      </c>
      <c r="G711" s="6" t="s">
        <v>16</v>
      </c>
      <c r="H711" s="6" t="s">
        <v>2056</v>
      </c>
    </row>
    <row r="712" spans="1:8" ht="18.75" customHeight="1">
      <c r="A712" s="10"/>
      <c r="B712" s="62"/>
      <c r="C712" s="63"/>
      <c r="D712" s="6"/>
      <c r="E712" s="6"/>
      <c r="F712" s="6">
        <v>255</v>
      </c>
      <c r="G712" s="6" t="s">
        <v>16</v>
      </c>
      <c r="H712" s="6" t="s">
        <v>2056</v>
      </c>
    </row>
    <row r="713" spans="1:8" ht="18.75" customHeight="1" thickBot="1">
      <c r="A713" s="10"/>
      <c r="B713" s="66"/>
      <c r="C713" s="67"/>
      <c r="D713" s="6"/>
      <c r="E713" s="6"/>
      <c r="F713" s="6">
        <v>255</v>
      </c>
      <c r="G713" s="6" t="s">
        <v>16</v>
      </c>
      <c r="H713" s="6" t="s">
        <v>2056</v>
      </c>
    </row>
    <row r="714" spans="1:8" ht="18.75" customHeight="1" thickBot="1">
      <c r="A714" s="11" t="s">
        <v>111</v>
      </c>
      <c r="B714" s="25"/>
      <c r="C714" s="7"/>
      <c r="D714" s="6"/>
      <c r="E714" s="6"/>
      <c r="F714" s="6">
        <v>255</v>
      </c>
      <c r="G714" s="6" t="s">
        <v>16</v>
      </c>
      <c r="H714" s="6" t="s">
        <v>2056</v>
      </c>
    </row>
    <row r="715" spans="1:8" ht="18.75" customHeight="1">
      <c r="A715" s="10" t="s">
        <v>112</v>
      </c>
      <c r="B715" s="34" t="str">
        <f>_xlfn.LET(_xlpm.inp,$B$714,_xlpm.nInp,_xlfn.LET(_xlpm.raw,UPPER(TRIM($B$714)),_xlpm.clean,SUBSTITUTE(SUBSTITUTE(SUBSTITUTE(SUBSTITUTE(SUBSTITUTE(_xlpm.raw,"，",","),"、",","),"；",","),"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15" s="19"/>
      <c r="D715" s="6"/>
      <c r="E715" s="6"/>
      <c r="F715" s="6">
        <v>255</v>
      </c>
      <c r="G715" s="6" t="s">
        <v>16</v>
      </c>
      <c r="H715" s="6" t="s">
        <v>2056</v>
      </c>
    </row>
    <row r="716" spans="1:8" ht="18.75" customHeight="1">
      <c r="A716" s="10" t="s">
        <v>113</v>
      </c>
      <c r="B716" s="35" t="str">
        <f>_xlfn.LET(_xlpm.inp,$B$714,_xlpm.nStd,_xlfn.LET(_xlpm.raw,UPPER(TRIM($G$706)),_xlpm.clean,SUBSTITUTE(SUBSTITUTE(SUBSTITUTE(SUBSTITUTE(SUBSTITUTE(_xlpm.raw,"，",","),"、",","),"；",","),"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16" s="18"/>
      <c r="D716" s="6"/>
      <c r="E716" s="6"/>
      <c r="F716" s="6">
        <v>255</v>
      </c>
      <c r="G716" s="6" t="s">
        <v>16</v>
      </c>
      <c r="H716" s="6" t="s">
        <v>2056</v>
      </c>
    </row>
    <row r="717" spans="1:8" ht="18.75" customHeight="1">
      <c r="A717" s="37" t="s">
        <v>114</v>
      </c>
      <c r="B717" s="52" t="str">
        <f>_xlfn.LET(_xlpm.inp,$B$714,_xlpm.p,$H$706,IF(OR(LEN(TRIM(_xlpm.inp))=0,LEN(TRIM(_xlpm.p))=0,_xlpm.p=0),"",_xlpm.p))</f>
        <v/>
      </c>
      <c r="C717" s="53"/>
      <c r="D717" s="6"/>
      <c r="E717" s="6"/>
      <c r="F717" s="6">
        <v>255</v>
      </c>
      <c r="G717" s="6" t="s">
        <v>16</v>
      </c>
      <c r="H717" s="6" t="s">
        <v>2056</v>
      </c>
    </row>
    <row r="718" spans="1:8" ht="18.75" customHeight="1" thickBot="1">
      <c r="A718" s="12"/>
      <c r="B718" s="54"/>
      <c r="C718" s="55"/>
      <c r="D718" s="6"/>
      <c r="E718" s="6"/>
      <c r="F718" s="6">
        <v>255</v>
      </c>
      <c r="G718" s="6" t="s">
        <v>16</v>
      </c>
      <c r="H718" s="6" t="s">
        <v>2056</v>
      </c>
    </row>
    <row r="719" spans="1:8" ht="58.5" customHeight="1" thickTop="1" thickBot="1">
      <c r="A719" s="8" t="s">
        <v>2057</v>
      </c>
      <c r="B719" s="56" t="s">
        <v>2058</v>
      </c>
      <c r="C719" s="73"/>
      <c r="D719" s="6"/>
      <c r="E719" s="6"/>
      <c r="F719" s="6">
        <v>256</v>
      </c>
      <c r="G719" s="6" t="s">
        <v>15</v>
      </c>
      <c r="H719" s="6" t="s">
        <v>2063</v>
      </c>
    </row>
    <row r="720" spans="1:8" ht="18.75" customHeight="1">
      <c r="A720" s="9"/>
      <c r="B720" s="74"/>
      <c r="C720" s="75"/>
      <c r="D720" s="6"/>
      <c r="E720" s="6"/>
      <c r="F720" s="6">
        <v>256</v>
      </c>
      <c r="G720" s="6" t="s">
        <v>15</v>
      </c>
      <c r="H720" s="6" t="s">
        <v>2063</v>
      </c>
    </row>
    <row r="721" spans="1:8" ht="18.75" customHeight="1">
      <c r="A721" s="10" t="s">
        <v>820</v>
      </c>
      <c r="B721" s="64" t="s">
        <v>2059</v>
      </c>
      <c r="C721" s="65"/>
      <c r="D721" s="6"/>
      <c r="E721" s="6"/>
      <c r="F721" s="6">
        <v>256</v>
      </c>
      <c r="G721" s="6" t="s">
        <v>15</v>
      </c>
      <c r="H721" s="6" t="s">
        <v>2063</v>
      </c>
    </row>
    <row r="722" spans="1:8" ht="18.75" customHeight="1">
      <c r="A722" s="10" t="s">
        <v>821</v>
      </c>
      <c r="B722" s="64" t="s">
        <v>2060</v>
      </c>
      <c r="C722" s="65"/>
      <c r="D722" s="6"/>
      <c r="E722" s="6"/>
      <c r="F722" s="6">
        <v>256</v>
      </c>
      <c r="G722" s="6" t="s">
        <v>15</v>
      </c>
      <c r="H722" s="6" t="s">
        <v>2063</v>
      </c>
    </row>
    <row r="723" spans="1:8" ht="18.75" customHeight="1">
      <c r="A723" s="10" t="s">
        <v>822</v>
      </c>
      <c r="B723" s="64" t="s">
        <v>2061</v>
      </c>
      <c r="C723" s="65"/>
      <c r="D723" s="6"/>
      <c r="E723" s="6"/>
      <c r="F723" s="6">
        <v>256</v>
      </c>
      <c r="G723" s="6" t="s">
        <v>15</v>
      </c>
      <c r="H723" s="6" t="s">
        <v>2063</v>
      </c>
    </row>
    <row r="724" spans="1:8" ht="18.75" customHeight="1">
      <c r="A724" s="10" t="s">
        <v>823</v>
      </c>
      <c r="B724" s="64" t="s">
        <v>2062</v>
      </c>
      <c r="C724" s="65"/>
      <c r="D724" s="6"/>
      <c r="E724" s="6"/>
      <c r="F724" s="6">
        <v>256</v>
      </c>
      <c r="G724" s="6" t="s">
        <v>15</v>
      </c>
      <c r="H724" s="6" t="s">
        <v>2063</v>
      </c>
    </row>
    <row r="725" spans="1:8" ht="18.75" customHeight="1">
      <c r="A725" s="10"/>
      <c r="B725" s="62"/>
      <c r="C725" s="63"/>
      <c r="D725" s="6"/>
      <c r="E725" s="6"/>
      <c r="F725" s="6">
        <v>256</v>
      </c>
      <c r="G725" s="6" t="s">
        <v>15</v>
      </c>
      <c r="H725" s="6" t="s">
        <v>2063</v>
      </c>
    </row>
    <row r="726" spans="1:8" ht="18.75" customHeight="1" thickBot="1">
      <c r="A726" s="10"/>
      <c r="B726" s="66"/>
      <c r="C726" s="67"/>
      <c r="D726" s="6"/>
      <c r="E726" s="6"/>
      <c r="F726" s="6">
        <v>256</v>
      </c>
      <c r="G726" s="6" t="s">
        <v>15</v>
      </c>
      <c r="H726" s="6" t="s">
        <v>2063</v>
      </c>
    </row>
    <row r="727" spans="1:8" ht="18.75" customHeight="1" thickBot="1">
      <c r="A727" s="11" t="s">
        <v>111</v>
      </c>
      <c r="B727" s="25"/>
      <c r="C727" s="7"/>
      <c r="D727" s="6"/>
      <c r="E727" s="6"/>
      <c r="F727" s="6">
        <v>256</v>
      </c>
      <c r="G727" s="6" t="s">
        <v>15</v>
      </c>
      <c r="H727" s="6" t="s">
        <v>2063</v>
      </c>
    </row>
    <row r="728" spans="1:8" ht="18.75" customHeight="1">
      <c r="A728" s="10" t="s">
        <v>112</v>
      </c>
      <c r="B728" s="34" t="str">
        <f>_xlfn.LET(_xlpm.inp,$B$727,_xlpm.nInp,_xlfn.LET(_xlpm.raw,UPPER(TRIM($B$727)),_xlpm.clean,SUBSTITUTE(SUBSTITUTE(SUBSTITUTE(SUBSTITUTE(SUBSTITUTE(_xlpm.raw,"，",","),"、",","),"；",","),"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28" s="19"/>
      <c r="D728" s="6"/>
      <c r="E728" s="6"/>
      <c r="F728" s="6">
        <v>256</v>
      </c>
      <c r="G728" s="6" t="s">
        <v>15</v>
      </c>
      <c r="H728" s="6" t="s">
        <v>2063</v>
      </c>
    </row>
    <row r="729" spans="1:8" ht="18.75" customHeight="1">
      <c r="A729" s="10" t="s">
        <v>113</v>
      </c>
      <c r="B729" s="35" t="str">
        <f>_xlfn.LET(_xlpm.inp,$B$727,_xlpm.nStd,_xlfn.LET(_xlpm.raw,UPPER(TRIM($G$719)),_xlpm.clean,SUBSTITUTE(SUBSTITUTE(SUBSTITUTE(SUBSTITUTE(SUBSTITUTE(_xlpm.raw,"，",","),"、",","),"；",","),"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29" s="18"/>
      <c r="D729" s="6"/>
      <c r="E729" s="6"/>
      <c r="F729" s="6">
        <v>256</v>
      </c>
      <c r="G729" s="6" t="s">
        <v>15</v>
      </c>
      <c r="H729" s="6" t="s">
        <v>2063</v>
      </c>
    </row>
    <row r="730" spans="1:8" ht="18.75" customHeight="1">
      <c r="A730" s="37" t="s">
        <v>114</v>
      </c>
      <c r="B730" s="52" t="str">
        <f>_xlfn.LET(_xlpm.inp,$B$727,_xlpm.p,$H$719,IF(OR(LEN(TRIM(_xlpm.inp))=0,LEN(TRIM(_xlpm.p))=0,_xlpm.p=0),"",_xlpm.p))</f>
        <v/>
      </c>
      <c r="C730" s="53"/>
      <c r="D730" s="6"/>
      <c r="E730" s="6"/>
      <c r="F730" s="6">
        <v>256</v>
      </c>
      <c r="G730" s="6" t="s">
        <v>15</v>
      </c>
      <c r="H730" s="6" t="s">
        <v>2063</v>
      </c>
    </row>
    <row r="731" spans="1:8" ht="18.75" customHeight="1" thickBot="1">
      <c r="A731" s="12"/>
      <c r="B731" s="54"/>
      <c r="C731" s="55"/>
      <c r="D731" s="6"/>
      <c r="E731" s="6"/>
      <c r="F731" s="6">
        <v>256</v>
      </c>
      <c r="G731" s="6" t="s">
        <v>15</v>
      </c>
      <c r="H731" s="6" t="s">
        <v>2063</v>
      </c>
    </row>
    <row r="732" spans="1:8" ht="58.5" customHeight="1" thickTop="1" thickBot="1">
      <c r="A732" s="8" t="s">
        <v>2064</v>
      </c>
      <c r="B732" s="56" t="s">
        <v>2065</v>
      </c>
      <c r="C732" s="73"/>
      <c r="D732" s="6"/>
      <c r="E732" s="6"/>
      <c r="F732" s="6">
        <v>257</v>
      </c>
      <c r="G732" s="6" t="s">
        <v>16</v>
      </c>
      <c r="H732" s="6" t="s">
        <v>2070</v>
      </c>
    </row>
    <row r="733" spans="1:8" ht="18.75" customHeight="1">
      <c r="A733" s="9"/>
      <c r="B733" s="74"/>
      <c r="C733" s="75"/>
      <c r="D733" s="6"/>
      <c r="E733" s="6"/>
      <c r="F733" s="6">
        <v>257</v>
      </c>
      <c r="G733" s="6" t="s">
        <v>16</v>
      </c>
      <c r="H733" s="6" t="s">
        <v>2070</v>
      </c>
    </row>
    <row r="734" spans="1:8" ht="18.75" customHeight="1">
      <c r="A734" s="10" t="s">
        <v>820</v>
      </c>
      <c r="B734" s="64" t="s">
        <v>2066</v>
      </c>
      <c r="C734" s="65"/>
      <c r="D734" s="6"/>
      <c r="E734" s="6"/>
      <c r="F734" s="6">
        <v>257</v>
      </c>
      <c r="G734" s="6" t="s">
        <v>16</v>
      </c>
      <c r="H734" s="6" t="s">
        <v>2070</v>
      </c>
    </row>
    <row r="735" spans="1:8" ht="18.75" customHeight="1">
      <c r="A735" s="10" t="s">
        <v>821</v>
      </c>
      <c r="B735" s="64" t="s">
        <v>2067</v>
      </c>
      <c r="C735" s="65"/>
      <c r="D735" s="6"/>
      <c r="E735" s="6"/>
      <c r="F735" s="6">
        <v>257</v>
      </c>
      <c r="G735" s="6" t="s">
        <v>16</v>
      </c>
      <c r="H735" s="6" t="s">
        <v>2070</v>
      </c>
    </row>
    <row r="736" spans="1:8" ht="18.75" customHeight="1">
      <c r="A736" s="10" t="s">
        <v>822</v>
      </c>
      <c r="B736" s="64" t="s">
        <v>2068</v>
      </c>
      <c r="C736" s="65"/>
      <c r="D736" s="6"/>
      <c r="E736" s="6"/>
      <c r="F736" s="6">
        <v>257</v>
      </c>
      <c r="G736" s="6" t="s">
        <v>16</v>
      </c>
      <c r="H736" s="6" t="s">
        <v>2070</v>
      </c>
    </row>
    <row r="737" spans="1:8" ht="18.75" customHeight="1">
      <c r="A737" s="10" t="s">
        <v>823</v>
      </c>
      <c r="B737" s="64" t="s">
        <v>2069</v>
      </c>
      <c r="C737" s="65"/>
      <c r="D737" s="6"/>
      <c r="E737" s="6"/>
      <c r="F737" s="6">
        <v>257</v>
      </c>
      <c r="G737" s="6" t="s">
        <v>16</v>
      </c>
      <c r="H737" s="6" t="s">
        <v>2070</v>
      </c>
    </row>
    <row r="738" spans="1:8" ht="18.75" customHeight="1">
      <c r="A738" s="10"/>
      <c r="B738" s="62"/>
      <c r="C738" s="63"/>
      <c r="D738" s="6"/>
      <c r="E738" s="6"/>
      <c r="F738" s="6">
        <v>257</v>
      </c>
      <c r="G738" s="6" t="s">
        <v>16</v>
      </c>
      <c r="H738" s="6" t="s">
        <v>2070</v>
      </c>
    </row>
    <row r="739" spans="1:8" ht="18.75" customHeight="1" thickBot="1">
      <c r="A739" s="10"/>
      <c r="B739" s="66"/>
      <c r="C739" s="67"/>
      <c r="D739" s="6"/>
      <c r="E739" s="6"/>
      <c r="F739" s="6">
        <v>257</v>
      </c>
      <c r="G739" s="6" t="s">
        <v>16</v>
      </c>
      <c r="H739" s="6" t="s">
        <v>2070</v>
      </c>
    </row>
    <row r="740" spans="1:8" ht="18.75" customHeight="1" thickBot="1">
      <c r="A740" s="11" t="s">
        <v>111</v>
      </c>
      <c r="B740" s="25"/>
      <c r="C740" s="7"/>
      <c r="D740" s="6"/>
      <c r="E740" s="6"/>
      <c r="F740" s="6">
        <v>257</v>
      </c>
      <c r="G740" s="6" t="s">
        <v>16</v>
      </c>
      <c r="H740" s="6" t="s">
        <v>2070</v>
      </c>
    </row>
    <row r="741" spans="1:8" ht="18.75" customHeight="1">
      <c r="A741" s="10" t="s">
        <v>112</v>
      </c>
      <c r="B741" s="34" t="str">
        <f>_xlfn.LET(_xlpm.inp,$B$740,_xlpm.nInp,_xlfn.LET(_xlpm.raw,UPPER(TRIM($B$740)),_xlpm.clean,SUBSTITUTE(SUBSTITUTE(SUBSTITUTE(SUBSTITUTE(SUBSTITUTE(_xlpm.raw,"，",","),"、",","),"；",","),"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41" s="19"/>
      <c r="D741" s="6"/>
      <c r="E741" s="6"/>
      <c r="F741" s="6">
        <v>257</v>
      </c>
      <c r="G741" s="6" t="s">
        <v>16</v>
      </c>
      <c r="H741" s="6" t="s">
        <v>2070</v>
      </c>
    </row>
    <row r="742" spans="1:8" ht="18.75" customHeight="1">
      <c r="A742" s="10" t="s">
        <v>113</v>
      </c>
      <c r="B742" s="35" t="str">
        <f>_xlfn.LET(_xlpm.inp,$B$740,_xlpm.nStd,_xlfn.LET(_xlpm.raw,UPPER(TRIM($G$732)),_xlpm.clean,SUBSTITUTE(SUBSTITUTE(SUBSTITUTE(SUBSTITUTE(SUBSTITUTE(_xlpm.raw,"，",","),"、",","),"；",","),"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42" s="18"/>
      <c r="D742" s="6"/>
      <c r="E742" s="6"/>
      <c r="F742" s="6">
        <v>257</v>
      </c>
      <c r="G742" s="6" t="s">
        <v>16</v>
      </c>
      <c r="H742" s="6" t="s">
        <v>2070</v>
      </c>
    </row>
    <row r="743" spans="1:8" ht="18.75" customHeight="1">
      <c r="A743" s="37" t="s">
        <v>114</v>
      </c>
      <c r="B743" s="52" t="str">
        <f>_xlfn.LET(_xlpm.inp,$B$740,_xlpm.p,$H$732,IF(OR(LEN(TRIM(_xlpm.inp))=0,LEN(TRIM(_xlpm.p))=0,_xlpm.p=0),"",_xlpm.p))</f>
        <v/>
      </c>
      <c r="C743" s="53"/>
      <c r="D743" s="6"/>
      <c r="E743" s="6"/>
      <c r="F743" s="6">
        <v>257</v>
      </c>
      <c r="G743" s="6" t="s">
        <v>16</v>
      </c>
      <c r="H743" s="6" t="s">
        <v>2070</v>
      </c>
    </row>
    <row r="744" spans="1:8" ht="18.75" customHeight="1" thickBot="1">
      <c r="A744" s="12"/>
      <c r="B744" s="54"/>
      <c r="C744" s="55"/>
      <c r="D744" s="6"/>
      <c r="E744" s="6"/>
      <c r="F744" s="6">
        <v>257</v>
      </c>
      <c r="G744" s="6" t="s">
        <v>16</v>
      </c>
      <c r="H744" s="6" t="s">
        <v>2070</v>
      </c>
    </row>
    <row r="745" spans="1:8" ht="58.5" customHeight="1" thickTop="1" thickBot="1">
      <c r="A745" s="8" t="s">
        <v>2071</v>
      </c>
      <c r="B745" s="56" t="s">
        <v>2072</v>
      </c>
      <c r="C745" s="73"/>
      <c r="D745" s="6"/>
      <c r="E745" s="6"/>
      <c r="F745" s="6">
        <v>258</v>
      </c>
      <c r="G745" s="6" t="s">
        <v>17</v>
      </c>
      <c r="H745" s="6" t="s">
        <v>2077</v>
      </c>
    </row>
    <row r="746" spans="1:8" ht="18.75" customHeight="1">
      <c r="A746" s="9"/>
      <c r="B746" s="74"/>
      <c r="C746" s="75"/>
      <c r="D746" s="6"/>
      <c r="E746" s="6"/>
      <c r="F746" s="6">
        <v>258</v>
      </c>
      <c r="G746" s="6" t="s">
        <v>17</v>
      </c>
      <c r="H746" s="6" t="s">
        <v>2077</v>
      </c>
    </row>
    <row r="747" spans="1:8" ht="18.75" customHeight="1">
      <c r="A747" s="10" t="s">
        <v>820</v>
      </c>
      <c r="B747" s="64" t="s">
        <v>2073</v>
      </c>
      <c r="C747" s="65"/>
      <c r="D747" s="6"/>
      <c r="E747" s="6"/>
      <c r="F747" s="6">
        <v>258</v>
      </c>
      <c r="G747" s="6" t="s">
        <v>17</v>
      </c>
      <c r="H747" s="6" t="s">
        <v>2077</v>
      </c>
    </row>
    <row r="748" spans="1:8" ht="18.75" customHeight="1">
      <c r="A748" s="10" t="s">
        <v>821</v>
      </c>
      <c r="B748" s="64" t="s">
        <v>2074</v>
      </c>
      <c r="C748" s="65"/>
      <c r="D748" s="6"/>
      <c r="E748" s="6"/>
      <c r="F748" s="6">
        <v>258</v>
      </c>
      <c r="G748" s="6" t="s">
        <v>17</v>
      </c>
      <c r="H748" s="6" t="s">
        <v>2077</v>
      </c>
    </row>
    <row r="749" spans="1:8" ht="18.75" customHeight="1">
      <c r="A749" s="10" t="s">
        <v>822</v>
      </c>
      <c r="B749" s="64" t="s">
        <v>2075</v>
      </c>
      <c r="C749" s="65"/>
      <c r="D749" s="6"/>
      <c r="E749" s="6"/>
      <c r="F749" s="6">
        <v>258</v>
      </c>
      <c r="G749" s="6" t="s">
        <v>17</v>
      </c>
      <c r="H749" s="6" t="s">
        <v>2077</v>
      </c>
    </row>
    <row r="750" spans="1:8" ht="18.75" customHeight="1">
      <c r="A750" s="10" t="s">
        <v>823</v>
      </c>
      <c r="B750" s="64" t="s">
        <v>2076</v>
      </c>
      <c r="C750" s="65"/>
      <c r="D750" s="6"/>
      <c r="E750" s="6"/>
      <c r="F750" s="6">
        <v>258</v>
      </c>
      <c r="G750" s="6" t="s">
        <v>17</v>
      </c>
      <c r="H750" s="6" t="s">
        <v>2077</v>
      </c>
    </row>
    <row r="751" spans="1:8" ht="18.75" customHeight="1">
      <c r="A751" s="10"/>
      <c r="B751" s="62"/>
      <c r="C751" s="63"/>
      <c r="D751" s="6"/>
      <c r="E751" s="6"/>
      <c r="F751" s="6">
        <v>258</v>
      </c>
      <c r="G751" s="6" t="s">
        <v>17</v>
      </c>
      <c r="H751" s="6" t="s">
        <v>2077</v>
      </c>
    </row>
    <row r="752" spans="1:8" ht="18.75" customHeight="1" thickBot="1">
      <c r="A752" s="10"/>
      <c r="B752" s="66"/>
      <c r="C752" s="67"/>
      <c r="D752" s="6"/>
      <c r="E752" s="6"/>
      <c r="F752" s="6">
        <v>258</v>
      </c>
      <c r="G752" s="6" t="s">
        <v>17</v>
      </c>
      <c r="H752" s="6" t="s">
        <v>2077</v>
      </c>
    </row>
    <row r="753" spans="1:8" ht="18.75" customHeight="1" thickBot="1">
      <c r="A753" s="11" t="s">
        <v>111</v>
      </c>
      <c r="B753" s="25"/>
      <c r="C753" s="7"/>
      <c r="D753" s="6"/>
      <c r="E753" s="6"/>
      <c r="F753" s="6">
        <v>258</v>
      </c>
      <c r="G753" s="6" t="s">
        <v>17</v>
      </c>
      <c r="H753" s="6" t="s">
        <v>2077</v>
      </c>
    </row>
    <row r="754" spans="1:8" ht="18.75" customHeight="1">
      <c r="A754" s="10" t="s">
        <v>112</v>
      </c>
      <c r="B754" s="34" t="str">
        <f>_xlfn.LET(_xlpm.inp,$B$753,_xlpm.nInp,_xlfn.LET(_xlpm.raw,UPPER(TRIM($B$753)),_xlpm.clean,SUBSTITUTE(SUBSTITUTE(SUBSTITUTE(SUBSTITUTE(SUBSTITUTE(_xlpm.raw,"，",","),"、",","),"；",","),"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54" s="19"/>
      <c r="D754" s="6"/>
      <c r="E754" s="6"/>
      <c r="F754" s="6">
        <v>258</v>
      </c>
      <c r="G754" s="6" t="s">
        <v>17</v>
      </c>
      <c r="H754" s="6" t="s">
        <v>2077</v>
      </c>
    </row>
    <row r="755" spans="1:8" ht="18.75" customHeight="1">
      <c r="A755" s="10" t="s">
        <v>113</v>
      </c>
      <c r="B755" s="35" t="str">
        <f>_xlfn.LET(_xlpm.inp,$B$753,_xlpm.nStd,_xlfn.LET(_xlpm.raw,UPPER(TRIM($G$745)),_xlpm.clean,SUBSTITUTE(SUBSTITUTE(SUBSTITUTE(SUBSTITUTE(SUBSTITUTE(_xlpm.raw,"，",","),"、",","),"；",","),"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55" s="18"/>
      <c r="D755" s="6"/>
      <c r="E755" s="6"/>
      <c r="F755" s="6">
        <v>258</v>
      </c>
      <c r="G755" s="6" t="s">
        <v>17</v>
      </c>
      <c r="H755" s="6" t="s">
        <v>2077</v>
      </c>
    </row>
    <row r="756" spans="1:8" ht="18.75" customHeight="1">
      <c r="A756" s="37" t="s">
        <v>114</v>
      </c>
      <c r="B756" s="52" t="str">
        <f>_xlfn.LET(_xlpm.inp,$B$753,_xlpm.p,$H$745,IF(OR(LEN(TRIM(_xlpm.inp))=0,LEN(TRIM(_xlpm.p))=0,_xlpm.p=0),"",_xlpm.p))</f>
        <v/>
      </c>
      <c r="C756" s="53"/>
      <c r="D756" s="6"/>
      <c r="E756" s="6"/>
      <c r="F756" s="6">
        <v>258</v>
      </c>
      <c r="G756" s="6" t="s">
        <v>17</v>
      </c>
      <c r="H756" s="6" t="s">
        <v>2077</v>
      </c>
    </row>
    <row r="757" spans="1:8" ht="18.75" customHeight="1" thickBot="1">
      <c r="A757" s="12"/>
      <c r="B757" s="54"/>
      <c r="C757" s="55"/>
      <c r="D757" s="6"/>
      <c r="E757" s="6"/>
      <c r="F757" s="6">
        <v>258</v>
      </c>
      <c r="G757" s="6" t="s">
        <v>17</v>
      </c>
      <c r="H757" s="6" t="s">
        <v>2077</v>
      </c>
    </row>
    <row r="758" spans="1:8" ht="58.5" customHeight="1" thickTop="1" thickBot="1">
      <c r="A758" s="8" t="s">
        <v>2078</v>
      </c>
      <c r="B758" s="56" t="s">
        <v>2079</v>
      </c>
      <c r="C758" s="73"/>
      <c r="D758" s="6"/>
      <c r="E758" s="6"/>
      <c r="F758" s="6">
        <v>259</v>
      </c>
      <c r="G758" s="6" t="s">
        <v>15</v>
      </c>
      <c r="H758" s="6"/>
    </row>
    <row r="759" spans="1:8" ht="18.75" customHeight="1">
      <c r="A759" s="9"/>
      <c r="B759" s="74"/>
      <c r="C759" s="75"/>
      <c r="D759" s="6"/>
      <c r="E759" s="6"/>
      <c r="F759" s="6">
        <v>259</v>
      </c>
      <c r="G759" s="6" t="s">
        <v>15</v>
      </c>
      <c r="H759" s="6"/>
    </row>
    <row r="760" spans="1:8" ht="18.75" customHeight="1">
      <c r="A760" s="10" t="s">
        <v>820</v>
      </c>
      <c r="B760" s="64" t="s">
        <v>2080</v>
      </c>
      <c r="C760" s="65"/>
      <c r="D760" s="6"/>
      <c r="E760" s="6"/>
      <c r="F760" s="6">
        <v>259</v>
      </c>
      <c r="G760" s="6" t="s">
        <v>15</v>
      </c>
      <c r="H760" s="6"/>
    </row>
    <row r="761" spans="1:8" ht="18.75" customHeight="1">
      <c r="A761" s="10" t="s">
        <v>821</v>
      </c>
      <c r="B761" s="64" t="s">
        <v>2081</v>
      </c>
      <c r="C761" s="65"/>
      <c r="D761" s="6"/>
      <c r="E761" s="6"/>
      <c r="F761" s="6">
        <v>259</v>
      </c>
      <c r="G761" s="6" t="s">
        <v>15</v>
      </c>
      <c r="H761" s="6"/>
    </row>
    <row r="762" spans="1:8" ht="18.75" customHeight="1">
      <c r="A762" s="10" t="s">
        <v>822</v>
      </c>
      <c r="B762" s="64" t="s">
        <v>2082</v>
      </c>
      <c r="C762" s="65"/>
      <c r="D762" s="6"/>
      <c r="E762" s="6"/>
      <c r="F762" s="6">
        <v>259</v>
      </c>
      <c r="G762" s="6" t="s">
        <v>15</v>
      </c>
      <c r="H762" s="6"/>
    </row>
    <row r="763" spans="1:8" ht="18.75" customHeight="1">
      <c r="A763" s="10" t="s">
        <v>823</v>
      </c>
      <c r="B763" s="64" t="s">
        <v>2083</v>
      </c>
      <c r="C763" s="65"/>
      <c r="D763" s="6"/>
      <c r="E763" s="6"/>
      <c r="F763" s="6">
        <v>259</v>
      </c>
      <c r="G763" s="6" t="s">
        <v>15</v>
      </c>
      <c r="H763" s="6"/>
    </row>
    <row r="764" spans="1:8" ht="18.75" customHeight="1">
      <c r="A764" s="10"/>
      <c r="B764" s="62"/>
      <c r="C764" s="63"/>
      <c r="D764" s="6"/>
      <c r="E764" s="6"/>
      <c r="F764" s="6">
        <v>259</v>
      </c>
      <c r="G764" s="6" t="s">
        <v>15</v>
      </c>
      <c r="H764" s="6"/>
    </row>
    <row r="765" spans="1:8" ht="18.75" customHeight="1" thickBot="1">
      <c r="A765" s="10"/>
      <c r="B765" s="66"/>
      <c r="C765" s="67"/>
      <c r="D765" s="6"/>
      <c r="E765" s="6"/>
      <c r="F765" s="6">
        <v>259</v>
      </c>
      <c r="G765" s="6" t="s">
        <v>15</v>
      </c>
      <c r="H765" s="6"/>
    </row>
    <row r="766" spans="1:8" ht="18.75" customHeight="1" thickBot="1">
      <c r="A766" s="11" t="s">
        <v>111</v>
      </c>
      <c r="B766" s="25"/>
      <c r="C766" s="7"/>
      <c r="D766" s="6"/>
      <c r="E766" s="6"/>
      <c r="F766" s="6">
        <v>259</v>
      </c>
      <c r="G766" s="6" t="s">
        <v>15</v>
      </c>
      <c r="H766" s="6"/>
    </row>
    <row r="767" spans="1:8" ht="18.75" customHeight="1">
      <c r="A767" s="10" t="s">
        <v>112</v>
      </c>
      <c r="B767" s="34" t="str">
        <f>_xlfn.LET(_xlpm.inp,$B$766,_xlpm.nInp,_xlfn.LET(_xlpm.raw,UPPER(TRIM($B$766)),_xlpm.clean,SUBSTITUTE(SUBSTITUTE(SUBSTITUTE(SUBSTITUTE(SUBSTITUTE(_xlpm.raw,"，",","),"、",","),"；",","),"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67" s="19"/>
      <c r="D767" s="6"/>
      <c r="E767" s="6"/>
      <c r="F767" s="6">
        <v>259</v>
      </c>
      <c r="G767" s="6" t="s">
        <v>15</v>
      </c>
      <c r="H767" s="6"/>
    </row>
    <row r="768" spans="1:8" ht="18.75" customHeight="1">
      <c r="A768" s="10" t="s">
        <v>113</v>
      </c>
      <c r="B768" s="35" t="str">
        <f>_xlfn.LET(_xlpm.inp,$B$766,_xlpm.nStd,_xlfn.LET(_xlpm.raw,UPPER(TRIM($G$758)),_xlpm.clean,SUBSTITUTE(SUBSTITUTE(SUBSTITUTE(SUBSTITUTE(SUBSTITUTE(_xlpm.raw,"，",","),"、",","),"；",","),"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68" s="18"/>
      <c r="D768" s="6"/>
      <c r="E768" s="6"/>
      <c r="F768" s="6">
        <v>259</v>
      </c>
      <c r="G768" s="6" t="s">
        <v>15</v>
      </c>
      <c r="H768" s="6"/>
    </row>
    <row r="769" spans="1:8" ht="18.75" customHeight="1">
      <c r="A769" s="37" t="s">
        <v>114</v>
      </c>
      <c r="B769" s="52" t="str">
        <f>_xlfn.LET(_xlpm.inp,$B$766,_xlpm.p,$H$758,IF(OR(LEN(TRIM(_xlpm.inp))=0,LEN(TRIM(_xlpm.p))=0,_xlpm.p=0),"",_xlpm.p))</f>
        <v/>
      </c>
      <c r="C769" s="53"/>
      <c r="D769" s="6"/>
      <c r="E769" s="6"/>
      <c r="F769" s="6">
        <v>259</v>
      </c>
      <c r="G769" s="6" t="s">
        <v>15</v>
      </c>
      <c r="H769" s="6"/>
    </row>
    <row r="770" spans="1:8" ht="18.75" customHeight="1" thickBot="1">
      <c r="A770" s="12"/>
      <c r="B770" s="54"/>
      <c r="C770" s="55"/>
      <c r="D770" s="6"/>
      <c r="E770" s="6"/>
      <c r="F770" s="6">
        <v>259</v>
      </c>
      <c r="G770" s="6" t="s">
        <v>15</v>
      </c>
      <c r="H770" s="6"/>
    </row>
    <row r="771" spans="1:8" ht="58.5" customHeight="1" thickTop="1" thickBot="1">
      <c r="A771" s="8" t="s">
        <v>2084</v>
      </c>
      <c r="B771" s="56" t="s">
        <v>2085</v>
      </c>
      <c r="C771" s="73"/>
      <c r="D771" s="6"/>
      <c r="E771" s="6"/>
      <c r="F771" s="6">
        <v>260</v>
      </c>
      <c r="G771" s="6" t="s">
        <v>14</v>
      </c>
      <c r="H771" s="6" t="s">
        <v>2374</v>
      </c>
    </row>
    <row r="772" spans="1:8" ht="18.75" customHeight="1">
      <c r="A772" s="9"/>
      <c r="B772" s="74"/>
      <c r="C772" s="75"/>
      <c r="D772" s="6"/>
      <c r="E772" s="6"/>
      <c r="F772" s="6">
        <v>260</v>
      </c>
      <c r="G772" s="6" t="s">
        <v>14</v>
      </c>
      <c r="H772" s="6" t="s">
        <v>2090</v>
      </c>
    </row>
    <row r="773" spans="1:8" ht="18.75" customHeight="1">
      <c r="A773" s="10" t="s">
        <v>820</v>
      </c>
      <c r="B773" s="64" t="s">
        <v>2086</v>
      </c>
      <c r="C773" s="65"/>
      <c r="D773" s="6"/>
      <c r="E773" s="6"/>
      <c r="F773" s="6">
        <v>260</v>
      </c>
      <c r="G773" s="6" t="s">
        <v>14</v>
      </c>
      <c r="H773" s="6" t="s">
        <v>2090</v>
      </c>
    </row>
    <row r="774" spans="1:8" ht="18.75" customHeight="1">
      <c r="A774" s="10" t="s">
        <v>821</v>
      </c>
      <c r="B774" s="64" t="s">
        <v>2087</v>
      </c>
      <c r="C774" s="65"/>
      <c r="D774" s="6"/>
      <c r="E774" s="6"/>
      <c r="F774" s="6">
        <v>260</v>
      </c>
      <c r="G774" s="6" t="s">
        <v>14</v>
      </c>
      <c r="H774" s="6" t="s">
        <v>2090</v>
      </c>
    </row>
    <row r="775" spans="1:8" ht="18.75" customHeight="1">
      <c r="A775" s="10" t="s">
        <v>822</v>
      </c>
      <c r="B775" s="64" t="s">
        <v>2088</v>
      </c>
      <c r="C775" s="65"/>
      <c r="D775" s="6"/>
      <c r="E775" s="6"/>
      <c r="F775" s="6">
        <v>260</v>
      </c>
      <c r="G775" s="6" t="s">
        <v>14</v>
      </c>
      <c r="H775" s="6" t="s">
        <v>2090</v>
      </c>
    </row>
    <row r="776" spans="1:8" ht="18.75" customHeight="1">
      <c r="A776" s="10" t="s">
        <v>823</v>
      </c>
      <c r="B776" s="64" t="s">
        <v>2089</v>
      </c>
      <c r="C776" s="65"/>
      <c r="D776" s="6"/>
      <c r="E776" s="6"/>
      <c r="F776" s="6">
        <v>260</v>
      </c>
      <c r="G776" s="6" t="s">
        <v>14</v>
      </c>
      <c r="H776" s="6" t="s">
        <v>2090</v>
      </c>
    </row>
    <row r="777" spans="1:8" ht="18.75" customHeight="1">
      <c r="A777" s="10"/>
      <c r="B777" s="62"/>
      <c r="C777" s="63"/>
      <c r="D777" s="6"/>
      <c r="E777" s="6"/>
      <c r="F777" s="6">
        <v>260</v>
      </c>
      <c r="G777" s="6" t="s">
        <v>14</v>
      </c>
      <c r="H777" s="6" t="s">
        <v>2090</v>
      </c>
    </row>
    <row r="778" spans="1:8" ht="18.75" customHeight="1" thickBot="1">
      <c r="A778" s="10"/>
      <c r="B778" s="66"/>
      <c r="C778" s="67"/>
      <c r="D778" s="6"/>
      <c r="E778" s="6"/>
      <c r="F778" s="6">
        <v>260</v>
      </c>
      <c r="G778" s="6" t="s">
        <v>14</v>
      </c>
      <c r="H778" s="6" t="s">
        <v>2090</v>
      </c>
    </row>
    <row r="779" spans="1:8" ht="18.75" customHeight="1" thickBot="1">
      <c r="A779" s="11" t="s">
        <v>111</v>
      </c>
      <c r="B779" s="25"/>
      <c r="C779" s="7"/>
      <c r="D779" s="6"/>
      <c r="E779" s="6"/>
      <c r="F779" s="6">
        <v>260</v>
      </c>
      <c r="G779" s="6" t="s">
        <v>14</v>
      </c>
      <c r="H779" s="6" t="s">
        <v>2090</v>
      </c>
    </row>
    <row r="780" spans="1:8" ht="18.75" customHeight="1">
      <c r="A780" s="10" t="s">
        <v>112</v>
      </c>
      <c r="B780" s="34" t="str">
        <f>_xlfn.LET(_xlpm.inp,$B$779,_xlpm.nInp,_xlfn.LET(_xlpm.raw,UPPER(TRIM($B$779)),_xlpm.clean,SUBSTITUTE(SUBSTITUTE(SUBSTITUTE(SUBSTITUTE(SUBSTITUTE(_xlpm.raw,"，",","),"、",","),"；",","),"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0" s="19"/>
      <c r="D780" s="6"/>
      <c r="E780" s="6"/>
      <c r="F780" s="6">
        <v>260</v>
      </c>
      <c r="G780" s="6" t="s">
        <v>14</v>
      </c>
      <c r="H780" s="6" t="s">
        <v>2090</v>
      </c>
    </row>
    <row r="781" spans="1:8" ht="18.75" customHeight="1">
      <c r="A781" s="10" t="s">
        <v>113</v>
      </c>
      <c r="B781" s="35" t="str">
        <f>_xlfn.LET(_xlpm.inp,$B$779,_xlpm.nStd,_xlfn.LET(_xlpm.raw,UPPER(TRIM($G$771)),_xlpm.clean,SUBSTITUTE(SUBSTITUTE(SUBSTITUTE(SUBSTITUTE(SUBSTITUTE(_xlpm.raw,"，",","),"、",","),"；",","),"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81" s="18"/>
      <c r="D781" s="6"/>
      <c r="E781" s="6"/>
      <c r="F781" s="6">
        <v>260</v>
      </c>
      <c r="G781" s="6" t="s">
        <v>14</v>
      </c>
      <c r="H781" s="6" t="s">
        <v>2090</v>
      </c>
    </row>
    <row r="782" spans="1:8" ht="18.75" customHeight="1">
      <c r="A782" s="37" t="s">
        <v>114</v>
      </c>
      <c r="B782" s="52" t="str">
        <f>_xlfn.LET(_xlpm.inp,$B$779,_xlpm.p,$H$771,IF(OR(LEN(TRIM(_xlpm.inp))=0,LEN(TRIM(_xlpm.p))=0,_xlpm.p=0),"",_xlpm.p))</f>
        <v/>
      </c>
      <c r="C782" s="53"/>
      <c r="D782" s="6"/>
      <c r="E782" s="6"/>
      <c r="F782" s="6">
        <v>260</v>
      </c>
      <c r="G782" s="6" t="s">
        <v>14</v>
      </c>
      <c r="H782" s="6" t="s">
        <v>2090</v>
      </c>
    </row>
    <row r="783" spans="1:8" ht="18.75" customHeight="1" thickBot="1">
      <c r="A783" s="12"/>
      <c r="B783" s="54"/>
      <c r="C783" s="55"/>
      <c r="D783" s="6"/>
      <c r="E783" s="6"/>
      <c r="F783" s="6">
        <v>260</v>
      </c>
      <c r="G783" s="6" t="s">
        <v>14</v>
      </c>
      <c r="H783" s="6" t="s">
        <v>2090</v>
      </c>
    </row>
    <row r="784" spans="1:8" ht="58.5" customHeight="1" thickTop="1" thickBot="1">
      <c r="A784" s="8" t="s">
        <v>2091</v>
      </c>
      <c r="B784" s="56" t="s">
        <v>2092</v>
      </c>
      <c r="C784" s="73"/>
      <c r="D784" s="6"/>
      <c r="E784" s="6"/>
      <c r="F784" s="6">
        <v>261</v>
      </c>
      <c r="G784" s="6" t="s">
        <v>17</v>
      </c>
      <c r="H784" s="6" t="s">
        <v>2372</v>
      </c>
    </row>
    <row r="785" spans="1:8" ht="18.75" customHeight="1">
      <c r="A785" s="9"/>
      <c r="B785" s="74"/>
      <c r="C785" s="75"/>
      <c r="D785" s="6"/>
      <c r="E785" s="6"/>
      <c r="F785" s="6">
        <v>261</v>
      </c>
      <c r="G785" s="6" t="s">
        <v>17</v>
      </c>
      <c r="H785" s="6"/>
    </row>
    <row r="786" spans="1:8" ht="18.75" customHeight="1">
      <c r="A786" s="10" t="s">
        <v>820</v>
      </c>
      <c r="B786" s="64" t="s">
        <v>2093</v>
      </c>
      <c r="C786" s="65"/>
      <c r="D786" s="6"/>
      <c r="E786" s="6"/>
      <c r="F786" s="6">
        <v>261</v>
      </c>
      <c r="G786" s="6" t="s">
        <v>17</v>
      </c>
      <c r="H786" s="6"/>
    </row>
    <row r="787" spans="1:8" ht="18.75" customHeight="1">
      <c r="A787" s="10" t="s">
        <v>821</v>
      </c>
      <c r="B787" s="64" t="s">
        <v>2094</v>
      </c>
      <c r="C787" s="65"/>
      <c r="D787" s="6"/>
      <c r="E787" s="6"/>
      <c r="F787" s="6">
        <v>261</v>
      </c>
      <c r="G787" s="6" t="s">
        <v>17</v>
      </c>
      <c r="H787" s="6"/>
    </row>
    <row r="788" spans="1:8" ht="18.75" customHeight="1">
      <c r="A788" s="10" t="s">
        <v>822</v>
      </c>
      <c r="B788" s="64" t="s">
        <v>2095</v>
      </c>
      <c r="C788" s="65"/>
      <c r="D788" s="6"/>
      <c r="E788" s="6"/>
      <c r="F788" s="6">
        <v>261</v>
      </c>
      <c r="G788" s="6" t="s">
        <v>17</v>
      </c>
      <c r="H788" s="6"/>
    </row>
    <row r="789" spans="1:8" ht="18.75" customHeight="1">
      <c r="A789" s="10" t="s">
        <v>823</v>
      </c>
      <c r="B789" s="64" t="s">
        <v>2096</v>
      </c>
      <c r="C789" s="65"/>
      <c r="D789" s="6"/>
      <c r="E789" s="6"/>
      <c r="F789" s="6">
        <v>261</v>
      </c>
      <c r="G789" s="6" t="s">
        <v>17</v>
      </c>
      <c r="H789" s="6"/>
    </row>
    <row r="790" spans="1:8" ht="18.75" customHeight="1">
      <c r="A790" s="10"/>
      <c r="B790" s="62"/>
      <c r="C790" s="63"/>
      <c r="D790" s="6"/>
      <c r="E790" s="6"/>
      <c r="F790" s="6">
        <v>261</v>
      </c>
      <c r="G790" s="6" t="s">
        <v>17</v>
      </c>
      <c r="H790" s="6"/>
    </row>
    <row r="791" spans="1:8" ht="18.75" customHeight="1" thickBot="1">
      <c r="A791" s="10"/>
      <c r="B791" s="66"/>
      <c r="C791" s="67"/>
      <c r="D791" s="6"/>
      <c r="E791" s="6"/>
      <c r="F791" s="6">
        <v>261</v>
      </c>
      <c r="G791" s="6" t="s">
        <v>17</v>
      </c>
      <c r="H791" s="6"/>
    </row>
    <row r="792" spans="1:8" ht="18.75" customHeight="1" thickBot="1">
      <c r="A792" s="11" t="s">
        <v>111</v>
      </c>
      <c r="B792" s="25"/>
      <c r="C792" s="7"/>
      <c r="D792" s="6"/>
      <c r="E792" s="6"/>
      <c r="F792" s="6">
        <v>261</v>
      </c>
      <c r="G792" s="6" t="s">
        <v>17</v>
      </c>
      <c r="H792" s="6"/>
    </row>
    <row r="793" spans="1:8" ht="18.75" customHeight="1">
      <c r="A793" s="10" t="s">
        <v>112</v>
      </c>
      <c r="B793" s="34" t="str">
        <f>_xlfn.LET(_xlpm.inp,$B$792,_xlpm.nInp,_xlfn.LET(_xlpm.raw,UPPER(TRIM($B$792)),_xlpm.clean,SUBSTITUTE(SUBSTITUTE(SUBSTITUTE(SUBSTITUTE(SUBSTITUTE(_xlpm.raw,"，",","),"、",","),"；",","),"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93" s="19"/>
      <c r="D793" s="6"/>
      <c r="E793" s="6"/>
      <c r="F793" s="6">
        <v>261</v>
      </c>
      <c r="G793" s="6" t="s">
        <v>17</v>
      </c>
      <c r="H793" s="6"/>
    </row>
    <row r="794" spans="1:8" ht="18.75" customHeight="1">
      <c r="A794" s="10" t="s">
        <v>113</v>
      </c>
      <c r="B794" s="35" t="str">
        <f>_xlfn.LET(_xlpm.inp,$B$792,_xlpm.nStd,_xlfn.LET(_xlpm.raw,UPPER(TRIM($G$784)),_xlpm.clean,SUBSTITUTE(SUBSTITUTE(SUBSTITUTE(SUBSTITUTE(SUBSTITUTE(_xlpm.raw,"，",","),"、",","),"；",","),"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4" s="18"/>
      <c r="D794" s="6"/>
      <c r="E794" s="6"/>
      <c r="F794" s="6">
        <v>261</v>
      </c>
      <c r="G794" s="6" t="s">
        <v>17</v>
      </c>
      <c r="H794" s="6"/>
    </row>
    <row r="795" spans="1:8" ht="18.75" customHeight="1">
      <c r="A795" s="37" t="s">
        <v>114</v>
      </c>
      <c r="B795" s="52" t="str">
        <f>_xlfn.LET(_xlpm.inp,$B$792,_xlpm.p,$H$784,IF(OR(LEN(TRIM(_xlpm.inp))=0,LEN(TRIM(_xlpm.p))=0,_xlpm.p=0),"",_xlpm.p))</f>
        <v/>
      </c>
      <c r="C795" s="53"/>
      <c r="D795" s="6"/>
      <c r="E795" s="6"/>
      <c r="F795" s="6">
        <v>261</v>
      </c>
      <c r="G795" s="6" t="s">
        <v>17</v>
      </c>
      <c r="H795" s="6"/>
    </row>
    <row r="796" spans="1:8" ht="18.75" customHeight="1" thickBot="1">
      <c r="A796" s="12"/>
      <c r="B796" s="54"/>
      <c r="C796" s="55"/>
      <c r="D796" s="6"/>
      <c r="E796" s="6"/>
      <c r="F796" s="6">
        <v>261</v>
      </c>
      <c r="G796" s="6" t="s">
        <v>17</v>
      </c>
      <c r="H796" s="6"/>
    </row>
    <row r="797" spans="1:8" ht="58.5" customHeight="1" thickTop="1" thickBot="1">
      <c r="A797" s="8" t="s">
        <v>2097</v>
      </c>
      <c r="B797" s="56" t="s">
        <v>2098</v>
      </c>
      <c r="C797" s="73"/>
      <c r="D797" s="6"/>
      <c r="E797" s="6"/>
      <c r="F797" s="6">
        <v>262</v>
      </c>
      <c r="G797" s="6" t="s">
        <v>15</v>
      </c>
      <c r="H797" s="6" t="s">
        <v>2375</v>
      </c>
    </row>
    <row r="798" spans="1:8" ht="18.75" customHeight="1">
      <c r="A798" s="9"/>
      <c r="B798" s="74"/>
      <c r="C798" s="75"/>
      <c r="D798" s="6"/>
      <c r="E798" s="6"/>
      <c r="F798" s="6">
        <v>262</v>
      </c>
      <c r="G798" s="6" t="s">
        <v>15</v>
      </c>
      <c r="H798" s="6" t="s">
        <v>2103</v>
      </c>
    </row>
    <row r="799" spans="1:8" ht="18.75" customHeight="1">
      <c r="A799" s="10" t="s">
        <v>820</v>
      </c>
      <c r="B799" s="64" t="s">
        <v>2099</v>
      </c>
      <c r="C799" s="65"/>
      <c r="D799" s="6"/>
      <c r="E799" s="6"/>
      <c r="F799" s="6">
        <v>262</v>
      </c>
      <c r="G799" s="6" t="s">
        <v>15</v>
      </c>
      <c r="H799" s="6" t="s">
        <v>2103</v>
      </c>
    </row>
    <row r="800" spans="1:8" ht="18.75" customHeight="1">
      <c r="A800" s="10" t="s">
        <v>821</v>
      </c>
      <c r="B800" s="64" t="s">
        <v>2100</v>
      </c>
      <c r="C800" s="65"/>
      <c r="D800" s="6"/>
      <c r="E800" s="6"/>
      <c r="F800" s="6">
        <v>262</v>
      </c>
      <c r="G800" s="6" t="s">
        <v>15</v>
      </c>
      <c r="H800" s="6" t="s">
        <v>2103</v>
      </c>
    </row>
    <row r="801" spans="1:8" ht="18.75" customHeight="1">
      <c r="A801" s="10" t="s">
        <v>822</v>
      </c>
      <c r="B801" s="64" t="s">
        <v>2101</v>
      </c>
      <c r="C801" s="65"/>
      <c r="D801" s="6"/>
      <c r="E801" s="6"/>
      <c r="F801" s="6">
        <v>262</v>
      </c>
      <c r="G801" s="6" t="s">
        <v>15</v>
      </c>
      <c r="H801" s="6" t="s">
        <v>2103</v>
      </c>
    </row>
    <row r="802" spans="1:8" ht="18.75" customHeight="1">
      <c r="A802" s="10" t="s">
        <v>823</v>
      </c>
      <c r="B802" s="64" t="s">
        <v>2102</v>
      </c>
      <c r="C802" s="65"/>
      <c r="D802" s="6"/>
      <c r="E802" s="6"/>
      <c r="F802" s="6">
        <v>262</v>
      </c>
      <c r="G802" s="6" t="s">
        <v>15</v>
      </c>
      <c r="H802" s="6" t="s">
        <v>2103</v>
      </c>
    </row>
    <row r="803" spans="1:8" ht="18.75" customHeight="1">
      <c r="A803" s="10"/>
      <c r="B803" s="62"/>
      <c r="C803" s="63"/>
      <c r="D803" s="6"/>
      <c r="E803" s="6"/>
      <c r="F803" s="6">
        <v>262</v>
      </c>
      <c r="G803" s="6" t="s">
        <v>15</v>
      </c>
      <c r="H803" s="6" t="s">
        <v>2103</v>
      </c>
    </row>
    <row r="804" spans="1:8" ht="18.75" customHeight="1" thickBot="1">
      <c r="A804" s="10"/>
      <c r="B804" s="66"/>
      <c r="C804" s="67"/>
      <c r="D804" s="6"/>
      <c r="E804" s="6"/>
      <c r="F804" s="6">
        <v>262</v>
      </c>
      <c r="G804" s="6" t="s">
        <v>15</v>
      </c>
      <c r="H804" s="6" t="s">
        <v>2103</v>
      </c>
    </row>
    <row r="805" spans="1:8" ht="18.75" customHeight="1" thickBot="1">
      <c r="A805" s="11" t="s">
        <v>111</v>
      </c>
      <c r="B805" s="25"/>
      <c r="C805" s="7"/>
      <c r="D805" s="6"/>
      <c r="E805" s="6"/>
      <c r="F805" s="6">
        <v>262</v>
      </c>
      <c r="G805" s="6" t="s">
        <v>15</v>
      </c>
      <c r="H805" s="6" t="s">
        <v>2103</v>
      </c>
    </row>
    <row r="806" spans="1:8" ht="18.75" customHeight="1">
      <c r="A806" s="10" t="s">
        <v>112</v>
      </c>
      <c r="B806" s="34" t="str">
        <f>_xlfn.LET(_xlpm.inp,$B$805,_xlpm.nInp,_xlfn.LET(_xlpm.raw,UPPER(TRIM($B$805)),_xlpm.clean,SUBSTITUTE(SUBSTITUTE(SUBSTITUTE(SUBSTITUTE(SUBSTITUTE(_xlpm.raw,"，",","),"、",","),"；",","),"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06" s="19"/>
      <c r="D806" s="6"/>
      <c r="E806" s="6"/>
      <c r="F806" s="6">
        <v>262</v>
      </c>
      <c r="G806" s="6" t="s">
        <v>15</v>
      </c>
      <c r="H806" s="6" t="s">
        <v>2103</v>
      </c>
    </row>
    <row r="807" spans="1:8" ht="18.75" customHeight="1">
      <c r="A807" s="10" t="s">
        <v>113</v>
      </c>
      <c r="B807" s="35" t="str">
        <f>_xlfn.LET(_xlpm.inp,$B$805,_xlpm.nStd,_xlfn.LET(_xlpm.raw,UPPER(TRIM($G$797)),_xlpm.clean,SUBSTITUTE(SUBSTITUTE(SUBSTITUTE(SUBSTITUTE(SUBSTITUTE(_xlpm.raw,"，",","),"、",","),"；",","),"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07" s="18"/>
      <c r="D807" s="6"/>
      <c r="E807" s="6"/>
      <c r="F807" s="6">
        <v>262</v>
      </c>
      <c r="G807" s="6" t="s">
        <v>15</v>
      </c>
      <c r="H807" s="6" t="s">
        <v>2103</v>
      </c>
    </row>
    <row r="808" spans="1:8" ht="18.75" customHeight="1">
      <c r="A808" s="37" t="s">
        <v>114</v>
      </c>
      <c r="B808" s="52" t="str">
        <f>_xlfn.LET(_xlpm.inp,$B$805,_xlpm.p,$H$797,IF(OR(LEN(TRIM(_xlpm.inp))=0,LEN(TRIM(_xlpm.p))=0,_xlpm.p=0),"",_xlpm.p))</f>
        <v/>
      </c>
      <c r="C808" s="53"/>
      <c r="D808" s="6"/>
      <c r="E808" s="6"/>
      <c r="F808" s="6">
        <v>262</v>
      </c>
      <c r="G808" s="6" t="s">
        <v>15</v>
      </c>
      <c r="H808" s="6" t="s">
        <v>2103</v>
      </c>
    </row>
    <row r="809" spans="1:8" ht="18.75" customHeight="1" thickBot="1">
      <c r="A809" s="12"/>
      <c r="B809" s="54"/>
      <c r="C809" s="55"/>
      <c r="D809" s="6"/>
      <c r="E809" s="6"/>
      <c r="F809" s="6">
        <v>262</v>
      </c>
      <c r="G809" s="6" t="s">
        <v>15</v>
      </c>
      <c r="H809" s="6" t="s">
        <v>2103</v>
      </c>
    </row>
    <row r="810" spans="1:8" ht="409.6" thickTop="1" thickBot="1">
      <c r="A810" s="8" t="s">
        <v>2104</v>
      </c>
      <c r="B810" s="56" t="s">
        <v>2105</v>
      </c>
      <c r="C810" s="73"/>
      <c r="D810" s="6"/>
      <c r="E810" s="6"/>
      <c r="F810" s="6">
        <v>263</v>
      </c>
      <c r="G810" s="6"/>
      <c r="H810" s="6" t="s">
        <v>2373</v>
      </c>
    </row>
    <row r="811" spans="1:8" ht="16.5">
      <c r="A811" s="9"/>
      <c r="B811" s="74"/>
      <c r="C811" s="75"/>
      <c r="D811" s="6"/>
      <c r="E811" s="6"/>
      <c r="F811" s="6">
        <v>263</v>
      </c>
      <c r="G811" s="6"/>
      <c r="H811" s="6"/>
    </row>
    <row r="812" spans="1:8" ht="16.5">
      <c r="A812" s="10" t="s">
        <v>820</v>
      </c>
      <c r="B812" s="64" t="s">
        <v>2106</v>
      </c>
      <c r="C812" s="65"/>
      <c r="D812" s="6"/>
      <c r="E812" s="6"/>
      <c r="F812" s="6">
        <v>263</v>
      </c>
      <c r="G812" s="6"/>
      <c r="H812" s="6"/>
    </row>
    <row r="813" spans="1:8" ht="16.5">
      <c r="A813" s="10" t="s">
        <v>821</v>
      </c>
      <c r="B813" s="64" t="s">
        <v>2107</v>
      </c>
      <c r="C813" s="65"/>
      <c r="D813" s="6"/>
      <c r="E813" s="6"/>
      <c r="F813" s="6">
        <v>263</v>
      </c>
      <c r="G813" s="6"/>
      <c r="H813" s="6"/>
    </row>
    <row r="814" spans="1:8" ht="16.5">
      <c r="A814" s="10" t="s">
        <v>822</v>
      </c>
      <c r="B814" s="64" t="s">
        <v>2401</v>
      </c>
      <c r="C814" s="65"/>
      <c r="D814" s="6"/>
      <c r="E814" s="6"/>
      <c r="F814" s="6">
        <v>263</v>
      </c>
      <c r="G814" s="6"/>
      <c r="H814" s="6"/>
    </row>
    <row r="815" spans="1:8" ht="16.5">
      <c r="A815" s="10" t="s">
        <v>823</v>
      </c>
      <c r="B815" s="64" t="s">
        <v>2402</v>
      </c>
      <c r="C815" s="65"/>
      <c r="D815" s="6"/>
      <c r="E815" s="6"/>
      <c r="F815" s="6">
        <v>263</v>
      </c>
      <c r="G815" s="6"/>
      <c r="H815" s="6"/>
    </row>
    <row r="816" spans="1:8" ht="16.5">
      <c r="A816" s="10"/>
      <c r="B816" s="62"/>
      <c r="C816" s="63"/>
      <c r="D816" s="6"/>
      <c r="E816" s="6"/>
      <c r="F816" s="6">
        <v>263</v>
      </c>
      <c r="G816" s="6"/>
      <c r="H816" s="6"/>
    </row>
    <row r="817" spans="1:8" ht="17.25" thickBot="1">
      <c r="A817" s="10"/>
      <c r="B817" s="66"/>
      <c r="C817" s="67"/>
      <c r="D817" s="6"/>
      <c r="E817" s="6"/>
      <c r="F817" s="6">
        <v>263</v>
      </c>
      <c r="G817" s="6"/>
      <c r="H817" s="6"/>
    </row>
    <row r="818" spans="1:8" ht="17.25" thickBot="1">
      <c r="A818" s="11" t="s">
        <v>111</v>
      </c>
      <c r="B818" s="25"/>
      <c r="C818" s="7"/>
      <c r="D818" s="6"/>
      <c r="E818" s="6"/>
      <c r="F818" s="6">
        <v>263</v>
      </c>
      <c r="G818" s="6"/>
      <c r="H818" s="6"/>
    </row>
    <row r="819" spans="1:8" ht="16.5">
      <c r="A819" s="10" t="s">
        <v>112</v>
      </c>
      <c r="B819" s="34" t="str">
        <f>_xlfn.LET(_xlpm.inp,$B$818,_xlpm.nInp,_xlfn.LET(_xlpm.raw,UPPER(TRIM($B$818)),_xlpm.clean,SUBSTITUTE(SUBSTITUTE(SUBSTITUTE(SUBSTITUTE(SUBSTITUTE(_xlpm.raw,"，",","),"、",","),"；",","),"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19" s="19"/>
      <c r="D819" s="6"/>
      <c r="E819" s="6"/>
      <c r="F819" s="6">
        <v>263</v>
      </c>
      <c r="G819" s="6"/>
      <c r="H819" s="6"/>
    </row>
    <row r="820" spans="1:8" ht="16.5">
      <c r="A820" s="10" t="s">
        <v>113</v>
      </c>
      <c r="B820" s="35" t="str">
        <f>_xlfn.LET(_xlpm.inp,$B$818,_xlpm.nStd,_xlfn.LET(_xlpm.raw,UPPER(TRIM($G$810)),_xlpm.clean,SUBSTITUTE(SUBSTITUTE(SUBSTITUTE(SUBSTITUTE(SUBSTITUTE(_xlpm.raw,"，",","),"、",","),"；",","),"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20" s="18"/>
      <c r="D820" s="6"/>
      <c r="E820" s="6"/>
      <c r="F820" s="6">
        <v>263</v>
      </c>
      <c r="G820" s="6"/>
      <c r="H820" s="6"/>
    </row>
    <row r="821" spans="1:8" ht="16.5">
      <c r="A821" s="37" t="s">
        <v>114</v>
      </c>
      <c r="B821" s="52" t="str">
        <f>_xlfn.LET(_xlpm.inp,$B$818,_xlpm.p,$H$810,IF(OR(LEN(TRIM(_xlpm.inp))=0,LEN(TRIM(_xlpm.p))=0,_xlpm.p=0),"",_xlpm.p))</f>
        <v/>
      </c>
      <c r="C821" s="53"/>
      <c r="D821" s="6"/>
      <c r="E821" s="6"/>
      <c r="F821" s="6">
        <v>263</v>
      </c>
      <c r="G821" s="6"/>
      <c r="H821" s="6"/>
    </row>
    <row r="822" spans="1:8" ht="17.25" thickBot="1">
      <c r="A822" s="12"/>
      <c r="B822" s="54"/>
      <c r="C822" s="55"/>
      <c r="D822" s="6"/>
      <c r="E822" s="6"/>
      <c r="F822" s="6">
        <v>263</v>
      </c>
      <c r="G822" s="6"/>
      <c r="H822" s="6"/>
    </row>
    <row r="823" spans="1:8" ht="58.5" customHeight="1" thickTop="1" thickBot="1">
      <c r="A823" s="8" t="s">
        <v>2108</v>
      </c>
      <c r="B823" s="56" t="s">
        <v>2109</v>
      </c>
      <c r="C823" s="73"/>
      <c r="D823" s="6"/>
      <c r="E823" s="6"/>
      <c r="F823" s="6">
        <v>264</v>
      </c>
      <c r="G823" s="6" t="s">
        <v>15</v>
      </c>
      <c r="H823" s="6" t="s">
        <v>2376</v>
      </c>
    </row>
    <row r="824" spans="1:8" ht="18.75" customHeight="1">
      <c r="A824" s="9"/>
      <c r="B824" s="74"/>
      <c r="C824" s="75"/>
      <c r="D824" s="6"/>
      <c r="E824" s="6"/>
      <c r="F824" s="6">
        <v>264</v>
      </c>
      <c r="G824" s="6" t="s">
        <v>15</v>
      </c>
      <c r="H824" s="6" t="s">
        <v>2114</v>
      </c>
    </row>
    <row r="825" spans="1:8" ht="18.75" customHeight="1">
      <c r="A825" s="10" t="s">
        <v>820</v>
      </c>
      <c r="B825" s="64" t="s">
        <v>2110</v>
      </c>
      <c r="C825" s="65"/>
      <c r="D825" s="6"/>
      <c r="E825" s="6"/>
      <c r="F825" s="6">
        <v>264</v>
      </c>
      <c r="G825" s="6" t="s">
        <v>15</v>
      </c>
      <c r="H825" s="6" t="s">
        <v>2114</v>
      </c>
    </row>
    <row r="826" spans="1:8" ht="18.75" customHeight="1">
      <c r="A826" s="10" t="s">
        <v>821</v>
      </c>
      <c r="B826" s="64" t="s">
        <v>2111</v>
      </c>
      <c r="C826" s="65"/>
      <c r="D826" s="6"/>
      <c r="E826" s="6"/>
      <c r="F826" s="6">
        <v>264</v>
      </c>
      <c r="G826" s="6" t="s">
        <v>15</v>
      </c>
      <c r="H826" s="6" t="s">
        <v>2114</v>
      </c>
    </row>
    <row r="827" spans="1:8" ht="18.75" customHeight="1">
      <c r="A827" s="10" t="s">
        <v>822</v>
      </c>
      <c r="B827" s="64" t="s">
        <v>2112</v>
      </c>
      <c r="C827" s="65"/>
      <c r="D827" s="6"/>
      <c r="E827" s="6"/>
      <c r="F827" s="6">
        <v>264</v>
      </c>
      <c r="G827" s="6" t="s">
        <v>15</v>
      </c>
      <c r="H827" s="6" t="s">
        <v>2114</v>
      </c>
    </row>
    <row r="828" spans="1:8" ht="18.75" customHeight="1">
      <c r="A828" s="10" t="s">
        <v>823</v>
      </c>
      <c r="B828" s="64" t="s">
        <v>2113</v>
      </c>
      <c r="C828" s="65"/>
      <c r="D828" s="6"/>
      <c r="E828" s="6"/>
      <c r="F828" s="6">
        <v>264</v>
      </c>
      <c r="G828" s="6" t="s">
        <v>15</v>
      </c>
      <c r="H828" s="6" t="s">
        <v>2114</v>
      </c>
    </row>
    <row r="829" spans="1:8" ht="18.75" customHeight="1">
      <c r="A829" s="10"/>
      <c r="B829" s="62"/>
      <c r="C829" s="63"/>
      <c r="D829" s="6"/>
      <c r="E829" s="6"/>
      <c r="F829" s="6">
        <v>264</v>
      </c>
      <c r="G829" s="6" t="s">
        <v>15</v>
      </c>
      <c r="H829" s="6" t="s">
        <v>2114</v>
      </c>
    </row>
    <row r="830" spans="1:8" ht="18.75" customHeight="1" thickBot="1">
      <c r="A830" s="10"/>
      <c r="B830" s="66"/>
      <c r="C830" s="67"/>
      <c r="D830" s="6"/>
      <c r="E830" s="6"/>
      <c r="F830" s="6">
        <v>264</v>
      </c>
      <c r="G830" s="6" t="s">
        <v>15</v>
      </c>
      <c r="H830" s="6" t="s">
        <v>2114</v>
      </c>
    </row>
    <row r="831" spans="1:8" ht="18.75" customHeight="1" thickBot="1">
      <c r="A831" s="11" t="s">
        <v>111</v>
      </c>
      <c r="B831" s="25"/>
      <c r="C831" s="7"/>
      <c r="D831" s="6"/>
      <c r="E831" s="6"/>
      <c r="F831" s="6">
        <v>264</v>
      </c>
      <c r="G831" s="6" t="s">
        <v>15</v>
      </c>
      <c r="H831" s="6" t="s">
        <v>2114</v>
      </c>
    </row>
    <row r="832" spans="1:8" ht="18.75" customHeight="1">
      <c r="A832" s="10" t="s">
        <v>112</v>
      </c>
      <c r="B832" s="34" t="str">
        <f>_xlfn.LET(_xlpm.inp,$B$831,_xlpm.nInp,_xlfn.LET(_xlpm.raw,UPPER(TRIM($B$831)),_xlpm.clean,SUBSTITUTE(SUBSTITUTE(SUBSTITUTE(SUBSTITUTE(SUBSTITUTE(_xlpm.raw,"，",","),"、",","),"；",","),"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32" s="19"/>
      <c r="D832" s="6"/>
      <c r="E832" s="6"/>
      <c r="F832" s="6">
        <v>264</v>
      </c>
      <c r="G832" s="6" t="s">
        <v>15</v>
      </c>
      <c r="H832" s="6" t="s">
        <v>2114</v>
      </c>
    </row>
    <row r="833" spans="1:8" ht="18.75" customHeight="1">
      <c r="A833" s="10" t="s">
        <v>113</v>
      </c>
      <c r="B833" s="35" t="str">
        <f>_xlfn.LET(_xlpm.inp,$B$831,_xlpm.nStd,_xlfn.LET(_xlpm.raw,UPPER(TRIM($G$823)),_xlpm.clean,SUBSTITUTE(SUBSTITUTE(SUBSTITUTE(SUBSTITUTE(SUBSTITUTE(_xlpm.raw,"，",","),"、",","),"；",","),"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33" s="18"/>
      <c r="D833" s="6"/>
      <c r="E833" s="6"/>
      <c r="F833" s="6">
        <v>264</v>
      </c>
      <c r="G833" s="6" t="s">
        <v>15</v>
      </c>
      <c r="H833" s="6" t="s">
        <v>2114</v>
      </c>
    </row>
    <row r="834" spans="1:8" ht="18.75" customHeight="1">
      <c r="A834" s="37" t="s">
        <v>114</v>
      </c>
      <c r="B834" s="52" t="str">
        <f>_xlfn.LET(_xlpm.inp,$B$831,_xlpm.p,$H$823,IF(OR(LEN(TRIM(_xlpm.inp))=0,LEN(TRIM(_xlpm.p))=0,_xlpm.p=0),"",_xlpm.p))</f>
        <v/>
      </c>
      <c r="C834" s="53"/>
      <c r="D834" s="6"/>
      <c r="E834" s="6"/>
      <c r="F834" s="6">
        <v>264</v>
      </c>
      <c r="G834" s="6" t="s">
        <v>15</v>
      </c>
      <c r="H834" s="6" t="s">
        <v>2114</v>
      </c>
    </row>
    <row r="835" spans="1:8" ht="18.75" customHeight="1" thickBot="1">
      <c r="A835" s="12"/>
      <c r="B835" s="54"/>
      <c r="C835" s="55"/>
      <c r="D835" s="6"/>
      <c r="E835" s="6"/>
      <c r="F835" s="6">
        <v>264</v>
      </c>
      <c r="G835" s="6" t="s">
        <v>15</v>
      </c>
      <c r="H835" s="6" t="s">
        <v>2114</v>
      </c>
    </row>
    <row r="836" spans="1:8" ht="58.5" customHeight="1" thickTop="1" thickBot="1">
      <c r="A836" s="8" t="s">
        <v>2115</v>
      </c>
      <c r="B836" s="56" t="s">
        <v>2116</v>
      </c>
      <c r="C836" s="73"/>
      <c r="D836" s="6"/>
      <c r="E836" s="6"/>
      <c r="F836" s="6">
        <v>265</v>
      </c>
      <c r="G836" s="6" t="s">
        <v>17</v>
      </c>
      <c r="H836" s="6" t="s">
        <v>2121</v>
      </c>
    </row>
    <row r="837" spans="1:8" ht="18.75" customHeight="1">
      <c r="A837" s="9"/>
      <c r="B837" s="74"/>
      <c r="C837" s="75"/>
      <c r="D837" s="6"/>
      <c r="E837" s="6"/>
      <c r="F837" s="6">
        <v>265</v>
      </c>
      <c r="G837" s="6" t="s">
        <v>17</v>
      </c>
      <c r="H837" s="6" t="s">
        <v>2121</v>
      </c>
    </row>
    <row r="838" spans="1:8" ht="18.75" customHeight="1">
      <c r="A838" s="10" t="s">
        <v>820</v>
      </c>
      <c r="B838" s="64" t="s">
        <v>2117</v>
      </c>
      <c r="C838" s="65"/>
      <c r="D838" s="6"/>
      <c r="E838" s="6"/>
      <c r="F838" s="6">
        <v>265</v>
      </c>
      <c r="G838" s="6" t="s">
        <v>17</v>
      </c>
      <c r="H838" s="6" t="s">
        <v>2121</v>
      </c>
    </row>
    <row r="839" spans="1:8" ht="18.75" customHeight="1">
      <c r="A839" s="10" t="s">
        <v>821</v>
      </c>
      <c r="B839" s="64" t="s">
        <v>2118</v>
      </c>
      <c r="C839" s="65"/>
      <c r="D839" s="6"/>
      <c r="E839" s="6"/>
      <c r="F839" s="6">
        <v>265</v>
      </c>
      <c r="G839" s="6" t="s">
        <v>17</v>
      </c>
      <c r="H839" s="6" t="s">
        <v>2121</v>
      </c>
    </row>
    <row r="840" spans="1:8" ht="18.75" customHeight="1">
      <c r="A840" s="10" t="s">
        <v>822</v>
      </c>
      <c r="B840" s="64" t="s">
        <v>2119</v>
      </c>
      <c r="C840" s="65"/>
      <c r="D840" s="6"/>
      <c r="E840" s="6"/>
      <c r="F840" s="6">
        <v>265</v>
      </c>
      <c r="G840" s="6" t="s">
        <v>17</v>
      </c>
      <c r="H840" s="6" t="s">
        <v>2121</v>
      </c>
    </row>
    <row r="841" spans="1:8" ht="18.75" customHeight="1">
      <c r="A841" s="10" t="s">
        <v>823</v>
      </c>
      <c r="B841" s="64" t="s">
        <v>2120</v>
      </c>
      <c r="C841" s="65"/>
      <c r="D841" s="6"/>
      <c r="E841" s="6"/>
      <c r="F841" s="6">
        <v>265</v>
      </c>
      <c r="G841" s="6" t="s">
        <v>17</v>
      </c>
      <c r="H841" s="6" t="s">
        <v>2121</v>
      </c>
    </row>
    <row r="842" spans="1:8" ht="18.75" customHeight="1">
      <c r="A842" s="10"/>
      <c r="B842" s="62"/>
      <c r="C842" s="63"/>
      <c r="D842" s="6"/>
      <c r="E842" s="6"/>
      <c r="F842" s="6">
        <v>265</v>
      </c>
      <c r="G842" s="6" t="s">
        <v>17</v>
      </c>
      <c r="H842" s="6" t="s">
        <v>2121</v>
      </c>
    </row>
    <row r="843" spans="1:8" ht="18.75" customHeight="1" thickBot="1">
      <c r="A843" s="10"/>
      <c r="B843" s="66"/>
      <c r="C843" s="67"/>
      <c r="D843" s="6"/>
      <c r="E843" s="6"/>
      <c r="F843" s="6">
        <v>265</v>
      </c>
      <c r="G843" s="6" t="s">
        <v>17</v>
      </c>
      <c r="H843" s="6" t="s">
        <v>2121</v>
      </c>
    </row>
    <row r="844" spans="1:8" ht="18.75" customHeight="1" thickBot="1">
      <c r="A844" s="11" t="s">
        <v>111</v>
      </c>
      <c r="B844" s="25"/>
      <c r="C844" s="7"/>
      <c r="D844" s="6"/>
      <c r="E844" s="6"/>
      <c r="F844" s="6">
        <v>265</v>
      </c>
      <c r="G844" s="6" t="s">
        <v>17</v>
      </c>
      <c r="H844" s="6" t="s">
        <v>2121</v>
      </c>
    </row>
    <row r="845" spans="1:8" ht="18.75" customHeight="1">
      <c r="A845" s="10" t="s">
        <v>112</v>
      </c>
      <c r="B845" s="34" t="str">
        <f>_xlfn.LET(_xlpm.inp,$B$844,_xlpm.nInp,_xlfn.LET(_xlpm.raw,UPPER(TRIM($B$844)),_xlpm.clean,SUBSTITUTE(SUBSTITUTE(SUBSTITUTE(SUBSTITUTE(SUBSTITUTE(_xlpm.raw,"，",","),"、",","),"；",","),"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45" s="19"/>
      <c r="D845" s="6"/>
      <c r="E845" s="6"/>
      <c r="F845" s="6">
        <v>265</v>
      </c>
      <c r="G845" s="6" t="s">
        <v>17</v>
      </c>
      <c r="H845" s="6" t="s">
        <v>2121</v>
      </c>
    </row>
    <row r="846" spans="1:8" ht="18.75" customHeight="1">
      <c r="A846" s="10" t="s">
        <v>113</v>
      </c>
      <c r="B846" s="35" t="str">
        <f>_xlfn.LET(_xlpm.inp,$B$844,_xlpm.nStd,_xlfn.LET(_xlpm.raw,UPPER(TRIM($G$836)),_xlpm.clean,SUBSTITUTE(SUBSTITUTE(SUBSTITUTE(SUBSTITUTE(SUBSTITUTE(_xlpm.raw,"，",","),"、",","),"；",","),"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46" s="18"/>
      <c r="D846" s="6"/>
      <c r="E846" s="6"/>
      <c r="F846" s="6">
        <v>265</v>
      </c>
      <c r="G846" s="6" t="s">
        <v>17</v>
      </c>
      <c r="H846" s="6" t="s">
        <v>2121</v>
      </c>
    </row>
    <row r="847" spans="1:8" ht="18.75" customHeight="1">
      <c r="A847" s="37" t="s">
        <v>114</v>
      </c>
      <c r="B847" s="52" t="str">
        <f>_xlfn.LET(_xlpm.inp,$B$844,_xlpm.p,$H$836,IF(OR(LEN(TRIM(_xlpm.inp))=0,LEN(TRIM(_xlpm.p))=0,_xlpm.p=0),"",_xlpm.p))</f>
        <v/>
      </c>
      <c r="C847" s="53"/>
      <c r="D847" s="6"/>
      <c r="E847" s="6"/>
      <c r="F847" s="6">
        <v>265</v>
      </c>
      <c r="G847" s="6" t="s">
        <v>17</v>
      </c>
      <c r="H847" s="6" t="s">
        <v>2121</v>
      </c>
    </row>
    <row r="848" spans="1:8" ht="18.75" customHeight="1" thickBot="1">
      <c r="A848" s="12"/>
      <c r="B848" s="54"/>
      <c r="C848" s="55"/>
      <c r="D848" s="6"/>
      <c r="E848" s="6"/>
      <c r="F848" s="6">
        <v>265</v>
      </c>
      <c r="G848" s="6" t="s">
        <v>17</v>
      </c>
      <c r="H848" s="6" t="s">
        <v>2121</v>
      </c>
    </row>
    <row r="849" spans="1:8" ht="58.5" customHeight="1" thickTop="1" thickBot="1">
      <c r="A849" s="8" t="s">
        <v>2122</v>
      </c>
      <c r="B849" s="56" t="s">
        <v>2123</v>
      </c>
      <c r="C849" s="73"/>
      <c r="D849" s="6"/>
      <c r="E849" s="6"/>
      <c r="F849" s="6">
        <v>266</v>
      </c>
      <c r="G849" s="6" t="s">
        <v>15</v>
      </c>
      <c r="H849" s="6" t="s">
        <v>2377</v>
      </c>
    </row>
    <row r="850" spans="1:8" ht="18.75" customHeight="1">
      <c r="A850" s="9"/>
      <c r="B850" s="74"/>
      <c r="C850" s="75"/>
      <c r="D850" s="6"/>
      <c r="E850" s="6"/>
      <c r="F850" s="6">
        <v>266</v>
      </c>
      <c r="G850" s="6" t="s">
        <v>15</v>
      </c>
      <c r="H850" s="6" t="s">
        <v>2128</v>
      </c>
    </row>
    <row r="851" spans="1:8" ht="18.75" customHeight="1">
      <c r="A851" s="10" t="s">
        <v>820</v>
      </c>
      <c r="B851" s="64" t="s">
        <v>2124</v>
      </c>
      <c r="C851" s="65"/>
      <c r="D851" s="6"/>
      <c r="E851" s="6"/>
      <c r="F851" s="6">
        <v>266</v>
      </c>
      <c r="G851" s="6" t="s">
        <v>15</v>
      </c>
      <c r="H851" s="6" t="s">
        <v>2128</v>
      </c>
    </row>
    <row r="852" spans="1:8" ht="18.75" customHeight="1">
      <c r="A852" s="10" t="s">
        <v>821</v>
      </c>
      <c r="B852" s="64" t="s">
        <v>2125</v>
      </c>
      <c r="C852" s="65"/>
      <c r="D852" s="6"/>
      <c r="E852" s="6"/>
      <c r="F852" s="6">
        <v>266</v>
      </c>
      <c r="G852" s="6" t="s">
        <v>15</v>
      </c>
      <c r="H852" s="6" t="s">
        <v>2128</v>
      </c>
    </row>
    <row r="853" spans="1:8" ht="18.75" customHeight="1">
      <c r="A853" s="10" t="s">
        <v>822</v>
      </c>
      <c r="B853" s="64" t="s">
        <v>2126</v>
      </c>
      <c r="C853" s="65"/>
      <c r="D853" s="6"/>
      <c r="E853" s="6"/>
      <c r="F853" s="6">
        <v>266</v>
      </c>
      <c r="G853" s="6" t="s">
        <v>15</v>
      </c>
      <c r="H853" s="6" t="s">
        <v>2128</v>
      </c>
    </row>
    <row r="854" spans="1:8" ht="18.75" customHeight="1">
      <c r="A854" s="10" t="s">
        <v>823</v>
      </c>
      <c r="B854" s="64" t="s">
        <v>2127</v>
      </c>
      <c r="C854" s="65"/>
      <c r="D854" s="6"/>
      <c r="E854" s="6"/>
      <c r="F854" s="6">
        <v>266</v>
      </c>
      <c r="G854" s="6" t="s">
        <v>15</v>
      </c>
      <c r="H854" s="6" t="s">
        <v>2128</v>
      </c>
    </row>
    <row r="855" spans="1:8" ht="18.75" customHeight="1">
      <c r="A855" s="10"/>
      <c r="B855" s="62"/>
      <c r="C855" s="63"/>
      <c r="D855" s="6"/>
      <c r="E855" s="6"/>
      <c r="F855" s="6">
        <v>266</v>
      </c>
      <c r="G855" s="6" t="s">
        <v>15</v>
      </c>
      <c r="H855" s="6" t="s">
        <v>2128</v>
      </c>
    </row>
    <row r="856" spans="1:8" ht="18.75" customHeight="1" thickBot="1">
      <c r="A856" s="10"/>
      <c r="B856" s="66"/>
      <c r="C856" s="67"/>
      <c r="D856" s="6"/>
      <c r="E856" s="6"/>
      <c r="F856" s="6">
        <v>266</v>
      </c>
      <c r="G856" s="6" t="s">
        <v>15</v>
      </c>
      <c r="H856" s="6" t="s">
        <v>2128</v>
      </c>
    </row>
    <row r="857" spans="1:8" ht="18.75" customHeight="1" thickBot="1">
      <c r="A857" s="11" t="s">
        <v>111</v>
      </c>
      <c r="B857" s="25"/>
      <c r="C857" s="7"/>
      <c r="D857" s="6"/>
      <c r="E857" s="6"/>
      <c r="F857" s="6">
        <v>266</v>
      </c>
      <c r="G857" s="6" t="s">
        <v>15</v>
      </c>
      <c r="H857" s="6" t="s">
        <v>2128</v>
      </c>
    </row>
    <row r="858" spans="1:8" ht="18.75" customHeight="1">
      <c r="A858" s="10" t="s">
        <v>112</v>
      </c>
      <c r="B858" s="34" t="str">
        <f>_xlfn.LET(_xlpm.inp,$B$857,_xlpm.nInp,_xlfn.LET(_xlpm.raw,UPPER(TRIM($B$857)),_xlpm.clean,SUBSTITUTE(SUBSTITUTE(SUBSTITUTE(SUBSTITUTE(SUBSTITUTE(_xlpm.raw,"，",","),"、",","),"；",","),"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58" s="19"/>
      <c r="D858" s="6"/>
      <c r="E858" s="6"/>
      <c r="F858" s="6">
        <v>266</v>
      </c>
      <c r="G858" s="6" t="s">
        <v>15</v>
      </c>
      <c r="H858" s="6" t="s">
        <v>2128</v>
      </c>
    </row>
    <row r="859" spans="1:8" ht="18.75" customHeight="1">
      <c r="A859" s="10" t="s">
        <v>113</v>
      </c>
      <c r="B859" s="35" t="str">
        <f>_xlfn.LET(_xlpm.inp,$B$857,_xlpm.nStd,_xlfn.LET(_xlpm.raw,UPPER(TRIM($G$849)),_xlpm.clean,SUBSTITUTE(SUBSTITUTE(SUBSTITUTE(SUBSTITUTE(SUBSTITUTE(_xlpm.raw,"，",","),"、",","),"；",","),"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59" s="18"/>
      <c r="D859" s="6"/>
      <c r="E859" s="6"/>
      <c r="F859" s="6">
        <v>266</v>
      </c>
      <c r="G859" s="6" t="s">
        <v>15</v>
      </c>
      <c r="H859" s="6" t="s">
        <v>2128</v>
      </c>
    </row>
    <row r="860" spans="1:8" ht="18.75" customHeight="1">
      <c r="A860" s="37" t="s">
        <v>114</v>
      </c>
      <c r="B860" s="52" t="str">
        <f>_xlfn.LET(_xlpm.inp,$B$857,_xlpm.p,$H$849,IF(OR(LEN(TRIM(_xlpm.inp))=0,LEN(TRIM(_xlpm.p))=0,_xlpm.p=0),"",_xlpm.p))</f>
        <v/>
      </c>
      <c r="C860" s="53"/>
      <c r="D860" s="6"/>
      <c r="E860" s="6"/>
      <c r="F860" s="6">
        <v>266</v>
      </c>
      <c r="G860" s="6" t="s">
        <v>15</v>
      </c>
      <c r="H860" s="6" t="s">
        <v>2128</v>
      </c>
    </row>
    <row r="861" spans="1:8" ht="18.75" customHeight="1" thickBot="1">
      <c r="A861" s="12"/>
      <c r="B861" s="54"/>
      <c r="C861" s="55"/>
      <c r="D861" s="6"/>
      <c r="E861" s="6"/>
      <c r="F861" s="6">
        <v>266</v>
      </c>
      <c r="G861" s="6" t="s">
        <v>15</v>
      </c>
      <c r="H861" s="6" t="s">
        <v>2128</v>
      </c>
    </row>
    <row r="862" spans="1:8" ht="58.5" customHeight="1" thickTop="1" thickBot="1">
      <c r="A862" s="8" t="s">
        <v>2129</v>
      </c>
      <c r="B862" s="56" t="s">
        <v>2130</v>
      </c>
      <c r="C862" s="73"/>
      <c r="D862" s="6"/>
      <c r="E862" s="6"/>
      <c r="F862" s="6">
        <v>267</v>
      </c>
      <c r="G862" s="6" t="s">
        <v>16</v>
      </c>
      <c r="H862" s="6" t="s">
        <v>2135</v>
      </c>
    </row>
    <row r="863" spans="1:8" ht="18.75" customHeight="1">
      <c r="A863" s="9"/>
      <c r="B863" s="74"/>
      <c r="C863" s="75"/>
      <c r="D863" s="6"/>
      <c r="E863" s="6"/>
      <c r="F863" s="6">
        <v>267</v>
      </c>
      <c r="G863" s="6" t="s">
        <v>16</v>
      </c>
      <c r="H863" s="6" t="s">
        <v>2135</v>
      </c>
    </row>
    <row r="864" spans="1:8" ht="18.75" customHeight="1">
      <c r="A864" s="10" t="s">
        <v>820</v>
      </c>
      <c r="B864" s="64" t="s">
        <v>2131</v>
      </c>
      <c r="C864" s="65"/>
      <c r="D864" s="6"/>
      <c r="E864" s="6"/>
      <c r="F864" s="6">
        <v>267</v>
      </c>
      <c r="G864" s="6" t="s">
        <v>16</v>
      </c>
      <c r="H864" s="6" t="s">
        <v>2135</v>
      </c>
    </row>
    <row r="865" spans="1:8" ht="18.75" customHeight="1">
      <c r="A865" s="10" t="s">
        <v>821</v>
      </c>
      <c r="B865" s="64" t="s">
        <v>2132</v>
      </c>
      <c r="C865" s="65"/>
      <c r="D865" s="6"/>
      <c r="E865" s="6"/>
      <c r="F865" s="6">
        <v>267</v>
      </c>
      <c r="G865" s="6" t="s">
        <v>16</v>
      </c>
      <c r="H865" s="6" t="s">
        <v>2135</v>
      </c>
    </row>
    <row r="866" spans="1:8" ht="18.75" customHeight="1">
      <c r="A866" s="10" t="s">
        <v>822</v>
      </c>
      <c r="B866" s="64" t="s">
        <v>2133</v>
      </c>
      <c r="C866" s="65"/>
      <c r="D866" s="6"/>
      <c r="E866" s="6"/>
      <c r="F866" s="6">
        <v>267</v>
      </c>
      <c r="G866" s="6" t="s">
        <v>16</v>
      </c>
      <c r="H866" s="6" t="s">
        <v>2135</v>
      </c>
    </row>
    <row r="867" spans="1:8" ht="18.75" customHeight="1">
      <c r="A867" s="10" t="s">
        <v>823</v>
      </c>
      <c r="B867" s="64" t="s">
        <v>2134</v>
      </c>
      <c r="C867" s="65"/>
      <c r="D867" s="6"/>
      <c r="E867" s="6"/>
      <c r="F867" s="6">
        <v>267</v>
      </c>
      <c r="G867" s="6" t="s">
        <v>16</v>
      </c>
      <c r="H867" s="6" t="s">
        <v>2135</v>
      </c>
    </row>
    <row r="868" spans="1:8" ht="18.75" customHeight="1">
      <c r="A868" s="10"/>
      <c r="B868" s="62"/>
      <c r="C868" s="63"/>
      <c r="D868" s="6"/>
      <c r="E868" s="6"/>
      <c r="F868" s="6">
        <v>267</v>
      </c>
      <c r="G868" s="6" t="s">
        <v>16</v>
      </c>
      <c r="H868" s="6" t="s">
        <v>2135</v>
      </c>
    </row>
    <row r="869" spans="1:8" ht="18.75" customHeight="1" thickBot="1">
      <c r="A869" s="10"/>
      <c r="B869" s="66"/>
      <c r="C869" s="67"/>
      <c r="D869" s="6"/>
      <c r="E869" s="6"/>
      <c r="F869" s="6">
        <v>267</v>
      </c>
      <c r="G869" s="6" t="s">
        <v>16</v>
      </c>
      <c r="H869" s="6" t="s">
        <v>2135</v>
      </c>
    </row>
    <row r="870" spans="1:8" ht="18.75" customHeight="1" thickBot="1">
      <c r="A870" s="11" t="s">
        <v>111</v>
      </c>
      <c r="B870" s="25"/>
      <c r="C870" s="7"/>
      <c r="D870" s="6"/>
      <c r="E870" s="6"/>
      <c r="F870" s="6">
        <v>267</v>
      </c>
      <c r="G870" s="6" t="s">
        <v>16</v>
      </c>
      <c r="H870" s="6" t="s">
        <v>2135</v>
      </c>
    </row>
    <row r="871" spans="1:8" ht="18.75" customHeight="1">
      <c r="A871" s="10" t="s">
        <v>112</v>
      </c>
      <c r="B871" s="34" t="str">
        <f>_xlfn.LET(_xlpm.inp,$B$870,_xlpm.nInp,_xlfn.LET(_xlpm.raw,UPPER(TRIM($B$870)),_xlpm.clean,SUBSTITUTE(SUBSTITUTE(SUBSTITUTE(SUBSTITUTE(SUBSTITUTE(_xlpm.raw,"，",","),"、",","),"；",","),"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71" s="19"/>
      <c r="D871" s="6"/>
      <c r="E871" s="6"/>
      <c r="F871" s="6">
        <v>267</v>
      </c>
      <c r="G871" s="6" t="s">
        <v>16</v>
      </c>
      <c r="H871" s="6" t="s">
        <v>2135</v>
      </c>
    </row>
    <row r="872" spans="1:8" ht="18.75" customHeight="1">
      <c r="A872" s="10" t="s">
        <v>113</v>
      </c>
      <c r="B872" s="35" t="str">
        <f>_xlfn.LET(_xlpm.inp,$B$870,_xlpm.nStd,_xlfn.LET(_xlpm.raw,UPPER(TRIM($G$862)),_xlpm.clean,SUBSTITUTE(SUBSTITUTE(SUBSTITUTE(SUBSTITUTE(SUBSTITUTE(_xlpm.raw,"，",","),"、",","),"；",","),"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72" s="18"/>
      <c r="D872" s="6"/>
      <c r="E872" s="6"/>
      <c r="F872" s="6">
        <v>267</v>
      </c>
      <c r="G872" s="6" t="s">
        <v>16</v>
      </c>
      <c r="H872" s="6" t="s">
        <v>2135</v>
      </c>
    </row>
    <row r="873" spans="1:8" ht="18.75" customHeight="1">
      <c r="A873" s="37" t="s">
        <v>114</v>
      </c>
      <c r="B873" s="52" t="str">
        <f>_xlfn.LET(_xlpm.inp,$B$870,_xlpm.p,$H$862,IF(OR(LEN(TRIM(_xlpm.inp))=0,LEN(TRIM(_xlpm.p))=0,_xlpm.p=0),"",_xlpm.p))</f>
        <v/>
      </c>
      <c r="C873" s="53"/>
      <c r="D873" s="6"/>
      <c r="E873" s="6"/>
      <c r="F873" s="6">
        <v>267</v>
      </c>
      <c r="G873" s="6" t="s">
        <v>16</v>
      </c>
      <c r="H873" s="6" t="s">
        <v>2135</v>
      </c>
    </row>
    <row r="874" spans="1:8" ht="18.75" customHeight="1" thickBot="1">
      <c r="A874" s="12"/>
      <c r="B874" s="54"/>
      <c r="C874" s="55"/>
      <c r="D874" s="6"/>
      <c r="E874" s="6"/>
      <c r="F874" s="6">
        <v>267</v>
      </c>
      <c r="G874" s="6" t="s">
        <v>16</v>
      </c>
      <c r="H874" s="6" t="s">
        <v>2135</v>
      </c>
    </row>
    <row r="875" spans="1:8" ht="58.5" customHeight="1" thickTop="1" thickBot="1">
      <c r="A875" s="8" t="s">
        <v>2136</v>
      </c>
      <c r="B875" s="56" t="s">
        <v>2137</v>
      </c>
      <c r="C875" s="73"/>
      <c r="D875" s="6"/>
      <c r="E875" s="6"/>
      <c r="F875" s="6">
        <v>268</v>
      </c>
      <c r="G875" s="6" t="s">
        <v>15</v>
      </c>
      <c r="H875" s="6" t="s">
        <v>2142</v>
      </c>
    </row>
    <row r="876" spans="1:8" ht="18.75" customHeight="1">
      <c r="A876" s="9"/>
      <c r="B876" s="74"/>
      <c r="C876" s="75"/>
      <c r="D876" s="6"/>
      <c r="E876" s="6"/>
      <c r="F876" s="6">
        <v>268</v>
      </c>
      <c r="G876" s="6" t="s">
        <v>15</v>
      </c>
      <c r="H876" s="6" t="s">
        <v>2142</v>
      </c>
    </row>
    <row r="877" spans="1:8" ht="18.75" customHeight="1">
      <c r="A877" s="10" t="s">
        <v>820</v>
      </c>
      <c r="B877" s="64" t="s">
        <v>2138</v>
      </c>
      <c r="C877" s="65"/>
      <c r="D877" s="6"/>
      <c r="E877" s="6"/>
      <c r="F877" s="6">
        <v>268</v>
      </c>
      <c r="G877" s="6" t="s">
        <v>15</v>
      </c>
      <c r="H877" s="6" t="s">
        <v>2142</v>
      </c>
    </row>
    <row r="878" spans="1:8" ht="18.75" customHeight="1">
      <c r="A878" s="10" t="s">
        <v>821</v>
      </c>
      <c r="B878" s="64" t="s">
        <v>2139</v>
      </c>
      <c r="C878" s="65"/>
      <c r="D878" s="6"/>
      <c r="E878" s="6"/>
      <c r="F878" s="6">
        <v>268</v>
      </c>
      <c r="G878" s="6" t="s">
        <v>15</v>
      </c>
      <c r="H878" s="6" t="s">
        <v>2142</v>
      </c>
    </row>
    <row r="879" spans="1:8" ht="18.75" customHeight="1">
      <c r="A879" s="10" t="s">
        <v>822</v>
      </c>
      <c r="B879" s="64" t="s">
        <v>2140</v>
      </c>
      <c r="C879" s="65"/>
      <c r="D879" s="6"/>
      <c r="E879" s="6"/>
      <c r="F879" s="6">
        <v>268</v>
      </c>
      <c r="G879" s="6" t="s">
        <v>15</v>
      </c>
      <c r="H879" s="6" t="s">
        <v>2142</v>
      </c>
    </row>
    <row r="880" spans="1:8" ht="18.75" customHeight="1">
      <c r="A880" s="10" t="s">
        <v>823</v>
      </c>
      <c r="B880" s="64" t="s">
        <v>2141</v>
      </c>
      <c r="C880" s="65"/>
      <c r="D880" s="6"/>
      <c r="E880" s="6"/>
      <c r="F880" s="6">
        <v>268</v>
      </c>
      <c r="G880" s="6" t="s">
        <v>15</v>
      </c>
      <c r="H880" s="6" t="s">
        <v>2142</v>
      </c>
    </row>
    <row r="881" spans="1:8" ht="18.75" customHeight="1">
      <c r="A881" s="10"/>
      <c r="B881" s="62"/>
      <c r="C881" s="63"/>
      <c r="D881" s="6"/>
      <c r="E881" s="6"/>
      <c r="F881" s="6">
        <v>268</v>
      </c>
      <c r="G881" s="6" t="s">
        <v>15</v>
      </c>
      <c r="H881" s="6" t="s">
        <v>2142</v>
      </c>
    </row>
    <row r="882" spans="1:8" ht="18.75" customHeight="1" thickBot="1">
      <c r="A882" s="10"/>
      <c r="B882" s="66"/>
      <c r="C882" s="67"/>
      <c r="D882" s="6"/>
      <c r="E882" s="6"/>
      <c r="F882" s="6">
        <v>268</v>
      </c>
      <c r="G882" s="6" t="s">
        <v>15</v>
      </c>
      <c r="H882" s="6" t="s">
        <v>2142</v>
      </c>
    </row>
    <row r="883" spans="1:8" ht="18.75" customHeight="1" thickBot="1">
      <c r="A883" s="11" t="s">
        <v>111</v>
      </c>
      <c r="B883" s="25"/>
      <c r="C883" s="7"/>
      <c r="D883" s="6"/>
      <c r="E883" s="6"/>
      <c r="F883" s="6">
        <v>268</v>
      </c>
      <c r="G883" s="6" t="s">
        <v>15</v>
      </c>
      <c r="H883" s="6" t="s">
        <v>2142</v>
      </c>
    </row>
    <row r="884" spans="1:8" ht="18.75" customHeight="1">
      <c r="A884" s="10" t="s">
        <v>112</v>
      </c>
      <c r="B884" s="34" t="str">
        <f>_xlfn.LET(_xlpm.inp,$B$883,_xlpm.nInp,_xlfn.LET(_xlpm.raw,UPPER(TRIM($B$883)),_xlpm.clean,SUBSTITUTE(SUBSTITUTE(SUBSTITUTE(SUBSTITUTE(SUBSTITUTE(_xlpm.raw,"，",","),"、",","),"；",","),"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84" s="19"/>
      <c r="D884" s="6"/>
      <c r="E884" s="6"/>
      <c r="F884" s="6">
        <v>268</v>
      </c>
      <c r="G884" s="6" t="s">
        <v>15</v>
      </c>
      <c r="H884" s="6" t="s">
        <v>2142</v>
      </c>
    </row>
    <row r="885" spans="1:8" ht="18.75" customHeight="1">
      <c r="A885" s="10" t="s">
        <v>113</v>
      </c>
      <c r="B885" s="35" t="str">
        <f>_xlfn.LET(_xlpm.inp,$B$883,_xlpm.nStd,_xlfn.LET(_xlpm.raw,UPPER(TRIM($G$875)),_xlpm.clean,SUBSTITUTE(SUBSTITUTE(SUBSTITUTE(SUBSTITUTE(SUBSTITUTE(_xlpm.raw,"，",","),"、",","),"；",","),"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85" s="18"/>
      <c r="D885" s="6"/>
      <c r="E885" s="6"/>
      <c r="F885" s="6">
        <v>268</v>
      </c>
      <c r="G885" s="6" t="s">
        <v>15</v>
      </c>
      <c r="H885" s="6" t="s">
        <v>2142</v>
      </c>
    </row>
    <row r="886" spans="1:8" ht="18.75" customHeight="1">
      <c r="A886" s="37" t="s">
        <v>114</v>
      </c>
      <c r="B886" s="52" t="str">
        <f>_xlfn.LET(_xlpm.inp,$B$883,_xlpm.p,$H$875,IF(OR(LEN(TRIM(_xlpm.inp))=0,LEN(TRIM(_xlpm.p))=0,_xlpm.p=0),"",_xlpm.p))</f>
        <v/>
      </c>
      <c r="C886" s="53"/>
      <c r="D886" s="6"/>
      <c r="E886" s="6"/>
      <c r="F886" s="6">
        <v>268</v>
      </c>
      <c r="G886" s="6" t="s">
        <v>15</v>
      </c>
      <c r="H886" s="6" t="s">
        <v>2142</v>
      </c>
    </row>
    <row r="887" spans="1:8" ht="18.75" customHeight="1" thickBot="1">
      <c r="A887" s="12"/>
      <c r="B887" s="54"/>
      <c r="C887" s="55"/>
      <c r="D887" s="6"/>
      <c r="E887" s="6"/>
      <c r="F887" s="6">
        <v>268</v>
      </c>
      <c r="G887" s="6" t="s">
        <v>15</v>
      </c>
      <c r="H887" s="6" t="s">
        <v>2142</v>
      </c>
    </row>
    <row r="888" spans="1:8" ht="58.5" customHeight="1" thickTop="1" thickBot="1">
      <c r="A888" s="8" t="s">
        <v>2143</v>
      </c>
      <c r="B888" s="56" t="s">
        <v>2144</v>
      </c>
      <c r="C888" s="73"/>
      <c r="D888" s="6"/>
      <c r="E888" s="6"/>
      <c r="F888" s="6">
        <v>269</v>
      </c>
      <c r="G888" s="6" t="s">
        <v>17</v>
      </c>
      <c r="H888" s="6" t="s">
        <v>2149</v>
      </c>
    </row>
    <row r="889" spans="1:8" ht="18.75" customHeight="1">
      <c r="A889" s="9"/>
      <c r="B889" s="74"/>
      <c r="C889" s="75"/>
      <c r="D889" s="6"/>
      <c r="E889" s="6"/>
      <c r="F889" s="6">
        <v>269</v>
      </c>
      <c r="G889" s="6" t="s">
        <v>17</v>
      </c>
      <c r="H889" s="6" t="s">
        <v>2149</v>
      </c>
    </row>
    <row r="890" spans="1:8" ht="18.75" customHeight="1">
      <c r="A890" s="10" t="s">
        <v>820</v>
      </c>
      <c r="B890" s="64" t="s">
        <v>2145</v>
      </c>
      <c r="C890" s="65"/>
      <c r="D890" s="6"/>
      <c r="E890" s="6"/>
      <c r="F890" s="6">
        <v>269</v>
      </c>
      <c r="G890" s="6" t="s">
        <v>17</v>
      </c>
      <c r="H890" s="6" t="s">
        <v>2149</v>
      </c>
    </row>
    <row r="891" spans="1:8" ht="18.75" customHeight="1">
      <c r="A891" s="10" t="s">
        <v>821</v>
      </c>
      <c r="B891" s="64" t="s">
        <v>2146</v>
      </c>
      <c r="C891" s="65"/>
      <c r="D891" s="6"/>
      <c r="E891" s="6"/>
      <c r="F891" s="6">
        <v>269</v>
      </c>
      <c r="G891" s="6" t="s">
        <v>17</v>
      </c>
      <c r="H891" s="6" t="s">
        <v>2149</v>
      </c>
    </row>
    <row r="892" spans="1:8" ht="18.75" customHeight="1">
      <c r="A892" s="10" t="s">
        <v>822</v>
      </c>
      <c r="B892" s="64" t="s">
        <v>2147</v>
      </c>
      <c r="C892" s="65"/>
      <c r="D892" s="6"/>
      <c r="E892" s="6"/>
      <c r="F892" s="6">
        <v>269</v>
      </c>
      <c r="G892" s="6" t="s">
        <v>17</v>
      </c>
      <c r="H892" s="6" t="s">
        <v>2149</v>
      </c>
    </row>
    <row r="893" spans="1:8" ht="18.75" customHeight="1">
      <c r="A893" s="10" t="s">
        <v>823</v>
      </c>
      <c r="B893" s="64" t="s">
        <v>2148</v>
      </c>
      <c r="C893" s="65"/>
      <c r="D893" s="6"/>
      <c r="E893" s="6"/>
      <c r="F893" s="6">
        <v>269</v>
      </c>
      <c r="G893" s="6" t="s">
        <v>17</v>
      </c>
      <c r="H893" s="6" t="s">
        <v>2149</v>
      </c>
    </row>
    <row r="894" spans="1:8" ht="18.75" customHeight="1">
      <c r="A894" s="10"/>
      <c r="B894" s="62"/>
      <c r="C894" s="63"/>
      <c r="D894" s="6"/>
      <c r="E894" s="6"/>
      <c r="F894" s="6">
        <v>269</v>
      </c>
      <c r="G894" s="6" t="s">
        <v>17</v>
      </c>
      <c r="H894" s="6" t="s">
        <v>2149</v>
      </c>
    </row>
    <row r="895" spans="1:8" ht="18.75" customHeight="1" thickBot="1">
      <c r="A895" s="10"/>
      <c r="B895" s="66"/>
      <c r="C895" s="67"/>
      <c r="D895" s="6"/>
      <c r="E895" s="6"/>
      <c r="F895" s="6">
        <v>269</v>
      </c>
      <c r="G895" s="6" t="s">
        <v>17</v>
      </c>
      <c r="H895" s="6" t="s">
        <v>2149</v>
      </c>
    </row>
    <row r="896" spans="1:8" ht="18.75" customHeight="1" thickBot="1">
      <c r="A896" s="11" t="s">
        <v>111</v>
      </c>
      <c r="B896" s="25"/>
      <c r="C896" s="7"/>
      <c r="D896" s="6"/>
      <c r="E896" s="6"/>
      <c r="F896" s="6">
        <v>269</v>
      </c>
      <c r="G896" s="6" t="s">
        <v>17</v>
      </c>
      <c r="H896" s="6" t="s">
        <v>2149</v>
      </c>
    </row>
    <row r="897" spans="1:8" ht="18.75" customHeight="1">
      <c r="A897" s="10" t="s">
        <v>112</v>
      </c>
      <c r="B897" s="34" t="str">
        <f>_xlfn.LET(_xlpm.inp,$B$896,_xlpm.nInp,_xlfn.LET(_xlpm.raw,UPPER(TRIM($B$896)),_xlpm.clean,SUBSTITUTE(SUBSTITUTE(SUBSTITUTE(SUBSTITUTE(SUBSTITUTE(_xlpm.raw,"，",","),"、",","),"；",","),"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97" s="19"/>
      <c r="D897" s="6"/>
      <c r="E897" s="6"/>
      <c r="F897" s="6">
        <v>269</v>
      </c>
      <c r="G897" s="6" t="s">
        <v>17</v>
      </c>
      <c r="H897" s="6" t="s">
        <v>2149</v>
      </c>
    </row>
    <row r="898" spans="1:8" ht="18.75" customHeight="1">
      <c r="A898" s="10" t="s">
        <v>113</v>
      </c>
      <c r="B898" s="35" t="str">
        <f>_xlfn.LET(_xlpm.inp,$B$896,_xlpm.nStd,_xlfn.LET(_xlpm.raw,UPPER(TRIM($G$888)),_xlpm.clean,SUBSTITUTE(SUBSTITUTE(SUBSTITUTE(SUBSTITUTE(SUBSTITUTE(_xlpm.raw,"，",","),"、",","),"；",","),"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98" s="18"/>
      <c r="D898" s="6"/>
      <c r="E898" s="6"/>
      <c r="F898" s="6">
        <v>269</v>
      </c>
      <c r="G898" s="6" t="s">
        <v>17</v>
      </c>
      <c r="H898" s="6" t="s">
        <v>2149</v>
      </c>
    </row>
    <row r="899" spans="1:8" ht="18.75" customHeight="1">
      <c r="A899" s="37" t="s">
        <v>114</v>
      </c>
      <c r="B899" s="52" t="str">
        <f>_xlfn.LET(_xlpm.inp,$B$896,_xlpm.p,$H$888,IF(OR(LEN(TRIM(_xlpm.inp))=0,LEN(TRIM(_xlpm.p))=0,_xlpm.p=0),"",_xlpm.p))</f>
        <v/>
      </c>
      <c r="C899" s="53"/>
      <c r="D899" s="6"/>
      <c r="E899" s="6"/>
      <c r="F899" s="6">
        <v>269</v>
      </c>
      <c r="G899" s="6" t="s">
        <v>17</v>
      </c>
      <c r="H899" s="6" t="s">
        <v>2149</v>
      </c>
    </row>
    <row r="900" spans="1:8" ht="18.75" customHeight="1" thickBot="1">
      <c r="A900" s="12"/>
      <c r="B900" s="54"/>
      <c r="C900" s="55"/>
      <c r="D900" s="6"/>
      <c r="E900" s="6"/>
      <c r="F900" s="6">
        <v>269</v>
      </c>
      <c r="G900" s="6" t="s">
        <v>17</v>
      </c>
      <c r="H900" s="6" t="s">
        <v>2149</v>
      </c>
    </row>
    <row r="901" spans="1:8" ht="58.5" customHeight="1" thickTop="1" thickBot="1">
      <c r="A901" s="8" t="s">
        <v>2150</v>
      </c>
      <c r="B901" s="56" t="s">
        <v>2151</v>
      </c>
      <c r="C901" s="73"/>
      <c r="D901" s="6"/>
      <c r="E901" s="6"/>
      <c r="F901" s="6">
        <v>270</v>
      </c>
      <c r="G901" s="6" t="s">
        <v>17</v>
      </c>
      <c r="H901" s="6" t="s">
        <v>2156</v>
      </c>
    </row>
    <row r="902" spans="1:8" ht="18.75" customHeight="1">
      <c r="A902" s="9"/>
      <c r="B902" s="74"/>
      <c r="C902" s="75"/>
      <c r="D902" s="6"/>
      <c r="E902" s="6"/>
      <c r="F902" s="6">
        <v>270</v>
      </c>
      <c r="G902" s="6" t="s">
        <v>17</v>
      </c>
      <c r="H902" s="6" t="s">
        <v>2156</v>
      </c>
    </row>
    <row r="903" spans="1:8" ht="18.75" customHeight="1">
      <c r="A903" s="10" t="s">
        <v>820</v>
      </c>
      <c r="B903" s="64" t="s">
        <v>2152</v>
      </c>
      <c r="C903" s="65"/>
      <c r="D903" s="6"/>
      <c r="E903" s="6"/>
      <c r="F903" s="6">
        <v>270</v>
      </c>
      <c r="G903" s="6" t="s">
        <v>17</v>
      </c>
      <c r="H903" s="6" t="s">
        <v>2156</v>
      </c>
    </row>
    <row r="904" spans="1:8" ht="18.75" customHeight="1">
      <c r="A904" s="10" t="s">
        <v>821</v>
      </c>
      <c r="B904" s="64" t="s">
        <v>2153</v>
      </c>
      <c r="C904" s="65"/>
      <c r="D904" s="6"/>
      <c r="E904" s="6"/>
      <c r="F904" s="6">
        <v>270</v>
      </c>
      <c r="G904" s="6" t="s">
        <v>17</v>
      </c>
      <c r="H904" s="6" t="s">
        <v>2156</v>
      </c>
    </row>
    <row r="905" spans="1:8" ht="18.75" customHeight="1">
      <c r="A905" s="10" t="s">
        <v>822</v>
      </c>
      <c r="B905" s="64" t="s">
        <v>2154</v>
      </c>
      <c r="C905" s="65"/>
      <c r="D905" s="6"/>
      <c r="E905" s="6"/>
      <c r="F905" s="6">
        <v>270</v>
      </c>
      <c r="G905" s="6" t="s">
        <v>17</v>
      </c>
      <c r="H905" s="6" t="s">
        <v>2156</v>
      </c>
    </row>
    <row r="906" spans="1:8" ht="18.75" customHeight="1">
      <c r="A906" s="10" t="s">
        <v>823</v>
      </c>
      <c r="B906" s="64" t="s">
        <v>2155</v>
      </c>
      <c r="C906" s="65"/>
      <c r="D906" s="6"/>
      <c r="E906" s="6"/>
      <c r="F906" s="6">
        <v>270</v>
      </c>
      <c r="G906" s="6" t="s">
        <v>17</v>
      </c>
      <c r="H906" s="6" t="s">
        <v>2156</v>
      </c>
    </row>
    <row r="907" spans="1:8" ht="18.75" customHeight="1">
      <c r="A907" s="10"/>
      <c r="B907" s="62"/>
      <c r="C907" s="63"/>
      <c r="D907" s="6"/>
      <c r="E907" s="6"/>
      <c r="F907" s="6">
        <v>270</v>
      </c>
      <c r="G907" s="6" t="s">
        <v>17</v>
      </c>
      <c r="H907" s="6" t="s">
        <v>2156</v>
      </c>
    </row>
    <row r="908" spans="1:8" ht="18.75" customHeight="1" thickBot="1">
      <c r="A908" s="10"/>
      <c r="B908" s="66"/>
      <c r="C908" s="67"/>
      <c r="D908" s="6"/>
      <c r="E908" s="6"/>
      <c r="F908" s="6">
        <v>270</v>
      </c>
      <c r="G908" s="6" t="s">
        <v>17</v>
      </c>
      <c r="H908" s="6" t="s">
        <v>2156</v>
      </c>
    </row>
    <row r="909" spans="1:8" ht="18.75" customHeight="1" thickBot="1">
      <c r="A909" s="11" t="s">
        <v>111</v>
      </c>
      <c r="B909" s="25"/>
      <c r="C909" s="7"/>
      <c r="D909" s="6"/>
      <c r="E909" s="6"/>
      <c r="F909" s="6">
        <v>270</v>
      </c>
      <c r="G909" s="6" t="s">
        <v>17</v>
      </c>
      <c r="H909" s="6" t="s">
        <v>2156</v>
      </c>
    </row>
    <row r="910" spans="1:8" ht="18.75" customHeight="1">
      <c r="A910" s="10" t="s">
        <v>112</v>
      </c>
      <c r="B910" s="34" t="str">
        <f>_xlfn.LET(_xlpm.inp,$B$909,_xlpm.nInp,_xlfn.LET(_xlpm.raw,UPPER(TRIM($B$909)),_xlpm.clean,SUBSTITUTE(SUBSTITUTE(SUBSTITUTE(SUBSTITUTE(SUBSTITUTE(_xlpm.raw,"，",","),"、",","),"；",","),"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0" s="19"/>
      <c r="D910" s="6"/>
      <c r="E910" s="6"/>
      <c r="F910" s="6">
        <v>270</v>
      </c>
      <c r="G910" s="6" t="s">
        <v>17</v>
      </c>
      <c r="H910" s="6" t="s">
        <v>2156</v>
      </c>
    </row>
    <row r="911" spans="1:8" ht="18.75" customHeight="1">
      <c r="A911" s="10" t="s">
        <v>113</v>
      </c>
      <c r="B911" s="35" t="str">
        <f>_xlfn.LET(_xlpm.inp,$B$909,_xlpm.nStd,_xlfn.LET(_xlpm.raw,UPPER(TRIM($G$901)),_xlpm.clean,SUBSTITUTE(SUBSTITUTE(SUBSTITUTE(SUBSTITUTE(SUBSTITUTE(_xlpm.raw,"，",","),"、",","),"；",","),"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11" s="18"/>
      <c r="D911" s="6"/>
      <c r="E911" s="6"/>
      <c r="F911" s="6">
        <v>270</v>
      </c>
      <c r="G911" s="6" t="s">
        <v>17</v>
      </c>
      <c r="H911" s="6" t="s">
        <v>2156</v>
      </c>
    </row>
    <row r="912" spans="1:8" ht="18.75" customHeight="1">
      <c r="A912" s="37" t="s">
        <v>114</v>
      </c>
      <c r="B912" s="52" t="str">
        <f>_xlfn.LET(_xlpm.inp,$B$909,_xlpm.p,$H$901,IF(OR(LEN(TRIM(_xlpm.inp))=0,LEN(TRIM(_xlpm.p))=0,_xlpm.p=0),"",_xlpm.p))</f>
        <v/>
      </c>
      <c r="C912" s="53"/>
      <c r="D912" s="6"/>
      <c r="E912" s="6"/>
      <c r="F912" s="6">
        <v>270</v>
      </c>
      <c r="G912" s="6" t="s">
        <v>17</v>
      </c>
      <c r="H912" s="6" t="s">
        <v>2156</v>
      </c>
    </row>
    <row r="913" spans="1:8" ht="18.75" customHeight="1" thickBot="1">
      <c r="A913" s="12"/>
      <c r="B913" s="54"/>
      <c r="C913" s="55"/>
      <c r="D913" s="6"/>
      <c r="E913" s="6"/>
      <c r="F913" s="6">
        <v>270</v>
      </c>
      <c r="G913" s="6" t="s">
        <v>17</v>
      </c>
      <c r="H913" s="6" t="s">
        <v>2156</v>
      </c>
    </row>
    <row r="914" spans="1:8" ht="58.5" customHeight="1" thickTop="1" thickBot="1">
      <c r="A914" s="8" t="s">
        <v>2157</v>
      </c>
      <c r="B914" s="56" t="s">
        <v>2158</v>
      </c>
      <c r="C914" s="73"/>
      <c r="D914" s="6"/>
      <c r="E914" s="6"/>
      <c r="F914" s="6">
        <v>271</v>
      </c>
      <c r="G914" s="6" t="s">
        <v>14</v>
      </c>
      <c r="H914" s="6" t="s">
        <v>2378</v>
      </c>
    </row>
    <row r="915" spans="1:8" ht="18.75" customHeight="1">
      <c r="A915" s="9"/>
      <c r="B915" s="74"/>
      <c r="C915" s="75"/>
      <c r="D915" s="6"/>
      <c r="E915" s="6"/>
      <c r="F915" s="6">
        <v>271</v>
      </c>
      <c r="G915" s="6" t="s">
        <v>14</v>
      </c>
      <c r="H915" s="6" t="s">
        <v>2163</v>
      </c>
    </row>
    <row r="916" spans="1:8" ht="18.75" customHeight="1">
      <c r="A916" s="10" t="s">
        <v>820</v>
      </c>
      <c r="B916" s="64" t="s">
        <v>2159</v>
      </c>
      <c r="C916" s="65"/>
      <c r="D916" s="6"/>
      <c r="E916" s="6"/>
      <c r="F916" s="6">
        <v>271</v>
      </c>
      <c r="G916" s="6" t="s">
        <v>14</v>
      </c>
      <c r="H916" s="6" t="s">
        <v>2163</v>
      </c>
    </row>
    <row r="917" spans="1:8" ht="18.75" customHeight="1">
      <c r="A917" s="10" t="s">
        <v>821</v>
      </c>
      <c r="B917" s="64" t="s">
        <v>2160</v>
      </c>
      <c r="C917" s="65"/>
      <c r="D917" s="6"/>
      <c r="E917" s="6"/>
      <c r="F917" s="6">
        <v>271</v>
      </c>
      <c r="G917" s="6" t="s">
        <v>14</v>
      </c>
      <c r="H917" s="6" t="s">
        <v>2163</v>
      </c>
    </row>
    <row r="918" spans="1:8" ht="18.75" customHeight="1">
      <c r="A918" s="10" t="s">
        <v>822</v>
      </c>
      <c r="B918" s="64" t="s">
        <v>2161</v>
      </c>
      <c r="C918" s="65"/>
      <c r="D918" s="6"/>
      <c r="E918" s="6"/>
      <c r="F918" s="6">
        <v>271</v>
      </c>
      <c r="G918" s="6" t="s">
        <v>14</v>
      </c>
      <c r="H918" s="6" t="s">
        <v>2163</v>
      </c>
    </row>
    <row r="919" spans="1:8" ht="18.75" customHeight="1">
      <c r="A919" s="10" t="s">
        <v>823</v>
      </c>
      <c r="B919" s="64" t="s">
        <v>2162</v>
      </c>
      <c r="C919" s="65"/>
      <c r="D919" s="6"/>
      <c r="E919" s="6"/>
      <c r="F919" s="6">
        <v>271</v>
      </c>
      <c r="G919" s="6" t="s">
        <v>14</v>
      </c>
      <c r="H919" s="6" t="s">
        <v>2163</v>
      </c>
    </row>
    <row r="920" spans="1:8" ht="18.75" customHeight="1">
      <c r="A920" s="10"/>
      <c r="B920" s="62"/>
      <c r="C920" s="63"/>
      <c r="D920" s="6"/>
      <c r="E920" s="6"/>
      <c r="F920" s="6">
        <v>271</v>
      </c>
      <c r="G920" s="6" t="s">
        <v>14</v>
      </c>
      <c r="H920" s="6" t="s">
        <v>2163</v>
      </c>
    </row>
    <row r="921" spans="1:8" ht="18.75" customHeight="1" thickBot="1">
      <c r="A921" s="10"/>
      <c r="B921" s="66"/>
      <c r="C921" s="67"/>
      <c r="D921" s="6"/>
      <c r="E921" s="6"/>
      <c r="F921" s="6">
        <v>271</v>
      </c>
      <c r="G921" s="6" t="s">
        <v>14</v>
      </c>
      <c r="H921" s="6" t="s">
        <v>2163</v>
      </c>
    </row>
    <row r="922" spans="1:8" ht="18.75" customHeight="1" thickBot="1">
      <c r="A922" s="11" t="s">
        <v>111</v>
      </c>
      <c r="B922" s="25"/>
      <c r="C922" s="7"/>
      <c r="D922" s="6"/>
      <c r="E922" s="6"/>
      <c r="F922" s="6">
        <v>271</v>
      </c>
      <c r="G922" s="6" t="s">
        <v>14</v>
      </c>
      <c r="H922" s="6" t="s">
        <v>2163</v>
      </c>
    </row>
    <row r="923" spans="1:8" ht="18.75" customHeight="1">
      <c r="A923" s="10" t="s">
        <v>112</v>
      </c>
      <c r="B923" s="34" t="str">
        <f>_xlfn.LET(_xlpm.inp,$B$922,_xlpm.nInp,_xlfn.LET(_xlpm.raw,UPPER(TRIM($B$922)),_xlpm.clean,SUBSTITUTE(SUBSTITUTE(SUBSTITUTE(SUBSTITUTE(SUBSTITUTE(_xlpm.raw,"，",","),"、",","),"；",","),"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23" s="19"/>
      <c r="D923" s="6"/>
      <c r="E923" s="6"/>
      <c r="F923" s="6">
        <v>271</v>
      </c>
      <c r="G923" s="6" t="s">
        <v>14</v>
      </c>
      <c r="H923" s="6" t="s">
        <v>2163</v>
      </c>
    </row>
    <row r="924" spans="1:8" ht="18.75" customHeight="1">
      <c r="A924" s="10" t="s">
        <v>113</v>
      </c>
      <c r="B924" s="35" t="str">
        <f>_xlfn.LET(_xlpm.inp,$B$922,_xlpm.nStd,_xlfn.LET(_xlpm.raw,UPPER(TRIM($G$914)),_xlpm.clean,SUBSTITUTE(SUBSTITUTE(SUBSTITUTE(SUBSTITUTE(SUBSTITUTE(_xlpm.raw,"，",","),"、",","),"；",","),"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4" s="18"/>
      <c r="D924" s="6"/>
      <c r="E924" s="6"/>
      <c r="F924" s="6">
        <v>271</v>
      </c>
      <c r="G924" s="6" t="s">
        <v>14</v>
      </c>
      <c r="H924" s="6" t="s">
        <v>2163</v>
      </c>
    </row>
    <row r="925" spans="1:8" ht="18.75" customHeight="1">
      <c r="A925" s="37" t="s">
        <v>114</v>
      </c>
      <c r="B925" s="52" t="str">
        <f>_xlfn.LET(_xlpm.inp,$B$922,_xlpm.p,$H$914,IF(OR(LEN(TRIM(_xlpm.inp))=0,LEN(TRIM(_xlpm.p))=0,_xlpm.p=0),"",_xlpm.p))</f>
        <v/>
      </c>
      <c r="C925" s="53"/>
      <c r="D925" s="6"/>
      <c r="E925" s="6"/>
      <c r="F925" s="6">
        <v>271</v>
      </c>
      <c r="G925" s="6" t="s">
        <v>14</v>
      </c>
      <c r="H925" s="6" t="s">
        <v>2163</v>
      </c>
    </row>
    <row r="926" spans="1:8" ht="18.75" customHeight="1" thickBot="1">
      <c r="A926" s="12"/>
      <c r="B926" s="54"/>
      <c r="C926" s="55"/>
      <c r="D926" s="6"/>
      <c r="E926" s="6"/>
      <c r="F926" s="6">
        <v>271</v>
      </c>
      <c r="G926" s="6" t="s">
        <v>14</v>
      </c>
      <c r="H926" s="6" t="s">
        <v>2163</v>
      </c>
    </row>
    <row r="927" spans="1:8" ht="58.5" customHeight="1" thickTop="1" thickBot="1">
      <c r="A927" s="8" t="s">
        <v>2164</v>
      </c>
      <c r="B927" s="56" t="s">
        <v>2165</v>
      </c>
      <c r="C927" s="73"/>
      <c r="D927" s="6"/>
      <c r="E927" s="6"/>
      <c r="F927" s="6">
        <v>272</v>
      </c>
      <c r="G927" s="6" t="s">
        <v>17</v>
      </c>
      <c r="H927" s="6" t="s">
        <v>2374</v>
      </c>
    </row>
    <row r="928" spans="1:8" ht="18.75" customHeight="1">
      <c r="A928" s="9"/>
      <c r="B928" s="74"/>
      <c r="C928" s="75"/>
      <c r="D928" s="6"/>
      <c r="E928" s="6"/>
      <c r="F928" s="6">
        <v>272</v>
      </c>
      <c r="G928" s="6" t="s">
        <v>17</v>
      </c>
      <c r="H928" s="6"/>
    </row>
    <row r="929" spans="1:8" ht="18.75" customHeight="1">
      <c r="A929" s="10" t="s">
        <v>820</v>
      </c>
      <c r="B929" s="64" t="s">
        <v>2166</v>
      </c>
      <c r="C929" s="65"/>
      <c r="D929" s="6"/>
      <c r="E929" s="6"/>
      <c r="F929" s="6">
        <v>272</v>
      </c>
      <c r="G929" s="6" t="s">
        <v>17</v>
      </c>
      <c r="H929" s="6"/>
    </row>
    <row r="930" spans="1:8" ht="18.75" customHeight="1">
      <c r="A930" s="10" t="s">
        <v>821</v>
      </c>
      <c r="B930" s="64" t="s">
        <v>2167</v>
      </c>
      <c r="C930" s="65"/>
      <c r="D930" s="6"/>
      <c r="E930" s="6"/>
      <c r="F930" s="6">
        <v>272</v>
      </c>
      <c r="G930" s="6" t="s">
        <v>17</v>
      </c>
      <c r="H930" s="6"/>
    </row>
    <row r="931" spans="1:8" ht="18.75" customHeight="1">
      <c r="A931" s="10" t="s">
        <v>822</v>
      </c>
      <c r="B931" s="64" t="s">
        <v>2168</v>
      </c>
      <c r="C931" s="65"/>
      <c r="D931" s="6"/>
      <c r="E931" s="6"/>
      <c r="F931" s="6">
        <v>272</v>
      </c>
      <c r="G931" s="6" t="s">
        <v>17</v>
      </c>
      <c r="H931" s="6"/>
    </row>
    <row r="932" spans="1:8" ht="18.75" customHeight="1">
      <c r="A932" s="10" t="s">
        <v>823</v>
      </c>
      <c r="B932" s="64" t="s">
        <v>2169</v>
      </c>
      <c r="C932" s="65"/>
      <c r="D932" s="6"/>
      <c r="E932" s="6"/>
      <c r="F932" s="6">
        <v>272</v>
      </c>
      <c r="G932" s="6" t="s">
        <v>17</v>
      </c>
      <c r="H932" s="6"/>
    </row>
    <row r="933" spans="1:8" ht="18.75" customHeight="1">
      <c r="A933" s="10"/>
      <c r="B933" s="62"/>
      <c r="C933" s="63"/>
      <c r="D933" s="6"/>
      <c r="E933" s="6"/>
      <c r="F933" s="6">
        <v>272</v>
      </c>
      <c r="G933" s="6" t="s">
        <v>17</v>
      </c>
      <c r="H933" s="6"/>
    </row>
    <row r="934" spans="1:8" ht="18.75" customHeight="1" thickBot="1">
      <c r="A934" s="10"/>
      <c r="B934" s="66"/>
      <c r="C934" s="67"/>
      <c r="D934" s="6"/>
      <c r="E934" s="6"/>
      <c r="F934" s="6">
        <v>272</v>
      </c>
      <c r="G934" s="6" t="s">
        <v>17</v>
      </c>
      <c r="H934" s="6"/>
    </row>
    <row r="935" spans="1:8" ht="18.75" customHeight="1" thickBot="1">
      <c r="A935" s="11" t="s">
        <v>111</v>
      </c>
      <c r="B935" s="25"/>
      <c r="C935" s="7"/>
      <c r="D935" s="6"/>
      <c r="E935" s="6"/>
      <c r="F935" s="6">
        <v>272</v>
      </c>
      <c r="G935" s="6" t="s">
        <v>17</v>
      </c>
      <c r="H935" s="6"/>
    </row>
    <row r="936" spans="1:8" ht="18.75" customHeight="1">
      <c r="A936" s="10" t="s">
        <v>112</v>
      </c>
      <c r="B936" s="34" t="str">
        <f>_xlfn.LET(_xlpm.inp,$B$935,_xlpm.nInp,_xlfn.LET(_xlpm.raw,UPPER(TRIM($B$935)),_xlpm.clean,SUBSTITUTE(SUBSTITUTE(SUBSTITUTE(SUBSTITUTE(SUBSTITUTE(_xlpm.raw,"，",","),"、",","),"；",","),"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36" s="19"/>
      <c r="D936" s="6"/>
      <c r="E936" s="6"/>
      <c r="F936" s="6">
        <v>272</v>
      </c>
      <c r="G936" s="6" t="s">
        <v>17</v>
      </c>
      <c r="H936" s="6"/>
    </row>
    <row r="937" spans="1:8" ht="18.75" customHeight="1">
      <c r="A937" s="10" t="s">
        <v>113</v>
      </c>
      <c r="B937" s="35" t="str">
        <f>_xlfn.LET(_xlpm.inp,$B$935,_xlpm.nStd,_xlfn.LET(_xlpm.raw,UPPER(TRIM($G$927)),_xlpm.clean,SUBSTITUTE(SUBSTITUTE(SUBSTITUTE(SUBSTITUTE(SUBSTITUTE(_xlpm.raw,"，",","),"、",","),"；",","),"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37" s="18"/>
      <c r="D937" s="6"/>
      <c r="E937" s="6"/>
      <c r="F937" s="6">
        <v>272</v>
      </c>
      <c r="G937" s="6" t="s">
        <v>17</v>
      </c>
      <c r="H937" s="6"/>
    </row>
    <row r="938" spans="1:8" ht="18.75" customHeight="1">
      <c r="A938" s="37" t="s">
        <v>114</v>
      </c>
      <c r="B938" s="52" t="str">
        <f>_xlfn.LET(_xlpm.inp,$B$935,_xlpm.p,$H$927,IF(OR(LEN(TRIM(_xlpm.inp))=0,LEN(TRIM(_xlpm.p))=0,_xlpm.p=0),"",_xlpm.p))</f>
        <v/>
      </c>
      <c r="C938" s="53"/>
      <c r="D938" s="6"/>
      <c r="E938" s="6"/>
      <c r="F938" s="6">
        <v>272</v>
      </c>
      <c r="G938" s="6" t="s">
        <v>17</v>
      </c>
      <c r="H938" s="6"/>
    </row>
    <row r="939" spans="1:8" ht="18.75" customHeight="1" thickBot="1">
      <c r="A939" s="12"/>
      <c r="B939" s="54"/>
      <c r="C939" s="55"/>
      <c r="D939" s="6"/>
      <c r="E939" s="6"/>
      <c r="F939" s="6">
        <v>272</v>
      </c>
      <c r="G939" s="6" t="s">
        <v>17</v>
      </c>
      <c r="H939" s="6"/>
    </row>
    <row r="940" spans="1:8" ht="58.5" customHeight="1" thickTop="1" thickBot="1">
      <c r="A940" s="8" t="s">
        <v>2170</v>
      </c>
      <c r="B940" s="56" t="s">
        <v>2171</v>
      </c>
      <c r="C940" s="73"/>
      <c r="D940" s="6"/>
      <c r="E940" s="6"/>
      <c r="F940" s="6">
        <v>273</v>
      </c>
      <c r="G940" s="6" t="s">
        <v>15</v>
      </c>
      <c r="H940" s="6"/>
    </row>
    <row r="941" spans="1:8" ht="18.75" customHeight="1">
      <c r="A941" s="9"/>
      <c r="B941" s="74"/>
      <c r="C941" s="75"/>
      <c r="D941" s="6"/>
      <c r="E941" s="6"/>
      <c r="F941" s="6">
        <v>273</v>
      </c>
      <c r="G941" s="6" t="s">
        <v>15</v>
      </c>
      <c r="H941" s="6"/>
    </row>
    <row r="942" spans="1:8" ht="18.75" customHeight="1">
      <c r="A942" s="10" t="s">
        <v>820</v>
      </c>
      <c r="B942" s="64" t="s">
        <v>2172</v>
      </c>
      <c r="C942" s="65"/>
      <c r="D942" s="6"/>
      <c r="E942" s="6"/>
      <c r="F942" s="6">
        <v>273</v>
      </c>
      <c r="G942" s="6" t="s">
        <v>15</v>
      </c>
      <c r="H942" s="6"/>
    </row>
    <row r="943" spans="1:8" ht="18.75" customHeight="1">
      <c r="A943" s="10" t="s">
        <v>821</v>
      </c>
      <c r="B943" s="64" t="s">
        <v>2173</v>
      </c>
      <c r="C943" s="65"/>
      <c r="D943" s="6"/>
      <c r="E943" s="6"/>
      <c r="F943" s="6">
        <v>273</v>
      </c>
      <c r="G943" s="6" t="s">
        <v>15</v>
      </c>
      <c r="H943" s="6"/>
    </row>
    <row r="944" spans="1:8" ht="18.75" customHeight="1">
      <c r="A944" s="10" t="s">
        <v>822</v>
      </c>
      <c r="B944" s="64" t="s">
        <v>2174</v>
      </c>
      <c r="C944" s="65"/>
      <c r="D944" s="6"/>
      <c r="E944" s="6"/>
      <c r="F944" s="6">
        <v>273</v>
      </c>
      <c r="G944" s="6" t="s">
        <v>15</v>
      </c>
      <c r="H944" s="6"/>
    </row>
    <row r="945" spans="1:8" ht="18.75" customHeight="1">
      <c r="A945" s="10" t="s">
        <v>823</v>
      </c>
      <c r="B945" s="64" t="s">
        <v>2175</v>
      </c>
      <c r="C945" s="65"/>
      <c r="D945" s="6"/>
      <c r="E945" s="6"/>
      <c r="F945" s="6">
        <v>273</v>
      </c>
      <c r="G945" s="6" t="s">
        <v>15</v>
      </c>
      <c r="H945" s="6"/>
    </row>
    <row r="946" spans="1:8" ht="18.75" customHeight="1">
      <c r="A946" s="10"/>
      <c r="B946" s="62"/>
      <c r="C946" s="63"/>
      <c r="D946" s="6"/>
      <c r="E946" s="6"/>
      <c r="F946" s="6">
        <v>273</v>
      </c>
      <c r="G946" s="6" t="s">
        <v>15</v>
      </c>
      <c r="H946" s="6"/>
    </row>
    <row r="947" spans="1:8" ht="18.75" customHeight="1" thickBot="1">
      <c r="A947" s="10"/>
      <c r="B947" s="66"/>
      <c r="C947" s="67"/>
      <c r="D947" s="6"/>
      <c r="E947" s="6"/>
      <c r="F947" s="6">
        <v>273</v>
      </c>
      <c r="G947" s="6" t="s">
        <v>15</v>
      </c>
      <c r="H947" s="6"/>
    </row>
    <row r="948" spans="1:8" ht="18.75" customHeight="1" thickBot="1">
      <c r="A948" s="11" t="s">
        <v>111</v>
      </c>
      <c r="B948" s="25"/>
      <c r="C948" s="7"/>
      <c r="D948" s="6"/>
      <c r="E948" s="6"/>
      <c r="F948" s="6">
        <v>273</v>
      </c>
      <c r="G948" s="6" t="s">
        <v>15</v>
      </c>
      <c r="H948" s="6"/>
    </row>
    <row r="949" spans="1:8" ht="18.75" customHeight="1">
      <c r="A949" s="10" t="s">
        <v>112</v>
      </c>
      <c r="B949" s="34" t="str">
        <f>_xlfn.LET(_xlpm.inp,$B$948,_xlpm.nInp,_xlfn.LET(_xlpm.raw,UPPER(TRIM($B$948)),_xlpm.clean,SUBSTITUTE(SUBSTITUTE(SUBSTITUTE(SUBSTITUTE(SUBSTITUTE(_xlpm.raw,"，",","),"、",","),"；",","),"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49" s="19"/>
      <c r="D949" s="6"/>
      <c r="E949" s="6"/>
      <c r="F949" s="6">
        <v>273</v>
      </c>
      <c r="G949" s="6" t="s">
        <v>15</v>
      </c>
      <c r="H949" s="6"/>
    </row>
    <row r="950" spans="1:8" ht="18.75" customHeight="1">
      <c r="A950" s="10" t="s">
        <v>113</v>
      </c>
      <c r="B950" s="35" t="str">
        <f>_xlfn.LET(_xlpm.inp,$B$948,_xlpm.nStd,_xlfn.LET(_xlpm.raw,UPPER(TRIM($G$940)),_xlpm.clean,SUBSTITUTE(SUBSTITUTE(SUBSTITUTE(SUBSTITUTE(SUBSTITUTE(_xlpm.raw,"，",","),"、",","),"；",","),"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50" s="18"/>
      <c r="D950" s="6"/>
      <c r="E950" s="6"/>
      <c r="F950" s="6">
        <v>273</v>
      </c>
      <c r="G950" s="6" t="s">
        <v>15</v>
      </c>
      <c r="H950" s="6"/>
    </row>
    <row r="951" spans="1:8" ht="18.75" customHeight="1">
      <c r="A951" s="37" t="s">
        <v>114</v>
      </c>
      <c r="B951" s="52" t="str">
        <f>_xlfn.LET(_xlpm.inp,$B$948,_xlpm.p,$H$940,IF(OR(LEN(TRIM(_xlpm.inp))=0,LEN(TRIM(_xlpm.p))=0,_xlpm.p=0),"",_xlpm.p))</f>
        <v/>
      </c>
      <c r="C951" s="53"/>
      <c r="D951" s="6"/>
      <c r="E951" s="6"/>
      <c r="F951" s="6">
        <v>273</v>
      </c>
      <c r="G951" s="6" t="s">
        <v>15</v>
      </c>
      <c r="H951" s="6"/>
    </row>
    <row r="952" spans="1:8" ht="18.75" customHeight="1" thickBot="1">
      <c r="A952" s="12"/>
      <c r="B952" s="54"/>
      <c r="C952" s="55"/>
      <c r="D952" s="6"/>
      <c r="E952" s="6"/>
      <c r="F952" s="6">
        <v>273</v>
      </c>
      <c r="G952" s="6" t="s">
        <v>15</v>
      </c>
      <c r="H952" s="6"/>
    </row>
    <row r="953" spans="1:8" ht="58.5" customHeight="1" thickTop="1" thickBot="1">
      <c r="A953" s="8" t="s">
        <v>2176</v>
      </c>
      <c r="B953" s="56" t="s">
        <v>2177</v>
      </c>
      <c r="C953" s="73"/>
      <c r="D953" s="6"/>
      <c r="E953" s="6"/>
      <c r="F953" s="6">
        <v>274</v>
      </c>
      <c r="G953" s="6"/>
      <c r="H953" s="6" t="s">
        <v>2375</v>
      </c>
    </row>
    <row r="954" spans="1:8" ht="18.75" customHeight="1">
      <c r="A954" s="9"/>
      <c r="B954" s="74"/>
      <c r="C954" s="75"/>
      <c r="D954" s="6"/>
      <c r="E954" s="6"/>
      <c r="F954" s="6">
        <v>274</v>
      </c>
      <c r="G954" s="6"/>
      <c r="H954" s="6"/>
    </row>
    <row r="955" spans="1:8" ht="18.75" customHeight="1">
      <c r="A955" s="10" t="s">
        <v>820</v>
      </c>
      <c r="B955" s="64" t="s">
        <v>2178</v>
      </c>
      <c r="C955" s="65"/>
      <c r="D955" s="6"/>
      <c r="E955" s="6"/>
      <c r="F955" s="6">
        <v>274</v>
      </c>
      <c r="G955" s="6"/>
      <c r="H955" s="6"/>
    </row>
    <row r="956" spans="1:8" ht="18.75" customHeight="1">
      <c r="A956" s="10" t="s">
        <v>821</v>
      </c>
      <c r="B956" s="64" t="s">
        <v>2179</v>
      </c>
      <c r="C956" s="65"/>
      <c r="D956" s="6"/>
      <c r="E956" s="6"/>
      <c r="F956" s="6">
        <v>274</v>
      </c>
      <c r="G956" s="6"/>
      <c r="H956" s="6"/>
    </row>
    <row r="957" spans="1:8" ht="18.75" customHeight="1">
      <c r="A957" s="10" t="s">
        <v>822</v>
      </c>
      <c r="B957" s="64" t="s">
        <v>2180</v>
      </c>
      <c r="C957" s="65"/>
      <c r="D957" s="6"/>
      <c r="E957" s="6"/>
      <c r="F957" s="6">
        <v>274</v>
      </c>
      <c r="G957" s="6"/>
      <c r="H957" s="6"/>
    </row>
    <row r="958" spans="1:8" ht="18.75" customHeight="1">
      <c r="A958" s="10" t="s">
        <v>823</v>
      </c>
      <c r="B958" s="64" t="s">
        <v>2181</v>
      </c>
      <c r="C958" s="65"/>
      <c r="D958" s="6"/>
      <c r="E958" s="6"/>
      <c r="F958" s="6">
        <v>274</v>
      </c>
      <c r="G958" s="6"/>
      <c r="H958" s="6"/>
    </row>
    <row r="959" spans="1:8" ht="18.75" customHeight="1">
      <c r="A959" s="10"/>
      <c r="B959" s="62"/>
      <c r="C959" s="63"/>
      <c r="D959" s="6"/>
      <c r="E959" s="6"/>
      <c r="F959" s="6">
        <v>274</v>
      </c>
      <c r="G959" s="6"/>
      <c r="H959" s="6"/>
    </row>
    <row r="960" spans="1:8" ht="18.75" customHeight="1" thickBot="1">
      <c r="A960" s="10"/>
      <c r="B960" s="66"/>
      <c r="C960" s="67"/>
      <c r="D960" s="6"/>
      <c r="E960" s="6"/>
      <c r="F960" s="6">
        <v>274</v>
      </c>
      <c r="G960" s="6"/>
      <c r="H960" s="6"/>
    </row>
    <row r="961" spans="1:8" ht="18.75" customHeight="1" thickBot="1">
      <c r="A961" s="11" t="s">
        <v>111</v>
      </c>
      <c r="B961" s="25"/>
      <c r="C961" s="7"/>
      <c r="D961" s="6"/>
      <c r="E961" s="6"/>
      <c r="F961" s="6">
        <v>274</v>
      </c>
      <c r="G961" s="6"/>
      <c r="H961" s="6"/>
    </row>
    <row r="962" spans="1:8" ht="18.75" customHeight="1">
      <c r="A962" s="10" t="s">
        <v>112</v>
      </c>
      <c r="B962" s="34" t="str">
        <f>_xlfn.LET(_xlpm.inp,$B$961,_xlpm.nInp,_xlfn.LET(_xlpm.raw,UPPER(TRIM($B$961)),_xlpm.clean,SUBSTITUTE(SUBSTITUTE(SUBSTITUTE(SUBSTITUTE(SUBSTITUTE(_xlpm.raw,"，",","),"、",","),"；",","),"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62" s="19"/>
      <c r="D962" s="6"/>
      <c r="E962" s="6"/>
      <c r="F962" s="6">
        <v>274</v>
      </c>
      <c r="G962" s="6"/>
      <c r="H962" s="6"/>
    </row>
    <row r="963" spans="1:8" ht="18.75" customHeight="1">
      <c r="A963" s="10" t="s">
        <v>113</v>
      </c>
      <c r="B963" s="35" t="str">
        <f>_xlfn.LET(_xlpm.inp,$B$961,_xlpm.nStd,_xlfn.LET(_xlpm.raw,UPPER(TRIM($G$953)),_xlpm.clean,SUBSTITUTE(SUBSTITUTE(SUBSTITUTE(SUBSTITUTE(SUBSTITUTE(_xlpm.raw,"，",","),"、",","),"；",","),"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63" s="18"/>
      <c r="D963" s="6"/>
      <c r="E963" s="6"/>
      <c r="F963" s="6">
        <v>274</v>
      </c>
      <c r="G963" s="6"/>
      <c r="H963" s="6"/>
    </row>
    <row r="964" spans="1:8" ht="18.75" customHeight="1">
      <c r="A964" s="37" t="s">
        <v>114</v>
      </c>
      <c r="B964" s="52" t="str">
        <f>_xlfn.LET(_xlpm.inp,$B$961,_xlpm.p,$H$953,IF(OR(LEN(TRIM(_xlpm.inp))=0,LEN(TRIM(_xlpm.p))=0,_xlpm.p=0),"",_xlpm.p))</f>
        <v/>
      </c>
      <c r="C964" s="53"/>
      <c r="D964" s="6"/>
      <c r="E964" s="6"/>
      <c r="F964" s="6">
        <v>274</v>
      </c>
      <c r="G964" s="6"/>
      <c r="H964" s="6"/>
    </row>
    <row r="965" spans="1:8" ht="18.75" customHeight="1" thickBot="1">
      <c r="A965" s="12"/>
      <c r="B965" s="54"/>
      <c r="C965" s="55"/>
      <c r="D965" s="6"/>
      <c r="E965" s="6"/>
      <c r="F965" s="6">
        <v>274</v>
      </c>
      <c r="G965" s="6"/>
      <c r="H965" s="6"/>
    </row>
    <row r="966" spans="1:8" ht="58.5" customHeight="1" thickTop="1" thickBot="1">
      <c r="A966" s="8" t="s">
        <v>2182</v>
      </c>
      <c r="B966" s="56" t="s">
        <v>2183</v>
      </c>
      <c r="C966" s="73"/>
      <c r="D966" s="6"/>
      <c r="E966" s="6"/>
      <c r="F966" s="6">
        <v>275</v>
      </c>
      <c r="G966" s="6" t="s">
        <v>15</v>
      </c>
      <c r="H966" s="6" t="s">
        <v>2188</v>
      </c>
    </row>
    <row r="967" spans="1:8" ht="18.75" customHeight="1">
      <c r="A967" s="9"/>
      <c r="B967" s="74"/>
      <c r="C967" s="75"/>
      <c r="D967" s="6"/>
      <c r="E967" s="6"/>
      <c r="F967" s="6">
        <v>275</v>
      </c>
      <c r="G967" s="6" t="s">
        <v>15</v>
      </c>
      <c r="H967" s="6" t="s">
        <v>2188</v>
      </c>
    </row>
    <row r="968" spans="1:8" ht="18.75" customHeight="1">
      <c r="A968" s="10" t="s">
        <v>820</v>
      </c>
      <c r="B968" s="64" t="s">
        <v>2184</v>
      </c>
      <c r="C968" s="65"/>
      <c r="D968" s="6"/>
      <c r="E968" s="6"/>
      <c r="F968" s="6">
        <v>275</v>
      </c>
      <c r="G968" s="6" t="s">
        <v>15</v>
      </c>
      <c r="H968" s="6" t="s">
        <v>2188</v>
      </c>
    </row>
    <row r="969" spans="1:8" ht="18.75" customHeight="1">
      <c r="A969" s="10" t="s">
        <v>821</v>
      </c>
      <c r="B969" s="64" t="s">
        <v>2185</v>
      </c>
      <c r="C969" s="65"/>
      <c r="D969" s="6"/>
      <c r="E969" s="6"/>
      <c r="F969" s="6">
        <v>275</v>
      </c>
      <c r="G969" s="6" t="s">
        <v>15</v>
      </c>
      <c r="H969" s="6" t="s">
        <v>2188</v>
      </c>
    </row>
    <row r="970" spans="1:8" ht="18.75" customHeight="1">
      <c r="A970" s="10" t="s">
        <v>822</v>
      </c>
      <c r="B970" s="64" t="s">
        <v>2186</v>
      </c>
      <c r="C970" s="65"/>
      <c r="D970" s="6"/>
      <c r="E970" s="6"/>
      <c r="F970" s="6">
        <v>275</v>
      </c>
      <c r="G970" s="6" t="s">
        <v>15</v>
      </c>
      <c r="H970" s="6" t="s">
        <v>2188</v>
      </c>
    </row>
    <row r="971" spans="1:8" ht="18.75" customHeight="1">
      <c r="A971" s="10" t="s">
        <v>823</v>
      </c>
      <c r="B971" s="64" t="s">
        <v>2187</v>
      </c>
      <c r="C971" s="65"/>
      <c r="D971" s="6"/>
      <c r="E971" s="6"/>
      <c r="F971" s="6">
        <v>275</v>
      </c>
      <c r="G971" s="6" t="s">
        <v>15</v>
      </c>
      <c r="H971" s="6" t="s">
        <v>2188</v>
      </c>
    </row>
    <row r="972" spans="1:8" ht="18.75" customHeight="1">
      <c r="A972" s="10"/>
      <c r="B972" s="62"/>
      <c r="C972" s="63"/>
      <c r="D972" s="6"/>
      <c r="E972" s="6"/>
      <c r="F972" s="6">
        <v>275</v>
      </c>
      <c r="G972" s="6" t="s">
        <v>15</v>
      </c>
      <c r="H972" s="6" t="s">
        <v>2188</v>
      </c>
    </row>
    <row r="973" spans="1:8" ht="18.75" customHeight="1" thickBot="1">
      <c r="A973" s="10"/>
      <c r="B973" s="66"/>
      <c r="C973" s="67"/>
      <c r="D973" s="6"/>
      <c r="E973" s="6"/>
      <c r="F973" s="6">
        <v>275</v>
      </c>
      <c r="G973" s="6" t="s">
        <v>15</v>
      </c>
      <c r="H973" s="6" t="s">
        <v>2188</v>
      </c>
    </row>
    <row r="974" spans="1:8" ht="18.75" customHeight="1" thickBot="1">
      <c r="A974" s="11" t="s">
        <v>111</v>
      </c>
      <c r="B974" s="25"/>
      <c r="C974" s="7"/>
      <c r="D974" s="6"/>
      <c r="E974" s="6"/>
      <c r="F974" s="6">
        <v>275</v>
      </c>
      <c r="G974" s="6" t="s">
        <v>15</v>
      </c>
      <c r="H974" s="6" t="s">
        <v>2188</v>
      </c>
    </row>
    <row r="975" spans="1:8" ht="18.75" customHeight="1">
      <c r="A975" s="10" t="s">
        <v>112</v>
      </c>
      <c r="B975" s="34" t="str">
        <f>_xlfn.LET(_xlpm.inp,$B$974,_xlpm.nInp,_xlfn.LET(_xlpm.raw,UPPER(TRIM($B$974)),_xlpm.clean,SUBSTITUTE(SUBSTITUTE(SUBSTITUTE(SUBSTITUTE(SUBSTITUTE(_xlpm.raw,"，",","),"、",","),"；",","),"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75" s="19"/>
      <c r="D975" s="6"/>
      <c r="E975" s="6"/>
      <c r="F975" s="6">
        <v>275</v>
      </c>
      <c r="G975" s="6" t="s">
        <v>15</v>
      </c>
      <c r="H975" s="6" t="s">
        <v>2188</v>
      </c>
    </row>
    <row r="976" spans="1:8" ht="18.75" customHeight="1">
      <c r="A976" s="10" t="s">
        <v>113</v>
      </c>
      <c r="B976" s="35" t="str">
        <f>_xlfn.LET(_xlpm.inp,$B$974,_xlpm.nStd,_xlfn.LET(_xlpm.raw,UPPER(TRIM($G$966)),_xlpm.clean,SUBSTITUTE(SUBSTITUTE(SUBSTITUTE(SUBSTITUTE(SUBSTITUTE(_xlpm.raw,"，",","),"、",","),"；",","),"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76" s="18"/>
      <c r="D976" s="6"/>
      <c r="E976" s="6"/>
      <c r="F976" s="6">
        <v>275</v>
      </c>
      <c r="G976" s="6" t="s">
        <v>15</v>
      </c>
      <c r="H976" s="6" t="s">
        <v>2188</v>
      </c>
    </row>
    <row r="977" spans="1:8" ht="18.75" customHeight="1">
      <c r="A977" s="37" t="s">
        <v>114</v>
      </c>
      <c r="B977" s="52" t="str">
        <f>_xlfn.LET(_xlpm.inp,$B$974,_xlpm.p,$H$966,IF(OR(LEN(TRIM(_xlpm.inp))=0,LEN(TRIM(_xlpm.p))=0,_xlpm.p=0),"",_xlpm.p))</f>
        <v/>
      </c>
      <c r="C977" s="53"/>
      <c r="D977" s="6"/>
      <c r="E977" s="6"/>
      <c r="F977" s="6">
        <v>275</v>
      </c>
      <c r="G977" s="6" t="s">
        <v>15</v>
      </c>
      <c r="H977" s="6" t="s">
        <v>2188</v>
      </c>
    </row>
    <row r="978" spans="1:8" ht="18.75" customHeight="1" thickBot="1">
      <c r="A978" s="12"/>
      <c r="B978" s="54"/>
      <c r="C978" s="55"/>
      <c r="D978" s="6"/>
      <c r="E978" s="6"/>
      <c r="F978" s="6">
        <v>275</v>
      </c>
      <c r="G978" s="6" t="s">
        <v>15</v>
      </c>
      <c r="H978" s="6" t="s">
        <v>2188</v>
      </c>
    </row>
    <row r="979" spans="1:8" ht="409.6" thickTop="1" thickBot="1">
      <c r="A979" s="8" t="s">
        <v>2189</v>
      </c>
      <c r="B979" s="56" t="s">
        <v>2190</v>
      </c>
      <c r="C979" s="73"/>
      <c r="D979" s="6"/>
      <c r="E979" s="6"/>
      <c r="F979" s="6">
        <v>276</v>
      </c>
      <c r="G979" s="6"/>
      <c r="H979" s="6" t="s">
        <v>2376</v>
      </c>
    </row>
    <row r="980" spans="1:8" ht="16.5">
      <c r="A980" s="9"/>
      <c r="B980" s="74"/>
      <c r="C980" s="75"/>
      <c r="D980" s="6"/>
      <c r="E980" s="6"/>
      <c r="F980" s="6">
        <v>276</v>
      </c>
      <c r="G980" s="6"/>
      <c r="H980" s="6"/>
    </row>
    <row r="981" spans="1:8" ht="16.5">
      <c r="A981" s="10" t="s">
        <v>820</v>
      </c>
      <c r="B981" s="64" t="s">
        <v>2191</v>
      </c>
      <c r="C981" s="65"/>
      <c r="D981" s="6"/>
      <c r="E981" s="6"/>
      <c r="F981" s="6">
        <v>276</v>
      </c>
      <c r="G981" s="6"/>
      <c r="H981" s="6"/>
    </row>
    <row r="982" spans="1:8" ht="16.5">
      <c r="A982" s="10" t="s">
        <v>821</v>
      </c>
      <c r="B982" s="64" t="s">
        <v>957</v>
      </c>
      <c r="C982" s="65"/>
      <c r="D982" s="6"/>
      <c r="E982" s="6"/>
      <c r="F982" s="6">
        <v>276</v>
      </c>
      <c r="G982" s="6"/>
      <c r="H982" s="6"/>
    </row>
    <row r="983" spans="1:8" ht="16.5">
      <c r="A983" s="10" t="s">
        <v>822</v>
      </c>
      <c r="B983" s="64" t="s">
        <v>2403</v>
      </c>
      <c r="C983" s="65"/>
      <c r="D983" s="6"/>
      <c r="E983" s="6"/>
      <c r="F983" s="6">
        <v>276</v>
      </c>
      <c r="G983" s="6"/>
      <c r="H983" s="6"/>
    </row>
    <row r="984" spans="1:8" ht="16.5">
      <c r="A984" s="10" t="s">
        <v>823</v>
      </c>
      <c r="B984" s="64" t="s">
        <v>2404</v>
      </c>
      <c r="C984" s="65"/>
      <c r="D984" s="6"/>
      <c r="E984" s="6"/>
      <c r="F984" s="6">
        <v>276</v>
      </c>
      <c r="G984" s="6"/>
      <c r="H984" s="6"/>
    </row>
    <row r="985" spans="1:8" ht="16.5">
      <c r="A985" s="10"/>
      <c r="B985" s="62"/>
      <c r="C985" s="63"/>
      <c r="D985" s="6"/>
      <c r="E985" s="6"/>
      <c r="F985" s="6">
        <v>276</v>
      </c>
      <c r="G985" s="6"/>
      <c r="H985" s="6"/>
    </row>
    <row r="986" spans="1:8" ht="17.25" thickBot="1">
      <c r="A986" s="10"/>
      <c r="B986" s="66"/>
      <c r="C986" s="67"/>
      <c r="D986" s="6"/>
      <c r="E986" s="6"/>
      <c r="F986" s="6">
        <v>276</v>
      </c>
      <c r="G986" s="6"/>
      <c r="H986" s="6"/>
    </row>
    <row r="987" spans="1:8" ht="17.25" thickBot="1">
      <c r="A987" s="11" t="s">
        <v>111</v>
      </c>
      <c r="B987" s="25"/>
      <c r="C987" s="7"/>
      <c r="D987" s="6"/>
      <c r="E987" s="6"/>
      <c r="F987" s="6">
        <v>276</v>
      </c>
      <c r="G987" s="6"/>
      <c r="H987" s="6"/>
    </row>
    <row r="988" spans="1:8" ht="16.5">
      <c r="A988" s="10" t="s">
        <v>112</v>
      </c>
      <c r="B988" s="34" t="str">
        <f>_xlfn.LET(_xlpm.inp,$B$987,_xlpm.nInp,_xlfn.LET(_xlpm.raw,UPPER(TRIM($B$987)),_xlpm.clean,SUBSTITUTE(SUBSTITUTE(SUBSTITUTE(SUBSTITUTE(SUBSTITUTE(_xlpm.raw,"，",","),"、",","),"；",","),"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88" s="19"/>
      <c r="D988" s="6"/>
      <c r="E988" s="6"/>
      <c r="F988" s="6">
        <v>276</v>
      </c>
      <c r="G988" s="6"/>
      <c r="H988" s="6"/>
    </row>
    <row r="989" spans="1:8" ht="16.5">
      <c r="A989" s="10" t="s">
        <v>113</v>
      </c>
      <c r="B989" s="35" t="str">
        <f>_xlfn.LET(_xlpm.inp,$B$987,_xlpm.nStd,_xlfn.LET(_xlpm.raw,UPPER(TRIM($G$979)),_xlpm.clean,SUBSTITUTE(SUBSTITUTE(SUBSTITUTE(SUBSTITUTE(SUBSTITUTE(_xlpm.raw,"，",","),"、",","),"；",","),"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89" s="18"/>
      <c r="D989" s="6"/>
      <c r="E989" s="6"/>
      <c r="F989" s="6">
        <v>276</v>
      </c>
      <c r="G989" s="6"/>
      <c r="H989" s="6"/>
    </row>
    <row r="990" spans="1:8" ht="16.5">
      <c r="A990" s="37" t="s">
        <v>114</v>
      </c>
      <c r="B990" s="52" t="str">
        <f>_xlfn.LET(_xlpm.inp,$B$987,_xlpm.p,$H$979,IF(OR(LEN(TRIM(_xlpm.inp))=0,LEN(TRIM(_xlpm.p))=0,_xlpm.p=0),"",_xlpm.p))</f>
        <v/>
      </c>
      <c r="C990" s="53"/>
      <c r="D990" s="6"/>
      <c r="E990" s="6"/>
      <c r="F990" s="6">
        <v>276</v>
      </c>
      <c r="G990" s="6"/>
      <c r="H990" s="6"/>
    </row>
    <row r="991" spans="1:8" ht="17.25" thickBot="1">
      <c r="A991" s="12"/>
      <c r="B991" s="54"/>
      <c r="C991" s="55"/>
      <c r="D991" s="6"/>
      <c r="E991" s="6"/>
      <c r="F991" s="6">
        <v>276</v>
      </c>
      <c r="G991" s="6"/>
      <c r="H991" s="6"/>
    </row>
    <row r="992" spans="1:8" ht="58.5" customHeight="1" thickTop="1" thickBot="1">
      <c r="A992" s="8" t="s">
        <v>2192</v>
      </c>
      <c r="B992" s="56" t="s">
        <v>2193</v>
      </c>
      <c r="C992" s="73"/>
      <c r="D992" s="6"/>
      <c r="E992" s="6"/>
      <c r="F992" s="6">
        <v>277</v>
      </c>
      <c r="G992" s="6" t="s">
        <v>16</v>
      </c>
      <c r="H992" s="6"/>
    </row>
    <row r="993" spans="1:8" ht="18.75" customHeight="1">
      <c r="A993" s="9"/>
      <c r="B993" s="74"/>
      <c r="C993" s="75"/>
      <c r="D993" s="6"/>
      <c r="E993" s="6"/>
      <c r="F993" s="6">
        <v>277</v>
      </c>
      <c r="G993" s="6" t="s">
        <v>16</v>
      </c>
      <c r="H993" s="6"/>
    </row>
    <row r="994" spans="1:8" ht="18.75" customHeight="1">
      <c r="A994" s="10" t="s">
        <v>820</v>
      </c>
      <c r="B994" s="64" t="s">
        <v>2194</v>
      </c>
      <c r="C994" s="65"/>
      <c r="D994" s="6"/>
      <c r="E994" s="6"/>
      <c r="F994" s="6">
        <v>277</v>
      </c>
      <c r="G994" s="6" t="s">
        <v>16</v>
      </c>
      <c r="H994" s="6"/>
    </row>
    <row r="995" spans="1:8" ht="18.75" customHeight="1">
      <c r="A995" s="10" t="s">
        <v>821</v>
      </c>
      <c r="B995" s="64" t="s">
        <v>2195</v>
      </c>
      <c r="C995" s="65"/>
      <c r="D995" s="6"/>
      <c r="E995" s="6"/>
      <c r="F995" s="6">
        <v>277</v>
      </c>
      <c r="G995" s="6" t="s">
        <v>16</v>
      </c>
      <c r="H995" s="6"/>
    </row>
    <row r="996" spans="1:8" ht="18.75" customHeight="1">
      <c r="A996" s="10" t="s">
        <v>822</v>
      </c>
      <c r="B996" s="64" t="s">
        <v>2196</v>
      </c>
      <c r="C996" s="65"/>
      <c r="D996" s="6"/>
      <c r="E996" s="6"/>
      <c r="F996" s="6">
        <v>277</v>
      </c>
      <c r="G996" s="6" t="s">
        <v>16</v>
      </c>
      <c r="H996" s="6"/>
    </row>
    <row r="997" spans="1:8" ht="18.75" customHeight="1">
      <c r="A997" s="10" t="s">
        <v>823</v>
      </c>
      <c r="B997" s="64" t="s">
        <v>2197</v>
      </c>
      <c r="C997" s="65"/>
      <c r="D997" s="6"/>
      <c r="E997" s="6"/>
      <c r="F997" s="6">
        <v>277</v>
      </c>
      <c r="G997" s="6" t="s">
        <v>16</v>
      </c>
      <c r="H997" s="6"/>
    </row>
    <row r="998" spans="1:8" ht="18.75" customHeight="1">
      <c r="A998" s="10"/>
      <c r="B998" s="62"/>
      <c r="C998" s="63"/>
      <c r="D998" s="6"/>
      <c r="E998" s="6"/>
      <c r="F998" s="6">
        <v>277</v>
      </c>
      <c r="G998" s="6" t="s">
        <v>16</v>
      </c>
      <c r="H998" s="6"/>
    </row>
    <row r="999" spans="1:8" ht="18.75" customHeight="1" thickBot="1">
      <c r="A999" s="10"/>
      <c r="B999" s="66"/>
      <c r="C999" s="67"/>
      <c r="D999" s="6"/>
      <c r="E999" s="6"/>
      <c r="F999" s="6">
        <v>277</v>
      </c>
      <c r="G999" s="6" t="s">
        <v>16</v>
      </c>
      <c r="H999" s="6"/>
    </row>
    <row r="1000" spans="1:8" ht="18.75" customHeight="1" thickBot="1">
      <c r="A1000" s="11" t="s">
        <v>111</v>
      </c>
      <c r="B1000" s="25"/>
      <c r="C1000" s="7"/>
      <c r="D1000" s="6"/>
      <c r="E1000" s="6"/>
      <c r="F1000" s="6">
        <v>277</v>
      </c>
      <c r="G1000" s="6" t="s">
        <v>16</v>
      </c>
      <c r="H1000" s="6"/>
    </row>
    <row r="1001" spans="1:8" ht="18.75" customHeight="1">
      <c r="A1001" s="10" t="s">
        <v>112</v>
      </c>
      <c r="B1001" s="34" t="str">
        <f>_xlfn.LET(_xlpm.inp,$B$1000,_xlpm.nInp,_xlfn.LET(_xlpm.raw,UPPER(TRIM($B$1000)),_xlpm.clean,SUBSTITUTE(SUBSTITUTE(SUBSTITUTE(SUBSTITUTE(SUBSTITUTE(_xlpm.raw,"，",","),"、",","),"；",","),"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01" s="19"/>
      <c r="D1001" s="6"/>
      <c r="E1001" s="6"/>
      <c r="F1001" s="6">
        <v>277</v>
      </c>
      <c r="G1001" s="6" t="s">
        <v>16</v>
      </c>
      <c r="H1001" s="6"/>
    </row>
    <row r="1002" spans="1:8" ht="18.75" customHeight="1">
      <c r="A1002" s="10" t="s">
        <v>113</v>
      </c>
      <c r="B1002" s="35" t="str">
        <f>_xlfn.LET(_xlpm.inp,$B$1000,_xlpm.nStd,_xlfn.LET(_xlpm.raw,UPPER(TRIM($G$992)),_xlpm.clean,SUBSTITUTE(SUBSTITUTE(SUBSTITUTE(SUBSTITUTE(SUBSTITUTE(_xlpm.raw,"，",","),"、",","),"；",","),"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02" s="18"/>
      <c r="D1002" s="6"/>
      <c r="E1002" s="6"/>
      <c r="F1002" s="6">
        <v>277</v>
      </c>
      <c r="G1002" s="6" t="s">
        <v>16</v>
      </c>
      <c r="H1002" s="6"/>
    </row>
    <row r="1003" spans="1:8" ht="18.75" customHeight="1">
      <c r="A1003" s="37" t="s">
        <v>114</v>
      </c>
      <c r="B1003" s="52" t="str">
        <f>_xlfn.LET(_xlpm.inp,$B$1000,_xlpm.p,$H$992,IF(OR(LEN(TRIM(_xlpm.inp))=0,LEN(TRIM(_xlpm.p))=0,_xlpm.p=0),"",_xlpm.p))</f>
        <v/>
      </c>
      <c r="C1003" s="53"/>
      <c r="D1003" s="6"/>
      <c r="E1003" s="6"/>
      <c r="F1003" s="6">
        <v>277</v>
      </c>
      <c r="G1003" s="6" t="s">
        <v>16</v>
      </c>
      <c r="H1003" s="6"/>
    </row>
    <row r="1004" spans="1:8" ht="18.75" customHeight="1" thickBot="1">
      <c r="A1004" s="12"/>
      <c r="B1004" s="54"/>
      <c r="C1004" s="55"/>
      <c r="D1004" s="6"/>
      <c r="E1004" s="6"/>
      <c r="F1004" s="6">
        <v>277</v>
      </c>
      <c r="G1004" s="6" t="s">
        <v>16</v>
      </c>
      <c r="H1004" s="6"/>
    </row>
    <row r="1005" spans="1:8" ht="409.6" thickTop="1" thickBot="1">
      <c r="A1005" s="8" t="s">
        <v>2198</v>
      </c>
      <c r="B1005" s="56" t="s">
        <v>2199</v>
      </c>
      <c r="C1005" s="73"/>
      <c r="D1005" s="6"/>
      <c r="E1005" s="6"/>
      <c r="F1005" s="6">
        <v>278</v>
      </c>
      <c r="G1005" s="6"/>
      <c r="H1005" s="6" t="s">
        <v>2377</v>
      </c>
    </row>
    <row r="1006" spans="1:8" ht="16.5">
      <c r="A1006" s="9"/>
      <c r="B1006" s="74"/>
      <c r="C1006" s="75"/>
      <c r="D1006" s="6"/>
      <c r="E1006" s="6"/>
      <c r="F1006" s="6">
        <v>278</v>
      </c>
      <c r="G1006" s="6"/>
      <c r="H1006" s="6"/>
    </row>
    <row r="1007" spans="1:8" ht="16.5">
      <c r="A1007" s="10" t="s">
        <v>820</v>
      </c>
      <c r="B1007" s="64" t="s">
        <v>2405</v>
      </c>
      <c r="C1007" s="65"/>
      <c r="D1007" s="6"/>
      <c r="E1007" s="6"/>
      <c r="F1007" s="6">
        <v>278</v>
      </c>
      <c r="G1007" s="6"/>
      <c r="H1007" s="6"/>
    </row>
    <row r="1008" spans="1:8" ht="16.5">
      <c r="A1008" s="10" t="s">
        <v>821</v>
      </c>
      <c r="B1008" s="64" t="s">
        <v>2406</v>
      </c>
      <c r="C1008" s="65"/>
      <c r="D1008" s="6"/>
      <c r="E1008" s="6"/>
      <c r="F1008" s="6">
        <v>278</v>
      </c>
      <c r="G1008" s="6"/>
      <c r="H1008" s="6"/>
    </row>
    <row r="1009" spans="1:8" ht="16.5">
      <c r="A1009" s="10" t="s">
        <v>822</v>
      </c>
      <c r="B1009" s="64" t="s">
        <v>2407</v>
      </c>
      <c r="C1009" s="65"/>
      <c r="D1009" s="6"/>
      <c r="E1009" s="6"/>
      <c r="F1009" s="6">
        <v>278</v>
      </c>
      <c r="G1009" s="6"/>
      <c r="H1009" s="6"/>
    </row>
    <row r="1010" spans="1:8" ht="16.5">
      <c r="A1010" s="10" t="s">
        <v>823</v>
      </c>
      <c r="B1010" s="64" t="s">
        <v>2408</v>
      </c>
      <c r="C1010" s="65"/>
      <c r="D1010" s="6"/>
      <c r="E1010" s="6"/>
      <c r="F1010" s="6">
        <v>278</v>
      </c>
      <c r="G1010" s="6"/>
      <c r="H1010" s="6"/>
    </row>
    <row r="1011" spans="1:8" ht="16.5">
      <c r="A1011" s="10"/>
      <c r="B1011" s="62"/>
      <c r="C1011" s="63"/>
      <c r="D1011" s="6"/>
      <c r="E1011" s="6"/>
      <c r="F1011" s="6">
        <v>278</v>
      </c>
      <c r="G1011" s="6"/>
      <c r="H1011" s="6"/>
    </row>
    <row r="1012" spans="1:8" ht="17.25" thickBot="1">
      <c r="A1012" s="10"/>
      <c r="B1012" s="66"/>
      <c r="C1012" s="67"/>
      <c r="D1012" s="6"/>
      <c r="E1012" s="6"/>
      <c r="F1012" s="6">
        <v>278</v>
      </c>
      <c r="G1012" s="6"/>
      <c r="H1012" s="6"/>
    </row>
    <row r="1013" spans="1:8" ht="17.25" thickBot="1">
      <c r="A1013" s="11" t="s">
        <v>111</v>
      </c>
      <c r="B1013" s="25"/>
      <c r="C1013" s="7"/>
      <c r="D1013" s="6"/>
      <c r="E1013" s="6"/>
      <c r="F1013" s="6">
        <v>278</v>
      </c>
      <c r="G1013" s="6"/>
      <c r="H1013" s="6"/>
    </row>
    <row r="1014" spans="1:8" ht="16.5">
      <c r="A1014" s="10" t="s">
        <v>112</v>
      </c>
      <c r="B1014" s="34" t="str">
        <f>_xlfn.LET(_xlpm.inp,$B$1013,_xlpm.nInp,_xlfn.LET(_xlpm.raw,UPPER(TRIM($B$1013)),_xlpm.clean,SUBSTITUTE(SUBSTITUTE(SUBSTITUTE(SUBSTITUTE(SUBSTITUTE(_xlpm.raw,"，",","),"、",","),"；",","),"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14" s="19"/>
      <c r="D1014" s="6"/>
      <c r="E1014" s="6"/>
      <c r="F1014" s="6">
        <v>278</v>
      </c>
      <c r="G1014" s="6"/>
      <c r="H1014" s="6"/>
    </row>
    <row r="1015" spans="1:8" ht="16.5">
      <c r="A1015" s="10" t="s">
        <v>113</v>
      </c>
      <c r="B1015" s="35" t="str">
        <f>_xlfn.LET(_xlpm.inp,$B$1013,_xlpm.nStd,_xlfn.LET(_xlpm.raw,UPPER(TRIM($G$1005)),_xlpm.clean,SUBSTITUTE(SUBSTITUTE(SUBSTITUTE(SUBSTITUTE(SUBSTITUTE(_xlpm.raw,"，",","),"、",","),"；",","),"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15" s="18"/>
      <c r="D1015" s="6"/>
      <c r="E1015" s="6"/>
      <c r="F1015" s="6">
        <v>278</v>
      </c>
      <c r="G1015" s="6"/>
      <c r="H1015" s="6"/>
    </row>
    <row r="1016" spans="1:8" ht="16.5">
      <c r="A1016" s="37" t="s">
        <v>114</v>
      </c>
      <c r="B1016" s="52" t="str">
        <f>_xlfn.LET(_xlpm.inp,$B$1013,_xlpm.p,$H$1005,IF(OR(LEN(TRIM(_xlpm.inp))=0,LEN(TRIM(_xlpm.p))=0,_xlpm.p=0),"",_xlpm.p))</f>
        <v/>
      </c>
      <c r="C1016" s="53"/>
      <c r="D1016" s="6"/>
      <c r="E1016" s="6"/>
      <c r="F1016" s="6">
        <v>278</v>
      </c>
      <c r="G1016" s="6"/>
      <c r="H1016" s="6"/>
    </row>
    <row r="1017" spans="1:8" ht="17.25" thickBot="1">
      <c r="A1017" s="12"/>
      <c r="B1017" s="54"/>
      <c r="C1017" s="55"/>
      <c r="D1017" s="6"/>
      <c r="E1017" s="6"/>
      <c r="F1017" s="6">
        <v>278</v>
      </c>
      <c r="G1017" s="6"/>
      <c r="H1017" s="6"/>
    </row>
    <row r="1018" spans="1:8" ht="58.5" customHeight="1" thickTop="1" thickBot="1">
      <c r="A1018" s="8" t="s">
        <v>2200</v>
      </c>
      <c r="B1018" s="56" t="s">
        <v>2201</v>
      </c>
      <c r="C1018" s="73"/>
      <c r="D1018" s="6"/>
      <c r="E1018" s="6"/>
      <c r="F1018" s="6">
        <v>279</v>
      </c>
      <c r="G1018" s="6" t="s">
        <v>16</v>
      </c>
      <c r="H1018" s="6" t="s">
        <v>2206</v>
      </c>
    </row>
    <row r="1019" spans="1:8" ht="18.75" customHeight="1">
      <c r="A1019" s="9"/>
      <c r="B1019" s="74"/>
      <c r="C1019" s="75"/>
      <c r="D1019" s="6"/>
      <c r="E1019" s="6"/>
      <c r="F1019" s="6">
        <v>279</v>
      </c>
      <c r="G1019" s="6" t="s">
        <v>16</v>
      </c>
      <c r="H1019" s="6" t="s">
        <v>2206</v>
      </c>
    </row>
    <row r="1020" spans="1:8" ht="18.75" customHeight="1">
      <c r="A1020" s="10" t="s">
        <v>820</v>
      </c>
      <c r="B1020" s="64" t="s">
        <v>2202</v>
      </c>
      <c r="C1020" s="65"/>
      <c r="D1020" s="6"/>
      <c r="E1020" s="6"/>
      <c r="F1020" s="6">
        <v>279</v>
      </c>
      <c r="G1020" s="6" t="s">
        <v>16</v>
      </c>
      <c r="H1020" s="6" t="s">
        <v>2206</v>
      </c>
    </row>
    <row r="1021" spans="1:8" ht="18.75" customHeight="1">
      <c r="A1021" s="10" t="s">
        <v>821</v>
      </c>
      <c r="B1021" s="64" t="s">
        <v>2203</v>
      </c>
      <c r="C1021" s="65"/>
      <c r="D1021" s="6"/>
      <c r="E1021" s="6"/>
      <c r="F1021" s="6">
        <v>279</v>
      </c>
      <c r="G1021" s="6" t="s">
        <v>16</v>
      </c>
      <c r="H1021" s="6" t="s">
        <v>2206</v>
      </c>
    </row>
    <row r="1022" spans="1:8" ht="18.75" customHeight="1">
      <c r="A1022" s="10" t="s">
        <v>822</v>
      </c>
      <c r="B1022" s="64" t="s">
        <v>2204</v>
      </c>
      <c r="C1022" s="65"/>
      <c r="D1022" s="6"/>
      <c r="E1022" s="6"/>
      <c r="F1022" s="6">
        <v>279</v>
      </c>
      <c r="G1022" s="6" t="s">
        <v>16</v>
      </c>
      <c r="H1022" s="6" t="s">
        <v>2206</v>
      </c>
    </row>
    <row r="1023" spans="1:8" ht="18.75" customHeight="1">
      <c r="A1023" s="10" t="s">
        <v>823</v>
      </c>
      <c r="B1023" s="64" t="s">
        <v>2205</v>
      </c>
      <c r="C1023" s="65"/>
      <c r="D1023" s="6"/>
      <c r="E1023" s="6"/>
      <c r="F1023" s="6">
        <v>279</v>
      </c>
      <c r="G1023" s="6" t="s">
        <v>16</v>
      </c>
      <c r="H1023" s="6" t="s">
        <v>2206</v>
      </c>
    </row>
    <row r="1024" spans="1:8" ht="18.75" customHeight="1">
      <c r="A1024" s="10"/>
      <c r="B1024" s="62"/>
      <c r="C1024" s="63"/>
      <c r="D1024" s="6"/>
      <c r="E1024" s="6"/>
      <c r="F1024" s="6">
        <v>279</v>
      </c>
      <c r="G1024" s="6" t="s">
        <v>16</v>
      </c>
      <c r="H1024" s="6" t="s">
        <v>2206</v>
      </c>
    </row>
    <row r="1025" spans="1:8" ht="18.75" customHeight="1" thickBot="1">
      <c r="A1025" s="10"/>
      <c r="B1025" s="66"/>
      <c r="C1025" s="67"/>
      <c r="D1025" s="6"/>
      <c r="E1025" s="6"/>
      <c r="F1025" s="6">
        <v>279</v>
      </c>
      <c r="G1025" s="6" t="s">
        <v>16</v>
      </c>
      <c r="H1025" s="6" t="s">
        <v>2206</v>
      </c>
    </row>
    <row r="1026" spans="1:8" ht="18.75" customHeight="1" thickBot="1">
      <c r="A1026" s="11" t="s">
        <v>111</v>
      </c>
      <c r="B1026" s="25"/>
      <c r="C1026" s="7"/>
      <c r="D1026" s="6"/>
      <c r="E1026" s="6"/>
      <c r="F1026" s="6">
        <v>279</v>
      </c>
      <c r="G1026" s="6" t="s">
        <v>16</v>
      </c>
      <c r="H1026" s="6" t="s">
        <v>2206</v>
      </c>
    </row>
    <row r="1027" spans="1:8" ht="18.75" customHeight="1">
      <c r="A1027" s="10" t="s">
        <v>112</v>
      </c>
      <c r="B1027" s="34" t="str">
        <f>_xlfn.LET(_xlpm.inp,$B$1026,_xlpm.nInp,_xlfn.LET(_xlpm.raw,UPPER(TRIM($B$1026)),_xlpm.clean,SUBSTITUTE(SUBSTITUTE(SUBSTITUTE(SUBSTITUTE(SUBSTITUTE(_xlpm.raw,"，",","),"、",","),"；",","),"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27" s="19"/>
      <c r="D1027" s="6"/>
      <c r="E1027" s="6"/>
      <c r="F1027" s="6">
        <v>279</v>
      </c>
      <c r="G1027" s="6" t="s">
        <v>16</v>
      </c>
      <c r="H1027" s="6" t="s">
        <v>2206</v>
      </c>
    </row>
    <row r="1028" spans="1:8" ht="18.75" customHeight="1">
      <c r="A1028" s="10" t="s">
        <v>113</v>
      </c>
      <c r="B1028" s="35" t="str">
        <f>_xlfn.LET(_xlpm.inp,$B$1026,_xlpm.nStd,_xlfn.LET(_xlpm.raw,UPPER(TRIM($G$1018)),_xlpm.clean,SUBSTITUTE(SUBSTITUTE(SUBSTITUTE(SUBSTITUTE(SUBSTITUTE(_xlpm.raw,"，",","),"、",","),"；",","),"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28" s="18"/>
      <c r="D1028" s="6"/>
      <c r="E1028" s="6"/>
      <c r="F1028" s="6">
        <v>279</v>
      </c>
      <c r="G1028" s="6" t="s">
        <v>16</v>
      </c>
      <c r="H1028" s="6" t="s">
        <v>2206</v>
      </c>
    </row>
    <row r="1029" spans="1:8" ht="18.75" customHeight="1">
      <c r="A1029" s="37" t="s">
        <v>114</v>
      </c>
      <c r="B1029" s="52" t="str">
        <f>_xlfn.LET(_xlpm.inp,$B$1026,_xlpm.p,$H$1018,IF(OR(LEN(TRIM(_xlpm.inp))=0,LEN(TRIM(_xlpm.p))=0,_xlpm.p=0),"",_xlpm.p))</f>
        <v/>
      </c>
      <c r="C1029" s="53"/>
      <c r="D1029" s="6"/>
      <c r="E1029" s="6"/>
      <c r="F1029" s="6">
        <v>279</v>
      </c>
      <c r="G1029" s="6" t="s">
        <v>16</v>
      </c>
      <c r="H1029" s="6" t="s">
        <v>2206</v>
      </c>
    </row>
    <row r="1030" spans="1:8" ht="18.75" customHeight="1" thickBot="1">
      <c r="A1030" s="12"/>
      <c r="B1030" s="54"/>
      <c r="C1030" s="55"/>
      <c r="D1030" s="6"/>
      <c r="E1030" s="6"/>
      <c r="F1030" s="6">
        <v>279</v>
      </c>
      <c r="G1030" s="6" t="s">
        <v>16</v>
      </c>
      <c r="H1030" s="6" t="s">
        <v>2206</v>
      </c>
    </row>
    <row r="1031" spans="1:8" ht="58.5" customHeight="1" thickTop="1" thickBot="1">
      <c r="A1031" s="8" t="s">
        <v>2207</v>
      </c>
      <c r="B1031" s="56" t="s">
        <v>2208</v>
      </c>
      <c r="C1031" s="73"/>
      <c r="D1031" s="6"/>
      <c r="E1031" s="6"/>
      <c r="F1031" s="6">
        <v>280</v>
      </c>
      <c r="G1031" s="6" t="s">
        <v>15</v>
      </c>
      <c r="H1031" s="6" t="s">
        <v>2213</v>
      </c>
    </row>
    <row r="1032" spans="1:8" ht="18.75" customHeight="1">
      <c r="A1032" s="9"/>
      <c r="B1032" s="74"/>
      <c r="C1032" s="75"/>
      <c r="D1032" s="6"/>
      <c r="E1032" s="6"/>
      <c r="F1032" s="6">
        <v>280</v>
      </c>
      <c r="G1032" s="6" t="s">
        <v>15</v>
      </c>
      <c r="H1032" s="6" t="s">
        <v>2213</v>
      </c>
    </row>
    <row r="1033" spans="1:8" ht="18.75" customHeight="1">
      <c r="A1033" s="10" t="s">
        <v>820</v>
      </c>
      <c r="B1033" s="64" t="s">
        <v>2209</v>
      </c>
      <c r="C1033" s="65"/>
      <c r="D1033" s="6"/>
      <c r="E1033" s="6"/>
      <c r="F1033" s="6">
        <v>280</v>
      </c>
      <c r="G1033" s="6" t="s">
        <v>15</v>
      </c>
      <c r="H1033" s="6" t="s">
        <v>2213</v>
      </c>
    </row>
    <row r="1034" spans="1:8" ht="18.75" customHeight="1">
      <c r="A1034" s="10" t="s">
        <v>821</v>
      </c>
      <c r="B1034" s="64" t="s">
        <v>2210</v>
      </c>
      <c r="C1034" s="65"/>
      <c r="D1034" s="6"/>
      <c r="E1034" s="6"/>
      <c r="F1034" s="6">
        <v>280</v>
      </c>
      <c r="G1034" s="6" t="s">
        <v>15</v>
      </c>
      <c r="H1034" s="6" t="s">
        <v>2213</v>
      </c>
    </row>
    <row r="1035" spans="1:8" ht="18.75" customHeight="1">
      <c r="A1035" s="10" t="s">
        <v>822</v>
      </c>
      <c r="B1035" s="64" t="s">
        <v>2211</v>
      </c>
      <c r="C1035" s="65"/>
      <c r="D1035" s="6"/>
      <c r="E1035" s="6"/>
      <c r="F1035" s="6">
        <v>280</v>
      </c>
      <c r="G1035" s="6" t="s">
        <v>15</v>
      </c>
      <c r="H1035" s="6" t="s">
        <v>2213</v>
      </c>
    </row>
    <row r="1036" spans="1:8" ht="18.75" customHeight="1">
      <c r="A1036" s="10" t="s">
        <v>823</v>
      </c>
      <c r="B1036" s="64" t="s">
        <v>2212</v>
      </c>
      <c r="C1036" s="65"/>
      <c r="D1036" s="6"/>
      <c r="E1036" s="6"/>
      <c r="F1036" s="6">
        <v>280</v>
      </c>
      <c r="G1036" s="6" t="s">
        <v>15</v>
      </c>
      <c r="H1036" s="6" t="s">
        <v>2213</v>
      </c>
    </row>
    <row r="1037" spans="1:8" ht="18.75" customHeight="1">
      <c r="A1037" s="10"/>
      <c r="B1037" s="62"/>
      <c r="C1037" s="63"/>
      <c r="D1037" s="6"/>
      <c r="E1037" s="6"/>
      <c r="F1037" s="6">
        <v>280</v>
      </c>
      <c r="G1037" s="6" t="s">
        <v>15</v>
      </c>
      <c r="H1037" s="6" t="s">
        <v>2213</v>
      </c>
    </row>
    <row r="1038" spans="1:8" ht="18.75" customHeight="1" thickBot="1">
      <c r="A1038" s="10"/>
      <c r="B1038" s="66"/>
      <c r="C1038" s="67"/>
      <c r="D1038" s="6"/>
      <c r="E1038" s="6"/>
      <c r="F1038" s="6">
        <v>280</v>
      </c>
      <c r="G1038" s="6" t="s">
        <v>15</v>
      </c>
      <c r="H1038" s="6" t="s">
        <v>2213</v>
      </c>
    </row>
    <row r="1039" spans="1:8" ht="18.75" customHeight="1" thickBot="1">
      <c r="A1039" s="11" t="s">
        <v>111</v>
      </c>
      <c r="B1039" s="25"/>
      <c r="C1039" s="7"/>
      <c r="D1039" s="6"/>
      <c r="E1039" s="6"/>
      <c r="F1039" s="6">
        <v>280</v>
      </c>
      <c r="G1039" s="6" t="s">
        <v>15</v>
      </c>
      <c r="H1039" s="6" t="s">
        <v>2213</v>
      </c>
    </row>
    <row r="1040" spans="1:8" ht="18.75" customHeight="1">
      <c r="A1040" s="10" t="s">
        <v>112</v>
      </c>
      <c r="B1040" s="34" t="str">
        <f>_xlfn.LET(_xlpm.inp,$B$1039,_xlpm.nInp,_xlfn.LET(_xlpm.raw,UPPER(TRIM($B$1039)),_xlpm.clean,SUBSTITUTE(SUBSTITUTE(SUBSTITUTE(SUBSTITUTE(SUBSTITUTE(_xlpm.raw,"，",","),"、",","),"；",","),"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0" s="19"/>
      <c r="D1040" s="6"/>
      <c r="E1040" s="6"/>
      <c r="F1040" s="6">
        <v>280</v>
      </c>
      <c r="G1040" s="6" t="s">
        <v>15</v>
      </c>
      <c r="H1040" s="6" t="s">
        <v>2213</v>
      </c>
    </row>
    <row r="1041" spans="1:8" ht="18.75" customHeight="1">
      <c r="A1041" s="10" t="s">
        <v>113</v>
      </c>
      <c r="B1041" s="35" t="str">
        <f>_xlfn.LET(_xlpm.inp,$B$1039,_xlpm.nStd,_xlfn.LET(_xlpm.raw,UPPER(TRIM($G$1031)),_xlpm.clean,SUBSTITUTE(SUBSTITUTE(SUBSTITUTE(SUBSTITUTE(SUBSTITUTE(_xlpm.raw,"，",","),"、",","),"；",","),"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41" s="18"/>
      <c r="D1041" s="6"/>
      <c r="E1041" s="6"/>
      <c r="F1041" s="6">
        <v>280</v>
      </c>
      <c r="G1041" s="6" t="s">
        <v>15</v>
      </c>
      <c r="H1041" s="6" t="s">
        <v>2213</v>
      </c>
    </row>
    <row r="1042" spans="1:8" ht="18.75" customHeight="1">
      <c r="A1042" s="37" t="s">
        <v>114</v>
      </c>
      <c r="B1042" s="52" t="str">
        <f>_xlfn.LET(_xlpm.inp,$B$1039,_xlpm.p,$H$1031,IF(OR(LEN(TRIM(_xlpm.inp))=0,LEN(TRIM(_xlpm.p))=0,_xlpm.p=0),"",_xlpm.p))</f>
        <v/>
      </c>
      <c r="C1042" s="53"/>
      <c r="D1042" s="6"/>
      <c r="E1042" s="6"/>
      <c r="F1042" s="6">
        <v>280</v>
      </c>
      <c r="G1042" s="6" t="s">
        <v>15</v>
      </c>
      <c r="H1042" s="6" t="s">
        <v>2213</v>
      </c>
    </row>
    <row r="1043" spans="1:8" ht="18.75" customHeight="1" thickBot="1">
      <c r="A1043" s="12"/>
      <c r="B1043" s="54"/>
      <c r="C1043" s="55"/>
      <c r="D1043" s="6"/>
      <c r="E1043" s="6"/>
      <c r="F1043" s="6">
        <v>280</v>
      </c>
      <c r="G1043" s="6" t="s">
        <v>15</v>
      </c>
      <c r="H1043" s="6" t="s">
        <v>2213</v>
      </c>
    </row>
    <row r="1044" spans="1:8" ht="58.5" customHeight="1" thickTop="1" thickBot="1">
      <c r="A1044" s="8" t="s">
        <v>2214</v>
      </c>
      <c r="B1044" s="56" t="s">
        <v>2215</v>
      </c>
      <c r="C1044" s="73"/>
      <c r="D1044" s="6"/>
      <c r="E1044" s="6"/>
      <c r="F1044" s="6">
        <v>281</v>
      </c>
      <c r="G1044" s="6" t="s">
        <v>14</v>
      </c>
      <c r="H1044" s="6" t="s">
        <v>2220</v>
      </c>
    </row>
    <row r="1045" spans="1:8" ht="18.75" customHeight="1">
      <c r="A1045" s="9"/>
      <c r="B1045" s="74"/>
      <c r="C1045" s="75"/>
      <c r="D1045" s="6"/>
      <c r="E1045" s="6"/>
      <c r="F1045" s="6">
        <v>281</v>
      </c>
      <c r="G1045" s="6" t="s">
        <v>14</v>
      </c>
      <c r="H1045" s="6" t="s">
        <v>2220</v>
      </c>
    </row>
    <row r="1046" spans="1:8" ht="18.75" customHeight="1">
      <c r="A1046" s="10" t="s">
        <v>820</v>
      </c>
      <c r="B1046" s="64" t="s">
        <v>2216</v>
      </c>
      <c r="C1046" s="65"/>
      <c r="D1046" s="6"/>
      <c r="E1046" s="6"/>
      <c r="F1046" s="6">
        <v>281</v>
      </c>
      <c r="G1046" s="6" t="s">
        <v>14</v>
      </c>
      <c r="H1046" s="6" t="s">
        <v>2220</v>
      </c>
    </row>
    <row r="1047" spans="1:8" ht="18.75" customHeight="1">
      <c r="A1047" s="10" t="s">
        <v>821</v>
      </c>
      <c r="B1047" s="64" t="s">
        <v>2217</v>
      </c>
      <c r="C1047" s="65"/>
      <c r="D1047" s="6"/>
      <c r="E1047" s="6"/>
      <c r="F1047" s="6">
        <v>281</v>
      </c>
      <c r="G1047" s="6" t="s">
        <v>14</v>
      </c>
      <c r="H1047" s="6" t="s">
        <v>2220</v>
      </c>
    </row>
    <row r="1048" spans="1:8" ht="18.75" customHeight="1">
      <c r="A1048" s="10" t="s">
        <v>822</v>
      </c>
      <c r="B1048" s="64" t="s">
        <v>2218</v>
      </c>
      <c r="C1048" s="65"/>
      <c r="D1048" s="6"/>
      <c r="E1048" s="6"/>
      <c r="F1048" s="6">
        <v>281</v>
      </c>
      <c r="G1048" s="6" t="s">
        <v>14</v>
      </c>
      <c r="H1048" s="6" t="s">
        <v>2220</v>
      </c>
    </row>
    <row r="1049" spans="1:8" ht="18.75" customHeight="1">
      <c r="A1049" s="10" t="s">
        <v>823</v>
      </c>
      <c r="B1049" s="64" t="s">
        <v>2219</v>
      </c>
      <c r="C1049" s="65"/>
      <c r="D1049" s="6"/>
      <c r="E1049" s="6"/>
      <c r="F1049" s="6">
        <v>281</v>
      </c>
      <c r="G1049" s="6" t="s">
        <v>14</v>
      </c>
      <c r="H1049" s="6" t="s">
        <v>2220</v>
      </c>
    </row>
    <row r="1050" spans="1:8" ht="18.75" customHeight="1">
      <c r="A1050" s="10"/>
      <c r="B1050" s="62"/>
      <c r="C1050" s="63"/>
      <c r="D1050" s="6"/>
      <c r="E1050" s="6"/>
      <c r="F1050" s="6">
        <v>281</v>
      </c>
      <c r="G1050" s="6" t="s">
        <v>14</v>
      </c>
      <c r="H1050" s="6" t="s">
        <v>2220</v>
      </c>
    </row>
    <row r="1051" spans="1:8" ht="18.75" customHeight="1" thickBot="1">
      <c r="A1051" s="10"/>
      <c r="B1051" s="66"/>
      <c r="C1051" s="67"/>
      <c r="D1051" s="6"/>
      <c r="E1051" s="6"/>
      <c r="F1051" s="6">
        <v>281</v>
      </c>
      <c r="G1051" s="6" t="s">
        <v>14</v>
      </c>
      <c r="H1051" s="6" t="s">
        <v>2220</v>
      </c>
    </row>
    <row r="1052" spans="1:8" ht="18.75" customHeight="1" thickBot="1">
      <c r="A1052" s="11" t="s">
        <v>111</v>
      </c>
      <c r="B1052" s="25"/>
      <c r="C1052" s="7"/>
      <c r="D1052" s="6"/>
      <c r="E1052" s="6"/>
      <c r="F1052" s="6">
        <v>281</v>
      </c>
      <c r="G1052" s="6" t="s">
        <v>14</v>
      </c>
      <c r="H1052" s="6" t="s">
        <v>2220</v>
      </c>
    </row>
    <row r="1053" spans="1:8" ht="18.75" customHeight="1">
      <c r="A1053" s="10" t="s">
        <v>112</v>
      </c>
      <c r="B1053" s="34" t="str">
        <f>_xlfn.LET(_xlpm.inp,$B$1052,_xlpm.nInp,_xlfn.LET(_xlpm.raw,UPPER(TRIM($B$1052)),_xlpm.clean,SUBSTITUTE(SUBSTITUTE(SUBSTITUTE(SUBSTITUTE(SUBSTITUTE(_xlpm.raw,"，",","),"、",","),"；",","),"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53" s="19"/>
      <c r="D1053" s="6"/>
      <c r="E1053" s="6"/>
      <c r="F1053" s="6">
        <v>281</v>
      </c>
      <c r="G1053" s="6" t="s">
        <v>14</v>
      </c>
      <c r="H1053" s="6" t="s">
        <v>2220</v>
      </c>
    </row>
    <row r="1054" spans="1:8" ht="18.75" customHeight="1">
      <c r="A1054" s="10" t="s">
        <v>113</v>
      </c>
      <c r="B1054" s="35" t="str">
        <f>_xlfn.LET(_xlpm.inp,$B$1052,_xlpm.nStd,_xlfn.LET(_xlpm.raw,UPPER(TRIM($G$1044)),_xlpm.clean,SUBSTITUTE(SUBSTITUTE(SUBSTITUTE(SUBSTITUTE(SUBSTITUTE(_xlpm.raw,"，",","),"、",","),"；",","),"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4" s="18"/>
      <c r="D1054" s="6"/>
      <c r="E1054" s="6"/>
      <c r="F1054" s="6">
        <v>281</v>
      </c>
      <c r="G1054" s="6" t="s">
        <v>14</v>
      </c>
      <c r="H1054" s="6" t="s">
        <v>2220</v>
      </c>
    </row>
    <row r="1055" spans="1:8" ht="18.75" customHeight="1">
      <c r="A1055" s="37" t="s">
        <v>114</v>
      </c>
      <c r="B1055" s="52" t="str">
        <f>_xlfn.LET(_xlpm.inp,$B$1052,_xlpm.p,$H$1044,IF(OR(LEN(TRIM(_xlpm.inp))=0,LEN(TRIM(_xlpm.p))=0,_xlpm.p=0),"",_xlpm.p))</f>
        <v/>
      </c>
      <c r="C1055" s="53"/>
      <c r="D1055" s="6"/>
      <c r="E1055" s="6"/>
      <c r="F1055" s="6">
        <v>281</v>
      </c>
      <c r="G1055" s="6" t="s">
        <v>14</v>
      </c>
      <c r="H1055" s="6" t="s">
        <v>2220</v>
      </c>
    </row>
    <row r="1056" spans="1:8" ht="18.75" customHeight="1" thickBot="1">
      <c r="A1056" s="12"/>
      <c r="B1056" s="54"/>
      <c r="C1056" s="55"/>
      <c r="D1056" s="6"/>
      <c r="E1056" s="6"/>
      <c r="F1056" s="6">
        <v>281</v>
      </c>
      <c r="G1056" s="6" t="s">
        <v>14</v>
      </c>
      <c r="H1056" s="6" t="s">
        <v>2220</v>
      </c>
    </row>
    <row r="1057" spans="1:8" ht="58.5" customHeight="1" thickTop="1" thickBot="1">
      <c r="A1057" s="8" t="s">
        <v>2221</v>
      </c>
      <c r="B1057" s="56" t="s">
        <v>2222</v>
      </c>
      <c r="C1057" s="73"/>
      <c r="D1057" s="6"/>
      <c r="E1057" s="6"/>
      <c r="F1057" s="6">
        <v>282</v>
      </c>
      <c r="G1057" s="6" t="s">
        <v>16</v>
      </c>
      <c r="H1057" s="6" t="s">
        <v>2227</v>
      </c>
    </row>
    <row r="1058" spans="1:8" ht="18.75" customHeight="1">
      <c r="A1058" s="9"/>
      <c r="B1058" s="74"/>
      <c r="C1058" s="75"/>
      <c r="D1058" s="6"/>
      <c r="E1058" s="6"/>
      <c r="F1058" s="6">
        <v>282</v>
      </c>
      <c r="G1058" s="6" t="s">
        <v>16</v>
      </c>
      <c r="H1058" s="6" t="s">
        <v>2227</v>
      </c>
    </row>
    <row r="1059" spans="1:8" ht="18.75" customHeight="1">
      <c r="A1059" s="10" t="s">
        <v>820</v>
      </c>
      <c r="B1059" s="64" t="s">
        <v>2223</v>
      </c>
      <c r="C1059" s="65"/>
      <c r="D1059" s="6"/>
      <c r="E1059" s="6"/>
      <c r="F1059" s="6">
        <v>282</v>
      </c>
      <c r="G1059" s="6" t="s">
        <v>16</v>
      </c>
      <c r="H1059" s="6" t="s">
        <v>2227</v>
      </c>
    </row>
    <row r="1060" spans="1:8" ht="18.75" customHeight="1">
      <c r="A1060" s="10" t="s">
        <v>821</v>
      </c>
      <c r="B1060" s="64" t="s">
        <v>2224</v>
      </c>
      <c r="C1060" s="65"/>
      <c r="D1060" s="6"/>
      <c r="E1060" s="6"/>
      <c r="F1060" s="6">
        <v>282</v>
      </c>
      <c r="G1060" s="6" t="s">
        <v>16</v>
      </c>
      <c r="H1060" s="6" t="s">
        <v>2227</v>
      </c>
    </row>
    <row r="1061" spans="1:8" ht="18.75" customHeight="1">
      <c r="A1061" s="10" t="s">
        <v>822</v>
      </c>
      <c r="B1061" s="64" t="s">
        <v>2225</v>
      </c>
      <c r="C1061" s="65"/>
      <c r="D1061" s="6"/>
      <c r="E1061" s="6"/>
      <c r="F1061" s="6">
        <v>282</v>
      </c>
      <c r="G1061" s="6" t="s">
        <v>16</v>
      </c>
      <c r="H1061" s="6" t="s">
        <v>2227</v>
      </c>
    </row>
    <row r="1062" spans="1:8" ht="18.75" customHeight="1">
      <c r="A1062" s="10" t="s">
        <v>823</v>
      </c>
      <c r="B1062" s="64" t="s">
        <v>2226</v>
      </c>
      <c r="C1062" s="65"/>
      <c r="D1062" s="6"/>
      <c r="E1062" s="6"/>
      <c r="F1062" s="6">
        <v>282</v>
      </c>
      <c r="G1062" s="6" t="s">
        <v>16</v>
      </c>
      <c r="H1062" s="6" t="s">
        <v>2227</v>
      </c>
    </row>
    <row r="1063" spans="1:8" ht="18.75" customHeight="1">
      <c r="A1063" s="10"/>
      <c r="B1063" s="62"/>
      <c r="C1063" s="63"/>
      <c r="D1063" s="6"/>
      <c r="E1063" s="6"/>
      <c r="F1063" s="6">
        <v>282</v>
      </c>
      <c r="G1063" s="6" t="s">
        <v>16</v>
      </c>
      <c r="H1063" s="6" t="s">
        <v>2227</v>
      </c>
    </row>
    <row r="1064" spans="1:8" ht="18.75" customHeight="1" thickBot="1">
      <c r="A1064" s="10"/>
      <c r="B1064" s="66"/>
      <c r="C1064" s="67"/>
      <c r="D1064" s="6"/>
      <c r="E1064" s="6"/>
      <c r="F1064" s="6">
        <v>282</v>
      </c>
      <c r="G1064" s="6" t="s">
        <v>16</v>
      </c>
      <c r="H1064" s="6" t="s">
        <v>2227</v>
      </c>
    </row>
    <row r="1065" spans="1:8" ht="18.75" customHeight="1" thickBot="1">
      <c r="A1065" s="11" t="s">
        <v>111</v>
      </c>
      <c r="B1065" s="25"/>
      <c r="C1065" s="7"/>
      <c r="D1065" s="6"/>
      <c r="E1065" s="6"/>
      <c r="F1065" s="6">
        <v>282</v>
      </c>
      <c r="G1065" s="6" t="s">
        <v>16</v>
      </c>
      <c r="H1065" s="6" t="s">
        <v>2227</v>
      </c>
    </row>
    <row r="1066" spans="1:8" ht="18.75" customHeight="1">
      <c r="A1066" s="10" t="s">
        <v>112</v>
      </c>
      <c r="B1066" s="34" t="str">
        <f>_xlfn.LET(_xlpm.inp,$B$1065,_xlpm.nInp,_xlfn.LET(_xlpm.raw,UPPER(TRIM($B$1065)),_xlpm.clean,SUBSTITUTE(SUBSTITUTE(SUBSTITUTE(SUBSTITUTE(SUBSTITUTE(_xlpm.raw,"，",","),"、",","),"；",","),"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66" s="19"/>
      <c r="D1066" s="6"/>
      <c r="E1066" s="6"/>
      <c r="F1066" s="6">
        <v>282</v>
      </c>
      <c r="G1066" s="6" t="s">
        <v>16</v>
      </c>
      <c r="H1066" s="6" t="s">
        <v>2227</v>
      </c>
    </row>
    <row r="1067" spans="1:8" ht="18.75" customHeight="1">
      <c r="A1067" s="10" t="s">
        <v>113</v>
      </c>
      <c r="B1067" s="35" t="str">
        <f>_xlfn.LET(_xlpm.inp,$B$1065,_xlpm.nStd,_xlfn.LET(_xlpm.raw,UPPER(TRIM($G$1057)),_xlpm.clean,SUBSTITUTE(SUBSTITUTE(SUBSTITUTE(SUBSTITUTE(SUBSTITUTE(_xlpm.raw,"，",","),"、",","),"；",","),"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67" s="18"/>
      <c r="D1067" s="6"/>
      <c r="E1067" s="6"/>
      <c r="F1067" s="6">
        <v>282</v>
      </c>
      <c r="G1067" s="6" t="s">
        <v>16</v>
      </c>
      <c r="H1067" s="6" t="s">
        <v>2227</v>
      </c>
    </row>
    <row r="1068" spans="1:8" ht="18.75" customHeight="1">
      <c r="A1068" s="37" t="s">
        <v>114</v>
      </c>
      <c r="B1068" s="52" t="str">
        <f>_xlfn.LET(_xlpm.inp,$B$1065,_xlpm.p,$H$1057,IF(OR(LEN(TRIM(_xlpm.inp))=0,LEN(TRIM(_xlpm.p))=0,_xlpm.p=0),"",_xlpm.p))</f>
        <v/>
      </c>
      <c r="C1068" s="53"/>
      <c r="D1068" s="6"/>
      <c r="E1068" s="6"/>
      <c r="F1068" s="6">
        <v>282</v>
      </c>
      <c r="G1068" s="6" t="s">
        <v>16</v>
      </c>
      <c r="H1068" s="6" t="s">
        <v>2227</v>
      </c>
    </row>
    <row r="1069" spans="1:8" ht="18.75" customHeight="1" thickBot="1">
      <c r="A1069" s="12"/>
      <c r="B1069" s="54"/>
      <c r="C1069" s="55"/>
      <c r="D1069" s="6"/>
      <c r="E1069" s="6"/>
      <c r="F1069" s="6">
        <v>282</v>
      </c>
      <c r="G1069" s="6" t="s">
        <v>16</v>
      </c>
      <c r="H1069" s="6" t="s">
        <v>2227</v>
      </c>
    </row>
    <row r="1070" spans="1:8" ht="58.5" customHeight="1" thickTop="1" thickBot="1">
      <c r="A1070" s="8" t="s">
        <v>2228</v>
      </c>
      <c r="B1070" s="56" t="s">
        <v>2229</v>
      </c>
      <c r="C1070" s="73"/>
      <c r="D1070" s="6"/>
      <c r="E1070" s="6"/>
      <c r="F1070" s="6">
        <v>283</v>
      </c>
      <c r="G1070" s="6" t="s">
        <v>16</v>
      </c>
      <c r="H1070" s="6"/>
    </row>
    <row r="1071" spans="1:8" ht="18.75" customHeight="1">
      <c r="A1071" s="9"/>
      <c r="B1071" s="74"/>
      <c r="C1071" s="75"/>
      <c r="D1071" s="6"/>
      <c r="E1071" s="6"/>
      <c r="F1071" s="6">
        <v>283</v>
      </c>
      <c r="G1071" s="6" t="s">
        <v>16</v>
      </c>
      <c r="H1071" s="6"/>
    </row>
    <row r="1072" spans="1:8" ht="18.75" customHeight="1">
      <c r="A1072" s="10" t="s">
        <v>820</v>
      </c>
      <c r="B1072" s="64" t="s">
        <v>2230</v>
      </c>
      <c r="C1072" s="65"/>
      <c r="D1072" s="6"/>
      <c r="E1072" s="6"/>
      <c r="F1072" s="6">
        <v>283</v>
      </c>
      <c r="G1072" s="6" t="s">
        <v>16</v>
      </c>
      <c r="H1072" s="6"/>
    </row>
    <row r="1073" spans="1:8" ht="18.75" customHeight="1">
      <c r="A1073" s="10" t="s">
        <v>821</v>
      </c>
      <c r="B1073" s="64" t="s">
        <v>2231</v>
      </c>
      <c r="C1073" s="65"/>
      <c r="D1073" s="6"/>
      <c r="E1073" s="6"/>
      <c r="F1073" s="6">
        <v>283</v>
      </c>
      <c r="G1073" s="6" t="s">
        <v>16</v>
      </c>
      <c r="H1073" s="6"/>
    </row>
    <row r="1074" spans="1:8" ht="18.75" customHeight="1">
      <c r="A1074" s="10" t="s">
        <v>822</v>
      </c>
      <c r="B1074" s="64" t="s">
        <v>2232</v>
      </c>
      <c r="C1074" s="65"/>
      <c r="D1074" s="6"/>
      <c r="E1074" s="6"/>
      <c r="F1074" s="6">
        <v>283</v>
      </c>
      <c r="G1074" s="6" t="s">
        <v>16</v>
      </c>
      <c r="H1074" s="6"/>
    </row>
    <row r="1075" spans="1:8" ht="18.75" customHeight="1">
      <c r="A1075" s="10" t="s">
        <v>823</v>
      </c>
      <c r="B1075" s="64" t="s">
        <v>2191</v>
      </c>
      <c r="C1075" s="65"/>
      <c r="D1075" s="6"/>
      <c r="E1075" s="6"/>
      <c r="F1075" s="6">
        <v>283</v>
      </c>
      <c r="G1075" s="6" t="s">
        <v>16</v>
      </c>
      <c r="H1075" s="6"/>
    </row>
    <row r="1076" spans="1:8" ht="18.75" customHeight="1">
      <c r="A1076" s="10"/>
      <c r="B1076" s="62"/>
      <c r="C1076" s="63"/>
      <c r="D1076" s="6"/>
      <c r="E1076" s="6"/>
      <c r="F1076" s="6">
        <v>283</v>
      </c>
      <c r="G1076" s="6" t="s">
        <v>16</v>
      </c>
      <c r="H1076" s="6"/>
    </row>
    <row r="1077" spans="1:8" ht="18.75" customHeight="1" thickBot="1">
      <c r="A1077" s="10"/>
      <c r="B1077" s="66"/>
      <c r="C1077" s="67"/>
      <c r="D1077" s="6"/>
      <c r="E1077" s="6"/>
      <c r="F1077" s="6">
        <v>283</v>
      </c>
      <c r="G1077" s="6" t="s">
        <v>16</v>
      </c>
      <c r="H1077" s="6"/>
    </row>
    <row r="1078" spans="1:8" ht="18.75" customHeight="1" thickBot="1">
      <c r="A1078" s="11" t="s">
        <v>111</v>
      </c>
      <c r="B1078" s="25"/>
      <c r="C1078" s="7"/>
      <c r="D1078" s="6"/>
      <c r="E1078" s="6"/>
      <c r="F1078" s="6">
        <v>283</v>
      </c>
      <c r="G1078" s="6" t="s">
        <v>16</v>
      </c>
      <c r="H1078" s="6"/>
    </row>
    <row r="1079" spans="1:8" ht="18.75" customHeight="1">
      <c r="A1079" s="10" t="s">
        <v>112</v>
      </c>
      <c r="B1079" s="34" t="str">
        <f>_xlfn.LET(_xlpm.inp,$B$1078,_xlpm.nInp,_xlfn.LET(_xlpm.raw,UPPER(TRIM($B$1078)),_xlpm.clean,SUBSTITUTE(SUBSTITUTE(SUBSTITUTE(SUBSTITUTE(SUBSTITUTE(_xlpm.raw,"，",","),"、",","),"；",","),"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79" s="19"/>
      <c r="D1079" s="6"/>
      <c r="E1079" s="6"/>
      <c r="F1079" s="6">
        <v>283</v>
      </c>
      <c r="G1079" s="6" t="s">
        <v>16</v>
      </c>
      <c r="H1079" s="6"/>
    </row>
    <row r="1080" spans="1:8" ht="18.75" customHeight="1">
      <c r="A1080" s="10" t="s">
        <v>113</v>
      </c>
      <c r="B1080" s="35" t="str">
        <f>_xlfn.LET(_xlpm.inp,$B$1078,_xlpm.nStd,_xlfn.LET(_xlpm.raw,UPPER(TRIM($G$1070)),_xlpm.clean,SUBSTITUTE(SUBSTITUTE(SUBSTITUTE(SUBSTITUTE(SUBSTITUTE(_xlpm.raw,"，",","),"、",","),"；",","),"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80" s="18"/>
      <c r="D1080" s="6"/>
      <c r="E1080" s="6"/>
      <c r="F1080" s="6">
        <v>283</v>
      </c>
      <c r="G1080" s="6" t="s">
        <v>16</v>
      </c>
      <c r="H1080" s="6"/>
    </row>
    <row r="1081" spans="1:8" ht="18.75" customHeight="1">
      <c r="A1081" s="37" t="s">
        <v>114</v>
      </c>
      <c r="B1081" s="52" t="str">
        <f>_xlfn.LET(_xlpm.inp,$B$1078,_xlpm.p,$H$1070,IF(OR(LEN(TRIM(_xlpm.inp))=0,LEN(TRIM(_xlpm.p))=0,_xlpm.p=0),"",_xlpm.p))</f>
        <v/>
      </c>
      <c r="C1081" s="53"/>
      <c r="D1081" s="6"/>
      <c r="E1081" s="6"/>
      <c r="F1081" s="6">
        <v>283</v>
      </c>
      <c r="G1081" s="6" t="s">
        <v>16</v>
      </c>
      <c r="H1081" s="6"/>
    </row>
    <row r="1082" spans="1:8" ht="18.75" customHeight="1" thickBot="1">
      <c r="A1082" s="12"/>
      <c r="B1082" s="54"/>
      <c r="C1082" s="55"/>
      <c r="D1082" s="6"/>
      <c r="E1082" s="6"/>
      <c r="F1082" s="6">
        <v>283</v>
      </c>
      <c r="G1082" s="6" t="s">
        <v>16</v>
      </c>
      <c r="H1082" s="6"/>
    </row>
    <row r="1083" spans="1:8" ht="58.5" customHeight="1" thickTop="1" thickBot="1">
      <c r="A1083" s="8" t="s">
        <v>2233</v>
      </c>
      <c r="B1083" s="56" t="s">
        <v>2234</v>
      </c>
      <c r="C1083" s="73"/>
      <c r="D1083" s="6"/>
      <c r="E1083" s="6"/>
      <c r="F1083" s="6">
        <v>284</v>
      </c>
      <c r="G1083" s="6" t="s">
        <v>15</v>
      </c>
      <c r="H1083" s="6" t="s">
        <v>2239</v>
      </c>
    </row>
    <row r="1084" spans="1:8" ht="18.75" customHeight="1">
      <c r="A1084" s="9"/>
      <c r="B1084" s="74"/>
      <c r="C1084" s="75"/>
      <c r="D1084" s="6"/>
      <c r="E1084" s="6"/>
      <c r="F1084" s="6">
        <v>284</v>
      </c>
      <c r="G1084" s="6" t="s">
        <v>15</v>
      </c>
      <c r="H1084" s="6" t="s">
        <v>2239</v>
      </c>
    </row>
    <row r="1085" spans="1:8" ht="18.75" customHeight="1">
      <c r="A1085" s="10" t="s">
        <v>820</v>
      </c>
      <c r="B1085" s="64" t="s">
        <v>2235</v>
      </c>
      <c r="C1085" s="65"/>
      <c r="D1085" s="6"/>
      <c r="E1085" s="6"/>
      <c r="F1085" s="6">
        <v>284</v>
      </c>
      <c r="G1085" s="6" t="s">
        <v>15</v>
      </c>
      <c r="H1085" s="6" t="s">
        <v>2239</v>
      </c>
    </row>
    <row r="1086" spans="1:8" ht="18.75" customHeight="1">
      <c r="A1086" s="10" t="s">
        <v>821</v>
      </c>
      <c r="B1086" s="64" t="s">
        <v>2236</v>
      </c>
      <c r="C1086" s="65"/>
      <c r="D1086" s="6"/>
      <c r="E1086" s="6"/>
      <c r="F1086" s="6">
        <v>284</v>
      </c>
      <c r="G1086" s="6" t="s">
        <v>15</v>
      </c>
      <c r="H1086" s="6" t="s">
        <v>2239</v>
      </c>
    </row>
    <row r="1087" spans="1:8" ht="18.75" customHeight="1">
      <c r="A1087" s="10" t="s">
        <v>822</v>
      </c>
      <c r="B1087" s="64" t="s">
        <v>2237</v>
      </c>
      <c r="C1087" s="65"/>
      <c r="D1087" s="6"/>
      <c r="E1087" s="6"/>
      <c r="F1087" s="6">
        <v>284</v>
      </c>
      <c r="G1087" s="6" t="s">
        <v>15</v>
      </c>
      <c r="H1087" s="6" t="s">
        <v>2239</v>
      </c>
    </row>
    <row r="1088" spans="1:8" ht="18.75" customHeight="1">
      <c r="A1088" s="10" t="s">
        <v>823</v>
      </c>
      <c r="B1088" s="64" t="s">
        <v>2238</v>
      </c>
      <c r="C1088" s="65"/>
      <c r="D1088" s="6"/>
      <c r="E1088" s="6"/>
      <c r="F1088" s="6">
        <v>284</v>
      </c>
      <c r="G1088" s="6" t="s">
        <v>15</v>
      </c>
      <c r="H1088" s="6" t="s">
        <v>2239</v>
      </c>
    </row>
    <row r="1089" spans="1:8" ht="18.75" customHeight="1">
      <c r="A1089" s="10"/>
      <c r="B1089" s="62"/>
      <c r="C1089" s="63"/>
      <c r="D1089" s="6"/>
      <c r="E1089" s="6"/>
      <c r="F1089" s="6">
        <v>284</v>
      </c>
      <c r="G1089" s="6" t="s">
        <v>15</v>
      </c>
      <c r="H1089" s="6" t="s">
        <v>2239</v>
      </c>
    </row>
    <row r="1090" spans="1:8" ht="18.75" customHeight="1" thickBot="1">
      <c r="A1090" s="10"/>
      <c r="B1090" s="66"/>
      <c r="C1090" s="67"/>
      <c r="D1090" s="6"/>
      <c r="E1090" s="6"/>
      <c r="F1090" s="6">
        <v>284</v>
      </c>
      <c r="G1090" s="6" t="s">
        <v>15</v>
      </c>
      <c r="H1090" s="6" t="s">
        <v>2239</v>
      </c>
    </row>
    <row r="1091" spans="1:8" ht="18.75" customHeight="1" thickBot="1">
      <c r="A1091" s="11" t="s">
        <v>111</v>
      </c>
      <c r="B1091" s="25"/>
      <c r="C1091" s="7"/>
      <c r="D1091" s="6"/>
      <c r="E1091" s="6"/>
      <c r="F1091" s="6">
        <v>284</v>
      </c>
      <c r="G1091" s="6" t="s">
        <v>15</v>
      </c>
      <c r="H1091" s="6" t="s">
        <v>2239</v>
      </c>
    </row>
    <row r="1092" spans="1:8" ht="18.75" customHeight="1">
      <c r="A1092" s="10" t="s">
        <v>112</v>
      </c>
      <c r="B1092" s="34" t="str">
        <f>_xlfn.LET(_xlpm.inp,$B$1091,_xlpm.nInp,_xlfn.LET(_xlpm.raw,UPPER(TRIM($B$1091)),_xlpm.clean,SUBSTITUTE(SUBSTITUTE(SUBSTITUTE(SUBSTITUTE(SUBSTITUTE(_xlpm.raw,"，",","),"、",","),"；",","),"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92" s="19"/>
      <c r="D1092" s="6"/>
      <c r="E1092" s="6"/>
      <c r="F1092" s="6">
        <v>284</v>
      </c>
      <c r="G1092" s="6" t="s">
        <v>15</v>
      </c>
      <c r="H1092" s="6" t="s">
        <v>2239</v>
      </c>
    </row>
    <row r="1093" spans="1:8" ht="18.75" customHeight="1">
      <c r="A1093" s="10" t="s">
        <v>113</v>
      </c>
      <c r="B1093" s="35" t="str">
        <f>_xlfn.LET(_xlpm.inp,$B$1091,_xlpm.nStd,_xlfn.LET(_xlpm.raw,UPPER(TRIM($G$1083)),_xlpm.clean,SUBSTITUTE(SUBSTITUTE(SUBSTITUTE(SUBSTITUTE(SUBSTITUTE(_xlpm.raw,"，",","),"、",","),"；",","),"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93" s="18"/>
      <c r="D1093" s="6"/>
      <c r="E1093" s="6"/>
      <c r="F1093" s="6">
        <v>284</v>
      </c>
      <c r="G1093" s="6" t="s">
        <v>15</v>
      </c>
      <c r="H1093" s="6" t="s">
        <v>2239</v>
      </c>
    </row>
    <row r="1094" spans="1:8" ht="18.75" customHeight="1">
      <c r="A1094" s="37" t="s">
        <v>114</v>
      </c>
      <c r="B1094" s="52" t="str">
        <f>_xlfn.LET(_xlpm.inp,$B$1091,_xlpm.p,$H$1083,IF(OR(LEN(TRIM(_xlpm.inp))=0,LEN(TRIM(_xlpm.p))=0,_xlpm.p=0),"",_xlpm.p))</f>
        <v/>
      </c>
      <c r="C1094" s="53"/>
      <c r="D1094" s="6"/>
      <c r="E1094" s="6"/>
      <c r="F1094" s="6">
        <v>284</v>
      </c>
      <c r="G1094" s="6" t="s">
        <v>15</v>
      </c>
      <c r="H1094" s="6" t="s">
        <v>2239</v>
      </c>
    </row>
    <row r="1095" spans="1:8" ht="18.75" customHeight="1" thickBot="1">
      <c r="A1095" s="12"/>
      <c r="B1095" s="54"/>
      <c r="C1095" s="55"/>
      <c r="D1095" s="6"/>
      <c r="E1095" s="6"/>
      <c r="F1095" s="6">
        <v>284</v>
      </c>
      <c r="G1095" s="6" t="s">
        <v>15</v>
      </c>
      <c r="H1095" s="6" t="s">
        <v>2239</v>
      </c>
    </row>
    <row r="1096" spans="1:8" ht="58.5" customHeight="1" thickTop="1" thickBot="1">
      <c r="A1096" s="8" t="s">
        <v>2240</v>
      </c>
      <c r="B1096" s="56" t="s">
        <v>2241</v>
      </c>
      <c r="C1096" s="73"/>
      <c r="D1096" s="6"/>
      <c r="E1096" s="6"/>
      <c r="F1096" s="6">
        <v>285</v>
      </c>
      <c r="G1096" s="6"/>
      <c r="H1096" s="6" t="s">
        <v>2378</v>
      </c>
    </row>
    <row r="1097" spans="1:8" ht="18.75" customHeight="1">
      <c r="A1097" s="9"/>
      <c r="B1097" s="74"/>
      <c r="C1097" s="75"/>
      <c r="D1097" s="6"/>
      <c r="E1097" s="6"/>
      <c r="F1097" s="6">
        <v>285</v>
      </c>
      <c r="G1097" s="6"/>
      <c r="H1097" s="6"/>
    </row>
    <row r="1098" spans="1:8" ht="18.75" customHeight="1">
      <c r="A1098" s="10" t="s">
        <v>820</v>
      </c>
      <c r="B1098" s="64" t="s">
        <v>2242</v>
      </c>
      <c r="C1098" s="65"/>
      <c r="D1098" s="6"/>
      <c r="E1098" s="6"/>
      <c r="F1098" s="6">
        <v>285</v>
      </c>
      <c r="G1098" s="6"/>
      <c r="H1098" s="6"/>
    </row>
    <row r="1099" spans="1:8" ht="18.75" customHeight="1">
      <c r="A1099" s="10" t="s">
        <v>821</v>
      </c>
      <c r="B1099" s="64" t="s">
        <v>2243</v>
      </c>
      <c r="C1099" s="65"/>
      <c r="D1099" s="6"/>
      <c r="E1099" s="6"/>
      <c r="F1099" s="6">
        <v>285</v>
      </c>
      <c r="G1099" s="6"/>
      <c r="H1099" s="6"/>
    </row>
    <row r="1100" spans="1:8" ht="18.75" customHeight="1">
      <c r="A1100" s="10" t="s">
        <v>822</v>
      </c>
      <c r="B1100" s="64" t="s">
        <v>2244</v>
      </c>
      <c r="C1100" s="65"/>
      <c r="D1100" s="6"/>
      <c r="E1100" s="6"/>
      <c r="F1100" s="6">
        <v>285</v>
      </c>
      <c r="G1100" s="6"/>
      <c r="H1100" s="6"/>
    </row>
    <row r="1101" spans="1:8" ht="18.75" customHeight="1">
      <c r="A1101" s="10" t="s">
        <v>823</v>
      </c>
      <c r="B1101" s="64" t="s">
        <v>2245</v>
      </c>
      <c r="C1101" s="65"/>
      <c r="D1101" s="6"/>
      <c r="E1101" s="6"/>
      <c r="F1101" s="6">
        <v>285</v>
      </c>
      <c r="G1101" s="6"/>
      <c r="H1101" s="6"/>
    </row>
    <row r="1102" spans="1:8" ht="18.75" customHeight="1">
      <c r="A1102" s="10"/>
      <c r="B1102" s="62"/>
      <c r="C1102" s="63"/>
      <c r="D1102" s="6"/>
      <c r="E1102" s="6"/>
      <c r="F1102" s="6">
        <v>285</v>
      </c>
      <c r="G1102" s="6"/>
      <c r="H1102" s="6"/>
    </row>
    <row r="1103" spans="1:8" ht="18.75" customHeight="1" thickBot="1">
      <c r="A1103" s="10"/>
      <c r="B1103" s="66"/>
      <c r="C1103" s="67"/>
      <c r="D1103" s="6"/>
      <c r="E1103" s="6"/>
      <c r="F1103" s="6">
        <v>285</v>
      </c>
      <c r="G1103" s="6"/>
      <c r="H1103" s="6"/>
    </row>
    <row r="1104" spans="1:8" ht="18.75" customHeight="1" thickBot="1">
      <c r="A1104" s="11" t="s">
        <v>111</v>
      </c>
      <c r="B1104" s="25"/>
      <c r="C1104" s="7"/>
      <c r="D1104" s="6"/>
      <c r="E1104" s="6"/>
      <c r="F1104" s="6">
        <v>285</v>
      </c>
      <c r="G1104" s="6"/>
      <c r="H1104" s="6"/>
    </row>
    <row r="1105" spans="1:8" ht="18.75" customHeight="1">
      <c r="A1105" s="10" t="s">
        <v>112</v>
      </c>
      <c r="B1105" s="34" t="str">
        <f>_xlfn.LET(_xlpm.inp,$B$1104,_xlpm.nInp,_xlfn.LET(_xlpm.raw,UPPER(TRIM($B$1104)),_xlpm.clean,SUBSTITUTE(SUBSTITUTE(SUBSTITUTE(SUBSTITUTE(SUBSTITUTE(_xlpm.raw,"，",","),"、",","),"；",","),"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05" s="19"/>
      <c r="D1105" s="6"/>
      <c r="E1105" s="6"/>
      <c r="F1105" s="6">
        <v>285</v>
      </c>
      <c r="G1105" s="6"/>
      <c r="H1105" s="6"/>
    </row>
    <row r="1106" spans="1:8" ht="18.75" customHeight="1">
      <c r="A1106" s="10" t="s">
        <v>113</v>
      </c>
      <c r="B1106" s="35" t="str">
        <f>_xlfn.LET(_xlpm.inp,$B$1104,_xlpm.nStd,_xlfn.LET(_xlpm.raw,UPPER(TRIM($G$1096)),_xlpm.clean,SUBSTITUTE(SUBSTITUTE(SUBSTITUTE(SUBSTITUTE(SUBSTITUTE(_xlpm.raw,"，",","),"、",","),"；",","),"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06" s="18"/>
      <c r="D1106" s="6"/>
      <c r="E1106" s="6"/>
      <c r="F1106" s="6">
        <v>285</v>
      </c>
      <c r="G1106" s="6"/>
      <c r="H1106" s="6"/>
    </row>
    <row r="1107" spans="1:8" ht="18.75" customHeight="1">
      <c r="A1107" s="37" t="s">
        <v>114</v>
      </c>
      <c r="B1107" s="52" t="str">
        <f>_xlfn.LET(_xlpm.inp,$B$1104,_xlpm.p,$H$1096,IF(OR(LEN(TRIM(_xlpm.inp))=0,LEN(TRIM(_xlpm.p))=0,_xlpm.p=0),"",_xlpm.p))</f>
        <v/>
      </c>
      <c r="C1107" s="53"/>
      <c r="D1107" s="6"/>
      <c r="E1107" s="6"/>
      <c r="F1107" s="6">
        <v>285</v>
      </c>
      <c r="G1107" s="6"/>
      <c r="H1107" s="6"/>
    </row>
    <row r="1108" spans="1:8" ht="18.75" customHeight="1" thickBot="1">
      <c r="A1108" s="12"/>
      <c r="B1108" s="54"/>
      <c r="C1108" s="55"/>
      <c r="D1108" s="6"/>
      <c r="E1108" s="6"/>
      <c r="F1108" s="6">
        <v>285</v>
      </c>
      <c r="G1108" s="6"/>
      <c r="H1108" s="6"/>
    </row>
    <row r="1109" spans="1:8" ht="58.5" customHeight="1" thickTop="1" thickBot="1">
      <c r="A1109" s="8" t="s">
        <v>2246</v>
      </c>
      <c r="B1109" s="56" t="s">
        <v>2247</v>
      </c>
      <c r="C1109" s="73"/>
      <c r="D1109" s="6"/>
      <c r="E1109" s="6"/>
      <c r="F1109" s="6">
        <v>286</v>
      </c>
      <c r="G1109" s="6" t="s">
        <v>16</v>
      </c>
      <c r="H1109" s="6" t="s">
        <v>2252</v>
      </c>
    </row>
    <row r="1110" spans="1:8" ht="18.75" customHeight="1">
      <c r="A1110" s="9"/>
      <c r="B1110" s="74"/>
      <c r="C1110" s="75"/>
      <c r="D1110" s="6"/>
      <c r="E1110" s="6"/>
      <c r="F1110" s="6">
        <v>286</v>
      </c>
      <c r="G1110" s="6" t="s">
        <v>16</v>
      </c>
      <c r="H1110" s="6" t="s">
        <v>2252</v>
      </c>
    </row>
    <row r="1111" spans="1:8" ht="18.75" customHeight="1">
      <c r="A1111" s="10" t="s">
        <v>820</v>
      </c>
      <c r="B1111" s="64" t="s">
        <v>2248</v>
      </c>
      <c r="C1111" s="65"/>
      <c r="D1111" s="6"/>
      <c r="E1111" s="6"/>
      <c r="F1111" s="6">
        <v>286</v>
      </c>
      <c r="G1111" s="6" t="s">
        <v>16</v>
      </c>
      <c r="H1111" s="6" t="s">
        <v>2252</v>
      </c>
    </row>
    <row r="1112" spans="1:8" ht="18.75" customHeight="1">
      <c r="A1112" s="10" t="s">
        <v>821</v>
      </c>
      <c r="B1112" s="64" t="s">
        <v>2249</v>
      </c>
      <c r="C1112" s="65"/>
      <c r="D1112" s="6"/>
      <c r="E1112" s="6"/>
      <c r="F1112" s="6">
        <v>286</v>
      </c>
      <c r="G1112" s="6" t="s">
        <v>16</v>
      </c>
      <c r="H1112" s="6" t="s">
        <v>2252</v>
      </c>
    </row>
    <row r="1113" spans="1:8" ht="18.75" customHeight="1">
      <c r="A1113" s="10" t="s">
        <v>822</v>
      </c>
      <c r="B1113" s="64" t="s">
        <v>2250</v>
      </c>
      <c r="C1113" s="65"/>
      <c r="D1113" s="6"/>
      <c r="E1113" s="6"/>
      <c r="F1113" s="6">
        <v>286</v>
      </c>
      <c r="G1113" s="6" t="s">
        <v>16</v>
      </c>
      <c r="H1113" s="6" t="s">
        <v>2252</v>
      </c>
    </row>
    <row r="1114" spans="1:8" ht="18.75" customHeight="1">
      <c r="A1114" s="10" t="s">
        <v>823</v>
      </c>
      <c r="B1114" s="64" t="s">
        <v>2251</v>
      </c>
      <c r="C1114" s="65"/>
      <c r="D1114" s="6"/>
      <c r="E1114" s="6"/>
      <c r="F1114" s="6">
        <v>286</v>
      </c>
      <c r="G1114" s="6" t="s">
        <v>16</v>
      </c>
      <c r="H1114" s="6" t="s">
        <v>2252</v>
      </c>
    </row>
    <row r="1115" spans="1:8" ht="18.75" customHeight="1">
      <c r="A1115" s="10"/>
      <c r="B1115" s="62"/>
      <c r="C1115" s="63"/>
      <c r="D1115" s="6"/>
      <c r="E1115" s="6"/>
      <c r="F1115" s="6">
        <v>286</v>
      </c>
      <c r="G1115" s="6" t="s">
        <v>16</v>
      </c>
      <c r="H1115" s="6" t="s">
        <v>2252</v>
      </c>
    </row>
    <row r="1116" spans="1:8" ht="18.75" customHeight="1" thickBot="1">
      <c r="A1116" s="10"/>
      <c r="B1116" s="66"/>
      <c r="C1116" s="67"/>
      <c r="D1116" s="6"/>
      <c r="E1116" s="6"/>
      <c r="F1116" s="6">
        <v>286</v>
      </c>
      <c r="G1116" s="6" t="s">
        <v>16</v>
      </c>
      <c r="H1116" s="6" t="s">
        <v>2252</v>
      </c>
    </row>
    <row r="1117" spans="1:8" ht="18.75" customHeight="1" thickBot="1">
      <c r="A1117" s="11" t="s">
        <v>111</v>
      </c>
      <c r="B1117" s="25"/>
      <c r="C1117" s="7"/>
      <c r="D1117" s="6"/>
      <c r="E1117" s="6"/>
      <c r="F1117" s="6">
        <v>286</v>
      </c>
      <c r="G1117" s="6" t="s">
        <v>16</v>
      </c>
      <c r="H1117" s="6" t="s">
        <v>2252</v>
      </c>
    </row>
    <row r="1118" spans="1:8" ht="18.75" customHeight="1">
      <c r="A1118" s="10" t="s">
        <v>112</v>
      </c>
      <c r="B1118" s="34" t="str">
        <f>_xlfn.LET(_xlpm.inp,$B$1117,_xlpm.nInp,_xlfn.LET(_xlpm.raw,UPPER(TRIM($B$1117)),_xlpm.clean,SUBSTITUTE(SUBSTITUTE(SUBSTITUTE(SUBSTITUTE(SUBSTITUTE(_xlpm.raw,"，",","),"、",","),"；",","),"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18" s="19"/>
      <c r="D1118" s="6"/>
      <c r="E1118" s="6"/>
      <c r="F1118" s="6">
        <v>286</v>
      </c>
      <c r="G1118" s="6" t="s">
        <v>16</v>
      </c>
      <c r="H1118" s="6" t="s">
        <v>2252</v>
      </c>
    </row>
    <row r="1119" spans="1:8" ht="18.75" customHeight="1">
      <c r="A1119" s="10" t="s">
        <v>113</v>
      </c>
      <c r="B1119" s="35" t="str">
        <f>_xlfn.LET(_xlpm.inp,$B$1117,_xlpm.nStd,_xlfn.LET(_xlpm.raw,UPPER(TRIM($G$1109)),_xlpm.clean,SUBSTITUTE(SUBSTITUTE(SUBSTITUTE(SUBSTITUTE(SUBSTITUTE(_xlpm.raw,"，",","),"、",","),"；",","),"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19" s="18"/>
      <c r="D1119" s="6"/>
      <c r="E1119" s="6"/>
      <c r="F1119" s="6">
        <v>286</v>
      </c>
      <c r="G1119" s="6" t="s">
        <v>16</v>
      </c>
      <c r="H1119" s="6" t="s">
        <v>2252</v>
      </c>
    </row>
    <row r="1120" spans="1:8" ht="18.75" customHeight="1">
      <c r="A1120" s="37" t="s">
        <v>114</v>
      </c>
      <c r="B1120" s="52" t="str">
        <f>_xlfn.LET(_xlpm.inp,$B$1117,_xlpm.p,$H$1109,IF(OR(LEN(TRIM(_xlpm.inp))=0,LEN(TRIM(_xlpm.p))=0,_xlpm.p=0),"",_xlpm.p))</f>
        <v/>
      </c>
      <c r="C1120" s="53"/>
      <c r="D1120" s="6"/>
      <c r="E1120" s="6"/>
      <c r="F1120" s="6">
        <v>286</v>
      </c>
      <c r="G1120" s="6" t="s">
        <v>16</v>
      </c>
      <c r="H1120" s="6" t="s">
        <v>2252</v>
      </c>
    </row>
    <row r="1121" spans="1:8" ht="18.75" customHeight="1" thickBot="1">
      <c r="A1121" s="12"/>
      <c r="B1121" s="54"/>
      <c r="C1121" s="55"/>
      <c r="D1121" s="6"/>
      <c r="E1121" s="6"/>
      <c r="F1121" s="6">
        <v>286</v>
      </c>
      <c r="G1121" s="6" t="s">
        <v>16</v>
      </c>
      <c r="H1121" s="6" t="s">
        <v>2252</v>
      </c>
    </row>
    <row r="1122" spans="1:8" ht="58.5" customHeight="1" thickTop="1" thickBot="1">
      <c r="A1122" s="8" t="s">
        <v>2253</v>
      </c>
      <c r="B1122" s="56" t="s">
        <v>2254</v>
      </c>
      <c r="C1122" s="73"/>
      <c r="D1122" s="6"/>
      <c r="E1122" s="6"/>
      <c r="F1122" s="6">
        <v>287</v>
      </c>
      <c r="G1122" s="6" t="s">
        <v>17</v>
      </c>
      <c r="H1122" s="6" t="s">
        <v>2358</v>
      </c>
    </row>
    <row r="1123" spans="1:8" ht="18.75" customHeight="1">
      <c r="A1123" s="9"/>
      <c r="B1123" s="74"/>
      <c r="C1123" s="75"/>
      <c r="D1123" s="6"/>
      <c r="E1123" s="6"/>
      <c r="F1123" s="6">
        <v>287</v>
      </c>
      <c r="G1123" s="6" t="s">
        <v>17</v>
      </c>
      <c r="H1123" s="6" t="s">
        <v>2358</v>
      </c>
    </row>
    <row r="1124" spans="1:8" ht="18.75" customHeight="1">
      <c r="A1124" s="10" t="s">
        <v>820</v>
      </c>
      <c r="B1124" s="64" t="s">
        <v>2255</v>
      </c>
      <c r="C1124" s="65"/>
      <c r="D1124" s="6"/>
      <c r="E1124" s="6"/>
      <c r="F1124" s="6">
        <v>287</v>
      </c>
      <c r="G1124" s="6" t="s">
        <v>17</v>
      </c>
      <c r="H1124" s="6" t="s">
        <v>2358</v>
      </c>
    </row>
    <row r="1125" spans="1:8" ht="18.75" customHeight="1">
      <c r="A1125" s="10" t="s">
        <v>821</v>
      </c>
      <c r="B1125" s="64" t="s">
        <v>2256</v>
      </c>
      <c r="C1125" s="65"/>
      <c r="D1125" s="6"/>
      <c r="E1125" s="6"/>
      <c r="F1125" s="6">
        <v>287</v>
      </c>
      <c r="G1125" s="6" t="s">
        <v>17</v>
      </c>
      <c r="H1125" s="6" t="s">
        <v>2358</v>
      </c>
    </row>
    <row r="1126" spans="1:8" ht="18.75" customHeight="1">
      <c r="A1126" s="10" t="s">
        <v>822</v>
      </c>
      <c r="B1126" s="64" t="s">
        <v>2257</v>
      </c>
      <c r="C1126" s="65"/>
      <c r="D1126" s="6"/>
      <c r="E1126" s="6"/>
      <c r="F1126" s="6">
        <v>287</v>
      </c>
      <c r="G1126" s="6" t="s">
        <v>17</v>
      </c>
      <c r="H1126" s="6" t="s">
        <v>2358</v>
      </c>
    </row>
    <row r="1127" spans="1:8" ht="18.75" customHeight="1">
      <c r="A1127" s="10" t="s">
        <v>823</v>
      </c>
      <c r="B1127" s="64" t="s">
        <v>2258</v>
      </c>
      <c r="C1127" s="65"/>
      <c r="D1127" s="6"/>
      <c r="E1127" s="6"/>
      <c r="F1127" s="6">
        <v>287</v>
      </c>
      <c r="G1127" s="6" t="s">
        <v>17</v>
      </c>
      <c r="H1127" s="6" t="s">
        <v>2358</v>
      </c>
    </row>
    <row r="1128" spans="1:8" ht="18.75" customHeight="1">
      <c r="A1128" s="10"/>
      <c r="B1128" s="62"/>
      <c r="C1128" s="63"/>
      <c r="D1128" s="6"/>
      <c r="E1128" s="6"/>
      <c r="F1128" s="6">
        <v>287</v>
      </c>
      <c r="G1128" s="6" t="s">
        <v>17</v>
      </c>
      <c r="H1128" s="6" t="s">
        <v>2358</v>
      </c>
    </row>
    <row r="1129" spans="1:8" ht="18.75" customHeight="1" thickBot="1">
      <c r="A1129" s="10"/>
      <c r="B1129" s="66"/>
      <c r="C1129" s="67"/>
      <c r="D1129" s="6"/>
      <c r="E1129" s="6"/>
      <c r="F1129" s="6">
        <v>287</v>
      </c>
      <c r="G1129" s="6" t="s">
        <v>17</v>
      </c>
      <c r="H1129" s="6" t="s">
        <v>2358</v>
      </c>
    </row>
    <row r="1130" spans="1:8" ht="18.75" customHeight="1" thickBot="1">
      <c r="A1130" s="11" t="s">
        <v>111</v>
      </c>
      <c r="B1130" s="25"/>
      <c r="C1130" s="7"/>
      <c r="D1130" s="6"/>
      <c r="E1130" s="6"/>
      <c r="F1130" s="6">
        <v>287</v>
      </c>
      <c r="G1130" s="6" t="s">
        <v>17</v>
      </c>
      <c r="H1130" s="6" t="s">
        <v>2358</v>
      </c>
    </row>
    <row r="1131" spans="1:8" ht="18.75" customHeight="1">
      <c r="A1131" s="10" t="s">
        <v>112</v>
      </c>
      <c r="B1131" s="34" t="str">
        <f>_xlfn.LET(_xlpm.inp,$B$1130,_xlpm.nInp,_xlfn.LET(_xlpm.raw,UPPER(TRIM($B$1130)),_xlpm.clean,SUBSTITUTE(SUBSTITUTE(SUBSTITUTE(SUBSTITUTE(SUBSTITUTE(_xlpm.raw,"，",","),"、",","),"；",","),"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31" s="19"/>
      <c r="D1131" s="6"/>
      <c r="E1131" s="6"/>
      <c r="F1131" s="6">
        <v>287</v>
      </c>
      <c r="G1131" s="6" t="s">
        <v>17</v>
      </c>
      <c r="H1131" s="6" t="s">
        <v>2358</v>
      </c>
    </row>
    <row r="1132" spans="1:8" ht="18.75" customHeight="1">
      <c r="A1132" s="10" t="s">
        <v>113</v>
      </c>
      <c r="B1132" s="35" t="str">
        <f>_xlfn.LET(_xlpm.inp,$B$1130,_xlpm.nStd,_xlfn.LET(_xlpm.raw,UPPER(TRIM($G$1122)),_xlpm.clean,SUBSTITUTE(SUBSTITUTE(SUBSTITUTE(SUBSTITUTE(SUBSTITUTE(_xlpm.raw,"，",","),"、",","),"；",","),"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32" s="18"/>
      <c r="D1132" s="6"/>
      <c r="E1132" s="6"/>
      <c r="F1132" s="6">
        <v>287</v>
      </c>
      <c r="G1132" s="6" t="s">
        <v>17</v>
      </c>
      <c r="H1132" s="6" t="s">
        <v>2358</v>
      </c>
    </row>
    <row r="1133" spans="1:8" ht="18.75" customHeight="1">
      <c r="A1133" s="37" t="s">
        <v>114</v>
      </c>
      <c r="B1133" s="52" t="str">
        <f>_xlfn.LET(_xlpm.inp,$B$1130,_xlpm.p,$H$1122,IF(OR(LEN(TRIM(_xlpm.inp))=0,LEN(TRIM(_xlpm.p))=0,_xlpm.p=0),"",_xlpm.p))</f>
        <v/>
      </c>
      <c r="C1133" s="53"/>
      <c r="D1133" s="6"/>
      <c r="E1133" s="6"/>
      <c r="F1133" s="6">
        <v>287</v>
      </c>
      <c r="G1133" s="6" t="s">
        <v>17</v>
      </c>
      <c r="H1133" s="6" t="s">
        <v>2358</v>
      </c>
    </row>
    <row r="1134" spans="1:8" ht="18.75" customHeight="1" thickBot="1">
      <c r="A1134" s="12"/>
      <c r="B1134" s="54"/>
      <c r="C1134" s="55"/>
      <c r="D1134" s="6"/>
      <c r="E1134" s="6"/>
      <c r="F1134" s="6">
        <v>287</v>
      </c>
      <c r="G1134" s="6" t="s">
        <v>17</v>
      </c>
      <c r="H1134" s="6" t="s">
        <v>2358</v>
      </c>
    </row>
    <row r="1135" spans="1:8" ht="58.5" customHeight="1" thickTop="1" thickBot="1">
      <c r="A1135" s="8" t="s">
        <v>2259</v>
      </c>
      <c r="B1135" s="56" t="s">
        <v>2260</v>
      </c>
      <c r="C1135" s="73"/>
      <c r="D1135" s="6"/>
      <c r="E1135" s="6"/>
      <c r="F1135" s="6">
        <v>288</v>
      </c>
      <c r="G1135" s="6" t="s">
        <v>16</v>
      </c>
      <c r="H1135" s="6" t="s">
        <v>2265</v>
      </c>
    </row>
    <row r="1136" spans="1:8" ht="18.75" customHeight="1">
      <c r="A1136" s="9"/>
      <c r="B1136" s="74"/>
      <c r="C1136" s="75"/>
      <c r="D1136" s="6"/>
      <c r="E1136" s="6"/>
      <c r="F1136" s="6">
        <v>288</v>
      </c>
      <c r="G1136" s="6" t="s">
        <v>16</v>
      </c>
      <c r="H1136" s="6" t="s">
        <v>2265</v>
      </c>
    </row>
    <row r="1137" spans="1:8" ht="18.75" customHeight="1">
      <c r="A1137" s="10" t="s">
        <v>820</v>
      </c>
      <c r="B1137" s="64" t="s">
        <v>2261</v>
      </c>
      <c r="C1137" s="65"/>
      <c r="D1137" s="6"/>
      <c r="E1137" s="6"/>
      <c r="F1137" s="6">
        <v>288</v>
      </c>
      <c r="G1137" s="6" t="s">
        <v>16</v>
      </c>
      <c r="H1137" s="6" t="s">
        <v>2265</v>
      </c>
    </row>
    <row r="1138" spans="1:8" ht="18.75" customHeight="1">
      <c r="A1138" s="10" t="s">
        <v>821</v>
      </c>
      <c r="B1138" s="64" t="s">
        <v>2262</v>
      </c>
      <c r="C1138" s="65"/>
      <c r="D1138" s="6"/>
      <c r="E1138" s="6"/>
      <c r="F1138" s="6">
        <v>288</v>
      </c>
      <c r="G1138" s="6" t="s">
        <v>16</v>
      </c>
      <c r="H1138" s="6" t="s">
        <v>2265</v>
      </c>
    </row>
    <row r="1139" spans="1:8" ht="18.75" customHeight="1">
      <c r="A1139" s="10" t="s">
        <v>822</v>
      </c>
      <c r="B1139" s="64" t="s">
        <v>2263</v>
      </c>
      <c r="C1139" s="65"/>
      <c r="D1139" s="6"/>
      <c r="E1139" s="6"/>
      <c r="F1139" s="6">
        <v>288</v>
      </c>
      <c r="G1139" s="6" t="s">
        <v>16</v>
      </c>
      <c r="H1139" s="6" t="s">
        <v>2265</v>
      </c>
    </row>
    <row r="1140" spans="1:8" ht="18.75" customHeight="1">
      <c r="A1140" s="10" t="s">
        <v>823</v>
      </c>
      <c r="B1140" s="64" t="s">
        <v>2264</v>
      </c>
      <c r="C1140" s="65"/>
      <c r="D1140" s="6"/>
      <c r="E1140" s="6"/>
      <c r="F1140" s="6">
        <v>288</v>
      </c>
      <c r="G1140" s="6" t="s">
        <v>16</v>
      </c>
      <c r="H1140" s="6" t="s">
        <v>2265</v>
      </c>
    </row>
    <row r="1141" spans="1:8" ht="18.75" customHeight="1">
      <c r="A1141" s="10"/>
      <c r="B1141" s="62"/>
      <c r="C1141" s="63"/>
      <c r="D1141" s="6"/>
      <c r="E1141" s="6"/>
      <c r="F1141" s="6">
        <v>288</v>
      </c>
      <c r="G1141" s="6" t="s">
        <v>16</v>
      </c>
      <c r="H1141" s="6" t="s">
        <v>2265</v>
      </c>
    </row>
    <row r="1142" spans="1:8" ht="18.75" customHeight="1" thickBot="1">
      <c r="A1142" s="10"/>
      <c r="B1142" s="66"/>
      <c r="C1142" s="67"/>
      <c r="D1142" s="6"/>
      <c r="E1142" s="6"/>
      <c r="F1142" s="6">
        <v>288</v>
      </c>
      <c r="G1142" s="6" t="s">
        <v>16</v>
      </c>
      <c r="H1142" s="6" t="s">
        <v>2265</v>
      </c>
    </row>
    <row r="1143" spans="1:8" ht="18.75" customHeight="1" thickBot="1">
      <c r="A1143" s="11" t="s">
        <v>111</v>
      </c>
      <c r="B1143" s="25"/>
      <c r="C1143" s="7"/>
      <c r="D1143" s="6"/>
      <c r="E1143" s="6"/>
      <c r="F1143" s="6">
        <v>288</v>
      </c>
      <c r="G1143" s="6" t="s">
        <v>16</v>
      </c>
      <c r="H1143" s="6" t="s">
        <v>2265</v>
      </c>
    </row>
    <row r="1144" spans="1:8" ht="18.75" customHeight="1">
      <c r="A1144" s="10" t="s">
        <v>112</v>
      </c>
      <c r="B1144" s="34" t="str">
        <f>_xlfn.LET(_xlpm.inp,$B$1143,_xlpm.nInp,_xlfn.LET(_xlpm.raw,UPPER(TRIM($B$1143)),_xlpm.clean,SUBSTITUTE(SUBSTITUTE(SUBSTITUTE(SUBSTITUTE(SUBSTITUTE(_xlpm.raw,"，",","),"、",","),"；",","),"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44" s="19"/>
      <c r="D1144" s="6"/>
      <c r="E1144" s="6"/>
      <c r="F1144" s="6">
        <v>288</v>
      </c>
      <c r="G1144" s="6" t="s">
        <v>16</v>
      </c>
      <c r="H1144" s="6" t="s">
        <v>2265</v>
      </c>
    </row>
    <row r="1145" spans="1:8" ht="18.75" customHeight="1">
      <c r="A1145" s="10" t="s">
        <v>113</v>
      </c>
      <c r="B1145" s="35" t="str">
        <f>_xlfn.LET(_xlpm.inp,$B$1143,_xlpm.nStd,_xlfn.LET(_xlpm.raw,UPPER(TRIM($G$1135)),_xlpm.clean,SUBSTITUTE(SUBSTITUTE(SUBSTITUTE(SUBSTITUTE(SUBSTITUTE(_xlpm.raw,"，",","),"、",","),"；",","),"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45" s="18"/>
      <c r="D1145" s="6"/>
      <c r="E1145" s="6"/>
      <c r="F1145" s="6">
        <v>288</v>
      </c>
      <c r="G1145" s="6" t="s">
        <v>16</v>
      </c>
      <c r="H1145" s="6" t="s">
        <v>2265</v>
      </c>
    </row>
    <row r="1146" spans="1:8" ht="18.75" customHeight="1">
      <c r="A1146" s="37" t="s">
        <v>114</v>
      </c>
      <c r="B1146" s="52" t="str">
        <f>_xlfn.LET(_xlpm.inp,$B$1143,_xlpm.p,$H$1135,IF(OR(LEN(TRIM(_xlpm.inp))=0,LEN(TRIM(_xlpm.p))=0,_xlpm.p=0),"",_xlpm.p))</f>
        <v/>
      </c>
      <c r="C1146" s="53"/>
      <c r="D1146" s="6"/>
      <c r="E1146" s="6"/>
      <c r="F1146" s="6">
        <v>288</v>
      </c>
      <c r="G1146" s="6" t="s">
        <v>16</v>
      </c>
      <c r="H1146" s="6" t="s">
        <v>2265</v>
      </c>
    </row>
    <row r="1147" spans="1:8" ht="18.75" customHeight="1" thickBot="1">
      <c r="A1147" s="12"/>
      <c r="B1147" s="54"/>
      <c r="C1147" s="55"/>
      <c r="D1147" s="6"/>
      <c r="E1147" s="6"/>
      <c r="F1147" s="6">
        <v>288</v>
      </c>
      <c r="G1147" s="6" t="s">
        <v>16</v>
      </c>
      <c r="H1147" s="6" t="s">
        <v>2265</v>
      </c>
    </row>
    <row r="1148" spans="1:8" ht="58.5" customHeight="1" thickTop="1" thickBot="1">
      <c r="A1148" s="8" t="s">
        <v>2266</v>
      </c>
      <c r="B1148" s="56" t="s">
        <v>2267</v>
      </c>
      <c r="C1148" s="73"/>
      <c r="D1148" s="6"/>
      <c r="E1148" s="6"/>
      <c r="F1148" s="6">
        <v>289</v>
      </c>
      <c r="G1148" s="6" t="s">
        <v>15</v>
      </c>
      <c r="H1148" s="6" t="s">
        <v>2272</v>
      </c>
    </row>
    <row r="1149" spans="1:8" ht="18.75" customHeight="1">
      <c r="A1149" s="9"/>
      <c r="B1149" s="74"/>
      <c r="C1149" s="75"/>
      <c r="D1149" s="6"/>
      <c r="E1149" s="6"/>
      <c r="F1149" s="6">
        <v>289</v>
      </c>
      <c r="G1149" s="6" t="s">
        <v>15</v>
      </c>
      <c r="H1149" s="6" t="s">
        <v>2272</v>
      </c>
    </row>
    <row r="1150" spans="1:8" ht="18.75" customHeight="1">
      <c r="A1150" s="10" t="s">
        <v>820</v>
      </c>
      <c r="B1150" s="64" t="s">
        <v>2268</v>
      </c>
      <c r="C1150" s="65"/>
      <c r="D1150" s="6"/>
      <c r="E1150" s="6"/>
      <c r="F1150" s="6">
        <v>289</v>
      </c>
      <c r="G1150" s="6" t="s">
        <v>15</v>
      </c>
      <c r="H1150" s="6" t="s">
        <v>2272</v>
      </c>
    </row>
    <row r="1151" spans="1:8" ht="18.75" customHeight="1">
      <c r="A1151" s="10" t="s">
        <v>821</v>
      </c>
      <c r="B1151" s="64" t="s">
        <v>2269</v>
      </c>
      <c r="C1151" s="65"/>
      <c r="D1151" s="6"/>
      <c r="E1151" s="6"/>
      <c r="F1151" s="6">
        <v>289</v>
      </c>
      <c r="G1151" s="6" t="s">
        <v>15</v>
      </c>
      <c r="H1151" s="6" t="s">
        <v>2272</v>
      </c>
    </row>
    <row r="1152" spans="1:8" ht="18.75" customHeight="1">
      <c r="A1152" s="10" t="s">
        <v>822</v>
      </c>
      <c r="B1152" s="64" t="s">
        <v>2270</v>
      </c>
      <c r="C1152" s="65"/>
      <c r="D1152" s="6"/>
      <c r="E1152" s="6"/>
      <c r="F1152" s="6">
        <v>289</v>
      </c>
      <c r="G1152" s="6" t="s">
        <v>15</v>
      </c>
      <c r="H1152" s="6" t="s">
        <v>2272</v>
      </c>
    </row>
    <row r="1153" spans="1:8" ht="18.75" customHeight="1">
      <c r="A1153" s="10" t="s">
        <v>823</v>
      </c>
      <c r="B1153" s="64" t="s">
        <v>2271</v>
      </c>
      <c r="C1153" s="65"/>
      <c r="D1153" s="6"/>
      <c r="E1153" s="6"/>
      <c r="F1153" s="6">
        <v>289</v>
      </c>
      <c r="G1153" s="6" t="s">
        <v>15</v>
      </c>
      <c r="H1153" s="6" t="s">
        <v>2272</v>
      </c>
    </row>
    <row r="1154" spans="1:8" ht="18.75" customHeight="1">
      <c r="A1154" s="10"/>
      <c r="B1154" s="62"/>
      <c r="C1154" s="63"/>
      <c r="D1154" s="6"/>
      <c r="E1154" s="6"/>
      <c r="F1154" s="6">
        <v>289</v>
      </c>
      <c r="G1154" s="6" t="s">
        <v>15</v>
      </c>
      <c r="H1154" s="6" t="s">
        <v>2272</v>
      </c>
    </row>
    <row r="1155" spans="1:8" ht="18.75" customHeight="1" thickBot="1">
      <c r="A1155" s="10"/>
      <c r="B1155" s="66"/>
      <c r="C1155" s="67"/>
      <c r="D1155" s="6"/>
      <c r="E1155" s="6"/>
      <c r="F1155" s="6">
        <v>289</v>
      </c>
      <c r="G1155" s="6" t="s">
        <v>15</v>
      </c>
      <c r="H1155" s="6" t="s">
        <v>2272</v>
      </c>
    </row>
    <row r="1156" spans="1:8" ht="18.75" customHeight="1" thickBot="1">
      <c r="A1156" s="11" t="s">
        <v>111</v>
      </c>
      <c r="B1156" s="25"/>
      <c r="C1156" s="7"/>
      <c r="D1156" s="6"/>
      <c r="E1156" s="6"/>
      <c r="F1156" s="6">
        <v>289</v>
      </c>
      <c r="G1156" s="6" t="s">
        <v>15</v>
      </c>
      <c r="H1156" s="6" t="s">
        <v>2272</v>
      </c>
    </row>
    <row r="1157" spans="1:8" ht="18.75" customHeight="1">
      <c r="A1157" s="10" t="s">
        <v>112</v>
      </c>
      <c r="B1157" s="34" t="str">
        <f>_xlfn.LET(_xlpm.inp,$B$1156,_xlpm.nInp,_xlfn.LET(_xlpm.raw,UPPER(TRIM($B$1156)),_xlpm.clean,SUBSTITUTE(SUBSTITUTE(SUBSTITUTE(SUBSTITUTE(SUBSTITUTE(_xlpm.raw,"，",","),"、",","),"；",","),"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57" s="19"/>
      <c r="D1157" s="6"/>
      <c r="E1157" s="6"/>
      <c r="F1157" s="6">
        <v>289</v>
      </c>
      <c r="G1157" s="6" t="s">
        <v>15</v>
      </c>
      <c r="H1157" s="6" t="s">
        <v>2272</v>
      </c>
    </row>
    <row r="1158" spans="1:8" ht="18.75" customHeight="1">
      <c r="A1158" s="10" t="s">
        <v>113</v>
      </c>
      <c r="B1158" s="35" t="str">
        <f>_xlfn.LET(_xlpm.inp,$B$1156,_xlpm.nStd,_xlfn.LET(_xlpm.raw,UPPER(TRIM($G$1148)),_xlpm.clean,SUBSTITUTE(SUBSTITUTE(SUBSTITUTE(SUBSTITUTE(SUBSTITUTE(_xlpm.raw,"，",","),"、",","),"；",","),"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58" s="18"/>
      <c r="D1158" s="6"/>
      <c r="E1158" s="6"/>
      <c r="F1158" s="6">
        <v>289</v>
      </c>
      <c r="G1158" s="6" t="s">
        <v>15</v>
      </c>
      <c r="H1158" s="6" t="s">
        <v>2272</v>
      </c>
    </row>
    <row r="1159" spans="1:8" ht="18.75" customHeight="1">
      <c r="A1159" s="37" t="s">
        <v>114</v>
      </c>
      <c r="B1159" s="52" t="str">
        <f>_xlfn.LET(_xlpm.inp,$B$1156,_xlpm.p,$H$1148,IF(OR(LEN(TRIM(_xlpm.inp))=0,LEN(TRIM(_xlpm.p))=0,_xlpm.p=0),"",_xlpm.p))</f>
        <v/>
      </c>
      <c r="C1159" s="53"/>
      <c r="D1159" s="6"/>
      <c r="E1159" s="6"/>
      <c r="F1159" s="6">
        <v>289</v>
      </c>
      <c r="G1159" s="6" t="s">
        <v>15</v>
      </c>
      <c r="H1159" s="6" t="s">
        <v>2272</v>
      </c>
    </row>
    <row r="1160" spans="1:8" ht="18.75" customHeight="1" thickBot="1">
      <c r="A1160" s="12"/>
      <c r="B1160" s="54"/>
      <c r="C1160" s="55"/>
      <c r="D1160" s="6"/>
      <c r="E1160" s="6"/>
      <c r="F1160" s="6">
        <v>289</v>
      </c>
      <c r="G1160" s="6" t="s">
        <v>15</v>
      </c>
      <c r="H1160" s="6" t="s">
        <v>2272</v>
      </c>
    </row>
    <row r="1161" spans="1:8" ht="58.5" customHeight="1" thickTop="1" thickBot="1">
      <c r="A1161" s="8" t="s">
        <v>2273</v>
      </c>
      <c r="B1161" s="56" t="s">
        <v>2274</v>
      </c>
      <c r="C1161" s="73"/>
      <c r="D1161" s="6"/>
      <c r="E1161" s="6"/>
      <c r="F1161" s="6">
        <v>290</v>
      </c>
      <c r="G1161" s="6" t="s">
        <v>15</v>
      </c>
      <c r="H1161" s="6" t="s">
        <v>2279</v>
      </c>
    </row>
    <row r="1162" spans="1:8" ht="18.75" customHeight="1">
      <c r="A1162" s="9"/>
      <c r="B1162" s="74"/>
      <c r="C1162" s="75"/>
      <c r="D1162" s="6"/>
      <c r="E1162" s="6"/>
      <c r="F1162" s="6">
        <v>290</v>
      </c>
      <c r="G1162" s="6" t="s">
        <v>15</v>
      </c>
      <c r="H1162" s="6" t="s">
        <v>2279</v>
      </c>
    </row>
    <row r="1163" spans="1:8" ht="18.75" customHeight="1">
      <c r="A1163" s="10" t="s">
        <v>820</v>
      </c>
      <c r="B1163" s="64" t="s">
        <v>2275</v>
      </c>
      <c r="C1163" s="65"/>
      <c r="D1163" s="6"/>
      <c r="E1163" s="6"/>
      <c r="F1163" s="6">
        <v>290</v>
      </c>
      <c r="G1163" s="6" t="s">
        <v>15</v>
      </c>
      <c r="H1163" s="6" t="s">
        <v>2279</v>
      </c>
    </row>
    <row r="1164" spans="1:8" ht="18.75" customHeight="1">
      <c r="A1164" s="10" t="s">
        <v>821</v>
      </c>
      <c r="B1164" s="64" t="s">
        <v>2276</v>
      </c>
      <c r="C1164" s="65"/>
      <c r="D1164" s="6"/>
      <c r="E1164" s="6"/>
      <c r="F1164" s="6">
        <v>290</v>
      </c>
      <c r="G1164" s="6" t="s">
        <v>15</v>
      </c>
      <c r="H1164" s="6" t="s">
        <v>2279</v>
      </c>
    </row>
    <row r="1165" spans="1:8" ht="18.75" customHeight="1">
      <c r="A1165" s="10" t="s">
        <v>822</v>
      </c>
      <c r="B1165" s="64" t="s">
        <v>2277</v>
      </c>
      <c r="C1165" s="65"/>
      <c r="D1165" s="6"/>
      <c r="E1165" s="6"/>
      <c r="F1165" s="6">
        <v>290</v>
      </c>
      <c r="G1165" s="6" t="s">
        <v>15</v>
      </c>
      <c r="H1165" s="6" t="s">
        <v>2279</v>
      </c>
    </row>
    <row r="1166" spans="1:8" ht="18.75" customHeight="1">
      <c r="A1166" s="10" t="s">
        <v>823</v>
      </c>
      <c r="B1166" s="64" t="s">
        <v>2278</v>
      </c>
      <c r="C1166" s="65"/>
      <c r="D1166" s="6"/>
      <c r="E1166" s="6"/>
      <c r="F1166" s="6">
        <v>290</v>
      </c>
      <c r="G1166" s="6" t="s">
        <v>15</v>
      </c>
      <c r="H1166" s="6" t="s">
        <v>2279</v>
      </c>
    </row>
    <row r="1167" spans="1:8" ht="18.75" customHeight="1">
      <c r="A1167" s="10"/>
      <c r="B1167" s="62"/>
      <c r="C1167" s="63"/>
      <c r="D1167" s="6"/>
      <c r="E1167" s="6"/>
      <c r="F1167" s="6">
        <v>290</v>
      </c>
      <c r="G1167" s="6" t="s">
        <v>15</v>
      </c>
      <c r="H1167" s="6" t="s">
        <v>2279</v>
      </c>
    </row>
    <row r="1168" spans="1:8" ht="18.75" customHeight="1" thickBot="1">
      <c r="A1168" s="10"/>
      <c r="B1168" s="66"/>
      <c r="C1168" s="67"/>
      <c r="D1168" s="6"/>
      <c r="E1168" s="6"/>
      <c r="F1168" s="6">
        <v>290</v>
      </c>
      <c r="G1168" s="6" t="s">
        <v>15</v>
      </c>
      <c r="H1168" s="6" t="s">
        <v>2279</v>
      </c>
    </row>
    <row r="1169" spans="1:8" ht="18.75" customHeight="1" thickBot="1">
      <c r="A1169" s="11" t="s">
        <v>111</v>
      </c>
      <c r="B1169" s="25"/>
      <c r="C1169" s="7"/>
      <c r="D1169" s="6"/>
      <c r="E1169" s="6"/>
      <c r="F1169" s="6">
        <v>290</v>
      </c>
      <c r="G1169" s="6" t="s">
        <v>15</v>
      </c>
      <c r="H1169" s="6" t="s">
        <v>2279</v>
      </c>
    </row>
    <row r="1170" spans="1:8" ht="18.75" customHeight="1">
      <c r="A1170" s="10" t="s">
        <v>112</v>
      </c>
      <c r="B1170" s="34" t="str">
        <f>_xlfn.LET(_xlpm.inp,$B$1169,_xlpm.nInp,_xlfn.LET(_xlpm.raw,UPPER(TRIM($B$1169)),_xlpm.clean,SUBSTITUTE(SUBSTITUTE(SUBSTITUTE(SUBSTITUTE(SUBSTITUTE(_xlpm.raw,"，",","),"、",","),"；",","),"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0" s="19"/>
      <c r="D1170" s="6"/>
      <c r="E1170" s="6"/>
      <c r="F1170" s="6">
        <v>290</v>
      </c>
      <c r="G1170" s="6" t="s">
        <v>15</v>
      </c>
      <c r="H1170" s="6" t="s">
        <v>2279</v>
      </c>
    </row>
    <row r="1171" spans="1:8" ht="18.75" customHeight="1">
      <c r="A1171" s="10" t="s">
        <v>113</v>
      </c>
      <c r="B1171" s="35" t="str">
        <f>_xlfn.LET(_xlpm.inp,$B$1169,_xlpm.nStd,_xlfn.LET(_xlpm.raw,UPPER(TRIM($G$1161)),_xlpm.clean,SUBSTITUTE(SUBSTITUTE(SUBSTITUTE(SUBSTITUTE(SUBSTITUTE(_xlpm.raw,"，",","),"、",","),"；",","),"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71" s="18"/>
      <c r="D1171" s="6"/>
      <c r="E1171" s="6"/>
      <c r="F1171" s="6">
        <v>290</v>
      </c>
      <c r="G1171" s="6" t="s">
        <v>15</v>
      </c>
      <c r="H1171" s="6" t="s">
        <v>2279</v>
      </c>
    </row>
    <row r="1172" spans="1:8" ht="18.75" customHeight="1">
      <c r="A1172" s="37" t="s">
        <v>114</v>
      </c>
      <c r="B1172" s="52" t="str">
        <f>_xlfn.LET(_xlpm.inp,$B$1169,_xlpm.p,$H$1161,IF(OR(LEN(TRIM(_xlpm.inp))=0,LEN(TRIM(_xlpm.p))=0,_xlpm.p=0),"",_xlpm.p))</f>
        <v/>
      </c>
      <c r="C1172" s="53"/>
      <c r="D1172" s="6"/>
      <c r="E1172" s="6"/>
      <c r="F1172" s="6">
        <v>290</v>
      </c>
      <c r="G1172" s="6" t="s">
        <v>15</v>
      </c>
      <c r="H1172" s="6" t="s">
        <v>2279</v>
      </c>
    </row>
    <row r="1173" spans="1:8" ht="18.75" customHeight="1" thickBot="1">
      <c r="A1173" s="12"/>
      <c r="B1173" s="54"/>
      <c r="C1173" s="55"/>
      <c r="D1173" s="6"/>
      <c r="E1173" s="6"/>
      <c r="F1173" s="6">
        <v>290</v>
      </c>
      <c r="G1173" s="6" t="s">
        <v>15</v>
      </c>
      <c r="H1173" s="6" t="s">
        <v>2279</v>
      </c>
    </row>
    <row r="1174" spans="1:8" ht="58.5" customHeight="1" thickTop="1" thickBot="1">
      <c r="A1174" s="8" t="s">
        <v>2280</v>
      </c>
      <c r="B1174" s="56" t="s">
        <v>2281</v>
      </c>
      <c r="C1174" s="73"/>
      <c r="D1174" s="6"/>
      <c r="E1174" s="6"/>
      <c r="F1174" s="6">
        <v>291</v>
      </c>
      <c r="G1174" s="6" t="s">
        <v>17</v>
      </c>
      <c r="H1174" s="6" t="s">
        <v>2286</v>
      </c>
    </row>
    <row r="1175" spans="1:8" ht="18.75" customHeight="1">
      <c r="A1175" s="9"/>
      <c r="B1175" s="74"/>
      <c r="C1175" s="75"/>
      <c r="D1175" s="6"/>
      <c r="E1175" s="6"/>
      <c r="F1175" s="6">
        <v>291</v>
      </c>
      <c r="G1175" s="6" t="s">
        <v>17</v>
      </c>
      <c r="H1175" s="6" t="s">
        <v>2286</v>
      </c>
    </row>
    <row r="1176" spans="1:8" ht="18.75" customHeight="1">
      <c r="A1176" s="10" t="s">
        <v>820</v>
      </c>
      <c r="B1176" s="64" t="s">
        <v>2282</v>
      </c>
      <c r="C1176" s="65"/>
      <c r="D1176" s="6"/>
      <c r="E1176" s="6"/>
      <c r="F1176" s="6">
        <v>291</v>
      </c>
      <c r="G1176" s="6" t="s">
        <v>17</v>
      </c>
      <c r="H1176" s="6" t="s">
        <v>2286</v>
      </c>
    </row>
    <row r="1177" spans="1:8" ht="18.75" customHeight="1">
      <c r="A1177" s="10" t="s">
        <v>821</v>
      </c>
      <c r="B1177" s="64" t="s">
        <v>2283</v>
      </c>
      <c r="C1177" s="65"/>
      <c r="D1177" s="6"/>
      <c r="E1177" s="6"/>
      <c r="F1177" s="6">
        <v>291</v>
      </c>
      <c r="G1177" s="6" t="s">
        <v>17</v>
      </c>
      <c r="H1177" s="6" t="s">
        <v>2286</v>
      </c>
    </row>
    <row r="1178" spans="1:8" ht="18.75" customHeight="1">
      <c r="A1178" s="10" t="s">
        <v>822</v>
      </c>
      <c r="B1178" s="64" t="s">
        <v>2284</v>
      </c>
      <c r="C1178" s="65"/>
      <c r="D1178" s="6"/>
      <c r="E1178" s="6"/>
      <c r="F1178" s="6">
        <v>291</v>
      </c>
      <c r="G1178" s="6" t="s">
        <v>17</v>
      </c>
      <c r="H1178" s="6" t="s">
        <v>2286</v>
      </c>
    </row>
    <row r="1179" spans="1:8" ht="18.75" customHeight="1">
      <c r="A1179" s="10" t="s">
        <v>823</v>
      </c>
      <c r="B1179" s="64" t="s">
        <v>2285</v>
      </c>
      <c r="C1179" s="65"/>
      <c r="D1179" s="6"/>
      <c r="E1179" s="6"/>
      <c r="F1179" s="6">
        <v>291</v>
      </c>
      <c r="G1179" s="6" t="s">
        <v>17</v>
      </c>
      <c r="H1179" s="6" t="s">
        <v>2286</v>
      </c>
    </row>
    <row r="1180" spans="1:8" ht="18.75" customHeight="1">
      <c r="A1180" s="10"/>
      <c r="B1180" s="62"/>
      <c r="C1180" s="63"/>
      <c r="D1180" s="6"/>
      <c r="E1180" s="6"/>
      <c r="F1180" s="6">
        <v>291</v>
      </c>
      <c r="G1180" s="6" t="s">
        <v>17</v>
      </c>
      <c r="H1180" s="6" t="s">
        <v>2286</v>
      </c>
    </row>
    <row r="1181" spans="1:8" ht="18.75" customHeight="1" thickBot="1">
      <c r="A1181" s="10"/>
      <c r="B1181" s="66"/>
      <c r="C1181" s="67"/>
      <c r="D1181" s="6"/>
      <c r="E1181" s="6"/>
      <c r="F1181" s="6">
        <v>291</v>
      </c>
      <c r="G1181" s="6" t="s">
        <v>17</v>
      </c>
      <c r="H1181" s="6" t="s">
        <v>2286</v>
      </c>
    </row>
    <row r="1182" spans="1:8" ht="18.75" customHeight="1" thickBot="1">
      <c r="A1182" s="11" t="s">
        <v>111</v>
      </c>
      <c r="B1182" s="25"/>
      <c r="C1182" s="7"/>
      <c r="D1182" s="6"/>
      <c r="E1182" s="6"/>
      <c r="F1182" s="6">
        <v>291</v>
      </c>
      <c r="G1182" s="6" t="s">
        <v>17</v>
      </c>
      <c r="H1182" s="6" t="s">
        <v>2286</v>
      </c>
    </row>
    <row r="1183" spans="1:8" ht="18.75" customHeight="1">
      <c r="A1183" s="10" t="s">
        <v>112</v>
      </c>
      <c r="B1183" s="34" t="str">
        <f>_xlfn.LET(_xlpm.inp,$B$1182,_xlpm.nInp,_xlfn.LET(_xlpm.raw,UPPER(TRIM($B$1182)),_xlpm.clean,SUBSTITUTE(SUBSTITUTE(SUBSTITUTE(SUBSTITUTE(SUBSTITUTE(_xlpm.raw,"，",","),"、",","),"；",","),"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83" s="19"/>
      <c r="D1183" s="6"/>
      <c r="E1183" s="6"/>
      <c r="F1183" s="6">
        <v>291</v>
      </c>
      <c r="G1183" s="6" t="s">
        <v>17</v>
      </c>
      <c r="H1183" s="6" t="s">
        <v>2286</v>
      </c>
    </row>
    <row r="1184" spans="1:8" ht="18.75" customHeight="1">
      <c r="A1184" s="10" t="s">
        <v>113</v>
      </c>
      <c r="B1184" s="35" t="str">
        <f>_xlfn.LET(_xlpm.inp,$B$1182,_xlpm.nStd,_xlfn.LET(_xlpm.raw,UPPER(TRIM($G$1174)),_xlpm.clean,SUBSTITUTE(SUBSTITUTE(SUBSTITUTE(SUBSTITUTE(SUBSTITUTE(_xlpm.raw,"，",","),"、",","),"；",","),"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4" s="18"/>
      <c r="D1184" s="6"/>
      <c r="E1184" s="6"/>
      <c r="F1184" s="6">
        <v>291</v>
      </c>
      <c r="G1184" s="6" t="s">
        <v>17</v>
      </c>
      <c r="H1184" s="6" t="s">
        <v>2286</v>
      </c>
    </row>
    <row r="1185" spans="1:8" ht="18.75" customHeight="1">
      <c r="A1185" s="37" t="s">
        <v>114</v>
      </c>
      <c r="B1185" s="52" t="str">
        <f>_xlfn.LET(_xlpm.inp,$B$1182,_xlpm.p,$H$1174,IF(OR(LEN(TRIM(_xlpm.inp))=0,LEN(TRIM(_xlpm.p))=0,_xlpm.p=0),"",_xlpm.p))</f>
        <v/>
      </c>
      <c r="C1185" s="53"/>
      <c r="D1185" s="6"/>
      <c r="E1185" s="6"/>
      <c r="F1185" s="6">
        <v>291</v>
      </c>
      <c r="G1185" s="6" t="s">
        <v>17</v>
      </c>
      <c r="H1185" s="6" t="s">
        <v>2286</v>
      </c>
    </row>
    <row r="1186" spans="1:8" ht="18.75" customHeight="1" thickBot="1">
      <c r="A1186" s="12"/>
      <c r="B1186" s="54"/>
      <c r="C1186" s="55"/>
      <c r="D1186" s="6"/>
      <c r="E1186" s="6"/>
      <c r="F1186" s="6">
        <v>291</v>
      </c>
      <c r="G1186" s="6" t="s">
        <v>17</v>
      </c>
      <c r="H1186" s="6" t="s">
        <v>2286</v>
      </c>
    </row>
    <row r="1187" spans="1:8" ht="58.5" customHeight="1" thickTop="1" thickBot="1">
      <c r="A1187" s="8" t="s">
        <v>2287</v>
      </c>
      <c r="B1187" s="56" t="s">
        <v>2288</v>
      </c>
      <c r="C1187" s="73"/>
      <c r="D1187" s="6"/>
      <c r="E1187" s="6"/>
      <c r="F1187" s="6">
        <v>292</v>
      </c>
      <c r="G1187" s="6" t="s">
        <v>17</v>
      </c>
      <c r="H1187" s="6" t="s">
        <v>2293</v>
      </c>
    </row>
    <row r="1188" spans="1:8" ht="18.75" customHeight="1">
      <c r="A1188" s="9"/>
      <c r="B1188" s="74"/>
      <c r="C1188" s="75"/>
      <c r="D1188" s="6"/>
      <c r="E1188" s="6"/>
      <c r="F1188" s="6">
        <v>292</v>
      </c>
      <c r="G1188" s="6" t="s">
        <v>17</v>
      </c>
      <c r="H1188" s="6" t="s">
        <v>2293</v>
      </c>
    </row>
    <row r="1189" spans="1:8" ht="18.75" customHeight="1">
      <c r="A1189" s="10" t="s">
        <v>820</v>
      </c>
      <c r="B1189" s="64" t="s">
        <v>2289</v>
      </c>
      <c r="C1189" s="65"/>
      <c r="D1189" s="6"/>
      <c r="E1189" s="6"/>
      <c r="F1189" s="6">
        <v>292</v>
      </c>
      <c r="G1189" s="6" t="s">
        <v>17</v>
      </c>
      <c r="H1189" s="6" t="s">
        <v>2293</v>
      </c>
    </row>
    <row r="1190" spans="1:8" ht="18.75" customHeight="1">
      <c r="A1190" s="10" t="s">
        <v>821</v>
      </c>
      <c r="B1190" s="64" t="s">
        <v>2290</v>
      </c>
      <c r="C1190" s="65"/>
      <c r="D1190" s="6"/>
      <c r="E1190" s="6"/>
      <c r="F1190" s="6">
        <v>292</v>
      </c>
      <c r="G1190" s="6" t="s">
        <v>17</v>
      </c>
      <c r="H1190" s="6" t="s">
        <v>2293</v>
      </c>
    </row>
    <row r="1191" spans="1:8" ht="18.75" customHeight="1">
      <c r="A1191" s="10" t="s">
        <v>822</v>
      </c>
      <c r="B1191" s="64" t="s">
        <v>2291</v>
      </c>
      <c r="C1191" s="65"/>
      <c r="D1191" s="6"/>
      <c r="E1191" s="6"/>
      <c r="F1191" s="6">
        <v>292</v>
      </c>
      <c r="G1191" s="6" t="s">
        <v>17</v>
      </c>
      <c r="H1191" s="6" t="s">
        <v>2293</v>
      </c>
    </row>
    <row r="1192" spans="1:8" ht="18.75" customHeight="1">
      <c r="A1192" s="10" t="s">
        <v>823</v>
      </c>
      <c r="B1192" s="64" t="s">
        <v>2292</v>
      </c>
      <c r="C1192" s="65"/>
      <c r="D1192" s="6"/>
      <c r="E1192" s="6"/>
      <c r="F1192" s="6">
        <v>292</v>
      </c>
      <c r="G1192" s="6" t="s">
        <v>17</v>
      </c>
      <c r="H1192" s="6" t="s">
        <v>2293</v>
      </c>
    </row>
    <row r="1193" spans="1:8" ht="18.75" customHeight="1">
      <c r="A1193" s="10"/>
      <c r="B1193" s="62"/>
      <c r="C1193" s="63"/>
      <c r="D1193" s="6"/>
      <c r="E1193" s="6"/>
      <c r="F1193" s="6">
        <v>292</v>
      </c>
      <c r="G1193" s="6" t="s">
        <v>17</v>
      </c>
      <c r="H1193" s="6" t="s">
        <v>2293</v>
      </c>
    </row>
    <row r="1194" spans="1:8" ht="18.75" customHeight="1" thickBot="1">
      <c r="A1194" s="10"/>
      <c r="B1194" s="66"/>
      <c r="C1194" s="67"/>
      <c r="D1194" s="6"/>
      <c r="E1194" s="6"/>
      <c r="F1194" s="6">
        <v>292</v>
      </c>
      <c r="G1194" s="6" t="s">
        <v>17</v>
      </c>
      <c r="H1194" s="6" t="s">
        <v>2293</v>
      </c>
    </row>
    <row r="1195" spans="1:8" ht="18.75" customHeight="1" thickBot="1">
      <c r="A1195" s="11" t="s">
        <v>111</v>
      </c>
      <c r="B1195" s="25"/>
      <c r="C1195" s="7"/>
      <c r="D1195" s="6"/>
      <c r="E1195" s="6"/>
      <c r="F1195" s="6">
        <v>292</v>
      </c>
      <c r="G1195" s="6" t="s">
        <v>17</v>
      </c>
      <c r="H1195" s="6" t="s">
        <v>2293</v>
      </c>
    </row>
    <row r="1196" spans="1:8" ht="18.75" customHeight="1">
      <c r="A1196" s="10" t="s">
        <v>112</v>
      </c>
      <c r="B1196" s="34" t="str">
        <f>_xlfn.LET(_xlpm.inp,$B$1195,_xlpm.nInp,_xlfn.LET(_xlpm.raw,UPPER(TRIM($B$1195)),_xlpm.clean,SUBSTITUTE(SUBSTITUTE(SUBSTITUTE(SUBSTITUTE(SUBSTITUTE(_xlpm.raw,"，",","),"、",","),"；",","),"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96" s="19"/>
      <c r="D1196" s="6"/>
      <c r="E1196" s="6"/>
      <c r="F1196" s="6">
        <v>292</v>
      </c>
      <c r="G1196" s="6" t="s">
        <v>17</v>
      </c>
      <c r="H1196" s="6" t="s">
        <v>2293</v>
      </c>
    </row>
    <row r="1197" spans="1:8" ht="18.75" customHeight="1">
      <c r="A1197" s="10" t="s">
        <v>113</v>
      </c>
      <c r="B1197" s="35" t="str">
        <f>_xlfn.LET(_xlpm.inp,$B$1195,_xlpm.nStd,_xlfn.LET(_xlpm.raw,UPPER(TRIM($G$1187)),_xlpm.clean,SUBSTITUTE(SUBSTITUTE(SUBSTITUTE(SUBSTITUTE(SUBSTITUTE(_xlpm.raw,"，",","),"、",","),"；",","),"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97" s="18"/>
      <c r="D1197" s="6"/>
      <c r="E1197" s="6"/>
      <c r="F1197" s="6">
        <v>292</v>
      </c>
      <c r="G1197" s="6" t="s">
        <v>17</v>
      </c>
      <c r="H1197" s="6" t="s">
        <v>2293</v>
      </c>
    </row>
    <row r="1198" spans="1:8" ht="18.75" customHeight="1">
      <c r="A1198" s="37" t="s">
        <v>114</v>
      </c>
      <c r="B1198" s="52" t="str">
        <f>_xlfn.LET(_xlpm.inp,$B$1195,_xlpm.p,$H$1187,IF(OR(LEN(TRIM(_xlpm.inp))=0,LEN(TRIM(_xlpm.p))=0,_xlpm.p=0),"",_xlpm.p))</f>
        <v/>
      </c>
      <c r="C1198" s="53"/>
      <c r="D1198" s="6"/>
      <c r="E1198" s="6"/>
      <c r="F1198" s="6">
        <v>292</v>
      </c>
      <c r="G1198" s="6" t="s">
        <v>17</v>
      </c>
      <c r="H1198" s="6" t="s">
        <v>2293</v>
      </c>
    </row>
    <row r="1199" spans="1:8" ht="18.75" customHeight="1" thickBot="1">
      <c r="A1199" s="12"/>
      <c r="B1199" s="54"/>
      <c r="C1199" s="55"/>
      <c r="D1199" s="6"/>
      <c r="E1199" s="6"/>
      <c r="F1199" s="6">
        <v>292</v>
      </c>
      <c r="G1199" s="6" t="s">
        <v>17</v>
      </c>
      <c r="H1199" s="6" t="s">
        <v>2293</v>
      </c>
    </row>
    <row r="1200" spans="1:8" ht="58.5" customHeight="1" thickTop="1" thickBot="1">
      <c r="A1200" s="8" t="s">
        <v>2294</v>
      </c>
      <c r="B1200" s="56" t="s">
        <v>2295</v>
      </c>
      <c r="C1200" s="73"/>
      <c r="D1200" s="6"/>
      <c r="E1200" s="6"/>
      <c r="F1200" s="6">
        <v>293</v>
      </c>
      <c r="G1200" s="6" t="s">
        <v>828</v>
      </c>
      <c r="H1200" s="6" t="s">
        <v>2301</v>
      </c>
    </row>
    <row r="1201" spans="1:8" ht="18.75" customHeight="1">
      <c r="A1201" s="9"/>
      <c r="B1201" s="74"/>
      <c r="C1201" s="75"/>
      <c r="D1201" s="6"/>
      <c r="E1201" s="6"/>
      <c r="F1201" s="6">
        <v>293</v>
      </c>
      <c r="G1201" s="6" t="s">
        <v>828</v>
      </c>
      <c r="H1201" s="6" t="s">
        <v>2301</v>
      </c>
    </row>
    <row r="1202" spans="1:8" ht="18.75" customHeight="1">
      <c r="A1202" s="10" t="s">
        <v>820</v>
      </c>
      <c r="B1202" s="64" t="s">
        <v>2296</v>
      </c>
      <c r="C1202" s="65"/>
      <c r="D1202" s="6"/>
      <c r="E1202" s="6"/>
      <c r="F1202" s="6">
        <v>293</v>
      </c>
      <c r="G1202" s="6" t="s">
        <v>828</v>
      </c>
      <c r="H1202" s="6" t="s">
        <v>2301</v>
      </c>
    </row>
    <row r="1203" spans="1:8" ht="18.75" customHeight="1">
      <c r="A1203" s="10" t="s">
        <v>821</v>
      </c>
      <c r="B1203" s="64" t="s">
        <v>2297</v>
      </c>
      <c r="C1203" s="65"/>
      <c r="D1203" s="6"/>
      <c r="E1203" s="6"/>
      <c r="F1203" s="6">
        <v>293</v>
      </c>
      <c r="G1203" s="6" t="s">
        <v>828</v>
      </c>
      <c r="H1203" s="6" t="s">
        <v>2301</v>
      </c>
    </row>
    <row r="1204" spans="1:8" ht="18.75" customHeight="1">
      <c r="A1204" s="10" t="s">
        <v>822</v>
      </c>
      <c r="B1204" s="64" t="s">
        <v>2298</v>
      </c>
      <c r="C1204" s="65"/>
      <c r="D1204" s="6"/>
      <c r="E1204" s="6"/>
      <c r="F1204" s="6">
        <v>293</v>
      </c>
      <c r="G1204" s="6" t="s">
        <v>828</v>
      </c>
      <c r="H1204" s="6" t="s">
        <v>2301</v>
      </c>
    </row>
    <row r="1205" spans="1:8" ht="18.75" customHeight="1">
      <c r="A1205" s="10" t="s">
        <v>823</v>
      </c>
      <c r="B1205" s="64" t="s">
        <v>2299</v>
      </c>
      <c r="C1205" s="65"/>
      <c r="D1205" s="6"/>
      <c r="E1205" s="6"/>
      <c r="F1205" s="6">
        <v>293</v>
      </c>
      <c r="G1205" s="6" t="s">
        <v>828</v>
      </c>
      <c r="H1205" s="6" t="s">
        <v>2301</v>
      </c>
    </row>
    <row r="1206" spans="1:8" ht="18.75" customHeight="1">
      <c r="A1206" s="10" t="s">
        <v>826</v>
      </c>
      <c r="B1206" s="62" t="s">
        <v>2300</v>
      </c>
      <c r="C1206" s="63"/>
      <c r="D1206" s="6"/>
      <c r="E1206" s="6"/>
      <c r="F1206" s="6">
        <v>293</v>
      </c>
      <c r="G1206" s="6" t="s">
        <v>828</v>
      </c>
      <c r="H1206" s="6" t="s">
        <v>2301</v>
      </c>
    </row>
    <row r="1207" spans="1:8" ht="18.75" customHeight="1" thickBot="1">
      <c r="A1207" s="10"/>
      <c r="B1207" s="66"/>
      <c r="C1207" s="67"/>
      <c r="D1207" s="6"/>
      <c r="E1207" s="6"/>
      <c r="F1207" s="6">
        <v>293</v>
      </c>
      <c r="G1207" s="6" t="s">
        <v>828</v>
      </c>
      <c r="H1207" s="6" t="s">
        <v>2301</v>
      </c>
    </row>
    <row r="1208" spans="1:8" ht="18.75" customHeight="1" thickBot="1">
      <c r="A1208" s="11" t="s">
        <v>111</v>
      </c>
      <c r="B1208" s="25"/>
      <c r="C1208" s="7"/>
      <c r="D1208" s="6"/>
      <c r="E1208" s="6"/>
      <c r="F1208" s="6">
        <v>293</v>
      </c>
      <c r="G1208" s="6" t="s">
        <v>828</v>
      </c>
      <c r="H1208" s="6" t="s">
        <v>2301</v>
      </c>
    </row>
    <row r="1209" spans="1:8" ht="18.75" customHeight="1">
      <c r="A1209" s="10" t="s">
        <v>112</v>
      </c>
      <c r="B1209" s="34" t="str">
        <f>_xlfn.LET(_xlpm.inp,$B$1208,_xlpm.nInp,_xlfn.LET(_xlpm.raw,UPPER(TRIM($B$1208)),_xlpm.clean,SUBSTITUTE(SUBSTITUTE(SUBSTITUTE(SUBSTITUTE(SUBSTITUTE(_xlpm.raw,"，",","),"、",","),"；",","),"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09" s="19"/>
      <c r="D1209" s="6"/>
      <c r="E1209" s="6"/>
      <c r="F1209" s="6">
        <v>293</v>
      </c>
      <c r="G1209" s="6" t="s">
        <v>828</v>
      </c>
      <c r="H1209" s="6" t="s">
        <v>2301</v>
      </c>
    </row>
    <row r="1210" spans="1:8" ht="18.75" customHeight="1">
      <c r="A1210" s="10" t="s">
        <v>113</v>
      </c>
      <c r="B1210" s="35" t="str">
        <f>_xlfn.LET(_xlpm.inp,$B$1208,_xlpm.nStd,_xlfn.LET(_xlpm.raw,UPPER(TRIM($G$1200)),_xlpm.clean,SUBSTITUTE(SUBSTITUTE(SUBSTITUTE(SUBSTITUTE(SUBSTITUTE(_xlpm.raw,"，",","),"、",","),"；",","),"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10" s="18"/>
      <c r="D1210" s="6"/>
      <c r="E1210" s="6"/>
      <c r="F1210" s="6">
        <v>293</v>
      </c>
      <c r="G1210" s="6" t="s">
        <v>828</v>
      </c>
      <c r="H1210" s="6" t="s">
        <v>2301</v>
      </c>
    </row>
    <row r="1211" spans="1:8" ht="18.75" customHeight="1">
      <c r="A1211" s="37" t="s">
        <v>114</v>
      </c>
      <c r="B1211" s="52" t="str">
        <f>_xlfn.LET(_xlpm.inp,$B$1208,_xlpm.p,$H$1200,IF(OR(LEN(TRIM(_xlpm.inp))=0,LEN(TRIM(_xlpm.p))=0,_xlpm.p=0),"",_xlpm.p))</f>
        <v/>
      </c>
      <c r="C1211" s="53"/>
      <c r="D1211" s="6"/>
      <c r="E1211" s="6"/>
      <c r="F1211" s="6">
        <v>293</v>
      </c>
      <c r="G1211" s="6" t="s">
        <v>828</v>
      </c>
      <c r="H1211" s="6" t="s">
        <v>2301</v>
      </c>
    </row>
    <row r="1212" spans="1:8" ht="18.75" customHeight="1" thickBot="1">
      <c r="A1212" s="12"/>
      <c r="B1212" s="54"/>
      <c r="C1212" s="55"/>
      <c r="D1212" s="6"/>
      <c r="E1212" s="6"/>
      <c r="F1212" s="6">
        <v>293</v>
      </c>
      <c r="G1212" s="6" t="s">
        <v>828</v>
      </c>
      <c r="H1212" s="6" t="s">
        <v>2301</v>
      </c>
    </row>
    <row r="1213" spans="1:8" ht="58.5" customHeight="1" thickTop="1" thickBot="1">
      <c r="A1213" s="8" t="s">
        <v>2302</v>
      </c>
      <c r="B1213" s="56" t="s">
        <v>2303</v>
      </c>
      <c r="C1213" s="73"/>
      <c r="D1213" s="6"/>
      <c r="E1213" s="6"/>
      <c r="F1213" s="6">
        <v>294</v>
      </c>
      <c r="G1213" s="6" t="s">
        <v>875</v>
      </c>
      <c r="H1213" s="6" t="s">
        <v>2309</v>
      </c>
    </row>
    <row r="1214" spans="1:8" ht="18.75" customHeight="1">
      <c r="A1214" s="9"/>
      <c r="B1214" s="74"/>
      <c r="C1214" s="75"/>
      <c r="D1214" s="6"/>
      <c r="E1214" s="6"/>
      <c r="F1214" s="6">
        <v>294</v>
      </c>
      <c r="G1214" s="6" t="s">
        <v>875</v>
      </c>
      <c r="H1214" s="6" t="s">
        <v>2309</v>
      </c>
    </row>
    <row r="1215" spans="1:8" ht="18.75" customHeight="1">
      <c r="A1215" s="10" t="s">
        <v>820</v>
      </c>
      <c r="B1215" s="64" t="s">
        <v>2304</v>
      </c>
      <c r="C1215" s="65"/>
      <c r="D1215" s="6"/>
      <c r="E1215" s="6"/>
      <c r="F1215" s="6">
        <v>294</v>
      </c>
      <c r="G1215" s="6" t="s">
        <v>875</v>
      </c>
      <c r="H1215" s="6" t="s">
        <v>2309</v>
      </c>
    </row>
    <row r="1216" spans="1:8" ht="18.75" customHeight="1">
      <c r="A1216" s="10" t="s">
        <v>821</v>
      </c>
      <c r="B1216" s="64" t="s">
        <v>2305</v>
      </c>
      <c r="C1216" s="65"/>
      <c r="D1216" s="6"/>
      <c r="E1216" s="6"/>
      <c r="F1216" s="6">
        <v>294</v>
      </c>
      <c r="G1216" s="6" t="s">
        <v>875</v>
      </c>
      <c r="H1216" s="6" t="s">
        <v>2309</v>
      </c>
    </row>
    <row r="1217" spans="1:8" ht="18.75" customHeight="1">
      <c r="A1217" s="10" t="s">
        <v>822</v>
      </c>
      <c r="B1217" s="64" t="s">
        <v>2306</v>
      </c>
      <c r="C1217" s="65"/>
      <c r="D1217" s="6"/>
      <c r="E1217" s="6"/>
      <c r="F1217" s="6">
        <v>294</v>
      </c>
      <c r="G1217" s="6" t="s">
        <v>875</v>
      </c>
      <c r="H1217" s="6" t="s">
        <v>2309</v>
      </c>
    </row>
    <row r="1218" spans="1:8" ht="18.75" customHeight="1">
      <c r="A1218" s="10" t="s">
        <v>823</v>
      </c>
      <c r="B1218" s="64" t="s">
        <v>2307</v>
      </c>
      <c r="C1218" s="65"/>
      <c r="D1218" s="6"/>
      <c r="E1218" s="6"/>
      <c r="F1218" s="6">
        <v>294</v>
      </c>
      <c r="G1218" s="6" t="s">
        <v>875</v>
      </c>
      <c r="H1218" s="6" t="s">
        <v>2309</v>
      </c>
    </row>
    <row r="1219" spans="1:8" ht="18.75" customHeight="1">
      <c r="A1219" s="10" t="s">
        <v>826</v>
      </c>
      <c r="B1219" s="62" t="s">
        <v>2308</v>
      </c>
      <c r="C1219" s="63"/>
      <c r="D1219" s="6"/>
      <c r="E1219" s="6"/>
      <c r="F1219" s="6">
        <v>294</v>
      </c>
      <c r="G1219" s="6" t="s">
        <v>875</v>
      </c>
      <c r="H1219" s="6" t="s">
        <v>2309</v>
      </c>
    </row>
    <row r="1220" spans="1:8" ht="18.75" customHeight="1" thickBot="1">
      <c r="A1220" s="10"/>
      <c r="B1220" s="66"/>
      <c r="C1220" s="67"/>
      <c r="D1220" s="6"/>
      <c r="E1220" s="6"/>
      <c r="F1220" s="6">
        <v>294</v>
      </c>
      <c r="G1220" s="6" t="s">
        <v>875</v>
      </c>
      <c r="H1220" s="6" t="s">
        <v>2309</v>
      </c>
    </row>
    <row r="1221" spans="1:8" ht="18.75" customHeight="1" thickBot="1">
      <c r="A1221" s="11" t="s">
        <v>111</v>
      </c>
      <c r="B1221" s="25"/>
      <c r="C1221" s="7"/>
      <c r="D1221" s="6"/>
      <c r="E1221" s="6"/>
      <c r="F1221" s="6">
        <v>294</v>
      </c>
      <c r="G1221" s="6" t="s">
        <v>875</v>
      </c>
      <c r="H1221" s="6" t="s">
        <v>2309</v>
      </c>
    </row>
    <row r="1222" spans="1:8" ht="18.75" customHeight="1">
      <c r="A1222" s="10" t="s">
        <v>112</v>
      </c>
      <c r="B1222" s="34" t="str">
        <f>_xlfn.LET(_xlpm.inp,$B$1221,_xlpm.nInp,_xlfn.LET(_xlpm.raw,UPPER(TRIM($B$1221)),_xlpm.clean,SUBSTITUTE(SUBSTITUTE(SUBSTITUTE(SUBSTITUTE(SUBSTITUTE(_xlpm.raw,"，",","),"、",","),"；",","),"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22" s="19"/>
      <c r="D1222" s="6"/>
      <c r="E1222" s="6"/>
      <c r="F1222" s="6">
        <v>294</v>
      </c>
      <c r="G1222" s="6" t="s">
        <v>875</v>
      </c>
      <c r="H1222" s="6" t="s">
        <v>2309</v>
      </c>
    </row>
    <row r="1223" spans="1:8" ht="18.75" customHeight="1">
      <c r="A1223" s="10" t="s">
        <v>113</v>
      </c>
      <c r="B1223" s="35" t="str">
        <f>_xlfn.LET(_xlpm.inp,$B$1221,_xlpm.nStd,_xlfn.LET(_xlpm.raw,UPPER(TRIM($G$1213)),_xlpm.clean,SUBSTITUTE(SUBSTITUTE(SUBSTITUTE(SUBSTITUTE(SUBSTITUTE(_xlpm.raw,"，",","),"、",","),"；",","),"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23" s="18"/>
      <c r="D1223" s="6"/>
      <c r="E1223" s="6"/>
      <c r="F1223" s="6">
        <v>294</v>
      </c>
      <c r="G1223" s="6" t="s">
        <v>875</v>
      </c>
      <c r="H1223" s="6" t="s">
        <v>2309</v>
      </c>
    </row>
    <row r="1224" spans="1:8" ht="18.75" customHeight="1">
      <c r="A1224" s="37" t="s">
        <v>114</v>
      </c>
      <c r="B1224" s="52" t="str">
        <f>_xlfn.LET(_xlpm.inp,$B$1221,_xlpm.p,$H$1213,IF(OR(LEN(TRIM(_xlpm.inp))=0,LEN(TRIM(_xlpm.p))=0,_xlpm.p=0),"",_xlpm.p))</f>
        <v/>
      </c>
      <c r="C1224" s="53"/>
      <c r="D1224" s="6"/>
      <c r="E1224" s="6"/>
      <c r="F1224" s="6">
        <v>294</v>
      </c>
      <c r="G1224" s="6" t="s">
        <v>875</v>
      </c>
      <c r="H1224" s="6" t="s">
        <v>2309</v>
      </c>
    </row>
    <row r="1225" spans="1:8" ht="18.75" customHeight="1" thickBot="1">
      <c r="A1225" s="12"/>
      <c r="B1225" s="54"/>
      <c r="C1225" s="55"/>
      <c r="D1225" s="6"/>
      <c r="E1225" s="6"/>
      <c r="F1225" s="6">
        <v>294</v>
      </c>
      <c r="G1225" s="6" t="s">
        <v>875</v>
      </c>
      <c r="H1225" s="6" t="s">
        <v>2309</v>
      </c>
    </row>
    <row r="1226" spans="1:8" ht="58.5" customHeight="1" thickTop="1" thickBot="1">
      <c r="A1226" s="8" t="s">
        <v>2310</v>
      </c>
      <c r="B1226" s="56" t="s">
        <v>2311</v>
      </c>
      <c r="C1226" s="73"/>
      <c r="D1226" s="6"/>
      <c r="E1226" s="6"/>
      <c r="F1226" s="6">
        <v>295</v>
      </c>
      <c r="G1226" s="6" t="s">
        <v>16</v>
      </c>
      <c r="H1226" s="6" t="s">
        <v>2316</v>
      </c>
    </row>
    <row r="1227" spans="1:8" ht="18.75" customHeight="1">
      <c r="A1227" s="9"/>
      <c r="B1227" s="74"/>
      <c r="C1227" s="75"/>
      <c r="D1227" s="6"/>
      <c r="E1227" s="6"/>
      <c r="F1227" s="6">
        <v>295</v>
      </c>
      <c r="G1227" s="6" t="s">
        <v>16</v>
      </c>
      <c r="H1227" s="6" t="s">
        <v>2316</v>
      </c>
    </row>
    <row r="1228" spans="1:8" ht="18.75" customHeight="1">
      <c r="A1228" s="10" t="s">
        <v>820</v>
      </c>
      <c r="B1228" s="64" t="s">
        <v>2312</v>
      </c>
      <c r="C1228" s="65"/>
      <c r="D1228" s="6"/>
      <c r="E1228" s="6"/>
      <c r="F1228" s="6">
        <v>295</v>
      </c>
      <c r="G1228" s="6" t="s">
        <v>16</v>
      </c>
      <c r="H1228" s="6" t="s">
        <v>2316</v>
      </c>
    </row>
    <row r="1229" spans="1:8" ht="18.75" customHeight="1">
      <c r="A1229" s="10" t="s">
        <v>821</v>
      </c>
      <c r="B1229" s="64" t="s">
        <v>2313</v>
      </c>
      <c r="C1229" s="65"/>
      <c r="D1229" s="6"/>
      <c r="E1229" s="6"/>
      <c r="F1229" s="6">
        <v>295</v>
      </c>
      <c r="G1229" s="6" t="s">
        <v>16</v>
      </c>
      <c r="H1229" s="6" t="s">
        <v>2316</v>
      </c>
    </row>
    <row r="1230" spans="1:8" ht="18.75" customHeight="1">
      <c r="A1230" s="10" t="s">
        <v>822</v>
      </c>
      <c r="B1230" s="64" t="s">
        <v>2314</v>
      </c>
      <c r="C1230" s="65"/>
      <c r="D1230" s="6"/>
      <c r="E1230" s="6"/>
      <c r="F1230" s="6">
        <v>295</v>
      </c>
      <c r="G1230" s="6" t="s">
        <v>16</v>
      </c>
      <c r="H1230" s="6" t="s">
        <v>2316</v>
      </c>
    </row>
    <row r="1231" spans="1:8" ht="18.75" customHeight="1">
      <c r="A1231" s="10" t="s">
        <v>823</v>
      </c>
      <c r="B1231" s="64" t="s">
        <v>2315</v>
      </c>
      <c r="C1231" s="65"/>
      <c r="D1231" s="6"/>
      <c r="E1231" s="6"/>
      <c r="F1231" s="6">
        <v>295</v>
      </c>
      <c r="G1231" s="6" t="s">
        <v>16</v>
      </c>
      <c r="H1231" s="6" t="s">
        <v>2316</v>
      </c>
    </row>
    <row r="1232" spans="1:8" ht="18.75" customHeight="1">
      <c r="A1232" s="10"/>
      <c r="B1232" s="62"/>
      <c r="C1232" s="63"/>
      <c r="D1232" s="6"/>
      <c r="E1232" s="6"/>
      <c r="F1232" s="6">
        <v>295</v>
      </c>
      <c r="G1232" s="6" t="s">
        <v>16</v>
      </c>
      <c r="H1232" s="6" t="s">
        <v>2316</v>
      </c>
    </row>
    <row r="1233" spans="1:8" ht="18.75" customHeight="1" thickBot="1">
      <c r="A1233" s="10"/>
      <c r="B1233" s="66"/>
      <c r="C1233" s="67"/>
      <c r="D1233" s="6"/>
      <c r="E1233" s="6"/>
      <c r="F1233" s="6">
        <v>295</v>
      </c>
      <c r="G1233" s="6" t="s">
        <v>16</v>
      </c>
      <c r="H1233" s="6" t="s">
        <v>2316</v>
      </c>
    </row>
    <row r="1234" spans="1:8" ht="18.75" customHeight="1" thickBot="1">
      <c r="A1234" s="11" t="s">
        <v>111</v>
      </c>
      <c r="B1234" s="25"/>
      <c r="C1234" s="7"/>
      <c r="D1234" s="6"/>
      <c r="E1234" s="6"/>
      <c r="F1234" s="6">
        <v>295</v>
      </c>
      <c r="G1234" s="6" t="s">
        <v>16</v>
      </c>
      <c r="H1234" s="6" t="s">
        <v>2316</v>
      </c>
    </row>
    <row r="1235" spans="1:8" ht="18.75" customHeight="1">
      <c r="A1235" s="10" t="s">
        <v>112</v>
      </c>
      <c r="B1235" s="34" t="str">
        <f>_xlfn.LET(_xlpm.inp,$B$1234,_xlpm.nInp,_xlfn.LET(_xlpm.raw,UPPER(TRIM($B$1234)),_xlpm.clean,SUBSTITUTE(SUBSTITUTE(SUBSTITUTE(SUBSTITUTE(SUBSTITUTE(_xlpm.raw,"，",","),"、",","),"；",","),"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35" s="19"/>
      <c r="D1235" s="6"/>
      <c r="E1235" s="6"/>
      <c r="F1235" s="6">
        <v>295</v>
      </c>
      <c r="G1235" s="6" t="s">
        <v>16</v>
      </c>
      <c r="H1235" s="6" t="s">
        <v>2316</v>
      </c>
    </row>
    <row r="1236" spans="1:8" ht="18.75" customHeight="1">
      <c r="A1236" s="10" t="s">
        <v>113</v>
      </c>
      <c r="B1236" s="35" t="str">
        <f>_xlfn.LET(_xlpm.inp,$B$1234,_xlpm.nStd,_xlfn.LET(_xlpm.raw,UPPER(TRIM($G$1226)),_xlpm.clean,SUBSTITUTE(SUBSTITUTE(SUBSTITUTE(SUBSTITUTE(SUBSTITUTE(_xlpm.raw,"，",","),"、",","),"；",","),"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36" s="18"/>
      <c r="D1236" s="6"/>
      <c r="E1236" s="6"/>
      <c r="F1236" s="6">
        <v>295</v>
      </c>
      <c r="G1236" s="6" t="s">
        <v>16</v>
      </c>
      <c r="H1236" s="6" t="s">
        <v>2316</v>
      </c>
    </row>
    <row r="1237" spans="1:8" ht="18.75" customHeight="1">
      <c r="A1237" s="37" t="s">
        <v>114</v>
      </c>
      <c r="B1237" s="52" t="str">
        <f>_xlfn.LET(_xlpm.inp,$B$1234,_xlpm.p,$H$1226,IF(OR(LEN(TRIM(_xlpm.inp))=0,LEN(TRIM(_xlpm.p))=0,_xlpm.p=0),"",_xlpm.p))</f>
        <v/>
      </c>
      <c r="C1237" s="53"/>
      <c r="D1237" s="6"/>
      <c r="E1237" s="6"/>
      <c r="F1237" s="6">
        <v>295</v>
      </c>
      <c r="G1237" s="6" t="s">
        <v>16</v>
      </c>
      <c r="H1237" s="6" t="s">
        <v>2316</v>
      </c>
    </row>
    <row r="1238" spans="1:8" ht="18.75" customHeight="1" thickBot="1">
      <c r="A1238" s="12"/>
      <c r="B1238" s="54"/>
      <c r="C1238" s="55"/>
      <c r="D1238" s="6"/>
      <c r="E1238" s="6"/>
      <c r="F1238" s="6">
        <v>295</v>
      </c>
      <c r="G1238" s="6" t="s">
        <v>16</v>
      </c>
      <c r="H1238" s="6" t="s">
        <v>2316</v>
      </c>
    </row>
    <row r="1239" spans="1:8" ht="58.5" customHeight="1" thickTop="1" thickBot="1">
      <c r="A1239" s="8" t="s">
        <v>2317</v>
      </c>
      <c r="B1239" s="56" t="s">
        <v>2318</v>
      </c>
      <c r="C1239" s="73"/>
      <c r="D1239" s="6"/>
      <c r="E1239" s="6"/>
      <c r="F1239" s="6">
        <v>296</v>
      </c>
      <c r="G1239" s="6" t="s">
        <v>824</v>
      </c>
      <c r="H1239" s="6" t="s">
        <v>2324</v>
      </c>
    </row>
    <row r="1240" spans="1:8" ht="18.75" customHeight="1">
      <c r="A1240" s="9"/>
      <c r="B1240" s="74"/>
      <c r="C1240" s="75"/>
      <c r="D1240" s="6"/>
      <c r="E1240" s="6"/>
      <c r="F1240" s="6">
        <v>296</v>
      </c>
      <c r="G1240" s="6" t="s">
        <v>824</v>
      </c>
      <c r="H1240" s="6" t="s">
        <v>2324</v>
      </c>
    </row>
    <row r="1241" spans="1:8" ht="18.75" customHeight="1">
      <c r="A1241" s="10" t="s">
        <v>820</v>
      </c>
      <c r="B1241" s="64" t="s">
        <v>2319</v>
      </c>
      <c r="C1241" s="65"/>
      <c r="D1241" s="6"/>
      <c r="E1241" s="6"/>
      <c r="F1241" s="6">
        <v>296</v>
      </c>
      <c r="G1241" s="6" t="s">
        <v>824</v>
      </c>
      <c r="H1241" s="6" t="s">
        <v>2324</v>
      </c>
    </row>
    <row r="1242" spans="1:8" ht="18.75" customHeight="1">
      <c r="A1242" s="10" t="s">
        <v>821</v>
      </c>
      <c r="B1242" s="64" t="s">
        <v>2320</v>
      </c>
      <c r="C1242" s="65"/>
      <c r="D1242" s="6"/>
      <c r="E1242" s="6"/>
      <c r="F1242" s="6">
        <v>296</v>
      </c>
      <c r="G1242" s="6" t="s">
        <v>824</v>
      </c>
      <c r="H1242" s="6" t="s">
        <v>2324</v>
      </c>
    </row>
    <row r="1243" spans="1:8" ht="18.75" customHeight="1">
      <c r="A1243" s="10" t="s">
        <v>822</v>
      </c>
      <c r="B1243" s="64" t="s">
        <v>2321</v>
      </c>
      <c r="C1243" s="65"/>
      <c r="D1243" s="6"/>
      <c r="E1243" s="6"/>
      <c r="F1243" s="6">
        <v>296</v>
      </c>
      <c r="G1243" s="6" t="s">
        <v>824</v>
      </c>
      <c r="H1243" s="6" t="s">
        <v>2324</v>
      </c>
    </row>
    <row r="1244" spans="1:8" ht="18.75" customHeight="1">
      <c r="A1244" s="10" t="s">
        <v>823</v>
      </c>
      <c r="B1244" s="64" t="s">
        <v>2322</v>
      </c>
      <c r="C1244" s="65"/>
      <c r="D1244" s="6"/>
      <c r="E1244" s="6"/>
      <c r="F1244" s="6">
        <v>296</v>
      </c>
      <c r="G1244" s="6" t="s">
        <v>824</v>
      </c>
      <c r="H1244" s="6" t="s">
        <v>2324</v>
      </c>
    </row>
    <row r="1245" spans="1:8" ht="18.75" customHeight="1">
      <c r="A1245" s="10" t="s">
        <v>826</v>
      </c>
      <c r="B1245" s="62" t="s">
        <v>2323</v>
      </c>
      <c r="C1245" s="63"/>
      <c r="D1245" s="6"/>
      <c r="E1245" s="6"/>
      <c r="F1245" s="6">
        <v>296</v>
      </c>
      <c r="G1245" s="6" t="s">
        <v>824</v>
      </c>
      <c r="H1245" s="6" t="s">
        <v>2324</v>
      </c>
    </row>
    <row r="1246" spans="1:8" ht="18.75" customHeight="1" thickBot="1">
      <c r="A1246" s="10"/>
      <c r="B1246" s="66"/>
      <c r="C1246" s="67"/>
      <c r="D1246" s="6"/>
      <c r="E1246" s="6"/>
      <c r="F1246" s="6">
        <v>296</v>
      </c>
      <c r="G1246" s="6" t="s">
        <v>824</v>
      </c>
      <c r="H1246" s="6" t="s">
        <v>2324</v>
      </c>
    </row>
    <row r="1247" spans="1:8" ht="18.75" customHeight="1" thickBot="1">
      <c r="A1247" s="11" t="s">
        <v>111</v>
      </c>
      <c r="B1247" s="25"/>
      <c r="C1247" s="7"/>
      <c r="D1247" s="6"/>
      <c r="E1247" s="6"/>
      <c r="F1247" s="6">
        <v>296</v>
      </c>
      <c r="G1247" s="6" t="s">
        <v>824</v>
      </c>
      <c r="H1247" s="6" t="s">
        <v>2324</v>
      </c>
    </row>
    <row r="1248" spans="1:8" ht="18.75" customHeight="1">
      <c r="A1248" s="10" t="s">
        <v>112</v>
      </c>
      <c r="B1248" s="34" t="str">
        <f>_xlfn.LET(_xlpm.inp,$B$1247,_xlpm.nInp,_xlfn.LET(_xlpm.raw,UPPER(TRIM($B$1247)),_xlpm.clean,SUBSTITUTE(SUBSTITUTE(SUBSTITUTE(SUBSTITUTE(SUBSTITUTE(_xlpm.raw,"，",","),"、",","),"；",","),"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48" s="19"/>
      <c r="D1248" s="6"/>
      <c r="E1248" s="6"/>
      <c r="F1248" s="6">
        <v>296</v>
      </c>
      <c r="G1248" s="6" t="s">
        <v>824</v>
      </c>
      <c r="H1248" s="6" t="s">
        <v>2324</v>
      </c>
    </row>
    <row r="1249" spans="1:8" ht="18.75" customHeight="1">
      <c r="A1249" s="10" t="s">
        <v>113</v>
      </c>
      <c r="B1249" s="35" t="str">
        <f>_xlfn.LET(_xlpm.inp,$B$1247,_xlpm.nStd,_xlfn.LET(_xlpm.raw,UPPER(TRIM($G$1239)),_xlpm.clean,SUBSTITUTE(SUBSTITUTE(SUBSTITUTE(SUBSTITUTE(SUBSTITUTE(_xlpm.raw,"，",","),"、",","),"；",","),"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49" s="18"/>
      <c r="D1249" s="6"/>
      <c r="E1249" s="6"/>
      <c r="F1249" s="6">
        <v>296</v>
      </c>
      <c r="G1249" s="6" t="s">
        <v>824</v>
      </c>
      <c r="H1249" s="6" t="s">
        <v>2324</v>
      </c>
    </row>
    <row r="1250" spans="1:8" ht="18.75" customHeight="1">
      <c r="A1250" s="37" t="s">
        <v>114</v>
      </c>
      <c r="B1250" s="52" t="str">
        <f>_xlfn.LET(_xlpm.inp,$B$1247,_xlpm.p,$H$1239,IF(OR(LEN(TRIM(_xlpm.inp))=0,LEN(TRIM(_xlpm.p))=0,_xlpm.p=0),"",_xlpm.p))</f>
        <v/>
      </c>
      <c r="C1250" s="53"/>
      <c r="D1250" s="6"/>
      <c r="E1250" s="6"/>
      <c r="F1250" s="6">
        <v>296</v>
      </c>
      <c r="G1250" s="6" t="s">
        <v>824</v>
      </c>
      <c r="H1250" s="6" t="s">
        <v>2324</v>
      </c>
    </row>
    <row r="1251" spans="1:8" ht="18.75" customHeight="1" thickBot="1">
      <c r="A1251" s="12"/>
      <c r="B1251" s="54"/>
      <c r="C1251" s="55"/>
      <c r="D1251" s="6"/>
      <c r="E1251" s="6"/>
      <c r="F1251" s="6">
        <v>296</v>
      </c>
      <c r="G1251" s="6" t="s">
        <v>824</v>
      </c>
      <c r="H1251" s="6" t="s">
        <v>2324</v>
      </c>
    </row>
    <row r="1252" spans="1:8" ht="58.5" customHeight="1" thickTop="1" thickBot="1">
      <c r="A1252" s="8" t="s">
        <v>2325</v>
      </c>
      <c r="B1252" s="56" t="s">
        <v>2326</v>
      </c>
      <c r="C1252" s="73"/>
      <c r="D1252" s="6"/>
      <c r="E1252" s="6"/>
      <c r="F1252" s="6">
        <v>297</v>
      </c>
      <c r="G1252" s="6" t="s">
        <v>17</v>
      </c>
      <c r="H1252" s="6" t="s">
        <v>2331</v>
      </c>
    </row>
    <row r="1253" spans="1:8" ht="18.75" customHeight="1">
      <c r="A1253" s="9"/>
      <c r="B1253" s="74"/>
      <c r="C1253" s="75"/>
      <c r="D1253" s="6"/>
      <c r="E1253" s="6"/>
      <c r="F1253" s="6">
        <v>297</v>
      </c>
      <c r="G1253" s="6" t="s">
        <v>17</v>
      </c>
      <c r="H1253" s="6" t="s">
        <v>2331</v>
      </c>
    </row>
    <row r="1254" spans="1:8" ht="18.75" customHeight="1">
      <c r="A1254" s="10" t="s">
        <v>820</v>
      </c>
      <c r="B1254" s="64" t="s">
        <v>2327</v>
      </c>
      <c r="C1254" s="65"/>
      <c r="D1254" s="6"/>
      <c r="E1254" s="6"/>
      <c r="F1254" s="6">
        <v>297</v>
      </c>
      <c r="G1254" s="6" t="s">
        <v>17</v>
      </c>
      <c r="H1254" s="6" t="s">
        <v>2331</v>
      </c>
    </row>
    <row r="1255" spans="1:8" ht="18.75" customHeight="1">
      <c r="A1255" s="10" t="s">
        <v>821</v>
      </c>
      <c r="B1255" s="64" t="s">
        <v>2328</v>
      </c>
      <c r="C1255" s="65"/>
      <c r="D1255" s="6"/>
      <c r="E1255" s="6"/>
      <c r="F1255" s="6">
        <v>297</v>
      </c>
      <c r="G1255" s="6" t="s">
        <v>17</v>
      </c>
      <c r="H1255" s="6" t="s">
        <v>2331</v>
      </c>
    </row>
    <row r="1256" spans="1:8" ht="18.75" customHeight="1">
      <c r="A1256" s="10" t="s">
        <v>822</v>
      </c>
      <c r="B1256" s="64" t="s">
        <v>2329</v>
      </c>
      <c r="C1256" s="65"/>
      <c r="D1256" s="6"/>
      <c r="E1256" s="6"/>
      <c r="F1256" s="6">
        <v>297</v>
      </c>
      <c r="G1256" s="6" t="s">
        <v>17</v>
      </c>
      <c r="H1256" s="6" t="s">
        <v>2331</v>
      </c>
    </row>
    <row r="1257" spans="1:8" ht="18.75" customHeight="1">
      <c r="A1257" s="10" t="s">
        <v>823</v>
      </c>
      <c r="B1257" s="64" t="s">
        <v>2330</v>
      </c>
      <c r="C1257" s="65"/>
      <c r="D1257" s="6"/>
      <c r="E1257" s="6"/>
      <c r="F1257" s="6">
        <v>297</v>
      </c>
      <c r="G1257" s="6" t="s">
        <v>17</v>
      </c>
      <c r="H1257" s="6" t="s">
        <v>2331</v>
      </c>
    </row>
    <row r="1258" spans="1:8" ht="18.75" customHeight="1">
      <c r="A1258" s="10"/>
      <c r="B1258" s="62"/>
      <c r="C1258" s="63"/>
      <c r="D1258" s="6"/>
      <c r="E1258" s="6"/>
      <c r="F1258" s="6">
        <v>297</v>
      </c>
      <c r="G1258" s="6" t="s">
        <v>17</v>
      </c>
      <c r="H1258" s="6" t="s">
        <v>2331</v>
      </c>
    </row>
    <row r="1259" spans="1:8" ht="18.75" customHeight="1" thickBot="1">
      <c r="A1259" s="10"/>
      <c r="B1259" s="66"/>
      <c r="C1259" s="67"/>
      <c r="D1259" s="6"/>
      <c r="E1259" s="6"/>
      <c r="F1259" s="6">
        <v>297</v>
      </c>
      <c r="G1259" s="6" t="s">
        <v>17</v>
      </c>
      <c r="H1259" s="6" t="s">
        <v>2331</v>
      </c>
    </row>
    <row r="1260" spans="1:8" ht="18.75" customHeight="1" thickBot="1">
      <c r="A1260" s="11" t="s">
        <v>111</v>
      </c>
      <c r="B1260" s="25"/>
      <c r="C1260" s="7"/>
      <c r="D1260" s="6"/>
      <c r="E1260" s="6"/>
      <c r="F1260" s="6">
        <v>297</v>
      </c>
      <c r="G1260" s="6" t="s">
        <v>17</v>
      </c>
      <c r="H1260" s="6" t="s">
        <v>2331</v>
      </c>
    </row>
    <row r="1261" spans="1:8" ht="18.75" customHeight="1">
      <c r="A1261" s="10" t="s">
        <v>112</v>
      </c>
      <c r="B1261" s="34" t="str">
        <f>_xlfn.LET(_xlpm.inp,$B$1260,_xlpm.nInp,_xlfn.LET(_xlpm.raw,UPPER(TRIM($B$1260)),_xlpm.clean,SUBSTITUTE(SUBSTITUTE(SUBSTITUTE(SUBSTITUTE(SUBSTITUTE(_xlpm.raw,"，",","),"、",","),"；",","),"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61" s="19"/>
      <c r="D1261" s="6"/>
      <c r="E1261" s="6"/>
      <c r="F1261" s="6">
        <v>297</v>
      </c>
      <c r="G1261" s="6" t="s">
        <v>17</v>
      </c>
      <c r="H1261" s="6" t="s">
        <v>2331</v>
      </c>
    </row>
    <row r="1262" spans="1:8" ht="18.75" customHeight="1">
      <c r="A1262" s="10" t="s">
        <v>113</v>
      </c>
      <c r="B1262" s="35" t="str">
        <f>_xlfn.LET(_xlpm.inp,$B$1260,_xlpm.nStd,_xlfn.LET(_xlpm.raw,UPPER(TRIM($G$1252)),_xlpm.clean,SUBSTITUTE(SUBSTITUTE(SUBSTITUTE(SUBSTITUTE(SUBSTITUTE(_xlpm.raw,"，",","),"、",","),"；",","),"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62" s="18"/>
      <c r="D1262" s="6"/>
      <c r="E1262" s="6"/>
      <c r="F1262" s="6">
        <v>297</v>
      </c>
      <c r="G1262" s="6" t="s">
        <v>17</v>
      </c>
      <c r="H1262" s="6" t="s">
        <v>2331</v>
      </c>
    </row>
    <row r="1263" spans="1:8" ht="18.75" customHeight="1">
      <c r="A1263" s="37" t="s">
        <v>114</v>
      </c>
      <c r="B1263" s="52" t="str">
        <f>_xlfn.LET(_xlpm.inp,$B$1260,_xlpm.p,$H$1252,IF(OR(LEN(TRIM(_xlpm.inp))=0,LEN(TRIM(_xlpm.p))=0,_xlpm.p=0),"",_xlpm.p))</f>
        <v/>
      </c>
      <c r="C1263" s="53"/>
      <c r="D1263" s="6"/>
      <c r="E1263" s="6"/>
      <c r="F1263" s="6">
        <v>297</v>
      </c>
      <c r="G1263" s="6" t="s">
        <v>17</v>
      </c>
      <c r="H1263" s="6" t="s">
        <v>2331</v>
      </c>
    </row>
    <row r="1264" spans="1:8" ht="18.75" customHeight="1" thickBot="1">
      <c r="A1264" s="12"/>
      <c r="B1264" s="54"/>
      <c r="C1264" s="55"/>
      <c r="D1264" s="6"/>
      <c r="E1264" s="6"/>
      <c r="F1264" s="6">
        <v>297</v>
      </c>
      <c r="G1264" s="6" t="s">
        <v>17</v>
      </c>
      <c r="H1264" s="6" t="s">
        <v>2331</v>
      </c>
    </row>
    <row r="1265" spans="1:8" ht="58.5" customHeight="1" thickTop="1" thickBot="1">
      <c r="A1265" s="8" t="s">
        <v>2332</v>
      </c>
      <c r="B1265" s="56" t="s">
        <v>2333</v>
      </c>
      <c r="C1265" s="73"/>
      <c r="D1265" s="6"/>
      <c r="E1265" s="6"/>
      <c r="F1265" s="6">
        <v>298</v>
      </c>
      <c r="G1265" s="6" t="s">
        <v>16</v>
      </c>
      <c r="H1265" s="6" t="s">
        <v>2338</v>
      </c>
    </row>
    <row r="1266" spans="1:8" ht="18.75" customHeight="1">
      <c r="A1266" s="9"/>
      <c r="B1266" s="74"/>
      <c r="C1266" s="75"/>
      <c r="D1266" s="6"/>
      <c r="E1266" s="6"/>
      <c r="F1266" s="6">
        <v>298</v>
      </c>
      <c r="G1266" s="6" t="s">
        <v>16</v>
      </c>
      <c r="H1266" s="6" t="s">
        <v>2338</v>
      </c>
    </row>
    <row r="1267" spans="1:8" ht="18.75" customHeight="1">
      <c r="A1267" s="10" t="s">
        <v>820</v>
      </c>
      <c r="B1267" s="64" t="s">
        <v>2334</v>
      </c>
      <c r="C1267" s="65"/>
      <c r="D1267" s="6"/>
      <c r="E1267" s="6"/>
      <c r="F1267" s="6">
        <v>298</v>
      </c>
      <c r="G1267" s="6" t="s">
        <v>16</v>
      </c>
      <c r="H1267" s="6" t="s">
        <v>2338</v>
      </c>
    </row>
    <row r="1268" spans="1:8" ht="18.75" customHeight="1">
      <c r="A1268" s="10" t="s">
        <v>821</v>
      </c>
      <c r="B1268" s="64" t="s">
        <v>2335</v>
      </c>
      <c r="C1268" s="65"/>
      <c r="D1268" s="6"/>
      <c r="E1268" s="6"/>
      <c r="F1268" s="6">
        <v>298</v>
      </c>
      <c r="G1268" s="6" t="s">
        <v>16</v>
      </c>
      <c r="H1268" s="6" t="s">
        <v>2338</v>
      </c>
    </row>
    <row r="1269" spans="1:8" ht="18.75" customHeight="1">
      <c r="A1269" s="10" t="s">
        <v>822</v>
      </c>
      <c r="B1269" s="64" t="s">
        <v>2336</v>
      </c>
      <c r="C1269" s="65"/>
      <c r="D1269" s="6"/>
      <c r="E1269" s="6"/>
      <c r="F1269" s="6">
        <v>298</v>
      </c>
      <c r="G1269" s="6" t="s">
        <v>16</v>
      </c>
      <c r="H1269" s="6" t="s">
        <v>2338</v>
      </c>
    </row>
    <row r="1270" spans="1:8" ht="18.75" customHeight="1">
      <c r="A1270" s="10" t="s">
        <v>823</v>
      </c>
      <c r="B1270" s="64" t="s">
        <v>2337</v>
      </c>
      <c r="C1270" s="65"/>
      <c r="D1270" s="6"/>
      <c r="E1270" s="6"/>
      <c r="F1270" s="6">
        <v>298</v>
      </c>
      <c r="G1270" s="6" t="s">
        <v>16</v>
      </c>
      <c r="H1270" s="6" t="s">
        <v>2338</v>
      </c>
    </row>
    <row r="1271" spans="1:8" ht="18.75" customHeight="1">
      <c r="A1271" s="10"/>
      <c r="B1271" s="62"/>
      <c r="C1271" s="63"/>
      <c r="D1271" s="6"/>
      <c r="E1271" s="6"/>
      <c r="F1271" s="6">
        <v>298</v>
      </c>
      <c r="G1271" s="6" t="s">
        <v>16</v>
      </c>
      <c r="H1271" s="6" t="s">
        <v>2338</v>
      </c>
    </row>
    <row r="1272" spans="1:8" ht="18.75" customHeight="1" thickBot="1">
      <c r="A1272" s="10"/>
      <c r="B1272" s="66"/>
      <c r="C1272" s="67"/>
      <c r="D1272" s="6"/>
      <c r="E1272" s="6"/>
      <c r="F1272" s="6">
        <v>298</v>
      </c>
      <c r="G1272" s="6" t="s">
        <v>16</v>
      </c>
      <c r="H1272" s="6" t="s">
        <v>2338</v>
      </c>
    </row>
    <row r="1273" spans="1:8" ht="18.75" customHeight="1" thickBot="1">
      <c r="A1273" s="11" t="s">
        <v>111</v>
      </c>
      <c r="B1273" s="25"/>
      <c r="C1273" s="7"/>
      <c r="D1273" s="6"/>
      <c r="E1273" s="6"/>
      <c r="F1273" s="6">
        <v>298</v>
      </c>
      <c r="G1273" s="6" t="s">
        <v>16</v>
      </c>
      <c r="H1273" s="6" t="s">
        <v>2338</v>
      </c>
    </row>
    <row r="1274" spans="1:8" ht="18.75" customHeight="1">
      <c r="A1274" s="10" t="s">
        <v>112</v>
      </c>
      <c r="B1274" s="34" t="str">
        <f>_xlfn.LET(_xlpm.inp,$B$1273,_xlpm.nInp,_xlfn.LET(_xlpm.raw,UPPER(TRIM($B$1273)),_xlpm.clean,SUBSTITUTE(SUBSTITUTE(SUBSTITUTE(SUBSTITUTE(SUBSTITUTE(_xlpm.raw,"，",","),"、",","),"；",","),"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74" s="19"/>
      <c r="D1274" s="6"/>
      <c r="E1274" s="6"/>
      <c r="F1274" s="6">
        <v>298</v>
      </c>
      <c r="G1274" s="6" t="s">
        <v>16</v>
      </c>
      <c r="H1274" s="6" t="s">
        <v>2338</v>
      </c>
    </row>
    <row r="1275" spans="1:8" ht="18.75" customHeight="1">
      <c r="A1275" s="10" t="s">
        <v>113</v>
      </c>
      <c r="B1275" s="35" t="str">
        <f>_xlfn.LET(_xlpm.inp,$B$1273,_xlpm.nStd,_xlfn.LET(_xlpm.raw,UPPER(TRIM($G$1265)),_xlpm.clean,SUBSTITUTE(SUBSTITUTE(SUBSTITUTE(SUBSTITUTE(SUBSTITUTE(_xlpm.raw,"，",","),"、",","),"；",","),"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75" s="18"/>
      <c r="D1275" s="6"/>
      <c r="E1275" s="6"/>
      <c r="F1275" s="6">
        <v>298</v>
      </c>
      <c r="G1275" s="6" t="s">
        <v>16</v>
      </c>
      <c r="H1275" s="6" t="s">
        <v>2338</v>
      </c>
    </row>
    <row r="1276" spans="1:8" ht="18.75" customHeight="1">
      <c r="A1276" s="37" t="s">
        <v>114</v>
      </c>
      <c r="B1276" s="52" t="str">
        <f>_xlfn.LET(_xlpm.inp,$B$1273,_xlpm.p,$H$1265,IF(OR(LEN(TRIM(_xlpm.inp))=0,LEN(TRIM(_xlpm.p))=0,_xlpm.p=0),"",_xlpm.p))</f>
        <v/>
      </c>
      <c r="C1276" s="53"/>
      <c r="D1276" s="6"/>
      <c r="E1276" s="6"/>
      <c r="F1276" s="6">
        <v>298</v>
      </c>
      <c r="G1276" s="6" t="s">
        <v>16</v>
      </c>
      <c r="H1276" s="6" t="s">
        <v>2338</v>
      </c>
    </row>
    <row r="1277" spans="1:8" ht="18.75" customHeight="1" thickBot="1">
      <c r="A1277" s="12"/>
      <c r="B1277" s="54"/>
      <c r="C1277" s="55"/>
      <c r="D1277" s="6"/>
      <c r="E1277" s="6"/>
      <c r="F1277" s="6">
        <v>298</v>
      </c>
      <c r="G1277" s="6" t="s">
        <v>16</v>
      </c>
      <c r="H1277" s="6" t="s">
        <v>2338</v>
      </c>
    </row>
    <row r="1278" spans="1:8" ht="58.5" customHeight="1" thickTop="1" thickBot="1">
      <c r="A1278" s="8" t="s">
        <v>2339</v>
      </c>
      <c r="B1278" s="56" t="s">
        <v>2340</v>
      </c>
      <c r="C1278" s="73"/>
      <c r="D1278" s="6"/>
      <c r="E1278" s="6"/>
      <c r="F1278" s="6">
        <v>299</v>
      </c>
      <c r="G1278" s="6" t="s">
        <v>17</v>
      </c>
      <c r="H1278" s="6" t="s">
        <v>2359</v>
      </c>
    </row>
    <row r="1279" spans="1:8" ht="18.75" customHeight="1">
      <c r="A1279" s="9"/>
      <c r="B1279" s="74"/>
      <c r="C1279" s="75"/>
      <c r="D1279" s="6"/>
      <c r="E1279" s="6"/>
      <c r="F1279" s="6">
        <v>299</v>
      </c>
      <c r="G1279" s="6" t="s">
        <v>17</v>
      </c>
      <c r="H1279" s="6" t="s">
        <v>2359</v>
      </c>
    </row>
    <row r="1280" spans="1:8" ht="18.75" customHeight="1">
      <c r="A1280" s="10" t="s">
        <v>820</v>
      </c>
      <c r="B1280" s="64" t="s">
        <v>2341</v>
      </c>
      <c r="C1280" s="65"/>
      <c r="D1280" s="6"/>
      <c r="E1280" s="6"/>
      <c r="F1280" s="6">
        <v>299</v>
      </c>
      <c r="G1280" s="6" t="s">
        <v>17</v>
      </c>
      <c r="H1280" s="6" t="s">
        <v>2359</v>
      </c>
    </row>
    <row r="1281" spans="1:8" ht="18.75" customHeight="1">
      <c r="A1281" s="10" t="s">
        <v>821</v>
      </c>
      <c r="B1281" s="64" t="s">
        <v>2342</v>
      </c>
      <c r="C1281" s="65"/>
      <c r="D1281" s="6"/>
      <c r="E1281" s="6"/>
      <c r="F1281" s="6">
        <v>299</v>
      </c>
      <c r="G1281" s="6" t="s">
        <v>17</v>
      </c>
      <c r="H1281" s="6" t="s">
        <v>2359</v>
      </c>
    </row>
    <row r="1282" spans="1:8" ht="18.75" customHeight="1">
      <c r="A1282" s="10" t="s">
        <v>822</v>
      </c>
      <c r="B1282" s="64" t="s">
        <v>2343</v>
      </c>
      <c r="C1282" s="65"/>
      <c r="D1282" s="6"/>
      <c r="E1282" s="6"/>
      <c r="F1282" s="6">
        <v>299</v>
      </c>
      <c r="G1282" s="6" t="s">
        <v>17</v>
      </c>
      <c r="H1282" s="6" t="s">
        <v>2359</v>
      </c>
    </row>
    <row r="1283" spans="1:8" ht="18.75" customHeight="1">
      <c r="A1283" s="10" t="s">
        <v>823</v>
      </c>
      <c r="B1283" s="64" t="s">
        <v>2344</v>
      </c>
      <c r="C1283" s="65"/>
      <c r="D1283" s="6"/>
      <c r="E1283" s="6"/>
      <c r="F1283" s="6">
        <v>299</v>
      </c>
      <c r="G1283" s="6" t="s">
        <v>17</v>
      </c>
      <c r="H1283" s="6" t="s">
        <v>2359</v>
      </c>
    </row>
    <row r="1284" spans="1:8" ht="18.75" customHeight="1">
      <c r="A1284" s="10"/>
      <c r="B1284" s="62"/>
      <c r="C1284" s="63"/>
      <c r="D1284" s="6"/>
      <c r="E1284" s="6"/>
      <c r="F1284" s="6">
        <v>299</v>
      </c>
      <c r="G1284" s="6" t="s">
        <v>17</v>
      </c>
      <c r="H1284" s="6" t="s">
        <v>2359</v>
      </c>
    </row>
    <row r="1285" spans="1:8" ht="18.75" customHeight="1" thickBot="1">
      <c r="A1285" s="10"/>
      <c r="B1285" s="66"/>
      <c r="C1285" s="67"/>
      <c r="D1285" s="6"/>
      <c r="E1285" s="6"/>
      <c r="F1285" s="6">
        <v>299</v>
      </c>
      <c r="G1285" s="6" t="s">
        <v>17</v>
      </c>
      <c r="H1285" s="6" t="s">
        <v>2359</v>
      </c>
    </row>
    <row r="1286" spans="1:8" ht="18.75" customHeight="1" thickBot="1">
      <c r="A1286" s="11" t="s">
        <v>111</v>
      </c>
      <c r="B1286" s="25"/>
      <c r="C1286" s="7"/>
      <c r="D1286" s="6"/>
      <c r="E1286" s="6"/>
      <c r="F1286" s="6">
        <v>299</v>
      </c>
      <c r="G1286" s="6" t="s">
        <v>17</v>
      </c>
      <c r="H1286" s="6" t="s">
        <v>2359</v>
      </c>
    </row>
    <row r="1287" spans="1:8" ht="18.75" customHeight="1">
      <c r="A1287" s="10" t="s">
        <v>112</v>
      </c>
      <c r="B1287" s="34" t="str">
        <f>_xlfn.LET(_xlpm.inp,$B$1286,_xlpm.nInp,_xlfn.LET(_xlpm.raw,UPPER(TRIM($B$1286)),_xlpm.clean,SUBSTITUTE(SUBSTITUTE(SUBSTITUTE(SUBSTITUTE(SUBSTITUTE(_xlpm.raw,"，",","),"、",","),"；",","),"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87" s="19"/>
      <c r="D1287" s="6"/>
      <c r="E1287" s="6"/>
      <c r="F1287" s="6">
        <v>299</v>
      </c>
      <c r="G1287" s="6" t="s">
        <v>17</v>
      </c>
      <c r="H1287" s="6" t="s">
        <v>2359</v>
      </c>
    </row>
    <row r="1288" spans="1:8" ht="18.75" customHeight="1">
      <c r="A1288" s="10" t="s">
        <v>113</v>
      </c>
      <c r="B1288" s="35" t="str">
        <f>_xlfn.LET(_xlpm.inp,$B$1286,_xlpm.nStd,_xlfn.LET(_xlpm.raw,UPPER(TRIM($G$1278)),_xlpm.clean,SUBSTITUTE(SUBSTITUTE(SUBSTITUTE(SUBSTITUTE(SUBSTITUTE(_xlpm.raw,"，",","),"、",","),"；",","),"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88" s="18"/>
      <c r="D1288" s="6"/>
      <c r="E1288" s="6"/>
      <c r="F1288" s="6">
        <v>299</v>
      </c>
      <c r="G1288" s="6" t="s">
        <v>17</v>
      </c>
      <c r="H1288" s="6" t="s">
        <v>2359</v>
      </c>
    </row>
    <row r="1289" spans="1:8" ht="18.75" customHeight="1">
      <c r="A1289" s="37" t="s">
        <v>114</v>
      </c>
      <c r="B1289" s="52" t="str">
        <f>_xlfn.LET(_xlpm.inp,$B$1286,_xlpm.p,$H$1278,IF(OR(LEN(TRIM(_xlpm.inp))=0,LEN(TRIM(_xlpm.p))=0,_xlpm.p=0),"",_xlpm.p))</f>
        <v/>
      </c>
      <c r="C1289" s="53"/>
      <c r="D1289" s="6"/>
      <c r="E1289" s="6"/>
      <c r="F1289" s="6">
        <v>299</v>
      </c>
      <c r="G1289" s="6" t="s">
        <v>17</v>
      </c>
      <c r="H1289" s="6" t="s">
        <v>2359</v>
      </c>
    </row>
    <row r="1290" spans="1:8" ht="18.75" customHeight="1" thickBot="1">
      <c r="A1290" s="12"/>
      <c r="B1290" s="54"/>
      <c r="C1290" s="55"/>
      <c r="D1290" s="6"/>
      <c r="E1290" s="6"/>
      <c r="F1290" s="6">
        <v>299</v>
      </c>
      <c r="G1290" s="6" t="s">
        <v>17</v>
      </c>
      <c r="H1290" s="6" t="s">
        <v>2359</v>
      </c>
    </row>
    <row r="1291" spans="1:8" ht="58.5" customHeight="1" thickTop="1" thickBot="1">
      <c r="A1291" s="8" t="s">
        <v>2345</v>
      </c>
      <c r="B1291" s="56" t="s">
        <v>2346</v>
      </c>
      <c r="C1291" s="73"/>
      <c r="D1291" s="6"/>
      <c r="E1291" s="6"/>
      <c r="F1291" s="6">
        <v>300</v>
      </c>
      <c r="G1291" s="6" t="s">
        <v>828</v>
      </c>
      <c r="H1291" s="6" t="s">
        <v>2352</v>
      </c>
    </row>
    <row r="1292" spans="1:8" ht="18.75" customHeight="1">
      <c r="A1292" s="9"/>
      <c r="B1292" s="74"/>
      <c r="C1292" s="75"/>
      <c r="D1292" s="6"/>
      <c r="E1292" s="6"/>
      <c r="F1292" s="6">
        <v>300</v>
      </c>
      <c r="G1292" s="6" t="s">
        <v>828</v>
      </c>
      <c r="H1292" s="6" t="s">
        <v>2352</v>
      </c>
    </row>
    <row r="1293" spans="1:8" ht="18.75" customHeight="1">
      <c r="A1293" s="10" t="s">
        <v>820</v>
      </c>
      <c r="B1293" s="64" t="s">
        <v>2347</v>
      </c>
      <c r="C1293" s="65"/>
      <c r="D1293" s="6"/>
      <c r="E1293" s="6"/>
      <c r="F1293" s="6">
        <v>300</v>
      </c>
      <c r="G1293" s="6" t="s">
        <v>828</v>
      </c>
      <c r="H1293" s="6" t="s">
        <v>2352</v>
      </c>
    </row>
    <row r="1294" spans="1:8" ht="18.75" customHeight="1">
      <c r="A1294" s="10" t="s">
        <v>821</v>
      </c>
      <c r="B1294" s="64" t="s">
        <v>2348</v>
      </c>
      <c r="C1294" s="65"/>
      <c r="D1294" s="6"/>
      <c r="E1294" s="6"/>
      <c r="F1294" s="6">
        <v>300</v>
      </c>
      <c r="G1294" s="6" t="s">
        <v>828</v>
      </c>
      <c r="H1294" s="6" t="s">
        <v>2352</v>
      </c>
    </row>
    <row r="1295" spans="1:8" ht="18.75" customHeight="1">
      <c r="A1295" s="10" t="s">
        <v>822</v>
      </c>
      <c r="B1295" s="64" t="s">
        <v>2349</v>
      </c>
      <c r="C1295" s="65"/>
      <c r="D1295" s="6"/>
      <c r="E1295" s="6"/>
      <c r="F1295" s="6">
        <v>300</v>
      </c>
      <c r="G1295" s="6" t="s">
        <v>828</v>
      </c>
      <c r="H1295" s="6" t="s">
        <v>2352</v>
      </c>
    </row>
    <row r="1296" spans="1:8" ht="18.75" customHeight="1">
      <c r="A1296" s="10" t="s">
        <v>823</v>
      </c>
      <c r="B1296" s="64" t="s">
        <v>2350</v>
      </c>
      <c r="C1296" s="65"/>
      <c r="D1296" s="6"/>
      <c r="E1296" s="6"/>
      <c r="F1296" s="6">
        <v>300</v>
      </c>
      <c r="G1296" s="6" t="s">
        <v>828</v>
      </c>
      <c r="H1296" s="6" t="s">
        <v>2352</v>
      </c>
    </row>
    <row r="1297" spans="1:8" ht="18.75" customHeight="1">
      <c r="A1297" s="10" t="s">
        <v>826</v>
      </c>
      <c r="B1297" s="62" t="s">
        <v>2351</v>
      </c>
      <c r="C1297" s="63"/>
      <c r="D1297" s="6"/>
      <c r="E1297" s="6"/>
      <c r="F1297" s="6">
        <v>300</v>
      </c>
      <c r="G1297" s="6" t="s">
        <v>828</v>
      </c>
      <c r="H1297" s="6" t="s">
        <v>2352</v>
      </c>
    </row>
    <row r="1298" spans="1:8" ht="18.75" customHeight="1" thickBot="1">
      <c r="A1298" s="10"/>
      <c r="B1298" s="66"/>
      <c r="C1298" s="67"/>
      <c r="D1298" s="6"/>
      <c r="E1298" s="6"/>
      <c r="F1298" s="6">
        <v>300</v>
      </c>
      <c r="G1298" s="6" t="s">
        <v>828</v>
      </c>
      <c r="H1298" s="6" t="s">
        <v>2352</v>
      </c>
    </row>
    <row r="1299" spans="1:8" ht="18.75" customHeight="1" thickBot="1">
      <c r="A1299" s="11" t="s">
        <v>111</v>
      </c>
      <c r="B1299" s="25"/>
      <c r="C1299" s="7"/>
      <c r="D1299" s="6"/>
      <c r="E1299" s="6"/>
      <c r="F1299" s="6">
        <v>300</v>
      </c>
      <c r="G1299" s="6" t="s">
        <v>828</v>
      </c>
      <c r="H1299" s="6" t="s">
        <v>2352</v>
      </c>
    </row>
    <row r="1300" spans="1:8" ht="18.75" customHeight="1">
      <c r="A1300" s="10" t="s">
        <v>112</v>
      </c>
      <c r="B1300" s="34" t="str">
        <f>_xlfn.LET(_xlpm.inp,$B$1299,_xlpm.nInp,_xlfn.LET(_xlpm.raw,UPPER(TRIM($B$1299)),_xlpm.clean,SUBSTITUTE(SUBSTITUTE(SUBSTITUTE(SUBSTITUTE(SUBSTITUTE(_xlpm.raw,"，",","),"、",","),"；",","),"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0" s="19"/>
      <c r="D1300" s="6"/>
      <c r="E1300" s="6"/>
      <c r="F1300" s="6">
        <v>300</v>
      </c>
      <c r="G1300" s="6" t="s">
        <v>828</v>
      </c>
      <c r="H1300" s="6" t="s">
        <v>2352</v>
      </c>
    </row>
    <row r="1301" spans="1:8" ht="18.75" customHeight="1">
      <c r="A1301" s="10" t="s">
        <v>113</v>
      </c>
      <c r="B1301" s="35" t="str">
        <f>_xlfn.LET(_xlpm.inp,$B$1299,_xlpm.nStd,_xlfn.LET(_xlpm.raw,UPPER(TRIM($G$1291)),_xlpm.clean,SUBSTITUTE(SUBSTITUTE(SUBSTITUTE(SUBSTITUTE(SUBSTITUTE(_xlpm.raw,"，",","),"、",","),"；",","),"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01" s="18"/>
      <c r="D1301" s="6"/>
      <c r="E1301" s="6"/>
      <c r="F1301" s="6">
        <v>300</v>
      </c>
      <c r="G1301" s="6" t="s">
        <v>828</v>
      </c>
      <c r="H1301" s="6" t="s">
        <v>2352</v>
      </c>
    </row>
    <row r="1302" spans="1:8" ht="18.75" customHeight="1">
      <c r="A1302" s="37" t="s">
        <v>114</v>
      </c>
      <c r="B1302" s="52" t="str">
        <f>_xlfn.LET(_xlpm.inp,$B$1299,_xlpm.p,$H$1291,IF(OR(LEN(TRIM(_xlpm.inp))=0,LEN(TRIM(_xlpm.p))=0,_xlpm.p=0),"",_xlpm.p))</f>
        <v/>
      </c>
      <c r="C1302" s="53"/>
      <c r="D1302" s="6"/>
      <c r="E1302" s="6"/>
      <c r="F1302" s="6">
        <v>300</v>
      </c>
      <c r="G1302" s="6" t="s">
        <v>828</v>
      </c>
      <c r="H1302" s="6" t="s">
        <v>2352</v>
      </c>
    </row>
    <row r="1303" spans="1:8" ht="18.75" customHeight="1" thickBot="1">
      <c r="A1303" s="12"/>
      <c r="B1303" s="54"/>
      <c r="C1303" s="55"/>
      <c r="D1303" s="6"/>
      <c r="E1303" s="6"/>
      <c r="F1303" s="6">
        <v>300</v>
      </c>
      <c r="G1303" s="6" t="s">
        <v>828</v>
      </c>
      <c r="H1303" s="6" t="s">
        <v>2352</v>
      </c>
    </row>
    <row r="1304" spans="1:8" ht="17.25" thickTop="1">
      <c r="A1304" s="5"/>
      <c r="B1304" s="79"/>
      <c r="C1304" s="79"/>
      <c r="D1304" s="6"/>
      <c r="E1304" s="6"/>
      <c r="F1304" s="6"/>
      <c r="G1304" s="6"/>
      <c r="H1304" s="6" t="str">
        <f>_xlfn.LET(_xlpm.v,_xlfn.XLOOKUP(F1304,题库数据!$A$5:$A$104,题库数据!$K$5:$K$104,""),IF(OR(_xlpm.v="",_xlpm.v=0),"",_xlpm.v))</f>
        <v/>
      </c>
    </row>
  </sheetData>
  <mergeCells count="1004">
    <mergeCell ref="B1303:C1303"/>
    <mergeCell ref="B1304:C1304"/>
    <mergeCell ref="B1294:C1294"/>
    <mergeCell ref="B1295:C1295"/>
    <mergeCell ref="B1296:C1296"/>
    <mergeCell ref="B1297:C1297"/>
    <mergeCell ref="B1298:C1298"/>
    <mergeCell ref="B1302:C1302"/>
    <mergeCell ref="B1285:C1285"/>
    <mergeCell ref="B1289:C1289"/>
    <mergeCell ref="B1290:C1290"/>
    <mergeCell ref="B1291:C1291"/>
    <mergeCell ref="B1292:C1292"/>
    <mergeCell ref="B1293:C1293"/>
    <mergeCell ref="B1279:C1279"/>
    <mergeCell ref="B1280:C1280"/>
    <mergeCell ref="B1281:C1281"/>
    <mergeCell ref="B1282:C1282"/>
    <mergeCell ref="B1283:C1283"/>
    <mergeCell ref="B1284:C1284"/>
    <mergeCell ref="B1270:C1270"/>
    <mergeCell ref="B1271:C1271"/>
    <mergeCell ref="B1272:C1272"/>
    <mergeCell ref="B1276:C1276"/>
    <mergeCell ref="B1277:C1277"/>
    <mergeCell ref="B1278:C1278"/>
    <mergeCell ref="B1264:C1264"/>
    <mergeCell ref="B1265:C1265"/>
    <mergeCell ref="B1266:C1266"/>
    <mergeCell ref="B1267:C1267"/>
    <mergeCell ref="B1268:C1268"/>
    <mergeCell ref="B1269:C1269"/>
    <mergeCell ref="B1255:C1255"/>
    <mergeCell ref="B1256:C1256"/>
    <mergeCell ref="B1257:C1257"/>
    <mergeCell ref="B1258:C1258"/>
    <mergeCell ref="B1259:C1259"/>
    <mergeCell ref="B1263:C1263"/>
    <mergeCell ref="B1246:C1246"/>
    <mergeCell ref="B1250:C1250"/>
    <mergeCell ref="B1251:C1251"/>
    <mergeCell ref="B1252:C1252"/>
    <mergeCell ref="B1253:C1253"/>
    <mergeCell ref="B1254:C1254"/>
    <mergeCell ref="B1240:C1240"/>
    <mergeCell ref="B1241:C1241"/>
    <mergeCell ref="B1242:C1242"/>
    <mergeCell ref="B1243:C1243"/>
    <mergeCell ref="B1244:C1244"/>
    <mergeCell ref="B1245:C1245"/>
    <mergeCell ref="B1231:C1231"/>
    <mergeCell ref="B1232:C1232"/>
    <mergeCell ref="B1233:C1233"/>
    <mergeCell ref="B1237:C1237"/>
    <mergeCell ref="B1238:C1238"/>
    <mergeCell ref="B1239:C1239"/>
    <mergeCell ref="B1225:C1225"/>
    <mergeCell ref="B1226:C1226"/>
    <mergeCell ref="B1227:C1227"/>
    <mergeCell ref="B1228:C1228"/>
    <mergeCell ref="B1229:C1229"/>
    <mergeCell ref="B1230:C1230"/>
    <mergeCell ref="B1216:C1216"/>
    <mergeCell ref="B1217:C1217"/>
    <mergeCell ref="B1218:C1218"/>
    <mergeCell ref="B1219:C1219"/>
    <mergeCell ref="B1220:C1220"/>
    <mergeCell ref="B1224:C1224"/>
    <mergeCell ref="B1207:C1207"/>
    <mergeCell ref="B1211:C1211"/>
    <mergeCell ref="B1212:C1212"/>
    <mergeCell ref="B1213:C1213"/>
    <mergeCell ref="B1214:C1214"/>
    <mergeCell ref="B1215:C1215"/>
    <mergeCell ref="B1201:C1201"/>
    <mergeCell ref="B1202:C1202"/>
    <mergeCell ref="B1203:C1203"/>
    <mergeCell ref="B1204:C1204"/>
    <mergeCell ref="B1205:C1205"/>
    <mergeCell ref="B1206:C1206"/>
    <mergeCell ref="B1192:C1192"/>
    <mergeCell ref="B1193:C1193"/>
    <mergeCell ref="B1194:C1194"/>
    <mergeCell ref="B1198:C1198"/>
    <mergeCell ref="B1199:C1199"/>
    <mergeCell ref="B1200:C1200"/>
    <mergeCell ref="B1186:C1186"/>
    <mergeCell ref="B1187:C1187"/>
    <mergeCell ref="B1188:C1188"/>
    <mergeCell ref="B1189:C1189"/>
    <mergeCell ref="B1190:C1190"/>
    <mergeCell ref="B1191:C1191"/>
    <mergeCell ref="B1177:C1177"/>
    <mergeCell ref="B1178:C1178"/>
    <mergeCell ref="B1179:C1179"/>
    <mergeCell ref="B1180:C1180"/>
    <mergeCell ref="B1181:C1181"/>
    <mergeCell ref="B1185:C1185"/>
    <mergeCell ref="B1168:C1168"/>
    <mergeCell ref="B1172:C1172"/>
    <mergeCell ref="B1173:C1173"/>
    <mergeCell ref="B1174:C1174"/>
    <mergeCell ref="B1175:C1175"/>
    <mergeCell ref="B1176:C1176"/>
    <mergeCell ref="B1162:C1162"/>
    <mergeCell ref="B1163:C1163"/>
    <mergeCell ref="B1164:C1164"/>
    <mergeCell ref="B1165:C1165"/>
    <mergeCell ref="B1166:C1166"/>
    <mergeCell ref="B1167:C1167"/>
    <mergeCell ref="B1153:C1153"/>
    <mergeCell ref="B1154:C1154"/>
    <mergeCell ref="B1155:C1155"/>
    <mergeCell ref="B1159:C1159"/>
    <mergeCell ref="B1160:C1160"/>
    <mergeCell ref="B1161:C1161"/>
    <mergeCell ref="B1147:C1147"/>
    <mergeCell ref="B1148:C1148"/>
    <mergeCell ref="B1149:C1149"/>
    <mergeCell ref="B1150:C1150"/>
    <mergeCell ref="B1151:C1151"/>
    <mergeCell ref="B1152:C1152"/>
    <mergeCell ref="B1138:C1138"/>
    <mergeCell ref="B1139:C1139"/>
    <mergeCell ref="B1140:C1140"/>
    <mergeCell ref="B1141:C1141"/>
    <mergeCell ref="B1142:C1142"/>
    <mergeCell ref="B1146:C1146"/>
    <mergeCell ref="B1129:C1129"/>
    <mergeCell ref="B1133:C1133"/>
    <mergeCell ref="B1134:C1134"/>
    <mergeCell ref="B1135:C1135"/>
    <mergeCell ref="B1136:C1136"/>
    <mergeCell ref="B1137:C1137"/>
    <mergeCell ref="B1123:C1123"/>
    <mergeCell ref="B1124:C1124"/>
    <mergeCell ref="B1125:C1125"/>
    <mergeCell ref="B1126:C1126"/>
    <mergeCell ref="B1127:C1127"/>
    <mergeCell ref="B1128:C1128"/>
    <mergeCell ref="B1114:C1114"/>
    <mergeCell ref="B1115:C1115"/>
    <mergeCell ref="B1116:C1116"/>
    <mergeCell ref="B1120:C1120"/>
    <mergeCell ref="B1121:C1121"/>
    <mergeCell ref="B1122:C1122"/>
    <mergeCell ref="B1108:C1108"/>
    <mergeCell ref="B1109:C1109"/>
    <mergeCell ref="B1110:C1110"/>
    <mergeCell ref="B1111:C1111"/>
    <mergeCell ref="B1112:C1112"/>
    <mergeCell ref="B1113:C1113"/>
    <mergeCell ref="B1099:C1099"/>
    <mergeCell ref="B1100:C1100"/>
    <mergeCell ref="B1101:C1101"/>
    <mergeCell ref="B1102:C1102"/>
    <mergeCell ref="B1103:C1103"/>
    <mergeCell ref="B1107:C1107"/>
    <mergeCell ref="B1090:C1090"/>
    <mergeCell ref="B1094:C1094"/>
    <mergeCell ref="B1095:C1095"/>
    <mergeCell ref="B1096:C1096"/>
    <mergeCell ref="B1097:C1097"/>
    <mergeCell ref="B1098:C1098"/>
    <mergeCell ref="B1084:C1084"/>
    <mergeCell ref="B1085:C1085"/>
    <mergeCell ref="B1086:C1086"/>
    <mergeCell ref="B1087:C1087"/>
    <mergeCell ref="B1088:C1088"/>
    <mergeCell ref="B1089:C1089"/>
    <mergeCell ref="B1075:C1075"/>
    <mergeCell ref="B1076:C1076"/>
    <mergeCell ref="B1077:C1077"/>
    <mergeCell ref="B1081:C1081"/>
    <mergeCell ref="B1082:C1082"/>
    <mergeCell ref="B1083:C1083"/>
    <mergeCell ref="B1069:C1069"/>
    <mergeCell ref="B1070:C1070"/>
    <mergeCell ref="B1071:C1071"/>
    <mergeCell ref="B1072:C1072"/>
    <mergeCell ref="B1073:C1073"/>
    <mergeCell ref="B1074:C1074"/>
    <mergeCell ref="B1060:C1060"/>
    <mergeCell ref="B1061:C1061"/>
    <mergeCell ref="B1062:C1062"/>
    <mergeCell ref="B1063:C1063"/>
    <mergeCell ref="B1064:C1064"/>
    <mergeCell ref="B1068:C1068"/>
    <mergeCell ref="B1051:C1051"/>
    <mergeCell ref="B1055:C1055"/>
    <mergeCell ref="B1056:C1056"/>
    <mergeCell ref="B1057:C1057"/>
    <mergeCell ref="B1058:C1058"/>
    <mergeCell ref="B1059:C1059"/>
    <mergeCell ref="B1045:C1045"/>
    <mergeCell ref="B1046:C1046"/>
    <mergeCell ref="B1047:C1047"/>
    <mergeCell ref="B1048:C1048"/>
    <mergeCell ref="B1049:C1049"/>
    <mergeCell ref="B1050:C1050"/>
    <mergeCell ref="B1036:C1036"/>
    <mergeCell ref="B1037:C1037"/>
    <mergeCell ref="B1038:C1038"/>
    <mergeCell ref="B1042:C1042"/>
    <mergeCell ref="B1043:C1043"/>
    <mergeCell ref="B1044:C1044"/>
    <mergeCell ref="B1030:C1030"/>
    <mergeCell ref="B1031:C1031"/>
    <mergeCell ref="B1032:C1032"/>
    <mergeCell ref="B1033:C1033"/>
    <mergeCell ref="B1034:C1034"/>
    <mergeCell ref="B1035:C1035"/>
    <mergeCell ref="B1021:C1021"/>
    <mergeCell ref="B1022:C1022"/>
    <mergeCell ref="B1023:C1023"/>
    <mergeCell ref="B1024:C1024"/>
    <mergeCell ref="B1025:C1025"/>
    <mergeCell ref="B1029:C1029"/>
    <mergeCell ref="B1012:C1012"/>
    <mergeCell ref="B1016:C1016"/>
    <mergeCell ref="B1017:C1017"/>
    <mergeCell ref="B1018:C1018"/>
    <mergeCell ref="B1019:C1019"/>
    <mergeCell ref="B1020:C1020"/>
    <mergeCell ref="B1006:C1006"/>
    <mergeCell ref="B1007:C1007"/>
    <mergeCell ref="B1008:C1008"/>
    <mergeCell ref="B1009:C1009"/>
    <mergeCell ref="B1010:C1010"/>
    <mergeCell ref="B1011:C1011"/>
    <mergeCell ref="B997:C997"/>
    <mergeCell ref="B998:C998"/>
    <mergeCell ref="B999:C999"/>
    <mergeCell ref="B1003:C1003"/>
    <mergeCell ref="B1004:C1004"/>
    <mergeCell ref="B1005:C1005"/>
    <mergeCell ref="B991:C991"/>
    <mergeCell ref="B992:C992"/>
    <mergeCell ref="B993:C993"/>
    <mergeCell ref="B994:C994"/>
    <mergeCell ref="B995:C995"/>
    <mergeCell ref="B996:C996"/>
    <mergeCell ref="B982:C982"/>
    <mergeCell ref="B983:C983"/>
    <mergeCell ref="B984:C984"/>
    <mergeCell ref="B985:C985"/>
    <mergeCell ref="B986:C986"/>
    <mergeCell ref="B990:C990"/>
    <mergeCell ref="B973:C973"/>
    <mergeCell ref="B977:C977"/>
    <mergeCell ref="B978:C978"/>
    <mergeCell ref="B979:C979"/>
    <mergeCell ref="B980:C980"/>
    <mergeCell ref="B981:C981"/>
    <mergeCell ref="B967:C967"/>
    <mergeCell ref="B968:C968"/>
    <mergeCell ref="B969:C969"/>
    <mergeCell ref="B970:C970"/>
    <mergeCell ref="B971:C971"/>
    <mergeCell ref="B972:C972"/>
    <mergeCell ref="B958:C958"/>
    <mergeCell ref="B959:C959"/>
    <mergeCell ref="B960:C960"/>
    <mergeCell ref="B964:C964"/>
    <mergeCell ref="B965:C965"/>
    <mergeCell ref="B966:C966"/>
    <mergeCell ref="B952:C952"/>
    <mergeCell ref="B953:C953"/>
    <mergeCell ref="B954:C954"/>
    <mergeCell ref="B955:C955"/>
    <mergeCell ref="B956:C956"/>
    <mergeCell ref="B957:C957"/>
    <mergeCell ref="B943:C943"/>
    <mergeCell ref="B944:C944"/>
    <mergeCell ref="B945:C945"/>
    <mergeCell ref="B946:C946"/>
    <mergeCell ref="B947:C947"/>
    <mergeCell ref="B951:C951"/>
    <mergeCell ref="B934:C934"/>
    <mergeCell ref="B938:C938"/>
    <mergeCell ref="B939:C939"/>
    <mergeCell ref="B940:C940"/>
    <mergeCell ref="B941:C941"/>
    <mergeCell ref="B942:C942"/>
    <mergeCell ref="B928:C928"/>
    <mergeCell ref="B929:C929"/>
    <mergeCell ref="B930:C930"/>
    <mergeCell ref="B931:C931"/>
    <mergeCell ref="B932:C932"/>
    <mergeCell ref="B933:C933"/>
    <mergeCell ref="B919:C919"/>
    <mergeCell ref="B920:C920"/>
    <mergeCell ref="B921:C921"/>
    <mergeCell ref="B925:C925"/>
    <mergeCell ref="B926:C926"/>
    <mergeCell ref="B927:C927"/>
    <mergeCell ref="B913:C913"/>
    <mergeCell ref="B914:C914"/>
    <mergeCell ref="B915:C915"/>
    <mergeCell ref="B916:C916"/>
    <mergeCell ref="B917:C917"/>
    <mergeCell ref="B918:C918"/>
    <mergeCell ref="B904:C904"/>
    <mergeCell ref="B905:C905"/>
    <mergeCell ref="B906:C906"/>
    <mergeCell ref="B907:C907"/>
    <mergeCell ref="B908:C908"/>
    <mergeCell ref="B912:C912"/>
    <mergeCell ref="B895:C895"/>
    <mergeCell ref="B899:C899"/>
    <mergeCell ref="B900:C900"/>
    <mergeCell ref="B901:C901"/>
    <mergeCell ref="B902:C902"/>
    <mergeCell ref="B903:C903"/>
    <mergeCell ref="B889:C889"/>
    <mergeCell ref="B890:C890"/>
    <mergeCell ref="B891:C891"/>
    <mergeCell ref="B892:C892"/>
    <mergeCell ref="B893:C893"/>
    <mergeCell ref="B894:C894"/>
    <mergeCell ref="B880:C880"/>
    <mergeCell ref="B881:C881"/>
    <mergeCell ref="B882:C882"/>
    <mergeCell ref="B886:C886"/>
    <mergeCell ref="B887:C887"/>
    <mergeCell ref="B888:C888"/>
    <mergeCell ref="B874:C874"/>
    <mergeCell ref="B875:C875"/>
    <mergeCell ref="B876:C876"/>
    <mergeCell ref="B877:C877"/>
    <mergeCell ref="B878:C878"/>
    <mergeCell ref="B879:C879"/>
    <mergeCell ref="B865:C865"/>
    <mergeCell ref="B866:C866"/>
    <mergeCell ref="B867:C867"/>
    <mergeCell ref="B868:C868"/>
    <mergeCell ref="B869:C869"/>
    <mergeCell ref="B873:C873"/>
    <mergeCell ref="B856:C856"/>
    <mergeCell ref="B860:C860"/>
    <mergeCell ref="B861:C861"/>
    <mergeCell ref="B862:C862"/>
    <mergeCell ref="B863:C863"/>
    <mergeCell ref="B864:C864"/>
    <mergeCell ref="B850:C850"/>
    <mergeCell ref="B851:C851"/>
    <mergeCell ref="B852:C852"/>
    <mergeCell ref="B853:C853"/>
    <mergeCell ref="B854:C854"/>
    <mergeCell ref="B855:C855"/>
    <mergeCell ref="B841:C841"/>
    <mergeCell ref="B842:C842"/>
    <mergeCell ref="B843:C843"/>
    <mergeCell ref="B847:C847"/>
    <mergeCell ref="B848:C848"/>
    <mergeCell ref="B849:C849"/>
    <mergeCell ref="B835:C835"/>
    <mergeCell ref="B836:C836"/>
    <mergeCell ref="B837:C837"/>
    <mergeCell ref="B838:C838"/>
    <mergeCell ref="B839:C839"/>
    <mergeCell ref="B840:C840"/>
    <mergeCell ref="B826:C826"/>
    <mergeCell ref="B827:C827"/>
    <mergeCell ref="B828:C828"/>
    <mergeCell ref="B829:C829"/>
    <mergeCell ref="B830:C830"/>
    <mergeCell ref="B834:C834"/>
    <mergeCell ref="B817:C817"/>
    <mergeCell ref="B821:C821"/>
    <mergeCell ref="B822:C822"/>
    <mergeCell ref="B823:C823"/>
    <mergeCell ref="B824:C824"/>
    <mergeCell ref="B825:C825"/>
    <mergeCell ref="B811:C811"/>
    <mergeCell ref="B812:C812"/>
    <mergeCell ref="B813:C813"/>
    <mergeCell ref="B814:C814"/>
    <mergeCell ref="B815:C815"/>
    <mergeCell ref="B816:C816"/>
    <mergeCell ref="B802:C802"/>
    <mergeCell ref="B803:C803"/>
    <mergeCell ref="B804:C804"/>
    <mergeCell ref="B808:C808"/>
    <mergeCell ref="B809:C809"/>
    <mergeCell ref="B810:C810"/>
    <mergeCell ref="B796:C796"/>
    <mergeCell ref="B797:C797"/>
    <mergeCell ref="B798:C798"/>
    <mergeCell ref="B799:C799"/>
    <mergeCell ref="B800:C800"/>
    <mergeCell ref="B801:C801"/>
    <mergeCell ref="B787:C787"/>
    <mergeCell ref="B788:C788"/>
    <mergeCell ref="B789:C789"/>
    <mergeCell ref="B790:C790"/>
    <mergeCell ref="B791:C791"/>
    <mergeCell ref="B795:C795"/>
    <mergeCell ref="B778:C778"/>
    <mergeCell ref="B782:C782"/>
    <mergeCell ref="B783:C783"/>
    <mergeCell ref="B784:C784"/>
    <mergeCell ref="B785:C785"/>
    <mergeCell ref="B786:C786"/>
    <mergeCell ref="B772:C772"/>
    <mergeCell ref="B773:C773"/>
    <mergeCell ref="B774:C774"/>
    <mergeCell ref="B775:C775"/>
    <mergeCell ref="B776:C776"/>
    <mergeCell ref="B777:C777"/>
    <mergeCell ref="B763:C763"/>
    <mergeCell ref="B764:C764"/>
    <mergeCell ref="B765:C765"/>
    <mergeCell ref="B769:C769"/>
    <mergeCell ref="B770:C770"/>
    <mergeCell ref="B771:C771"/>
    <mergeCell ref="B757:C757"/>
    <mergeCell ref="B758:C758"/>
    <mergeCell ref="B759:C759"/>
    <mergeCell ref="B760:C760"/>
    <mergeCell ref="B761:C761"/>
    <mergeCell ref="B762:C762"/>
    <mergeCell ref="B748:C748"/>
    <mergeCell ref="B749:C749"/>
    <mergeCell ref="B750:C750"/>
    <mergeCell ref="B751:C751"/>
    <mergeCell ref="B752:C752"/>
    <mergeCell ref="B756:C756"/>
    <mergeCell ref="B739:C739"/>
    <mergeCell ref="B743:C743"/>
    <mergeCell ref="B744:C744"/>
    <mergeCell ref="B745:C745"/>
    <mergeCell ref="B746:C746"/>
    <mergeCell ref="B747:C747"/>
    <mergeCell ref="B733:C733"/>
    <mergeCell ref="B734:C734"/>
    <mergeCell ref="B735:C735"/>
    <mergeCell ref="B736:C736"/>
    <mergeCell ref="B737:C737"/>
    <mergeCell ref="B738:C738"/>
    <mergeCell ref="B724:C724"/>
    <mergeCell ref="B725:C725"/>
    <mergeCell ref="B726:C726"/>
    <mergeCell ref="B730:C730"/>
    <mergeCell ref="B731:C731"/>
    <mergeCell ref="B732:C732"/>
    <mergeCell ref="B718:C718"/>
    <mergeCell ref="B719:C719"/>
    <mergeCell ref="B720:C720"/>
    <mergeCell ref="B721:C721"/>
    <mergeCell ref="B722:C722"/>
    <mergeCell ref="B723:C723"/>
    <mergeCell ref="B709:C709"/>
    <mergeCell ref="B710:C710"/>
    <mergeCell ref="B711:C711"/>
    <mergeCell ref="B712:C712"/>
    <mergeCell ref="B713:C713"/>
    <mergeCell ref="B717:C717"/>
    <mergeCell ref="B700:C700"/>
    <mergeCell ref="B704:C704"/>
    <mergeCell ref="B705:C705"/>
    <mergeCell ref="B706:C706"/>
    <mergeCell ref="B707:C707"/>
    <mergeCell ref="B708:C708"/>
    <mergeCell ref="B694:C694"/>
    <mergeCell ref="B695:C695"/>
    <mergeCell ref="B696:C696"/>
    <mergeCell ref="B697:C697"/>
    <mergeCell ref="B698:C698"/>
    <mergeCell ref="B699:C699"/>
    <mergeCell ref="B685:C685"/>
    <mergeCell ref="B686:C686"/>
    <mergeCell ref="B687:C687"/>
    <mergeCell ref="B691:C691"/>
    <mergeCell ref="B692:C692"/>
    <mergeCell ref="B693:C693"/>
    <mergeCell ref="B679:C679"/>
    <mergeCell ref="B680:C680"/>
    <mergeCell ref="B681:C681"/>
    <mergeCell ref="B682:C682"/>
    <mergeCell ref="B683:C683"/>
    <mergeCell ref="B684:C684"/>
    <mergeCell ref="B670:C670"/>
    <mergeCell ref="B671:C671"/>
    <mergeCell ref="B672:C672"/>
    <mergeCell ref="B673:C673"/>
    <mergeCell ref="B674:C674"/>
    <mergeCell ref="B678:C678"/>
    <mergeCell ref="B661:C661"/>
    <mergeCell ref="B665:C665"/>
    <mergeCell ref="B666:C666"/>
    <mergeCell ref="B667:C667"/>
    <mergeCell ref="B668:C668"/>
    <mergeCell ref="B669:C669"/>
    <mergeCell ref="B655:C655"/>
    <mergeCell ref="B656:C656"/>
    <mergeCell ref="B657:C657"/>
    <mergeCell ref="B658:C658"/>
    <mergeCell ref="B659:C659"/>
    <mergeCell ref="B660:C660"/>
    <mergeCell ref="B646:C646"/>
    <mergeCell ref="B647:C647"/>
    <mergeCell ref="B648:C648"/>
    <mergeCell ref="B652:C652"/>
    <mergeCell ref="B653:C653"/>
    <mergeCell ref="B654:C654"/>
    <mergeCell ref="B640:C640"/>
    <mergeCell ref="B641:C641"/>
    <mergeCell ref="B642:C642"/>
    <mergeCell ref="B643:C643"/>
    <mergeCell ref="B644:C644"/>
    <mergeCell ref="B645:C645"/>
    <mergeCell ref="B631:C631"/>
    <mergeCell ref="B632:C632"/>
    <mergeCell ref="B633:C633"/>
    <mergeCell ref="B634:C634"/>
    <mergeCell ref="B635:C635"/>
    <mergeCell ref="B639:C639"/>
    <mergeCell ref="B622:C622"/>
    <mergeCell ref="B626:C626"/>
    <mergeCell ref="B627:C627"/>
    <mergeCell ref="B628:C628"/>
    <mergeCell ref="B629:C629"/>
    <mergeCell ref="B630:C630"/>
    <mergeCell ref="B616:C616"/>
    <mergeCell ref="B617:C617"/>
    <mergeCell ref="B618:C618"/>
    <mergeCell ref="B619:C619"/>
    <mergeCell ref="B620:C620"/>
    <mergeCell ref="B621:C621"/>
    <mergeCell ref="B607:C607"/>
    <mergeCell ref="B608:C608"/>
    <mergeCell ref="B609:C609"/>
    <mergeCell ref="B613:C613"/>
    <mergeCell ref="B614:C614"/>
    <mergeCell ref="B615:C615"/>
    <mergeCell ref="B601:C601"/>
    <mergeCell ref="B602:C602"/>
    <mergeCell ref="B603:C603"/>
    <mergeCell ref="B604:C604"/>
    <mergeCell ref="B605:C605"/>
    <mergeCell ref="B606:C606"/>
    <mergeCell ref="B592:C592"/>
    <mergeCell ref="B593:C593"/>
    <mergeCell ref="B594:C594"/>
    <mergeCell ref="B595:C595"/>
    <mergeCell ref="B596:C596"/>
    <mergeCell ref="B600:C600"/>
    <mergeCell ref="B583:C583"/>
    <mergeCell ref="B587:C587"/>
    <mergeCell ref="B588:C588"/>
    <mergeCell ref="B589:C589"/>
    <mergeCell ref="B590:C590"/>
    <mergeCell ref="B591:C591"/>
    <mergeCell ref="B577:C577"/>
    <mergeCell ref="B578:C578"/>
    <mergeCell ref="B579:C579"/>
    <mergeCell ref="B580:C580"/>
    <mergeCell ref="B581:C581"/>
    <mergeCell ref="B582:C582"/>
    <mergeCell ref="B568:C568"/>
    <mergeCell ref="B569:C569"/>
    <mergeCell ref="B570:C570"/>
    <mergeCell ref="B574:C574"/>
    <mergeCell ref="B575:C575"/>
    <mergeCell ref="B576:C576"/>
    <mergeCell ref="B562:C562"/>
    <mergeCell ref="B563:C563"/>
    <mergeCell ref="B564:C564"/>
    <mergeCell ref="B565:C565"/>
    <mergeCell ref="B566:C566"/>
    <mergeCell ref="B567:C567"/>
    <mergeCell ref="B553:C553"/>
    <mergeCell ref="B554:C554"/>
    <mergeCell ref="B555:C555"/>
    <mergeCell ref="B556:C556"/>
    <mergeCell ref="B557:C557"/>
    <mergeCell ref="B561:C561"/>
    <mergeCell ref="B544:C544"/>
    <mergeCell ref="B548:C548"/>
    <mergeCell ref="B549:C549"/>
    <mergeCell ref="B550:C550"/>
    <mergeCell ref="B551:C551"/>
    <mergeCell ref="B552:C552"/>
    <mergeCell ref="B538:C538"/>
    <mergeCell ref="B539:C539"/>
    <mergeCell ref="B540:C540"/>
    <mergeCell ref="B541:C541"/>
    <mergeCell ref="B542:C542"/>
    <mergeCell ref="B543:C543"/>
    <mergeCell ref="B529:C529"/>
    <mergeCell ref="B530:C530"/>
    <mergeCell ref="B531:C531"/>
    <mergeCell ref="B535:C535"/>
    <mergeCell ref="B536:C536"/>
    <mergeCell ref="B537:C537"/>
    <mergeCell ref="B523:C523"/>
    <mergeCell ref="B524:C524"/>
    <mergeCell ref="B525:C525"/>
    <mergeCell ref="B526:C526"/>
    <mergeCell ref="B527:C527"/>
    <mergeCell ref="B528:C528"/>
    <mergeCell ref="B514:C514"/>
    <mergeCell ref="B515:C515"/>
    <mergeCell ref="B516:C516"/>
    <mergeCell ref="B517:C517"/>
    <mergeCell ref="B518:C518"/>
    <mergeCell ref="B522:C522"/>
    <mergeCell ref="B505:C505"/>
    <mergeCell ref="B509:C509"/>
    <mergeCell ref="B510:C510"/>
    <mergeCell ref="B511:C511"/>
    <mergeCell ref="B512:C512"/>
    <mergeCell ref="B513:C513"/>
    <mergeCell ref="B499:C499"/>
    <mergeCell ref="B500:C500"/>
    <mergeCell ref="B501:C501"/>
    <mergeCell ref="B502:C502"/>
    <mergeCell ref="B503:C503"/>
    <mergeCell ref="B504:C504"/>
    <mergeCell ref="B490:C490"/>
    <mergeCell ref="B491:C491"/>
    <mergeCell ref="B492:C492"/>
    <mergeCell ref="B496:C496"/>
    <mergeCell ref="B497:C497"/>
    <mergeCell ref="B498:C498"/>
    <mergeCell ref="B484:C484"/>
    <mergeCell ref="B485:C485"/>
    <mergeCell ref="B486:C486"/>
    <mergeCell ref="B487:C487"/>
    <mergeCell ref="B488:C488"/>
    <mergeCell ref="B489:C489"/>
    <mergeCell ref="B475:C475"/>
    <mergeCell ref="B476:C476"/>
    <mergeCell ref="B477:C477"/>
    <mergeCell ref="B478:C478"/>
    <mergeCell ref="B479:C479"/>
    <mergeCell ref="B483:C483"/>
    <mergeCell ref="B466:C466"/>
    <mergeCell ref="B470:C470"/>
    <mergeCell ref="B471:C471"/>
    <mergeCell ref="B472:C472"/>
    <mergeCell ref="B473:C473"/>
    <mergeCell ref="B474:C474"/>
    <mergeCell ref="B460:C460"/>
    <mergeCell ref="B461:C461"/>
    <mergeCell ref="B462:C462"/>
    <mergeCell ref="B463:C463"/>
    <mergeCell ref="B464:C464"/>
    <mergeCell ref="B465:C465"/>
    <mergeCell ref="B451:C451"/>
    <mergeCell ref="B452:C452"/>
    <mergeCell ref="B453:C453"/>
    <mergeCell ref="B457:C457"/>
    <mergeCell ref="B458:C458"/>
    <mergeCell ref="B459:C459"/>
    <mergeCell ref="B445:C445"/>
    <mergeCell ref="B446:C446"/>
    <mergeCell ref="B447:C447"/>
    <mergeCell ref="B448:C448"/>
    <mergeCell ref="B449:C449"/>
    <mergeCell ref="B450:C450"/>
    <mergeCell ref="B436:C436"/>
    <mergeCell ref="B437:C437"/>
    <mergeCell ref="B438:C438"/>
    <mergeCell ref="B439:C439"/>
    <mergeCell ref="B440:C440"/>
    <mergeCell ref="B444:C444"/>
    <mergeCell ref="B427:C427"/>
    <mergeCell ref="B431:C431"/>
    <mergeCell ref="B432:C432"/>
    <mergeCell ref="B433:C433"/>
    <mergeCell ref="B434:C434"/>
    <mergeCell ref="B435:C435"/>
    <mergeCell ref="B421:C421"/>
    <mergeCell ref="B422:C422"/>
    <mergeCell ref="B423:C423"/>
    <mergeCell ref="B424:C424"/>
    <mergeCell ref="B425:C425"/>
    <mergeCell ref="B426:C426"/>
    <mergeCell ref="B412:C412"/>
    <mergeCell ref="B413:C413"/>
    <mergeCell ref="B414:C414"/>
    <mergeCell ref="B418:C418"/>
    <mergeCell ref="B419:C419"/>
    <mergeCell ref="B420:C420"/>
    <mergeCell ref="B406:C406"/>
    <mergeCell ref="B407:C407"/>
    <mergeCell ref="B408:C408"/>
    <mergeCell ref="B409:C409"/>
    <mergeCell ref="B410:C410"/>
    <mergeCell ref="B411:C411"/>
    <mergeCell ref="B397:C397"/>
    <mergeCell ref="B398:C398"/>
    <mergeCell ref="B399:C399"/>
    <mergeCell ref="B400:C400"/>
    <mergeCell ref="B401:C401"/>
    <mergeCell ref="B405:C405"/>
    <mergeCell ref="B388:C388"/>
    <mergeCell ref="B392:C392"/>
    <mergeCell ref="B393:C393"/>
    <mergeCell ref="B394:C394"/>
    <mergeCell ref="B395:C395"/>
    <mergeCell ref="B396:C396"/>
    <mergeCell ref="B382:C382"/>
    <mergeCell ref="B383:C383"/>
    <mergeCell ref="B384:C384"/>
    <mergeCell ref="B385:C385"/>
    <mergeCell ref="B386:C386"/>
    <mergeCell ref="B387:C387"/>
    <mergeCell ref="B373:C373"/>
    <mergeCell ref="B374:C374"/>
    <mergeCell ref="B375:C375"/>
    <mergeCell ref="B379:C379"/>
    <mergeCell ref="B380:C380"/>
    <mergeCell ref="B381:C381"/>
    <mergeCell ref="B367:C367"/>
    <mergeCell ref="B368:C368"/>
    <mergeCell ref="B369:C369"/>
    <mergeCell ref="B370:C370"/>
    <mergeCell ref="B371:C371"/>
    <mergeCell ref="B372:C372"/>
    <mergeCell ref="B358:C358"/>
    <mergeCell ref="B359:C359"/>
    <mergeCell ref="B360:C360"/>
    <mergeCell ref="B361:C361"/>
    <mergeCell ref="B362:C362"/>
    <mergeCell ref="B366:C366"/>
    <mergeCell ref="B349:C349"/>
    <mergeCell ref="B353:C353"/>
    <mergeCell ref="B354:C354"/>
    <mergeCell ref="B355:C355"/>
    <mergeCell ref="B356:C356"/>
    <mergeCell ref="B357:C357"/>
    <mergeCell ref="B343:C343"/>
    <mergeCell ref="B344:C344"/>
    <mergeCell ref="B345:C345"/>
    <mergeCell ref="B346:C346"/>
    <mergeCell ref="B347:C347"/>
    <mergeCell ref="B348:C348"/>
    <mergeCell ref="B334:C334"/>
    <mergeCell ref="B335:C335"/>
    <mergeCell ref="B336:C336"/>
    <mergeCell ref="B340:C340"/>
    <mergeCell ref="B341:C341"/>
    <mergeCell ref="B342:C342"/>
    <mergeCell ref="B328:C328"/>
    <mergeCell ref="B329:C329"/>
    <mergeCell ref="B330:C330"/>
    <mergeCell ref="B331:C331"/>
    <mergeCell ref="B332:C332"/>
    <mergeCell ref="B333:C333"/>
    <mergeCell ref="B319:C319"/>
    <mergeCell ref="B320:C320"/>
    <mergeCell ref="B321:C321"/>
    <mergeCell ref="B322:C322"/>
    <mergeCell ref="B323:C323"/>
    <mergeCell ref="B327:C327"/>
    <mergeCell ref="B310:C310"/>
    <mergeCell ref="B314:C314"/>
    <mergeCell ref="B315:C315"/>
    <mergeCell ref="B316:C316"/>
    <mergeCell ref="B317:C317"/>
    <mergeCell ref="B318:C318"/>
    <mergeCell ref="B304:C304"/>
    <mergeCell ref="B305:C305"/>
    <mergeCell ref="B306:C306"/>
    <mergeCell ref="B307:C307"/>
    <mergeCell ref="B308:C308"/>
    <mergeCell ref="B309:C309"/>
    <mergeCell ref="B295:C295"/>
    <mergeCell ref="B296:C296"/>
    <mergeCell ref="B297:C297"/>
    <mergeCell ref="B301:C301"/>
    <mergeCell ref="B302:C302"/>
    <mergeCell ref="B303:C303"/>
    <mergeCell ref="B289:C289"/>
    <mergeCell ref="B290:C290"/>
    <mergeCell ref="B291:C291"/>
    <mergeCell ref="B292:C292"/>
    <mergeCell ref="B293:C293"/>
    <mergeCell ref="B294:C294"/>
    <mergeCell ref="B280:C280"/>
    <mergeCell ref="B281:C281"/>
    <mergeCell ref="B282:C282"/>
    <mergeCell ref="B283:C283"/>
    <mergeCell ref="B284:C284"/>
    <mergeCell ref="B288:C288"/>
    <mergeCell ref="B271:C271"/>
    <mergeCell ref="B275:C275"/>
    <mergeCell ref="B276:C276"/>
    <mergeCell ref="B277:C277"/>
    <mergeCell ref="B278:C278"/>
    <mergeCell ref="B279:C279"/>
    <mergeCell ref="B265:C265"/>
    <mergeCell ref="B266:C266"/>
    <mergeCell ref="B267:C267"/>
    <mergeCell ref="B268:C268"/>
    <mergeCell ref="B269:C269"/>
    <mergeCell ref="B270:C270"/>
    <mergeCell ref="B256:C256"/>
    <mergeCell ref="B257:C257"/>
    <mergeCell ref="B258:C258"/>
    <mergeCell ref="B262:C262"/>
    <mergeCell ref="B263:C263"/>
    <mergeCell ref="B264:C264"/>
    <mergeCell ref="B250:C250"/>
    <mergeCell ref="B251:C251"/>
    <mergeCell ref="B252:C252"/>
    <mergeCell ref="B253:C253"/>
    <mergeCell ref="B254:C254"/>
    <mergeCell ref="B255:C255"/>
    <mergeCell ref="B241:C241"/>
    <mergeCell ref="B242:C242"/>
    <mergeCell ref="B243:C243"/>
    <mergeCell ref="B244:C244"/>
    <mergeCell ref="B245:C245"/>
    <mergeCell ref="B249:C249"/>
    <mergeCell ref="B232:C232"/>
    <mergeCell ref="B236:C236"/>
    <mergeCell ref="B237:C237"/>
    <mergeCell ref="B238:C238"/>
    <mergeCell ref="B239:C239"/>
    <mergeCell ref="B240:C240"/>
    <mergeCell ref="B226:C226"/>
    <mergeCell ref="B227:C227"/>
    <mergeCell ref="B228:C228"/>
    <mergeCell ref="B229:C229"/>
    <mergeCell ref="B230:C230"/>
    <mergeCell ref="B231:C231"/>
    <mergeCell ref="B217:C217"/>
    <mergeCell ref="B218:C218"/>
    <mergeCell ref="B219:C219"/>
    <mergeCell ref="B223:C223"/>
    <mergeCell ref="B224:C224"/>
    <mergeCell ref="B225:C225"/>
    <mergeCell ref="B211:C211"/>
    <mergeCell ref="B212:C212"/>
    <mergeCell ref="B213:C213"/>
    <mergeCell ref="B214:C214"/>
    <mergeCell ref="B215:C215"/>
    <mergeCell ref="B216:C216"/>
    <mergeCell ref="B202:C202"/>
    <mergeCell ref="B203:C203"/>
    <mergeCell ref="B204:C204"/>
    <mergeCell ref="B205:C205"/>
    <mergeCell ref="B206:C206"/>
    <mergeCell ref="B210:C210"/>
    <mergeCell ref="B193:C193"/>
    <mergeCell ref="B197:C197"/>
    <mergeCell ref="B198:C198"/>
    <mergeCell ref="B199:C199"/>
    <mergeCell ref="B200:C200"/>
    <mergeCell ref="B201:C201"/>
    <mergeCell ref="B187:C187"/>
    <mergeCell ref="B188:C188"/>
    <mergeCell ref="B189:C189"/>
    <mergeCell ref="B190:C190"/>
    <mergeCell ref="B191:C191"/>
    <mergeCell ref="B192:C192"/>
    <mergeCell ref="B178:C178"/>
    <mergeCell ref="B179:C179"/>
    <mergeCell ref="B180:C180"/>
    <mergeCell ref="B184:C184"/>
    <mergeCell ref="B185:C185"/>
    <mergeCell ref="B186:C186"/>
    <mergeCell ref="B172:C172"/>
    <mergeCell ref="B173:C173"/>
    <mergeCell ref="B174:C174"/>
    <mergeCell ref="B175:C175"/>
    <mergeCell ref="B176:C176"/>
    <mergeCell ref="B177:C177"/>
    <mergeCell ref="B163:C163"/>
    <mergeCell ref="B164:C164"/>
    <mergeCell ref="B165:C165"/>
    <mergeCell ref="B166:C166"/>
    <mergeCell ref="B167:C167"/>
    <mergeCell ref="B171:C171"/>
    <mergeCell ref="B154:C154"/>
    <mergeCell ref="B158:C158"/>
    <mergeCell ref="B159:C159"/>
    <mergeCell ref="B160:C160"/>
    <mergeCell ref="B161:C161"/>
    <mergeCell ref="B162:C162"/>
    <mergeCell ref="B148:C148"/>
    <mergeCell ref="B149:C149"/>
    <mergeCell ref="B150:C150"/>
    <mergeCell ref="B151:C151"/>
    <mergeCell ref="B152:C152"/>
    <mergeCell ref="B153:C153"/>
    <mergeCell ref="B139:C139"/>
    <mergeCell ref="B140:C140"/>
    <mergeCell ref="B141:C141"/>
    <mergeCell ref="B145:C145"/>
    <mergeCell ref="B146:C146"/>
    <mergeCell ref="B147:C147"/>
    <mergeCell ref="B133:C133"/>
    <mergeCell ref="B134:C134"/>
    <mergeCell ref="B135:C135"/>
    <mergeCell ref="B136:C136"/>
    <mergeCell ref="B137:C137"/>
    <mergeCell ref="B138:C138"/>
    <mergeCell ref="B125:C125"/>
    <mergeCell ref="B126:C126"/>
    <mergeCell ref="B127:C127"/>
    <mergeCell ref="B128:C128"/>
    <mergeCell ref="B132:C132"/>
    <mergeCell ref="B115:C115"/>
    <mergeCell ref="B119:C119"/>
    <mergeCell ref="B120:C120"/>
    <mergeCell ref="B121:C121"/>
    <mergeCell ref="B122:C122"/>
    <mergeCell ref="B123:C123"/>
    <mergeCell ref="B109:C109"/>
    <mergeCell ref="B110:C110"/>
    <mergeCell ref="B111:C111"/>
    <mergeCell ref="B112:C112"/>
    <mergeCell ref="B113:C113"/>
    <mergeCell ref="B114:C114"/>
    <mergeCell ref="B102:C102"/>
    <mergeCell ref="B106:C106"/>
    <mergeCell ref="B107:C107"/>
    <mergeCell ref="B108:C108"/>
    <mergeCell ref="B94:C94"/>
    <mergeCell ref="B95:C95"/>
    <mergeCell ref="B96:C96"/>
    <mergeCell ref="B97:C97"/>
    <mergeCell ref="B98:C98"/>
    <mergeCell ref="B99:C99"/>
    <mergeCell ref="B85:C85"/>
    <mergeCell ref="B86:C86"/>
    <mergeCell ref="B87:C87"/>
    <mergeCell ref="B88:C88"/>
    <mergeCell ref="B89:C89"/>
    <mergeCell ref="B93:C93"/>
    <mergeCell ref="B124:C124"/>
    <mergeCell ref="B82:C82"/>
    <mergeCell ref="B83:C83"/>
    <mergeCell ref="B84:C84"/>
    <mergeCell ref="B70:C70"/>
    <mergeCell ref="B71:C71"/>
    <mergeCell ref="B72:C72"/>
    <mergeCell ref="B73:C73"/>
    <mergeCell ref="B74:C74"/>
    <mergeCell ref="B75:C75"/>
    <mergeCell ref="B61:C61"/>
    <mergeCell ref="B62:C62"/>
    <mergeCell ref="B63:C63"/>
    <mergeCell ref="B67:C67"/>
    <mergeCell ref="B68:C68"/>
    <mergeCell ref="B69:C69"/>
    <mergeCell ref="B100:C100"/>
    <mergeCell ref="B101:C101"/>
    <mergeCell ref="B59:C59"/>
    <mergeCell ref="B60:C60"/>
    <mergeCell ref="B46:C46"/>
    <mergeCell ref="B47:C47"/>
    <mergeCell ref="B48:C48"/>
    <mergeCell ref="B49:C49"/>
    <mergeCell ref="B50:C50"/>
    <mergeCell ref="B54:C54"/>
    <mergeCell ref="B37:C37"/>
    <mergeCell ref="B41:C41"/>
    <mergeCell ref="B42:C42"/>
    <mergeCell ref="B43:C43"/>
    <mergeCell ref="B44:C44"/>
    <mergeCell ref="B45:C45"/>
    <mergeCell ref="B76:C76"/>
    <mergeCell ref="B80:C80"/>
    <mergeCell ref="B81:C81"/>
    <mergeCell ref="B36:C36"/>
    <mergeCell ref="B22:C22"/>
    <mergeCell ref="B23:C23"/>
    <mergeCell ref="B24:C24"/>
    <mergeCell ref="B28:C28"/>
    <mergeCell ref="B29:C29"/>
    <mergeCell ref="B30:C30"/>
    <mergeCell ref="B16:C16"/>
    <mergeCell ref="B17:C17"/>
    <mergeCell ref="B18:C18"/>
    <mergeCell ref="B19:C19"/>
    <mergeCell ref="B20:C20"/>
    <mergeCell ref="B21:C21"/>
    <mergeCell ref="B55:C55"/>
    <mergeCell ref="B56:C56"/>
    <mergeCell ref="B57:C57"/>
    <mergeCell ref="B58:C58"/>
    <mergeCell ref="B7:C7"/>
    <mergeCell ref="B8:C8"/>
    <mergeCell ref="B9:C9"/>
    <mergeCell ref="B10:C10"/>
    <mergeCell ref="B11:C11"/>
    <mergeCell ref="B15:C15"/>
    <mergeCell ref="A1:C1"/>
    <mergeCell ref="A2:C2"/>
    <mergeCell ref="A3:C3"/>
    <mergeCell ref="B4:C4"/>
    <mergeCell ref="B5:C5"/>
    <mergeCell ref="B6:C6"/>
    <mergeCell ref="B31:C31"/>
    <mergeCell ref="B32:C32"/>
    <mergeCell ref="B33:C33"/>
    <mergeCell ref="B34:C34"/>
    <mergeCell ref="B35:C35"/>
  </mergeCells>
  <phoneticPr fontId="2"/>
  <conditionalFormatting sqref="A6:B10">
    <cfRule type="expression" dxfId="1919" priority="1215">
      <formula>AND($B$12&lt;&gt;"",$A6&lt;&gt;"",ISNUMBER(SEARCH(LEFT($A6,1),SUBSTITUTE(SUBSTITUTE(SUBSTITUTE(SUBSTITUTE(UPPER($G$4),"，",","),"、",","),"；",",")," ",""))))</formula>
    </cfRule>
    <cfRule type="expression" dxfId="1918" priority="1216">
      <formula>AND($B$12&lt;&gt;"",$A6&lt;&gt;"",ISNUMBER(SEARCH(LEFT($A6,1),SUBSTITUTE(SUBSTITUTE(SUBSTITUTE(SUBSTITUTE(UPPER($B$12),"，",","),"、",","),"；",",")," ",""))),NOT(ISNUMBER(SEARCH(LEFT($A6,1),SUBSTITUTE(SUBSTITUTE(SUBSTITUTE(SUBSTITUTE(UPPER($G$4),"，",","),"、",","),"；",",")," ","")))))</formula>
    </cfRule>
  </conditionalFormatting>
  <conditionalFormatting sqref="A19:B23">
    <cfRule type="expression" dxfId="1917" priority="1226">
      <formula>AND($B$25&lt;&gt;"",$A19&lt;&gt;"",ISNUMBER(SEARCH(LEFT($A19,1),SUBSTITUTE(SUBSTITUTE(SUBSTITUTE(SUBSTITUTE(UPPER($B$25),"，",","),"、",","),"；",",")," ",""))),NOT(ISNUMBER(SEARCH(LEFT($A19,1),SUBSTITUTE(SUBSTITUTE(SUBSTITUTE(SUBSTITUTE(UPPER($G$17),"，",","),"、",","),"；",",")," ","")))))</formula>
    </cfRule>
    <cfRule type="expression" dxfId="1916" priority="1225">
      <formula>AND($B$25&lt;&gt;"",$A19&lt;&gt;"",ISNUMBER(SEARCH(LEFT($A19,1),SUBSTITUTE(SUBSTITUTE(SUBSTITUTE(SUBSTITUTE(UPPER($G$17),"，",","),"、",","),"；",",")," ",""))))</formula>
    </cfRule>
  </conditionalFormatting>
  <conditionalFormatting sqref="A32:B36">
    <cfRule type="expression" dxfId="1915" priority="1235">
      <formula>AND($B$38&lt;&gt;"",$A32&lt;&gt;"",ISNUMBER(SEARCH(LEFT($A32,1),SUBSTITUTE(SUBSTITUTE(SUBSTITUTE(SUBSTITUTE(UPPER($G$30),"，",","),"、",","),"；",",")," ",""))))</formula>
    </cfRule>
    <cfRule type="expression" dxfId="1914" priority="1236">
      <formula>AND($B$38&lt;&gt;"",$A32&lt;&gt;"",ISNUMBER(SEARCH(LEFT($A32,1),SUBSTITUTE(SUBSTITUTE(SUBSTITUTE(SUBSTITUTE(UPPER($B$38),"，",","),"、",","),"；",",")," ",""))),NOT(ISNUMBER(SEARCH(LEFT($A32,1),SUBSTITUTE(SUBSTITUTE(SUBSTITUTE(SUBSTITUTE(UPPER($G$30),"，",","),"、",","),"；",",")," ","")))))</formula>
    </cfRule>
  </conditionalFormatting>
  <conditionalFormatting sqref="A45:B49">
    <cfRule type="expression" dxfId="1913" priority="1245">
      <formula>AND($B$51&lt;&gt;"",$A45&lt;&gt;"",ISNUMBER(SEARCH(LEFT($A45,1),SUBSTITUTE(SUBSTITUTE(SUBSTITUTE(SUBSTITUTE(UPPER($G$43),"，",","),"、",","),"；",",")," ",""))))</formula>
    </cfRule>
    <cfRule type="expression" dxfId="1912" priority="1246">
      <formula>AND($B$51&lt;&gt;"",$A45&lt;&gt;"",ISNUMBER(SEARCH(LEFT($A45,1),SUBSTITUTE(SUBSTITUTE(SUBSTITUTE(SUBSTITUTE(UPPER($B$51),"，",","),"、",","),"；",",")," ",""))),NOT(ISNUMBER(SEARCH(LEFT($A45,1),SUBSTITUTE(SUBSTITUTE(SUBSTITUTE(SUBSTITUTE(UPPER($G$43),"，",","),"、",","),"；",",")," ","")))))</formula>
    </cfRule>
  </conditionalFormatting>
  <conditionalFormatting sqref="A58:B62">
    <cfRule type="expression" dxfId="1911" priority="1255">
      <formula>AND($B$64&lt;&gt;"",$A58&lt;&gt;"",ISNUMBER(SEARCH(LEFT($A58,1),SUBSTITUTE(SUBSTITUTE(SUBSTITUTE(SUBSTITUTE(UPPER($G$56),"，",","),"、",","),"；",",")," ",""))))</formula>
    </cfRule>
    <cfRule type="expression" dxfId="1910" priority="1256">
      <formula>AND($B$64&lt;&gt;"",$A58&lt;&gt;"",ISNUMBER(SEARCH(LEFT($A58,1),SUBSTITUTE(SUBSTITUTE(SUBSTITUTE(SUBSTITUTE(UPPER($B$64),"，",","),"、",","),"；",",")," ",""))),NOT(ISNUMBER(SEARCH(LEFT($A58,1),SUBSTITUTE(SUBSTITUTE(SUBSTITUTE(SUBSTITUTE(UPPER($G$56),"，",","),"、",","),"；",",")," ","")))))</formula>
    </cfRule>
  </conditionalFormatting>
  <conditionalFormatting sqref="A71:B75">
    <cfRule type="expression" dxfId="1909" priority="1265">
      <formula>AND($B$77&lt;&gt;"",$A71&lt;&gt;"",ISNUMBER(SEARCH(LEFT($A71,1),SUBSTITUTE(SUBSTITUTE(SUBSTITUTE(SUBSTITUTE(UPPER($G$69),"，",","),"、",","),"；",",")," ",""))))</formula>
    </cfRule>
    <cfRule type="expression" dxfId="1908" priority="1266">
      <formula>AND($B$77&lt;&gt;"",$A71&lt;&gt;"",ISNUMBER(SEARCH(LEFT($A71,1),SUBSTITUTE(SUBSTITUTE(SUBSTITUTE(SUBSTITUTE(UPPER($B$77),"，",","),"、",","),"；",",")," ",""))),NOT(ISNUMBER(SEARCH(LEFT($A71,1),SUBSTITUTE(SUBSTITUTE(SUBSTITUTE(SUBSTITUTE(UPPER($G$69),"，",","),"、",","),"；",",")," ","")))))</formula>
    </cfRule>
  </conditionalFormatting>
  <conditionalFormatting sqref="A84:B88">
    <cfRule type="expression" dxfId="1907" priority="1275">
      <formula>AND($B$90&lt;&gt;"",$A84&lt;&gt;"",ISNUMBER(SEARCH(LEFT($A84,1),SUBSTITUTE(SUBSTITUTE(SUBSTITUTE(SUBSTITUTE(UPPER($G$82),"，",","),"、",","),"；",",")," ",""))))</formula>
    </cfRule>
    <cfRule type="expression" dxfId="1906" priority="1276">
      <formula>AND($B$90&lt;&gt;"",$A84&lt;&gt;"",ISNUMBER(SEARCH(LEFT($A84,1),SUBSTITUTE(SUBSTITUTE(SUBSTITUTE(SUBSTITUTE(UPPER($B$90),"，",","),"、",","),"；",",")," ",""))),NOT(ISNUMBER(SEARCH(LEFT($A84,1),SUBSTITUTE(SUBSTITUTE(SUBSTITUTE(SUBSTITUTE(UPPER($G$82),"，",","),"、",","),"；",",")," ","")))))</formula>
    </cfRule>
  </conditionalFormatting>
  <conditionalFormatting sqref="A97:B101">
    <cfRule type="expression" dxfId="1905" priority="1285">
      <formula>AND($B$103&lt;&gt;"",$A97&lt;&gt;"",ISNUMBER(SEARCH(LEFT($A97,1),SUBSTITUTE(SUBSTITUTE(SUBSTITUTE(SUBSTITUTE(UPPER($G$95),"，",","),"、",","),"；",",")," ",""))))</formula>
    </cfRule>
    <cfRule type="expression" dxfId="1904" priority="1286">
      <formula>AND($B$103&lt;&gt;"",$A97&lt;&gt;"",ISNUMBER(SEARCH(LEFT($A97,1),SUBSTITUTE(SUBSTITUTE(SUBSTITUTE(SUBSTITUTE(UPPER($B$103),"，",","),"、",","),"；",",")," ",""))),NOT(ISNUMBER(SEARCH(LEFT($A97,1),SUBSTITUTE(SUBSTITUTE(SUBSTITUTE(SUBSTITUTE(UPPER($G$95),"，",","),"、",","),"；",",")," ","")))))</formula>
    </cfRule>
  </conditionalFormatting>
  <conditionalFormatting sqref="A110:B114">
    <cfRule type="expression" dxfId="1903" priority="1295">
      <formula>AND($B$116&lt;&gt;"",$A110&lt;&gt;"",ISNUMBER(SEARCH(LEFT($A110,1),SUBSTITUTE(SUBSTITUTE(SUBSTITUTE(SUBSTITUTE(UPPER($G$108),"，",","),"、",","),"；",",")," ",""))))</formula>
    </cfRule>
    <cfRule type="expression" dxfId="1902" priority="1296">
      <formula>AND($B$116&lt;&gt;"",$A110&lt;&gt;"",ISNUMBER(SEARCH(LEFT($A110,1),SUBSTITUTE(SUBSTITUTE(SUBSTITUTE(SUBSTITUTE(UPPER($B$116),"，",","),"、",","),"；",",")," ",""))),NOT(ISNUMBER(SEARCH(LEFT($A110,1),SUBSTITUTE(SUBSTITUTE(SUBSTITUTE(SUBSTITUTE(UPPER($G$108),"，",","),"、",","),"；",",")," ","")))))</formula>
    </cfRule>
  </conditionalFormatting>
  <conditionalFormatting sqref="A123:B127">
    <cfRule type="expression" dxfId="1901" priority="1305">
      <formula>AND($B$129&lt;&gt;"",$A123&lt;&gt;"",ISNUMBER(SEARCH(LEFT($A123,1),SUBSTITUTE(SUBSTITUTE(SUBSTITUTE(SUBSTITUTE(UPPER($G$121),"，",","),"、",","),"；",",")," ",""))))</formula>
    </cfRule>
    <cfRule type="expression" dxfId="1900" priority="1306">
      <formula>AND($B$129&lt;&gt;"",$A123&lt;&gt;"",ISNUMBER(SEARCH(LEFT($A123,1),SUBSTITUTE(SUBSTITUTE(SUBSTITUTE(SUBSTITUTE(UPPER($B$129),"，",","),"、",","),"；",",")," ",""))),NOT(ISNUMBER(SEARCH(LEFT($A123,1),SUBSTITUTE(SUBSTITUTE(SUBSTITUTE(SUBSTITUTE(UPPER($G$121),"，",","),"、",","),"；",",")," ","")))))</formula>
    </cfRule>
  </conditionalFormatting>
  <conditionalFormatting sqref="A136:B140">
    <cfRule type="expression" dxfId="1899" priority="1315">
      <formula>AND($B$142&lt;&gt;"",$A136&lt;&gt;"",ISNUMBER(SEARCH(LEFT($A136,1),SUBSTITUTE(SUBSTITUTE(SUBSTITUTE(SUBSTITUTE(UPPER($G$134),"，",","),"、",","),"；",",")," ",""))))</formula>
    </cfRule>
    <cfRule type="expression" dxfId="1898" priority="1316">
      <formula>AND($B$142&lt;&gt;"",$A136&lt;&gt;"",ISNUMBER(SEARCH(LEFT($A136,1),SUBSTITUTE(SUBSTITUTE(SUBSTITUTE(SUBSTITUTE(UPPER($B$142),"，",","),"、",","),"；",",")," ",""))),NOT(ISNUMBER(SEARCH(LEFT($A136,1),SUBSTITUTE(SUBSTITUTE(SUBSTITUTE(SUBSTITUTE(UPPER($G$134),"，",","),"、",","),"；",",")," ","")))))</formula>
    </cfRule>
  </conditionalFormatting>
  <conditionalFormatting sqref="A149:B153">
    <cfRule type="expression" dxfId="1897" priority="1326">
      <formula>AND($B$155&lt;&gt;"",$A149&lt;&gt;"",ISNUMBER(SEARCH(LEFT($A149,1),SUBSTITUTE(SUBSTITUTE(SUBSTITUTE(SUBSTITUTE(UPPER($B$155),"，",","),"、",","),"；",",")," ",""))),NOT(ISNUMBER(SEARCH(LEFT($A149,1),SUBSTITUTE(SUBSTITUTE(SUBSTITUTE(SUBSTITUTE(UPPER($G$147),"，",","),"、",","),"；",",")," ","")))))</formula>
    </cfRule>
    <cfRule type="expression" dxfId="1896" priority="1325">
      <formula>AND($B$155&lt;&gt;"",$A149&lt;&gt;"",ISNUMBER(SEARCH(LEFT($A149,1),SUBSTITUTE(SUBSTITUTE(SUBSTITUTE(SUBSTITUTE(UPPER($G$147),"，",","),"、",","),"；",",")," ",""))))</formula>
    </cfRule>
  </conditionalFormatting>
  <conditionalFormatting sqref="A162:B166">
    <cfRule type="expression" dxfId="1895" priority="1335">
      <formula>AND($B$168&lt;&gt;"",$A162&lt;&gt;"",ISNUMBER(SEARCH(LEFT($A162,1),SUBSTITUTE(SUBSTITUTE(SUBSTITUTE(SUBSTITUTE(UPPER($G$160),"，",","),"、",","),"；",",")," ",""))))</formula>
    </cfRule>
    <cfRule type="expression" dxfId="1894" priority="1336">
      <formula>AND($B$168&lt;&gt;"",$A162&lt;&gt;"",ISNUMBER(SEARCH(LEFT($A162,1),SUBSTITUTE(SUBSTITUTE(SUBSTITUTE(SUBSTITUTE(UPPER($B$168),"，",","),"、",","),"；",",")," ",""))),NOT(ISNUMBER(SEARCH(LEFT($A162,1),SUBSTITUTE(SUBSTITUTE(SUBSTITUTE(SUBSTITUTE(UPPER($G$160),"，",","),"、",","),"；",",")," ","")))))</formula>
    </cfRule>
  </conditionalFormatting>
  <conditionalFormatting sqref="A175:B179">
    <cfRule type="expression" dxfId="1893" priority="1345">
      <formula>AND($B$181&lt;&gt;"",$A175&lt;&gt;"",ISNUMBER(SEARCH(LEFT($A175,1),SUBSTITUTE(SUBSTITUTE(SUBSTITUTE(SUBSTITUTE(UPPER($G$173),"，",","),"、",","),"；",",")," ",""))))</formula>
    </cfRule>
    <cfRule type="expression" dxfId="1892" priority="1346">
      <formula>AND($B$181&lt;&gt;"",$A175&lt;&gt;"",ISNUMBER(SEARCH(LEFT($A175,1),SUBSTITUTE(SUBSTITUTE(SUBSTITUTE(SUBSTITUTE(UPPER($B$181),"，",","),"、",","),"；",",")," ",""))),NOT(ISNUMBER(SEARCH(LEFT($A175,1),SUBSTITUTE(SUBSTITUTE(SUBSTITUTE(SUBSTITUTE(UPPER($G$173),"，",","),"、",","),"；",",")," ","")))))</formula>
    </cfRule>
  </conditionalFormatting>
  <conditionalFormatting sqref="A188:B192">
    <cfRule type="expression" dxfId="1891" priority="1355">
      <formula>AND($B$194&lt;&gt;"",$A188&lt;&gt;"",ISNUMBER(SEARCH(LEFT($A188,1),SUBSTITUTE(SUBSTITUTE(SUBSTITUTE(SUBSTITUTE(UPPER($G$186),"，",","),"、",","),"；",",")," ",""))))</formula>
    </cfRule>
    <cfRule type="expression" dxfId="1890" priority="1356">
      <formula>AND($B$194&lt;&gt;"",$A188&lt;&gt;"",ISNUMBER(SEARCH(LEFT($A188,1),SUBSTITUTE(SUBSTITUTE(SUBSTITUTE(SUBSTITUTE(UPPER($B$194),"，",","),"、",","),"；",",")," ",""))),NOT(ISNUMBER(SEARCH(LEFT($A188,1),SUBSTITUTE(SUBSTITUTE(SUBSTITUTE(SUBSTITUTE(UPPER($G$186),"，",","),"、",","),"；",",")," ","")))))</formula>
    </cfRule>
  </conditionalFormatting>
  <conditionalFormatting sqref="A201:B205">
    <cfRule type="expression" dxfId="1889" priority="1365">
      <formula>AND($B$207&lt;&gt;"",$A201&lt;&gt;"",ISNUMBER(SEARCH(LEFT($A201,1),SUBSTITUTE(SUBSTITUTE(SUBSTITUTE(SUBSTITUTE(UPPER($G$199),"，",","),"、",","),"；",",")," ",""))))</formula>
    </cfRule>
    <cfRule type="expression" dxfId="1888" priority="1366">
      <formula>AND($B$207&lt;&gt;"",$A201&lt;&gt;"",ISNUMBER(SEARCH(LEFT($A201,1),SUBSTITUTE(SUBSTITUTE(SUBSTITUTE(SUBSTITUTE(UPPER($B$207),"，",","),"、",","),"；",",")," ",""))),NOT(ISNUMBER(SEARCH(LEFT($A201,1),SUBSTITUTE(SUBSTITUTE(SUBSTITUTE(SUBSTITUTE(UPPER($G$199),"，",","),"、",","),"；",",")," ","")))))</formula>
    </cfRule>
  </conditionalFormatting>
  <conditionalFormatting sqref="A214:B218">
    <cfRule type="expression" dxfId="1887" priority="1375">
      <formula>AND($B$220&lt;&gt;"",$A214&lt;&gt;"",ISNUMBER(SEARCH(LEFT($A214,1),SUBSTITUTE(SUBSTITUTE(SUBSTITUTE(SUBSTITUTE(UPPER($G$212),"，",","),"、",","),"；",",")," ",""))))</formula>
    </cfRule>
    <cfRule type="expression" dxfId="1886" priority="1376">
      <formula>AND($B$220&lt;&gt;"",$A214&lt;&gt;"",ISNUMBER(SEARCH(LEFT($A214,1),SUBSTITUTE(SUBSTITUTE(SUBSTITUTE(SUBSTITUTE(UPPER($B$220),"，",","),"、",","),"；",",")," ",""))),NOT(ISNUMBER(SEARCH(LEFT($A214,1),SUBSTITUTE(SUBSTITUTE(SUBSTITUTE(SUBSTITUTE(UPPER($G$212),"，",","),"、",","),"；",",")," ","")))))</formula>
    </cfRule>
  </conditionalFormatting>
  <conditionalFormatting sqref="A227:B231">
    <cfRule type="expression" dxfId="1885" priority="1385">
      <formula>AND($B$233&lt;&gt;"",$A227&lt;&gt;"",ISNUMBER(SEARCH(LEFT($A227,1),SUBSTITUTE(SUBSTITUTE(SUBSTITUTE(SUBSTITUTE(UPPER($G$225),"，",","),"、",","),"；",",")," ",""))))</formula>
    </cfRule>
    <cfRule type="expression" dxfId="1884" priority="1386">
      <formula>AND($B$233&lt;&gt;"",$A227&lt;&gt;"",ISNUMBER(SEARCH(LEFT($A227,1),SUBSTITUTE(SUBSTITUTE(SUBSTITUTE(SUBSTITUTE(UPPER($B$233),"，",","),"、",","),"；",",")," ",""))),NOT(ISNUMBER(SEARCH(LEFT($A227,1),SUBSTITUTE(SUBSTITUTE(SUBSTITUTE(SUBSTITUTE(UPPER($G$225),"，",","),"、",","),"；",",")," ","")))))</formula>
    </cfRule>
  </conditionalFormatting>
  <conditionalFormatting sqref="A240:B244">
    <cfRule type="expression" dxfId="1883" priority="1395">
      <formula>AND($B$246&lt;&gt;"",$A240&lt;&gt;"",ISNUMBER(SEARCH(LEFT($A240,1),SUBSTITUTE(SUBSTITUTE(SUBSTITUTE(SUBSTITUTE(UPPER($G$238),"，",","),"、",","),"；",",")," ",""))))</formula>
    </cfRule>
    <cfRule type="expression" dxfId="1882" priority="1396">
      <formula>AND($B$246&lt;&gt;"",$A240&lt;&gt;"",ISNUMBER(SEARCH(LEFT($A240,1),SUBSTITUTE(SUBSTITUTE(SUBSTITUTE(SUBSTITUTE(UPPER($B$246),"，",","),"、",","),"；",",")," ",""))),NOT(ISNUMBER(SEARCH(LEFT($A240,1),SUBSTITUTE(SUBSTITUTE(SUBSTITUTE(SUBSTITUTE(UPPER($G$238),"，",","),"、",","),"；",",")," ","")))))</formula>
    </cfRule>
  </conditionalFormatting>
  <conditionalFormatting sqref="A253:B257">
    <cfRule type="expression" dxfId="1881" priority="1405">
      <formula>AND($B$259&lt;&gt;"",$A253&lt;&gt;"",ISNUMBER(SEARCH(LEFT($A253,1),SUBSTITUTE(SUBSTITUTE(SUBSTITUTE(SUBSTITUTE(UPPER($G$251),"，",","),"、",","),"；",",")," ",""))))</formula>
    </cfRule>
    <cfRule type="expression" dxfId="1880" priority="1406">
      <formula>AND($B$259&lt;&gt;"",$A253&lt;&gt;"",ISNUMBER(SEARCH(LEFT($A253,1),SUBSTITUTE(SUBSTITUTE(SUBSTITUTE(SUBSTITUTE(UPPER($B$259),"，",","),"、",","),"；",",")," ",""))),NOT(ISNUMBER(SEARCH(LEFT($A253,1),SUBSTITUTE(SUBSTITUTE(SUBSTITUTE(SUBSTITUTE(UPPER($G$251),"，",","),"、",","),"；",",")," ","")))))</formula>
    </cfRule>
  </conditionalFormatting>
  <conditionalFormatting sqref="A266:B270">
    <cfRule type="expression" dxfId="1879" priority="2015">
      <formula>AND($B$272&lt;&gt;"",$A266&lt;&gt;"",ISNUMBER(SEARCH(LEFT($A266,1),SUBSTITUTE(SUBSTITUTE(SUBSTITUTE(SUBSTITUTE(UPPER($G$264),"，",","),"、",","),"；",",")," ",""))))</formula>
    </cfRule>
    <cfRule type="expression" dxfId="1878" priority="2016">
      <formula>AND($B$272&lt;&gt;"",$A266&lt;&gt;"",ISNUMBER(SEARCH(LEFT($A266,1),SUBSTITUTE(SUBSTITUTE(SUBSTITUTE(SUBSTITUTE(UPPER($B$272),"，",","),"、",","),"；",",")," ",""))),NOT(ISNUMBER(SEARCH(LEFT($A266,1),SUBSTITUTE(SUBSTITUTE(SUBSTITUTE(SUBSTITUTE(UPPER($G$264),"，",","),"、",","),"；",",")," ","")))))</formula>
    </cfRule>
  </conditionalFormatting>
  <conditionalFormatting sqref="A279:B283">
    <cfRule type="expression" dxfId="1877" priority="2025">
      <formula>AND($B$285&lt;&gt;"",$A279&lt;&gt;"",ISNUMBER(SEARCH(LEFT($A279,1),SUBSTITUTE(SUBSTITUTE(SUBSTITUTE(SUBSTITUTE(UPPER($G$277),"，",","),"、",","),"；",",")," ",""))))</formula>
    </cfRule>
    <cfRule type="expression" dxfId="1876" priority="2026">
      <formula>AND($B$285&lt;&gt;"",$A279&lt;&gt;"",ISNUMBER(SEARCH(LEFT($A279,1),SUBSTITUTE(SUBSTITUTE(SUBSTITUTE(SUBSTITUTE(UPPER($B$285),"，",","),"、",","),"；",",")," ",""))),NOT(ISNUMBER(SEARCH(LEFT($A279,1),SUBSTITUTE(SUBSTITUTE(SUBSTITUTE(SUBSTITUTE(UPPER($G$277),"，",","),"、",","),"；",",")," ","")))))</formula>
    </cfRule>
  </conditionalFormatting>
  <conditionalFormatting sqref="A292:B296">
    <cfRule type="expression" dxfId="1875" priority="2035">
      <formula>AND($B$298&lt;&gt;"",$A292&lt;&gt;"",ISNUMBER(SEARCH(LEFT($A292,1),SUBSTITUTE(SUBSTITUTE(SUBSTITUTE(SUBSTITUTE(UPPER($G$290),"，",","),"、",","),"；",",")," ",""))))</formula>
    </cfRule>
    <cfRule type="expression" dxfId="1874" priority="2036">
      <formula>AND($B$298&lt;&gt;"",$A292&lt;&gt;"",ISNUMBER(SEARCH(LEFT($A292,1),SUBSTITUTE(SUBSTITUTE(SUBSTITUTE(SUBSTITUTE(UPPER($B$298),"，",","),"、",","),"；",",")," ",""))),NOT(ISNUMBER(SEARCH(LEFT($A292,1),SUBSTITUTE(SUBSTITUTE(SUBSTITUTE(SUBSTITUTE(UPPER($G$290),"，",","),"、",","),"；",",")," ","")))))</formula>
    </cfRule>
  </conditionalFormatting>
  <conditionalFormatting sqref="A305:B309">
    <cfRule type="expression" dxfId="1873" priority="2045">
      <formula>AND($B$311&lt;&gt;"",$A305&lt;&gt;"",ISNUMBER(SEARCH(LEFT($A305,1),SUBSTITUTE(SUBSTITUTE(SUBSTITUTE(SUBSTITUTE(UPPER($G$303),"，",","),"、",","),"；",",")," ",""))))</formula>
    </cfRule>
    <cfRule type="expression" dxfId="1872" priority="2046">
      <formula>AND($B$311&lt;&gt;"",$A305&lt;&gt;"",ISNUMBER(SEARCH(LEFT($A305,1),SUBSTITUTE(SUBSTITUTE(SUBSTITUTE(SUBSTITUTE(UPPER($B$311),"，",","),"、",","),"；",",")," ",""))),NOT(ISNUMBER(SEARCH(LEFT($A305,1),SUBSTITUTE(SUBSTITUTE(SUBSTITUTE(SUBSTITUTE(UPPER($G$303),"，",","),"、",","),"；",",")," ","")))))</formula>
    </cfRule>
  </conditionalFormatting>
  <conditionalFormatting sqref="A318:B322">
    <cfRule type="expression" dxfId="1871" priority="2055">
      <formula>AND($B$324&lt;&gt;"",$A318&lt;&gt;"",ISNUMBER(SEARCH(LEFT($A318,1),SUBSTITUTE(SUBSTITUTE(SUBSTITUTE(SUBSTITUTE(UPPER($G$316),"，",","),"、",","),"；",",")," ",""))))</formula>
    </cfRule>
    <cfRule type="expression" dxfId="1870" priority="2056">
      <formula>AND($B$324&lt;&gt;"",$A318&lt;&gt;"",ISNUMBER(SEARCH(LEFT($A318,1),SUBSTITUTE(SUBSTITUTE(SUBSTITUTE(SUBSTITUTE(UPPER($B$324),"，",","),"、",","),"；",",")," ",""))),NOT(ISNUMBER(SEARCH(LEFT($A318,1),SUBSTITUTE(SUBSTITUTE(SUBSTITUTE(SUBSTITUTE(UPPER($G$316),"，",","),"、",","),"；",",")," ","")))))</formula>
    </cfRule>
  </conditionalFormatting>
  <conditionalFormatting sqref="A331:B335">
    <cfRule type="expression" dxfId="1869" priority="2065">
      <formula>AND($B$337&lt;&gt;"",$A331&lt;&gt;"",ISNUMBER(SEARCH(LEFT($A331,1),SUBSTITUTE(SUBSTITUTE(SUBSTITUTE(SUBSTITUTE(UPPER($G$329),"，",","),"、",","),"；",",")," ",""))))</formula>
    </cfRule>
    <cfRule type="expression" dxfId="1868" priority="2066">
      <formula>AND($B$337&lt;&gt;"",$A331&lt;&gt;"",ISNUMBER(SEARCH(LEFT($A331,1),SUBSTITUTE(SUBSTITUTE(SUBSTITUTE(SUBSTITUTE(UPPER($B$337),"，",","),"、",","),"；",",")," ",""))),NOT(ISNUMBER(SEARCH(LEFT($A331,1),SUBSTITUTE(SUBSTITUTE(SUBSTITUTE(SUBSTITUTE(UPPER($G$329),"，",","),"、",","),"；",",")," ","")))))</formula>
    </cfRule>
  </conditionalFormatting>
  <conditionalFormatting sqref="A344:B348">
    <cfRule type="expression" dxfId="1867" priority="2075">
      <formula>AND($B$350&lt;&gt;"",$A344&lt;&gt;"",ISNUMBER(SEARCH(LEFT($A344,1),SUBSTITUTE(SUBSTITUTE(SUBSTITUTE(SUBSTITUTE(UPPER($G$342),"，",","),"、",","),"；",",")," ",""))))</formula>
    </cfRule>
    <cfRule type="expression" dxfId="1866" priority="2076">
      <formula>AND($B$350&lt;&gt;"",$A344&lt;&gt;"",ISNUMBER(SEARCH(LEFT($A344,1),SUBSTITUTE(SUBSTITUTE(SUBSTITUTE(SUBSTITUTE(UPPER($B$350),"，",","),"、",","),"；",",")," ",""))),NOT(ISNUMBER(SEARCH(LEFT($A344,1),SUBSTITUTE(SUBSTITUTE(SUBSTITUTE(SUBSTITUTE(UPPER($G$342),"，",","),"、",","),"；",",")," ","")))))</formula>
    </cfRule>
  </conditionalFormatting>
  <conditionalFormatting sqref="A357:B361">
    <cfRule type="expression" dxfId="1865" priority="2085">
      <formula>AND($B$363&lt;&gt;"",$A357&lt;&gt;"",ISNUMBER(SEARCH(LEFT($A357,1),SUBSTITUTE(SUBSTITUTE(SUBSTITUTE(SUBSTITUTE(UPPER($G$355),"，",","),"、",","),"；",",")," ",""))))</formula>
    </cfRule>
    <cfRule type="expression" dxfId="1864" priority="2086">
      <formula>AND($B$363&lt;&gt;"",$A357&lt;&gt;"",ISNUMBER(SEARCH(LEFT($A357,1),SUBSTITUTE(SUBSTITUTE(SUBSTITUTE(SUBSTITUTE(UPPER($B$363),"，",","),"、",","),"；",",")," ",""))),NOT(ISNUMBER(SEARCH(LEFT($A357,1),SUBSTITUTE(SUBSTITUTE(SUBSTITUTE(SUBSTITUTE(UPPER($G$355),"，",","),"、",","),"；",",")," ","")))))</formula>
    </cfRule>
  </conditionalFormatting>
  <conditionalFormatting sqref="A370:B374">
    <cfRule type="expression" dxfId="1863" priority="2095">
      <formula>AND($B$376&lt;&gt;"",$A370&lt;&gt;"",ISNUMBER(SEARCH(LEFT($A370,1),SUBSTITUTE(SUBSTITUTE(SUBSTITUTE(SUBSTITUTE(UPPER($G$368),"，",","),"、",","),"；",",")," ",""))))</formula>
    </cfRule>
    <cfRule type="expression" dxfId="1862" priority="2096">
      <formula>AND($B$376&lt;&gt;"",$A370&lt;&gt;"",ISNUMBER(SEARCH(LEFT($A370,1),SUBSTITUTE(SUBSTITUTE(SUBSTITUTE(SUBSTITUTE(UPPER($B$376),"，",","),"、",","),"；",",")," ",""))),NOT(ISNUMBER(SEARCH(LEFT($A370,1),SUBSTITUTE(SUBSTITUTE(SUBSTITUTE(SUBSTITUTE(UPPER($G$368),"，",","),"、",","),"；",",")," ","")))))</formula>
    </cfRule>
  </conditionalFormatting>
  <conditionalFormatting sqref="A383:B387">
    <cfRule type="expression" dxfId="1861" priority="2105">
      <formula>AND($B$389&lt;&gt;"",$A383&lt;&gt;"",ISNUMBER(SEARCH(LEFT($A383,1),SUBSTITUTE(SUBSTITUTE(SUBSTITUTE(SUBSTITUTE(UPPER($G$381),"，",","),"、",","),"；",",")," ",""))))</formula>
    </cfRule>
    <cfRule type="expression" dxfId="1860" priority="2106">
      <formula>AND($B$389&lt;&gt;"",$A383&lt;&gt;"",ISNUMBER(SEARCH(LEFT($A383,1),SUBSTITUTE(SUBSTITUTE(SUBSTITUTE(SUBSTITUTE(UPPER($B$389),"，",","),"、",","),"；",",")," ",""))),NOT(ISNUMBER(SEARCH(LEFT($A383,1),SUBSTITUTE(SUBSTITUTE(SUBSTITUTE(SUBSTITUTE(UPPER($G$381),"，",","),"、",","),"；",",")," ","")))))</formula>
    </cfRule>
  </conditionalFormatting>
  <conditionalFormatting sqref="A396:B400">
    <cfRule type="expression" dxfId="1859" priority="2115">
      <formula>AND($B$402&lt;&gt;"",$A396&lt;&gt;"",ISNUMBER(SEARCH(LEFT($A396,1),SUBSTITUTE(SUBSTITUTE(SUBSTITUTE(SUBSTITUTE(UPPER($G$394),"，",","),"、",","),"；",",")," ",""))))</formula>
    </cfRule>
    <cfRule type="expression" dxfId="1858" priority="2116">
      <formula>AND($B$402&lt;&gt;"",$A396&lt;&gt;"",ISNUMBER(SEARCH(LEFT($A396,1),SUBSTITUTE(SUBSTITUTE(SUBSTITUTE(SUBSTITUTE(UPPER($B$402),"，",","),"、",","),"；",",")," ",""))),NOT(ISNUMBER(SEARCH(LEFT($A396,1),SUBSTITUTE(SUBSTITUTE(SUBSTITUTE(SUBSTITUTE(UPPER($G$394),"，",","),"、",","),"；",",")," ","")))))</formula>
    </cfRule>
  </conditionalFormatting>
  <conditionalFormatting sqref="A409:B413">
    <cfRule type="expression" dxfId="1857" priority="2125">
      <formula>AND($B$415&lt;&gt;"",$A409&lt;&gt;"",ISNUMBER(SEARCH(LEFT($A409,1),SUBSTITUTE(SUBSTITUTE(SUBSTITUTE(SUBSTITUTE(UPPER($G$407),"，",","),"、",","),"；",",")," ",""))))</formula>
    </cfRule>
    <cfRule type="expression" dxfId="1856" priority="2126">
      <formula>AND($B$415&lt;&gt;"",$A409&lt;&gt;"",ISNUMBER(SEARCH(LEFT($A409,1),SUBSTITUTE(SUBSTITUTE(SUBSTITUTE(SUBSTITUTE(UPPER($B$415),"，",","),"、",","),"；",",")," ",""))),NOT(ISNUMBER(SEARCH(LEFT($A409,1),SUBSTITUTE(SUBSTITUTE(SUBSTITUTE(SUBSTITUTE(UPPER($G$407),"，",","),"、",","),"；",",")," ","")))))</formula>
    </cfRule>
  </conditionalFormatting>
  <conditionalFormatting sqref="A422:B426">
    <cfRule type="expression" dxfId="1855" priority="2135">
      <formula>AND($B$428&lt;&gt;"",$A422&lt;&gt;"",ISNUMBER(SEARCH(LEFT($A422,1),SUBSTITUTE(SUBSTITUTE(SUBSTITUTE(SUBSTITUTE(UPPER($G$420),"，",","),"、",","),"；",",")," ",""))))</formula>
    </cfRule>
    <cfRule type="expression" dxfId="1854" priority="2136">
      <formula>AND($B$428&lt;&gt;"",$A422&lt;&gt;"",ISNUMBER(SEARCH(LEFT($A422,1),SUBSTITUTE(SUBSTITUTE(SUBSTITUTE(SUBSTITUTE(UPPER($B$428),"，",","),"、",","),"；",",")," ",""))),NOT(ISNUMBER(SEARCH(LEFT($A422,1),SUBSTITUTE(SUBSTITUTE(SUBSTITUTE(SUBSTITUTE(UPPER($G$420),"，",","),"、",","),"；",",")," ","")))))</formula>
    </cfRule>
  </conditionalFormatting>
  <conditionalFormatting sqref="A435:B439">
    <cfRule type="expression" dxfId="1853" priority="2145">
      <formula>AND($B$441&lt;&gt;"",$A435&lt;&gt;"",ISNUMBER(SEARCH(LEFT($A435,1),SUBSTITUTE(SUBSTITUTE(SUBSTITUTE(SUBSTITUTE(UPPER($G$433),"，",","),"、",","),"；",",")," ",""))))</formula>
    </cfRule>
    <cfRule type="expression" dxfId="1852" priority="2146">
      <formula>AND($B$441&lt;&gt;"",$A435&lt;&gt;"",ISNUMBER(SEARCH(LEFT($A435,1),SUBSTITUTE(SUBSTITUTE(SUBSTITUTE(SUBSTITUTE(UPPER($B$441),"，",","),"、",","),"；",",")," ",""))),NOT(ISNUMBER(SEARCH(LEFT($A435,1),SUBSTITUTE(SUBSTITUTE(SUBSTITUTE(SUBSTITUTE(UPPER($G$433),"，",","),"、",","),"；",",")," ","")))))</formula>
    </cfRule>
  </conditionalFormatting>
  <conditionalFormatting sqref="A448:B452">
    <cfRule type="expression" dxfId="1851" priority="2155">
      <formula>AND($B$454&lt;&gt;"",$A448&lt;&gt;"",ISNUMBER(SEARCH(LEFT($A448,1),SUBSTITUTE(SUBSTITUTE(SUBSTITUTE(SUBSTITUTE(UPPER($G$446),"，",","),"、",","),"；",",")," ",""))))</formula>
    </cfRule>
    <cfRule type="expression" dxfId="1850" priority="2156">
      <formula>AND($B$454&lt;&gt;"",$A448&lt;&gt;"",ISNUMBER(SEARCH(LEFT($A448,1),SUBSTITUTE(SUBSTITUTE(SUBSTITUTE(SUBSTITUTE(UPPER($B$454),"，",","),"、",","),"；",",")," ",""))),NOT(ISNUMBER(SEARCH(LEFT($A448,1),SUBSTITUTE(SUBSTITUTE(SUBSTITUTE(SUBSTITUTE(UPPER($G$446),"，",","),"、",","),"；",",")," ","")))))</formula>
    </cfRule>
  </conditionalFormatting>
  <conditionalFormatting sqref="A461:B465">
    <cfRule type="expression" dxfId="1849" priority="2165">
      <formula>AND($B$467&lt;&gt;"",$A461&lt;&gt;"",ISNUMBER(SEARCH(LEFT($A461,1),SUBSTITUTE(SUBSTITUTE(SUBSTITUTE(SUBSTITUTE(UPPER($G$459),"，",","),"、",","),"；",",")," ",""))))</formula>
    </cfRule>
    <cfRule type="expression" dxfId="1848" priority="2166">
      <formula>AND($B$467&lt;&gt;"",$A461&lt;&gt;"",ISNUMBER(SEARCH(LEFT($A461,1),SUBSTITUTE(SUBSTITUTE(SUBSTITUTE(SUBSTITUTE(UPPER($B$467),"，",","),"、",","),"；",",")," ",""))),NOT(ISNUMBER(SEARCH(LEFT($A461,1),SUBSTITUTE(SUBSTITUTE(SUBSTITUTE(SUBSTITUTE(UPPER($G$459),"，",","),"、",","),"；",",")," ","")))))</formula>
    </cfRule>
  </conditionalFormatting>
  <conditionalFormatting sqref="A474:B478">
    <cfRule type="expression" dxfId="1847" priority="2175">
      <formula>AND($B$480&lt;&gt;"",$A474&lt;&gt;"",ISNUMBER(SEARCH(LEFT($A474,1),SUBSTITUTE(SUBSTITUTE(SUBSTITUTE(SUBSTITUTE(UPPER($G$472),"，",","),"、",","),"；",",")," ",""))))</formula>
    </cfRule>
    <cfRule type="expression" dxfId="1846" priority="2176">
      <formula>AND($B$480&lt;&gt;"",$A474&lt;&gt;"",ISNUMBER(SEARCH(LEFT($A474,1),SUBSTITUTE(SUBSTITUTE(SUBSTITUTE(SUBSTITUTE(UPPER($B$480),"，",","),"、",","),"；",",")," ",""))),NOT(ISNUMBER(SEARCH(LEFT($A474,1),SUBSTITUTE(SUBSTITUTE(SUBSTITUTE(SUBSTITUTE(UPPER($G$472),"，",","),"、",","),"；",",")," ","")))))</formula>
    </cfRule>
  </conditionalFormatting>
  <conditionalFormatting sqref="A487:B491">
    <cfRule type="expression" dxfId="1845" priority="2185">
      <formula>AND($B$493&lt;&gt;"",$A487&lt;&gt;"",ISNUMBER(SEARCH(LEFT($A487,1),SUBSTITUTE(SUBSTITUTE(SUBSTITUTE(SUBSTITUTE(UPPER($G$485),"，",","),"、",","),"；",",")," ",""))))</formula>
    </cfRule>
    <cfRule type="expression" dxfId="1844" priority="2186">
      <formula>AND($B$493&lt;&gt;"",$A487&lt;&gt;"",ISNUMBER(SEARCH(LEFT($A487,1),SUBSTITUTE(SUBSTITUTE(SUBSTITUTE(SUBSTITUTE(UPPER($B$493),"，",","),"、",","),"；",",")," ",""))),NOT(ISNUMBER(SEARCH(LEFT($A487,1),SUBSTITUTE(SUBSTITUTE(SUBSTITUTE(SUBSTITUTE(UPPER($G$485),"，",","),"、",","),"；",",")," ","")))))</formula>
    </cfRule>
  </conditionalFormatting>
  <conditionalFormatting sqref="A500:B504">
    <cfRule type="expression" dxfId="1843" priority="2195">
      <formula>AND($B$506&lt;&gt;"",$A500&lt;&gt;"",ISNUMBER(SEARCH(LEFT($A500,1),SUBSTITUTE(SUBSTITUTE(SUBSTITUTE(SUBSTITUTE(UPPER($G$498),"，",","),"、",","),"；",",")," ",""))))</formula>
    </cfRule>
    <cfRule type="expression" dxfId="1842" priority="2196">
      <formula>AND($B$506&lt;&gt;"",$A500&lt;&gt;"",ISNUMBER(SEARCH(LEFT($A500,1),SUBSTITUTE(SUBSTITUTE(SUBSTITUTE(SUBSTITUTE(UPPER($B$506),"，",","),"、",","),"；",",")," ",""))),NOT(ISNUMBER(SEARCH(LEFT($A500,1),SUBSTITUTE(SUBSTITUTE(SUBSTITUTE(SUBSTITUTE(UPPER($G$498),"，",","),"、",","),"；",",")," ","")))))</formula>
    </cfRule>
  </conditionalFormatting>
  <conditionalFormatting sqref="A513:B517">
    <cfRule type="expression" dxfId="1841" priority="2205">
      <formula>AND($B$519&lt;&gt;"",$A513&lt;&gt;"",ISNUMBER(SEARCH(LEFT($A513,1),SUBSTITUTE(SUBSTITUTE(SUBSTITUTE(SUBSTITUTE(UPPER($G$511),"，",","),"、",","),"；",",")," ",""))))</formula>
    </cfRule>
    <cfRule type="expression" dxfId="1840" priority="2206">
      <formula>AND($B$519&lt;&gt;"",$A513&lt;&gt;"",ISNUMBER(SEARCH(LEFT($A513,1),SUBSTITUTE(SUBSTITUTE(SUBSTITUTE(SUBSTITUTE(UPPER($B$519),"，",","),"、",","),"；",",")," ",""))),NOT(ISNUMBER(SEARCH(LEFT($A513,1),SUBSTITUTE(SUBSTITUTE(SUBSTITUTE(SUBSTITUTE(UPPER($G$511),"，",","),"、",","),"；",",")," ","")))))</formula>
    </cfRule>
  </conditionalFormatting>
  <conditionalFormatting sqref="A526:B530">
    <cfRule type="expression" dxfId="1839" priority="2215">
      <formula>AND($B$532&lt;&gt;"",$A526&lt;&gt;"",ISNUMBER(SEARCH(LEFT($A526,1),SUBSTITUTE(SUBSTITUTE(SUBSTITUTE(SUBSTITUTE(UPPER($G$524),"，",","),"、",","),"；",",")," ",""))))</formula>
    </cfRule>
    <cfRule type="expression" dxfId="1838" priority="2216">
      <formula>AND($B$532&lt;&gt;"",$A526&lt;&gt;"",ISNUMBER(SEARCH(LEFT($A526,1),SUBSTITUTE(SUBSTITUTE(SUBSTITUTE(SUBSTITUTE(UPPER($B$532),"，",","),"、",","),"；",",")," ",""))),NOT(ISNUMBER(SEARCH(LEFT($A526,1),SUBSTITUTE(SUBSTITUTE(SUBSTITUTE(SUBSTITUTE(UPPER($G$524),"，",","),"、",","),"；",",")," ","")))))</formula>
    </cfRule>
  </conditionalFormatting>
  <conditionalFormatting sqref="A539:B543">
    <cfRule type="expression" dxfId="1837" priority="2225">
      <formula>AND($B$545&lt;&gt;"",$A539&lt;&gt;"",ISNUMBER(SEARCH(LEFT($A539,1),SUBSTITUTE(SUBSTITUTE(SUBSTITUTE(SUBSTITUTE(UPPER($G$537),"，",","),"、",","),"；",",")," ",""))))</formula>
    </cfRule>
    <cfRule type="expression" dxfId="1836" priority="2226">
      <formula>AND($B$545&lt;&gt;"",$A539&lt;&gt;"",ISNUMBER(SEARCH(LEFT($A539,1),SUBSTITUTE(SUBSTITUTE(SUBSTITUTE(SUBSTITUTE(UPPER($B$545),"，",","),"、",","),"；",",")," ",""))),NOT(ISNUMBER(SEARCH(LEFT($A539,1),SUBSTITUTE(SUBSTITUTE(SUBSTITUTE(SUBSTITUTE(UPPER($G$537),"，",","),"、",","),"；",",")," ","")))))</formula>
    </cfRule>
  </conditionalFormatting>
  <conditionalFormatting sqref="A552:B556">
    <cfRule type="expression" dxfId="1835" priority="2235">
      <formula>AND($B$558&lt;&gt;"",$A552&lt;&gt;"",ISNUMBER(SEARCH(LEFT($A552,1),SUBSTITUTE(SUBSTITUTE(SUBSTITUTE(SUBSTITUTE(UPPER($G$550),"，",","),"、",","),"；",",")," ",""))))</formula>
    </cfRule>
    <cfRule type="expression" dxfId="1834" priority="2236">
      <formula>AND($B$558&lt;&gt;"",$A552&lt;&gt;"",ISNUMBER(SEARCH(LEFT($A552,1),SUBSTITUTE(SUBSTITUTE(SUBSTITUTE(SUBSTITUTE(UPPER($B$558),"，",","),"、",","),"；",",")," ",""))),NOT(ISNUMBER(SEARCH(LEFT($A552,1),SUBSTITUTE(SUBSTITUTE(SUBSTITUTE(SUBSTITUTE(UPPER($G$550),"，",","),"、",","),"；",",")," ","")))))</formula>
    </cfRule>
  </conditionalFormatting>
  <conditionalFormatting sqref="A565:B569">
    <cfRule type="expression" dxfId="1833" priority="2245">
      <formula>AND($B$571&lt;&gt;"",$A565&lt;&gt;"",ISNUMBER(SEARCH(LEFT($A565,1),SUBSTITUTE(SUBSTITUTE(SUBSTITUTE(SUBSTITUTE(UPPER($G$563),"，",","),"、",","),"；",",")," ",""))))</formula>
    </cfRule>
    <cfRule type="expression" dxfId="1832" priority="2246">
      <formula>AND($B$571&lt;&gt;"",$A565&lt;&gt;"",ISNUMBER(SEARCH(LEFT($A565,1),SUBSTITUTE(SUBSTITUTE(SUBSTITUTE(SUBSTITUTE(UPPER($B$571),"，",","),"、",","),"；",",")," ",""))),NOT(ISNUMBER(SEARCH(LEFT($A565,1),SUBSTITUTE(SUBSTITUTE(SUBSTITUTE(SUBSTITUTE(UPPER($G$563),"，",","),"、",","),"；",",")," ","")))))</formula>
    </cfRule>
  </conditionalFormatting>
  <conditionalFormatting sqref="A578:B582">
    <cfRule type="expression" dxfId="1831" priority="2255">
      <formula>AND($B$584&lt;&gt;"",$A578&lt;&gt;"",ISNUMBER(SEARCH(LEFT($A578,1),SUBSTITUTE(SUBSTITUTE(SUBSTITUTE(SUBSTITUTE(UPPER($G$576),"，",","),"、",","),"；",",")," ",""))))</formula>
    </cfRule>
    <cfRule type="expression" dxfId="1830" priority="2256">
      <formula>AND($B$584&lt;&gt;"",$A578&lt;&gt;"",ISNUMBER(SEARCH(LEFT($A578,1),SUBSTITUTE(SUBSTITUTE(SUBSTITUTE(SUBSTITUTE(UPPER($B$584),"，",","),"、",","),"；",",")," ",""))),NOT(ISNUMBER(SEARCH(LEFT($A578,1),SUBSTITUTE(SUBSTITUTE(SUBSTITUTE(SUBSTITUTE(UPPER($G$576),"，",","),"、",","),"；",",")," ","")))))</formula>
    </cfRule>
  </conditionalFormatting>
  <conditionalFormatting sqref="A591:B595">
    <cfRule type="expression" dxfId="1829" priority="2265">
      <formula>AND($B$597&lt;&gt;"",$A591&lt;&gt;"",ISNUMBER(SEARCH(LEFT($A591,1),SUBSTITUTE(SUBSTITUTE(SUBSTITUTE(SUBSTITUTE(UPPER($G$589),"，",","),"、",","),"；",",")," ",""))))</formula>
    </cfRule>
    <cfRule type="expression" dxfId="1828" priority="2266">
      <formula>AND($B$597&lt;&gt;"",$A591&lt;&gt;"",ISNUMBER(SEARCH(LEFT($A591,1),SUBSTITUTE(SUBSTITUTE(SUBSTITUTE(SUBSTITUTE(UPPER($B$597),"，",","),"、",","),"；",",")," ",""))),NOT(ISNUMBER(SEARCH(LEFT($A591,1),SUBSTITUTE(SUBSTITUTE(SUBSTITUTE(SUBSTITUTE(UPPER($G$589),"，",","),"、",","),"；",",")," ","")))))</formula>
    </cfRule>
  </conditionalFormatting>
  <conditionalFormatting sqref="A604:B608">
    <cfRule type="expression" dxfId="1827" priority="2275">
      <formula>AND($B$610&lt;&gt;"",$A604&lt;&gt;"",ISNUMBER(SEARCH(LEFT($A604,1),SUBSTITUTE(SUBSTITUTE(SUBSTITUTE(SUBSTITUTE(UPPER($G$602),"，",","),"、",","),"；",",")," ",""))))</formula>
    </cfRule>
    <cfRule type="expression" dxfId="1826" priority="2276">
      <formula>AND($B$610&lt;&gt;"",$A604&lt;&gt;"",ISNUMBER(SEARCH(LEFT($A604,1),SUBSTITUTE(SUBSTITUTE(SUBSTITUTE(SUBSTITUTE(UPPER($B$610),"，",","),"、",","),"；",",")," ",""))),NOT(ISNUMBER(SEARCH(LEFT($A604,1),SUBSTITUTE(SUBSTITUTE(SUBSTITUTE(SUBSTITUTE(UPPER($G$602),"，",","),"、",","),"；",",")," ","")))))</formula>
    </cfRule>
  </conditionalFormatting>
  <conditionalFormatting sqref="A617:B621">
    <cfRule type="expression" dxfId="1825" priority="2285">
      <formula>AND($B$623&lt;&gt;"",$A617&lt;&gt;"",ISNUMBER(SEARCH(LEFT($A617,1),SUBSTITUTE(SUBSTITUTE(SUBSTITUTE(SUBSTITUTE(UPPER($G$615),"，",","),"、",","),"；",",")," ",""))))</formula>
    </cfRule>
    <cfRule type="expression" dxfId="1824" priority="2286">
      <formula>AND($B$623&lt;&gt;"",$A617&lt;&gt;"",ISNUMBER(SEARCH(LEFT($A617,1),SUBSTITUTE(SUBSTITUTE(SUBSTITUTE(SUBSTITUTE(UPPER($B$623),"，",","),"、",","),"；",",")," ",""))),NOT(ISNUMBER(SEARCH(LEFT($A617,1),SUBSTITUTE(SUBSTITUTE(SUBSTITUTE(SUBSTITUTE(UPPER($G$615),"，",","),"、",","),"；",",")," ","")))))</formula>
    </cfRule>
  </conditionalFormatting>
  <conditionalFormatting sqref="A630:B634">
    <cfRule type="expression" dxfId="1823" priority="2296">
      <formula>AND($B$636&lt;&gt;"",$A630&lt;&gt;"",ISNUMBER(SEARCH(LEFT($A630,1),SUBSTITUTE(SUBSTITUTE(SUBSTITUTE(SUBSTITUTE(UPPER($B$636),"，",","),"、",","),"；",",")," ",""))),NOT(ISNUMBER(SEARCH(LEFT($A630,1),SUBSTITUTE(SUBSTITUTE(SUBSTITUTE(SUBSTITUTE(UPPER($G$628),"，",","),"、",","),"；",",")," ","")))))</formula>
    </cfRule>
    <cfRule type="expression" dxfId="1822" priority="2295">
      <formula>AND($B$636&lt;&gt;"",$A630&lt;&gt;"",ISNUMBER(SEARCH(LEFT($A630,1),SUBSTITUTE(SUBSTITUTE(SUBSTITUTE(SUBSTITUTE(UPPER($G$628),"，",","),"、",","),"；",",")," ",""))))</formula>
    </cfRule>
  </conditionalFormatting>
  <conditionalFormatting sqref="A643:B647">
    <cfRule type="expression" dxfId="1821" priority="2305">
      <formula>AND($B$649&lt;&gt;"",$A643&lt;&gt;"",ISNUMBER(SEARCH(LEFT($A643,1),SUBSTITUTE(SUBSTITUTE(SUBSTITUTE(SUBSTITUTE(UPPER($G$641),"，",","),"、",","),"；",",")," ",""))))</formula>
    </cfRule>
    <cfRule type="expression" dxfId="1820" priority="2306">
      <formula>AND($B$649&lt;&gt;"",$A643&lt;&gt;"",ISNUMBER(SEARCH(LEFT($A643,1),SUBSTITUTE(SUBSTITUTE(SUBSTITUTE(SUBSTITUTE(UPPER($B$649),"，",","),"、",","),"；",",")," ",""))),NOT(ISNUMBER(SEARCH(LEFT($A643,1),SUBSTITUTE(SUBSTITUTE(SUBSTITUTE(SUBSTITUTE(UPPER($G$641),"，",","),"、",","),"；",",")," ","")))))</formula>
    </cfRule>
  </conditionalFormatting>
  <conditionalFormatting sqref="A656:B660">
    <cfRule type="expression" dxfId="1819" priority="2315">
      <formula>AND($B$662&lt;&gt;"",$A656&lt;&gt;"",ISNUMBER(SEARCH(LEFT($A656,1),SUBSTITUTE(SUBSTITUTE(SUBSTITUTE(SUBSTITUTE(UPPER($G$654),"，",","),"、",","),"；",",")," ",""))))</formula>
    </cfRule>
    <cfRule type="expression" dxfId="1818" priority="2316">
      <formula>AND($B$662&lt;&gt;"",$A656&lt;&gt;"",ISNUMBER(SEARCH(LEFT($A656,1),SUBSTITUTE(SUBSTITUTE(SUBSTITUTE(SUBSTITUTE(UPPER($B$662),"，",","),"、",","),"；",",")," ",""))),NOT(ISNUMBER(SEARCH(LEFT($A656,1),SUBSTITUTE(SUBSTITUTE(SUBSTITUTE(SUBSTITUTE(UPPER($G$654),"，",","),"、",","),"；",",")," ","")))))</formula>
    </cfRule>
  </conditionalFormatting>
  <conditionalFormatting sqref="A669:B673">
    <cfRule type="expression" dxfId="1817" priority="2325">
      <formula>AND($B$675&lt;&gt;"",$A669&lt;&gt;"",ISNUMBER(SEARCH(LEFT($A669,1),SUBSTITUTE(SUBSTITUTE(SUBSTITUTE(SUBSTITUTE(UPPER($G$667),"，",","),"、",","),"；",",")," ",""))))</formula>
    </cfRule>
    <cfRule type="expression" dxfId="1816" priority="2326">
      <formula>AND($B$675&lt;&gt;"",$A669&lt;&gt;"",ISNUMBER(SEARCH(LEFT($A669,1),SUBSTITUTE(SUBSTITUTE(SUBSTITUTE(SUBSTITUTE(UPPER($B$675),"，",","),"、",","),"；",",")," ",""))),NOT(ISNUMBER(SEARCH(LEFT($A669,1),SUBSTITUTE(SUBSTITUTE(SUBSTITUTE(SUBSTITUTE(UPPER($G$667),"，",","),"、",","),"；",",")," ","")))))</formula>
    </cfRule>
  </conditionalFormatting>
  <conditionalFormatting sqref="A682:B686">
    <cfRule type="expression" dxfId="1815" priority="2335">
      <formula>AND($B$688&lt;&gt;"",$A682&lt;&gt;"",ISNUMBER(SEARCH(LEFT($A682,1),SUBSTITUTE(SUBSTITUTE(SUBSTITUTE(SUBSTITUTE(UPPER($G$680),"，",","),"、",","),"；",",")," ",""))))</formula>
    </cfRule>
    <cfRule type="expression" dxfId="1814" priority="2336">
      <formula>AND($B$688&lt;&gt;"",$A682&lt;&gt;"",ISNUMBER(SEARCH(LEFT($A682,1),SUBSTITUTE(SUBSTITUTE(SUBSTITUTE(SUBSTITUTE(UPPER($B$688),"，",","),"、",","),"；",",")," ",""))),NOT(ISNUMBER(SEARCH(LEFT($A682,1),SUBSTITUTE(SUBSTITUTE(SUBSTITUTE(SUBSTITUTE(UPPER($G$680),"，",","),"、",","),"；",",")," ","")))))</formula>
    </cfRule>
  </conditionalFormatting>
  <conditionalFormatting sqref="A695:B699">
    <cfRule type="expression" dxfId="1813" priority="2345">
      <formula>AND($B$701&lt;&gt;"",$A695&lt;&gt;"",ISNUMBER(SEARCH(LEFT($A695,1),SUBSTITUTE(SUBSTITUTE(SUBSTITUTE(SUBSTITUTE(UPPER($G$693),"，",","),"、",","),"；",",")," ",""))))</formula>
    </cfRule>
    <cfRule type="expression" dxfId="1812" priority="2346">
      <formula>AND($B$701&lt;&gt;"",$A695&lt;&gt;"",ISNUMBER(SEARCH(LEFT($A695,1),SUBSTITUTE(SUBSTITUTE(SUBSTITUTE(SUBSTITUTE(UPPER($B$701),"，",","),"、",","),"；",",")," ",""))),NOT(ISNUMBER(SEARCH(LEFT($A695,1),SUBSTITUTE(SUBSTITUTE(SUBSTITUTE(SUBSTITUTE(UPPER($G$693),"，",","),"、",","),"；",",")," ","")))))</formula>
    </cfRule>
  </conditionalFormatting>
  <conditionalFormatting sqref="A708:B712">
    <cfRule type="expression" dxfId="1811" priority="2355">
      <formula>AND($B$714&lt;&gt;"",$A708&lt;&gt;"",ISNUMBER(SEARCH(LEFT($A708,1),SUBSTITUTE(SUBSTITUTE(SUBSTITUTE(SUBSTITUTE(UPPER($G$706),"，",","),"、",","),"；",",")," ",""))))</formula>
    </cfRule>
    <cfRule type="expression" dxfId="1810" priority="2356">
      <formula>AND($B$714&lt;&gt;"",$A708&lt;&gt;"",ISNUMBER(SEARCH(LEFT($A708,1),SUBSTITUTE(SUBSTITUTE(SUBSTITUTE(SUBSTITUTE(UPPER($B$714),"，",","),"、",","),"；",",")," ",""))),NOT(ISNUMBER(SEARCH(LEFT($A708,1),SUBSTITUTE(SUBSTITUTE(SUBSTITUTE(SUBSTITUTE(UPPER($G$706),"，",","),"、",","),"；",",")," ","")))))</formula>
    </cfRule>
  </conditionalFormatting>
  <conditionalFormatting sqref="A721:B725">
    <cfRule type="expression" dxfId="1809" priority="2365">
      <formula>AND($B$727&lt;&gt;"",$A721&lt;&gt;"",ISNUMBER(SEARCH(LEFT($A721,1),SUBSTITUTE(SUBSTITUTE(SUBSTITUTE(SUBSTITUTE(UPPER($G$719),"，",","),"、",","),"；",",")," ",""))))</formula>
    </cfRule>
    <cfRule type="expression" dxfId="1808" priority="2366">
      <formula>AND($B$727&lt;&gt;"",$A721&lt;&gt;"",ISNUMBER(SEARCH(LEFT($A721,1),SUBSTITUTE(SUBSTITUTE(SUBSTITUTE(SUBSTITUTE(UPPER($B$727),"，",","),"、",","),"；",",")," ",""))),NOT(ISNUMBER(SEARCH(LEFT($A721,1),SUBSTITUTE(SUBSTITUTE(SUBSTITUTE(SUBSTITUTE(UPPER($G$719),"，",","),"、",","),"；",",")," ","")))))</formula>
    </cfRule>
  </conditionalFormatting>
  <conditionalFormatting sqref="A734:B738">
    <cfRule type="expression" dxfId="1807" priority="2375">
      <formula>AND($B$740&lt;&gt;"",$A734&lt;&gt;"",ISNUMBER(SEARCH(LEFT($A734,1),SUBSTITUTE(SUBSTITUTE(SUBSTITUTE(SUBSTITUTE(UPPER($G$732),"，",","),"、",","),"；",",")," ",""))))</formula>
    </cfRule>
    <cfRule type="expression" dxfId="1806" priority="2376">
      <formula>AND($B$740&lt;&gt;"",$A734&lt;&gt;"",ISNUMBER(SEARCH(LEFT($A734,1),SUBSTITUTE(SUBSTITUTE(SUBSTITUTE(SUBSTITUTE(UPPER($B$740),"，",","),"、",","),"；",",")," ",""))),NOT(ISNUMBER(SEARCH(LEFT($A734,1),SUBSTITUTE(SUBSTITUTE(SUBSTITUTE(SUBSTITUTE(UPPER($G$732),"，",","),"、",","),"；",",")," ","")))))</formula>
    </cfRule>
  </conditionalFormatting>
  <conditionalFormatting sqref="A747:B751">
    <cfRule type="expression" dxfId="1805" priority="2385">
      <formula>AND($B$753&lt;&gt;"",$A747&lt;&gt;"",ISNUMBER(SEARCH(LEFT($A747,1),SUBSTITUTE(SUBSTITUTE(SUBSTITUTE(SUBSTITUTE(UPPER($G$745),"，",","),"、",","),"；",",")," ",""))))</formula>
    </cfRule>
    <cfRule type="expression" dxfId="1804" priority="2386">
      <formula>AND($B$753&lt;&gt;"",$A747&lt;&gt;"",ISNUMBER(SEARCH(LEFT($A747,1),SUBSTITUTE(SUBSTITUTE(SUBSTITUTE(SUBSTITUTE(UPPER($B$753),"，",","),"、",","),"；",",")," ",""))),NOT(ISNUMBER(SEARCH(LEFT($A747,1),SUBSTITUTE(SUBSTITUTE(SUBSTITUTE(SUBSTITUTE(UPPER($G$745),"，",","),"、",","),"；",",")," ","")))))</formula>
    </cfRule>
  </conditionalFormatting>
  <conditionalFormatting sqref="A760:B764">
    <cfRule type="expression" dxfId="1803" priority="2395">
      <formula>AND($B$766&lt;&gt;"",$A760&lt;&gt;"",ISNUMBER(SEARCH(LEFT($A760,1),SUBSTITUTE(SUBSTITUTE(SUBSTITUTE(SUBSTITUTE(UPPER($G$758),"，",","),"、",","),"；",",")," ",""))))</formula>
    </cfRule>
    <cfRule type="expression" dxfId="1802" priority="2396">
      <formula>AND($B$766&lt;&gt;"",$A760&lt;&gt;"",ISNUMBER(SEARCH(LEFT($A760,1),SUBSTITUTE(SUBSTITUTE(SUBSTITUTE(SUBSTITUTE(UPPER($B$766),"，",","),"、",","),"；",",")," ",""))),NOT(ISNUMBER(SEARCH(LEFT($A760,1),SUBSTITUTE(SUBSTITUTE(SUBSTITUTE(SUBSTITUTE(UPPER($G$758),"，",","),"、",","),"；",",")," ","")))))</formula>
    </cfRule>
  </conditionalFormatting>
  <conditionalFormatting sqref="A773:B777">
    <cfRule type="expression" dxfId="1801" priority="2405">
      <formula>AND($B$779&lt;&gt;"",$A773&lt;&gt;"",ISNUMBER(SEARCH(LEFT($A773,1),SUBSTITUTE(SUBSTITUTE(SUBSTITUTE(SUBSTITUTE(UPPER($G$771),"，",","),"、",","),"；",",")," ",""))))</formula>
    </cfRule>
    <cfRule type="expression" dxfId="1800" priority="2406">
      <formula>AND($B$779&lt;&gt;"",$A773&lt;&gt;"",ISNUMBER(SEARCH(LEFT($A773,1),SUBSTITUTE(SUBSTITUTE(SUBSTITUTE(SUBSTITUTE(UPPER($B$779),"，",","),"、",","),"；",",")," ",""))),NOT(ISNUMBER(SEARCH(LEFT($A773,1),SUBSTITUTE(SUBSTITUTE(SUBSTITUTE(SUBSTITUTE(UPPER($G$771),"，",","),"、",","),"；",",")," ","")))))</formula>
    </cfRule>
  </conditionalFormatting>
  <conditionalFormatting sqref="A786:B790">
    <cfRule type="expression" dxfId="1799" priority="2415">
      <formula>AND($B$792&lt;&gt;"",$A786&lt;&gt;"",ISNUMBER(SEARCH(LEFT($A786,1),SUBSTITUTE(SUBSTITUTE(SUBSTITUTE(SUBSTITUTE(UPPER($G$784),"，",","),"、",","),"；",",")," ",""))))</formula>
    </cfRule>
    <cfRule type="expression" dxfId="1798" priority="2416">
      <formula>AND($B$792&lt;&gt;"",$A786&lt;&gt;"",ISNUMBER(SEARCH(LEFT($A786,1),SUBSTITUTE(SUBSTITUTE(SUBSTITUTE(SUBSTITUTE(UPPER($B$792),"，",","),"、",","),"；",",")," ",""))),NOT(ISNUMBER(SEARCH(LEFT($A786,1),SUBSTITUTE(SUBSTITUTE(SUBSTITUTE(SUBSTITUTE(UPPER($G$784),"，",","),"、",","),"；",",")," ","")))))</formula>
    </cfRule>
  </conditionalFormatting>
  <conditionalFormatting sqref="A799:B803">
    <cfRule type="expression" dxfId="1797" priority="2426">
      <formula>AND($B$805&lt;&gt;"",$A799&lt;&gt;"",ISNUMBER(SEARCH(LEFT($A799,1),SUBSTITUTE(SUBSTITUTE(SUBSTITUTE(SUBSTITUTE(UPPER($B$805),"，",","),"、",","),"；",",")," ",""))),NOT(ISNUMBER(SEARCH(LEFT($A799,1),SUBSTITUTE(SUBSTITUTE(SUBSTITUTE(SUBSTITUTE(UPPER($G$797),"，",","),"、",","),"；",",")," ","")))))</formula>
    </cfRule>
    <cfRule type="expression" dxfId="1796" priority="2425">
      <formula>AND($B$805&lt;&gt;"",$A799&lt;&gt;"",ISNUMBER(SEARCH(LEFT($A799,1),SUBSTITUTE(SUBSTITUTE(SUBSTITUTE(SUBSTITUTE(UPPER($G$797),"，",","),"、",","),"；",",")," ",""))))</formula>
    </cfRule>
  </conditionalFormatting>
  <conditionalFormatting sqref="A812:B816">
    <cfRule type="expression" dxfId="1795" priority="2435">
      <formula>AND($B$818&lt;&gt;"",$A812&lt;&gt;"",ISNUMBER(SEARCH(LEFT($A812,1),SUBSTITUTE(SUBSTITUTE(SUBSTITUTE(SUBSTITUTE(UPPER($G$810),"，",","),"、",","),"；",",")," ",""))))</formula>
    </cfRule>
    <cfRule type="expression" dxfId="1794" priority="2436">
      <formula>AND($B$818&lt;&gt;"",$A812&lt;&gt;"",ISNUMBER(SEARCH(LEFT($A812,1),SUBSTITUTE(SUBSTITUTE(SUBSTITUTE(SUBSTITUTE(UPPER($B$818),"，",","),"、",","),"；",",")," ",""))),NOT(ISNUMBER(SEARCH(LEFT($A812,1),SUBSTITUTE(SUBSTITUTE(SUBSTITUTE(SUBSTITUTE(UPPER($G$810),"，",","),"、",","),"；",",")," ","")))))</formula>
    </cfRule>
  </conditionalFormatting>
  <conditionalFormatting sqref="A825:B829">
    <cfRule type="expression" dxfId="1793" priority="2445">
      <formula>AND($B$831&lt;&gt;"",$A825&lt;&gt;"",ISNUMBER(SEARCH(LEFT($A825,1),SUBSTITUTE(SUBSTITUTE(SUBSTITUTE(SUBSTITUTE(UPPER($G$823),"，",","),"、",","),"；",",")," ",""))))</formula>
    </cfRule>
    <cfRule type="expression" dxfId="1792" priority="2446">
      <formula>AND($B$831&lt;&gt;"",$A825&lt;&gt;"",ISNUMBER(SEARCH(LEFT($A825,1),SUBSTITUTE(SUBSTITUTE(SUBSTITUTE(SUBSTITUTE(UPPER($B$831),"，",","),"、",","),"；",",")," ",""))),NOT(ISNUMBER(SEARCH(LEFT($A825,1),SUBSTITUTE(SUBSTITUTE(SUBSTITUTE(SUBSTITUTE(UPPER($G$823),"，",","),"、",","),"；",",")," ","")))))</formula>
    </cfRule>
  </conditionalFormatting>
  <conditionalFormatting sqref="A838:B842">
    <cfRule type="expression" dxfId="1791" priority="2455">
      <formula>AND($B$844&lt;&gt;"",$A838&lt;&gt;"",ISNUMBER(SEARCH(LEFT($A838,1),SUBSTITUTE(SUBSTITUTE(SUBSTITUTE(SUBSTITUTE(UPPER($G$836),"，",","),"、",","),"；",",")," ",""))))</formula>
    </cfRule>
    <cfRule type="expression" dxfId="1790" priority="2456">
      <formula>AND($B$844&lt;&gt;"",$A838&lt;&gt;"",ISNUMBER(SEARCH(LEFT($A838,1),SUBSTITUTE(SUBSTITUTE(SUBSTITUTE(SUBSTITUTE(UPPER($B$844),"，",","),"、",","),"；",",")," ",""))),NOT(ISNUMBER(SEARCH(LEFT($A838,1),SUBSTITUTE(SUBSTITUTE(SUBSTITUTE(SUBSTITUTE(UPPER($G$836),"，",","),"、",","),"；",",")," ","")))))</formula>
    </cfRule>
  </conditionalFormatting>
  <conditionalFormatting sqref="A851:B855">
    <cfRule type="expression" dxfId="1789" priority="2465">
      <formula>AND($B$857&lt;&gt;"",$A851&lt;&gt;"",ISNUMBER(SEARCH(LEFT($A851,1),SUBSTITUTE(SUBSTITUTE(SUBSTITUTE(SUBSTITUTE(UPPER($G$849),"，",","),"、",","),"；",",")," ",""))))</formula>
    </cfRule>
    <cfRule type="expression" dxfId="1788" priority="2466">
      <formula>AND($B$857&lt;&gt;"",$A851&lt;&gt;"",ISNUMBER(SEARCH(LEFT($A851,1),SUBSTITUTE(SUBSTITUTE(SUBSTITUTE(SUBSTITUTE(UPPER($B$857),"，",","),"、",","),"；",",")," ",""))),NOT(ISNUMBER(SEARCH(LEFT($A851,1),SUBSTITUTE(SUBSTITUTE(SUBSTITUTE(SUBSTITUTE(UPPER($G$849),"，",","),"、",","),"；",",")," ","")))))</formula>
    </cfRule>
  </conditionalFormatting>
  <conditionalFormatting sqref="A864:B868">
    <cfRule type="expression" dxfId="1787" priority="2475">
      <formula>AND($B$870&lt;&gt;"",$A864&lt;&gt;"",ISNUMBER(SEARCH(LEFT($A864,1),SUBSTITUTE(SUBSTITUTE(SUBSTITUTE(SUBSTITUTE(UPPER($G$862),"，",","),"、",","),"；",",")," ",""))))</formula>
    </cfRule>
    <cfRule type="expression" dxfId="1786" priority="2476">
      <formula>AND($B$870&lt;&gt;"",$A864&lt;&gt;"",ISNUMBER(SEARCH(LEFT($A864,1),SUBSTITUTE(SUBSTITUTE(SUBSTITUTE(SUBSTITUTE(UPPER($B$870),"，",","),"、",","),"；",",")," ",""))),NOT(ISNUMBER(SEARCH(LEFT($A864,1),SUBSTITUTE(SUBSTITUTE(SUBSTITUTE(SUBSTITUTE(UPPER($G$862),"，",","),"、",","),"；",",")," ","")))))</formula>
    </cfRule>
  </conditionalFormatting>
  <conditionalFormatting sqref="A877:B881">
    <cfRule type="expression" dxfId="1785" priority="2485">
      <formula>AND($B$883&lt;&gt;"",$A877&lt;&gt;"",ISNUMBER(SEARCH(LEFT($A877,1),SUBSTITUTE(SUBSTITUTE(SUBSTITUTE(SUBSTITUTE(UPPER($G$875),"，",","),"、",","),"；",",")," ",""))))</formula>
    </cfRule>
    <cfRule type="expression" dxfId="1784" priority="2486">
      <formula>AND($B$883&lt;&gt;"",$A877&lt;&gt;"",ISNUMBER(SEARCH(LEFT($A877,1),SUBSTITUTE(SUBSTITUTE(SUBSTITUTE(SUBSTITUTE(UPPER($B$883),"，",","),"、",","),"；",",")," ",""))),NOT(ISNUMBER(SEARCH(LEFT($A877,1),SUBSTITUTE(SUBSTITUTE(SUBSTITUTE(SUBSTITUTE(UPPER($G$875),"，",","),"、",","),"；",",")," ","")))))</formula>
    </cfRule>
  </conditionalFormatting>
  <conditionalFormatting sqref="A890:B894">
    <cfRule type="expression" dxfId="1783" priority="2495">
      <formula>AND($B$896&lt;&gt;"",$A890&lt;&gt;"",ISNUMBER(SEARCH(LEFT($A890,1),SUBSTITUTE(SUBSTITUTE(SUBSTITUTE(SUBSTITUTE(UPPER($G$888),"，",","),"、",","),"；",",")," ",""))))</formula>
    </cfRule>
    <cfRule type="expression" dxfId="1782" priority="2496">
      <formula>AND($B$896&lt;&gt;"",$A890&lt;&gt;"",ISNUMBER(SEARCH(LEFT($A890,1),SUBSTITUTE(SUBSTITUTE(SUBSTITUTE(SUBSTITUTE(UPPER($B$896),"，",","),"、",","),"；",",")," ",""))),NOT(ISNUMBER(SEARCH(LEFT($A890,1),SUBSTITUTE(SUBSTITUTE(SUBSTITUTE(SUBSTITUTE(UPPER($G$888),"，",","),"、",","),"；",",")," ","")))))</formula>
    </cfRule>
  </conditionalFormatting>
  <conditionalFormatting sqref="A903:B907">
    <cfRule type="expression" dxfId="1781" priority="2505">
      <formula>AND($B$909&lt;&gt;"",$A903&lt;&gt;"",ISNUMBER(SEARCH(LEFT($A903,1),SUBSTITUTE(SUBSTITUTE(SUBSTITUTE(SUBSTITUTE(UPPER($G$901),"，",","),"、",","),"；",",")," ",""))))</formula>
    </cfRule>
    <cfRule type="expression" dxfId="1780" priority="2506">
      <formula>AND($B$909&lt;&gt;"",$A903&lt;&gt;"",ISNUMBER(SEARCH(LEFT($A903,1),SUBSTITUTE(SUBSTITUTE(SUBSTITUTE(SUBSTITUTE(UPPER($B$909),"，",","),"、",","),"；",",")," ",""))),NOT(ISNUMBER(SEARCH(LEFT($A903,1),SUBSTITUTE(SUBSTITUTE(SUBSTITUTE(SUBSTITUTE(UPPER($G$901),"，",","),"、",","),"；",",")," ","")))))</formula>
    </cfRule>
  </conditionalFormatting>
  <conditionalFormatting sqref="A916:B920">
    <cfRule type="expression" dxfId="1779" priority="2515">
      <formula>AND($B$922&lt;&gt;"",$A916&lt;&gt;"",ISNUMBER(SEARCH(LEFT($A916,1),SUBSTITUTE(SUBSTITUTE(SUBSTITUTE(SUBSTITUTE(UPPER($G$914),"，",","),"、",","),"；",",")," ",""))))</formula>
    </cfRule>
    <cfRule type="expression" dxfId="1778" priority="2516">
      <formula>AND($B$922&lt;&gt;"",$A916&lt;&gt;"",ISNUMBER(SEARCH(LEFT($A916,1),SUBSTITUTE(SUBSTITUTE(SUBSTITUTE(SUBSTITUTE(UPPER($B$922),"，",","),"、",","),"；",",")," ",""))),NOT(ISNUMBER(SEARCH(LEFT($A916,1),SUBSTITUTE(SUBSTITUTE(SUBSTITUTE(SUBSTITUTE(UPPER($G$914),"，",","),"、",","),"；",",")," ","")))))</formula>
    </cfRule>
  </conditionalFormatting>
  <conditionalFormatting sqref="A929:B933">
    <cfRule type="expression" dxfId="1777" priority="2525">
      <formula>AND($B$935&lt;&gt;"",$A929&lt;&gt;"",ISNUMBER(SEARCH(LEFT($A929,1),SUBSTITUTE(SUBSTITUTE(SUBSTITUTE(SUBSTITUTE(UPPER($G$927),"，",","),"、",","),"；",",")," ",""))))</formula>
    </cfRule>
    <cfRule type="expression" dxfId="1776" priority="2526">
      <formula>AND($B$935&lt;&gt;"",$A929&lt;&gt;"",ISNUMBER(SEARCH(LEFT($A929,1),SUBSTITUTE(SUBSTITUTE(SUBSTITUTE(SUBSTITUTE(UPPER($B$935),"，",","),"、",","),"；",",")," ",""))),NOT(ISNUMBER(SEARCH(LEFT($A929,1),SUBSTITUTE(SUBSTITUTE(SUBSTITUTE(SUBSTITUTE(UPPER($G$927),"，",","),"、",","),"；",",")," ","")))))</formula>
    </cfRule>
  </conditionalFormatting>
  <conditionalFormatting sqref="A942:B946">
    <cfRule type="expression" dxfId="1775" priority="2535">
      <formula>AND($B$948&lt;&gt;"",$A942&lt;&gt;"",ISNUMBER(SEARCH(LEFT($A942,1),SUBSTITUTE(SUBSTITUTE(SUBSTITUTE(SUBSTITUTE(UPPER($G$940),"，",","),"、",","),"；",",")," ",""))))</formula>
    </cfRule>
    <cfRule type="expression" dxfId="1774" priority="2536">
      <formula>AND($B$948&lt;&gt;"",$A942&lt;&gt;"",ISNUMBER(SEARCH(LEFT($A942,1),SUBSTITUTE(SUBSTITUTE(SUBSTITUTE(SUBSTITUTE(UPPER($B$948),"，",","),"、",","),"；",",")," ",""))),NOT(ISNUMBER(SEARCH(LEFT($A942,1),SUBSTITUTE(SUBSTITUTE(SUBSTITUTE(SUBSTITUTE(UPPER($G$940),"，",","),"、",","),"；",",")," ","")))))</formula>
    </cfRule>
  </conditionalFormatting>
  <conditionalFormatting sqref="A955:B959">
    <cfRule type="expression" dxfId="1773" priority="2546">
      <formula>AND($B$961&lt;&gt;"",$A955&lt;&gt;"",ISNUMBER(SEARCH(LEFT($A955,1),SUBSTITUTE(SUBSTITUTE(SUBSTITUTE(SUBSTITUTE(UPPER($B$961),"，",","),"、",","),"；",",")," ",""))),NOT(ISNUMBER(SEARCH(LEFT($A955,1),SUBSTITUTE(SUBSTITUTE(SUBSTITUTE(SUBSTITUTE(UPPER($G$953),"，",","),"、",","),"；",",")," ","")))))</formula>
    </cfRule>
    <cfRule type="expression" dxfId="1772" priority="2545">
      <formula>AND($B$961&lt;&gt;"",$A955&lt;&gt;"",ISNUMBER(SEARCH(LEFT($A955,1),SUBSTITUTE(SUBSTITUTE(SUBSTITUTE(SUBSTITUTE(UPPER($G$953),"，",","),"、",","),"；",",")," ",""))))</formula>
    </cfRule>
  </conditionalFormatting>
  <conditionalFormatting sqref="A968:B972">
    <cfRule type="expression" dxfId="1771" priority="2555">
      <formula>AND($B$974&lt;&gt;"",$A968&lt;&gt;"",ISNUMBER(SEARCH(LEFT($A968,1),SUBSTITUTE(SUBSTITUTE(SUBSTITUTE(SUBSTITUTE(UPPER($G$966),"，",","),"、",","),"；",",")," ",""))))</formula>
    </cfRule>
    <cfRule type="expression" dxfId="1770" priority="2556">
      <formula>AND($B$974&lt;&gt;"",$A968&lt;&gt;"",ISNUMBER(SEARCH(LEFT($A968,1),SUBSTITUTE(SUBSTITUTE(SUBSTITUTE(SUBSTITUTE(UPPER($B$974),"，",","),"、",","),"；",",")," ",""))),NOT(ISNUMBER(SEARCH(LEFT($A968,1),SUBSTITUTE(SUBSTITUTE(SUBSTITUTE(SUBSTITUTE(UPPER($G$966),"，",","),"、",","),"；",",")," ","")))))</formula>
    </cfRule>
  </conditionalFormatting>
  <conditionalFormatting sqref="A981:B985">
    <cfRule type="expression" dxfId="1769" priority="2565">
      <formula>AND($B$987&lt;&gt;"",$A981&lt;&gt;"",ISNUMBER(SEARCH(LEFT($A981,1),SUBSTITUTE(SUBSTITUTE(SUBSTITUTE(SUBSTITUTE(UPPER($G$979),"，",","),"、",","),"；",",")," ",""))))</formula>
    </cfRule>
    <cfRule type="expression" dxfId="1768" priority="2566">
      <formula>AND($B$987&lt;&gt;"",$A981&lt;&gt;"",ISNUMBER(SEARCH(LEFT($A981,1),SUBSTITUTE(SUBSTITUTE(SUBSTITUTE(SUBSTITUTE(UPPER($B$987),"，",","),"、",","),"；",",")," ",""))),NOT(ISNUMBER(SEARCH(LEFT($A981,1),SUBSTITUTE(SUBSTITUTE(SUBSTITUTE(SUBSTITUTE(UPPER($G$979),"，",","),"、",","),"；",",")," ","")))))</formula>
    </cfRule>
  </conditionalFormatting>
  <conditionalFormatting sqref="A994:B998">
    <cfRule type="expression" dxfId="1767" priority="2575">
      <formula>AND($B$1000&lt;&gt;"",$A994&lt;&gt;"",ISNUMBER(SEARCH(LEFT($A994,1),SUBSTITUTE(SUBSTITUTE(SUBSTITUTE(SUBSTITUTE(UPPER($G$992),"，",","),"、",","),"；",",")," ",""))))</formula>
    </cfRule>
    <cfRule type="expression" dxfId="1766" priority="2576">
      <formula>AND($B$1000&lt;&gt;"",$A994&lt;&gt;"",ISNUMBER(SEARCH(LEFT($A994,1),SUBSTITUTE(SUBSTITUTE(SUBSTITUTE(SUBSTITUTE(UPPER($B$1000),"，",","),"、",","),"；",",")," ",""))),NOT(ISNUMBER(SEARCH(LEFT($A994,1),SUBSTITUTE(SUBSTITUTE(SUBSTITUTE(SUBSTITUTE(UPPER($G$992),"，",","),"、",","),"；",",")," ","")))))</formula>
    </cfRule>
  </conditionalFormatting>
  <conditionalFormatting sqref="A1007:B1011">
    <cfRule type="expression" dxfId="1765" priority="2585">
      <formula>AND($B$1013&lt;&gt;"",$A1007&lt;&gt;"",ISNUMBER(SEARCH(LEFT($A1007,1),SUBSTITUTE(SUBSTITUTE(SUBSTITUTE(SUBSTITUTE(UPPER($G$1005),"，",","),"、",","),"；",",")," ",""))))</formula>
    </cfRule>
    <cfRule type="expression" dxfId="1764" priority="2586">
      <formula>AND($B$1013&lt;&gt;"",$A1007&lt;&gt;"",ISNUMBER(SEARCH(LEFT($A1007,1),SUBSTITUTE(SUBSTITUTE(SUBSTITUTE(SUBSTITUTE(UPPER($B$1013),"，",","),"、",","),"；",",")," ",""))),NOT(ISNUMBER(SEARCH(LEFT($A1007,1),SUBSTITUTE(SUBSTITUTE(SUBSTITUTE(SUBSTITUTE(UPPER($G$1005),"，",","),"、",","),"；",",")," ","")))))</formula>
    </cfRule>
  </conditionalFormatting>
  <conditionalFormatting sqref="A1020:B1024">
    <cfRule type="expression" dxfId="1763" priority="2595">
      <formula>AND($B$1026&lt;&gt;"",$A1020&lt;&gt;"",ISNUMBER(SEARCH(LEFT($A1020,1),SUBSTITUTE(SUBSTITUTE(SUBSTITUTE(SUBSTITUTE(UPPER($G$1018),"，",","),"、",","),"；",",")," ",""))))</formula>
    </cfRule>
    <cfRule type="expression" dxfId="1762" priority="2596">
      <formula>AND($B$1026&lt;&gt;"",$A1020&lt;&gt;"",ISNUMBER(SEARCH(LEFT($A1020,1),SUBSTITUTE(SUBSTITUTE(SUBSTITUTE(SUBSTITUTE(UPPER($B$1026),"，",","),"、",","),"；",",")," ",""))),NOT(ISNUMBER(SEARCH(LEFT($A1020,1),SUBSTITUTE(SUBSTITUTE(SUBSTITUTE(SUBSTITUTE(UPPER($G$1018),"，",","),"、",","),"；",",")," ","")))))</formula>
    </cfRule>
  </conditionalFormatting>
  <conditionalFormatting sqref="A1033:B1037">
    <cfRule type="expression" dxfId="1761" priority="2605">
      <formula>AND($B$1039&lt;&gt;"",$A1033&lt;&gt;"",ISNUMBER(SEARCH(LEFT($A1033,1),SUBSTITUTE(SUBSTITUTE(SUBSTITUTE(SUBSTITUTE(UPPER($G$1031),"，",","),"、",","),"；",",")," ",""))))</formula>
    </cfRule>
    <cfRule type="expression" dxfId="1760" priority="2606">
      <formula>AND($B$1039&lt;&gt;"",$A1033&lt;&gt;"",ISNUMBER(SEARCH(LEFT($A1033,1),SUBSTITUTE(SUBSTITUTE(SUBSTITUTE(SUBSTITUTE(UPPER($B$1039),"，",","),"、",","),"；",",")," ",""))),NOT(ISNUMBER(SEARCH(LEFT($A1033,1),SUBSTITUTE(SUBSTITUTE(SUBSTITUTE(SUBSTITUTE(UPPER($G$1031),"，",","),"、",","),"；",",")," ","")))))</formula>
    </cfRule>
  </conditionalFormatting>
  <conditionalFormatting sqref="A1046:B1050">
    <cfRule type="expression" dxfId="1759" priority="2615">
      <formula>AND($B$1052&lt;&gt;"",$A1046&lt;&gt;"",ISNUMBER(SEARCH(LEFT($A1046,1),SUBSTITUTE(SUBSTITUTE(SUBSTITUTE(SUBSTITUTE(UPPER($G$1044),"，",","),"、",","),"；",",")," ",""))))</formula>
    </cfRule>
    <cfRule type="expression" dxfId="1758" priority="2616">
      <formula>AND($B$1052&lt;&gt;"",$A1046&lt;&gt;"",ISNUMBER(SEARCH(LEFT($A1046,1),SUBSTITUTE(SUBSTITUTE(SUBSTITUTE(SUBSTITUTE(UPPER($B$1052),"，",","),"、",","),"；",",")," ",""))),NOT(ISNUMBER(SEARCH(LEFT($A1046,1),SUBSTITUTE(SUBSTITUTE(SUBSTITUTE(SUBSTITUTE(UPPER($G$1044),"，",","),"、",","),"；",",")," ","")))))</formula>
    </cfRule>
  </conditionalFormatting>
  <conditionalFormatting sqref="A1059:B1063">
    <cfRule type="expression" dxfId="1757" priority="2625">
      <formula>AND($B$1065&lt;&gt;"",$A1059&lt;&gt;"",ISNUMBER(SEARCH(LEFT($A1059,1),SUBSTITUTE(SUBSTITUTE(SUBSTITUTE(SUBSTITUTE(UPPER($G$1057),"，",","),"、",","),"；",",")," ",""))))</formula>
    </cfRule>
    <cfRule type="expression" dxfId="1756" priority="2626">
      <formula>AND($B$1065&lt;&gt;"",$A1059&lt;&gt;"",ISNUMBER(SEARCH(LEFT($A1059,1),SUBSTITUTE(SUBSTITUTE(SUBSTITUTE(SUBSTITUTE(UPPER($B$1065),"，",","),"、",","),"；",",")," ",""))),NOT(ISNUMBER(SEARCH(LEFT($A1059,1),SUBSTITUTE(SUBSTITUTE(SUBSTITUTE(SUBSTITUTE(UPPER($G$1057),"，",","),"、",","),"；",",")," ","")))))</formula>
    </cfRule>
  </conditionalFormatting>
  <conditionalFormatting sqref="A1072:B1076">
    <cfRule type="expression" dxfId="1755" priority="2635">
      <formula>AND($B$1078&lt;&gt;"",$A1072&lt;&gt;"",ISNUMBER(SEARCH(LEFT($A1072,1),SUBSTITUTE(SUBSTITUTE(SUBSTITUTE(SUBSTITUTE(UPPER($G$1070),"，",","),"、",","),"；",",")," ",""))))</formula>
    </cfRule>
    <cfRule type="expression" dxfId="1754" priority="2636">
      <formula>AND($B$1078&lt;&gt;"",$A1072&lt;&gt;"",ISNUMBER(SEARCH(LEFT($A1072,1),SUBSTITUTE(SUBSTITUTE(SUBSTITUTE(SUBSTITUTE(UPPER($B$1078),"，",","),"、",","),"；",",")," ",""))),NOT(ISNUMBER(SEARCH(LEFT($A1072,1),SUBSTITUTE(SUBSTITUTE(SUBSTITUTE(SUBSTITUTE(UPPER($G$1070),"，",","),"、",","),"；",",")," ","")))))</formula>
    </cfRule>
  </conditionalFormatting>
  <conditionalFormatting sqref="A1085:B1089">
    <cfRule type="expression" dxfId="1753" priority="2645">
      <formula>AND($B$1091&lt;&gt;"",$A1085&lt;&gt;"",ISNUMBER(SEARCH(LEFT($A1085,1),SUBSTITUTE(SUBSTITUTE(SUBSTITUTE(SUBSTITUTE(UPPER($G$1083),"，",","),"、",","),"；",",")," ",""))))</formula>
    </cfRule>
    <cfRule type="expression" dxfId="1752" priority="2646">
      <formula>AND($B$1091&lt;&gt;"",$A1085&lt;&gt;"",ISNUMBER(SEARCH(LEFT($A1085,1),SUBSTITUTE(SUBSTITUTE(SUBSTITUTE(SUBSTITUTE(UPPER($B$1091),"，",","),"、",","),"；",",")," ",""))),NOT(ISNUMBER(SEARCH(LEFT($A1085,1),SUBSTITUTE(SUBSTITUTE(SUBSTITUTE(SUBSTITUTE(UPPER($G$1083),"，",","),"、",","),"；",",")," ","")))))</formula>
    </cfRule>
  </conditionalFormatting>
  <conditionalFormatting sqref="A1098:B1102">
    <cfRule type="expression" dxfId="1751" priority="2655">
      <formula>AND($B$1104&lt;&gt;"",$A1098&lt;&gt;"",ISNUMBER(SEARCH(LEFT($A1098,1),SUBSTITUTE(SUBSTITUTE(SUBSTITUTE(SUBSTITUTE(UPPER($G$1096),"，",","),"、",","),"；",",")," ",""))))</formula>
    </cfRule>
    <cfRule type="expression" dxfId="1750" priority="2656">
      <formula>AND($B$1104&lt;&gt;"",$A1098&lt;&gt;"",ISNUMBER(SEARCH(LEFT($A1098,1),SUBSTITUTE(SUBSTITUTE(SUBSTITUTE(SUBSTITUTE(UPPER($B$1104),"，",","),"、",","),"；",",")," ",""))),NOT(ISNUMBER(SEARCH(LEFT($A1098,1),SUBSTITUTE(SUBSTITUTE(SUBSTITUTE(SUBSTITUTE(UPPER($G$1096),"，",","),"、",","),"；",",")," ","")))))</formula>
    </cfRule>
  </conditionalFormatting>
  <conditionalFormatting sqref="A1111:B1115">
    <cfRule type="expression" dxfId="1749" priority="2665">
      <formula>AND($B$1117&lt;&gt;"",$A1111&lt;&gt;"",ISNUMBER(SEARCH(LEFT($A1111,1),SUBSTITUTE(SUBSTITUTE(SUBSTITUTE(SUBSTITUTE(UPPER($G$1109),"，",","),"、",","),"；",",")," ",""))))</formula>
    </cfRule>
    <cfRule type="expression" dxfId="1748" priority="2666">
      <formula>AND($B$1117&lt;&gt;"",$A1111&lt;&gt;"",ISNUMBER(SEARCH(LEFT($A1111,1),SUBSTITUTE(SUBSTITUTE(SUBSTITUTE(SUBSTITUTE(UPPER($B$1117),"，",","),"、",","),"；",",")," ",""))),NOT(ISNUMBER(SEARCH(LEFT($A1111,1),SUBSTITUTE(SUBSTITUTE(SUBSTITUTE(SUBSTITUTE(UPPER($G$1109),"，",","),"、",","),"；",",")," ","")))))</formula>
    </cfRule>
  </conditionalFormatting>
  <conditionalFormatting sqref="A1124:B1128">
    <cfRule type="expression" dxfId="1747" priority="2675">
      <formula>AND($B$1130&lt;&gt;"",$A1124&lt;&gt;"",ISNUMBER(SEARCH(LEFT($A1124,1),SUBSTITUTE(SUBSTITUTE(SUBSTITUTE(SUBSTITUTE(UPPER($G$1122),"，",","),"、",","),"；",",")," ",""))))</formula>
    </cfRule>
    <cfRule type="expression" dxfId="1746" priority="2676">
      <formula>AND($B$1130&lt;&gt;"",$A1124&lt;&gt;"",ISNUMBER(SEARCH(LEFT($A1124,1),SUBSTITUTE(SUBSTITUTE(SUBSTITUTE(SUBSTITUTE(UPPER($B$1130),"，",","),"、",","),"；",",")," ",""))),NOT(ISNUMBER(SEARCH(LEFT($A1124,1),SUBSTITUTE(SUBSTITUTE(SUBSTITUTE(SUBSTITUTE(UPPER($G$1122),"，",","),"、",","),"；",",")," ","")))))</formula>
    </cfRule>
  </conditionalFormatting>
  <conditionalFormatting sqref="A1137:B1141">
    <cfRule type="expression" dxfId="1745" priority="2685">
      <formula>AND($B$1143&lt;&gt;"",$A1137&lt;&gt;"",ISNUMBER(SEARCH(LEFT($A1137,1),SUBSTITUTE(SUBSTITUTE(SUBSTITUTE(SUBSTITUTE(UPPER($G$1135),"，",","),"、",","),"；",",")," ",""))))</formula>
    </cfRule>
    <cfRule type="expression" dxfId="1744" priority="2686">
      <formula>AND($B$1143&lt;&gt;"",$A1137&lt;&gt;"",ISNUMBER(SEARCH(LEFT($A1137,1),SUBSTITUTE(SUBSTITUTE(SUBSTITUTE(SUBSTITUTE(UPPER($B$1143),"，",","),"、",","),"；",",")," ",""))),NOT(ISNUMBER(SEARCH(LEFT($A1137,1),SUBSTITUTE(SUBSTITUTE(SUBSTITUTE(SUBSTITUTE(UPPER($G$1135),"，",","),"、",","),"；",",")," ","")))))</formula>
    </cfRule>
  </conditionalFormatting>
  <conditionalFormatting sqref="A1150:B1154">
    <cfRule type="expression" dxfId="1743" priority="2695">
      <formula>AND($B$1156&lt;&gt;"",$A1150&lt;&gt;"",ISNUMBER(SEARCH(LEFT($A1150,1),SUBSTITUTE(SUBSTITUTE(SUBSTITUTE(SUBSTITUTE(UPPER($G$1148),"，",","),"、",","),"；",",")," ",""))))</formula>
    </cfRule>
    <cfRule type="expression" dxfId="1742" priority="2696">
      <formula>AND($B$1156&lt;&gt;"",$A1150&lt;&gt;"",ISNUMBER(SEARCH(LEFT($A1150,1),SUBSTITUTE(SUBSTITUTE(SUBSTITUTE(SUBSTITUTE(UPPER($B$1156),"，",","),"、",","),"；",",")," ",""))),NOT(ISNUMBER(SEARCH(LEFT($A1150,1),SUBSTITUTE(SUBSTITUTE(SUBSTITUTE(SUBSTITUTE(UPPER($G$1148),"，",","),"、",","),"；",",")," ","")))))</formula>
    </cfRule>
  </conditionalFormatting>
  <conditionalFormatting sqref="A1163:B1167">
    <cfRule type="expression" dxfId="1741" priority="2705">
      <formula>AND($B$1169&lt;&gt;"",$A1163&lt;&gt;"",ISNUMBER(SEARCH(LEFT($A1163,1),SUBSTITUTE(SUBSTITUTE(SUBSTITUTE(SUBSTITUTE(UPPER($G$1161),"，",","),"、",","),"；",",")," ",""))))</formula>
    </cfRule>
    <cfRule type="expression" dxfId="1740" priority="2706">
      <formula>AND($B$1169&lt;&gt;"",$A1163&lt;&gt;"",ISNUMBER(SEARCH(LEFT($A1163,1),SUBSTITUTE(SUBSTITUTE(SUBSTITUTE(SUBSTITUTE(UPPER($B$1169),"，",","),"、",","),"；",",")," ",""))),NOT(ISNUMBER(SEARCH(LEFT($A1163,1),SUBSTITUTE(SUBSTITUTE(SUBSTITUTE(SUBSTITUTE(UPPER($G$1161),"，",","),"、",","),"；",",")," ","")))))</formula>
    </cfRule>
  </conditionalFormatting>
  <conditionalFormatting sqref="A1176:B1180">
    <cfRule type="expression" dxfId="1739" priority="2715">
      <formula>AND($B$1182&lt;&gt;"",$A1176&lt;&gt;"",ISNUMBER(SEARCH(LEFT($A1176,1),SUBSTITUTE(SUBSTITUTE(SUBSTITUTE(SUBSTITUTE(UPPER($G$1174),"，",","),"、",","),"；",",")," ",""))))</formula>
    </cfRule>
    <cfRule type="expression" dxfId="1738" priority="2716">
      <formula>AND($B$1182&lt;&gt;"",$A1176&lt;&gt;"",ISNUMBER(SEARCH(LEFT($A1176,1),SUBSTITUTE(SUBSTITUTE(SUBSTITUTE(SUBSTITUTE(UPPER($B$1182),"，",","),"、",","),"；",",")," ",""))),NOT(ISNUMBER(SEARCH(LEFT($A1176,1),SUBSTITUTE(SUBSTITUTE(SUBSTITUTE(SUBSTITUTE(UPPER($G$1174),"，",","),"、",","),"；",",")," ","")))))</formula>
    </cfRule>
  </conditionalFormatting>
  <conditionalFormatting sqref="A1189:B1193">
    <cfRule type="expression" dxfId="1737" priority="2725">
      <formula>AND($B$1195&lt;&gt;"",$A1189&lt;&gt;"",ISNUMBER(SEARCH(LEFT($A1189,1),SUBSTITUTE(SUBSTITUTE(SUBSTITUTE(SUBSTITUTE(UPPER($G$1187),"，",","),"、",","),"；",",")," ",""))))</formula>
    </cfRule>
    <cfRule type="expression" dxfId="1736" priority="2726">
      <formula>AND($B$1195&lt;&gt;"",$A1189&lt;&gt;"",ISNUMBER(SEARCH(LEFT($A1189,1),SUBSTITUTE(SUBSTITUTE(SUBSTITUTE(SUBSTITUTE(UPPER($B$1195),"，",","),"、",","),"；",",")," ",""))),NOT(ISNUMBER(SEARCH(LEFT($A1189,1),SUBSTITUTE(SUBSTITUTE(SUBSTITUTE(SUBSTITUTE(UPPER($G$1187),"，",","),"、",","),"；",",")," ","")))))</formula>
    </cfRule>
  </conditionalFormatting>
  <conditionalFormatting sqref="A1202:B1206">
    <cfRule type="expression" dxfId="1735" priority="2735">
      <formula>AND($B$1208&lt;&gt;"",$A1202&lt;&gt;"",ISNUMBER(SEARCH(LEFT($A1202,1),SUBSTITUTE(SUBSTITUTE(SUBSTITUTE(SUBSTITUTE(UPPER($G$1200),"，",","),"、",","),"；",",")," ",""))))</formula>
    </cfRule>
    <cfRule type="expression" dxfId="1734" priority="2736">
      <formula>AND($B$1208&lt;&gt;"",$A1202&lt;&gt;"",ISNUMBER(SEARCH(LEFT($A1202,1),SUBSTITUTE(SUBSTITUTE(SUBSTITUTE(SUBSTITUTE(UPPER($B$1208),"，",","),"、",","),"；",",")," ",""))),NOT(ISNUMBER(SEARCH(LEFT($A1202,1),SUBSTITUTE(SUBSTITUTE(SUBSTITUTE(SUBSTITUTE(UPPER($G$1200),"，",","),"、",","),"；",",")," ","")))))</formula>
    </cfRule>
  </conditionalFormatting>
  <conditionalFormatting sqref="A1215:B1219">
    <cfRule type="expression" dxfId="1733" priority="2745">
      <formula>AND($B$1221&lt;&gt;"",$A1215&lt;&gt;"",ISNUMBER(SEARCH(LEFT($A1215,1),SUBSTITUTE(SUBSTITUTE(SUBSTITUTE(SUBSTITUTE(UPPER($G$1213),"，",","),"、",","),"；",",")," ",""))))</formula>
    </cfRule>
    <cfRule type="expression" dxfId="1732" priority="2746">
      <formula>AND($B$1221&lt;&gt;"",$A1215&lt;&gt;"",ISNUMBER(SEARCH(LEFT($A1215,1),SUBSTITUTE(SUBSTITUTE(SUBSTITUTE(SUBSTITUTE(UPPER($B$1221),"，",","),"、",","),"；",",")," ",""))),NOT(ISNUMBER(SEARCH(LEFT($A1215,1),SUBSTITUTE(SUBSTITUTE(SUBSTITUTE(SUBSTITUTE(UPPER($G$1213),"，",","),"、",","),"；",",")," ","")))))</formula>
    </cfRule>
  </conditionalFormatting>
  <conditionalFormatting sqref="A1228:B1232">
    <cfRule type="expression" dxfId="1731" priority="2755">
      <formula>AND($B$1234&lt;&gt;"",$A1228&lt;&gt;"",ISNUMBER(SEARCH(LEFT($A1228,1),SUBSTITUTE(SUBSTITUTE(SUBSTITUTE(SUBSTITUTE(UPPER($G$1226),"，",","),"、",","),"；",",")," ",""))))</formula>
    </cfRule>
    <cfRule type="expression" dxfId="1730" priority="2756">
      <formula>AND($B$1234&lt;&gt;"",$A1228&lt;&gt;"",ISNUMBER(SEARCH(LEFT($A1228,1),SUBSTITUTE(SUBSTITUTE(SUBSTITUTE(SUBSTITUTE(UPPER($B$1234),"，",","),"、",","),"；",",")," ",""))),NOT(ISNUMBER(SEARCH(LEFT($A1228,1),SUBSTITUTE(SUBSTITUTE(SUBSTITUTE(SUBSTITUTE(UPPER($G$1226),"，",","),"、",","),"；",",")," ","")))))</formula>
    </cfRule>
  </conditionalFormatting>
  <conditionalFormatting sqref="A1241:B1245">
    <cfRule type="expression" dxfId="1729" priority="2765">
      <formula>AND($B$1247&lt;&gt;"",$A1241&lt;&gt;"",ISNUMBER(SEARCH(LEFT($A1241,1),SUBSTITUTE(SUBSTITUTE(SUBSTITUTE(SUBSTITUTE(UPPER($G$1239),"，",","),"、",","),"；",",")," ",""))))</formula>
    </cfRule>
    <cfRule type="expression" dxfId="1728" priority="2766">
      <formula>AND($B$1247&lt;&gt;"",$A1241&lt;&gt;"",ISNUMBER(SEARCH(LEFT($A1241,1),SUBSTITUTE(SUBSTITUTE(SUBSTITUTE(SUBSTITUTE(UPPER($B$1247),"，",","),"、",","),"；",",")," ",""))),NOT(ISNUMBER(SEARCH(LEFT($A1241,1),SUBSTITUTE(SUBSTITUTE(SUBSTITUTE(SUBSTITUTE(UPPER($G$1239),"，",","),"、",","),"；",",")," ","")))))</formula>
    </cfRule>
  </conditionalFormatting>
  <conditionalFormatting sqref="A1254:B1258">
    <cfRule type="expression" dxfId="1727" priority="2775">
      <formula>AND($B$1260&lt;&gt;"",$A1254&lt;&gt;"",ISNUMBER(SEARCH(LEFT($A1254,1),SUBSTITUTE(SUBSTITUTE(SUBSTITUTE(SUBSTITUTE(UPPER($G$1252),"，",","),"、",","),"；",",")," ",""))))</formula>
    </cfRule>
    <cfRule type="expression" dxfId="1726" priority="2776">
      <formula>AND($B$1260&lt;&gt;"",$A1254&lt;&gt;"",ISNUMBER(SEARCH(LEFT($A1254,1),SUBSTITUTE(SUBSTITUTE(SUBSTITUTE(SUBSTITUTE(UPPER($B$1260),"，",","),"、",","),"；",",")," ",""))),NOT(ISNUMBER(SEARCH(LEFT($A1254,1),SUBSTITUTE(SUBSTITUTE(SUBSTITUTE(SUBSTITUTE(UPPER($G$1252),"，",","),"、",","),"；",",")," ","")))))</formula>
    </cfRule>
  </conditionalFormatting>
  <conditionalFormatting sqref="A1267:B1271">
    <cfRule type="expression" dxfId="1725" priority="2785">
      <formula>AND($B$1273&lt;&gt;"",$A1267&lt;&gt;"",ISNUMBER(SEARCH(LEFT($A1267,1),SUBSTITUTE(SUBSTITUTE(SUBSTITUTE(SUBSTITUTE(UPPER($G$1265),"，",","),"、",","),"；",",")," ",""))))</formula>
    </cfRule>
    <cfRule type="expression" dxfId="1724" priority="2786">
      <formula>AND($B$1273&lt;&gt;"",$A1267&lt;&gt;"",ISNUMBER(SEARCH(LEFT($A1267,1),SUBSTITUTE(SUBSTITUTE(SUBSTITUTE(SUBSTITUTE(UPPER($B$1273),"，",","),"、",","),"；",",")," ",""))),NOT(ISNUMBER(SEARCH(LEFT($A1267,1),SUBSTITUTE(SUBSTITUTE(SUBSTITUTE(SUBSTITUTE(UPPER($G$1265),"，",","),"、",","),"；",",")," ","")))))</formula>
    </cfRule>
  </conditionalFormatting>
  <conditionalFormatting sqref="A1280:B1284">
    <cfRule type="expression" dxfId="1723" priority="2795">
      <formula>AND($B$1286&lt;&gt;"",$A1280&lt;&gt;"",ISNUMBER(SEARCH(LEFT($A1280,1),SUBSTITUTE(SUBSTITUTE(SUBSTITUTE(SUBSTITUTE(UPPER($G$1278),"，",","),"、",","),"；",",")," ",""))))</formula>
    </cfRule>
    <cfRule type="expression" dxfId="1722" priority="2796">
      <formula>AND($B$1286&lt;&gt;"",$A1280&lt;&gt;"",ISNUMBER(SEARCH(LEFT($A1280,1),SUBSTITUTE(SUBSTITUTE(SUBSTITUTE(SUBSTITUTE(UPPER($B$1286),"，",","),"、",","),"；",",")," ",""))),NOT(ISNUMBER(SEARCH(LEFT($A1280,1),SUBSTITUTE(SUBSTITUTE(SUBSTITUTE(SUBSTITUTE(UPPER($G$1278),"，",","),"、",","),"；",",")," ","")))))</formula>
    </cfRule>
  </conditionalFormatting>
  <conditionalFormatting sqref="A1293:B1297">
    <cfRule type="expression" dxfId="1721" priority="2805">
      <formula>AND($B$1299&lt;&gt;"",$A1293&lt;&gt;"",ISNUMBER(SEARCH(LEFT($A1293,1),SUBSTITUTE(SUBSTITUTE(SUBSTITUTE(SUBSTITUTE(UPPER($G$1291),"，",","),"、",","),"；",",")," ",""))))</formula>
    </cfRule>
    <cfRule type="expression" dxfId="1720" priority="2806">
      <formula>AND($B$1299&lt;&gt;"",$A1293&lt;&gt;"",ISNUMBER(SEARCH(LEFT($A1293,1),SUBSTITUTE(SUBSTITUTE(SUBSTITUTE(SUBSTITUTE(UPPER($B$1299),"，",","),"、",","),"；",",")," ",""))),NOT(ISNUMBER(SEARCH(LEFT($A1293,1),SUBSTITUTE(SUBSTITUTE(SUBSTITUTE(SUBSTITUTE(UPPER($G$1291),"，",","),"、",","),"；",",")," ","")))))</formula>
    </cfRule>
  </conditionalFormatting>
  <conditionalFormatting sqref="B52:C53">
    <cfRule type="expression" dxfId="1719" priority="2">
      <formula>AND($D52&lt;&gt;"",OR($A52="A:",$A52="B:",$A52="C:",$A52="D:",$A52="E:",$A52="F:"),ISNUMBER(SEARCH(LEFT($A52,1),SUBSTITUTE(SUBSTITUTE(SUBSTITUTE($D52," ",""),"、",","),"，",","))),NOT(ISNUMBER(SEARCH(LEFT($A52,1),SUBSTITUTE(SUBSTITUTE(SUBSTITUTE($G52," ",""),"、",","),"，",",")))))</formula>
    </cfRule>
    <cfRule type="expression" dxfId="1718" priority="1">
      <formula>AND($D52&lt;&gt;"",OR($A52="A:",$A52="B:",$A52="C:",$A52="D:",$A52="E:",$A52="F:"),ISNUMBER(SEARCH(LEFT($A52,1),SUBSTITUTE(SUBSTITUTE(SUBSTITUTE($G52," ",""),"、",","),"，",","))))</formula>
    </cfRule>
  </conditionalFormatting>
  <dataValidations count="1">
    <dataValidation type="list" errorStyle="information" allowBlank="1" showInputMessage="1" sqref="B1299 B12 B25 B38 B51 B64 B77 B90 B103 B116 B129 B142 B155 B168 B181 B194 B207 B220 B233 B246 B259 B272 B285 B298 B311 B324 B337 B350 B363 B376 B389 B402 B415 B428 B441 B454 B467 B480 B493 B506 B519 B532 B545 B558 B571 B584 B597 B610 B623 B636 B649 B662 B675 B688 B701 B714 B727 B740 B753 B766 B779 B792 B805 B818 B831 B844 B857 B870 B883 B896 B909 B922 B935 B948 B961 B974 B987 B1000 B1013 B1026 B1039 B1052 B1065 B1078 B1091 B1104 B1117 B1130 B1143 B1156 B1169 B1182 B1195 B1208 B1221 B1234 B1247 B1260 B1273 B1286" xr:uid="{9B5B3D63-552B-470A-BF2E-7C808127C328}">
      <formula1>"A,B,C,D,E,F"</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8EFE4-EC0E-40F1-A4F6-61A1206C3B6E}">
  <dimension ref="A1:H1304"/>
  <sheetViews>
    <sheetView workbookViewId="0">
      <pane ySplit="3" topLeftCell="A12" activePane="bottomLeft" state="frozen"/>
      <selection pane="bottomLeft" activeCell="B12" sqref="B12 B25 B38 B51 B64 B77 B90 B103 B116 B129 B142 B155 B168 B181 B194 B207 B220 B233 B246 B259 B272 B285 B298 B311 B324 B337 B350 B363 B376 B389 B402 B415 B428 B441 B454 B467 B480 B493 B506 B519 B532 B545 B558 B571 B584 B597 B610 B623 B636 B649 B662 B675 B688 B701 B714 B727 B740 B753 B766 B779 B792 B805 B818 B831 B844 B857 B870 B883 B896 B909 B922 B935 B948 B961 B974 B987 B1000 B1013 B1026 B1039 B1052 B1065 B1078 B1091 B1104 B1117 B1130 B1143 B1156 B1169 B1182 B1195 B1208 B1221 B1234 B1247 B1260 B1273 B1286 B1299"/>
    </sheetView>
  </sheetViews>
  <sheetFormatPr defaultRowHeight="14.25"/>
  <cols>
    <col min="1" max="1" width="11.75" customWidth="1"/>
    <col min="2" max="2" width="13" customWidth="1"/>
    <col min="3" max="3" width="166.75" customWidth="1"/>
    <col min="4" max="8" width="0" hidden="1" customWidth="1"/>
  </cols>
  <sheetData>
    <row r="1" spans="1:8" ht="21.95" customHeight="1" thickBot="1">
      <c r="A1" s="68" t="s">
        <v>2409</v>
      </c>
      <c r="B1" s="68"/>
      <c r="C1" s="68"/>
      <c r="D1" s="6"/>
      <c r="E1" s="6"/>
      <c r="F1" s="6"/>
      <c r="G1" s="6"/>
      <c r="H1" s="6"/>
    </row>
    <row r="2" spans="1:8" ht="21.95" customHeight="1" thickBot="1">
      <c r="A2" s="69" t="s">
        <v>20</v>
      </c>
      <c r="B2" s="69"/>
      <c r="C2" s="82"/>
      <c r="D2" s="6"/>
      <c r="E2" s="6"/>
      <c r="F2" s="6"/>
      <c r="G2" s="6"/>
      <c r="H2" s="6"/>
    </row>
    <row r="3" spans="1:8" ht="21.95" customHeight="1" thickBot="1">
      <c r="A3" s="71" t="str" cm="1">
        <f t="array" ref="A3">_xlfn.LET(_xlpm.answered,SUMPRODUCT((MOD(ROW(B12:B1299)-12,13)=0)*(B12:B1299&lt;&gt;"")),_xlpm.correct,SUMPRODUCT((MOD(ROW(B13:B1300)-13,13)=0)*(B13:B1300="✅正确")),"📊 进度：已作答 "&amp;_xlpm.answered&amp;"/100  |  正确 "&amp;_xlpm.correct&amp;"  |  正确率 "&amp;IF(_xlpm.answered=0,"0.0%",TEXT(_xlpm.correct/_xlpm.answered,"0.0%")))</f>
        <v>📊 进度：已作答 0/100  |  正确 0  |  正确率 0.0%</v>
      </c>
      <c r="B3" s="71"/>
      <c r="C3" s="72"/>
      <c r="D3" s="6"/>
      <c r="E3" s="6"/>
      <c r="F3" s="6"/>
      <c r="G3" s="6"/>
      <c r="H3" s="6"/>
    </row>
    <row r="4" spans="1:8" ht="58.5" customHeight="1" thickTop="1" thickBot="1">
      <c r="A4" s="8" t="s">
        <v>2893</v>
      </c>
      <c r="B4" s="56" t="s">
        <v>2894</v>
      </c>
      <c r="C4" s="73"/>
      <c r="D4" s="6"/>
      <c r="E4" s="6"/>
      <c r="F4" s="6">
        <v>301</v>
      </c>
      <c r="G4" s="6" t="s">
        <v>27</v>
      </c>
      <c r="H4" s="6"/>
    </row>
    <row r="5" spans="1:8" ht="18.75" customHeight="1">
      <c r="A5" s="9"/>
      <c r="B5" s="74"/>
      <c r="C5" s="75"/>
      <c r="D5" s="6"/>
      <c r="E5" s="6"/>
      <c r="F5" s="6">
        <v>301</v>
      </c>
      <c r="G5" s="6" t="s">
        <v>14</v>
      </c>
      <c r="H5" s="6"/>
    </row>
    <row r="6" spans="1:8" ht="18.75" customHeight="1">
      <c r="A6" s="10" t="s">
        <v>107</v>
      </c>
      <c r="B6" s="64" t="s">
        <v>2895</v>
      </c>
      <c r="C6" s="65"/>
      <c r="D6" s="6"/>
      <c r="E6" s="6"/>
      <c r="F6" s="6">
        <v>301</v>
      </c>
      <c r="G6" s="6" t="s">
        <v>27</v>
      </c>
      <c r="H6" s="6"/>
    </row>
    <row r="7" spans="1:8" ht="18.75" customHeight="1">
      <c r="A7" s="10" t="s">
        <v>108</v>
      </c>
      <c r="B7" s="64" t="s">
        <v>2896</v>
      </c>
      <c r="C7" s="65"/>
      <c r="D7" s="6"/>
      <c r="E7" s="6"/>
      <c r="F7" s="6">
        <v>301</v>
      </c>
      <c r="G7" s="6" t="s">
        <v>27</v>
      </c>
      <c r="H7" s="6"/>
    </row>
    <row r="8" spans="1:8" ht="18.75" customHeight="1">
      <c r="A8" s="10" t="s">
        <v>109</v>
      </c>
      <c r="B8" s="64" t="s">
        <v>2897</v>
      </c>
      <c r="C8" s="65"/>
      <c r="D8" s="6"/>
      <c r="E8" s="6"/>
      <c r="F8" s="6">
        <v>301</v>
      </c>
      <c r="G8" s="6" t="s">
        <v>27</v>
      </c>
      <c r="H8" s="6"/>
    </row>
    <row r="9" spans="1:8" ht="18.75" customHeight="1">
      <c r="A9" s="10" t="s">
        <v>110</v>
      </c>
      <c r="B9" s="64" t="s">
        <v>2898</v>
      </c>
      <c r="C9" s="65"/>
      <c r="D9" s="6"/>
      <c r="E9" s="6"/>
      <c r="F9" s="6">
        <v>301</v>
      </c>
      <c r="G9" s="6" t="s">
        <v>27</v>
      </c>
      <c r="H9" s="6"/>
    </row>
    <row r="10" spans="1:8" ht="18.75" customHeight="1">
      <c r="A10" s="10"/>
      <c r="B10" s="62"/>
      <c r="C10" s="63"/>
      <c r="D10" s="6"/>
      <c r="E10" s="6"/>
      <c r="F10" s="6">
        <v>301</v>
      </c>
      <c r="G10" s="6" t="s">
        <v>27</v>
      </c>
      <c r="H10" s="6"/>
    </row>
    <row r="11" spans="1:8" ht="18.75" customHeight="1" thickBot="1">
      <c r="A11" s="10"/>
      <c r="B11" s="66"/>
      <c r="C11" s="67"/>
      <c r="D11" s="6"/>
      <c r="E11" s="6"/>
      <c r="F11" s="6">
        <v>301</v>
      </c>
      <c r="G11" s="6" t="s">
        <v>27</v>
      </c>
      <c r="H11" s="6"/>
    </row>
    <row r="12" spans="1:8" ht="18.75" customHeight="1" thickBot="1">
      <c r="A12" s="11" t="s">
        <v>111</v>
      </c>
      <c r="B12" s="25"/>
      <c r="C12" s="7"/>
      <c r="D12" s="6"/>
      <c r="E12" s="6"/>
      <c r="F12" s="6">
        <v>301</v>
      </c>
      <c r="G12" s="6" t="s">
        <v>27</v>
      </c>
      <c r="H12" s="6"/>
    </row>
    <row r="13" spans="1:8" ht="18.75" customHeight="1">
      <c r="A13" s="10" t="s">
        <v>112</v>
      </c>
      <c r="B13" s="34" t="str">
        <f>_xlfn.LET(_xlpm.inp,$B$12,_xlpm.nInp,_xlfn.LET(_xlpm.raw,UPPER(TRIM($B$12)),_xlpm.clean,SUBSTITUTE(SUBSTITUTE(SUBSTITUTE(SUBSTITUTE(SUBSTITUTE(_xlpm.raw,"，",","),"、",","),"；",","),"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 s="19"/>
      <c r="D13" s="6"/>
      <c r="E13" s="6"/>
      <c r="F13" s="6">
        <v>301</v>
      </c>
      <c r="G13" s="6" t="s">
        <v>27</v>
      </c>
      <c r="H13" s="6"/>
    </row>
    <row r="14" spans="1:8" ht="18.75" customHeight="1">
      <c r="A14" s="10" t="s">
        <v>113</v>
      </c>
      <c r="B14" s="35" t="str">
        <f>_xlfn.LET(_xlpm.inp,$B$12,_xlpm.nStd,_xlfn.LET(_xlpm.raw,UPPER(TRIM($G$4)),_xlpm.clean,SUBSTITUTE(SUBSTITUTE(SUBSTITUTE(SUBSTITUTE(SUBSTITUTE(_xlpm.raw,"，",","),"、",","),"；",","),"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 s="18"/>
      <c r="D14" s="6"/>
      <c r="E14" s="6"/>
      <c r="F14" s="6">
        <v>301</v>
      </c>
      <c r="G14" s="6" t="s">
        <v>27</v>
      </c>
      <c r="H14" s="6"/>
    </row>
    <row r="15" spans="1:8" ht="18.75" customHeight="1">
      <c r="A15" s="37" t="s">
        <v>114</v>
      </c>
      <c r="B15" s="52" t="str">
        <f>_xlfn.LET(_xlpm.inp,$B$12,_xlpm.p,$H$4,IF(OR(LEN(TRIM(_xlpm.inp))=0,LEN(TRIM(_xlpm.p))=0,_xlpm.p=0),"",_xlpm.p))</f>
        <v/>
      </c>
      <c r="C15" s="53"/>
      <c r="D15" s="6"/>
      <c r="E15" s="6"/>
      <c r="F15" s="6">
        <v>301</v>
      </c>
      <c r="G15" s="6" t="s">
        <v>27</v>
      </c>
      <c r="H15" s="6"/>
    </row>
    <row r="16" spans="1:8" ht="18.75" customHeight="1" thickBot="1">
      <c r="A16" s="12"/>
      <c r="B16" s="54"/>
      <c r="C16" s="55"/>
      <c r="D16" s="6"/>
      <c r="E16" s="6"/>
      <c r="F16" s="6">
        <v>301</v>
      </c>
      <c r="G16" s="6" t="s">
        <v>27</v>
      </c>
      <c r="H16" s="6"/>
    </row>
    <row r="17" spans="1:8" ht="58.5" customHeight="1" thickTop="1" thickBot="1">
      <c r="A17" s="8" t="s">
        <v>2899</v>
      </c>
      <c r="B17" s="56" t="s">
        <v>2900</v>
      </c>
      <c r="C17" s="57"/>
      <c r="D17" s="6"/>
      <c r="E17" s="6"/>
      <c r="F17" s="6">
        <v>302</v>
      </c>
      <c r="G17" s="6" t="s">
        <v>895</v>
      </c>
      <c r="H17" s="6" t="s">
        <v>3140</v>
      </c>
    </row>
    <row r="18" spans="1:8" ht="18.75" customHeight="1">
      <c r="A18" s="13"/>
      <c r="B18" s="58"/>
      <c r="C18" s="59"/>
      <c r="D18" s="6"/>
      <c r="E18" s="6"/>
      <c r="F18" s="6">
        <v>302</v>
      </c>
      <c r="G18" s="6" t="s">
        <v>894</v>
      </c>
      <c r="H18" s="6"/>
    </row>
    <row r="19" spans="1:8" ht="18.75" customHeight="1">
      <c r="A19" s="14" t="s">
        <v>107</v>
      </c>
      <c r="B19" s="60" t="s">
        <v>2901</v>
      </c>
      <c r="C19" s="61"/>
      <c r="D19" s="6"/>
      <c r="E19" s="6"/>
      <c r="F19" s="6">
        <v>302</v>
      </c>
      <c r="G19" s="6" t="s">
        <v>895</v>
      </c>
      <c r="H19" s="6"/>
    </row>
    <row r="20" spans="1:8" ht="18.75" customHeight="1">
      <c r="A20" s="14" t="s">
        <v>108</v>
      </c>
      <c r="B20" s="60" t="s">
        <v>2902</v>
      </c>
      <c r="C20" s="61"/>
      <c r="D20" s="6"/>
      <c r="E20" s="6"/>
      <c r="F20" s="6">
        <v>302</v>
      </c>
      <c r="G20" s="6" t="s">
        <v>895</v>
      </c>
      <c r="H20" s="6"/>
    </row>
    <row r="21" spans="1:8" ht="18.75" customHeight="1">
      <c r="A21" s="14" t="s">
        <v>109</v>
      </c>
      <c r="B21" s="60" t="s">
        <v>2903</v>
      </c>
      <c r="C21" s="61"/>
      <c r="D21" s="6"/>
      <c r="E21" s="6"/>
      <c r="F21" s="6">
        <v>302</v>
      </c>
      <c r="G21" s="6" t="s">
        <v>895</v>
      </c>
      <c r="H21" s="6"/>
    </row>
    <row r="22" spans="1:8" ht="18.75" customHeight="1">
      <c r="A22" s="14" t="s">
        <v>110</v>
      </c>
      <c r="B22" s="60" t="s">
        <v>2904</v>
      </c>
      <c r="C22" s="61"/>
      <c r="D22" s="6"/>
      <c r="E22" s="6"/>
      <c r="F22" s="6">
        <v>302</v>
      </c>
      <c r="G22" s="6" t="s">
        <v>895</v>
      </c>
      <c r="H22" s="6"/>
    </row>
    <row r="23" spans="1:8" ht="18.75" customHeight="1">
      <c r="A23" s="14" t="s">
        <v>826</v>
      </c>
      <c r="B23" s="62" t="s">
        <v>2410</v>
      </c>
      <c r="C23" s="63"/>
      <c r="D23" s="6"/>
      <c r="E23" s="6"/>
      <c r="F23" s="6">
        <v>302</v>
      </c>
      <c r="G23" s="6" t="s">
        <v>895</v>
      </c>
      <c r="H23" s="6"/>
    </row>
    <row r="24" spans="1:8" ht="18.75" customHeight="1" thickBot="1">
      <c r="A24" s="14"/>
      <c r="B24" s="66"/>
      <c r="C24" s="67"/>
      <c r="D24" s="6"/>
      <c r="E24" s="6"/>
      <c r="F24" s="6">
        <v>302</v>
      </c>
      <c r="G24" s="6" t="s">
        <v>895</v>
      </c>
      <c r="H24" s="6"/>
    </row>
    <row r="25" spans="1:8" ht="18.75" customHeight="1" thickBot="1">
      <c r="A25" s="11" t="s">
        <v>111</v>
      </c>
      <c r="B25" s="25"/>
      <c r="C25" s="7"/>
      <c r="D25" s="6"/>
      <c r="E25" s="6"/>
      <c r="F25" s="6">
        <v>302</v>
      </c>
      <c r="G25" s="6" t="s">
        <v>895</v>
      </c>
      <c r="H25" s="6"/>
    </row>
    <row r="26" spans="1:8" ht="18.75" customHeight="1">
      <c r="A26" s="14" t="s">
        <v>112</v>
      </c>
      <c r="B26" s="34" t="str">
        <f>_xlfn.LET(_xlpm.inp,$B$25,_xlpm.nInp,_xlfn.LET(_xlpm.raw,UPPER(TRIM($B$25)),_xlpm.clean,SUBSTITUTE(SUBSTITUTE(SUBSTITUTE(SUBSTITUTE(SUBSTITUTE(_xlpm.raw,"，",","),"、",","),"；",","),"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 s="19"/>
      <c r="D26" s="6"/>
      <c r="E26" s="6"/>
      <c r="F26" s="6">
        <v>302</v>
      </c>
      <c r="G26" s="6" t="s">
        <v>895</v>
      </c>
      <c r="H26" s="6"/>
    </row>
    <row r="27" spans="1:8" ht="18.75" customHeight="1">
      <c r="A27" s="14" t="s">
        <v>113</v>
      </c>
      <c r="B27" s="35" t="str">
        <f>_xlfn.LET(_xlpm.inp,$B$25,_xlpm.nStd,_xlfn.LET(_xlpm.raw,UPPER(TRIM($G$17)),_xlpm.clean,SUBSTITUTE(SUBSTITUTE(SUBSTITUTE(SUBSTITUTE(SUBSTITUTE(_xlpm.raw,"，",","),"、",","),"；",","),"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 s="18"/>
      <c r="D27" s="6"/>
      <c r="E27" s="6"/>
      <c r="F27" s="6">
        <v>302</v>
      </c>
      <c r="G27" s="6" t="s">
        <v>895</v>
      </c>
      <c r="H27" s="6"/>
    </row>
    <row r="28" spans="1:8" ht="18.75" customHeight="1">
      <c r="A28" s="37" t="s">
        <v>114</v>
      </c>
      <c r="B28" s="52" t="str">
        <f>_xlfn.LET(_xlpm.inp,$B$25,_xlpm.p,$H$17,IF(OR(LEN(TRIM(_xlpm.inp))=0,LEN(TRIM(_xlpm.p))=0,_xlpm.p=0),"",_xlpm.p))</f>
        <v/>
      </c>
      <c r="C28" s="76"/>
      <c r="D28" s="6"/>
      <c r="E28" s="6"/>
      <c r="F28" s="6">
        <v>302</v>
      </c>
      <c r="G28" s="6" t="s">
        <v>895</v>
      </c>
      <c r="H28" s="6"/>
    </row>
    <row r="29" spans="1:8" ht="18.75" customHeight="1" thickBot="1">
      <c r="A29" s="15"/>
      <c r="B29" s="54"/>
      <c r="C29" s="55"/>
      <c r="D29" s="6"/>
      <c r="E29" s="6"/>
      <c r="F29" s="6">
        <v>302</v>
      </c>
      <c r="G29" s="6" t="s">
        <v>895</v>
      </c>
      <c r="H29" s="6"/>
    </row>
    <row r="30" spans="1:8" ht="58.5" customHeight="1" thickTop="1" thickBot="1">
      <c r="A30" s="8" t="s">
        <v>2905</v>
      </c>
      <c r="B30" s="56" t="s">
        <v>2906</v>
      </c>
      <c r="C30" s="57"/>
      <c r="D30" s="6"/>
      <c r="E30" s="6"/>
      <c r="F30" s="6">
        <v>303</v>
      </c>
      <c r="G30" s="6" t="s">
        <v>18</v>
      </c>
      <c r="H30" s="6" t="s">
        <v>3114</v>
      </c>
    </row>
    <row r="31" spans="1:8" ht="18.75" customHeight="1">
      <c r="A31" s="9"/>
      <c r="B31" s="74"/>
      <c r="C31" s="75"/>
      <c r="D31" s="6"/>
      <c r="E31" s="6"/>
      <c r="F31" s="6">
        <v>303</v>
      </c>
      <c r="G31" s="6" t="s">
        <v>16</v>
      </c>
      <c r="H31" s="6" t="s">
        <v>2411</v>
      </c>
    </row>
    <row r="32" spans="1:8" ht="18.75" customHeight="1">
      <c r="A32" s="10" t="s">
        <v>107</v>
      </c>
      <c r="B32" s="64" t="s">
        <v>2907</v>
      </c>
      <c r="C32" s="65"/>
      <c r="D32" s="6"/>
      <c r="E32" s="6"/>
      <c r="F32" s="6">
        <v>303</v>
      </c>
      <c r="G32" s="6" t="s">
        <v>18</v>
      </c>
      <c r="H32" s="6" t="s">
        <v>3114</v>
      </c>
    </row>
    <row r="33" spans="1:8" ht="18.75" customHeight="1">
      <c r="A33" s="10" t="s">
        <v>108</v>
      </c>
      <c r="B33" s="64" t="s">
        <v>2908</v>
      </c>
      <c r="C33" s="65"/>
      <c r="D33" s="6"/>
      <c r="E33" s="6"/>
      <c r="F33" s="6">
        <v>303</v>
      </c>
      <c r="G33" s="6" t="s">
        <v>18</v>
      </c>
      <c r="H33" s="6" t="s">
        <v>3114</v>
      </c>
    </row>
    <row r="34" spans="1:8" ht="18.75" customHeight="1">
      <c r="A34" s="10" t="s">
        <v>109</v>
      </c>
      <c r="B34" s="64" t="s">
        <v>2909</v>
      </c>
      <c r="C34" s="65"/>
      <c r="D34" s="6"/>
      <c r="E34" s="6"/>
      <c r="F34" s="6">
        <v>303</v>
      </c>
      <c r="G34" s="6" t="s">
        <v>18</v>
      </c>
      <c r="H34" s="6" t="s">
        <v>3114</v>
      </c>
    </row>
    <row r="35" spans="1:8" ht="18.75" customHeight="1">
      <c r="A35" s="10" t="s">
        <v>110</v>
      </c>
      <c r="B35" s="64" t="s">
        <v>2910</v>
      </c>
      <c r="C35" s="65"/>
      <c r="D35" s="6"/>
      <c r="E35" s="6"/>
      <c r="F35" s="6">
        <v>303</v>
      </c>
      <c r="G35" s="6" t="s">
        <v>18</v>
      </c>
      <c r="H35" s="6" t="s">
        <v>3114</v>
      </c>
    </row>
    <row r="36" spans="1:8" ht="18.75" customHeight="1">
      <c r="A36" s="10"/>
      <c r="B36" s="62"/>
      <c r="C36" s="63"/>
      <c r="D36" s="6"/>
      <c r="E36" s="6"/>
      <c r="F36" s="6">
        <v>303</v>
      </c>
      <c r="G36" s="6" t="s">
        <v>18</v>
      </c>
      <c r="H36" s="6" t="s">
        <v>3114</v>
      </c>
    </row>
    <row r="37" spans="1:8" ht="18.75" customHeight="1" thickBot="1">
      <c r="A37" s="10"/>
      <c r="B37" s="66"/>
      <c r="C37" s="67"/>
      <c r="D37" s="6"/>
      <c r="E37" s="6"/>
      <c r="F37" s="6">
        <v>303</v>
      </c>
      <c r="G37" s="6" t="s">
        <v>18</v>
      </c>
      <c r="H37" s="6" t="s">
        <v>3114</v>
      </c>
    </row>
    <row r="38" spans="1:8" ht="18.75" customHeight="1" thickBot="1">
      <c r="A38" s="11" t="s">
        <v>111</v>
      </c>
      <c r="B38" s="25"/>
      <c r="C38" s="7"/>
      <c r="D38" s="6"/>
      <c r="E38" s="6"/>
      <c r="F38" s="6">
        <v>303</v>
      </c>
      <c r="G38" s="6" t="s">
        <v>18</v>
      </c>
      <c r="H38" s="6" t="s">
        <v>3114</v>
      </c>
    </row>
    <row r="39" spans="1:8" ht="18.75" customHeight="1">
      <c r="A39" s="10" t="s">
        <v>112</v>
      </c>
      <c r="B39" s="34" t="str">
        <f>_xlfn.LET(_xlpm.inp,$B$38,_xlpm.nInp,_xlfn.LET(_xlpm.raw,UPPER(TRIM($B$38)),_xlpm.clean,SUBSTITUTE(SUBSTITUTE(SUBSTITUTE(SUBSTITUTE(SUBSTITUTE(_xlpm.raw,"，",","),"、",","),"；",","),"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 s="19"/>
      <c r="D39" s="6"/>
      <c r="E39" s="6"/>
      <c r="F39" s="6">
        <v>303</v>
      </c>
      <c r="G39" s="6" t="s">
        <v>18</v>
      </c>
      <c r="H39" s="6" t="s">
        <v>3114</v>
      </c>
    </row>
    <row r="40" spans="1:8" ht="18.75" customHeight="1">
      <c r="A40" s="10" t="s">
        <v>113</v>
      </c>
      <c r="B40" s="35" t="str">
        <f>_xlfn.LET(_xlpm.inp,$B$38,_xlpm.nStd,_xlfn.LET(_xlpm.raw,UPPER(TRIM($G$30)),_xlpm.clean,SUBSTITUTE(SUBSTITUTE(SUBSTITUTE(SUBSTITUTE(SUBSTITUTE(_xlpm.raw,"，",","),"、",","),"；",","),"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 s="18"/>
      <c r="D40" s="6"/>
      <c r="E40" s="6"/>
      <c r="F40" s="6">
        <v>303</v>
      </c>
      <c r="G40" s="6" t="s">
        <v>18</v>
      </c>
      <c r="H40" s="6" t="s">
        <v>3114</v>
      </c>
    </row>
    <row r="41" spans="1:8" ht="18.75" customHeight="1">
      <c r="A41" s="37" t="s">
        <v>114</v>
      </c>
      <c r="B41" s="52" t="str">
        <f>_xlfn.LET(_xlpm.inp,$B$38,_xlpm.p,$H$30,IF(OR(LEN(TRIM(_xlpm.inp))=0,LEN(TRIM(_xlpm.p))=0,_xlpm.p=0),"",_xlpm.p))</f>
        <v/>
      </c>
      <c r="C41" s="53"/>
      <c r="D41" s="6"/>
      <c r="E41" s="6"/>
      <c r="F41" s="6">
        <v>303</v>
      </c>
      <c r="G41" s="6" t="s">
        <v>18</v>
      </c>
      <c r="H41" s="6" t="s">
        <v>3114</v>
      </c>
    </row>
    <row r="42" spans="1:8" ht="18.75" customHeight="1" thickBot="1">
      <c r="A42" s="12"/>
      <c r="B42" s="54"/>
      <c r="C42" s="55"/>
      <c r="D42" s="6"/>
      <c r="E42" s="6"/>
      <c r="F42" s="6">
        <v>303</v>
      </c>
      <c r="G42" s="6" t="s">
        <v>18</v>
      </c>
      <c r="H42" s="6" t="s">
        <v>3114</v>
      </c>
    </row>
    <row r="43" spans="1:8" ht="58.5" customHeight="1" thickTop="1" thickBot="1">
      <c r="A43" s="8" t="s">
        <v>2911</v>
      </c>
      <c r="B43" s="56" t="s">
        <v>2912</v>
      </c>
      <c r="C43" s="57"/>
      <c r="D43" s="6"/>
      <c r="E43" s="6"/>
      <c r="F43" s="6">
        <v>304</v>
      </c>
      <c r="G43" s="6" t="s">
        <v>28</v>
      </c>
      <c r="H43" s="6" t="s">
        <v>3141</v>
      </c>
    </row>
    <row r="44" spans="1:8" ht="18.75" customHeight="1">
      <c r="A44" s="13"/>
      <c r="B44" s="58"/>
      <c r="C44" s="59"/>
      <c r="D44" s="6"/>
      <c r="E44" s="6"/>
      <c r="F44" s="6">
        <v>304</v>
      </c>
      <c r="G44" s="6" t="s">
        <v>15</v>
      </c>
      <c r="H44" s="6"/>
    </row>
    <row r="45" spans="1:8" ht="18.75" customHeight="1">
      <c r="A45" s="14" t="s">
        <v>107</v>
      </c>
      <c r="B45" s="60" t="s">
        <v>2913</v>
      </c>
      <c r="C45" s="61"/>
      <c r="D45" s="6"/>
      <c r="E45" s="6"/>
      <c r="F45" s="6">
        <v>304</v>
      </c>
      <c r="G45" s="6" t="s">
        <v>28</v>
      </c>
      <c r="H45" s="6"/>
    </row>
    <row r="46" spans="1:8" ht="18.75" customHeight="1">
      <c r="A46" s="14" t="s">
        <v>108</v>
      </c>
      <c r="B46" s="60" t="s">
        <v>2914</v>
      </c>
      <c r="C46" s="61"/>
      <c r="D46" s="6"/>
      <c r="E46" s="6"/>
      <c r="F46" s="6">
        <v>304</v>
      </c>
      <c r="G46" s="6" t="s">
        <v>28</v>
      </c>
      <c r="H46" s="6"/>
    </row>
    <row r="47" spans="1:8" ht="18.75" customHeight="1">
      <c r="A47" s="14" t="s">
        <v>109</v>
      </c>
      <c r="B47" s="60" t="s">
        <v>2915</v>
      </c>
      <c r="C47" s="61"/>
      <c r="D47" s="6"/>
      <c r="E47" s="6"/>
      <c r="F47" s="6">
        <v>304</v>
      </c>
      <c r="G47" s="6" t="s">
        <v>28</v>
      </c>
      <c r="H47" s="6"/>
    </row>
    <row r="48" spans="1:8" ht="18.75" customHeight="1">
      <c r="A48" s="14" t="s">
        <v>110</v>
      </c>
      <c r="B48" s="60" t="s">
        <v>2916</v>
      </c>
      <c r="C48" s="61"/>
      <c r="D48" s="6"/>
      <c r="E48" s="6"/>
      <c r="F48" s="6">
        <v>304</v>
      </c>
      <c r="G48" s="6" t="s">
        <v>28</v>
      </c>
      <c r="H48" s="6"/>
    </row>
    <row r="49" spans="1:8" ht="18.75" customHeight="1">
      <c r="A49" s="14"/>
      <c r="B49" s="62"/>
      <c r="C49" s="63"/>
      <c r="D49" s="6"/>
      <c r="E49" s="6"/>
      <c r="F49" s="6">
        <v>304</v>
      </c>
      <c r="G49" s="6" t="s">
        <v>28</v>
      </c>
      <c r="H49" s="6"/>
    </row>
    <row r="50" spans="1:8" ht="18.75" customHeight="1" thickBot="1">
      <c r="A50" s="14"/>
      <c r="B50" s="66"/>
      <c r="C50" s="67"/>
      <c r="D50" s="6"/>
      <c r="E50" s="6"/>
      <c r="F50" s="6">
        <v>304</v>
      </c>
      <c r="G50" s="6" t="s">
        <v>28</v>
      </c>
      <c r="H50" s="6"/>
    </row>
    <row r="51" spans="1:8" ht="18.75" customHeight="1" thickBot="1">
      <c r="A51" s="11" t="s">
        <v>111</v>
      </c>
      <c r="B51" s="25"/>
      <c r="C51" s="7"/>
      <c r="D51" s="6"/>
      <c r="E51" s="6"/>
      <c r="F51" s="6">
        <v>304</v>
      </c>
      <c r="G51" s="6" t="s">
        <v>28</v>
      </c>
      <c r="H51" s="6"/>
    </row>
    <row r="52" spans="1:8" ht="18.75" customHeight="1">
      <c r="A52" s="14" t="s">
        <v>112</v>
      </c>
      <c r="B52" s="34" t="str">
        <f>_xlfn.LET(_xlpm.inp,$B$51,_xlpm.nInp,_xlfn.LET(_xlpm.raw,UPPER(TRIM($B$51)),_xlpm.clean,SUBSTITUTE(SUBSTITUTE(SUBSTITUTE(SUBSTITUTE(SUBSTITUTE(_xlpm.raw,"，",","),"、",","),"；",","),"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 s="19"/>
      <c r="D52" s="6"/>
      <c r="E52" s="6"/>
      <c r="F52" s="6">
        <v>304</v>
      </c>
      <c r="G52" s="6" t="s">
        <v>28</v>
      </c>
      <c r="H52" s="6"/>
    </row>
    <row r="53" spans="1:8" ht="18.75" customHeight="1">
      <c r="A53" s="14" t="s">
        <v>113</v>
      </c>
      <c r="B53" s="35" t="str">
        <f>_xlfn.LET(_xlpm.inp,$B$51,_xlpm.nStd,_xlfn.LET(_xlpm.raw,UPPER(TRIM($G$43)),_xlpm.clean,SUBSTITUTE(SUBSTITUTE(SUBSTITUTE(SUBSTITUTE(SUBSTITUTE(_xlpm.raw,"，",","),"、",","),"；",","),"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 s="18"/>
      <c r="D53" s="6"/>
      <c r="E53" s="6"/>
      <c r="F53" s="6">
        <v>304</v>
      </c>
      <c r="G53" s="6" t="s">
        <v>28</v>
      </c>
      <c r="H53" s="6"/>
    </row>
    <row r="54" spans="1:8" ht="18.75" customHeight="1">
      <c r="A54" s="37" t="s">
        <v>114</v>
      </c>
      <c r="B54" s="52" t="str">
        <f>_xlfn.LET(_xlpm.inp,$B$51,_xlpm.p,$H$43,IF(OR(LEN(TRIM(_xlpm.inp))=0,LEN(TRIM(_xlpm.p))=0,_xlpm.p=0),"",_xlpm.p))</f>
        <v/>
      </c>
      <c r="C54" s="52"/>
      <c r="D54" s="6"/>
      <c r="E54" s="6"/>
      <c r="F54" s="6">
        <v>304</v>
      </c>
      <c r="G54" s="6" t="s">
        <v>28</v>
      </c>
      <c r="H54" s="6"/>
    </row>
    <row r="55" spans="1:8" ht="18.75" customHeight="1" thickBot="1">
      <c r="A55" s="15"/>
      <c r="B55" s="54"/>
      <c r="C55" s="55"/>
      <c r="D55" s="6"/>
      <c r="E55" s="6"/>
      <c r="F55" s="6">
        <v>304</v>
      </c>
      <c r="G55" s="6" t="s">
        <v>28</v>
      </c>
      <c r="H55" s="6"/>
    </row>
    <row r="56" spans="1:8" ht="58.5" customHeight="1" thickTop="1" thickBot="1">
      <c r="A56" s="8" t="s">
        <v>2917</v>
      </c>
      <c r="B56" s="56" t="s">
        <v>2918</v>
      </c>
      <c r="C56" s="57"/>
      <c r="D56" s="6"/>
      <c r="E56" s="6"/>
      <c r="F56" s="6">
        <v>305</v>
      </c>
      <c r="G56" s="6" t="s">
        <v>27</v>
      </c>
      <c r="H56" s="6" t="s">
        <v>3115</v>
      </c>
    </row>
    <row r="57" spans="1:8" ht="18.75" customHeight="1">
      <c r="A57" s="9"/>
      <c r="B57" s="74"/>
      <c r="C57" s="75"/>
      <c r="D57" s="6"/>
      <c r="E57" s="6"/>
      <c r="F57" s="6">
        <v>305</v>
      </c>
      <c r="G57" s="6" t="s">
        <v>14</v>
      </c>
      <c r="H57" s="6" t="s">
        <v>2412</v>
      </c>
    </row>
    <row r="58" spans="1:8" ht="18.75" customHeight="1">
      <c r="A58" s="10" t="s">
        <v>107</v>
      </c>
      <c r="B58" s="64" t="s">
        <v>2919</v>
      </c>
      <c r="C58" s="65"/>
      <c r="D58" s="6"/>
      <c r="E58" s="6"/>
      <c r="F58" s="6">
        <v>305</v>
      </c>
      <c r="G58" s="6" t="s">
        <v>27</v>
      </c>
      <c r="H58" s="6" t="s">
        <v>3115</v>
      </c>
    </row>
    <row r="59" spans="1:8" ht="18.75" customHeight="1">
      <c r="A59" s="10" t="s">
        <v>108</v>
      </c>
      <c r="B59" s="64" t="s">
        <v>2920</v>
      </c>
      <c r="C59" s="65"/>
      <c r="D59" s="6"/>
      <c r="E59" s="6"/>
      <c r="F59" s="6">
        <v>305</v>
      </c>
      <c r="G59" s="6" t="s">
        <v>27</v>
      </c>
      <c r="H59" s="6" t="s">
        <v>3115</v>
      </c>
    </row>
    <row r="60" spans="1:8" ht="18.75" customHeight="1">
      <c r="A60" s="10" t="s">
        <v>109</v>
      </c>
      <c r="B60" s="64" t="s">
        <v>2921</v>
      </c>
      <c r="C60" s="65"/>
      <c r="D60" s="6"/>
      <c r="E60" s="6"/>
      <c r="F60" s="6">
        <v>305</v>
      </c>
      <c r="G60" s="6" t="s">
        <v>27</v>
      </c>
      <c r="H60" s="6" t="s">
        <v>3115</v>
      </c>
    </row>
    <row r="61" spans="1:8" ht="18.75" customHeight="1">
      <c r="A61" s="10" t="s">
        <v>110</v>
      </c>
      <c r="B61" s="64" t="s">
        <v>2922</v>
      </c>
      <c r="C61" s="65"/>
      <c r="D61" s="6"/>
      <c r="E61" s="6"/>
      <c r="F61" s="6">
        <v>305</v>
      </c>
      <c r="G61" s="6" t="s">
        <v>27</v>
      </c>
      <c r="H61" s="6" t="s">
        <v>3115</v>
      </c>
    </row>
    <row r="62" spans="1:8" ht="18.75" customHeight="1">
      <c r="A62" s="10"/>
      <c r="B62" s="62"/>
      <c r="C62" s="63"/>
      <c r="D62" s="6"/>
      <c r="E62" s="6"/>
      <c r="F62" s="6">
        <v>305</v>
      </c>
      <c r="G62" s="6" t="s">
        <v>27</v>
      </c>
      <c r="H62" s="6" t="s">
        <v>3115</v>
      </c>
    </row>
    <row r="63" spans="1:8" ht="18.75" customHeight="1" thickBot="1">
      <c r="A63" s="10"/>
      <c r="B63" s="66"/>
      <c r="C63" s="67"/>
      <c r="D63" s="6"/>
      <c r="E63" s="6"/>
      <c r="F63" s="6">
        <v>305</v>
      </c>
      <c r="G63" s="6" t="s">
        <v>27</v>
      </c>
      <c r="H63" s="6" t="s">
        <v>3115</v>
      </c>
    </row>
    <row r="64" spans="1:8" ht="18.75" customHeight="1" thickBot="1">
      <c r="A64" s="11" t="s">
        <v>111</v>
      </c>
      <c r="B64" s="25"/>
      <c r="C64" s="7"/>
      <c r="D64" s="6"/>
      <c r="E64" s="6"/>
      <c r="F64" s="6">
        <v>305</v>
      </c>
      <c r="G64" s="6" t="s">
        <v>27</v>
      </c>
      <c r="H64" s="6" t="s">
        <v>3115</v>
      </c>
    </row>
    <row r="65" spans="1:8" ht="18.75" customHeight="1">
      <c r="A65" s="10" t="s">
        <v>112</v>
      </c>
      <c r="B65" s="34" t="str">
        <f>_xlfn.LET(_xlpm.inp,$B$64,_xlpm.nInp,_xlfn.LET(_xlpm.raw,UPPER(TRIM($B$64)),_xlpm.clean,SUBSTITUTE(SUBSTITUTE(SUBSTITUTE(SUBSTITUTE(SUBSTITUTE(_xlpm.raw,"，",","),"、",","),"；",","),"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 s="19"/>
      <c r="D65" s="6"/>
      <c r="E65" s="6"/>
      <c r="F65" s="6">
        <v>305</v>
      </c>
      <c r="G65" s="6" t="s">
        <v>27</v>
      </c>
      <c r="H65" s="6" t="s">
        <v>3115</v>
      </c>
    </row>
    <row r="66" spans="1:8" ht="18.75" customHeight="1">
      <c r="A66" s="10" t="s">
        <v>113</v>
      </c>
      <c r="B66" s="35" t="str">
        <f>_xlfn.LET(_xlpm.inp,$B$64,_xlpm.nStd,_xlfn.LET(_xlpm.raw,UPPER(TRIM($G$56)),_xlpm.clean,SUBSTITUTE(SUBSTITUTE(SUBSTITUTE(SUBSTITUTE(SUBSTITUTE(_xlpm.raw,"，",","),"、",","),"；",","),"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 s="18"/>
      <c r="D66" s="6"/>
      <c r="E66" s="6"/>
      <c r="F66" s="6">
        <v>305</v>
      </c>
      <c r="G66" s="6" t="s">
        <v>27</v>
      </c>
      <c r="H66" s="6" t="s">
        <v>3115</v>
      </c>
    </row>
    <row r="67" spans="1:8" ht="18.75" customHeight="1">
      <c r="A67" s="37" t="s">
        <v>114</v>
      </c>
      <c r="B67" s="52" t="str">
        <f>_xlfn.LET(_xlpm.inp,$B$64,_xlpm.p,$H$56,IF(OR(LEN(TRIM(_xlpm.inp))=0,LEN(TRIM(_xlpm.p))=0,_xlpm.p=0),"",_xlpm.p))</f>
        <v/>
      </c>
      <c r="C67" s="63"/>
      <c r="D67" s="6"/>
      <c r="E67" s="6"/>
      <c r="F67" s="6">
        <v>305</v>
      </c>
      <c r="G67" s="6" t="s">
        <v>27</v>
      </c>
      <c r="H67" s="6" t="s">
        <v>3115</v>
      </c>
    </row>
    <row r="68" spans="1:8" ht="18.75" customHeight="1" thickBot="1">
      <c r="A68" s="12"/>
      <c r="B68" s="54"/>
      <c r="C68" s="55"/>
      <c r="D68" s="6"/>
      <c r="E68" s="6"/>
      <c r="F68" s="6">
        <v>305</v>
      </c>
      <c r="G68" s="6" t="s">
        <v>27</v>
      </c>
      <c r="H68" s="6" t="s">
        <v>3115</v>
      </c>
    </row>
    <row r="69" spans="1:8" ht="58.5" customHeight="1" thickTop="1" thickBot="1">
      <c r="A69" s="8" t="s">
        <v>2923</v>
      </c>
      <c r="B69" s="56" t="s">
        <v>2924</v>
      </c>
      <c r="C69" s="57"/>
      <c r="D69" s="6"/>
      <c r="E69" s="6"/>
      <c r="F69" s="6">
        <v>306</v>
      </c>
      <c r="G69" s="6" t="s">
        <v>27</v>
      </c>
      <c r="H69" s="6" t="s">
        <v>3116</v>
      </c>
    </row>
    <row r="70" spans="1:8" ht="18.75" customHeight="1">
      <c r="A70" s="13"/>
      <c r="B70" s="58"/>
      <c r="C70" s="59"/>
      <c r="D70" s="6"/>
      <c r="E70" s="6"/>
      <c r="F70" s="6">
        <v>306</v>
      </c>
      <c r="G70" s="6" t="s">
        <v>14</v>
      </c>
      <c r="H70" s="6" t="s">
        <v>2413</v>
      </c>
    </row>
    <row r="71" spans="1:8" ht="18.75" customHeight="1">
      <c r="A71" s="14" t="s">
        <v>107</v>
      </c>
      <c r="B71" s="60" t="s">
        <v>2925</v>
      </c>
      <c r="C71" s="61"/>
      <c r="D71" s="6"/>
      <c r="E71" s="6"/>
      <c r="F71" s="6">
        <v>306</v>
      </c>
      <c r="G71" s="6" t="s">
        <v>27</v>
      </c>
      <c r="H71" s="6" t="s">
        <v>3116</v>
      </c>
    </row>
    <row r="72" spans="1:8" ht="18.75" customHeight="1">
      <c r="A72" s="14" t="s">
        <v>108</v>
      </c>
      <c r="B72" s="60" t="s">
        <v>2926</v>
      </c>
      <c r="C72" s="61"/>
      <c r="D72" s="6"/>
      <c r="E72" s="6"/>
      <c r="F72" s="6">
        <v>306</v>
      </c>
      <c r="G72" s="6" t="s">
        <v>27</v>
      </c>
      <c r="H72" s="6" t="s">
        <v>3116</v>
      </c>
    </row>
    <row r="73" spans="1:8" ht="18.75" customHeight="1">
      <c r="A73" s="14" t="s">
        <v>109</v>
      </c>
      <c r="B73" s="60" t="s">
        <v>2927</v>
      </c>
      <c r="C73" s="61"/>
      <c r="D73" s="6"/>
      <c r="E73" s="6"/>
      <c r="F73" s="6">
        <v>306</v>
      </c>
      <c r="G73" s="6" t="s">
        <v>27</v>
      </c>
      <c r="H73" s="6" t="s">
        <v>3116</v>
      </c>
    </row>
    <row r="74" spans="1:8" ht="18.75" customHeight="1">
      <c r="A74" s="14" t="s">
        <v>110</v>
      </c>
      <c r="B74" s="60" t="s">
        <v>2928</v>
      </c>
      <c r="C74" s="61"/>
      <c r="D74" s="6"/>
      <c r="E74" s="6"/>
      <c r="F74" s="6">
        <v>306</v>
      </c>
      <c r="G74" s="6" t="s">
        <v>27</v>
      </c>
      <c r="H74" s="6" t="s">
        <v>3116</v>
      </c>
    </row>
    <row r="75" spans="1:8" ht="18.75" customHeight="1">
      <c r="A75" s="14"/>
      <c r="B75" s="62"/>
      <c r="C75" s="63"/>
      <c r="D75" s="6"/>
      <c r="E75" s="6"/>
      <c r="F75" s="6">
        <v>306</v>
      </c>
      <c r="G75" s="6" t="s">
        <v>27</v>
      </c>
      <c r="H75" s="6" t="s">
        <v>3116</v>
      </c>
    </row>
    <row r="76" spans="1:8" ht="18.75" customHeight="1" thickBot="1">
      <c r="A76" s="14"/>
      <c r="B76" s="66"/>
      <c r="C76" s="67"/>
      <c r="D76" s="6"/>
      <c r="E76" s="6"/>
      <c r="F76" s="6">
        <v>306</v>
      </c>
      <c r="G76" s="6" t="s">
        <v>27</v>
      </c>
      <c r="H76" s="6" t="s">
        <v>3116</v>
      </c>
    </row>
    <row r="77" spans="1:8" ht="18.75" customHeight="1" thickBot="1">
      <c r="A77" s="11" t="s">
        <v>111</v>
      </c>
      <c r="B77" s="25"/>
      <c r="C77" s="7"/>
      <c r="D77" s="6"/>
      <c r="E77" s="6"/>
      <c r="F77" s="6">
        <v>306</v>
      </c>
      <c r="G77" s="6" t="s">
        <v>27</v>
      </c>
      <c r="H77" s="6" t="s">
        <v>3116</v>
      </c>
    </row>
    <row r="78" spans="1:8" ht="18.75" customHeight="1">
      <c r="A78" s="14" t="s">
        <v>112</v>
      </c>
      <c r="B78" s="34" t="str">
        <f>_xlfn.LET(_xlpm.inp,$B$77,_xlpm.nInp,_xlfn.LET(_xlpm.raw,UPPER(TRIM($B$77)),_xlpm.clean,SUBSTITUTE(SUBSTITUTE(SUBSTITUTE(SUBSTITUTE(SUBSTITUTE(_xlpm.raw,"，",","),"、",","),"；",","),"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 s="19"/>
      <c r="D78" s="6"/>
      <c r="E78" s="6"/>
      <c r="F78" s="6">
        <v>306</v>
      </c>
      <c r="G78" s="6" t="s">
        <v>27</v>
      </c>
      <c r="H78" s="6" t="s">
        <v>3116</v>
      </c>
    </row>
    <row r="79" spans="1:8" ht="18.75" customHeight="1">
      <c r="A79" s="14" t="s">
        <v>113</v>
      </c>
      <c r="B79" s="35" t="str">
        <f>_xlfn.LET(_xlpm.inp,$B$77,_xlpm.nStd,_xlfn.LET(_xlpm.raw,UPPER(TRIM($G$69)),_xlpm.clean,SUBSTITUTE(SUBSTITUTE(SUBSTITUTE(SUBSTITUTE(SUBSTITUTE(_xlpm.raw,"，",","),"、",","),"；",","),"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 s="18"/>
      <c r="D79" s="6"/>
      <c r="E79" s="6"/>
      <c r="F79" s="6">
        <v>306</v>
      </c>
      <c r="G79" s="6" t="s">
        <v>27</v>
      </c>
      <c r="H79" s="6" t="s">
        <v>3116</v>
      </c>
    </row>
    <row r="80" spans="1:8" ht="18.75" customHeight="1">
      <c r="A80" s="37" t="s">
        <v>114</v>
      </c>
      <c r="B80" s="52" t="str">
        <f>_xlfn.LET(_xlpm.inp,$B$77,_xlpm.p,$H$69,IF(OR(LEN(TRIM(_xlpm.inp))=0,LEN(TRIM(_xlpm.p))=0,_xlpm.p=0),"",_xlpm.p))</f>
        <v/>
      </c>
      <c r="C80" s="63"/>
      <c r="D80" s="6"/>
      <c r="E80" s="6"/>
      <c r="F80" s="6">
        <v>306</v>
      </c>
      <c r="G80" s="6" t="s">
        <v>27</v>
      </c>
      <c r="H80" s="6" t="s">
        <v>3116</v>
      </c>
    </row>
    <row r="81" spans="1:8" ht="18.75" customHeight="1" thickBot="1">
      <c r="A81" s="15"/>
      <c r="B81" s="54"/>
      <c r="C81" s="55"/>
      <c r="D81" s="6"/>
      <c r="E81" s="6"/>
      <c r="F81" s="6">
        <v>306</v>
      </c>
      <c r="G81" s="6" t="s">
        <v>27</v>
      </c>
      <c r="H81" s="6" t="s">
        <v>3116</v>
      </c>
    </row>
    <row r="82" spans="1:8" ht="58.5" customHeight="1" thickTop="1" thickBot="1">
      <c r="A82" s="8" t="s">
        <v>2929</v>
      </c>
      <c r="B82" s="56" t="s">
        <v>2930</v>
      </c>
      <c r="C82" s="57"/>
      <c r="D82" s="6"/>
      <c r="E82" s="6"/>
      <c r="F82" s="6">
        <v>307</v>
      </c>
      <c r="G82" s="6" t="s">
        <v>26</v>
      </c>
      <c r="H82" s="6" t="s">
        <v>3117</v>
      </c>
    </row>
    <row r="83" spans="1:8" ht="18.75" customHeight="1">
      <c r="A83" s="9"/>
      <c r="B83" s="74"/>
      <c r="C83" s="75"/>
      <c r="D83" s="6"/>
      <c r="E83" s="6"/>
      <c r="F83" s="6">
        <v>307</v>
      </c>
      <c r="G83" s="6" t="s">
        <v>17</v>
      </c>
      <c r="H83" s="6" t="s">
        <v>2414</v>
      </c>
    </row>
    <row r="84" spans="1:8" ht="18.75" customHeight="1">
      <c r="A84" s="10" t="s">
        <v>107</v>
      </c>
      <c r="B84" s="64" t="s">
        <v>2931</v>
      </c>
      <c r="C84" s="65"/>
      <c r="D84" s="6"/>
      <c r="E84" s="6"/>
      <c r="F84" s="6">
        <v>307</v>
      </c>
      <c r="G84" s="6" t="s">
        <v>26</v>
      </c>
      <c r="H84" s="6" t="s">
        <v>3117</v>
      </c>
    </row>
    <row r="85" spans="1:8" ht="18.75" customHeight="1">
      <c r="A85" s="10" t="s">
        <v>108</v>
      </c>
      <c r="B85" s="64" t="s">
        <v>2932</v>
      </c>
      <c r="C85" s="65"/>
      <c r="D85" s="6"/>
      <c r="E85" s="6"/>
      <c r="F85" s="6">
        <v>307</v>
      </c>
      <c r="G85" s="6" t="s">
        <v>26</v>
      </c>
      <c r="H85" s="6" t="s">
        <v>3117</v>
      </c>
    </row>
    <row r="86" spans="1:8" ht="18.75" customHeight="1">
      <c r="A86" s="10" t="s">
        <v>109</v>
      </c>
      <c r="B86" s="64" t="s">
        <v>2933</v>
      </c>
      <c r="C86" s="65"/>
      <c r="D86" s="6"/>
      <c r="E86" s="6"/>
      <c r="F86" s="6">
        <v>307</v>
      </c>
      <c r="G86" s="6" t="s">
        <v>26</v>
      </c>
      <c r="H86" s="6" t="s">
        <v>3117</v>
      </c>
    </row>
    <row r="87" spans="1:8" ht="18.75" customHeight="1">
      <c r="A87" s="10" t="s">
        <v>110</v>
      </c>
      <c r="B87" s="64" t="s">
        <v>2934</v>
      </c>
      <c r="C87" s="65"/>
      <c r="D87" s="6"/>
      <c r="E87" s="6"/>
      <c r="F87" s="6">
        <v>307</v>
      </c>
      <c r="G87" s="6" t="s">
        <v>26</v>
      </c>
      <c r="H87" s="6" t="s">
        <v>3117</v>
      </c>
    </row>
    <row r="88" spans="1:8" ht="18.75" customHeight="1">
      <c r="A88" s="10"/>
      <c r="B88" s="62"/>
      <c r="C88" s="63"/>
      <c r="D88" s="6"/>
      <c r="E88" s="6"/>
      <c r="F88" s="6">
        <v>307</v>
      </c>
      <c r="G88" s="6" t="s">
        <v>26</v>
      </c>
      <c r="H88" s="6" t="s">
        <v>3117</v>
      </c>
    </row>
    <row r="89" spans="1:8" ht="18.75" customHeight="1" thickBot="1">
      <c r="A89" s="10"/>
      <c r="B89" s="66"/>
      <c r="C89" s="67"/>
      <c r="D89" s="6"/>
      <c r="E89" s="6"/>
      <c r="F89" s="6">
        <v>307</v>
      </c>
      <c r="G89" s="6" t="s">
        <v>26</v>
      </c>
      <c r="H89" s="6" t="s">
        <v>3117</v>
      </c>
    </row>
    <row r="90" spans="1:8" ht="18.75" customHeight="1" thickBot="1">
      <c r="A90" s="11" t="s">
        <v>111</v>
      </c>
      <c r="B90" s="25"/>
      <c r="C90" s="7"/>
      <c r="D90" s="6"/>
      <c r="E90" s="6"/>
      <c r="F90" s="6">
        <v>307</v>
      </c>
      <c r="G90" s="6" t="s">
        <v>26</v>
      </c>
      <c r="H90" s="6" t="s">
        <v>3117</v>
      </c>
    </row>
    <row r="91" spans="1:8" ht="18.75" customHeight="1">
      <c r="A91" s="10" t="s">
        <v>112</v>
      </c>
      <c r="B91" s="34" t="str">
        <f>_xlfn.LET(_xlpm.inp,$B$90,_xlpm.nInp,_xlfn.LET(_xlpm.raw,UPPER(TRIM($B$90)),_xlpm.clean,SUBSTITUTE(SUBSTITUTE(SUBSTITUTE(SUBSTITUTE(SUBSTITUTE(_xlpm.raw,"，",","),"、",","),"；",","),"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 s="19"/>
      <c r="D91" s="6"/>
      <c r="E91" s="6"/>
      <c r="F91" s="6">
        <v>307</v>
      </c>
      <c r="G91" s="6" t="s">
        <v>26</v>
      </c>
      <c r="H91" s="6" t="s">
        <v>3117</v>
      </c>
    </row>
    <row r="92" spans="1:8" ht="18.75" customHeight="1">
      <c r="A92" s="10" t="s">
        <v>113</v>
      </c>
      <c r="B92" s="35" t="str">
        <f>_xlfn.LET(_xlpm.inp,$B$90,_xlpm.nStd,_xlfn.LET(_xlpm.raw,UPPER(TRIM($G$82)),_xlpm.clean,SUBSTITUTE(SUBSTITUTE(SUBSTITUTE(SUBSTITUTE(SUBSTITUTE(_xlpm.raw,"，",","),"、",","),"；",","),"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 s="18"/>
      <c r="D92" s="6"/>
      <c r="E92" s="6"/>
      <c r="F92" s="6">
        <v>307</v>
      </c>
      <c r="G92" s="6" t="s">
        <v>26</v>
      </c>
      <c r="H92" s="6" t="s">
        <v>3117</v>
      </c>
    </row>
    <row r="93" spans="1:8" ht="18.75" customHeight="1">
      <c r="A93" s="37" t="s">
        <v>114</v>
      </c>
      <c r="B93" s="52" t="str">
        <f>_xlfn.LET(_xlpm.inp,$B$90,_xlpm.p,$H$82,IF(OR(LEN(TRIM(_xlpm.inp))=0,LEN(TRIM(_xlpm.p))=0,_xlpm.p=0),"",_xlpm.p))</f>
        <v/>
      </c>
      <c r="C93" s="63"/>
      <c r="D93" s="6"/>
      <c r="E93" s="6"/>
      <c r="F93" s="6">
        <v>307</v>
      </c>
      <c r="G93" s="6" t="s">
        <v>26</v>
      </c>
      <c r="H93" s="6" t="s">
        <v>3117</v>
      </c>
    </row>
    <row r="94" spans="1:8" ht="18.75" customHeight="1" thickBot="1">
      <c r="A94" s="12"/>
      <c r="B94" s="54"/>
      <c r="C94" s="55"/>
      <c r="D94" s="6"/>
      <c r="E94" s="6"/>
      <c r="F94" s="6">
        <v>307</v>
      </c>
      <c r="G94" s="6" t="s">
        <v>26</v>
      </c>
      <c r="H94" s="6" t="s">
        <v>3117</v>
      </c>
    </row>
    <row r="95" spans="1:8" ht="58.5" customHeight="1" thickTop="1" thickBot="1">
      <c r="A95" s="8" t="s">
        <v>2935</v>
      </c>
      <c r="B95" s="56" t="s">
        <v>2936</v>
      </c>
      <c r="C95" s="57"/>
      <c r="D95" s="6"/>
      <c r="E95" s="6"/>
      <c r="F95" s="6">
        <v>308</v>
      </c>
      <c r="G95" s="6" t="s">
        <v>27</v>
      </c>
      <c r="H95" s="6" t="s">
        <v>3118</v>
      </c>
    </row>
    <row r="96" spans="1:8" ht="18.75" customHeight="1">
      <c r="A96" s="13"/>
      <c r="B96" s="58"/>
      <c r="C96" s="59"/>
      <c r="D96" s="6"/>
      <c r="E96" s="6"/>
      <c r="F96" s="6">
        <v>308</v>
      </c>
      <c r="G96" s="6" t="s">
        <v>14</v>
      </c>
      <c r="H96" s="6" t="s">
        <v>2415</v>
      </c>
    </row>
    <row r="97" spans="1:8" ht="18.75" customHeight="1">
      <c r="A97" s="14" t="s">
        <v>107</v>
      </c>
      <c r="B97" s="60" t="s">
        <v>2937</v>
      </c>
      <c r="C97" s="61"/>
      <c r="D97" s="6"/>
      <c r="E97" s="6"/>
      <c r="F97" s="6">
        <v>308</v>
      </c>
      <c r="G97" s="6" t="s">
        <v>27</v>
      </c>
      <c r="H97" s="6" t="s">
        <v>3118</v>
      </c>
    </row>
    <row r="98" spans="1:8" ht="18.75" customHeight="1">
      <c r="A98" s="14" t="s">
        <v>108</v>
      </c>
      <c r="B98" s="60" t="s">
        <v>2938</v>
      </c>
      <c r="C98" s="61"/>
      <c r="D98" s="6"/>
      <c r="E98" s="6"/>
      <c r="F98" s="6">
        <v>308</v>
      </c>
      <c r="G98" s="6" t="s">
        <v>27</v>
      </c>
      <c r="H98" s="6" t="s">
        <v>3118</v>
      </c>
    </row>
    <row r="99" spans="1:8" ht="18.75" customHeight="1">
      <c r="A99" s="14" t="s">
        <v>109</v>
      </c>
      <c r="B99" s="60" t="s">
        <v>2939</v>
      </c>
      <c r="C99" s="61"/>
      <c r="D99" s="6"/>
      <c r="E99" s="6"/>
      <c r="F99" s="6">
        <v>308</v>
      </c>
      <c r="G99" s="6" t="s">
        <v>27</v>
      </c>
      <c r="H99" s="6" t="s">
        <v>3118</v>
      </c>
    </row>
    <row r="100" spans="1:8" ht="18.75" customHeight="1">
      <c r="A100" s="14" t="s">
        <v>110</v>
      </c>
      <c r="B100" s="60" t="s">
        <v>2940</v>
      </c>
      <c r="C100" s="61"/>
      <c r="D100" s="6"/>
      <c r="E100" s="6"/>
      <c r="F100" s="6">
        <v>308</v>
      </c>
      <c r="G100" s="6" t="s">
        <v>27</v>
      </c>
      <c r="H100" s="6" t="s">
        <v>3118</v>
      </c>
    </row>
    <row r="101" spans="1:8" ht="18.75" customHeight="1">
      <c r="A101" s="14"/>
      <c r="B101" s="62"/>
      <c r="C101" s="63"/>
      <c r="D101" s="6"/>
      <c r="E101" s="6"/>
      <c r="F101" s="6">
        <v>308</v>
      </c>
      <c r="G101" s="6" t="s">
        <v>27</v>
      </c>
      <c r="H101" s="6" t="s">
        <v>3118</v>
      </c>
    </row>
    <row r="102" spans="1:8" ht="18.75" customHeight="1" thickBot="1">
      <c r="A102" s="14"/>
      <c r="B102" s="66"/>
      <c r="C102" s="67"/>
      <c r="D102" s="6"/>
      <c r="E102" s="6"/>
      <c r="F102" s="6">
        <v>308</v>
      </c>
      <c r="G102" s="6" t="s">
        <v>27</v>
      </c>
      <c r="H102" s="6" t="s">
        <v>3118</v>
      </c>
    </row>
    <row r="103" spans="1:8" ht="18.75" customHeight="1" thickBot="1">
      <c r="A103" s="11" t="s">
        <v>111</v>
      </c>
      <c r="B103" s="25"/>
      <c r="C103" s="7"/>
      <c r="D103" s="6"/>
      <c r="E103" s="6"/>
      <c r="F103" s="6">
        <v>308</v>
      </c>
      <c r="G103" s="6" t="s">
        <v>27</v>
      </c>
      <c r="H103" s="6" t="s">
        <v>3118</v>
      </c>
    </row>
    <row r="104" spans="1:8" ht="18.75" customHeight="1">
      <c r="A104" s="14" t="s">
        <v>112</v>
      </c>
      <c r="B104" s="34" t="str">
        <f>_xlfn.LET(_xlpm.inp,$B$103,_xlpm.nInp,_xlfn.LET(_xlpm.raw,UPPER(TRIM($B$103)),_xlpm.clean,SUBSTITUTE(SUBSTITUTE(SUBSTITUTE(SUBSTITUTE(SUBSTITUTE(_xlpm.raw,"，",","),"、",","),"；",","),"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 s="19"/>
      <c r="D104" s="6"/>
      <c r="E104" s="6"/>
      <c r="F104" s="6">
        <v>308</v>
      </c>
      <c r="G104" s="6" t="s">
        <v>27</v>
      </c>
      <c r="H104" s="6" t="s">
        <v>3118</v>
      </c>
    </row>
    <row r="105" spans="1:8" ht="18.75" customHeight="1">
      <c r="A105" s="14" t="s">
        <v>113</v>
      </c>
      <c r="B105" s="35" t="str">
        <f>_xlfn.LET(_xlpm.inp,$B$103,_xlpm.nStd,_xlfn.LET(_xlpm.raw,UPPER(TRIM($G$95)),_xlpm.clean,SUBSTITUTE(SUBSTITUTE(SUBSTITUTE(SUBSTITUTE(SUBSTITUTE(_xlpm.raw,"，",","),"、",","),"；",","),"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 s="18"/>
      <c r="D105" s="6"/>
      <c r="E105" s="6"/>
      <c r="F105" s="6">
        <v>308</v>
      </c>
      <c r="G105" s="6" t="s">
        <v>27</v>
      </c>
      <c r="H105" s="6" t="s">
        <v>3118</v>
      </c>
    </row>
    <row r="106" spans="1:8" ht="18.75" customHeight="1">
      <c r="A106" s="37" t="s">
        <v>114</v>
      </c>
      <c r="B106" s="52" t="str">
        <f>_xlfn.LET(_xlpm.inp,$B$103,_xlpm.p,$H$95,IF(OR(LEN(TRIM(_xlpm.inp))=0,LEN(TRIM(_xlpm.p))=0,_xlpm.p=0),"",_xlpm.p))</f>
        <v/>
      </c>
      <c r="C106" s="63"/>
      <c r="D106" s="6"/>
      <c r="E106" s="6"/>
      <c r="F106" s="6">
        <v>308</v>
      </c>
      <c r="G106" s="6" t="s">
        <v>27</v>
      </c>
      <c r="H106" s="6" t="s">
        <v>3118</v>
      </c>
    </row>
    <row r="107" spans="1:8" ht="18.75" customHeight="1" thickBot="1">
      <c r="A107" s="15"/>
      <c r="B107" s="54"/>
      <c r="C107" s="55"/>
      <c r="D107" s="6"/>
      <c r="E107" s="6"/>
      <c r="F107" s="6">
        <v>308</v>
      </c>
      <c r="G107" s="6" t="s">
        <v>27</v>
      </c>
      <c r="H107" s="6" t="s">
        <v>3118</v>
      </c>
    </row>
    <row r="108" spans="1:8" ht="58.5" customHeight="1" thickTop="1" thickBot="1">
      <c r="A108" s="8" t="s">
        <v>2941</v>
      </c>
      <c r="B108" s="56" t="s">
        <v>2942</v>
      </c>
      <c r="C108" s="57"/>
      <c r="D108" s="6"/>
      <c r="E108" s="6"/>
      <c r="F108" s="6">
        <v>309</v>
      </c>
      <c r="G108" s="6" t="s">
        <v>26</v>
      </c>
      <c r="H108" s="6" t="s">
        <v>3119</v>
      </c>
    </row>
    <row r="109" spans="1:8" ht="18.75" customHeight="1">
      <c r="A109" s="9"/>
      <c r="B109" s="74"/>
      <c r="C109" s="75"/>
      <c r="D109" s="6"/>
      <c r="E109" s="6"/>
      <c r="F109" s="6">
        <v>309</v>
      </c>
      <c r="G109" s="6" t="s">
        <v>17</v>
      </c>
      <c r="H109" s="6" t="s">
        <v>2416</v>
      </c>
    </row>
    <row r="110" spans="1:8" ht="18.75" customHeight="1">
      <c r="A110" s="10" t="s">
        <v>107</v>
      </c>
      <c r="B110" s="64" t="s">
        <v>2943</v>
      </c>
      <c r="C110" s="65"/>
      <c r="D110" s="6"/>
      <c r="E110" s="6"/>
      <c r="F110" s="6">
        <v>309</v>
      </c>
      <c r="G110" s="6" t="s">
        <v>26</v>
      </c>
      <c r="H110" s="6" t="s">
        <v>3119</v>
      </c>
    </row>
    <row r="111" spans="1:8" ht="18.75" customHeight="1">
      <c r="A111" s="10" t="s">
        <v>108</v>
      </c>
      <c r="B111" s="64" t="s">
        <v>2944</v>
      </c>
      <c r="C111" s="65"/>
      <c r="D111" s="6"/>
      <c r="E111" s="6"/>
      <c r="F111" s="6">
        <v>309</v>
      </c>
      <c r="G111" s="6" t="s">
        <v>26</v>
      </c>
      <c r="H111" s="6" t="s">
        <v>3119</v>
      </c>
    </row>
    <row r="112" spans="1:8" ht="18.75" customHeight="1">
      <c r="A112" s="10" t="s">
        <v>109</v>
      </c>
      <c r="B112" s="64" t="s">
        <v>2945</v>
      </c>
      <c r="C112" s="65"/>
      <c r="D112" s="6"/>
      <c r="E112" s="6"/>
      <c r="F112" s="6">
        <v>309</v>
      </c>
      <c r="G112" s="6" t="s">
        <v>26</v>
      </c>
      <c r="H112" s="6" t="s">
        <v>3119</v>
      </c>
    </row>
    <row r="113" spans="1:8" ht="18.75" customHeight="1">
      <c r="A113" s="10" t="s">
        <v>110</v>
      </c>
      <c r="B113" s="64" t="s">
        <v>2946</v>
      </c>
      <c r="C113" s="65"/>
      <c r="D113" s="6"/>
      <c r="E113" s="6"/>
      <c r="F113" s="6">
        <v>309</v>
      </c>
      <c r="G113" s="6" t="s">
        <v>26</v>
      </c>
      <c r="H113" s="6" t="s">
        <v>3119</v>
      </c>
    </row>
    <row r="114" spans="1:8" ht="18.75" customHeight="1">
      <c r="A114" s="10"/>
      <c r="B114" s="62"/>
      <c r="C114" s="63"/>
      <c r="D114" s="6"/>
      <c r="E114" s="6"/>
      <c r="F114" s="6">
        <v>309</v>
      </c>
      <c r="G114" s="6" t="s">
        <v>26</v>
      </c>
      <c r="H114" s="6" t="s">
        <v>3119</v>
      </c>
    </row>
    <row r="115" spans="1:8" ht="18.75" customHeight="1" thickBot="1">
      <c r="A115" s="10"/>
      <c r="B115" s="66"/>
      <c r="C115" s="67"/>
      <c r="D115" s="6"/>
      <c r="E115" s="6"/>
      <c r="F115" s="6">
        <v>309</v>
      </c>
      <c r="G115" s="6" t="s">
        <v>26</v>
      </c>
      <c r="H115" s="6" t="s">
        <v>3119</v>
      </c>
    </row>
    <row r="116" spans="1:8" ht="18.75" customHeight="1" thickBot="1">
      <c r="A116" s="11" t="s">
        <v>111</v>
      </c>
      <c r="B116" s="25"/>
      <c r="C116" s="7"/>
      <c r="D116" s="6"/>
      <c r="E116" s="6"/>
      <c r="F116" s="6">
        <v>309</v>
      </c>
      <c r="G116" s="6" t="s">
        <v>26</v>
      </c>
      <c r="H116" s="6" t="s">
        <v>3119</v>
      </c>
    </row>
    <row r="117" spans="1:8" ht="18.75" customHeight="1">
      <c r="A117" s="10" t="s">
        <v>112</v>
      </c>
      <c r="B117" s="34" t="str">
        <f>_xlfn.LET(_xlpm.inp,$B$116,_xlpm.nInp,_xlfn.LET(_xlpm.raw,UPPER(TRIM($B$116)),_xlpm.clean,SUBSTITUTE(SUBSTITUTE(SUBSTITUTE(SUBSTITUTE(SUBSTITUTE(_xlpm.raw,"，",","),"、",","),"；",","),"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 s="19"/>
      <c r="D117" s="6"/>
      <c r="E117" s="6"/>
      <c r="F117" s="6">
        <v>309</v>
      </c>
      <c r="G117" s="6" t="s">
        <v>26</v>
      </c>
      <c r="H117" s="6" t="s">
        <v>3119</v>
      </c>
    </row>
    <row r="118" spans="1:8" ht="18.75" customHeight="1">
      <c r="A118" s="10" t="s">
        <v>113</v>
      </c>
      <c r="B118" s="35" t="str">
        <f>_xlfn.LET(_xlpm.inp,$B$116,_xlpm.nStd,_xlfn.LET(_xlpm.raw,UPPER(TRIM($G$108)),_xlpm.clean,SUBSTITUTE(SUBSTITUTE(SUBSTITUTE(SUBSTITUTE(SUBSTITUTE(_xlpm.raw,"，",","),"、",","),"；",","),"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 s="18"/>
      <c r="D118" s="6"/>
      <c r="E118" s="6"/>
      <c r="F118" s="6">
        <v>309</v>
      </c>
      <c r="G118" s="6" t="s">
        <v>26</v>
      </c>
      <c r="H118" s="6" t="s">
        <v>3119</v>
      </c>
    </row>
    <row r="119" spans="1:8" ht="18.75" customHeight="1">
      <c r="A119" s="37" t="s">
        <v>114</v>
      </c>
      <c r="B119" s="52" t="str">
        <f>_xlfn.LET(_xlpm.inp,$B$116,_xlpm.p,$H$108,IF(OR(LEN(TRIM(_xlpm.inp))=0,LEN(TRIM(_xlpm.p))=0,_xlpm.p=0),"",_xlpm.p))</f>
        <v/>
      </c>
      <c r="C119" s="63"/>
      <c r="D119" s="6"/>
      <c r="E119" s="6"/>
      <c r="F119" s="6">
        <v>309</v>
      </c>
      <c r="G119" s="6" t="s">
        <v>26</v>
      </c>
      <c r="H119" s="6" t="s">
        <v>3119</v>
      </c>
    </row>
    <row r="120" spans="1:8" ht="18.75" customHeight="1" thickBot="1">
      <c r="A120" s="12"/>
      <c r="B120" s="54"/>
      <c r="C120" s="55"/>
      <c r="D120" s="6"/>
      <c r="E120" s="6"/>
      <c r="F120" s="6">
        <v>309</v>
      </c>
      <c r="G120" s="6" t="s">
        <v>26</v>
      </c>
      <c r="H120" s="6" t="s">
        <v>3119</v>
      </c>
    </row>
    <row r="121" spans="1:8" ht="58.5" customHeight="1" thickTop="1" thickBot="1">
      <c r="A121" s="8" t="s">
        <v>2947</v>
      </c>
      <c r="B121" s="56" t="s">
        <v>2948</v>
      </c>
      <c r="C121" s="57"/>
      <c r="D121" s="6"/>
      <c r="E121" s="6"/>
      <c r="F121" s="6">
        <v>310</v>
      </c>
      <c r="G121" s="6" t="s">
        <v>28</v>
      </c>
      <c r="H121" s="6" t="s">
        <v>3120</v>
      </c>
    </row>
    <row r="122" spans="1:8" ht="18.75" customHeight="1">
      <c r="A122" s="13"/>
      <c r="B122" s="58"/>
      <c r="C122" s="59"/>
      <c r="D122" s="6"/>
      <c r="E122" s="6"/>
      <c r="F122" s="6">
        <v>310</v>
      </c>
      <c r="G122" s="6" t="s">
        <v>15</v>
      </c>
      <c r="H122" s="6" t="s">
        <v>2417</v>
      </c>
    </row>
    <row r="123" spans="1:8" ht="18.75" customHeight="1">
      <c r="A123" s="14" t="s">
        <v>107</v>
      </c>
      <c r="B123" s="60" t="s">
        <v>2949</v>
      </c>
      <c r="C123" s="61"/>
      <c r="D123" s="6"/>
      <c r="E123" s="6"/>
      <c r="F123" s="6">
        <v>310</v>
      </c>
      <c r="G123" s="6" t="s">
        <v>28</v>
      </c>
      <c r="H123" s="6" t="s">
        <v>3120</v>
      </c>
    </row>
    <row r="124" spans="1:8" ht="18.75" customHeight="1">
      <c r="A124" s="14" t="s">
        <v>108</v>
      </c>
      <c r="B124" s="60" t="s">
        <v>2950</v>
      </c>
      <c r="C124" s="61"/>
      <c r="D124" s="6"/>
      <c r="E124" s="6"/>
      <c r="F124" s="6">
        <v>310</v>
      </c>
      <c r="G124" s="6" t="s">
        <v>28</v>
      </c>
      <c r="H124" s="6" t="s">
        <v>3120</v>
      </c>
    </row>
    <row r="125" spans="1:8" ht="18.75" customHeight="1">
      <c r="A125" s="14" t="s">
        <v>109</v>
      </c>
      <c r="B125" s="60" t="s">
        <v>2951</v>
      </c>
      <c r="C125" s="61"/>
      <c r="D125" s="6"/>
      <c r="E125" s="6"/>
      <c r="F125" s="6">
        <v>310</v>
      </c>
      <c r="G125" s="6" t="s">
        <v>28</v>
      </c>
      <c r="H125" s="6" t="s">
        <v>3120</v>
      </c>
    </row>
    <row r="126" spans="1:8" ht="18.75" customHeight="1">
      <c r="A126" s="14" t="s">
        <v>110</v>
      </c>
      <c r="B126" s="60" t="s">
        <v>2952</v>
      </c>
      <c r="C126" s="61"/>
      <c r="D126" s="6"/>
      <c r="E126" s="6"/>
      <c r="F126" s="6">
        <v>310</v>
      </c>
      <c r="G126" s="6" t="s">
        <v>28</v>
      </c>
      <c r="H126" s="6" t="s">
        <v>3120</v>
      </c>
    </row>
    <row r="127" spans="1:8" ht="18.75" customHeight="1">
      <c r="A127" s="14"/>
      <c r="B127" s="62"/>
      <c r="C127" s="63"/>
      <c r="D127" s="6"/>
      <c r="E127" s="6"/>
      <c r="F127" s="6">
        <v>310</v>
      </c>
      <c r="G127" s="6" t="s">
        <v>28</v>
      </c>
      <c r="H127" s="6" t="s">
        <v>3120</v>
      </c>
    </row>
    <row r="128" spans="1:8" ht="18.75" customHeight="1" thickBot="1">
      <c r="A128" s="14"/>
      <c r="B128" s="66"/>
      <c r="C128" s="67"/>
      <c r="D128" s="6"/>
      <c r="E128" s="6"/>
      <c r="F128" s="6">
        <v>310</v>
      </c>
      <c r="G128" s="6" t="s">
        <v>28</v>
      </c>
      <c r="H128" s="6" t="s">
        <v>3120</v>
      </c>
    </row>
    <row r="129" spans="1:8" ht="18.75" customHeight="1" thickBot="1">
      <c r="A129" s="11" t="s">
        <v>111</v>
      </c>
      <c r="B129" s="25"/>
      <c r="C129" s="7"/>
      <c r="D129" s="6"/>
      <c r="E129" s="6"/>
      <c r="F129" s="6">
        <v>310</v>
      </c>
      <c r="G129" s="6" t="s">
        <v>28</v>
      </c>
      <c r="H129" s="6" t="s">
        <v>3120</v>
      </c>
    </row>
    <row r="130" spans="1:8" ht="18.75" customHeight="1">
      <c r="A130" s="14" t="s">
        <v>112</v>
      </c>
      <c r="B130" s="34" t="str">
        <f>_xlfn.LET(_xlpm.inp,$B$129,_xlpm.nInp,_xlfn.LET(_xlpm.raw,UPPER(TRIM($B$129)),_xlpm.clean,SUBSTITUTE(SUBSTITUTE(SUBSTITUTE(SUBSTITUTE(SUBSTITUTE(_xlpm.raw,"，",","),"、",","),"；",","),"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 s="19"/>
      <c r="D130" s="6"/>
      <c r="E130" s="6"/>
      <c r="F130" s="6">
        <v>310</v>
      </c>
      <c r="G130" s="6" t="s">
        <v>28</v>
      </c>
      <c r="H130" s="6" t="s">
        <v>3120</v>
      </c>
    </row>
    <row r="131" spans="1:8" ht="18.75" customHeight="1">
      <c r="A131" s="14" t="s">
        <v>113</v>
      </c>
      <c r="B131" s="35" t="str">
        <f>_xlfn.LET(_xlpm.inp,$B$129,_xlpm.nStd,_xlfn.LET(_xlpm.raw,UPPER(TRIM($G$121)),_xlpm.clean,SUBSTITUTE(SUBSTITUTE(SUBSTITUTE(SUBSTITUTE(SUBSTITUTE(_xlpm.raw,"，",","),"、",","),"；",","),"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1" s="18"/>
      <c r="D131" s="6"/>
      <c r="E131" s="6"/>
      <c r="F131" s="6">
        <v>310</v>
      </c>
      <c r="G131" s="6" t="s">
        <v>28</v>
      </c>
      <c r="H131" s="6" t="s">
        <v>3120</v>
      </c>
    </row>
    <row r="132" spans="1:8" ht="18.75" customHeight="1">
      <c r="A132" s="37" t="s">
        <v>114</v>
      </c>
      <c r="B132" s="52" t="str">
        <f>_xlfn.LET(_xlpm.inp,$B$129,_xlpm.p,$H$121,IF(OR(LEN(TRIM(_xlpm.inp))=0,LEN(TRIM(_xlpm.p))=0,_xlpm.p=0),"",_xlpm.p))</f>
        <v/>
      </c>
      <c r="C132" s="63"/>
      <c r="D132" s="6"/>
      <c r="E132" s="6"/>
      <c r="F132" s="6">
        <v>310</v>
      </c>
      <c r="G132" s="6" t="s">
        <v>28</v>
      </c>
      <c r="H132" s="6" t="s">
        <v>3120</v>
      </c>
    </row>
    <row r="133" spans="1:8" ht="18.75" customHeight="1" thickBot="1">
      <c r="A133" s="15"/>
      <c r="B133" s="54"/>
      <c r="C133" s="55"/>
      <c r="D133" s="6"/>
      <c r="E133" s="6"/>
      <c r="F133" s="6">
        <v>310</v>
      </c>
      <c r="G133" s="6" t="s">
        <v>28</v>
      </c>
      <c r="H133" s="6" t="s">
        <v>3120</v>
      </c>
    </row>
    <row r="134" spans="1:8" ht="58.5" customHeight="1" thickTop="1" thickBot="1">
      <c r="A134" s="8" t="s">
        <v>2953</v>
      </c>
      <c r="B134" s="56" t="s">
        <v>2954</v>
      </c>
      <c r="C134" s="57"/>
      <c r="D134" s="6"/>
      <c r="E134" s="6"/>
      <c r="F134" s="6">
        <v>311</v>
      </c>
      <c r="G134" s="6" t="s">
        <v>26</v>
      </c>
      <c r="H134" s="6" t="s">
        <v>3121</v>
      </c>
    </row>
    <row r="135" spans="1:8" ht="18.75" customHeight="1">
      <c r="A135" s="9"/>
      <c r="B135" s="74"/>
      <c r="C135" s="75"/>
      <c r="D135" s="6"/>
      <c r="E135" s="6"/>
      <c r="F135" s="6">
        <v>311</v>
      </c>
      <c r="G135" s="6" t="s">
        <v>17</v>
      </c>
      <c r="H135" s="6" t="s">
        <v>2418</v>
      </c>
    </row>
    <row r="136" spans="1:8" ht="18.75" customHeight="1">
      <c r="A136" s="10" t="s">
        <v>107</v>
      </c>
      <c r="B136" s="64" t="s">
        <v>2955</v>
      </c>
      <c r="C136" s="65"/>
      <c r="D136" s="6"/>
      <c r="E136" s="6"/>
      <c r="F136" s="6">
        <v>311</v>
      </c>
      <c r="G136" s="6" t="s">
        <v>26</v>
      </c>
      <c r="H136" s="6" t="s">
        <v>3121</v>
      </c>
    </row>
    <row r="137" spans="1:8" ht="18.75" customHeight="1">
      <c r="A137" s="10" t="s">
        <v>108</v>
      </c>
      <c r="B137" s="64" t="s">
        <v>2956</v>
      </c>
      <c r="C137" s="65"/>
      <c r="D137" s="6"/>
      <c r="E137" s="6"/>
      <c r="F137" s="6">
        <v>311</v>
      </c>
      <c r="G137" s="6" t="s">
        <v>26</v>
      </c>
      <c r="H137" s="6" t="s">
        <v>3121</v>
      </c>
    </row>
    <row r="138" spans="1:8" ht="18.75" customHeight="1">
      <c r="A138" s="10" t="s">
        <v>109</v>
      </c>
      <c r="B138" s="64" t="s">
        <v>2957</v>
      </c>
      <c r="C138" s="65"/>
      <c r="D138" s="6"/>
      <c r="E138" s="6"/>
      <c r="F138" s="6">
        <v>311</v>
      </c>
      <c r="G138" s="6" t="s">
        <v>26</v>
      </c>
      <c r="H138" s="6" t="s">
        <v>3121</v>
      </c>
    </row>
    <row r="139" spans="1:8" ht="18.75" customHeight="1">
      <c r="A139" s="10" t="s">
        <v>110</v>
      </c>
      <c r="B139" s="64" t="s">
        <v>2958</v>
      </c>
      <c r="C139" s="65"/>
      <c r="D139" s="6"/>
      <c r="E139" s="6"/>
      <c r="F139" s="6">
        <v>311</v>
      </c>
      <c r="G139" s="6" t="s">
        <v>26</v>
      </c>
      <c r="H139" s="6" t="s">
        <v>3121</v>
      </c>
    </row>
    <row r="140" spans="1:8" ht="18.75" customHeight="1">
      <c r="A140" s="10"/>
      <c r="B140" s="62"/>
      <c r="C140" s="63"/>
      <c r="D140" s="6"/>
      <c r="E140" s="6"/>
      <c r="F140" s="6">
        <v>311</v>
      </c>
      <c r="G140" s="6" t="s">
        <v>26</v>
      </c>
      <c r="H140" s="6" t="s">
        <v>3121</v>
      </c>
    </row>
    <row r="141" spans="1:8" ht="18.75" customHeight="1" thickBot="1">
      <c r="A141" s="10"/>
      <c r="B141" s="66"/>
      <c r="C141" s="67"/>
      <c r="D141" s="6"/>
      <c r="E141" s="6"/>
      <c r="F141" s="6">
        <v>311</v>
      </c>
      <c r="G141" s="6" t="s">
        <v>26</v>
      </c>
      <c r="H141" s="6" t="s">
        <v>3121</v>
      </c>
    </row>
    <row r="142" spans="1:8" ht="18.75" customHeight="1" thickBot="1">
      <c r="A142" s="11" t="s">
        <v>111</v>
      </c>
      <c r="B142" s="25"/>
      <c r="C142" s="7"/>
      <c r="D142" s="6"/>
      <c r="E142" s="6"/>
      <c r="F142" s="6">
        <v>311</v>
      </c>
      <c r="G142" s="6" t="s">
        <v>26</v>
      </c>
      <c r="H142" s="6" t="s">
        <v>3121</v>
      </c>
    </row>
    <row r="143" spans="1:8" ht="18.75" customHeight="1">
      <c r="A143" s="10" t="s">
        <v>112</v>
      </c>
      <c r="B143" s="34" t="str">
        <f>_xlfn.LET(_xlpm.inp,$B$142,_xlpm.nInp,_xlfn.LET(_xlpm.raw,UPPER(TRIM($B$142)),_xlpm.clean,SUBSTITUTE(SUBSTITUTE(SUBSTITUTE(SUBSTITUTE(SUBSTITUTE(_xlpm.raw,"，",","),"、",","),"；",","),"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3" s="19"/>
      <c r="D143" s="6"/>
      <c r="E143" s="6"/>
      <c r="F143" s="6">
        <v>311</v>
      </c>
      <c r="G143" s="6" t="s">
        <v>26</v>
      </c>
      <c r="H143" s="6" t="s">
        <v>3121</v>
      </c>
    </row>
    <row r="144" spans="1:8" ht="18.75" customHeight="1">
      <c r="A144" s="10" t="s">
        <v>113</v>
      </c>
      <c r="B144" s="35" t="str">
        <f>_xlfn.LET(_xlpm.inp,$B$142,_xlpm.nStd,_xlfn.LET(_xlpm.raw,UPPER(TRIM($G$134)),_xlpm.clean,SUBSTITUTE(SUBSTITUTE(SUBSTITUTE(SUBSTITUTE(SUBSTITUTE(_xlpm.raw,"，",","),"、",","),"；",","),"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4" s="18"/>
      <c r="D144" s="6"/>
      <c r="E144" s="6"/>
      <c r="F144" s="6">
        <v>311</v>
      </c>
      <c r="G144" s="6" t="s">
        <v>26</v>
      </c>
      <c r="H144" s="6" t="s">
        <v>3121</v>
      </c>
    </row>
    <row r="145" spans="1:8" ht="18.75" customHeight="1">
      <c r="A145" s="37" t="s">
        <v>114</v>
      </c>
      <c r="B145" s="52" t="str">
        <f>_xlfn.LET(_xlpm.inp,$B$142,_xlpm.p,$H$134,IF(OR(LEN(TRIM(_xlpm.inp))=0,LEN(TRIM(_xlpm.p))=0,_xlpm.p=0),"",_xlpm.p))</f>
        <v/>
      </c>
      <c r="C145" s="63"/>
      <c r="D145" s="6"/>
      <c r="E145" s="6"/>
      <c r="F145" s="6">
        <v>311</v>
      </c>
      <c r="G145" s="6" t="s">
        <v>26</v>
      </c>
      <c r="H145" s="6" t="s">
        <v>3121</v>
      </c>
    </row>
    <row r="146" spans="1:8" ht="18.75" customHeight="1" thickBot="1">
      <c r="A146" s="12"/>
      <c r="B146" s="54"/>
      <c r="C146" s="55"/>
      <c r="D146" s="6"/>
      <c r="E146" s="6"/>
      <c r="F146" s="6">
        <v>311</v>
      </c>
      <c r="G146" s="6" t="s">
        <v>26</v>
      </c>
      <c r="H146" s="6" t="s">
        <v>3121</v>
      </c>
    </row>
    <row r="147" spans="1:8" ht="58.5" customHeight="1" thickTop="1" thickBot="1">
      <c r="A147" s="8" t="s">
        <v>2959</v>
      </c>
      <c r="B147" s="56" t="s">
        <v>2960</v>
      </c>
      <c r="C147" s="57"/>
      <c r="D147" s="6"/>
      <c r="E147" s="6"/>
      <c r="F147" s="6">
        <v>312</v>
      </c>
      <c r="G147" s="6" t="s">
        <v>28</v>
      </c>
      <c r="H147" s="6" t="s">
        <v>3122</v>
      </c>
    </row>
    <row r="148" spans="1:8" ht="18.75" customHeight="1">
      <c r="A148" s="13"/>
      <c r="B148" s="58"/>
      <c r="C148" s="59"/>
      <c r="D148" s="6"/>
      <c r="E148" s="6"/>
      <c r="F148" s="6">
        <v>312</v>
      </c>
      <c r="G148" s="6" t="s">
        <v>15</v>
      </c>
      <c r="H148" s="6" t="s">
        <v>2419</v>
      </c>
    </row>
    <row r="149" spans="1:8" ht="18.75" customHeight="1">
      <c r="A149" s="14" t="s">
        <v>107</v>
      </c>
      <c r="B149" s="60" t="s">
        <v>2961</v>
      </c>
      <c r="C149" s="61"/>
      <c r="D149" s="6"/>
      <c r="E149" s="6"/>
      <c r="F149" s="6">
        <v>312</v>
      </c>
      <c r="G149" s="6" t="s">
        <v>28</v>
      </c>
      <c r="H149" s="6" t="s">
        <v>3122</v>
      </c>
    </row>
    <row r="150" spans="1:8" ht="18.75" customHeight="1">
      <c r="A150" s="14" t="s">
        <v>108</v>
      </c>
      <c r="B150" s="60" t="s">
        <v>2962</v>
      </c>
      <c r="C150" s="61"/>
      <c r="D150" s="6"/>
      <c r="E150" s="6"/>
      <c r="F150" s="6">
        <v>312</v>
      </c>
      <c r="G150" s="6" t="s">
        <v>28</v>
      </c>
      <c r="H150" s="6" t="s">
        <v>3122</v>
      </c>
    </row>
    <row r="151" spans="1:8" ht="18.75" customHeight="1">
      <c r="A151" s="14" t="s">
        <v>109</v>
      </c>
      <c r="B151" s="60" t="s">
        <v>2963</v>
      </c>
      <c r="C151" s="61"/>
      <c r="D151" s="6"/>
      <c r="E151" s="6"/>
      <c r="F151" s="6">
        <v>312</v>
      </c>
      <c r="G151" s="6" t="s">
        <v>28</v>
      </c>
      <c r="H151" s="6" t="s">
        <v>3122</v>
      </c>
    </row>
    <row r="152" spans="1:8" ht="18.75" customHeight="1">
      <c r="A152" s="14" t="s">
        <v>110</v>
      </c>
      <c r="B152" s="60" t="s">
        <v>2964</v>
      </c>
      <c r="C152" s="61"/>
      <c r="D152" s="6"/>
      <c r="E152" s="6"/>
      <c r="F152" s="6">
        <v>312</v>
      </c>
      <c r="G152" s="6" t="s">
        <v>28</v>
      </c>
      <c r="H152" s="6" t="s">
        <v>3122</v>
      </c>
    </row>
    <row r="153" spans="1:8" ht="18.75" customHeight="1">
      <c r="A153" s="14"/>
      <c r="B153" s="62"/>
      <c r="C153" s="63"/>
      <c r="D153" s="6"/>
      <c r="E153" s="6"/>
      <c r="F153" s="6">
        <v>312</v>
      </c>
      <c r="G153" s="6" t="s">
        <v>28</v>
      </c>
      <c r="H153" s="6" t="s">
        <v>3122</v>
      </c>
    </row>
    <row r="154" spans="1:8" ht="18.75" customHeight="1" thickBot="1">
      <c r="A154" s="14"/>
      <c r="B154" s="66"/>
      <c r="C154" s="67"/>
      <c r="D154" s="6"/>
      <c r="E154" s="6"/>
      <c r="F154" s="6">
        <v>312</v>
      </c>
      <c r="G154" s="6" t="s">
        <v>28</v>
      </c>
      <c r="H154" s="6" t="s">
        <v>3122</v>
      </c>
    </row>
    <row r="155" spans="1:8" ht="18.75" customHeight="1" thickBot="1">
      <c r="A155" s="11" t="s">
        <v>111</v>
      </c>
      <c r="B155" s="25"/>
      <c r="C155" s="7"/>
      <c r="D155" s="6"/>
      <c r="E155" s="6"/>
      <c r="F155" s="6">
        <v>312</v>
      </c>
      <c r="G155" s="6" t="s">
        <v>28</v>
      </c>
      <c r="H155" s="6" t="s">
        <v>3122</v>
      </c>
    </row>
    <row r="156" spans="1:8" ht="18.75" customHeight="1">
      <c r="A156" s="14" t="s">
        <v>112</v>
      </c>
      <c r="B156" s="34" t="str">
        <f>_xlfn.LET(_xlpm.inp,$B$155,_xlpm.nInp,_xlfn.LET(_xlpm.raw,UPPER(TRIM($B$155)),_xlpm.clean,SUBSTITUTE(SUBSTITUTE(SUBSTITUTE(SUBSTITUTE(SUBSTITUTE(_xlpm.raw,"，",","),"、",","),"；",","),"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6" s="19"/>
      <c r="D156" s="6"/>
      <c r="E156" s="6"/>
      <c r="F156" s="6">
        <v>312</v>
      </c>
      <c r="G156" s="6" t="s">
        <v>28</v>
      </c>
      <c r="H156" s="6" t="s">
        <v>3122</v>
      </c>
    </row>
    <row r="157" spans="1:8" ht="18.75" customHeight="1">
      <c r="A157" s="14" t="s">
        <v>113</v>
      </c>
      <c r="B157" s="35" t="str">
        <f>_xlfn.LET(_xlpm.inp,$B$155,_xlpm.nStd,_xlfn.LET(_xlpm.raw,UPPER(TRIM($G$147)),_xlpm.clean,SUBSTITUTE(SUBSTITUTE(SUBSTITUTE(SUBSTITUTE(SUBSTITUTE(_xlpm.raw,"，",","),"、",","),"；",","),"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57" s="18"/>
      <c r="D157" s="6"/>
      <c r="E157" s="6"/>
      <c r="F157" s="6">
        <v>312</v>
      </c>
      <c r="G157" s="6" t="s">
        <v>28</v>
      </c>
      <c r="H157" s="6" t="s">
        <v>3122</v>
      </c>
    </row>
    <row r="158" spans="1:8" ht="18.75" customHeight="1">
      <c r="A158" s="37" t="s">
        <v>114</v>
      </c>
      <c r="B158" s="52" t="str">
        <f>_xlfn.LET(_xlpm.inp,$B$155,_xlpm.p,$H$147,IF(OR(LEN(TRIM(_xlpm.inp))=0,LEN(TRIM(_xlpm.p))=0,_xlpm.p=0),"",_xlpm.p))</f>
        <v/>
      </c>
      <c r="C158" s="63"/>
      <c r="D158" s="6"/>
      <c r="E158" s="6"/>
      <c r="F158" s="6">
        <v>312</v>
      </c>
      <c r="G158" s="6" t="s">
        <v>28</v>
      </c>
      <c r="H158" s="6" t="s">
        <v>3122</v>
      </c>
    </row>
    <row r="159" spans="1:8" ht="18.75" customHeight="1" thickBot="1">
      <c r="A159" s="15"/>
      <c r="B159" s="54"/>
      <c r="C159" s="55"/>
      <c r="D159" s="6"/>
      <c r="E159" s="6"/>
      <c r="F159" s="6">
        <v>312</v>
      </c>
      <c r="G159" s="6" t="s">
        <v>28</v>
      </c>
      <c r="H159" s="6" t="s">
        <v>3122</v>
      </c>
    </row>
    <row r="160" spans="1:8" ht="58.5" customHeight="1" thickTop="1" thickBot="1">
      <c r="A160" s="8" t="s">
        <v>2965</v>
      </c>
      <c r="B160" s="56" t="s">
        <v>2966</v>
      </c>
      <c r="C160" s="57"/>
      <c r="D160" s="6"/>
      <c r="E160" s="6"/>
      <c r="F160" s="6">
        <v>313</v>
      </c>
      <c r="G160" s="6" t="s">
        <v>26</v>
      </c>
      <c r="H160" s="6" t="s">
        <v>2420</v>
      </c>
    </row>
    <row r="161" spans="1:8" ht="18.75" customHeight="1">
      <c r="A161" s="9"/>
      <c r="B161" s="74"/>
      <c r="C161" s="75"/>
      <c r="D161" s="6"/>
      <c r="E161" s="6"/>
      <c r="F161" s="6">
        <v>313</v>
      </c>
      <c r="G161" s="6" t="s">
        <v>17</v>
      </c>
      <c r="H161" s="6" t="s">
        <v>2420</v>
      </c>
    </row>
    <row r="162" spans="1:8" ht="18.75" customHeight="1">
      <c r="A162" s="10" t="s">
        <v>107</v>
      </c>
      <c r="B162" s="64" t="s">
        <v>2967</v>
      </c>
      <c r="C162" s="65"/>
      <c r="D162" s="6"/>
      <c r="E162" s="6"/>
      <c r="F162" s="6">
        <v>313</v>
      </c>
      <c r="G162" s="6" t="s">
        <v>26</v>
      </c>
      <c r="H162" s="6" t="s">
        <v>2420</v>
      </c>
    </row>
    <row r="163" spans="1:8" ht="18.75" customHeight="1">
      <c r="A163" s="10" t="s">
        <v>108</v>
      </c>
      <c r="B163" s="64" t="s">
        <v>2968</v>
      </c>
      <c r="C163" s="65"/>
      <c r="D163" s="6"/>
      <c r="E163" s="6"/>
      <c r="F163" s="6">
        <v>313</v>
      </c>
      <c r="G163" s="6" t="s">
        <v>26</v>
      </c>
      <c r="H163" s="6" t="s">
        <v>2420</v>
      </c>
    </row>
    <row r="164" spans="1:8" ht="18.75" customHeight="1">
      <c r="A164" s="10" t="s">
        <v>109</v>
      </c>
      <c r="B164" s="64" t="s">
        <v>2969</v>
      </c>
      <c r="C164" s="65"/>
      <c r="D164" s="6"/>
      <c r="E164" s="6"/>
      <c r="F164" s="6">
        <v>313</v>
      </c>
      <c r="G164" s="6" t="s">
        <v>26</v>
      </c>
      <c r="H164" s="6" t="s">
        <v>2420</v>
      </c>
    </row>
    <row r="165" spans="1:8" ht="18.75" customHeight="1">
      <c r="A165" s="10" t="s">
        <v>110</v>
      </c>
      <c r="B165" s="64" t="s">
        <v>2970</v>
      </c>
      <c r="C165" s="65"/>
      <c r="D165" s="6"/>
      <c r="E165" s="6"/>
      <c r="F165" s="6">
        <v>313</v>
      </c>
      <c r="G165" s="6" t="s">
        <v>26</v>
      </c>
      <c r="H165" s="6" t="s">
        <v>2420</v>
      </c>
    </row>
    <row r="166" spans="1:8" ht="18.75" customHeight="1">
      <c r="A166" s="10"/>
      <c r="B166" s="62"/>
      <c r="C166" s="63"/>
      <c r="D166" s="6"/>
      <c r="E166" s="6"/>
      <c r="F166" s="6">
        <v>313</v>
      </c>
      <c r="G166" s="6" t="s">
        <v>26</v>
      </c>
      <c r="H166" s="6" t="s">
        <v>2420</v>
      </c>
    </row>
    <row r="167" spans="1:8" ht="18.75" customHeight="1" thickBot="1">
      <c r="A167" s="10"/>
      <c r="B167" s="66"/>
      <c r="C167" s="67"/>
      <c r="D167" s="6"/>
      <c r="E167" s="6"/>
      <c r="F167" s="6">
        <v>313</v>
      </c>
      <c r="G167" s="6" t="s">
        <v>26</v>
      </c>
      <c r="H167" s="6" t="s">
        <v>2420</v>
      </c>
    </row>
    <row r="168" spans="1:8" ht="18.75" customHeight="1" thickBot="1">
      <c r="A168" s="11" t="s">
        <v>111</v>
      </c>
      <c r="B168" s="25"/>
      <c r="C168" s="7"/>
      <c r="D168" s="6"/>
      <c r="E168" s="6"/>
      <c r="F168" s="6">
        <v>313</v>
      </c>
      <c r="G168" s="6" t="s">
        <v>26</v>
      </c>
      <c r="H168" s="6" t="s">
        <v>2420</v>
      </c>
    </row>
    <row r="169" spans="1:8" ht="18.75" customHeight="1">
      <c r="A169" s="10" t="s">
        <v>112</v>
      </c>
      <c r="B169" s="34" t="str">
        <f>_xlfn.LET(_xlpm.inp,$B$168,_xlpm.nInp,_xlfn.LET(_xlpm.raw,UPPER(TRIM($B$168)),_xlpm.clean,SUBSTITUTE(SUBSTITUTE(SUBSTITUTE(SUBSTITUTE(SUBSTITUTE(_xlpm.raw,"，",","),"、",","),"；",","),"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69" s="19"/>
      <c r="D169" s="6"/>
      <c r="E169" s="6"/>
      <c r="F169" s="6">
        <v>313</v>
      </c>
      <c r="G169" s="6" t="s">
        <v>26</v>
      </c>
      <c r="H169" s="6" t="s">
        <v>2420</v>
      </c>
    </row>
    <row r="170" spans="1:8" ht="18.75" customHeight="1">
      <c r="A170" s="10" t="s">
        <v>113</v>
      </c>
      <c r="B170" s="35" t="str">
        <f>_xlfn.LET(_xlpm.inp,$B$168,_xlpm.nStd,_xlfn.LET(_xlpm.raw,UPPER(TRIM($G$160)),_xlpm.clean,SUBSTITUTE(SUBSTITUTE(SUBSTITUTE(SUBSTITUTE(SUBSTITUTE(_xlpm.raw,"，",","),"、",","),"；",","),"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0" s="18"/>
      <c r="D170" s="6"/>
      <c r="E170" s="6"/>
      <c r="F170" s="6">
        <v>313</v>
      </c>
      <c r="G170" s="6" t="s">
        <v>26</v>
      </c>
      <c r="H170" s="6" t="s">
        <v>2420</v>
      </c>
    </row>
    <row r="171" spans="1:8" ht="18.75" customHeight="1">
      <c r="A171" s="37" t="s">
        <v>114</v>
      </c>
      <c r="B171" s="52" t="str">
        <f>_xlfn.LET(_xlpm.inp,$B$168,_xlpm.p,$H$160,IF(OR(LEN(TRIM(_xlpm.inp))=0,LEN(TRIM(_xlpm.p))=0,_xlpm.p=0),"",_xlpm.p))</f>
        <v/>
      </c>
      <c r="C171" s="63"/>
      <c r="D171" s="6"/>
      <c r="E171" s="6"/>
      <c r="F171" s="6">
        <v>313</v>
      </c>
      <c r="G171" s="6" t="s">
        <v>26</v>
      </c>
      <c r="H171" s="6" t="s">
        <v>2420</v>
      </c>
    </row>
    <row r="172" spans="1:8" ht="18.75" customHeight="1" thickBot="1">
      <c r="A172" s="12"/>
      <c r="B172" s="54"/>
      <c r="C172" s="55"/>
      <c r="D172" s="6"/>
      <c r="E172" s="6"/>
      <c r="F172" s="6">
        <v>313</v>
      </c>
      <c r="G172" s="6" t="s">
        <v>26</v>
      </c>
      <c r="H172" s="6" t="s">
        <v>2420</v>
      </c>
    </row>
    <row r="173" spans="1:8" ht="58.5" customHeight="1" thickTop="1" thickBot="1">
      <c r="A173" s="8" t="s">
        <v>2971</v>
      </c>
      <c r="B173" s="56" t="s">
        <v>2972</v>
      </c>
      <c r="C173" s="57"/>
      <c r="D173" s="6"/>
      <c r="E173" s="6"/>
      <c r="F173" s="6">
        <v>314</v>
      </c>
      <c r="G173" s="6" t="s">
        <v>28</v>
      </c>
      <c r="H173" s="6" t="s">
        <v>3123</v>
      </c>
    </row>
    <row r="174" spans="1:8" ht="18.75" customHeight="1">
      <c r="A174" s="13"/>
      <c r="B174" s="58"/>
      <c r="C174" s="59"/>
      <c r="D174" s="6"/>
      <c r="E174" s="6"/>
      <c r="F174" s="6">
        <v>314</v>
      </c>
      <c r="G174" s="6" t="s">
        <v>15</v>
      </c>
      <c r="H174" s="6" t="s">
        <v>2421</v>
      </c>
    </row>
    <row r="175" spans="1:8" ht="18.75" customHeight="1">
      <c r="A175" s="14" t="s">
        <v>107</v>
      </c>
      <c r="B175" s="60" t="s">
        <v>2973</v>
      </c>
      <c r="C175" s="61"/>
      <c r="D175" s="6"/>
      <c r="E175" s="6"/>
      <c r="F175" s="6">
        <v>314</v>
      </c>
      <c r="G175" s="6" t="s">
        <v>28</v>
      </c>
      <c r="H175" s="6" t="s">
        <v>3123</v>
      </c>
    </row>
    <row r="176" spans="1:8" ht="18.75" customHeight="1">
      <c r="A176" s="14" t="s">
        <v>108</v>
      </c>
      <c r="B176" s="60" t="s">
        <v>2974</v>
      </c>
      <c r="C176" s="61"/>
      <c r="D176" s="6"/>
      <c r="E176" s="6"/>
      <c r="F176" s="6">
        <v>314</v>
      </c>
      <c r="G176" s="6" t="s">
        <v>28</v>
      </c>
      <c r="H176" s="6" t="s">
        <v>3123</v>
      </c>
    </row>
    <row r="177" spans="1:8" ht="18.75" customHeight="1">
      <c r="A177" s="14" t="s">
        <v>109</v>
      </c>
      <c r="B177" s="60" t="s">
        <v>2975</v>
      </c>
      <c r="C177" s="61"/>
      <c r="D177" s="6"/>
      <c r="E177" s="6"/>
      <c r="F177" s="6">
        <v>314</v>
      </c>
      <c r="G177" s="6" t="s">
        <v>28</v>
      </c>
      <c r="H177" s="6" t="s">
        <v>3123</v>
      </c>
    </row>
    <row r="178" spans="1:8" ht="18.75" customHeight="1">
      <c r="A178" s="14" t="s">
        <v>110</v>
      </c>
      <c r="B178" s="60" t="s">
        <v>2976</v>
      </c>
      <c r="C178" s="61"/>
      <c r="D178" s="6"/>
      <c r="E178" s="6"/>
      <c r="F178" s="6">
        <v>314</v>
      </c>
      <c r="G178" s="6" t="s">
        <v>28</v>
      </c>
      <c r="H178" s="6" t="s">
        <v>3123</v>
      </c>
    </row>
    <row r="179" spans="1:8" ht="18.75" customHeight="1">
      <c r="A179" s="14"/>
      <c r="B179" s="60"/>
      <c r="C179" s="61"/>
      <c r="D179" s="6"/>
      <c r="E179" s="6"/>
      <c r="F179" s="6">
        <v>314</v>
      </c>
      <c r="G179" s="6" t="s">
        <v>28</v>
      </c>
      <c r="H179" s="6" t="s">
        <v>3123</v>
      </c>
    </row>
    <row r="180" spans="1:8" ht="18.75" customHeight="1" thickBot="1">
      <c r="A180" s="14"/>
      <c r="B180" s="66"/>
      <c r="C180" s="67"/>
      <c r="D180" s="6"/>
      <c r="E180" s="6"/>
      <c r="F180" s="6">
        <v>314</v>
      </c>
      <c r="G180" s="6" t="s">
        <v>28</v>
      </c>
      <c r="H180" s="6" t="s">
        <v>3123</v>
      </c>
    </row>
    <row r="181" spans="1:8" ht="18.75" customHeight="1" thickBot="1">
      <c r="A181" s="11" t="s">
        <v>111</v>
      </c>
      <c r="B181" s="25"/>
      <c r="C181" s="7"/>
      <c r="D181" s="6"/>
      <c r="E181" s="6"/>
      <c r="F181" s="6">
        <v>314</v>
      </c>
      <c r="G181" s="6" t="s">
        <v>28</v>
      </c>
      <c r="H181" s="6" t="s">
        <v>3123</v>
      </c>
    </row>
    <row r="182" spans="1:8" ht="18.75" customHeight="1">
      <c r="A182" s="14" t="s">
        <v>112</v>
      </c>
      <c r="B182" s="34" t="str">
        <f>_xlfn.LET(_xlpm.inp,$B$181,_xlpm.nInp,_xlfn.LET(_xlpm.raw,UPPER(TRIM($B$181)),_xlpm.clean,SUBSTITUTE(SUBSTITUTE(SUBSTITUTE(SUBSTITUTE(SUBSTITUTE(_xlpm.raw,"，",","),"、",","),"；",","),"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2" s="19"/>
      <c r="D182" s="6"/>
      <c r="E182" s="6"/>
      <c r="F182" s="6">
        <v>314</v>
      </c>
      <c r="G182" s="6" t="s">
        <v>28</v>
      </c>
      <c r="H182" s="6" t="s">
        <v>3123</v>
      </c>
    </row>
    <row r="183" spans="1:8" ht="18.75" customHeight="1">
      <c r="A183" s="14" t="s">
        <v>113</v>
      </c>
      <c r="B183" s="35" t="str">
        <f>_xlfn.LET(_xlpm.inp,$B$181,_xlpm.nStd,_xlfn.LET(_xlpm.raw,UPPER(TRIM($G$173)),_xlpm.clean,SUBSTITUTE(SUBSTITUTE(SUBSTITUTE(SUBSTITUTE(SUBSTITUTE(_xlpm.raw,"，",","),"、",","),"；",","),"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3" s="18"/>
      <c r="D183" s="6"/>
      <c r="E183" s="6"/>
      <c r="F183" s="6">
        <v>314</v>
      </c>
      <c r="G183" s="6" t="s">
        <v>28</v>
      </c>
      <c r="H183" s="6" t="s">
        <v>3123</v>
      </c>
    </row>
    <row r="184" spans="1:8" ht="18.75" customHeight="1">
      <c r="A184" s="37" t="s">
        <v>114</v>
      </c>
      <c r="B184" s="52" t="str">
        <f>_xlfn.LET(_xlpm.inp,$B$181,_xlpm.p,$H$173,IF(OR(LEN(TRIM(_xlpm.inp))=0,LEN(TRIM(_xlpm.p))=0,_xlpm.p=0),"",_xlpm.p))</f>
        <v/>
      </c>
      <c r="C184" s="63"/>
      <c r="D184" s="6"/>
      <c r="E184" s="6"/>
      <c r="F184" s="6">
        <v>314</v>
      </c>
      <c r="G184" s="6" t="s">
        <v>28</v>
      </c>
      <c r="H184" s="6" t="s">
        <v>3123</v>
      </c>
    </row>
    <row r="185" spans="1:8" ht="18.75" customHeight="1" thickBot="1">
      <c r="A185" s="15"/>
      <c r="B185" s="54"/>
      <c r="C185" s="55"/>
      <c r="D185" s="6"/>
      <c r="E185" s="6"/>
      <c r="F185" s="6">
        <v>314</v>
      </c>
      <c r="G185" s="6" t="s">
        <v>28</v>
      </c>
      <c r="H185" s="6" t="s">
        <v>3123</v>
      </c>
    </row>
    <row r="186" spans="1:8" ht="58.5" customHeight="1" thickTop="1" thickBot="1">
      <c r="A186" s="8" t="s">
        <v>2977</v>
      </c>
      <c r="B186" s="56" t="s">
        <v>2978</v>
      </c>
      <c r="C186" s="57"/>
      <c r="D186" s="6"/>
      <c r="E186" s="6"/>
      <c r="F186" s="6">
        <v>315</v>
      </c>
      <c r="G186" s="6" t="s">
        <v>17</v>
      </c>
      <c r="H186" s="6" t="s">
        <v>3124</v>
      </c>
    </row>
    <row r="187" spans="1:8" ht="18.75" customHeight="1">
      <c r="A187" s="9"/>
      <c r="B187" s="74"/>
      <c r="C187" s="75"/>
      <c r="D187" s="6"/>
      <c r="E187" s="6"/>
      <c r="F187" s="6">
        <v>315</v>
      </c>
      <c r="G187" s="6" t="s">
        <v>17</v>
      </c>
      <c r="H187" s="6" t="s">
        <v>2422</v>
      </c>
    </row>
    <row r="188" spans="1:8" ht="18.75" customHeight="1">
      <c r="A188" s="10" t="s">
        <v>107</v>
      </c>
      <c r="B188" s="64" t="s">
        <v>2979</v>
      </c>
      <c r="C188" s="65"/>
      <c r="D188" s="6"/>
      <c r="E188" s="6"/>
      <c r="F188" s="6">
        <v>315</v>
      </c>
      <c r="G188" s="6" t="s">
        <v>26</v>
      </c>
      <c r="H188" s="6" t="s">
        <v>3124</v>
      </c>
    </row>
    <row r="189" spans="1:8" ht="18.75" customHeight="1">
      <c r="A189" s="10" t="s">
        <v>108</v>
      </c>
      <c r="B189" s="64" t="s">
        <v>2980</v>
      </c>
      <c r="C189" s="65"/>
      <c r="D189" s="6"/>
      <c r="E189" s="6"/>
      <c r="F189" s="6">
        <v>315</v>
      </c>
      <c r="G189" s="6" t="s">
        <v>26</v>
      </c>
      <c r="H189" s="6" t="s">
        <v>3124</v>
      </c>
    </row>
    <row r="190" spans="1:8" ht="18.75" customHeight="1">
      <c r="A190" s="10" t="s">
        <v>109</v>
      </c>
      <c r="B190" s="64" t="s">
        <v>2981</v>
      </c>
      <c r="C190" s="65"/>
      <c r="D190" s="6"/>
      <c r="E190" s="6"/>
      <c r="F190" s="6">
        <v>315</v>
      </c>
      <c r="G190" s="6" t="s">
        <v>26</v>
      </c>
      <c r="H190" s="6" t="s">
        <v>3124</v>
      </c>
    </row>
    <row r="191" spans="1:8" ht="18.75" customHeight="1">
      <c r="A191" s="10" t="s">
        <v>110</v>
      </c>
      <c r="B191" s="64" t="s">
        <v>2982</v>
      </c>
      <c r="C191" s="65"/>
      <c r="D191" s="6"/>
      <c r="E191" s="6"/>
      <c r="F191" s="6">
        <v>315</v>
      </c>
      <c r="G191" s="6" t="s">
        <v>26</v>
      </c>
      <c r="H191" s="6" t="s">
        <v>3124</v>
      </c>
    </row>
    <row r="192" spans="1:8" ht="18.75" customHeight="1">
      <c r="A192" s="10"/>
      <c r="B192" s="64"/>
      <c r="C192" s="65"/>
      <c r="D192" s="6"/>
      <c r="E192" s="6"/>
      <c r="F192" s="6">
        <v>315</v>
      </c>
      <c r="G192" s="6" t="s">
        <v>26</v>
      </c>
      <c r="H192" s="6" t="s">
        <v>3124</v>
      </c>
    </row>
    <row r="193" spans="1:8" ht="18.75" customHeight="1" thickBot="1">
      <c r="A193" s="10"/>
      <c r="B193" s="66"/>
      <c r="C193" s="67"/>
      <c r="D193" s="6"/>
      <c r="E193" s="6"/>
      <c r="F193" s="6">
        <v>315</v>
      </c>
      <c r="G193" s="6" t="s">
        <v>26</v>
      </c>
      <c r="H193" s="6" t="s">
        <v>3124</v>
      </c>
    </row>
    <row r="194" spans="1:8" ht="18.75" customHeight="1" thickBot="1">
      <c r="A194" s="11" t="s">
        <v>111</v>
      </c>
      <c r="B194" s="25"/>
      <c r="C194" s="7"/>
      <c r="D194" s="6"/>
      <c r="E194" s="6"/>
      <c r="F194" s="6">
        <v>315</v>
      </c>
      <c r="G194" s="6" t="s">
        <v>26</v>
      </c>
      <c r="H194" s="6" t="s">
        <v>3124</v>
      </c>
    </row>
    <row r="195" spans="1:8" ht="18.75" customHeight="1">
      <c r="A195" s="10" t="s">
        <v>112</v>
      </c>
      <c r="B195" s="34" t="str">
        <f>_xlfn.LET(_xlpm.inp,$B$194,_xlpm.nInp,_xlfn.LET(_xlpm.raw,UPPER(TRIM($B$194)),_xlpm.clean,SUBSTITUTE(SUBSTITUTE(SUBSTITUTE(SUBSTITUTE(SUBSTITUTE(_xlpm.raw,"，",","),"、",","),"；",","),"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95" s="19"/>
      <c r="D195" s="6"/>
      <c r="E195" s="6"/>
      <c r="F195" s="6">
        <v>315</v>
      </c>
      <c r="G195" s="6" t="s">
        <v>26</v>
      </c>
      <c r="H195" s="6" t="s">
        <v>3124</v>
      </c>
    </row>
    <row r="196" spans="1:8" ht="18.75" customHeight="1">
      <c r="A196" s="10" t="s">
        <v>113</v>
      </c>
      <c r="B196" s="35" t="str">
        <f>_xlfn.LET(_xlpm.inp,$B$194,_xlpm.nStd,_xlfn.LET(_xlpm.raw,UPPER(TRIM($G$186)),_xlpm.clean,SUBSTITUTE(SUBSTITUTE(SUBSTITUTE(SUBSTITUTE(SUBSTITUTE(_xlpm.raw,"，",","),"、",","),"；",","),"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96" s="18"/>
      <c r="D196" s="6"/>
      <c r="E196" s="6"/>
      <c r="F196" s="6">
        <v>315</v>
      </c>
      <c r="G196" s="6" t="s">
        <v>26</v>
      </c>
      <c r="H196" s="6" t="s">
        <v>3124</v>
      </c>
    </row>
    <row r="197" spans="1:8" ht="18.75" customHeight="1">
      <c r="A197" s="37" t="s">
        <v>114</v>
      </c>
      <c r="B197" s="52" t="str">
        <f>_xlfn.LET(_xlpm.inp,$B$194,_xlpm.p,$H$186,IF(OR(LEN(TRIM(_xlpm.inp))=0,LEN(TRIM(_xlpm.p))=0,_xlpm.p=0),"",_xlpm.p))</f>
        <v/>
      </c>
      <c r="C197" s="63"/>
      <c r="D197" s="6"/>
      <c r="E197" s="6"/>
      <c r="F197" s="6">
        <v>315</v>
      </c>
      <c r="G197" s="6" t="s">
        <v>26</v>
      </c>
      <c r="H197" s="6" t="s">
        <v>3124</v>
      </c>
    </row>
    <row r="198" spans="1:8" ht="18.75" customHeight="1" thickBot="1">
      <c r="A198" s="12"/>
      <c r="B198" s="54"/>
      <c r="C198" s="55"/>
      <c r="D198" s="6"/>
      <c r="E198" s="6"/>
      <c r="F198" s="6">
        <v>315</v>
      </c>
      <c r="G198" s="6" t="s">
        <v>26</v>
      </c>
      <c r="H198" s="6" t="s">
        <v>3124</v>
      </c>
    </row>
    <row r="199" spans="1:8" ht="58.5" customHeight="1" thickTop="1" thickBot="1">
      <c r="A199" s="8" t="s">
        <v>2983</v>
      </c>
      <c r="B199" s="56" t="s">
        <v>2984</v>
      </c>
      <c r="C199" s="57"/>
      <c r="D199" s="6"/>
      <c r="E199" s="6"/>
      <c r="F199" s="6">
        <v>316</v>
      </c>
      <c r="G199" s="6" t="s">
        <v>26</v>
      </c>
      <c r="H199" s="6" t="s">
        <v>3125</v>
      </c>
    </row>
    <row r="200" spans="1:8" ht="18.75" customHeight="1">
      <c r="A200" s="13"/>
      <c r="B200" s="58"/>
      <c r="C200" s="59"/>
      <c r="D200" s="6"/>
      <c r="E200" s="6"/>
      <c r="F200" s="6">
        <v>316</v>
      </c>
      <c r="G200" s="6" t="s">
        <v>17</v>
      </c>
      <c r="H200" s="6" t="s">
        <v>2423</v>
      </c>
    </row>
    <row r="201" spans="1:8" ht="18.75" customHeight="1">
      <c r="A201" s="14" t="s">
        <v>107</v>
      </c>
      <c r="B201" s="60" t="s">
        <v>2985</v>
      </c>
      <c r="C201" s="61"/>
      <c r="D201" s="6"/>
      <c r="E201" s="6"/>
      <c r="F201" s="6">
        <v>316</v>
      </c>
      <c r="G201" s="6" t="s">
        <v>26</v>
      </c>
      <c r="H201" s="6" t="s">
        <v>3125</v>
      </c>
    </row>
    <row r="202" spans="1:8" ht="18.75" customHeight="1">
      <c r="A202" s="14" t="s">
        <v>108</v>
      </c>
      <c r="B202" s="60" t="s">
        <v>2986</v>
      </c>
      <c r="C202" s="61"/>
      <c r="D202" s="6"/>
      <c r="E202" s="6"/>
      <c r="F202" s="6">
        <v>316</v>
      </c>
      <c r="G202" s="6" t="s">
        <v>26</v>
      </c>
      <c r="H202" s="6" t="s">
        <v>3125</v>
      </c>
    </row>
    <row r="203" spans="1:8" ht="18.75" customHeight="1">
      <c r="A203" s="14" t="s">
        <v>109</v>
      </c>
      <c r="B203" s="60" t="s">
        <v>2987</v>
      </c>
      <c r="C203" s="61"/>
      <c r="D203" s="6"/>
      <c r="E203" s="6"/>
      <c r="F203" s="6">
        <v>316</v>
      </c>
      <c r="G203" s="6" t="s">
        <v>26</v>
      </c>
      <c r="H203" s="6" t="s">
        <v>3125</v>
      </c>
    </row>
    <row r="204" spans="1:8" ht="18.75" customHeight="1">
      <c r="A204" s="14" t="s">
        <v>110</v>
      </c>
      <c r="B204" s="60" t="s">
        <v>2988</v>
      </c>
      <c r="C204" s="61"/>
      <c r="D204" s="6"/>
      <c r="E204" s="6"/>
      <c r="F204" s="6">
        <v>316</v>
      </c>
      <c r="G204" s="6" t="s">
        <v>26</v>
      </c>
      <c r="H204" s="6" t="s">
        <v>3125</v>
      </c>
    </row>
    <row r="205" spans="1:8" ht="18.75" customHeight="1">
      <c r="A205" s="14"/>
      <c r="B205" s="62"/>
      <c r="C205" s="63"/>
      <c r="D205" s="6"/>
      <c r="E205" s="6"/>
      <c r="F205" s="6">
        <v>316</v>
      </c>
      <c r="G205" s="6" t="s">
        <v>26</v>
      </c>
      <c r="H205" s="6" t="s">
        <v>3125</v>
      </c>
    </row>
    <row r="206" spans="1:8" ht="18.75" customHeight="1" thickBot="1">
      <c r="A206" s="14"/>
      <c r="B206" s="66"/>
      <c r="C206" s="67"/>
      <c r="D206" s="6"/>
      <c r="E206" s="6"/>
      <c r="F206" s="6">
        <v>316</v>
      </c>
      <c r="G206" s="6" t="s">
        <v>26</v>
      </c>
      <c r="H206" s="6" t="s">
        <v>3125</v>
      </c>
    </row>
    <row r="207" spans="1:8" ht="18.75" customHeight="1" thickBot="1">
      <c r="A207" s="11" t="s">
        <v>111</v>
      </c>
      <c r="B207" s="25"/>
      <c r="C207" s="7"/>
      <c r="D207" s="6"/>
      <c r="E207" s="6"/>
      <c r="F207" s="6">
        <v>316</v>
      </c>
      <c r="G207" s="6" t="s">
        <v>26</v>
      </c>
      <c r="H207" s="6" t="s">
        <v>3125</v>
      </c>
    </row>
    <row r="208" spans="1:8" ht="18.75" customHeight="1">
      <c r="A208" s="14" t="s">
        <v>112</v>
      </c>
      <c r="B208" s="34" t="str">
        <f>_xlfn.LET(_xlpm.inp,$B$207,_xlpm.nInp,_xlfn.LET(_xlpm.raw,UPPER(TRIM($B$207)),_xlpm.clean,SUBSTITUTE(SUBSTITUTE(SUBSTITUTE(SUBSTITUTE(SUBSTITUTE(_xlpm.raw,"，",","),"、",","),"；",","),"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08" s="19"/>
      <c r="D208" s="6"/>
      <c r="E208" s="6"/>
      <c r="F208" s="6">
        <v>316</v>
      </c>
      <c r="G208" s="6" t="s">
        <v>26</v>
      </c>
      <c r="H208" s="6" t="s">
        <v>3125</v>
      </c>
    </row>
    <row r="209" spans="1:8" ht="18.75" customHeight="1">
      <c r="A209" s="14" t="s">
        <v>113</v>
      </c>
      <c r="B209" s="35" t="str">
        <f>_xlfn.LET(_xlpm.inp,$B$207,_xlpm.nStd,_xlfn.LET(_xlpm.raw,UPPER(TRIM($G$199)),_xlpm.clean,SUBSTITUTE(SUBSTITUTE(SUBSTITUTE(SUBSTITUTE(SUBSTITUTE(_xlpm.raw,"，",","),"、",","),"；",","),"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09" s="18"/>
      <c r="D209" s="6"/>
      <c r="E209" s="6"/>
      <c r="F209" s="6">
        <v>316</v>
      </c>
      <c r="G209" s="6" t="s">
        <v>26</v>
      </c>
      <c r="H209" s="6" t="s">
        <v>3125</v>
      </c>
    </row>
    <row r="210" spans="1:8" ht="18.75" customHeight="1">
      <c r="A210" s="37" t="s">
        <v>114</v>
      </c>
      <c r="B210" s="52" t="str">
        <f>_xlfn.LET(_xlpm.inp,$B$207,_xlpm.p,$H$199,IF(OR(LEN(TRIM(_xlpm.inp))=0,LEN(TRIM(_xlpm.p))=0,_xlpm.p=0),"",_xlpm.p))</f>
        <v/>
      </c>
      <c r="C210" s="63"/>
      <c r="D210" s="6"/>
      <c r="E210" s="6"/>
      <c r="F210" s="6">
        <v>316</v>
      </c>
      <c r="G210" s="6" t="s">
        <v>26</v>
      </c>
      <c r="H210" s="6" t="s">
        <v>3125</v>
      </c>
    </row>
    <row r="211" spans="1:8" ht="18.75" customHeight="1" thickBot="1">
      <c r="A211" s="15"/>
      <c r="B211" s="54"/>
      <c r="C211" s="55"/>
      <c r="D211" s="6"/>
      <c r="E211" s="6"/>
      <c r="F211" s="6">
        <v>316</v>
      </c>
      <c r="G211" s="6" t="s">
        <v>26</v>
      </c>
      <c r="H211" s="6" t="s">
        <v>3125</v>
      </c>
    </row>
    <row r="212" spans="1:8" ht="58.5" customHeight="1" thickTop="1" thickBot="1">
      <c r="A212" s="8" t="s">
        <v>2989</v>
      </c>
      <c r="B212" s="56" t="s">
        <v>2990</v>
      </c>
      <c r="C212" s="57"/>
      <c r="D212" s="6"/>
      <c r="E212" s="6"/>
      <c r="F212" s="6">
        <v>317</v>
      </c>
      <c r="G212" s="6" t="s">
        <v>18</v>
      </c>
      <c r="H212" s="6" t="s">
        <v>3126</v>
      </c>
    </row>
    <row r="213" spans="1:8" ht="18.75" customHeight="1">
      <c r="A213" s="9"/>
      <c r="B213" s="74"/>
      <c r="C213" s="75"/>
      <c r="D213" s="6"/>
      <c r="E213" s="6"/>
      <c r="F213" s="6">
        <v>317</v>
      </c>
      <c r="G213" s="6" t="s">
        <v>16</v>
      </c>
      <c r="H213" s="6" t="s">
        <v>2424</v>
      </c>
    </row>
    <row r="214" spans="1:8" ht="18.75" customHeight="1">
      <c r="A214" s="10" t="s">
        <v>107</v>
      </c>
      <c r="B214" s="64" t="s">
        <v>2991</v>
      </c>
      <c r="C214" s="65"/>
      <c r="D214" s="6"/>
      <c r="E214" s="6"/>
      <c r="F214" s="6">
        <v>317</v>
      </c>
      <c r="G214" s="6" t="s">
        <v>18</v>
      </c>
      <c r="H214" s="6" t="s">
        <v>3126</v>
      </c>
    </row>
    <row r="215" spans="1:8" ht="18.75" customHeight="1">
      <c r="A215" s="10" t="s">
        <v>108</v>
      </c>
      <c r="B215" s="64" t="s">
        <v>2992</v>
      </c>
      <c r="C215" s="65"/>
      <c r="D215" s="6"/>
      <c r="E215" s="6"/>
      <c r="F215" s="6">
        <v>317</v>
      </c>
      <c r="G215" s="6" t="s">
        <v>18</v>
      </c>
      <c r="H215" s="6" t="s">
        <v>3126</v>
      </c>
    </row>
    <row r="216" spans="1:8" ht="18.75" customHeight="1">
      <c r="A216" s="10" t="s">
        <v>109</v>
      </c>
      <c r="B216" s="64" t="s">
        <v>2993</v>
      </c>
      <c r="C216" s="65"/>
      <c r="D216" s="6"/>
      <c r="E216" s="6"/>
      <c r="F216" s="6">
        <v>317</v>
      </c>
      <c r="G216" s="6" t="s">
        <v>18</v>
      </c>
      <c r="H216" s="6" t="s">
        <v>3126</v>
      </c>
    </row>
    <row r="217" spans="1:8" ht="18.75" customHeight="1">
      <c r="A217" s="10" t="s">
        <v>110</v>
      </c>
      <c r="B217" s="64" t="s">
        <v>2994</v>
      </c>
      <c r="C217" s="65"/>
      <c r="D217" s="6"/>
      <c r="E217" s="6"/>
      <c r="F217" s="6">
        <v>317</v>
      </c>
      <c r="G217" s="6" t="s">
        <v>18</v>
      </c>
      <c r="H217" s="6" t="s">
        <v>3126</v>
      </c>
    </row>
    <row r="218" spans="1:8" ht="18.75" customHeight="1">
      <c r="A218" s="10"/>
      <c r="B218" s="62"/>
      <c r="C218" s="63"/>
      <c r="D218" s="6"/>
      <c r="E218" s="6"/>
      <c r="F218" s="6">
        <v>317</v>
      </c>
      <c r="G218" s="6" t="s">
        <v>18</v>
      </c>
      <c r="H218" s="6" t="s">
        <v>3126</v>
      </c>
    </row>
    <row r="219" spans="1:8" ht="18.75" customHeight="1" thickBot="1">
      <c r="A219" s="10"/>
      <c r="B219" s="66"/>
      <c r="C219" s="67"/>
      <c r="D219" s="6"/>
      <c r="E219" s="6"/>
      <c r="F219" s="6">
        <v>317</v>
      </c>
      <c r="G219" s="6" t="s">
        <v>18</v>
      </c>
      <c r="H219" s="6" t="s">
        <v>3126</v>
      </c>
    </row>
    <row r="220" spans="1:8" ht="18.75" customHeight="1" thickBot="1">
      <c r="A220" s="11" t="s">
        <v>111</v>
      </c>
      <c r="B220" s="25"/>
      <c r="C220" s="7"/>
      <c r="D220" s="6"/>
      <c r="E220" s="6"/>
      <c r="F220" s="6">
        <v>317</v>
      </c>
      <c r="G220" s="6" t="s">
        <v>18</v>
      </c>
      <c r="H220" s="6" t="s">
        <v>3126</v>
      </c>
    </row>
    <row r="221" spans="1:8" ht="18.75" customHeight="1">
      <c r="A221" s="10" t="s">
        <v>112</v>
      </c>
      <c r="B221" s="34" t="str">
        <f>_xlfn.LET(_xlpm.inp,$B$220,_xlpm.nInp,_xlfn.LET(_xlpm.raw,UPPER(TRIM($B$220)),_xlpm.clean,SUBSTITUTE(SUBSTITUTE(SUBSTITUTE(SUBSTITUTE(SUBSTITUTE(_xlpm.raw,"，",","),"、",","),"；",","),"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21" s="19"/>
      <c r="D221" s="6"/>
      <c r="E221" s="6"/>
      <c r="F221" s="6">
        <v>317</v>
      </c>
      <c r="G221" s="6" t="s">
        <v>18</v>
      </c>
      <c r="H221" s="6" t="s">
        <v>3126</v>
      </c>
    </row>
    <row r="222" spans="1:8" ht="18.75" customHeight="1">
      <c r="A222" s="10" t="s">
        <v>113</v>
      </c>
      <c r="B222" s="35" t="str">
        <f>_xlfn.LET(_xlpm.inp,$B$220,_xlpm.nStd,_xlfn.LET(_xlpm.raw,UPPER(TRIM($G$212)),_xlpm.clean,SUBSTITUTE(SUBSTITUTE(SUBSTITUTE(SUBSTITUTE(SUBSTITUTE(_xlpm.raw,"，",","),"、",","),"；",","),"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22" s="18"/>
      <c r="D222" s="6"/>
      <c r="E222" s="6"/>
      <c r="F222" s="6">
        <v>317</v>
      </c>
      <c r="G222" s="6" t="s">
        <v>18</v>
      </c>
      <c r="H222" s="6" t="s">
        <v>3126</v>
      </c>
    </row>
    <row r="223" spans="1:8" ht="18.75" customHeight="1">
      <c r="A223" s="37" t="s">
        <v>114</v>
      </c>
      <c r="B223" s="52" t="str">
        <f>_xlfn.LET(_xlpm.inp,$B$220,_xlpm.p,$H$212,IF(OR(LEN(TRIM(_xlpm.inp))=0,LEN(TRIM(_xlpm.p))=0,_xlpm.p=0),"",_xlpm.p))</f>
        <v/>
      </c>
      <c r="C223" s="63"/>
      <c r="D223" s="6"/>
      <c r="E223" s="6"/>
      <c r="F223" s="6">
        <v>317</v>
      </c>
      <c r="G223" s="6" t="s">
        <v>18</v>
      </c>
      <c r="H223" s="6" t="s">
        <v>3126</v>
      </c>
    </row>
    <row r="224" spans="1:8" ht="18.75" customHeight="1" thickBot="1">
      <c r="A224" s="12"/>
      <c r="B224" s="54"/>
      <c r="C224" s="55"/>
      <c r="D224" s="6"/>
      <c r="E224" s="6"/>
      <c r="F224" s="6">
        <v>317</v>
      </c>
      <c r="G224" s="6" t="s">
        <v>18</v>
      </c>
      <c r="H224" s="6" t="s">
        <v>3126</v>
      </c>
    </row>
    <row r="225" spans="1:8" ht="58.5" customHeight="1" thickTop="1" thickBot="1">
      <c r="A225" s="8" t="s">
        <v>2995</v>
      </c>
      <c r="B225" s="56" t="s">
        <v>2996</v>
      </c>
      <c r="C225" s="57"/>
      <c r="D225" s="6"/>
      <c r="E225" s="6"/>
      <c r="F225" s="6">
        <v>318</v>
      </c>
      <c r="G225" s="6" t="s">
        <v>18</v>
      </c>
      <c r="H225" s="6" t="s">
        <v>3144</v>
      </c>
    </row>
    <row r="226" spans="1:8" ht="18.75" customHeight="1">
      <c r="A226" s="13"/>
      <c r="B226" s="58"/>
      <c r="C226" s="59"/>
      <c r="D226" s="6"/>
      <c r="E226" s="6"/>
      <c r="F226" s="6">
        <v>318</v>
      </c>
      <c r="G226" s="6" t="s">
        <v>16</v>
      </c>
      <c r="H226" s="6"/>
    </row>
    <row r="227" spans="1:8" ht="18.75" customHeight="1">
      <c r="A227" s="14" t="s">
        <v>107</v>
      </c>
      <c r="B227" s="60" t="s">
        <v>2997</v>
      </c>
      <c r="C227" s="61"/>
      <c r="D227" s="6"/>
      <c r="E227" s="6"/>
      <c r="F227" s="6">
        <v>318</v>
      </c>
      <c r="G227" s="6" t="s">
        <v>18</v>
      </c>
      <c r="H227" s="6"/>
    </row>
    <row r="228" spans="1:8" ht="18.75" customHeight="1">
      <c r="A228" s="14" t="s">
        <v>108</v>
      </c>
      <c r="B228" s="60" t="s">
        <v>2998</v>
      </c>
      <c r="C228" s="61"/>
      <c r="D228" s="6"/>
      <c r="E228" s="6"/>
      <c r="F228" s="6">
        <v>318</v>
      </c>
      <c r="G228" s="6" t="s">
        <v>18</v>
      </c>
      <c r="H228" s="6"/>
    </row>
    <row r="229" spans="1:8" ht="18.75" customHeight="1">
      <c r="A229" s="14" t="s">
        <v>109</v>
      </c>
      <c r="B229" s="60" t="s">
        <v>2999</v>
      </c>
      <c r="C229" s="61"/>
      <c r="D229" s="6"/>
      <c r="E229" s="6"/>
      <c r="F229" s="6">
        <v>318</v>
      </c>
      <c r="G229" s="6" t="s">
        <v>18</v>
      </c>
      <c r="H229" s="6"/>
    </row>
    <row r="230" spans="1:8" ht="18.75" customHeight="1">
      <c r="A230" s="14" t="s">
        <v>110</v>
      </c>
      <c r="B230" s="60" t="s">
        <v>3000</v>
      </c>
      <c r="C230" s="61"/>
      <c r="D230" s="6"/>
      <c r="E230" s="6"/>
      <c r="F230" s="6">
        <v>318</v>
      </c>
      <c r="G230" s="6" t="s">
        <v>18</v>
      </c>
      <c r="H230" s="6"/>
    </row>
    <row r="231" spans="1:8" ht="18.75" customHeight="1">
      <c r="A231" s="14"/>
      <c r="B231" s="62"/>
      <c r="C231" s="63"/>
      <c r="D231" s="6"/>
      <c r="E231" s="6"/>
      <c r="F231" s="6">
        <v>318</v>
      </c>
      <c r="G231" s="6" t="s">
        <v>18</v>
      </c>
      <c r="H231" s="6"/>
    </row>
    <row r="232" spans="1:8" ht="18.75" customHeight="1" thickBot="1">
      <c r="A232" s="14"/>
      <c r="B232" s="66"/>
      <c r="C232" s="67"/>
      <c r="D232" s="6"/>
      <c r="E232" s="6"/>
      <c r="F232" s="6">
        <v>318</v>
      </c>
      <c r="G232" s="6" t="s">
        <v>18</v>
      </c>
      <c r="H232" s="6"/>
    </row>
    <row r="233" spans="1:8" ht="18.75" customHeight="1" thickBot="1">
      <c r="A233" s="11" t="s">
        <v>111</v>
      </c>
      <c r="B233" s="25"/>
      <c r="C233" s="7"/>
      <c r="D233" s="6"/>
      <c r="E233" s="6"/>
      <c r="F233" s="6">
        <v>318</v>
      </c>
      <c r="G233" s="6" t="s">
        <v>18</v>
      </c>
      <c r="H233" s="6"/>
    </row>
    <row r="234" spans="1:8" ht="18.75" customHeight="1">
      <c r="A234" s="14" t="s">
        <v>112</v>
      </c>
      <c r="B234" s="34" t="str">
        <f>_xlfn.LET(_xlpm.inp,$B$233,_xlpm.nInp,_xlfn.LET(_xlpm.raw,UPPER(TRIM($B$233)),_xlpm.clean,SUBSTITUTE(SUBSTITUTE(SUBSTITUTE(SUBSTITUTE(SUBSTITUTE(_xlpm.raw,"，",","),"、",","),"；",","),"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34" s="19"/>
      <c r="D234" s="6"/>
      <c r="E234" s="6"/>
      <c r="F234" s="6">
        <v>318</v>
      </c>
      <c r="G234" s="6" t="s">
        <v>18</v>
      </c>
      <c r="H234" s="6"/>
    </row>
    <row r="235" spans="1:8" ht="18.75" customHeight="1">
      <c r="A235" s="14" t="s">
        <v>113</v>
      </c>
      <c r="B235" s="35" t="str">
        <f>_xlfn.LET(_xlpm.inp,$B$233,_xlpm.nStd,_xlfn.LET(_xlpm.raw,UPPER(TRIM($G$225)),_xlpm.clean,SUBSTITUTE(SUBSTITUTE(SUBSTITUTE(SUBSTITUTE(SUBSTITUTE(_xlpm.raw,"，",","),"、",","),"；",","),"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35" s="18"/>
      <c r="D235" s="6"/>
      <c r="E235" s="6"/>
      <c r="F235" s="6">
        <v>318</v>
      </c>
      <c r="G235" s="6" t="s">
        <v>18</v>
      </c>
      <c r="H235" s="6"/>
    </row>
    <row r="236" spans="1:8" ht="18.75" customHeight="1">
      <c r="A236" s="37" t="s">
        <v>114</v>
      </c>
      <c r="B236" s="52" t="str">
        <f>_xlfn.LET(_xlpm.inp,$B$233,_xlpm.p,$H$225,IF(OR(LEN(TRIM(_xlpm.inp))=0,LEN(TRIM(_xlpm.p))=0,_xlpm.p=0),"",_xlpm.p))</f>
        <v/>
      </c>
      <c r="C236" s="63"/>
      <c r="D236" s="6"/>
      <c r="E236" s="6"/>
      <c r="F236" s="6">
        <v>318</v>
      </c>
      <c r="G236" s="6" t="s">
        <v>18</v>
      </c>
      <c r="H236" s="6"/>
    </row>
    <row r="237" spans="1:8" ht="18.75" customHeight="1" thickBot="1">
      <c r="A237" s="15"/>
      <c r="B237" s="54"/>
      <c r="C237" s="55"/>
      <c r="D237" s="6"/>
      <c r="E237" s="6"/>
      <c r="F237" s="6">
        <v>318</v>
      </c>
      <c r="G237" s="6" t="s">
        <v>18</v>
      </c>
      <c r="H237" s="6"/>
    </row>
    <row r="238" spans="1:8" ht="58.5" customHeight="1" thickTop="1" thickBot="1">
      <c r="A238" s="8" t="s">
        <v>3001</v>
      </c>
      <c r="B238" s="56" t="s">
        <v>3002</v>
      </c>
      <c r="C238" s="73"/>
      <c r="D238" s="6"/>
      <c r="E238" s="6"/>
      <c r="F238" s="6">
        <v>319</v>
      </c>
      <c r="G238" s="6" t="s">
        <v>28</v>
      </c>
      <c r="H238" s="6" t="s">
        <v>3127</v>
      </c>
    </row>
    <row r="239" spans="1:8" ht="18.75" customHeight="1">
      <c r="A239" s="9"/>
      <c r="B239" s="74"/>
      <c r="C239" s="75"/>
      <c r="D239" s="6"/>
      <c r="E239" s="6"/>
      <c r="F239" s="6">
        <v>319</v>
      </c>
      <c r="G239" s="6" t="s">
        <v>15</v>
      </c>
      <c r="H239" s="6" t="s">
        <v>2425</v>
      </c>
    </row>
    <row r="240" spans="1:8" ht="18.75" customHeight="1">
      <c r="A240" s="10" t="s">
        <v>107</v>
      </c>
      <c r="B240" s="64" t="s">
        <v>3003</v>
      </c>
      <c r="C240" s="65"/>
      <c r="D240" s="6"/>
      <c r="E240" s="6"/>
      <c r="F240" s="6">
        <v>319</v>
      </c>
      <c r="G240" s="6" t="s">
        <v>28</v>
      </c>
      <c r="H240" s="6" t="s">
        <v>3127</v>
      </c>
    </row>
    <row r="241" spans="1:8" ht="18.75" customHeight="1">
      <c r="A241" s="10" t="s">
        <v>108</v>
      </c>
      <c r="B241" s="64" t="s">
        <v>3004</v>
      </c>
      <c r="C241" s="65"/>
      <c r="D241" s="6"/>
      <c r="E241" s="6"/>
      <c r="F241" s="6">
        <v>319</v>
      </c>
      <c r="G241" s="6" t="s">
        <v>28</v>
      </c>
      <c r="H241" s="6" t="s">
        <v>3127</v>
      </c>
    </row>
    <row r="242" spans="1:8" ht="18.75" customHeight="1">
      <c r="A242" s="10" t="s">
        <v>109</v>
      </c>
      <c r="B242" s="64" t="s">
        <v>3005</v>
      </c>
      <c r="C242" s="65"/>
      <c r="D242" s="6"/>
      <c r="E242" s="6"/>
      <c r="F242" s="6">
        <v>319</v>
      </c>
      <c r="G242" s="6" t="s">
        <v>28</v>
      </c>
      <c r="H242" s="6" t="s">
        <v>3127</v>
      </c>
    </row>
    <row r="243" spans="1:8" ht="18.75" customHeight="1">
      <c r="A243" s="10" t="s">
        <v>110</v>
      </c>
      <c r="B243" s="64" t="s">
        <v>3006</v>
      </c>
      <c r="C243" s="65"/>
      <c r="D243" s="6"/>
      <c r="E243" s="6"/>
      <c r="F243" s="6">
        <v>319</v>
      </c>
      <c r="G243" s="6" t="s">
        <v>28</v>
      </c>
      <c r="H243" s="6" t="s">
        <v>3127</v>
      </c>
    </row>
    <row r="244" spans="1:8" ht="18.75" customHeight="1">
      <c r="A244" s="10"/>
      <c r="B244" s="62"/>
      <c r="C244" s="63"/>
      <c r="D244" s="6"/>
      <c r="E244" s="6"/>
      <c r="F244" s="6">
        <v>319</v>
      </c>
      <c r="G244" s="6" t="s">
        <v>28</v>
      </c>
      <c r="H244" s="6" t="s">
        <v>3127</v>
      </c>
    </row>
    <row r="245" spans="1:8" ht="18.75" customHeight="1" thickBot="1">
      <c r="A245" s="10"/>
      <c r="B245" s="66"/>
      <c r="C245" s="67"/>
      <c r="D245" s="6"/>
      <c r="E245" s="6"/>
      <c r="F245" s="6">
        <v>319</v>
      </c>
      <c r="G245" s="6" t="s">
        <v>28</v>
      </c>
      <c r="H245" s="6" t="s">
        <v>3127</v>
      </c>
    </row>
    <row r="246" spans="1:8" ht="18.75" customHeight="1" thickBot="1">
      <c r="A246" s="11" t="s">
        <v>111</v>
      </c>
      <c r="B246" s="25"/>
      <c r="C246" s="7"/>
      <c r="D246" s="6"/>
      <c r="E246" s="6"/>
      <c r="F246" s="6">
        <v>319</v>
      </c>
      <c r="G246" s="6" t="s">
        <v>28</v>
      </c>
      <c r="H246" s="6" t="s">
        <v>3127</v>
      </c>
    </row>
    <row r="247" spans="1:8" ht="18.75" customHeight="1">
      <c r="A247" s="10" t="s">
        <v>112</v>
      </c>
      <c r="B247" s="34" t="str">
        <f>_xlfn.LET(_xlpm.inp,$B$246,_xlpm.nInp,_xlfn.LET(_xlpm.raw,UPPER(TRIM($B$246)),_xlpm.clean,SUBSTITUTE(SUBSTITUTE(SUBSTITUTE(SUBSTITUTE(SUBSTITUTE(_xlpm.raw,"，",","),"、",","),"；",","),"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47" s="19"/>
      <c r="D247" s="6"/>
      <c r="E247" s="6"/>
      <c r="F247" s="6">
        <v>319</v>
      </c>
      <c r="G247" s="6" t="s">
        <v>28</v>
      </c>
      <c r="H247" s="6" t="s">
        <v>3127</v>
      </c>
    </row>
    <row r="248" spans="1:8" ht="18.75" customHeight="1">
      <c r="A248" s="10" t="s">
        <v>113</v>
      </c>
      <c r="B248" s="35" t="str">
        <f>_xlfn.LET(_xlpm.inp,$B$246,_xlpm.nStd,_xlfn.LET(_xlpm.raw,UPPER(TRIM($G$238)),_xlpm.clean,SUBSTITUTE(SUBSTITUTE(SUBSTITUTE(SUBSTITUTE(SUBSTITUTE(_xlpm.raw,"，",","),"、",","),"；",","),"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48" s="18"/>
      <c r="D248" s="6"/>
      <c r="E248" s="6"/>
      <c r="F248" s="6">
        <v>319</v>
      </c>
      <c r="G248" s="6" t="s">
        <v>28</v>
      </c>
      <c r="H248" s="6" t="s">
        <v>3127</v>
      </c>
    </row>
    <row r="249" spans="1:8" ht="18.75" customHeight="1">
      <c r="A249" s="37" t="s">
        <v>114</v>
      </c>
      <c r="B249" s="52" t="str">
        <f>_xlfn.LET(_xlpm.inp,$B$246,_xlpm.p,$H$238,IF(OR(LEN(TRIM(_xlpm.inp))=0,LEN(TRIM(_xlpm.p))=0,_xlpm.p=0),"",_xlpm.p))</f>
        <v/>
      </c>
      <c r="C249" s="53"/>
      <c r="D249" s="6"/>
      <c r="E249" s="6"/>
      <c r="F249" s="6">
        <v>319</v>
      </c>
      <c r="G249" s="6" t="s">
        <v>28</v>
      </c>
      <c r="H249" s="6" t="s">
        <v>3127</v>
      </c>
    </row>
    <row r="250" spans="1:8" ht="18.75" customHeight="1" thickBot="1">
      <c r="A250" s="12"/>
      <c r="B250" s="54"/>
      <c r="C250" s="55"/>
      <c r="D250" s="6"/>
      <c r="E250" s="6"/>
      <c r="F250" s="6">
        <v>319</v>
      </c>
      <c r="G250" s="6" t="s">
        <v>28</v>
      </c>
      <c r="H250" s="6" t="s">
        <v>3127</v>
      </c>
    </row>
    <row r="251" spans="1:8" ht="58.5" customHeight="1" thickTop="1" thickBot="1">
      <c r="A251" s="8" t="s">
        <v>3007</v>
      </c>
      <c r="B251" s="56" t="s">
        <v>3008</v>
      </c>
      <c r="C251" s="73"/>
      <c r="D251" s="6"/>
      <c r="E251" s="6"/>
      <c r="F251" s="6">
        <v>320</v>
      </c>
      <c r="G251" s="6" t="s">
        <v>27</v>
      </c>
      <c r="H251" s="6" t="s">
        <v>3128</v>
      </c>
    </row>
    <row r="252" spans="1:8" ht="18.75" customHeight="1">
      <c r="A252" s="9"/>
      <c r="B252" s="74"/>
      <c r="C252" s="75"/>
      <c r="D252" s="6"/>
      <c r="E252" s="6"/>
      <c r="F252" s="6">
        <v>320</v>
      </c>
      <c r="G252" s="6" t="s">
        <v>14</v>
      </c>
      <c r="H252" s="6" t="s">
        <v>2426</v>
      </c>
    </row>
    <row r="253" spans="1:8" ht="18.75" customHeight="1">
      <c r="A253" s="10" t="s">
        <v>107</v>
      </c>
      <c r="B253" s="64" t="s">
        <v>3009</v>
      </c>
      <c r="C253" s="65"/>
      <c r="D253" s="6"/>
      <c r="E253" s="6"/>
      <c r="F253" s="6">
        <v>320</v>
      </c>
      <c r="G253" s="6" t="s">
        <v>27</v>
      </c>
      <c r="H253" s="6" t="s">
        <v>3128</v>
      </c>
    </row>
    <row r="254" spans="1:8" ht="18.75" customHeight="1">
      <c r="A254" s="10" t="s">
        <v>108</v>
      </c>
      <c r="B254" s="64" t="s">
        <v>3010</v>
      </c>
      <c r="C254" s="65"/>
      <c r="D254" s="6"/>
      <c r="E254" s="6"/>
      <c r="F254" s="6">
        <v>320</v>
      </c>
      <c r="G254" s="6" t="s">
        <v>27</v>
      </c>
      <c r="H254" s="6" t="s">
        <v>3128</v>
      </c>
    </row>
    <row r="255" spans="1:8" ht="18.75" customHeight="1">
      <c r="A255" s="10" t="s">
        <v>109</v>
      </c>
      <c r="B255" s="64" t="s">
        <v>3011</v>
      </c>
      <c r="C255" s="65"/>
      <c r="D255" s="6"/>
      <c r="E255" s="6"/>
      <c r="F255" s="6">
        <v>320</v>
      </c>
      <c r="G255" s="6" t="s">
        <v>27</v>
      </c>
      <c r="H255" s="6" t="s">
        <v>3128</v>
      </c>
    </row>
    <row r="256" spans="1:8" ht="18.75" customHeight="1">
      <c r="A256" s="10" t="s">
        <v>110</v>
      </c>
      <c r="B256" s="64" t="s">
        <v>3012</v>
      </c>
      <c r="C256" s="65"/>
      <c r="D256" s="6"/>
      <c r="E256" s="6"/>
      <c r="F256" s="6">
        <v>320</v>
      </c>
      <c r="G256" s="6" t="s">
        <v>27</v>
      </c>
      <c r="H256" s="6" t="s">
        <v>3128</v>
      </c>
    </row>
    <row r="257" spans="1:8" ht="18.75" customHeight="1">
      <c r="A257" s="10"/>
      <c r="B257" s="62"/>
      <c r="C257" s="63"/>
      <c r="D257" s="6"/>
      <c r="E257" s="6"/>
      <c r="F257" s="6">
        <v>320</v>
      </c>
      <c r="G257" s="6" t="s">
        <v>27</v>
      </c>
      <c r="H257" s="6" t="s">
        <v>3128</v>
      </c>
    </row>
    <row r="258" spans="1:8" ht="18.75" customHeight="1" thickBot="1">
      <c r="A258" s="10"/>
      <c r="B258" s="66"/>
      <c r="C258" s="67"/>
      <c r="D258" s="6"/>
      <c r="E258" s="6"/>
      <c r="F258" s="6">
        <v>320</v>
      </c>
      <c r="G258" s="6" t="s">
        <v>27</v>
      </c>
      <c r="H258" s="6" t="s">
        <v>3128</v>
      </c>
    </row>
    <row r="259" spans="1:8" ht="18.75" customHeight="1" thickBot="1">
      <c r="A259" s="11" t="s">
        <v>111</v>
      </c>
      <c r="B259" s="25"/>
      <c r="C259" s="7"/>
      <c r="D259" s="6"/>
      <c r="E259" s="6"/>
      <c r="F259" s="6">
        <v>320</v>
      </c>
      <c r="G259" s="6" t="s">
        <v>27</v>
      </c>
      <c r="H259" s="6" t="s">
        <v>3128</v>
      </c>
    </row>
    <row r="260" spans="1:8" ht="18.75" customHeight="1">
      <c r="A260" s="10" t="s">
        <v>112</v>
      </c>
      <c r="B260" s="34" t="str">
        <f>_xlfn.LET(_xlpm.inp,$B$259,_xlpm.nInp,_xlfn.LET(_xlpm.raw,UPPER(TRIM($B$259)),_xlpm.clean,SUBSTITUTE(SUBSTITUTE(SUBSTITUTE(SUBSTITUTE(SUBSTITUTE(_xlpm.raw,"，",","),"、",","),"；",","),"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0" s="19"/>
      <c r="D260" s="6"/>
      <c r="E260" s="6"/>
      <c r="F260" s="6">
        <v>320</v>
      </c>
      <c r="G260" s="6" t="s">
        <v>27</v>
      </c>
      <c r="H260" s="6" t="s">
        <v>3128</v>
      </c>
    </row>
    <row r="261" spans="1:8" ht="18.75" customHeight="1">
      <c r="A261" s="10" t="s">
        <v>113</v>
      </c>
      <c r="B261" s="35" t="str">
        <f>_xlfn.LET(_xlpm.inp,$B$259,_xlpm.nStd,_xlfn.LET(_xlpm.raw,UPPER(TRIM($G$251)),_xlpm.clean,SUBSTITUTE(SUBSTITUTE(SUBSTITUTE(SUBSTITUTE(SUBSTITUTE(_xlpm.raw,"，",","),"、",","),"；",","),"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61" s="18"/>
      <c r="D261" s="6"/>
      <c r="E261" s="6"/>
      <c r="F261" s="6">
        <v>320</v>
      </c>
      <c r="G261" s="6" t="s">
        <v>27</v>
      </c>
      <c r="H261" s="6" t="s">
        <v>3128</v>
      </c>
    </row>
    <row r="262" spans="1:8" ht="18.75" customHeight="1">
      <c r="A262" s="37" t="s">
        <v>114</v>
      </c>
      <c r="B262" s="52" t="str">
        <f>_xlfn.LET(_xlpm.inp,$B$259,_xlpm.p,$H$251,IF(OR(LEN(TRIM(_xlpm.inp))=0,LEN(TRIM(_xlpm.p))=0,_xlpm.p=0),"",_xlpm.p))</f>
        <v/>
      </c>
      <c r="C262" s="53"/>
      <c r="D262" s="6"/>
      <c r="E262" s="6"/>
      <c r="F262" s="6">
        <v>320</v>
      </c>
      <c r="G262" s="6" t="s">
        <v>27</v>
      </c>
      <c r="H262" s="6" t="s">
        <v>3128</v>
      </c>
    </row>
    <row r="263" spans="1:8" ht="18.75" customHeight="1" thickBot="1">
      <c r="A263" s="12"/>
      <c r="B263" s="54"/>
      <c r="C263" s="55"/>
      <c r="D263" s="6"/>
      <c r="E263" s="6"/>
      <c r="F263" s="6">
        <v>320</v>
      </c>
      <c r="G263" s="6" t="s">
        <v>27</v>
      </c>
      <c r="H263" s="6" t="s">
        <v>3128</v>
      </c>
    </row>
    <row r="264" spans="1:8" ht="58.5" customHeight="1" thickTop="1" thickBot="1">
      <c r="A264" s="8" t="s">
        <v>3013</v>
      </c>
      <c r="B264" s="56" t="s">
        <v>3014</v>
      </c>
      <c r="C264" s="73"/>
      <c r="D264" s="6"/>
      <c r="E264" s="6"/>
      <c r="F264" s="6">
        <v>321</v>
      </c>
      <c r="G264" s="6" t="s">
        <v>28</v>
      </c>
      <c r="H264" s="6" t="s">
        <v>3129</v>
      </c>
    </row>
    <row r="265" spans="1:8" ht="18.75" customHeight="1">
      <c r="A265" s="9"/>
      <c r="B265" s="74"/>
      <c r="C265" s="75"/>
      <c r="D265" s="6"/>
      <c r="E265" s="6"/>
      <c r="F265" s="6">
        <v>321</v>
      </c>
      <c r="G265" s="6" t="s">
        <v>15</v>
      </c>
      <c r="H265" s="6" t="s">
        <v>2427</v>
      </c>
    </row>
    <row r="266" spans="1:8" ht="18.75" customHeight="1">
      <c r="A266" s="10" t="s">
        <v>107</v>
      </c>
      <c r="B266" s="64" t="s">
        <v>3015</v>
      </c>
      <c r="C266" s="65"/>
      <c r="D266" s="6"/>
      <c r="E266" s="6"/>
      <c r="F266" s="6">
        <v>321</v>
      </c>
      <c r="G266" s="6" t="s">
        <v>28</v>
      </c>
      <c r="H266" s="6" t="s">
        <v>3129</v>
      </c>
    </row>
    <row r="267" spans="1:8" ht="18.75" customHeight="1">
      <c r="A267" s="10" t="s">
        <v>108</v>
      </c>
      <c r="B267" s="64" t="s">
        <v>3016</v>
      </c>
      <c r="C267" s="65"/>
      <c r="D267" s="6"/>
      <c r="E267" s="6"/>
      <c r="F267" s="6">
        <v>321</v>
      </c>
      <c r="G267" s="6" t="s">
        <v>28</v>
      </c>
      <c r="H267" s="6" t="s">
        <v>3129</v>
      </c>
    </row>
    <row r="268" spans="1:8" ht="18.75" customHeight="1">
      <c r="A268" s="10" t="s">
        <v>109</v>
      </c>
      <c r="B268" s="64" t="s">
        <v>3017</v>
      </c>
      <c r="C268" s="65"/>
      <c r="D268" s="6"/>
      <c r="E268" s="6"/>
      <c r="F268" s="6">
        <v>321</v>
      </c>
      <c r="G268" s="6" t="s">
        <v>28</v>
      </c>
      <c r="H268" s="6" t="s">
        <v>3129</v>
      </c>
    </row>
    <row r="269" spans="1:8" ht="18.75" customHeight="1">
      <c r="A269" s="10" t="s">
        <v>110</v>
      </c>
      <c r="B269" s="64" t="s">
        <v>3018</v>
      </c>
      <c r="C269" s="65"/>
      <c r="D269" s="6"/>
      <c r="E269" s="6"/>
      <c r="F269" s="6">
        <v>321</v>
      </c>
      <c r="G269" s="6" t="s">
        <v>28</v>
      </c>
      <c r="H269" s="6" t="s">
        <v>3129</v>
      </c>
    </row>
    <row r="270" spans="1:8" ht="18.75" customHeight="1">
      <c r="A270" s="10"/>
      <c r="B270" s="62"/>
      <c r="C270" s="63"/>
      <c r="D270" s="6"/>
      <c r="E270" s="6"/>
      <c r="F270" s="6">
        <v>321</v>
      </c>
      <c r="G270" s="6" t="s">
        <v>28</v>
      </c>
      <c r="H270" s="6" t="s">
        <v>3129</v>
      </c>
    </row>
    <row r="271" spans="1:8" ht="18.75" customHeight="1" thickBot="1">
      <c r="A271" s="10"/>
      <c r="B271" s="66"/>
      <c r="C271" s="67"/>
      <c r="D271" s="6"/>
      <c r="E271" s="6"/>
      <c r="F271" s="6">
        <v>321</v>
      </c>
      <c r="G271" s="6" t="s">
        <v>28</v>
      </c>
      <c r="H271" s="6" t="s">
        <v>3129</v>
      </c>
    </row>
    <row r="272" spans="1:8" ht="18.75" customHeight="1" thickBot="1">
      <c r="A272" s="11" t="s">
        <v>111</v>
      </c>
      <c r="B272" s="25"/>
      <c r="C272" s="7"/>
      <c r="D272" s="6"/>
      <c r="E272" s="6"/>
      <c r="F272" s="6">
        <v>321</v>
      </c>
      <c r="G272" s="6" t="s">
        <v>28</v>
      </c>
      <c r="H272" s="6" t="s">
        <v>3129</v>
      </c>
    </row>
    <row r="273" spans="1:8" ht="18.75" customHeight="1">
      <c r="A273" s="10" t="s">
        <v>112</v>
      </c>
      <c r="B273" s="34" t="str">
        <f>_xlfn.LET(_xlpm.inp,$B$272,_xlpm.nInp,_xlfn.LET(_xlpm.raw,UPPER(TRIM($B$272)),_xlpm.clean,SUBSTITUTE(SUBSTITUTE(SUBSTITUTE(SUBSTITUTE(SUBSTITUTE(_xlpm.raw,"，",","),"、",","),"；",","),"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73" s="19"/>
      <c r="D273" s="6"/>
      <c r="E273" s="6"/>
      <c r="F273" s="6">
        <v>321</v>
      </c>
      <c r="G273" s="6" t="s">
        <v>28</v>
      </c>
      <c r="H273" s="6" t="s">
        <v>3129</v>
      </c>
    </row>
    <row r="274" spans="1:8" ht="18.75" customHeight="1">
      <c r="A274" s="10" t="s">
        <v>113</v>
      </c>
      <c r="B274" s="35" t="str">
        <f>_xlfn.LET(_xlpm.inp,$B$272,_xlpm.nStd,_xlfn.LET(_xlpm.raw,UPPER(TRIM($G$264)),_xlpm.clean,SUBSTITUTE(SUBSTITUTE(SUBSTITUTE(SUBSTITUTE(SUBSTITUTE(_xlpm.raw,"，",","),"、",","),"；",","),"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4" s="18"/>
      <c r="D274" s="6"/>
      <c r="E274" s="6"/>
      <c r="F274" s="6">
        <v>321</v>
      </c>
      <c r="G274" s="6" t="s">
        <v>28</v>
      </c>
      <c r="H274" s="6" t="s">
        <v>3129</v>
      </c>
    </row>
    <row r="275" spans="1:8" ht="18.75" customHeight="1">
      <c r="A275" s="37" t="s">
        <v>114</v>
      </c>
      <c r="B275" s="52" t="str">
        <f>_xlfn.LET(_xlpm.inp,$B$272,_xlpm.p,$H$264,IF(OR(LEN(TRIM(_xlpm.inp))=0,LEN(TRIM(_xlpm.p))=0,_xlpm.p=0),"",_xlpm.p))</f>
        <v/>
      </c>
      <c r="C275" s="53"/>
      <c r="D275" s="6"/>
      <c r="E275" s="6"/>
      <c r="F275" s="6">
        <v>321</v>
      </c>
      <c r="G275" s="6" t="s">
        <v>28</v>
      </c>
      <c r="H275" s="6" t="s">
        <v>3129</v>
      </c>
    </row>
    <row r="276" spans="1:8" ht="18.75" customHeight="1" thickBot="1">
      <c r="A276" s="12"/>
      <c r="B276" s="54"/>
      <c r="C276" s="55"/>
      <c r="D276" s="6"/>
      <c r="E276" s="6"/>
      <c r="F276" s="6">
        <v>321</v>
      </c>
      <c r="G276" s="6" t="s">
        <v>28</v>
      </c>
      <c r="H276" s="6" t="s">
        <v>3129</v>
      </c>
    </row>
    <row r="277" spans="1:8" ht="58.5" customHeight="1" thickTop="1" thickBot="1">
      <c r="A277" s="8" t="s">
        <v>3019</v>
      </c>
      <c r="B277" s="56" t="s">
        <v>3020</v>
      </c>
      <c r="C277" s="73"/>
      <c r="D277" s="6"/>
      <c r="E277" s="6"/>
      <c r="F277" s="6">
        <v>322</v>
      </c>
      <c r="G277" s="6" t="s">
        <v>61</v>
      </c>
      <c r="H277" s="6" t="s">
        <v>3130</v>
      </c>
    </row>
    <row r="278" spans="1:8" ht="18.75" customHeight="1">
      <c r="A278" s="9"/>
      <c r="B278" s="74"/>
      <c r="C278" s="75"/>
      <c r="D278" s="6"/>
      <c r="E278" s="6"/>
      <c r="F278" s="6">
        <v>322</v>
      </c>
      <c r="G278" s="6" t="s">
        <v>875</v>
      </c>
      <c r="H278" s="6" t="s">
        <v>2429</v>
      </c>
    </row>
    <row r="279" spans="1:8" ht="18.75" customHeight="1">
      <c r="A279" s="10" t="s">
        <v>107</v>
      </c>
      <c r="B279" s="64" t="s">
        <v>3021</v>
      </c>
      <c r="C279" s="65"/>
      <c r="D279" s="6"/>
      <c r="E279" s="6"/>
      <c r="F279" s="6">
        <v>322</v>
      </c>
      <c r="G279" s="6" t="s">
        <v>61</v>
      </c>
      <c r="H279" s="6" t="s">
        <v>3130</v>
      </c>
    </row>
    <row r="280" spans="1:8" ht="18.75" customHeight="1">
      <c r="A280" s="10" t="s">
        <v>108</v>
      </c>
      <c r="B280" s="64" t="s">
        <v>3022</v>
      </c>
      <c r="C280" s="65"/>
      <c r="D280" s="6"/>
      <c r="E280" s="6"/>
      <c r="F280" s="6">
        <v>322</v>
      </c>
      <c r="G280" s="6" t="s">
        <v>61</v>
      </c>
      <c r="H280" s="6" t="s">
        <v>3130</v>
      </c>
    </row>
    <row r="281" spans="1:8" ht="18.75" customHeight="1">
      <c r="A281" s="10" t="s">
        <v>109</v>
      </c>
      <c r="B281" s="64" t="s">
        <v>3023</v>
      </c>
      <c r="C281" s="65"/>
      <c r="D281" s="6"/>
      <c r="E281" s="6"/>
      <c r="F281" s="6">
        <v>322</v>
      </c>
      <c r="G281" s="6" t="s">
        <v>61</v>
      </c>
      <c r="H281" s="6" t="s">
        <v>3130</v>
      </c>
    </row>
    <row r="282" spans="1:8" ht="18.75" customHeight="1">
      <c r="A282" s="10" t="s">
        <v>110</v>
      </c>
      <c r="B282" s="64" t="s">
        <v>3024</v>
      </c>
      <c r="C282" s="65"/>
      <c r="D282" s="6"/>
      <c r="E282" s="6"/>
      <c r="F282" s="6">
        <v>322</v>
      </c>
      <c r="G282" s="6" t="s">
        <v>61</v>
      </c>
      <c r="H282" s="6" t="s">
        <v>3130</v>
      </c>
    </row>
    <row r="283" spans="1:8" ht="18.75" customHeight="1">
      <c r="A283" s="10" t="s">
        <v>826</v>
      </c>
      <c r="B283" s="62" t="s">
        <v>2428</v>
      </c>
      <c r="C283" s="63"/>
      <c r="D283" s="6"/>
      <c r="E283" s="6"/>
      <c r="F283" s="6">
        <v>322</v>
      </c>
      <c r="G283" s="6" t="s">
        <v>61</v>
      </c>
      <c r="H283" s="6" t="s">
        <v>3130</v>
      </c>
    </row>
    <row r="284" spans="1:8" ht="18.75" customHeight="1" thickBot="1">
      <c r="A284" s="10"/>
      <c r="B284" s="66"/>
      <c r="C284" s="67"/>
      <c r="D284" s="6"/>
      <c r="E284" s="6"/>
      <c r="F284" s="6">
        <v>322</v>
      </c>
      <c r="G284" s="6" t="s">
        <v>61</v>
      </c>
      <c r="H284" s="6" t="s">
        <v>3130</v>
      </c>
    </row>
    <row r="285" spans="1:8" ht="18.75" customHeight="1" thickBot="1">
      <c r="A285" s="11" t="s">
        <v>111</v>
      </c>
      <c r="B285" s="25"/>
      <c r="C285" s="7"/>
      <c r="D285" s="6"/>
      <c r="E285" s="6"/>
      <c r="F285" s="6">
        <v>322</v>
      </c>
      <c r="G285" s="6" t="s">
        <v>61</v>
      </c>
      <c r="H285" s="6" t="s">
        <v>3130</v>
      </c>
    </row>
    <row r="286" spans="1:8" ht="18.75" customHeight="1">
      <c r="A286" s="10" t="s">
        <v>112</v>
      </c>
      <c r="B286" s="34" t="str">
        <f>_xlfn.LET(_xlpm.inp,$B$285,_xlpm.nInp,_xlfn.LET(_xlpm.raw,UPPER(TRIM($B$285)),_xlpm.clean,SUBSTITUTE(SUBSTITUTE(SUBSTITUTE(SUBSTITUTE(SUBSTITUTE(_xlpm.raw,"，",","),"、",","),"；",","),"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86" s="19"/>
      <c r="D286" s="6"/>
      <c r="E286" s="6"/>
      <c r="F286" s="6">
        <v>322</v>
      </c>
      <c r="G286" s="6" t="s">
        <v>61</v>
      </c>
      <c r="H286" s="6" t="s">
        <v>3130</v>
      </c>
    </row>
    <row r="287" spans="1:8" ht="18.75" customHeight="1">
      <c r="A287" s="10" t="s">
        <v>113</v>
      </c>
      <c r="B287" s="35" t="str">
        <f>_xlfn.LET(_xlpm.inp,$B$285,_xlpm.nStd,_xlfn.LET(_xlpm.raw,UPPER(TRIM($G$277)),_xlpm.clean,SUBSTITUTE(SUBSTITUTE(SUBSTITUTE(SUBSTITUTE(SUBSTITUTE(_xlpm.raw,"，",","),"、",","),"；",","),"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87" s="18"/>
      <c r="D287" s="6"/>
      <c r="E287" s="6"/>
      <c r="F287" s="6">
        <v>322</v>
      </c>
      <c r="G287" s="6" t="s">
        <v>61</v>
      </c>
      <c r="H287" s="6" t="s">
        <v>3130</v>
      </c>
    </row>
    <row r="288" spans="1:8" ht="18.75" customHeight="1">
      <c r="A288" s="37" t="s">
        <v>114</v>
      </c>
      <c r="B288" s="52" t="str">
        <f>_xlfn.LET(_xlpm.inp,$B$285,_xlpm.p,$H$277,IF(OR(LEN(TRIM(_xlpm.inp))=0,LEN(TRIM(_xlpm.p))=0,_xlpm.p=0),"",_xlpm.p))</f>
        <v/>
      </c>
      <c r="C288" s="53"/>
      <c r="D288" s="6"/>
      <c r="E288" s="6"/>
      <c r="F288" s="6">
        <v>322</v>
      </c>
      <c r="G288" s="6" t="s">
        <v>61</v>
      </c>
      <c r="H288" s="6" t="s">
        <v>3130</v>
      </c>
    </row>
    <row r="289" spans="1:8" ht="18.75" customHeight="1" thickBot="1">
      <c r="A289" s="12"/>
      <c r="B289" s="54"/>
      <c r="C289" s="55"/>
      <c r="D289" s="6"/>
      <c r="E289" s="6"/>
      <c r="F289" s="6">
        <v>322</v>
      </c>
      <c r="G289" s="6" t="s">
        <v>61</v>
      </c>
      <c r="H289" s="6" t="s">
        <v>3130</v>
      </c>
    </row>
    <row r="290" spans="1:8" ht="58.5" customHeight="1" thickTop="1" thickBot="1">
      <c r="A290" s="8" t="s">
        <v>3025</v>
      </c>
      <c r="B290" s="56" t="s">
        <v>3026</v>
      </c>
      <c r="C290" s="73"/>
      <c r="D290" s="6"/>
      <c r="E290" s="6"/>
      <c r="F290" s="6">
        <v>323</v>
      </c>
      <c r="G290" s="6" t="s">
        <v>27</v>
      </c>
      <c r="H290" s="6" t="s">
        <v>3131</v>
      </c>
    </row>
    <row r="291" spans="1:8" ht="18.75" customHeight="1">
      <c r="A291" s="9"/>
      <c r="B291" s="74"/>
      <c r="C291" s="75"/>
      <c r="D291" s="6"/>
      <c r="E291" s="6"/>
      <c r="F291" s="6">
        <v>323</v>
      </c>
      <c r="G291" s="6" t="s">
        <v>14</v>
      </c>
      <c r="H291" s="6" t="s">
        <v>2430</v>
      </c>
    </row>
    <row r="292" spans="1:8" ht="18.75" customHeight="1">
      <c r="A292" s="10" t="s">
        <v>107</v>
      </c>
      <c r="B292" s="64" t="s">
        <v>3027</v>
      </c>
      <c r="C292" s="65"/>
      <c r="D292" s="6"/>
      <c r="E292" s="6"/>
      <c r="F292" s="6">
        <v>323</v>
      </c>
      <c r="G292" s="6" t="s">
        <v>27</v>
      </c>
      <c r="H292" s="6" t="s">
        <v>3131</v>
      </c>
    </row>
    <row r="293" spans="1:8" ht="18.75" customHeight="1">
      <c r="A293" s="10" t="s">
        <v>108</v>
      </c>
      <c r="B293" s="64" t="s">
        <v>3028</v>
      </c>
      <c r="C293" s="65"/>
      <c r="D293" s="6"/>
      <c r="E293" s="6"/>
      <c r="F293" s="6">
        <v>323</v>
      </c>
      <c r="G293" s="6" t="s">
        <v>27</v>
      </c>
      <c r="H293" s="6" t="s">
        <v>3131</v>
      </c>
    </row>
    <row r="294" spans="1:8" ht="18.75" customHeight="1">
      <c r="A294" s="10" t="s">
        <v>109</v>
      </c>
      <c r="B294" s="64" t="s">
        <v>3029</v>
      </c>
      <c r="C294" s="65"/>
      <c r="D294" s="6"/>
      <c r="E294" s="6"/>
      <c r="F294" s="6">
        <v>323</v>
      </c>
      <c r="G294" s="6" t="s">
        <v>27</v>
      </c>
      <c r="H294" s="6" t="s">
        <v>3131</v>
      </c>
    </row>
    <row r="295" spans="1:8" ht="18.75" customHeight="1">
      <c r="A295" s="10" t="s">
        <v>110</v>
      </c>
      <c r="B295" s="64" t="s">
        <v>3030</v>
      </c>
      <c r="C295" s="65"/>
      <c r="D295" s="6"/>
      <c r="E295" s="6"/>
      <c r="F295" s="6">
        <v>323</v>
      </c>
      <c r="G295" s="6" t="s">
        <v>27</v>
      </c>
      <c r="H295" s="6" t="s">
        <v>3131</v>
      </c>
    </row>
    <row r="296" spans="1:8" ht="18.75" customHeight="1">
      <c r="A296" s="10"/>
      <c r="B296" s="62"/>
      <c r="C296" s="63"/>
      <c r="D296" s="6"/>
      <c r="E296" s="6"/>
      <c r="F296" s="6">
        <v>323</v>
      </c>
      <c r="G296" s="6" t="s">
        <v>27</v>
      </c>
      <c r="H296" s="6" t="s">
        <v>3131</v>
      </c>
    </row>
    <row r="297" spans="1:8" ht="18.75" customHeight="1" thickBot="1">
      <c r="A297" s="10"/>
      <c r="B297" s="66"/>
      <c r="C297" s="67"/>
      <c r="D297" s="6"/>
      <c r="E297" s="6"/>
      <c r="F297" s="6">
        <v>323</v>
      </c>
      <c r="G297" s="6" t="s">
        <v>27</v>
      </c>
      <c r="H297" s="6" t="s">
        <v>3131</v>
      </c>
    </row>
    <row r="298" spans="1:8" ht="18.75" customHeight="1" thickBot="1">
      <c r="A298" s="11" t="s">
        <v>111</v>
      </c>
      <c r="B298" s="25"/>
      <c r="C298" s="7"/>
      <c r="D298" s="6"/>
      <c r="E298" s="6"/>
      <c r="F298" s="6">
        <v>323</v>
      </c>
      <c r="G298" s="6" t="s">
        <v>27</v>
      </c>
      <c r="H298" s="6" t="s">
        <v>3131</v>
      </c>
    </row>
    <row r="299" spans="1:8" ht="18.75" customHeight="1">
      <c r="A299" s="10" t="s">
        <v>112</v>
      </c>
      <c r="B299" s="34" t="str">
        <f>_xlfn.LET(_xlpm.inp,$B$298,_xlpm.nInp,_xlfn.LET(_xlpm.raw,UPPER(TRIM($B$298)),_xlpm.clean,SUBSTITUTE(SUBSTITUTE(SUBSTITUTE(SUBSTITUTE(SUBSTITUTE(_xlpm.raw,"，",","),"、",","),"；",","),"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99" s="19"/>
      <c r="D299" s="6"/>
      <c r="E299" s="6"/>
      <c r="F299" s="6">
        <v>323</v>
      </c>
      <c r="G299" s="6" t="s">
        <v>27</v>
      </c>
      <c r="H299" s="6" t="s">
        <v>3131</v>
      </c>
    </row>
    <row r="300" spans="1:8" ht="18.75" customHeight="1">
      <c r="A300" s="10" t="s">
        <v>113</v>
      </c>
      <c r="B300" s="35" t="str">
        <f>_xlfn.LET(_xlpm.inp,$B$298,_xlpm.nStd,_xlfn.LET(_xlpm.raw,UPPER(TRIM($G$290)),_xlpm.clean,SUBSTITUTE(SUBSTITUTE(SUBSTITUTE(SUBSTITUTE(SUBSTITUTE(_xlpm.raw,"，",","),"、",","),"；",","),"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00" s="18"/>
      <c r="D300" s="6"/>
      <c r="E300" s="6"/>
      <c r="F300" s="6">
        <v>323</v>
      </c>
      <c r="G300" s="6" t="s">
        <v>27</v>
      </c>
      <c r="H300" s="6" t="s">
        <v>3131</v>
      </c>
    </row>
    <row r="301" spans="1:8" ht="18.75" customHeight="1">
      <c r="A301" s="37" t="s">
        <v>114</v>
      </c>
      <c r="B301" s="52" t="str">
        <f>_xlfn.LET(_xlpm.inp,$B$298,_xlpm.p,$H$290,IF(OR(LEN(TRIM(_xlpm.inp))=0,LEN(TRIM(_xlpm.p))=0,_xlpm.p=0),"",_xlpm.p))</f>
        <v/>
      </c>
      <c r="C301" s="53"/>
      <c r="D301" s="6"/>
      <c r="E301" s="6"/>
      <c r="F301" s="6">
        <v>323</v>
      </c>
      <c r="G301" s="6" t="s">
        <v>27</v>
      </c>
      <c r="H301" s="6" t="s">
        <v>3131</v>
      </c>
    </row>
    <row r="302" spans="1:8" ht="18.75" customHeight="1" thickBot="1">
      <c r="A302" s="12"/>
      <c r="B302" s="54"/>
      <c r="C302" s="55"/>
      <c r="D302" s="6"/>
      <c r="E302" s="6"/>
      <c r="F302" s="6">
        <v>323</v>
      </c>
      <c r="G302" s="6" t="s">
        <v>27</v>
      </c>
      <c r="H302" s="6" t="s">
        <v>3131</v>
      </c>
    </row>
    <row r="303" spans="1:8" ht="58.5" customHeight="1" thickTop="1" thickBot="1">
      <c r="A303" s="8" t="s">
        <v>3031</v>
      </c>
      <c r="B303" s="56" t="s">
        <v>3032</v>
      </c>
      <c r="C303" s="73"/>
      <c r="D303" s="6"/>
      <c r="E303" s="6"/>
      <c r="F303" s="6">
        <v>324</v>
      </c>
      <c r="G303" s="6" t="s">
        <v>27</v>
      </c>
      <c r="H303" s="6" t="s">
        <v>3132</v>
      </c>
    </row>
    <row r="304" spans="1:8" ht="18.75" customHeight="1">
      <c r="A304" s="9"/>
      <c r="B304" s="74"/>
      <c r="C304" s="75"/>
      <c r="D304" s="6"/>
      <c r="E304" s="6"/>
      <c r="F304" s="6">
        <v>324</v>
      </c>
      <c r="G304" s="6" t="s">
        <v>14</v>
      </c>
      <c r="H304" s="6" t="s">
        <v>2431</v>
      </c>
    </row>
    <row r="305" spans="1:8" ht="18.75" customHeight="1">
      <c r="A305" s="10" t="s">
        <v>107</v>
      </c>
      <c r="B305" s="64" t="s">
        <v>3033</v>
      </c>
      <c r="C305" s="65"/>
      <c r="D305" s="6"/>
      <c r="E305" s="6"/>
      <c r="F305" s="6">
        <v>324</v>
      </c>
      <c r="G305" s="6" t="s">
        <v>27</v>
      </c>
      <c r="H305" s="6" t="s">
        <v>3132</v>
      </c>
    </row>
    <row r="306" spans="1:8" ht="18.75" customHeight="1">
      <c r="A306" s="10" t="s">
        <v>108</v>
      </c>
      <c r="B306" s="64" t="s">
        <v>3034</v>
      </c>
      <c r="C306" s="65"/>
      <c r="D306" s="6"/>
      <c r="E306" s="6"/>
      <c r="F306" s="6">
        <v>324</v>
      </c>
      <c r="G306" s="6" t="s">
        <v>27</v>
      </c>
      <c r="H306" s="6" t="s">
        <v>3132</v>
      </c>
    </row>
    <row r="307" spans="1:8" ht="18.75" customHeight="1">
      <c r="A307" s="10" t="s">
        <v>109</v>
      </c>
      <c r="B307" s="64" t="s">
        <v>3035</v>
      </c>
      <c r="C307" s="65"/>
      <c r="D307" s="6"/>
      <c r="E307" s="6"/>
      <c r="F307" s="6">
        <v>324</v>
      </c>
      <c r="G307" s="6" t="s">
        <v>27</v>
      </c>
      <c r="H307" s="6" t="s">
        <v>3132</v>
      </c>
    </row>
    <row r="308" spans="1:8" ht="18.75" customHeight="1">
      <c r="A308" s="10" t="s">
        <v>110</v>
      </c>
      <c r="B308" s="64" t="s">
        <v>3036</v>
      </c>
      <c r="C308" s="65"/>
      <c r="D308" s="6"/>
      <c r="E308" s="6"/>
      <c r="F308" s="6">
        <v>324</v>
      </c>
      <c r="G308" s="6" t="s">
        <v>27</v>
      </c>
      <c r="H308" s="6" t="s">
        <v>3132</v>
      </c>
    </row>
    <row r="309" spans="1:8" ht="18.75" customHeight="1">
      <c r="A309" s="10"/>
      <c r="B309" s="62"/>
      <c r="C309" s="63"/>
      <c r="D309" s="6"/>
      <c r="E309" s="6"/>
      <c r="F309" s="6">
        <v>324</v>
      </c>
      <c r="G309" s="6" t="s">
        <v>27</v>
      </c>
      <c r="H309" s="6" t="s">
        <v>3132</v>
      </c>
    </row>
    <row r="310" spans="1:8" ht="18.75" customHeight="1" thickBot="1">
      <c r="A310" s="10"/>
      <c r="B310" s="66"/>
      <c r="C310" s="67"/>
      <c r="D310" s="6"/>
      <c r="E310" s="6"/>
      <c r="F310" s="6">
        <v>324</v>
      </c>
      <c r="G310" s="6" t="s">
        <v>27</v>
      </c>
      <c r="H310" s="6" t="s">
        <v>3132</v>
      </c>
    </row>
    <row r="311" spans="1:8" ht="18.75" customHeight="1" thickBot="1">
      <c r="A311" s="11" t="s">
        <v>111</v>
      </c>
      <c r="B311" s="25"/>
      <c r="C311" s="7"/>
      <c r="D311" s="6"/>
      <c r="E311" s="6"/>
      <c r="F311" s="6">
        <v>324</v>
      </c>
      <c r="G311" s="6" t="s">
        <v>27</v>
      </c>
      <c r="H311" s="6" t="s">
        <v>3132</v>
      </c>
    </row>
    <row r="312" spans="1:8" ht="18.75" customHeight="1">
      <c r="A312" s="10" t="s">
        <v>112</v>
      </c>
      <c r="B312" s="34" t="str">
        <f>_xlfn.LET(_xlpm.inp,$B$311,_xlpm.nInp,_xlfn.LET(_xlpm.raw,UPPER(TRIM($B$311)),_xlpm.clean,SUBSTITUTE(SUBSTITUTE(SUBSTITUTE(SUBSTITUTE(SUBSTITUTE(_xlpm.raw,"，",","),"、",","),"；",","),"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12" s="19"/>
      <c r="D312" s="6"/>
      <c r="E312" s="6"/>
      <c r="F312" s="6">
        <v>324</v>
      </c>
      <c r="G312" s="6" t="s">
        <v>27</v>
      </c>
      <c r="H312" s="6" t="s">
        <v>3132</v>
      </c>
    </row>
    <row r="313" spans="1:8" ht="18.75" customHeight="1">
      <c r="A313" s="10" t="s">
        <v>113</v>
      </c>
      <c r="B313" s="35" t="str">
        <f>_xlfn.LET(_xlpm.inp,$B$311,_xlpm.nStd,_xlfn.LET(_xlpm.raw,UPPER(TRIM($G$303)),_xlpm.clean,SUBSTITUTE(SUBSTITUTE(SUBSTITUTE(SUBSTITUTE(SUBSTITUTE(_xlpm.raw,"，",","),"、",","),"；",","),"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13" s="18"/>
      <c r="D313" s="6"/>
      <c r="E313" s="6"/>
      <c r="F313" s="6">
        <v>324</v>
      </c>
      <c r="G313" s="6" t="s">
        <v>27</v>
      </c>
      <c r="H313" s="6" t="s">
        <v>3132</v>
      </c>
    </row>
    <row r="314" spans="1:8" ht="18.75" customHeight="1">
      <c r="A314" s="37" t="s">
        <v>114</v>
      </c>
      <c r="B314" s="52" t="str">
        <f>_xlfn.LET(_xlpm.inp,$B$311,_xlpm.p,$H$303,IF(OR(LEN(TRIM(_xlpm.inp))=0,LEN(TRIM(_xlpm.p))=0,_xlpm.p=0),"",_xlpm.p))</f>
        <v/>
      </c>
      <c r="C314" s="53"/>
      <c r="D314" s="6"/>
      <c r="E314" s="6"/>
      <c r="F314" s="6">
        <v>324</v>
      </c>
      <c r="G314" s="6" t="s">
        <v>27</v>
      </c>
      <c r="H314" s="6" t="s">
        <v>3132</v>
      </c>
    </row>
    <row r="315" spans="1:8" ht="18.75" customHeight="1" thickBot="1">
      <c r="A315" s="12"/>
      <c r="B315" s="54"/>
      <c r="C315" s="55"/>
      <c r="D315" s="6"/>
      <c r="E315" s="6"/>
      <c r="F315" s="6">
        <v>324</v>
      </c>
      <c r="G315" s="6" t="s">
        <v>27</v>
      </c>
      <c r="H315" s="6" t="s">
        <v>3132</v>
      </c>
    </row>
    <row r="316" spans="1:8" ht="58.5" customHeight="1" thickTop="1" thickBot="1">
      <c r="A316" s="8" t="s">
        <v>3037</v>
      </c>
      <c r="B316" s="56" t="s">
        <v>3038</v>
      </c>
      <c r="C316" s="73"/>
      <c r="D316" s="6"/>
      <c r="E316" s="6"/>
      <c r="F316" s="6">
        <v>325</v>
      </c>
      <c r="G316" s="6" t="s">
        <v>27</v>
      </c>
      <c r="H316" s="6" t="s">
        <v>3133</v>
      </c>
    </row>
    <row r="317" spans="1:8" ht="18.75" customHeight="1">
      <c r="A317" s="9"/>
      <c r="B317" s="74"/>
      <c r="C317" s="75"/>
      <c r="D317" s="6"/>
      <c r="E317" s="6"/>
      <c r="F317" s="6">
        <v>325</v>
      </c>
      <c r="G317" s="6" t="s">
        <v>14</v>
      </c>
      <c r="H317" s="6" t="s">
        <v>2432</v>
      </c>
    </row>
    <row r="318" spans="1:8" ht="18.75" customHeight="1">
      <c r="A318" s="10" t="s">
        <v>107</v>
      </c>
      <c r="B318" s="64" t="s">
        <v>3039</v>
      </c>
      <c r="C318" s="65"/>
      <c r="D318" s="6"/>
      <c r="E318" s="6"/>
      <c r="F318" s="6">
        <v>325</v>
      </c>
      <c r="G318" s="6" t="s">
        <v>27</v>
      </c>
      <c r="H318" s="6" t="s">
        <v>3133</v>
      </c>
    </row>
    <row r="319" spans="1:8" ht="18.75" customHeight="1">
      <c r="A319" s="10" t="s">
        <v>108</v>
      </c>
      <c r="B319" s="64" t="s">
        <v>3040</v>
      </c>
      <c r="C319" s="65"/>
      <c r="D319" s="6"/>
      <c r="E319" s="6"/>
      <c r="F319" s="6">
        <v>325</v>
      </c>
      <c r="G319" s="6" t="s">
        <v>27</v>
      </c>
      <c r="H319" s="6" t="s">
        <v>3133</v>
      </c>
    </row>
    <row r="320" spans="1:8" ht="18.75" customHeight="1">
      <c r="A320" s="10" t="s">
        <v>109</v>
      </c>
      <c r="B320" s="64" t="s">
        <v>3041</v>
      </c>
      <c r="C320" s="65"/>
      <c r="D320" s="6"/>
      <c r="E320" s="6"/>
      <c r="F320" s="6">
        <v>325</v>
      </c>
      <c r="G320" s="6" t="s">
        <v>27</v>
      </c>
      <c r="H320" s="6" t="s">
        <v>3133</v>
      </c>
    </row>
    <row r="321" spans="1:8" ht="18.75" customHeight="1">
      <c r="A321" s="10" t="s">
        <v>110</v>
      </c>
      <c r="B321" s="64" t="s">
        <v>3042</v>
      </c>
      <c r="C321" s="65"/>
      <c r="D321" s="6"/>
      <c r="E321" s="6"/>
      <c r="F321" s="6">
        <v>325</v>
      </c>
      <c r="G321" s="6" t="s">
        <v>27</v>
      </c>
      <c r="H321" s="6" t="s">
        <v>3133</v>
      </c>
    </row>
    <row r="322" spans="1:8" ht="18.75" customHeight="1">
      <c r="A322" s="10"/>
      <c r="B322" s="62"/>
      <c r="C322" s="63"/>
      <c r="D322" s="6"/>
      <c r="E322" s="6"/>
      <c r="F322" s="6">
        <v>325</v>
      </c>
      <c r="G322" s="6" t="s">
        <v>27</v>
      </c>
      <c r="H322" s="6" t="s">
        <v>3133</v>
      </c>
    </row>
    <row r="323" spans="1:8" ht="18.75" customHeight="1" thickBot="1">
      <c r="A323" s="10"/>
      <c r="B323" s="66"/>
      <c r="C323" s="67"/>
      <c r="D323" s="6"/>
      <c r="E323" s="6"/>
      <c r="F323" s="6">
        <v>325</v>
      </c>
      <c r="G323" s="6" t="s">
        <v>27</v>
      </c>
      <c r="H323" s="6" t="s">
        <v>3133</v>
      </c>
    </row>
    <row r="324" spans="1:8" ht="18.75" customHeight="1" thickBot="1">
      <c r="A324" s="11" t="s">
        <v>111</v>
      </c>
      <c r="B324" s="25"/>
      <c r="C324" s="7"/>
      <c r="D324" s="6"/>
      <c r="E324" s="6"/>
      <c r="F324" s="6">
        <v>325</v>
      </c>
      <c r="G324" s="6" t="s">
        <v>27</v>
      </c>
      <c r="H324" s="6" t="s">
        <v>3133</v>
      </c>
    </row>
    <row r="325" spans="1:8" ht="18.75" customHeight="1">
      <c r="A325" s="10" t="s">
        <v>112</v>
      </c>
      <c r="B325" s="34" t="str">
        <f>_xlfn.LET(_xlpm.inp,$B$324,_xlpm.nInp,_xlfn.LET(_xlpm.raw,UPPER(TRIM($B$324)),_xlpm.clean,SUBSTITUTE(SUBSTITUTE(SUBSTITUTE(SUBSTITUTE(SUBSTITUTE(_xlpm.raw,"，",","),"、",","),"；",","),"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25" s="19"/>
      <c r="D325" s="6"/>
      <c r="E325" s="6"/>
      <c r="F325" s="6">
        <v>325</v>
      </c>
      <c r="G325" s="6" t="s">
        <v>27</v>
      </c>
      <c r="H325" s="6" t="s">
        <v>3133</v>
      </c>
    </row>
    <row r="326" spans="1:8" ht="18.75" customHeight="1">
      <c r="A326" s="10" t="s">
        <v>113</v>
      </c>
      <c r="B326" s="35" t="str">
        <f>_xlfn.LET(_xlpm.inp,$B$324,_xlpm.nStd,_xlfn.LET(_xlpm.raw,UPPER(TRIM($G$316)),_xlpm.clean,SUBSTITUTE(SUBSTITUTE(SUBSTITUTE(SUBSTITUTE(SUBSTITUTE(_xlpm.raw,"，",","),"、",","),"；",","),"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26" s="18"/>
      <c r="D326" s="6"/>
      <c r="E326" s="6"/>
      <c r="F326" s="6">
        <v>325</v>
      </c>
      <c r="G326" s="6" t="s">
        <v>27</v>
      </c>
      <c r="H326" s="6" t="s">
        <v>3133</v>
      </c>
    </row>
    <row r="327" spans="1:8" ht="18.75" customHeight="1">
      <c r="A327" s="37" t="s">
        <v>114</v>
      </c>
      <c r="B327" s="52" t="str">
        <f>_xlfn.LET(_xlpm.inp,$B$324,_xlpm.p,$H$316,IF(OR(LEN(TRIM(_xlpm.inp))=0,LEN(TRIM(_xlpm.p))=0,_xlpm.p=0),"",_xlpm.p))</f>
        <v/>
      </c>
      <c r="C327" s="53"/>
      <c r="D327" s="6"/>
      <c r="E327" s="6"/>
      <c r="F327" s="6">
        <v>325</v>
      </c>
      <c r="G327" s="6" t="s">
        <v>27</v>
      </c>
      <c r="H327" s="6" t="s">
        <v>3133</v>
      </c>
    </row>
    <row r="328" spans="1:8" ht="18.75" customHeight="1" thickBot="1">
      <c r="A328" s="12"/>
      <c r="B328" s="54"/>
      <c r="C328" s="55"/>
      <c r="D328" s="6"/>
      <c r="E328" s="6"/>
      <c r="F328" s="6">
        <v>325</v>
      </c>
      <c r="G328" s="6" t="s">
        <v>27</v>
      </c>
      <c r="H328" s="6" t="s">
        <v>3133</v>
      </c>
    </row>
    <row r="329" spans="1:8" ht="58.5" customHeight="1" thickTop="1" thickBot="1">
      <c r="A329" s="8" t="s">
        <v>3043</v>
      </c>
      <c r="B329" s="56" t="s">
        <v>3044</v>
      </c>
      <c r="C329" s="73"/>
      <c r="D329" s="6"/>
      <c r="E329" s="6"/>
      <c r="F329" s="6">
        <v>326</v>
      </c>
      <c r="G329" s="6" t="s">
        <v>66</v>
      </c>
      <c r="H329" s="6" t="s">
        <v>3134</v>
      </c>
    </row>
    <row r="330" spans="1:8" ht="18.75" customHeight="1">
      <c r="A330" s="9"/>
      <c r="B330" s="74"/>
      <c r="C330" s="75"/>
      <c r="D330" s="6"/>
      <c r="E330" s="6"/>
      <c r="F330" s="6">
        <v>326</v>
      </c>
      <c r="G330" s="6" t="s">
        <v>836</v>
      </c>
      <c r="H330" s="6" t="s">
        <v>2434</v>
      </c>
    </row>
    <row r="331" spans="1:8" ht="18.75" customHeight="1">
      <c r="A331" s="10" t="s">
        <v>107</v>
      </c>
      <c r="B331" s="64" t="s">
        <v>3045</v>
      </c>
      <c r="C331" s="65"/>
      <c r="D331" s="6"/>
      <c r="E331" s="6"/>
      <c r="F331" s="6">
        <v>326</v>
      </c>
      <c r="G331" s="6" t="s">
        <v>66</v>
      </c>
      <c r="H331" s="6" t="s">
        <v>3134</v>
      </c>
    </row>
    <row r="332" spans="1:8" ht="18.75" customHeight="1">
      <c r="A332" s="10" t="s">
        <v>108</v>
      </c>
      <c r="B332" s="64" t="s">
        <v>3046</v>
      </c>
      <c r="C332" s="65"/>
      <c r="D332" s="6"/>
      <c r="E332" s="6"/>
      <c r="F332" s="6">
        <v>326</v>
      </c>
      <c r="G332" s="6" t="s">
        <v>66</v>
      </c>
      <c r="H332" s="6" t="s">
        <v>3134</v>
      </c>
    </row>
    <row r="333" spans="1:8" ht="18.75" customHeight="1">
      <c r="A333" s="10" t="s">
        <v>109</v>
      </c>
      <c r="B333" s="64" t="s">
        <v>3047</v>
      </c>
      <c r="C333" s="65"/>
      <c r="D333" s="6"/>
      <c r="E333" s="6"/>
      <c r="F333" s="6">
        <v>326</v>
      </c>
      <c r="G333" s="6" t="s">
        <v>66</v>
      </c>
      <c r="H333" s="6" t="s">
        <v>3134</v>
      </c>
    </row>
    <row r="334" spans="1:8" ht="18.75" customHeight="1">
      <c r="A334" s="10" t="s">
        <v>110</v>
      </c>
      <c r="B334" s="64" t="s">
        <v>3048</v>
      </c>
      <c r="C334" s="65"/>
      <c r="D334" s="6"/>
      <c r="E334" s="6"/>
      <c r="F334" s="6">
        <v>326</v>
      </c>
      <c r="G334" s="6" t="s">
        <v>66</v>
      </c>
      <c r="H334" s="6" t="s">
        <v>3134</v>
      </c>
    </row>
    <row r="335" spans="1:8" ht="18.75" customHeight="1">
      <c r="A335" s="10" t="s">
        <v>826</v>
      </c>
      <c r="B335" s="62" t="s">
        <v>2433</v>
      </c>
      <c r="C335" s="63"/>
      <c r="D335" s="6"/>
      <c r="E335" s="6"/>
      <c r="F335" s="6">
        <v>326</v>
      </c>
      <c r="G335" s="6" t="s">
        <v>66</v>
      </c>
      <c r="H335" s="6" t="s">
        <v>3134</v>
      </c>
    </row>
    <row r="336" spans="1:8" ht="18.75" customHeight="1" thickBot="1">
      <c r="A336" s="10"/>
      <c r="B336" s="66"/>
      <c r="C336" s="67"/>
      <c r="D336" s="6"/>
      <c r="E336" s="6"/>
      <c r="F336" s="6">
        <v>326</v>
      </c>
      <c r="G336" s="6" t="s">
        <v>66</v>
      </c>
      <c r="H336" s="6" t="s">
        <v>3134</v>
      </c>
    </row>
    <row r="337" spans="1:8" ht="18.75" customHeight="1" thickBot="1">
      <c r="A337" s="11" t="s">
        <v>111</v>
      </c>
      <c r="B337" s="43"/>
      <c r="C337" s="7"/>
      <c r="D337" s="6"/>
      <c r="E337" s="6"/>
      <c r="F337" s="6">
        <v>326</v>
      </c>
      <c r="G337" s="6" t="s">
        <v>66</v>
      </c>
      <c r="H337" s="6" t="s">
        <v>3134</v>
      </c>
    </row>
    <row r="338" spans="1:8" ht="18.75" customHeight="1">
      <c r="A338" s="10" t="s">
        <v>112</v>
      </c>
      <c r="B338" s="34" t="str">
        <f>_xlfn.LET(_xlpm.inp,$B$337,_xlpm.nInp,_xlfn.LET(_xlpm.raw,UPPER(TRIM($B$337)),_xlpm.clean,SUBSTITUTE(SUBSTITUTE(SUBSTITUTE(SUBSTITUTE(SUBSTITUTE(_xlpm.raw,"，",","),"、",","),"；",","),"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38" s="19"/>
      <c r="D338" s="6"/>
      <c r="E338" s="6"/>
      <c r="F338" s="6">
        <v>326</v>
      </c>
      <c r="G338" s="6" t="s">
        <v>66</v>
      </c>
      <c r="H338" s="6" t="s">
        <v>3134</v>
      </c>
    </row>
    <row r="339" spans="1:8" ht="18.75" customHeight="1">
      <c r="A339" s="10" t="s">
        <v>113</v>
      </c>
      <c r="B339" s="35" t="str">
        <f>_xlfn.LET(_xlpm.inp,$B$337,_xlpm.nStd,_xlfn.LET(_xlpm.raw,UPPER(TRIM($G$329)),_xlpm.clean,SUBSTITUTE(SUBSTITUTE(SUBSTITUTE(SUBSTITUTE(SUBSTITUTE(_xlpm.raw,"，",","),"、",","),"；",","),"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39" s="18"/>
      <c r="D339" s="6"/>
      <c r="E339" s="6"/>
      <c r="F339" s="6">
        <v>326</v>
      </c>
      <c r="G339" s="6" t="s">
        <v>66</v>
      </c>
      <c r="H339" s="6" t="s">
        <v>3134</v>
      </c>
    </row>
    <row r="340" spans="1:8" ht="18.75" customHeight="1">
      <c r="A340" s="37" t="s">
        <v>114</v>
      </c>
      <c r="B340" s="52" t="str">
        <f>_xlfn.LET(_xlpm.inp,$B$337,_xlpm.p,$H$329,IF(OR(LEN(TRIM(_xlpm.inp))=0,LEN(TRIM(_xlpm.p))=0,_xlpm.p=0),"",_xlpm.p))</f>
        <v/>
      </c>
      <c r="C340" s="53"/>
      <c r="D340" s="6"/>
      <c r="E340" s="6"/>
      <c r="F340" s="6">
        <v>326</v>
      </c>
      <c r="G340" s="6" t="s">
        <v>66</v>
      </c>
      <c r="H340" s="6" t="s">
        <v>3134</v>
      </c>
    </row>
    <row r="341" spans="1:8" ht="18.75" customHeight="1" thickBot="1">
      <c r="A341" s="12"/>
      <c r="B341" s="54"/>
      <c r="C341" s="55"/>
      <c r="D341" s="6"/>
      <c r="E341" s="6"/>
      <c r="F341" s="6">
        <v>326</v>
      </c>
      <c r="G341" s="6" t="s">
        <v>66</v>
      </c>
      <c r="H341" s="6" t="s">
        <v>3134</v>
      </c>
    </row>
    <row r="342" spans="1:8" ht="58.5" customHeight="1" thickTop="1" thickBot="1">
      <c r="A342" s="8" t="s">
        <v>3049</v>
      </c>
      <c r="B342" s="56" t="s">
        <v>3050</v>
      </c>
      <c r="C342" s="73"/>
      <c r="D342" s="6"/>
      <c r="E342" s="6"/>
      <c r="F342" s="6">
        <v>327</v>
      </c>
      <c r="G342" s="6" t="s">
        <v>26</v>
      </c>
      <c r="H342" s="41" t="s">
        <v>3145</v>
      </c>
    </row>
    <row r="343" spans="1:8" ht="18.75" customHeight="1">
      <c r="A343" s="9"/>
      <c r="B343" s="74"/>
      <c r="C343" s="75"/>
      <c r="D343" s="6"/>
      <c r="E343" s="6"/>
      <c r="F343" s="6">
        <v>327</v>
      </c>
      <c r="G343" s="6" t="s">
        <v>17</v>
      </c>
      <c r="H343" s="6"/>
    </row>
    <row r="344" spans="1:8" ht="18.75" customHeight="1">
      <c r="A344" s="10" t="s">
        <v>107</v>
      </c>
      <c r="B344" s="64" t="s">
        <v>3051</v>
      </c>
      <c r="C344" s="65"/>
      <c r="D344" s="6"/>
      <c r="E344" s="6"/>
      <c r="F344" s="6">
        <v>327</v>
      </c>
      <c r="G344" s="6" t="s">
        <v>26</v>
      </c>
      <c r="H344" s="6"/>
    </row>
    <row r="345" spans="1:8" ht="18.75" customHeight="1">
      <c r="A345" s="10" t="s">
        <v>108</v>
      </c>
      <c r="B345" s="64" t="s">
        <v>3052</v>
      </c>
      <c r="C345" s="65"/>
      <c r="D345" s="6"/>
      <c r="E345" s="6"/>
      <c r="F345" s="6">
        <v>327</v>
      </c>
      <c r="G345" s="6" t="s">
        <v>26</v>
      </c>
      <c r="H345" s="6"/>
    </row>
    <row r="346" spans="1:8" ht="18.75" customHeight="1">
      <c r="A346" s="10" t="s">
        <v>109</v>
      </c>
      <c r="B346" s="64" t="s">
        <v>3053</v>
      </c>
      <c r="C346" s="65"/>
      <c r="D346" s="6"/>
      <c r="E346" s="6"/>
      <c r="F346" s="6">
        <v>327</v>
      </c>
      <c r="G346" s="6" t="s">
        <v>26</v>
      </c>
      <c r="H346" s="6"/>
    </row>
    <row r="347" spans="1:8" ht="18.75" customHeight="1">
      <c r="A347" s="10" t="s">
        <v>110</v>
      </c>
      <c r="B347" s="64" t="s">
        <v>3054</v>
      </c>
      <c r="C347" s="65"/>
      <c r="D347" s="6"/>
      <c r="E347" s="6"/>
      <c r="F347" s="6">
        <v>327</v>
      </c>
      <c r="G347" s="6" t="s">
        <v>26</v>
      </c>
      <c r="H347" s="6"/>
    </row>
    <row r="348" spans="1:8" ht="18.75" customHeight="1">
      <c r="A348" s="10"/>
      <c r="B348" s="62"/>
      <c r="C348" s="63"/>
      <c r="D348" s="6"/>
      <c r="E348" s="6"/>
      <c r="F348" s="6">
        <v>327</v>
      </c>
      <c r="G348" s="6" t="s">
        <v>26</v>
      </c>
      <c r="H348" s="6"/>
    </row>
    <row r="349" spans="1:8" ht="18.75" customHeight="1" thickBot="1">
      <c r="A349" s="10"/>
      <c r="B349" s="66"/>
      <c r="C349" s="67"/>
      <c r="D349" s="6"/>
      <c r="E349" s="6"/>
      <c r="F349" s="6">
        <v>327</v>
      </c>
      <c r="G349" s="6" t="s">
        <v>26</v>
      </c>
      <c r="H349" s="6"/>
    </row>
    <row r="350" spans="1:8" ht="18.75" customHeight="1" thickBot="1">
      <c r="A350" s="11" t="s">
        <v>111</v>
      </c>
      <c r="B350" s="25"/>
      <c r="C350" s="7"/>
      <c r="D350" s="6"/>
      <c r="E350" s="6"/>
      <c r="F350" s="6">
        <v>327</v>
      </c>
      <c r="G350" s="6" t="s">
        <v>26</v>
      </c>
      <c r="H350" s="6"/>
    </row>
    <row r="351" spans="1:8" ht="18.75" customHeight="1">
      <c r="A351" s="10" t="s">
        <v>112</v>
      </c>
      <c r="B351" s="34" t="str">
        <f>_xlfn.LET(_xlpm.inp,$B$350,_xlpm.nInp,_xlfn.LET(_xlpm.raw,UPPER(TRIM($B$350)),_xlpm.clean,SUBSTITUTE(SUBSTITUTE(SUBSTITUTE(SUBSTITUTE(SUBSTITUTE(_xlpm.raw,"，",","),"、",","),"；",","),"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51" s="19"/>
      <c r="D351" s="6"/>
      <c r="E351" s="6"/>
      <c r="F351" s="6">
        <v>327</v>
      </c>
      <c r="G351" s="6" t="s">
        <v>26</v>
      </c>
      <c r="H351" s="6"/>
    </row>
    <row r="352" spans="1:8" ht="18.75" customHeight="1">
      <c r="A352" s="10" t="s">
        <v>113</v>
      </c>
      <c r="B352" s="35" t="str">
        <f>_xlfn.LET(_xlpm.inp,$B$350,_xlpm.nStd,_xlfn.LET(_xlpm.raw,UPPER(TRIM($G$342)),_xlpm.clean,SUBSTITUTE(SUBSTITUTE(SUBSTITUTE(SUBSTITUTE(SUBSTITUTE(_xlpm.raw,"，",","),"、",","),"；",","),"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52" s="18"/>
      <c r="D352" s="6"/>
      <c r="E352" s="6"/>
      <c r="F352" s="6">
        <v>327</v>
      </c>
      <c r="G352" s="6" t="s">
        <v>26</v>
      </c>
      <c r="H352" s="6"/>
    </row>
    <row r="353" spans="1:8" ht="18.75" customHeight="1">
      <c r="A353" s="37" t="s">
        <v>114</v>
      </c>
      <c r="B353" s="52" t="str">
        <f>_xlfn.LET(_xlpm.inp,$B$350,_xlpm.p,$H$342,IF(OR(LEN(TRIM(_xlpm.inp))=0,LEN(TRIM(_xlpm.p))=0,_xlpm.p=0),"",_xlpm.p))</f>
        <v/>
      </c>
      <c r="C353" s="53"/>
      <c r="D353" s="6"/>
      <c r="E353" s="6"/>
      <c r="F353" s="6">
        <v>327</v>
      </c>
      <c r="G353" s="6" t="s">
        <v>26</v>
      </c>
      <c r="H353" s="6"/>
    </row>
    <row r="354" spans="1:8" ht="18.75" customHeight="1" thickBot="1">
      <c r="A354" s="12"/>
      <c r="B354" s="54"/>
      <c r="C354" s="55"/>
      <c r="D354" s="6"/>
      <c r="E354" s="6"/>
      <c r="F354" s="6">
        <v>327</v>
      </c>
      <c r="G354" s="6" t="s">
        <v>26</v>
      </c>
      <c r="H354" s="6"/>
    </row>
    <row r="355" spans="1:8" ht="58.5" customHeight="1" thickTop="1" thickBot="1">
      <c r="A355" s="8" t="s">
        <v>3055</v>
      </c>
      <c r="B355" s="56" t="s">
        <v>3056</v>
      </c>
      <c r="C355" s="73"/>
      <c r="D355" s="6"/>
      <c r="E355" s="6"/>
      <c r="F355" s="6">
        <v>328</v>
      </c>
      <c r="G355" s="6" t="s">
        <v>18</v>
      </c>
      <c r="H355" s="6"/>
    </row>
    <row r="356" spans="1:8" ht="18.75" customHeight="1">
      <c r="A356" s="9"/>
      <c r="B356" s="74"/>
      <c r="C356" s="75"/>
      <c r="D356" s="6"/>
      <c r="E356" s="6"/>
      <c r="F356" s="6">
        <v>328</v>
      </c>
      <c r="G356" s="6" t="s">
        <v>16</v>
      </c>
      <c r="H356" s="6"/>
    </row>
    <row r="357" spans="1:8" ht="18.75" customHeight="1">
      <c r="A357" s="10" t="s">
        <v>107</v>
      </c>
      <c r="B357" s="64" t="s">
        <v>3057</v>
      </c>
      <c r="C357" s="65"/>
      <c r="D357" s="6"/>
      <c r="E357" s="6"/>
      <c r="F357" s="6">
        <v>328</v>
      </c>
      <c r="G357" s="6" t="s">
        <v>18</v>
      </c>
      <c r="H357" s="6"/>
    </row>
    <row r="358" spans="1:8" ht="18.75" customHeight="1">
      <c r="A358" s="10" t="s">
        <v>108</v>
      </c>
      <c r="B358" s="64" t="s">
        <v>3058</v>
      </c>
      <c r="C358" s="65"/>
      <c r="D358" s="6"/>
      <c r="E358" s="6"/>
      <c r="F358" s="6">
        <v>328</v>
      </c>
      <c r="G358" s="6" t="s">
        <v>18</v>
      </c>
      <c r="H358" s="6"/>
    </row>
    <row r="359" spans="1:8" ht="18.75" customHeight="1">
      <c r="A359" s="10" t="s">
        <v>109</v>
      </c>
      <c r="B359" s="64" t="s">
        <v>3059</v>
      </c>
      <c r="C359" s="65"/>
      <c r="D359" s="6"/>
      <c r="E359" s="6"/>
      <c r="F359" s="6">
        <v>328</v>
      </c>
      <c r="G359" s="6" t="s">
        <v>18</v>
      </c>
      <c r="H359" s="6"/>
    </row>
    <row r="360" spans="1:8" ht="18.75" customHeight="1">
      <c r="A360" s="10" t="s">
        <v>110</v>
      </c>
      <c r="B360" s="64" t="s">
        <v>3060</v>
      </c>
      <c r="C360" s="65"/>
      <c r="D360" s="6"/>
      <c r="E360" s="6"/>
      <c r="F360" s="6">
        <v>328</v>
      </c>
      <c r="G360" s="6" t="s">
        <v>18</v>
      </c>
      <c r="H360" s="6"/>
    </row>
    <row r="361" spans="1:8" ht="18.75" customHeight="1">
      <c r="A361" s="10"/>
      <c r="B361" s="62"/>
      <c r="C361" s="63"/>
      <c r="D361" s="6"/>
      <c r="E361" s="6"/>
      <c r="F361" s="6">
        <v>328</v>
      </c>
      <c r="G361" s="6" t="s">
        <v>18</v>
      </c>
      <c r="H361" s="6"/>
    </row>
    <row r="362" spans="1:8" ht="18.75" customHeight="1" thickBot="1">
      <c r="A362" s="10"/>
      <c r="B362" s="66"/>
      <c r="C362" s="67"/>
      <c r="D362" s="6"/>
      <c r="E362" s="6"/>
      <c r="F362" s="6">
        <v>328</v>
      </c>
      <c r="G362" s="6" t="s">
        <v>18</v>
      </c>
      <c r="H362" s="6"/>
    </row>
    <row r="363" spans="1:8" ht="18.75" customHeight="1" thickBot="1">
      <c r="A363" s="11" t="s">
        <v>111</v>
      </c>
      <c r="B363" s="25"/>
      <c r="C363" s="7"/>
      <c r="D363" s="6"/>
      <c r="E363" s="6"/>
      <c r="F363" s="6">
        <v>328</v>
      </c>
      <c r="G363" s="6" t="s">
        <v>18</v>
      </c>
      <c r="H363" s="6"/>
    </row>
    <row r="364" spans="1:8" ht="18.75" customHeight="1">
      <c r="A364" s="10" t="s">
        <v>112</v>
      </c>
      <c r="B364" s="34" t="str">
        <f>_xlfn.LET(_xlpm.inp,$B$363,_xlpm.nInp,_xlfn.LET(_xlpm.raw,UPPER(TRIM($B$363)),_xlpm.clean,SUBSTITUTE(SUBSTITUTE(SUBSTITUTE(SUBSTITUTE(SUBSTITUTE(_xlpm.raw,"，",","),"、",","),"；",","),"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64" s="19"/>
      <c r="D364" s="6"/>
      <c r="E364" s="6"/>
      <c r="F364" s="6">
        <v>328</v>
      </c>
      <c r="G364" s="6" t="s">
        <v>18</v>
      </c>
      <c r="H364" s="6"/>
    </row>
    <row r="365" spans="1:8" ht="18.75" customHeight="1">
      <c r="A365" s="10" t="s">
        <v>113</v>
      </c>
      <c r="B365" s="35" t="str">
        <f>_xlfn.LET(_xlpm.inp,$B$363,_xlpm.nStd,_xlfn.LET(_xlpm.raw,UPPER(TRIM($G$355)),_xlpm.clean,SUBSTITUTE(SUBSTITUTE(SUBSTITUTE(SUBSTITUTE(SUBSTITUTE(_xlpm.raw,"，",","),"、",","),"；",","),"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65" s="18"/>
      <c r="D365" s="6"/>
      <c r="E365" s="6"/>
      <c r="F365" s="6">
        <v>328</v>
      </c>
      <c r="G365" s="6" t="s">
        <v>18</v>
      </c>
      <c r="H365" s="6"/>
    </row>
    <row r="366" spans="1:8" ht="18.75" customHeight="1">
      <c r="A366" s="37" t="s">
        <v>114</v>
      </c>
      <c r="B366" s="52" t="str">
        <f>_xlfn.LET(_xlpm.inp,$B$363,_xlpm.p,$H$355,IF(OR(LEN(TRIM(_xlpm.inp))=0,LEN(TRIM(_xlpm.p))=0,_xlpm.p=0),"",_xlpm.p))</f>
        <v/>
      </c>
      <c r="C366" s="53"/>
      <c r="D366" s="6"/>
      <c r="E366" s="6"/>
      <c r="F366" s="6">
        <v>328</v>
      </c>
      <c r="G366" s="6" t="s">
        <v>18</v>
      </c>
      <c r="H366" s="6"/>
    </row>
    <row r="367" spans="1:8" ht="18.75" customHeight="1" thickBot="1">
      <c r="A367" s="12"/>
      <c r="B367" s="54"/>
      <c r="C367" s="55"/>
      <c r="D367" s="6"/>
      <c r="E367" s="6"/>
      <c r="F367" s="6">
        <v>328</v>
      </c>
      <c r="G367" s="6" t="s">
        <v>18</v>
      </c>
      <c r="H367" s="6"/>
    </row>
    <row r="368" spans="1:8" ht="58.5" customHeight="1" thickTop="1" thickBot="1">
      <c r="A368" s="8" t="s">
        <v>3061</v>
      </c>
      <c r="B368" s="56" t="s">
        <v>3062</v>
      </c>
      <c r="C368" s="73"/>
      <c r="D368" s="6"/>
      <c r="E368" s="6"/>
      <c r="F368" s="6">
        <v>329</v>
      </c>
      <c r="G368" s="6" t="s">
        <v>15</v>
      </c>
      <c r="H368" s="6" t="s">
        <v>3142</v>
      </c>
    </row>
    <row r="369" spans="1:8" ht="18.75" customHeight="1">
      <c r="A369" s="9"/>
      <c r="B369" s="74"/>
      <c r="C369" s="75"/>
      <c r="D369" s="6"/>
      <c r="E369" s="6"/>
      <c r="F369" s="6">
        <v>329</v>
      </c>
      <c r="G369" s="6"/>
      <c r="H369" s="6"/>
    </row>
    <row r="370" spans="1:8" ht="18.75" customHeight="1">
      <c r="A370" s="10" t="s">
        <v>107</v>
      </c>
      <c r="B370" s="64" t="s">
        <v>3063</v>
      </c>
      <c r="C370" s="65"/>
      <c r="D370" s="6"/>
      <c r="E370" s="6"/>
      <c r="F370" s="6">
        <v>329</v>
      </c>
      <c r="G370" s="6"/>
      <c r="H370" s="6"/>
    </row>
    <row r="371" spans="1:8" ht="18.75" customHeight="1">
      <c r="A371" s="10" t="s">
        <v>108</v>
      </c>
      <c r="B371" s="64" t="s">
        <v>3064</v>
      </c>
      <c r="C371" s="65"/>
      <c r="D371" s="6"/>
      <c r="E371" s="6"/>
      <c r="F371" s="6">
        <v>329</v>
      </c>
      <c r="G371" s="6"/>
      <c r="H371" s="6"/>
    </row>
    <row r="372" spans="1:8" ht="18.75" customHeight="1">
      <c r="A372" s="10" t="s">
        <v>109</v>
      </c>
      <c r="B372" s="64" t="s">
        <v>3065</v>
      </c>
      <c r="C372" s="65"/>
      <c r="D372" s="6"/>
      <c r="E372" s="6"/>
      <c r="F372" s="6">
        <v>329</v>
      </c>
      <c r="G372" s="6"/>
      <c r="H372" s="6"/>
    </row>
    <row r="373" spans="1:8" ht="18.75" customHeight="1">
      <c r="A373" s="10" t="s">
        <v>110</v>
      </c>
      <c r="B373" s="64"/>
      <c r="C373" s="65"/>
      <c r="D373" s="6"/>
      <c r="E373" s="6"/>
      <c r="F373" s="6">
        <v>329</v>
      </c>
      <c r="G373" s="6"/>
      <c r="H373" s="6"/>
    </row>
    <row r="374" spans="1:8" ht="18.75" customHeight="1">
      <c r="A374" s="10"/>
      <c r="B374" s="62"/>
      <c r="C374" s="63"/>
      <c r="D374" s="6"/>
      <c r="E374" s="6"/>
      <c r="F374" s="6">
        <v>329</v>
      </c>
      <c r="G374" s="6"/>
      <c r="H374" s="6"/>
    </row>
    <row r="375" spans="1:8" ht="18.75" customHeight="1" thickBot="1">
      <c r="A375" s="10"/>
      <c r="B375" s="66"/>
      <c r="C375" s="67"/>
      <c r="D375" s="6"/>
      <c r="E375" s="6"/>
      <c r="F375" s="6">
        <v>329</v>
      </c>
      <c r="G375" s="6"/>
      <c r="H375" s="6"/>
    </row>
    <row r="376" spans="1:8" ht="18.75" customHeight="1" thickBot="1">
      <c r="A376" s="11" t="s">
        <v>111</v>
      </c>
      <c r="B376" s="25"/>
      <c r="C376" s="7"/>
      <c r="D376" s="6"/>
      <c r="E376" s="6"/>
      <c r="F376" s="6">
        <v>329</v>
      </c>
      <c r="G376" s="6"/>
      <c r="H376" s="6"/>
    </row>
    <row r="377" spans="1:8" ht="18.75" customHeight="1">
      <c r="A377" s="10" t="s">
        <v>112</v>
      </c>
      <c r="B377" s="34" t="str">
        <f>_xlfn.LET(_xlpm.inp,$B$376,_xlpm.nInp,_xlfn.LET(_xlpm.raw,UPPER(TRIM($B$376)),_xlpm.clean,SUBSTITUTE(SUBSTITUTE(SUBSTITUTE(SUBSTITUTE(SUBSTITUTE(_xlpm.raw,"，",","),"、",","),"；",","),"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77" s="19"/>
      <c r="D377" s="6"/>
      <c r="E377" s="6"/>
      <c r="F377" s="6">
        <v>329</v>
      </c>
      <c r="G377" s="6"/>
      <c r="H377" s="6"/>
    </row>
    <row r="378" spans="1:8" ht="18.75" customHeight="1">
      <c r="A378" s="10" t="s">
        <v>113</v>
      </c>
      <c r="B378" s="35" t="str">
        <f>_xlfn.LET(_xlpm.inp,$B$376,_xlpm.nStd,_xlfn.LET(_xlpm.raw,UPPER(TRIM($G$368)),_xlpm.clean,SUBSTITUTE(SUBSTITUTE(SUBSTITUTE(SUBSTITUTE(SUBSTITUTE(_xlpm.raw,"，",","),"、",","),"；",","),"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78" s="18"/>
      <c r="D378" s="6"/>
      <c r="E378" s="6"/>
      <c r="F378" s="6">
        <v>329</v>
      </c>
      <c r="G378" s="6"/>
      <c r="H378" s="6"/>
    </row>
    <row r="379" spans="1:8" ht="18.75" customHeight="1">
      <c r="A379" s="37" t="s">
        <v>114</v>
      </c>
      <c r="B379" s="52" t="str">
        <f>_xlfn.LET(_xlpm.inp,$B$376,_xlpm.p,$H$368,IF(OR(LEN(TRIM(_xlpm.inp))=0,LEN(TRIM(_xlpm.p))=0,_xlpm.p=0),"",_xlpm.p))</f>
        <v/>
      </c>
      <c r="C379" s="53"/>
      <c r="D379" s="6"/>
      <c r="E379" s="6"/>
      <c r="F379" s="6">
        <v>329</v>
      </c>
      <c r="G379" s="6"/>
      <c r="H379" s="6"/>
    </row>
    <row r="380" spans="1:8" ht="18.75" customHeight="1" thickBot="1">
      <c r="A380" s="12"/>
      <c r="B380" s="54"/>
      <c r="C380" s="55"/>
      <c r="D380" s="6"/>
      <c r="E380" s="6"/>
      <c r="F380" s="6">
        <v>329</v>
      </c>
      <c r="G380" s="6"/>
      <c r="H380" s="6"/>
    </row>
    <row r="381" spans="1:8" ht="58.5" customHeight="1" thickTop="1" thickBot="1">
      <c r="A381" s="8" t="s">
        <v>3066</v>
      </c>
      <c r="B381" s="56" t="s">
        <v>3067</v>
      </c>
      <c r="C381" s="73"/>
      <c r="D381" s="6"/>
      <c r="E381" s="6"/>
      <c r="F381" s="6">
        <v>330</v>
      </c>
      <c r="G381" s="6" t="s">
        <v>18</v>
      </c>
      <c r="H381" s="6" t="s">
        <v>3135</v>
      </c>
    </row>
    <row r="382" spans="1:8" ht="18.75" customHeight="1">
      <c r="A382" s="9"/>
      <c r="B382" s="74"/>
      <c r="C382" s="75"/>
      <c r="D382" s="6"/>
      <c r="E382" s="6"/>
      <c r="F382" s="6">
        <v>330</v>
      </c>
      <c r="G382" s="6" t="s">
        <v>16</v>
      </c>
      <c r="H382" s="6" t="s">
        <v>2435</v>
      </c>
    </row>
    <row r="383" spans="1:8" ht="18.75" customHeight="1">
      <c r="A383" s="10" t="s">
        <v>107</v>
      </c>
      <c r="B383" s="64" t="s">
        <v>3068</v>
      </c>
      <c r="C383" s="65"/>
      <c r="D383" s="6"/>
      <c r="E383" s="6"/>
      <c r="F383" s="6">
        <v>330</v>
      </c>
      <c r="G383" s="6" t="s">
        <v>18</v>
      </c>
      <c r="H383" s="6" t="s">
        <v>3135</v>
      </c>
    </row>
    <row r="384" spans="1:8" ht="18.75" customHeight="1">
      <c r="A384" s="10" t="s">
        <v>108</v>
      </c>
      <c r="B384" s="64" t="s">
        <v>3069</v>
      </c>
      <c r="C384" s="65"/>
      <c r="D384" s="6"/>
      <c r="E384" s="6"/>
      <c r="F384" s="6">
        <v>330</v>
      </c>
      <c r="G384" s="6" t="s">
        <v>18</v>
      </c>
      <c r="H384" s="6" t="s">
        <v>3135</v>
      </c>
    </row>
    <row r="385" spans="1:8" ht="18.75" customHeight="1">
      <c r="A385" s="10" t="s">
        <v>109</v>
      </c>
      <c r="B385" s="64" t="s">
        <v>3070</v>
      </c>
      <c r="C385" s="65"/>
      <c r="D385" s="6"/>
      <c r="E385" s="6"/>
      <c r="F385" s="6">
        <v>330</v>
      </c>
      <c r="G385" s="6" t="s">
        <v>18</v>
      </c>
      <c r="H385" s="6" t="s">
        <v>3135</v>
      </c>
    </row>
    <row r="386" spans="1:8" ht="18.75" customHeight="1">
      <c r="A386" s="10" t="s">
        <v>110</v>
      </c>
      <c r="B386" s="64" t="s">
        <v>3071</v>
      </c>
      <c r="C386" s="65"/>
      <c r="D386" s="6"/>
      <c r="E386" s="6"/>
      <c r="F386" s="6">
        <v>330</v>
      </c>
      <c r="G386" s="6" t="s">
        <v>18</v>
      </c>
      <c r="H386" s="6" t="s">
        <v>3135</v>
      </c>
    </row>
    <row r="387" spans="1:8" ht="18.75" customHeight="1">
      <c r="A387" s="10"/>
      <c r="B387" s="62"/>
      <c r="C387" s="63"/>
      <c r="D387" s="6"/>
      <c r="E387" s="6"/>
      <c r="F387" s="6">
        <v>330</v>
      </c>
      <c r="G387" s="6" t="s">
        <v>18</v>
      </c>
      <c r="H387" s="6" t="s">
        <v>3135</v>
      </c>
    </row>
    <row r="388" spans="1:8" ht="18.75" customHeight="1" thickBot="1">
      <c r="A388" s="10"/>
      <c r="B388" s="66"/>
      <c r="C388" s="67"/>
      <c r="D388" s="6"/>
      <c r="E388" s="6"/>
      <c r="F388" s="6">
        <v>330</v>
      </c>
      <c r="G388" s="6" t="s">
        <v>18</v>
      </c>
      <c r="H388" s="6" t="s">
        <v>3135</v>
      </c>
    </row>
    <row r="389" spans="1:8" ht="18.75" customHeight="1" thickBot="1">
      <c r="A389" s="11" t="s">
        <v>111</v>
      </c>
      <c r="B389" s="25"/>
      <c r="C389" s="7"/>
      <c r="D389" s="6"/>
      <c r="E389" s="6"/>
      <c r="F389" s="6">
        <v>330</v>
      </c>
      <c r="G389" s="6" t="s">
        <v>18</v>
      </c>
      <c r="H389" s="6" t="s">
        <v>3135</v>
      </c>
    </row>
    <row r="390" spans="1:8" ht="18.75" customHeight="1">
      <c r="A390" s="10" t="s">
        <v>112</v>
      </c>
      <c r="B390" s="34" t="str">
        <f>_xlfn.LET(_xlpm.inp,$B$389,_xlpm.nInp,_xlfn.LET(_xlpm.raw,UPPER(TRIM($B$389)),_xlpm.clean,SUBSTITUTE(SUBSTITUTE(SUBSTITUTE(SUBSTITUTE(SUBSTITUTE(_xlpm.raw,"，",","),"、",","),"；",","),"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0" s="19"/>
      <c r="D390" s="6"/>
      <c r="E390" s="6"/>
      <c r="F390" s="6">
        <v>330</v>
      </c>
      <c r="G390" s="6" t="s">
        <v>18</v>
      </c>
      <c r="H390" s="6" t="s">
        <v>3135</v>
      </c>
    </row>
    <row r="391" spans="1:8" ht="18.75" customHeight="1">
      <c r="A391" s="10" t="s">
        <v>113</v>
      </c>
      <c r="B391" s="35" t="str">
        <f>_xlfn.LET(_xlpm.inp,$B$389,_xlpm.nStd,_xlfn.LET(_xlpm.raw,UPPER(TRIM($G$381)),_xlpm.clean,SUBSTITUTE(SUBSTITUTE(SUBSTITUTE(SUBSTITUTE(SUBSTITUTE(_xlpm.raw,"，",","),"、",","),"；",","),"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91" s="18"/>
      <c r="D391" s="6"/>
      <c r="E391" s="6"/>
      <c r="F391" s="6">
        <v>330</v>
      </c>
      <c r="G391" s="6" t="s">
        <v>18</v>
      </c>
      <c r="H391" s="6" t="s">
        <v>3135</v>
      </c>
    </row>
    <row r="392" spans="1:8" ht="18.75" customHeight="1">
      <c r="A392" s="37" t="s">
        <v>114</v>
      </c>
      <c r="B392" s="52" t="str">
        <f>_xlfn.LET(_xlpm.inp,$B$389,_xlpm.p,$H$381,IF(OR(LEN(TRIM(_xlpm.inp))=0,LEN(TRIM(_xlpm.p))=0,_xlpm.p=0),"",_xlpm.p))</f>
        <v/>
      </c>
      <c r="C392" s="53"/>
      <c r="D392" s="6"/>
      <c r="E392" s="6"/>
      <c r="F392" s="6">
        <v>330</v>
      </c>
      <c r="G392" s="6" t="s">
        <v>18</v>
      </c>
      <c r="H392" s="6" t="s">
        <v>3135</v>
      </c>
    </row>
    <row r="393" spans="1:8" ht="18.75" customHeight="1" thickBot="1">
      <c r="A393" s="12"/>
      <c r="B393" s="54"/>
      <c r="C393" s="55"/>
      <c r="D393" s="6"/>
      <c r="E393" s="6"/>
      <c r="F393" s="6">
        <v>330</v>
      </c>
      <c r="G393" s="6" t="s">
        <v>18</v>
      </c>
      <c r="H393" s="6" t="s">
        <v>3135</v>
      </c>
    </row>
    <row r="394" spans="1:8" ht="58.5" customHeight="1" thickTop="1" thickBot="1">
      <c r="A394" s="8" t="s">
        <v>3072</v>
      </c>
      <c r="B394" s="56" t="s">
        <v>3073</v>
      </c>
      <c r="C394" s="73"/>
      <c r="D394" s="6"/>
      <c r="E394" s="6"/>
      <c r="F394" s="6">
        <v>331</v>
      </c>
      <c r="G394" s="6" t="s">
        <v>18</v>
      </c>
      <c r="H394" s="6" t="s">
        <v>3136</v>
      </c>
    </row>
    <row r="395" spans="1:8" ht="18.75" customHeight="1">
      <c r="A395" s="9"/>
      <c r="B395" s="74"/>
      <c r="C395" s="75"/>
      <c r="D395" s="6"/>
      <c r="E395" s="6"/>
      <c r="F395" s="6">
        <v>331</v>
      </c>
      <c r="G395" s="6" t="s">
        <v>16</v>
      </c>
      <c r="H395" s="6" t="s">
        <v>2436</v>
      </c>
    </row>
    <row r="396" spans="1:8" ht="18.75" customHeight="1">
      <c r="A396" s="10" t="s">
        <v>107</v>
      </c>
      <c r="B396" s="64" t="s">
        <v>3074</v>
      </c>
      <c r="C396" s="65"/>
      <c r="D396" s="6"/>
      <c r="E396" s="6"/>
      <c r="F396" s="6">
        <v>331</v>
      </c>
      <c r="G396" s="6" t="s">
        <v>18</v>
      </c>
      <c r="H396" s="6" t="s">
        <v>3136</v>
      </c>
    </row>
    <row r="397" spans="1:8" ht="18.75" customHeight="1">
      <c r="A397" s="10" t="s">
        <v>108</v>
      </c>
      <c r="B397" s="64" t="s">
        <v>3075</v>
      </c>
      <c r="C397" s="65"/>
      <c r="D397" s="6"/>
      <c r="E397" s="6"/>
      <c r="F397" s="6">
        <v>331</v>
      </c>
      <c r="G397" s="6" t="s">
        <v>18</v>
      </c>
      <c r="H397" s="6" t="s">
        <v>3136</v>
      </c>
    </row>
    <row r="398" spans="1:8" ht="18.75" customHeight="1">
      <c r="A398" s="10" t="s">
        <v>109</v>
      </c>
      <c r="B398" s="64" t="s">
        <v>3076</v>
      </c>
      <c r="C398" s="65"/>
      <c r="D398" s="6"/>
      <c r="E398" s="6"/>
      <c r="F398" s="6">
        <v>331</v>
      </c>
      <c r="G398" s="6" t="s">
        <v>18</v>
      </c>
      <c r="H398" s="6" t="s">
        <v>3136</v>
      </c>
    </row>
    <row r="399" spans="1:8" ht="18.75" customHeight="1">
      <c r="A399" s="10" t="s">
        <v>110</v>
      </c>
      <c r="B399" s="64" t="s">
        <v>3077</v>
      </c>
      <c r="C399" s="65"/>
      <c r="D399" s="6"/>
      <c r="E399" s="6"/>
      <c r="F399" s="6">
        <v>331</v>
      </c>
      <c r="G399" s="6" t="s">
        <v>18</v>
      </c>
      <c r="H399" s="6" t="s">
        <v>3136</v>
      </c>
    </row>
    <row r="400" spans="1:8" ht="18.75" customHeight="1">
      <c r="A400" s="10"/>
      <c r="B400" s="62"/>
      <c r="C400" s="63"/>
      <c r="D400" s="6"/>
      <c r="E400" s="6"/>
      <c r="F400" s="6">
        <v>331</v>
      </c>
      <c r="G400" s="6" t="s">
        <v>18</v>
      </c>
      <c r="H400" s="6" t="s">
        <v>3136</v>
      </c>
    </row>
    <row r="401" spans="1:8" ht="18.75" customHeight="1" thickBot="1">
      <c r="A401" s="10"/>
      <c r="B401" s="66"/>
      <c r="C401" s="67"/>
      <c r="D401" s="6"/>
      <c r="E401" s="6"/>
      <c r="F401" s="6">
        <v>331</v>
      </c>
      <c r="G401" s="6" t="s">
        <v>18</v>
      </c>
      <c r="H401" s="6" t="s">
        <v>3136</v>
      </c>
    </row>
    <row r="402" spans="1:8" ht="18.75" customHeight="1" thickBot="1">
      <c r="A402" s="11" t="s">
        <v>111</v>
      </c>
      <c r="B402" s="25"/>
      <c r="C402" s="7"/>
      <c r="D402" s="6"/>
      <c r="E402" s="6"/>
      <c r="F402" s="6">
        <v>331</v>
      </c>
      <c r="G402" s="6" t="s">
        <v>18</v>
      </c>
      <c r="H402" s="6" t="s">
        <v>3136</v>
      </c>
    </row>
    <row r="403" spans="1:8" ht="18.75" customHeight="1">
      <c r="A403" s="10" t="s">
        <v>112</v>
      </c>
      <c r="B403" s="34" t="str">
        <f>_xlfn.LET(_xlpm.inp,$B$402,_xlpm.nInp,_xlfn.LET(_xlpm.raw,UPPER(TRIM($B$402)),_xlpm.clean,SUBSTITUTE(SUBSTITUTE(SUBSTITUTE(SUBSTITUTE(SUBSTITUTE(_xlpm.raw,"，",","),"、",","),"；",","),"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03" s="19"/>
      <c r="D403" s="6"/>
      <c r="E403" s="6"/>
      <c r="F403" s="6">
        <v>331</v>
      </c>
      <c r="G403" s="6" t="s">
        <v>18</v>
      </c>
      <c r="H403" s="6" t="s">
        <v>3136</v>
      </c>
    </row>
    <row r="404" spans="1:8" ht="18.75" customHeight="1">
      <c r="A404" s="10" t="s">
        <v>113</v>
      </c>
      <c r="B404" s="35" t="str">
        <f>_xlfn.LET(_xlpm.inp,$B$402,_xlpm.nStd,_xlfn.LET(_xlpm.raw,UPPER(TRIM($G$394)),_xlpm.clean,SUBSTITUTE(SUBSTITUTE(SUBSTITUTE(SUBSTITUTE(SUBSTITUTE(_xlpm.raw,"，",","),"、",","),"；",","),"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4" s="18"/>
      <c r="D404" s="6"/>
      <c r="E404" s="6"/>
      <c r="F404" s="6">
        <v>331</v>
      </c>
      <c r="G404" s="6" t="s">
        <v>18</v>
      </c>
      <c r="H404" s="6" t="s">
        <v>3136</v>
      </c>
    </row>
    <row r="405" spans="1:8" ht="18.75" customHeight="1">
      <c r="A405" s="37" t="s">
        <v>114</v>
      </c>
      <c r="B405" s="52" t="str">
        <f>_xlfn.LET(_xlpm.inp,$B$402,_xlpm.p,$H$394,IF(OR(LEN(TRIM(_xlpm.inp))=0,LEN(TRIM(_xlpm.p))=0,_xlpm.p=0),"",_xlpm.p))</f>
        <v/>
      </c>
      <c r="C405" s="53"/>
      <c r="D405" s="6"/>
      <c r="E405" s="6"/>
      <c r="F405" s="6">
        <v>331</v>
      </c>
      <c r="G405" s="6" t="s">
        <v>18</v>
      </c>
      <c r="H405" s="6" t="s">
        <v>3136</v>
      </c>
    </row>
    <row r="406" spans="1:8" ht="18.75" customHeight="1" thickBot="1">
      <c r="A406" s="12"/>
      <c r="B406" s="54"/>
      <c r="C406" s="55"/>
      <c r="D406" s="6"/>
      <c r="E406" s="6"/>
      <c r="F406" s="6">
        <v>331</v>
      </c>
      <c r="G406" s="6" t="s">
        <v>18</v>
      </c>
      <c r="H406" s="6" t="s">
        <v>3136</v>
      </c>
    </row>
    <row r="407" spans="1:8" ht="58.5" customHeight="1" thickTop="1" thickBot="1">
      <c r="A407" s="8" t="s">
        <v>3078</v>
      </c>
      <c r="B407" s="56" t="s">
        <v>3079</v>
      </c>
      <c r="C407" s="73"/>
      <c r="D407" s="6"/>
      <c r="E407" s="6"/>
      <c r="F407" s="6">
        <v>332</v>
      </c>
      <c r="G407" s="6" t="s">
        <v>895</v>
      </c>
      <c r="H407" s="6" t="s">
        <v>3137</v>
      </c>
    </row>
    <row r="408" spans="1:8" ht="18.75" customHeight="1">
      <c r="A408" s="9"/>
      <c r="B408" s="74"/>
      <c r="C408" s="75"/>
      <c r="D408" s="6"/>
      <c r="E408" s="6"/>
      <c r="F408" s="6">
        <v>332</v>
      </c>
      <c r="G408" s="6" t="s">
        <v>894</v>
      </c>
      <c r="H408" s="6" t="s">
        <v>2438</v>
      </c>
    </row>
    <row r="409" spans="1:8" ht="18.75" customHeight="1">
      <c r="A409" s="10" t="s">
        <v>107</v>
      </c>
      <c r="B409" s="64" t="s">
        <v>3080</v>
      </c>
      <c r="C409" s="65"/>
      <c r="D409" s="6"/>
      <c r="E409" s="6"/>
      <c r="F409" s="6">
        <v>332</v>
      </c>
      <c r="G409" s="6" t="s">
        <v>895</v>
      </c>
      <c r="H409" s="6" t="s">
        <v>3137</v>
      </c>
    </row>
    <row r="410" spans="1:8" ht="18.75" customHeight="1">
      <c r="A410" s="10" t="s">
        <v>108</v>
      </c>
      <c r="B410" s="64" t="s">
        <v>3081</v>
      </c>
      <c r="C410" s="65"/>
      <c r="D410" s="6"/>
      <c r="E410" s="6"/>
      <c r="F410" s="6">
        <v>332</v>
      </c>
      <c r="G410" s="6" t="s">
        <v>895</v>
      </c>
      <c r="H410" s="6" t="s">
        <v>3137</v>
      </c>
    </row>
    <row r="411" spans="1:8" ht="18.75" customHeight="1">
      <c r="A411" s="10" t="s">
        <v>109</v>
      </c>
      <c r="B411" s="64" t="s">
        <v>3082</v>
      </c>
      <c r="C411" s="65"/>
      <c r="D411" s="6"/>
      <c r="E411" s="6"/>
      <c r="F411" s="6">
        <v>332</v>
      </c>
      <c r="G411" s="6" t="s">
        <v>895</v>
      </c>
      <c r="H411" s="6" t="s">
        <v>3137</v>
      </c>
    </row>
    <row r="412" spans="1:8" ht="18.75" customHeight="1">
      <c r="A412" s="10" t="s">
        <v>110</v>
      </c>
      <c r="B412" s="64" t="s">
        <v>3083</v>
      </c>
      <c r="C412" s="65"/>
      <c r="D412" s="6"/>
      <c r="E412" s="6"/>
      <c r="F412" s="6">
        <v>332</v>
      </c>
      <c r="G412" s="6" t="s">
        <v>895</v>
      </c>
      <c r="H412" s="6" t="s">
        <v>3137</v>
      </c>
    </row>
    <row r="413" spans="1:8" ht="18.75" customHeight="1">
      <c r="A413" s="10" t="s">
        <v>826</v>
      </c>
      <c r="B413" s="62" t="s">
        <v>2437</v>
      </c>
      <c r="C413" s="63"/>
      <c r="D413" s="6"/>
      <c r="E413" s="6"/>
      <c r="F413" s="6">
        <v>332</v>
      </c>
      <c r="G413" s="6" t="s">
        <v>895</v>
      </c>
      <c r="H413" s="6" t="s">
        <v>3137</v>
      </c>
    </row>
    <row r="414" spans="1:8" ht="18.75" customHeight="1" thickBot="1">
      <c r="A414" s="10"/>
      <c r="B414" s="66"/>
      <c r="C414" s="67"/>
      <c r="D414" s="6"/>
      <c r="E414" s="6"/>
      <c r="F414" s="6">
        <v>332</v>
      </c>
      <c r="G414" s="6" t="s">
        <v>895</v>
      </c>
      <c r="H414" s="6" t="s">
        <v>3137</v>
      </c>
    </row>
    <row r="415" spans="1:8" ht="18.75" customHeight="1" thickBot="1">
      <c r="A415" s="11" t="s">
        <v>111</v>
      </c>
      <c r="B415" s="25"/>
      <c r="C415" s="7"/>
      <c r="D415" s="6"/>
      <c r="E415" s="6"/>
      <c r="F415" s="6">
        <v>332</v>
      </c>
      <c r="G415" s="6" t="s">
        <v>895</v>
      </c>
      <c r="H415" s="6" t="s">
        <v>3137</v>
      </c>
    </row>
    <row r="416" spans="1:8" ht="18.75" customHeight="1">
      <c r="A416" s="10" t="s">
        <v>112</v>
      </c>
      <c r="B416" s="34" t="str">
        <f>_xlfn.LET(_xlpm.inp,$B$415,_xlpm.nInp,_xlfn.LET(_xlpm.raw,UPPER(TRIM($B$415)),_xlpm.clean,SUBSTITUTE(SUBSTITUTE(SUBSTITUTE(SUBSTITUTE(SUBSTITUTE(_xlpm.raw,"，",","),"、",","),"；",","),"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16" s="19"/>
      <c r="D416" s="6"/>
      <c r="E416" s="6"/>
      <c r="F416" s="6">
        <v>332</v>
      </c>
      <c r="G416" s="6" t="s">
        <v>895</v>
      </c>
      <c r="H416" s="6" t="s">
        <v>3137</v>
      </c>
    </row>
    <row r="417" spans="1:8" ht="18.75" customHeight="1">
      <c r="A417" s="10" t="s">
        <v>113</v>
      </c>
      <c r="B417" s="35" t="str">
        <f>_xlfn.LET(_xlpm.inp,$B$415,_xlpm.nStd,_xlfn.LET(_xlpm.raw,UPPER(TRIM($G$407)),_xlpm.clean,SUBSTITUTE(SUBSTITUTE(SUBSTITUTE(SUBSTITUTE(SUBSTITUTE(_xlpm.raw,"，",","),"、",","),"；",","),"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17" s="18"/>
      <c r="D417" s="6"/>
      <c r="E417" s="6"/>
      <c r="F417" s="6">
        <v>332</v>
      </c>
      <c r="G417" s="6" t="s">
        <v>895</v>
      </c>
      <c r="H417" s="6" t="s">
        <v>3137</v>
      </c>
    </row>
    <row r="418" spans="1:8" ht="18.75" customHeight="1">
      <c r="A418" s="37" t="s">
        <v>114</v>
      </c>
      <c r="B418" s="52" t="str">
        <f>_xlfn.LET(_xlpm.inp,$B$415,_xlpm.p,$H$407,IF(OR(LEN(TRIM(_xlpm.inp))=0,LEN(TRIM(_xlpm.p))=0,_xlpm.p=0),"",_xlpm.p))</f>
        <v/>
      </c>
      <c r="C418" s="53"/>
      <c r="D418" s="6"/>
      <c r="E418" s="6"/>
      <c r="F418" s="6">
        <v>332</v>
      </c>
      <c r="G418" s="6" t="s">
        <v>895</v>
      </c>
      <c r="H418" s="6" t="s">
        <v>3137</v>
      </c>
    </row>
    <row r="419" spans="1:8" ht="18.75" customHeight="1" thickBot="1">
      <c r="A419" s="12"/>
      <c r="B419" s="54"/>
      <c r="C419" s="55"/>
      <c r="D419" s="6"/>
      <c r="E419" s="6"/>
      <c r="F419" s="6">
        <v>332</v>
      </c>
      <c r="G419" s="6" t="s">
        <v>895</v>
      </c>
      <c r="H419" s="6" t="s">
        <v>3137</v>
      </c>
    </row>
    <row r="420" spans="1:8" ht="58.5" customHeight="1" thickTop="1" thickBot="1">
      <c r="A420" s="8" t="s">
        <v>3084</v>
      </c>
      <c r="B420" s="56" t="s">
        <v>3085</v>
      </c>
      <c r="C420" s="73"/>
      <c r="D420" s="6"/>
      <c r="E420" s="6"/>
      <c r="F420" s="6">
        <v>333</v>
      </c>
      <c r="G420" s="6" t="s">
        <v>26</v>
      </c>
      <c r="H420" s="6" t="s">
        <v>3138</v>
      </c>
    </row>
    <row r="421" spans="1:8" ht="18.75" customHeight="1">
      <c r="A421" s="9"/>
      <c r="B421" s="74"/>
      <c r="C421" s="75"/>
      <c r="D421" s="6"/>
      <c r="E421" s="6"/>
      <c r="F421" s="6">
        <v>333</v>
      </c>
      <c r="G421" s="6" t="s">
        <v>17</v>
      </c>
      <c r="H421" s="6" t="s">
        <v>2439</v>
      </c>
    </row>
    <row r="422" spans="1:8" ht="18.75" customHeight="1">
      <c r="A422" s="10" t="s">
        <v>107</v>
      </c>
      <c r="B422" s="64" t="s">
        <v>3086</v>
      </c>
      <c r="C422" s="65"/>
      <c r="D422" s="6"/>
      <c r="E422" s="6"/>
      <c r="F422" s="6">
        <v>333</v>
      </c>
      <c r="G422" s="6" t="s">
        <v>26</v>
      </c>
      <c r="H422" s="6" t="s">
        <v>3138</v>
      </c>
    </row>
    <row r="423" spans="1:8" ht="18.75" customHeight="1">
      <c r="A423" s="10" t="s">
        <v>108</v>
      </c>
      <c r="B423" s="64" t="s">
        <v>3087</v>
      </c>
      <c r="C423" s="65"/>
      <c r="D423" s="6"/>
      <c r="E423" s="6"/>
      <c r="F423" s="6">
        <v>333</v>
      </c>
      <c r="G423" s="6" t="s">
        <v>26</v>
      </c>
      <c r="H423" s="6" t="s">
        <v>3138</v>
      </c>
    </row>
    <row r="424" spans="1:8" ht="18.75" customHeight="1">
      <c r="A424" s="10" t="s">
        <v>109</v>
      </c>
      <c r="B424" s="64" t="s">
        <v>3088</v>
      </c>
      <c r="C424" s="65"/>
      <c r="D424" s="6"/>
      <c r="E424" s="6"/>
      <c r="F424" s="6">
        <v>333</v>
      </c>
      <c r="G424" s="6" t="s">
        <v>26</v>
      </c>
      <c r="H424" s="6" t="s">
        <v>3138</v>
      </c>
    </row>
    <row r="425" spans="1:8" ht="18.75" customHeight="1">
      <c r="A425" s="10" t="s">
        <v>110</v>
      </c>
      <c r="B425" s="64" t="s">
        <v>3089</v>
      </c>
      <c r="C425" s="65"/>
      <c r="D425" s="6"/>
      <c r="E425" s="6"/>
      <c r="F425" s="6">
        <v>333</v>
      </c>
      <c r="G425" s="6" t="s">
        <v>26</v>
      </c>
      <c r="H425" s="6" t="s">
        <v>3138</v>
      </c>
    </row>
    <row r="426" spans="1:8" ht="18.75" customHeight="1">
      <c r="A426" s="10"/>
      <c r="B426" s="62"/>
      <c r="C426" s="63"/>
      <c r="D426" s="6"/>
      <c r="E426" s="6"/>
      <c r="F426" s="6">
        <v>333</v>
      </c>
      <c r="G426" s="6" t="s">
        <v>26</v>
      </c>
      <c r="H426" s="6" t="s">
        <v>3138</v>
      </c>
    </row>
    <row r="427" spans="1:8" ht="18.75" customHeight="1" thickBot="1">
      <c r="A427" s="10"/>
      <c r="B427" s="66"/>
      <c r="C427" s="67"/>
      <c r="D427" s="6"/>
      <c r="E427" s="6"/>
      <c r="F427" s="6">
        <v>333</v>
      </c>
      <c r="G427" s="6" t="s">
        <v>26</v>
      </c>
      <c r="H427" s="6" t="s">
        <v>3138</v>
      </c>
    </row>
    <row r="428" spans="1:8" ht="18.75" customHeight="1" thickBot="1">
      <c r="A428" s="11" t="s">
        <v>111</v>
      </c>
      <c r="B428" s="25"/>
      <c r="C428" s="7"/>
      <c r="D428" s="6"/>
      <c r="E428" s="6"/>
      <c r="F428" s="6">
        <v>333</v>
      </c>
      <c r="G428" s="6" t="s">
        <v>26</v>
      </c>
      <c r="H428" s="6" t="s">
        <v>3138</v>
      </c>
    </row>
    <row r="429" spans="1:8" ht="18.75" customHeight="1">
      <c r="A429" s="10" t="s">
        <v>112</v>
      </c>
      <c r="B429" s="34" t="str">
        <f>_xlfn.LET(_xlpm.inp,$B$428,_xlpm.nInp,_xlfn.LET(_xlpm.raw,UPPER(TRIM($B$428)),_xlpm.clean,SUBSTITUTE(SUBSTITUTE(SUBSTITUTE(SUBSTITUTE(SUBSTITUTE(_xlpm.raw,"，",","),"、",","),"；",","),"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29" s="19"/>
      <c r="D429" s="6"/>
      <c r="E429" s="6"/>
      <c r="F429" s="6">
        <v>333</v>
      </c>
      <c r="G429" s="6" t="s">
        <v>26</v>
      </c>
      <c r="H429" s="6" t="s">
        <v>3138</v>
      </c>
    </row>
    <row r="430" spans="1:8" ht="18.75" customHeight="1">
      <c r="A430" s="10" t="s">
        <v>113</v>
      </c>
      <c r="B430" s="35" t="str">
        <f>_xlfn.LET(_xlpm.inp,$B$428,_xlpm.nStd,_xlfn.LET(_xlpm.raw,UPPER(TRIM($G$420)),_xlpm.clean,SUBSTITUTE(SUBSTITUTE(SUBSTITUTE(SUBSTITUTE(SUBSTITUTE(_xlpm.raw,"，",","),"、",","),"；",","),"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30" s="18"/>
      <c r="D430" s="6"/>
      <c r="E430" s="6"/>
      <c r="F430" s="6">
        <v>333</v>
      </c>
      <c r="G430" s="6" t="s">
        <v>26</v>
      </c>
      <c r="H430" s="6" t="s">
        <v>3138</v>
      </c>
    </row>
    <row r="431" spans="1:8" ht="18.75" customHeight="1">
      <c r="A431" s="37" t="s">
        <v>114</v>
      </c>
      <c r="B431" s="52" t="str">
        <f>_xlfn.LET(_xlpm.inp,$B$428,_xlpm.p,$H$420,IF(OR(LEN(TRIM(_xlpm.inp))=0,LEN(TRIM(_xlpm.p))=0,_xlpm.p=0),"",_xlpm.p))</f>
        <v/>
      </c>
      <c r="C431" s="53"/>
      <c r="D431" s="6"/>
      <c r="E431" s="6"/>
      <c r="F431" s="6">
        <v>333</v>
      </c>
      <c r="G431" s="6" t="s">
        <v>26</v>
      </c>
      <c r="H431" s="6" t="s">
        <v>3138</v>
      </c>
    </row>
    <row r="432" spans="1:8" ht="18.75" customHeight="1" thickBot="1">
      <c r="A432" s="12"/>
      <c r="B432" s="54"/>
      <c r="C432" s="55"/>
      <c r="D432" s="6"/>
      <c r="E432" s="6"/>
      <c r="F432" s="6">
        <v>333</v>
      </c>
      <c r="G432" s="6" t="s">
        <v>26</v>
      </c>
      <c r="H432" s="6" t="s">
        <v>3138</v>
      </c>
    </row>
    <row r="433" spans="1:8" ht="58.5" customHeight="1" thickTop="1" thickBot="1">
      <c r="A433" s="8" t="s">
        <v>3090</v>
      </c>
      <c r="B433" s="56" t="s">
        <v>3091</v>
      </c>
      <c r="C433" s="73"/>
      <c r="D433" s="6"/>
      <c r="E433" s="6"/>
      <c r="F433" s="6">
        <v>334</v>
      </c>
      <c r="G433" s="6" t="s">
        <v>16</v>
      </c>
      <c r="H433" s="6" t="s">
        <v>3139</v>
      </c>
    </row>
    <row r="434" spans="1:8" ht="18.75" customHeight="1">
      <c r="A434" s="9"/>
      <c r="B434" s="74"/>
      <c r="C434" s="75"/>
      <c r="D434" s="6"/>
      <c r="E434" s="6"/>
      <c r="F434" s="6">
        <v>334</v>
      </c>
      <c r="G434" s="6" t="s">
        <v>16</v>
      </c>
      <c r="H434" s="6" t="s">
        <v>2440</v>
      </c>
    </row>
    <row r="435" spans="1:8" ht="18.75" customHeight="1">
      <c r="A435" s="10" t="s">
        <v>107</v>
      </c>
      <c r="B435" s="64" t="s">
        <v>3092</v>
      </c>
      <c r="C435" s="65"/>
      <c r="D435" s="6"/>
      <c r="E435" s="6"/>
      <c r="F435" s="6">
        <v>334</v>
      </c>
      <c r="G435" s="6" t="s">
        <v>18</v>
      </c>
      <c r="H435" s="6" t="s">
        <v>3139</v>
      </c>
    </row>
    <row r="436" spans="1:8" ht="18.75" customHeight="1">
      <c r="A436" s="10" t="s">
        <v>108</v>
      </c>
      <c r="B436" s="64" t="s">
        <v>3093</v>
      </c>
      <c r="C436" s="65"/>
      <c r="D436" s="6"/>
      <c r="E436" s="6"/>
      <c r="F436" s="6">
        <v>334</v>
      </c>
      <c r="G436" s="6" t="s">
        <v>18</v>
      </c>
      <c r="H436" s="6" t="s">
        <v>3139</v>
      </c>
    </row>
    <row r="437" spans="1:8" ht="18.75" customHeight="1">
      <c r="A437" s="10" t="s">
        <v>109</v>
      </c>
      <c r="B437" s="64" t="s">
        <v>3094</v>
      </c>
      <c r="C437" s="65"/>
      <c r="D437" s="6"/>
      <c r="E437" s="6"/>
      <c r="F437" s="6">
        <v>334</v>
      </c>
      <c r="G437" s="6" t="s">
        <v>18</v>
      </c>
      <c r="H437" s="6" t="s">
        <v>3139</v>
      </c>
    </row>
    <row r="438" spans="1:8" ht="18.75" customHeight="1">
      <c r="A438" s="10" t="s">
        <v>110</v>
      </c>
      <c r="B438" s="64" t="s">
        <v>3095</v>
      </c>
      <c r="C438" s="65"/>
      <c r="D438" s="6"/>
      <c r="E438" s="6"/>
      <c r="F438" s="6">
        <v>334</v>
      </c>
      <c r="G438" s="6" t="s">
        <v>18</v>
      </c>
      <c r="H438" s="6" t="s">
        <v>3139</v>
      </c>
    </row>
    <row r="439" spans="1:8" ht="18.75" customHeight="1">
      <c r="A439" s="10"/>
      <c r="B439" s="62"/>
      <c r="C439" s="63"/>
      <c r="D439" s="6"/>
      <c r="E439" s="6"/>
      <c r="F439" s="6">
        <v>334</v>
      </c>
      <c r="G439" s="6" t="s">
        <v>18</v>
      </c>
      <c r="H439" s="6" t="s">
        <v>3139</v>
      </c>
    </row>
    <row r="440" spans="1:8" ht="18.75" customHeight="1" thickBot="1">
      <c r="A440" s="10"/>
      <c r="B440" s="66"/>
      <c r="C440" s="67"/>
      <c r="D440" s="6"/>
      <c r="E440" s="6"/>
      <c r="F440" s="6">
        <v>334</v>
      </c>
      <c r="G440" s="6" t="s">
        <v>18</v>
      </c>
      <c r="H440" s="6" t="s">
        <v>3139</v>
      </c>
    </row>
    <row r="441" spans="1:8" ht="18.75" customHeight="1" thickBot="1">
      <c r="A441" s="11" t="s">
        <v>111</v>
      </c>
      <c r="B441" s="25"/>
      <c r="C441" s="7"/>
      <c r="D441" s="6"/>
      <c r="E441" s="6"/>
      <c r="F441" s="6">
        <v>334</v>
      </c>
      <c r="G441" s="6" t="s">
        <v>18</v>
      </c>
      <c r="H441" s="6" t="s">
        <v>3139</v>
      </c>
    </row>
    <row r="442" spans="1:8" ht="18.75" customHeight="1">
      <c r="A442" s="10" t="s">
        <v>112</v>
      </c>
      <c r="B442" s="34" t="str">
        <f>_xlfn.LET(_xlpm.inp,$B$441,_xlpm.nInp,_xlfn.LET(_xlpm.raw,UPPER(TRIM($B$441)),_xlpm.clean,SUBSTITUTE(SUBSTITUTE(SUBSTITUTE(SUBSTITUTE(SUBSTITUTE(_xlpm.raw,"，",","),"、",","),"；",","),"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42" s="19"/>
      <c r="D442" s="6"/>
      <c r="E442" s="6"/>
      <c r="F442" s="6">
        <v>334</v>
      </c>
      <c r="G442" s="6" t="s">
        <v>18</v>
      </c>
      <c r="H442" s="6" t="s">
        <v>3139</v>
      </c>
    </row>
    <row r="443" spans="1:8" ht="18.75" customHeight="1">
      <c r="A443" s="10" t="s">
        <v>113</v>
      </c>
      <c r="B443" s="35" t="str">
        <f>_xlfn.LET(_xlpm.inp,$B$441,_xlpm.nStd,_xlfn.LET(_xlpm.raw,UPPER(TRIM($G$433)),_xlpm.clean,SUBSTITUTE(SUBSTITUTE(SUBSTITUTE(SUBSTITUTE(SUBSTITUTE(_xlpm.raw,"，",","),"、",","),"；",","),"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43" s="18"/>
      <c r="D443" s="6"/>
      <c r="E443" s="6"/>
      <c r="F443" s="6">
        <v>334</v>
      </c>
      <c r="G443" s="6" t="s">
        <v>18</v>
      </c>
      <c r="H443" s="6" t="s">
        <v>3139</v>
      </c>
    </row>
    <row r="444" spans="1:8" ht="18.75" customHeight="1">
      <c r="A444" s="37" t="s">
        <v>114</v>
      </c>
      <c r="B444" s="52" t="str">
        <f>_xlfn.LET(_xlpm.inp,$B$441,_xlpm.p,$H$433,IF(OR(LEN(TRIM(_xlpm.inp))=0,LEN(TRIM(_xlpm.p))=0,_xlpm.p=0),"",_xlpm.p))</f>
        <v/>
      </c>
      <c r="C444" s="53"/>
      <c r="D444" s="6"/>
      <c r="E444" s="6"/>
      <c r="F444" s="6">
        <v>334</v>
      </c>
      <c r="G444" s="6" t="s">
        <v>18</v>
      </c>
      <c r="H444" s="6" t="s">
        <v>3139</v>
      </c>
    </row>
    <row r="445" spans="1:8" ht="18.75" customHeight="1" thickBot="1">
      <c r="A445" s="12"/>
      <c r="B445" s="54"/>
      <c r="C445" s="55"/>
      <c r="D445" s="6"/>
      <c r="E445" s="6"/>
      <c r="F445" s="6">
        <v>334</v>
      </c>
      <c r="G445" s="6" t="s">
        <v>18</v>
      </c>
      <c r="H445" s="6" t="s">
        <v>3139</v>
      </c>
    </row>
    <row r="446" spans="1:8" ht="58.5" customHeight="1" thickTop="1" thickBot="1">
      <c r="A446" s="8" t="s">
        <v>3096</v>
      </c>
      <c r="B446" s="56" t="s">
        <v>3097</v>
      </c>
      <c r="C446" s="73"/>
      <c r="D446" s="6"/>
      <c r="E446" s="6"/>
      <c r="F446" s="6">
        <v>335</v>
      </c>
      <c r="G446" s="6" t="s">
        <v>64</v>
      </c>
      <c r="H446" s="6"/>
    </row>
    <row r="447" spans="1:8" ht="18.75" customHeight="1">
      <c r="A447" s="9"/>
      <c r="B447" s="74"/>
      <c r="C447" s="75"/>
      <c r="D447" s="6"/>
      <c r="E447" s="6"/>
      <c r="F447" s="6">
        <v>335</v>
      </c>
      <c r="G447" s="6" t="s">
        <v>825</v>
      </c>
      <c r="H447" s="6"/>
    </row>
    <row r="448" spans="1:8" ht="18.75" customHeight="1">
      <c r="A448" s="10" t="s">
        <v>107</v>
      </c>
      <c r="B448" s="64" t="s">
        <v>3098</v>
      </c>
      <c r="C448" s="65"/>
      <c r="D448" s="6"/>
      <c r="E448" s="6"/>
      <c r="F448" s="6">
        <v>335</v>
      </c>
      <c r="G448" s="6" t="s">
        <v>64</v>
      </c>
      <c r="H448" s="6"/>
    </row>
    <row r="449" spans="1:8" ht="18.75" customHeight="1">
      <c r="A449" s="10" t="s">
        <v>108</v>
      </c>
      <c r="B449" s="64" t="s">
        <v>3099</v>
      </c>
      <c r="C449" s="65"/>
      <c r="D449" s="6"/>
      <c r="E449" s="6"/>
      <c r="F449" s="6">
        <v>335</v>
      </c>
      <c r="G449" s="6" t="s">
        <v>64</v>
      </c>
      <c r="H449" s="6"/>
    </row>
    <row r="450" spans="1:8" ht="18.75" customHeight="1">
      <c r="A450" s="10" t="s">
        <v>109</v>
      </c>
      <c r="B450" s="64" t="s">
        <v>3100</v>
      </c>
      <c r="C450" s="65"/>
      <c r="D450" s="6"/>
      <c r="E450" s="6"/>
      <c r="F450" s="6">
        <v>335</v>
      </c>
      <c r="G450" s="6" t="s">
        <v>64</v>
      </c>
      <c r="H450" s="6"/>
    </row>
    <row r="451" spans="1:8" ht="18.75" customHeight="1">
      <c r="A451" s="10" t="s">
        <v>110</v>
      </c>
      <c r="B451" s="64" t="s">
        <v>3101</v>
      </c>
      <c r="C451" s="65"/>
      <c r="D451" s="6"/>
      <c r="E451" s="6"/>
      <c r="F451" s="6">
        <v>335</v>
      </c>
      <c r="G451" s="6" t="s">
        <v>64</v>
      </c>
      <c r="H451" s="6"/>
    </row>
    <row r="452" spans="1:8" ht="18.75" customHeight="1">
      <c r="A452" s="10" t="s">
        <v>826</v>
      </c>
      <c r="B452" s="62" t="s">
        <v>2441</v>
      </c>
      <c r="C452" s="63"/>
      <c r="D452" s="6"/>
      <c r="E452" s="6"/>
      <c r="F452" s="6">
        <v>335</v>
      </c>
      <c r="G452" s="6" t="s">
        <v>64</v>
      </c>
      <c r="H452" s="6"/>
    </row>
    <row r="453" spans="1:8" ht="18.75" customHeight="1" thickBot="1">
      <c r="A453" s="10"/>
      <c r="B453" s="66"/>
      <c r="C453" s="67"/>
      <c r="D453" s="6"/>
      <c r="E453" s="6"/>
      <c r="F453" s="6">
        <v>335</v>
      </c>
      <c r="G453" s="6" t="s">
        <v>64</v>
      </c>
      <c r="H453" s="6"/>
    </row>
    <row r="454" spans="1:8" ht="18.75" customHeight="1" thickBot="1">
      <c r="A454" s="11" t="s">
        <v>111</v>
      </c>
      <c r="B454" s="25"/>
      <c r="C454" s="7"/>
      <c r="D454" s="6"/>
      <c r="E454" s="6"/>
      <c r="F454" s="6">
        <v>335</v>
      </c>
      <c r="G454" s="6" t="s">
        <v>64</v>
      </c>
      <c r="H454" s="6"/>
    </row>
    <row r="455" spans="1:8" ht="18.75" customHeight="1">
      <c r="A455" s="10" t="s">
        <v>112</v>
      </c>
      <c r="B455" s="34" t="str">
        <f>_xlfn.LET(_xlpm.inp,$B$454,_xlpm.nInp,_xlfn.LET(_xlpm.raw,UPPER(TRIM($B$454)),_xlpm.clean,SUBSTITUTE(SUBSTITUTE(SUBSTITUTE(SUBSTITUTE(SUBSTITUTE(_xlpm.raw,"，",","),"、",","),"；",","),"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55" s="19"/>
      <c r="D455" s="6"/>
      <c r="E455" s="6"/>
      <c r="F455" s="6">
        <v>335</v>
      </c>
      <c r="G455" s="6" t="s">
        <v>64</v>
      </c>
      <c r="H455" s="6"/>
    </row>
    <row r="456" spans="1:8" ht="18.75" customHeight="1">
      <c r="A456" s="10" t="s">
        <v>113</v>
      </c>
      <c r="B456" s="35" t="str">
        <f>_xlfn.LET(_xlpm.inp,$B$454,_xlpm.nStd,_xlfn.LET(_xlpm.raw,UPPER(TRIM($G$446)),_xlpm.clean,SUBSTITUTE(SUBSTITUTE(SUBSTITUTE(SUBSTITUTE(SUBSTITUTE(_xlpm.raw,"，",","),"、",","),"；",","),"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56" s="18"/>
      <c r="D456" s="6"/>
      <c r="E456" s="6"/>
      <c r="F456" s="6">
        <v>335</v>
      </c>
      <c r="G456" s="6" t="s">
        <v>64</v>
      </c>
      <c r="H456" s="6"/>
    </row>
    <row r="457" spans="1:8" ht="18.75" customHeight="1">
      <c r="A457" s="37" t="s">
        <v>114</v>
      </c>
      <c r="B457" s="52" t="str">
        <f>_xlfn.LET(_xlpm.inp,$B$454,_xlpm.p,$H$446,IF(OR(LEN(TRIM(_xlpm.inp))=0,LEN(TRIM(_xlpm.p))=0,_xlpm.p=0),"",_xlpm.p))</f>
        <v/>
      </c>
      <c r="C457" s="53"/>
      <c r="D457" s="6"/>
      <c r="E457" s="6"/>
      <c r="F457" s="6">
        <v>335</v>
      </c>
      <c r="G457" s="6" t="s">
        <v>64</v>
      </c>
      <c r="H457" s="6"/>
    </row>
    <row r="458" spans="1:8" ht="18.75" customHeight="1" thickBot="1">
      <c r="A458" s="12"/>
      <c r="B458" s="54"/>
      <c r="C458" s="55"/>
      <c r="D458" s="6"/>
      <c r="E458" s="6"/>
      <c r="F458" s="6">
        <v>335</v>
      </c>
      <c r="G458" s="6" t="s">
        <v>64</v>
      </c>
      <c r="H458" s="6"/>
    </row>
    <row r="459" spans="1:8" ht="58.5" customHeight="1" thickTop="1" thickBot="1">
      <c r="A459" s="8" t="s">
        <v>3102</v>
      </c>
      <c r="B459" s="56" t="s">
        <v>3103</v>
      </c>
      <c r="C459" s="73"/>
      <c r="D459" s="6"/>
      <c r="E459" s="6"/>
      <c r="F459" s="6">
        <v>336</v>
      </c>
      <c r="G459" s="6" t="s">
        <v>26</v>
      </c>
      <c r="H459" s="6" t="s">
        <v>3143</v>
      </c>
    </row>
    <row r="460" spans="1:8" ht="18.75" customHeight="1">
      <c r="A460" s="9"/>
      <c r="B460" s="74"/>
      <c r="C460" s="75"/>
      <c r="D460" s="6"/>
      <c r="E460" s="6"/>
      <c r="F460" s="6">
        <v>336</v>
      </c>
      <c r="G460" s="6" t="s">
        <v>17</v>
      </c>
      <c r="H460" s="6"/>
    </row>
    <row r="461" spans="1:8" ht="18.75" customHeight="1">
      <c r="A461" s="10" t="s">
        <v>107</v>
      </c>
      <c r="B461" s="64" t="s">
        <v>3104</v>
      </c>
      <c r="C461" s="65"/>
      <c r="D461" s="6"/>
      <c r="E461" s="6"/>
      <c r="F461" s="6">
        <v>336</v>
      </c>
      <c r="G461" s="6" t="s">
        <v>26</v>
      </c>
      <c r="H461" s="6"/>
    </row>
    <row r="462" spans="1:8" ht="18.75" customHeight="1">
      <c r="A462" s="10" t="s">
        <v>108</v>
      </c>
      <c r="B462" s="64" t="s">
        <v>3105</v>
      </c>
      <c r="C462" s="65"/>
      <c r="D462" s="6"/>
      <c r="E462" s="6"/>
      <c r="F462" s="6">
        <v>336</v>
      </c>
      <c r="G462" s="6" t="s">
        <v>26</v>
      </c>
      <c r="H462" s="6"/>
    </row>
    <row r="463" spans="1:8" ht="18.75" customHeight="1">
      <c r="A463" s="10" t="s">
        <v>109</v>
      </c>
      <c r="B463" s="64" t="s">
        <v>3106</v>
      </c>
      <c r="C463" s="65"/>
      <c r="D463" s="6"/>
      <c r="E463" s="6"/>
      <c r="F463" s="6">
        <v>336</v>
      </c>
      <c r="G463" s="6" t="s">
        <v>26</v>
      </c>
      <c r="H463" s="6"/>
    </row>
    <row r="464" spans="1:8" ht="18.75" customHeight="1">
      <c r="A464" s="10" t="s">
        <v>110</v>
      </c>
      <c r="B464" s="64" t="s">
        <v>3107</v>
      </c>
      <c r="C464" s="65"/>
      <c r="D464" s="6"/>
      <c r="E464" s="6"/>
      <c r="F464" s="6">
        <v>336</v>
      </c>
      <c r="G464" s="6" t="s">
        <v>26</v>
      </c>
      <c r="H464" s="6"/>
    </row>
    <row r="465" spans="1:8" ht="18.75" customHeight="1">
      <c r="A465" s="10"/>
      <c r="B465" s="62"/>
      <c r="C465" s="63"/>
      <c r="D465" s="6"/>
      <c r="E465" s="6"/>
      <c r="F465" s="6">
        <v>336</v>
      </c>
      <c r="G465" s="6" t="s">
        <v>26</v>
      </c>
      <c r="H465" s="6"/>
    </row>
    <row r="466" spans="1:8" ht="18.75" customHeight="1" thickBot="1">
      <c r="A466" s="10"/>
      <c r="B466" s="66"/>
      <c r="C466" s="67"/>
      <c r="D466" s="6"/>
      <c r="E466" s="6"/>
      <c r="F466" s="6">
        <v>336</v>
      </c>
      <c r="G466" s="6" t="s">
        <v>26</v>
      </c>
      <c r="H466" s="6"/>
    </row>
    <row r="467" spans="1:8" ht="18.75" customHeight="1" thickBot="1">
      <c r="A467" s="11" t="s">
        <v>111</v>
      </c>
      <c r="B467" s="25"/>
      <c r="C467" s="7"/>
      <c r="D467" s="6"/>
      <c r="E467" s="6"/>
      <c r="F467" s="6">
        <v>336</v>
      </c>
      <c r="G467" s="6" t="s">
        <v>26</v>
      </c>
      <c r="H467" s="6"/>
    </row>
    <row r="468" spans="1:8" ht="18.75" customHeight="1">
      <c r="A468" s="10" t="s">
        <v>112</v>
      </c>
      <c r="B468" s="34" t="str">
        <f>_xlfn.LET(_xlpm.inp,$B$467,_xlpm.nInp,_xlfn.LET(_xlpm.raw,UPPER(TRIM($B$467)),_xlpm.clean,SUBSTITUTE(SUBSTITUTE(SUBSTITUTE(SUBSTITUTE(SUBSTITUTE(_xlpm.raw,"，",","),"、",","),"；",","),"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68" s="19"/>
      <c r="D468" s="6"/>
      <c r="E468" s="6"/>
      <c r="F468" s="6">
        <v>336</v>
      </c>
      <c r="G468" s="6" t="s">
        <v>26</v>
      </c>
      <c r="H468" s="6"/>
    </row>
    <row r="469" spans="1:8" ht="18.75" customHeight="1">
      <c r="A469" s="10" t="s">
        <v>113</v>
      </c>
      <c r="B469" s="35" t="str">
        <f>_xlfn.LET(_xlpm.inp,$B$467,_xlpm.nStd,_xlfn.LET(_xlpm.raw,UPPER(TRIM($G$459)),_xlpm.clean,SUBSTITUTE(SUBSTITUTE(SUBSTITUTE(SUBSTITUTE(SUBSTITUTE(_xlpm.raw,"，",","),"、",","),"；",","),"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69" s="18"/>
      <c r="D469" s="6"/>
      <c r="E469" s="6"/>
      <c r="F469" s="6">
        <v>336</v>
      </c>
      <c r="G469" s="6" t="s">
        <v>26</v>
      </c>
      <c r="H469" s="6"/>
    </row>
    <row r="470" spans="1:8" ht="18.75" customHeight="1">
      <c r="A470" s="37" t="s">
        <v>114</v>
      </c>
      <c r="B470" s="52" t="str">
        <f>_xlfn.LET(_xlpm.inp,$B$467,_xlpm.p,$H$459,IF(OR(LEN(TRIM(_xlpm.inp))=0,LEN(TRIM(_xlpm.p))=0,_xlpm.p=0),"",_xlpm.p))</f>
        <v/>
      </c>
      <c r="C470" s="53"/>
      <c r="D470" s="6"/>
      <c r="E470" s="6"/>
      <c r="F470" s="6">
        <v>336</v>
      </c>
      <c r="G470" s="6" t="s">
        <v>26</v>
      </c>
      <c r="H470" s="6"/>
    </row>
    <row r="471" spans="1:8" ht="18.75" customHeight="1" thickBot="1">
      <c r="A471" s="12"/>
      <c r="B471" s="54"/>
      <c r="C471" s="55"/>
      <c r="D471" s="6"/>
      <c r="E471" s="6"/>
      <c r="F471" s="6">
        <v>336</v>
      </c>
      <c r="G471" s="6" t="s">
        <v>26</v>
      </c>
      <c r="H471" s="6"/>
    </row>
    <row r="472" spans="1:8" ht="58.5" customHeight="1" thickTop="1" thickBot="1">
      <c r="A472" s="8" t="s">
        <v>2442</v>
      </c>
      <c r="B472" s="56" t="s">
        <v>2443</v>
      </c>
      <c r="C472" s="73"/>
      <c r="D472" s="6"/>
      <c r="E472" s="6"/>
      <c r="F472" s="6">
        <v>337</v>
      </c>
      <c r="G472" s="6" t="s">
        <v>18</v>
      </c>
      <c r="H472" s="6" t="s">
        <v>2444</v>
      </c>
    </row>
    <row r="473" spans="1:8" ht="18.75" customHeight="1">
      <c r="A473" s="9"/>
      <c r="B473" s="74"/>
      <c r="C473" s="75"/>
      <c r="D473" s="6"/>
      <c r="E473" s="6"/>
      <c r="F473" s="6">
        <v>337</v>
      </c>
      <c r="G473" s="6" t="s">
        <v>18</v>
      </c>
      <c r="H473" s="6" t="s">
        <v>2444</v>
      </c>
    </row>
    <row r="474" spans="1:8" ht="18.75" customHeight="1">
      <c r="A474" s="10" t="s">
        <v>107</v>
      </c>
      <c r="B474" s="64" t="s">
        <v>2445</v>
      </c>
      <c r="C474" s="65"/>
      <c r="D474" s="6"/>
      <c r="E474" s="6"/>
      <c r="F474" s="6">
        <v>337</v>
      </c>
      <c r="G474" s="6" t="s">
        <v>18</v>
      </c>
      <c r="H474" s="6" t="s">
        <v>2444</v>
      </c>
    </row>
    <row r="475" spans="1:8" ht="18.75" customHeight="1">
      <c r="A475" s="10" t="s">
        <v>108</v>
      </c>
      <c r="B475" s="64" t="s">
        <v>2446</v>
      </c>
      <c r="C475" s="65"/>
      <c r="D475" s="6"/>
      <c r="E475" s="6"/>
      <c r="F475" s="6">
        <v>337</v>
      </c>
      <c r="G475" s="6" t="s">
        <v>18</v>
      </c>
      <c r="H475" s="6" t="s">
        <v>2444</v>
      </c>
    </row>
    <row r="476" spans="1:8" ht="18.75" customHeight="1">
      <c r="A476" s="10" t="s">
        <v>109</v>
      </c>
      <c r="B476" s="64" t="s">
        <v>2447</v>
      </c>
      <c r="C476" s="65"/>
      <c r="D476" s="6"/>
      <c r="E476" s="6"/>
      <c r="F476" s="6">
        <v>337</v>
      </c>
      <c r="G476" s="6" t="s">
        <v>18</v>
      </c>
      <c r="H476" s="6" t="s">
        <v>2444</v>
      </c>
    </row>
    <row r="477" spans="1:8" ht="18.75" customHeight="1">
      <c r="A477" s="10" t="s">
        <v>110</v>
      </c>
      <c r="B477" s="64" t="s">
        <v>2448</v>
      </c>
      <c r="C477" s="65"/>
      <c r="D477" s="6"/>
      <c r="E477" s="6"/>
      <c r="F477" s="6">
        <v>337</v>
      </c>
      <c r="G477" s="6" t="s">
        <v>18</v>
      </c>
      <c r="H477" s="6" t="s">
        <v>2444</v>
      </c>
    </row>
    <row r="478" spans="1:8" ht="18.75" customHeight="1">
      <c r="A478" s="10"/>
      <c r="B478" s="62"/>
      <c r="C478" s="63"/>
      <c r="D478" s="6"/>
      <c r="E478" s="6"/>
      <c r="F478" s="6">
        <v>337</v>
      </c>
      <c r="G478" s="6" t="s">
        <v>18</v>
      </c>
      <c r="H478" s="6" t="s">
        <v>2444</v>
      </c>
    </row>
    <row r="479" spans="1:8" ht="18.75" customHeight="1" thickBot="1">
      <c r="A479" s="10"/>
      <c r="B479" s="66"/>
      <c r="C479" s="67"/>
      <c r="D479" s="6"/>
      <c r="E479" s="6"/>
      <c r="F479" s="6">
        <v>337</v>
      </c>
      <c r="G479" s="6" t="s">
        <v>18</v>
      </c>
      <c r="H479" s="6" t="s">
        <v>2444</v>
      </c>
    </row>
    <row r="480" spans="1:8" ht="18.75" customHeight="1" thickBot="1">
      <c r="A480" s="11" t="s">
        <v>111</v>
      </c>
      <c r="B480" s="25"/>
      <c r="C480" s="7"/>
      <c r="D480" s="6"/>
      <c r="E480" s="6"/>
      <c r="F480" s="6">
        <v>337</v>
      </c>
      <c r="G480" s="6" t="s">
        <v>18</v>
      </c>
      <c r="H480" s="6" t="s">
        <v>2444</v>
      </c>
    </row>
    <row r="481" spans="1:8" ht="18.75" customHeight="1">
      <c r="A481" s="10" t="s">
        <v>112</v>
      </c>
      <c r="B481" s="34" t="str">
        <f>_xlfn.LET(_xlpm.inp,$B$480,_xlpm.nInp,_xlfn.LET(_xlpm.raw,UPPER(TRIM($B$480)),_xlpm.clean,SUBSTITUTE(SUBSTITUTE(SUBSTITUTE(SUBSTITUTE(SUBSTITUTE(_xlpm.raw,"，",","),"、",","),"；",","),"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81" s="19"/>
      <c r="D481" s="6"/>
      <c r="E481" s="6"/>
      <c r="F481" s="6">
        <v>337</v>
      </c>
      <c r="G481" s="6" t="s">
        <v>18</v>
      </c>
      <c r="H481" s="6" t="s">
        <v>2444</v>
      </c>
    </row>
    <row r="482" spans="1:8" ht="18.75" customHeight="1">
      <c r="A482" s="10" t="s">
        <v>113</v>
      </c>
      <c r="B482" s="35" t="str">
        <f>_xlfn.LET(_xlpm.inp,$B$480,_xlpm.nStd,_xlfn.LET(_xlpm.raw,UPPER(TRIM($G$472)),_xlpm.clean,SUBSTITUTE(SUBSTITUTE(SUBSTITUTE(SUBSTITUTE(SUBSTITUTE(_xlpm.raw,"，",","),"、",","),"；",","),"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82" s="18"/>
      <c r="D482" s="6"/>
      <c r="E482" s="6"/>
      <c r="F482" s="6">
        <v>337</v>
      </c>
      <c r="G482" s="6" t="s">
        <v>18</v>
      </c>
      <c r="H482" s="6" t="s">
        <v>2444</v>
      </c>
    </row>
    <row r="483" spans="1:8" ht="18.75" customHeight="1">
      <c r="A483" s="37" t="s">
        <v>114</v>
      </c>
      <c r="B483" s="52" t="str">
        <f>_xlfn.LET(_xlpm.inp,$B$480,_xlpm.p,$H$472,IF(OR(LEN(TRIM(_xlpm.inp))=0,LEN(TRIM(_xlpm.p))=0,_xlpm.p=0),"",_xlpm.p))</f>
        <v/>
      </c>
      <c r="C483" s="53"/>
      <c r="D483" s="6"/>
      <c r="E483" s="6"/>
      <c r="F483" s="6">
        <v>337</v>
      </c>
      <c r="G483" s="6" t="s">
        <v>18</v>
      </c>
      <c r="H483" s="6" t="s">
        <v>2444</v>
      </c>
    </row>
    <row r="484" spans="1:8" ht="18.75" customHeight="1" thickBot="1">
      <c r="A484" s="12"/>
      <c r="B484" s="54"/>
      <c r="C484" s="55"/>
      <c r="D484" s="6"/>
      <c r="E484" s="6"/>
      <c r="F484" s="6">
        <v>337</v>
      </c>
      <c r="G484" s="6" t="s">
        <v>18</v>
      </c>
      <c r="H484" s="6" t="s">
        <v>2444</v>
      </c>
    </row>
    <row r="485" spans="1:8" ht="58.5" customHeight="1" thickTop="1" thickBot="1">
      <c r="A485" s="8" t="s">
        <v>2449</v>
      </c>
      <c r="B485" s="56" t="s">
        <v>2450</v>
      </c>
      <c r="C485" s="73"/>
      <c r="D485" s="6"/>
      <c r="E485" s="6"/>
      <c r="F485" s="6">
        <v>338</v>
      </c>
      <c r="G485" s="6" t="s">
        <v>27</v>
      </c>
      <c r="H485" s="6" t="s">
        <v>2451</v>
      </c>
    </row>
    <row r="486" spans="1:8" ht="18.75" customHeight="1">
      <c r="A486" s="9"/>
      <c r="B486" s="74"/>
      <c r="C486" s="75"/>
      <c r="D486" s="6"/>
      <c r="E486" s="6"/>
      <c r="F486" s="6">
        <v>338</v>
      </c>
      <c r="G486" s="6" t="s">
        <v>27</v>
      </c>
      <c r="H486" s="6" t="s">
        <v>2451</v>
      </c>
    </row>
    <row r="487" spans="1:8" ht="18.75" customHeight="1">
      <c r="A487" s="10" t="s">
        <v>107</v>
      </c>
      <c r="B487" s="64" t="s">
        <v>2452</v>
      </c>
      <c r="C487" s="65"/>
      <c r="D487" s="6"/>
      <c r="E487" s="6"/>
      <c r="F487" s="6">
        <v>338</v>
      </c>
      <c r="G487" s="6" t="s">
        <v>27</v>
      </c>
      <c r="H487" s="6" t="s">
        <v>2451</v>
      </c>
    </row>
    <row r="488" spans="1:8" ht="18.75" customHeight="1">
      <c r="A488" s="10" t="s">
        <v>108</v>
      </c>
      <c r="B488" s="64" t="s">
        <v>2453</v>
      </c>
      <c r="C488" s="65"/>
      <c r="D488" s="6"/>
      <c r="E488" s="6"/>
      <c r="F488" s="6">
        <v>338</v>
      </c>
      <c r="G488" s="6" t="s">
        <v>27</v>
      </c>
      <c r="H488" s="6" t="s">
        <v>2451</v>
      </c>
    </row>
    <row r="489" spans="1:8" ht="18.75" customHeight="1">
      <c r="A489" s="10" t="s">
        <v>109</v>
      </c>
      <c r="B489" s="64" t="s">
        <v>2454</v>
      </c>
      <c r="C489" s="65"/>
      <c r="D489" s="6"/>
      <c r="E489" s="6"/>
      <c r="F489" s="6">
        <v>338</v>
      </c>
      <c r="G489" s="6" t="s">
        <v>27</v>
      </c>
      <c r="H489" s="6" t="s">
        <v>2451</v>
      </c>
    </row>
    <row r="490" spans="1:8" ht="18.75" customHeight="1">
      <c r="A490" s="10" t="s">
        <v>110</v>
      </c>
      <c r="B490" s="64" t="s">
        <v>2455</v>
      </c>
      <c r="C490" s="65"/>
      <c r="D490" s="6"/>
      <c r="E490" s="6"/>
      <c r="F490" s="6">
        <v>338</v>
      </c>
      <c r="G490" s="6" t="s">
        <v>27</v>
      </c>
      <c r="H490" s="6" t="s">
        <v>2451</v>
      </c>
    </row>
    <row r="491" spans="1:8" ht="18.75" customHeight="1">
      <c r="A491" s="10"/>
      <c r="B491" s="62"/>
      <c r="C491" s="63"/>
      <c r="D491" s="6"/>
      <c r="E491" s="6"/>
      <c r="F491" s="6">
        <v>338</v>
      </c>
      <c r="G491" s="6" t="s">
        <v>27</v>
      </c>
      <c r="H491" s="6" t="s">
        <v>2451</v>
      </c>
    </row>
    <row r="492" spans="1:8" ht="18.75" customHeight="1" thickBot="1">
      <c r="A492" s="10"/>
      <c r="B492" s="66"/>
      <c r="C492" s="67"/>
      <c r="D492" s="6"/>
      <c r="E492" s="6"/>
      <c r="F492" s="6">
        <v>338</v>
      </c>
      <c r="G492" s="6" t="s">
        <v>27</v>
      </c>
      <c r="H492" s="6" t="s">
        <v>2451</v>
      </c>
    </row>
    <row r="493" spans="1:8" ht="18.75" customHeight="1" thickBot="1">
      <c r="A493" s="11" t="s">
        <v>111</v>
      </c>
      <c r="B493" s="25"/>
      <c r="C493" s="7"/>
      <c r="D493" s="6"/>
      <c r="E493" s="6"/>
      <c r="F493" s="6">
        <v>338</v>
      </c>
      <c r="G493" s="6" t="s">
        <v>27</v>
      </c>
      <c r="H493" s="6" t="s">
        <v>2451</v>
      </c>
    </row>
    <row r="494" spans="1:8" ht="18.75" customHeight="1">
      <c r="A494" s="10" t="s">
        <v>112</v>
      </c>
      <c r="B494" s="34" t="str">
        <f>_xlfn.LET(_xlpm.inp,$B$493,_xlpm.nInp,_xlfn.LET(_xlpm.raw,UPPER(TRIM($B$493)),_xlpm.clean,SUBSTITUTE(SUBSTITUTE(SUBSTITUTE(SUBSTITUTE(SUBSTITUTE(_xlpm.raw,"，",","),"、",","),"；",","),"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94" s="19"/>
      <c r="D494" s="6"/>
      <c r="E494" s="6"/>
      <c r="F494" s="6">
        <v>338</v>
      </c>
      <c r="G494" s="6" t="s">
        <v>27</v>
      </c>
      <c r="H494" s="6" t="s">
        <v>2451</v>
      </c>
    </row>
    <row r="495" spans="1:8" ht="18.75" customHeight="1">
      <c r="A495" s="10" t="s">
        <v>113</v>
      </c>
      <c r="B495" s="35" t="str">
        <f>_xlfn.LET(_xlpm.inp,$B$493,_xlpm.nStd,_xlfn.LET(_xlpm.raw,UPPER(TRIM($G$485)),_xlpm.clean,SUBSTITUTE(SUBSTITUTE(SUBSTITUTE(SUBSTITUTE(SUBSTITUTE(_xlpm.raw,"，",","),"、",","),"；",","),"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95" s="18"/>
      <c r="D495" s="6"/>
      <c r="E495" s="6"/>
      <c r="F495" s="6">
        <v>338</v>
      </c>
      <c r="G495" s="6" t="s">
        <v>27</v>
      </c>
      <c r="H495" s="6" t="s">
        <v>2451</v>
      </c>
    </row>
    <row r="496" spans="1:8" ht="18.75" customHeight="1">
      <c r="A496" s="37" t="s">
        <v>114</v>
      </c>
      <c r="B496" s="52" t="str">
        <f>_xlfn.LET(_xlpm.inp,$B$493,_xlpm.p,$H$485,IF(OR(LEN(TRIM(_xlpm.inp))=0,LEN(TRIM(_xlpm.p))=0,_xlpm.p=0),"",_xlpm.p))</f>
        <v/>
      </c>
      <c r="C496" s="53"/>
      <c r="D496" s="6"/>
      <c r="E496" s="6"/>
      <c r="F496" s="6">
        <v>338</v>
      </c>
      <c r="G496" s="6" t="s">
        <v>27</v>
      </c>
      <c r="H496" s="6" t="s">
        <v>2451</v>
      </c>
    </row>
    <row r="497" spans="1:8" ht="18.75" customHeight="1" thickBot="1">
      <c r="A497" s="12"/>
      <c r="B497" s="54"/>
      <c r="C497" s="55"/>
      <c r="D497" s="6"/>
      <c r="E497" s="6"/>
      <c r="F497" s="6">
        <v>338</v>
      </c>
      <c r="G497" s="6" t="s">
        <v>27</v>
      </c>
      <c r="H497" s="6" t="s">
        <v>2451</v>
      </c>
    </row>
    <row r="498" spans="1:8" ht="58.5" customHeight="1" thickTop="1" thickBot="1">
      <c r="A498" s="8" t="s">
        <v>2456</v>
      </c>
      <c r="B498" s="56" t="s">
        <v>2457</v>
      </c>
      <c r="C498" s="73"/>
      <c r="D498" s="6"/>
      <c r="E498" s="6"/>
      <c r="F498" s="6">
        <v>339</v>
      </c>
      <c r="G498" s="6" t="s">
        <v>18</v>
      </c>
      <c r="H498" s="6" t="s">
        <v>2458</v>
      </c>
    </row>
    <row r="499" spans="1:8" ht="18.75" customHeight="1">
      <c r="A499" s="9"/>
      <c r="B499" s="74"/>
      <c r="C499" s="75"/>
      <c r="D499" s="6"/>
      <c r="E499" s="6"/>
      <c r="F499" s="6">
        <v>339</v>
      </c>
      <c r="G499" s="6" t="s">
        <v>18</v>
      </c>
      <c r="H499" s="6" t="s">
        <v>2458</v>
      </c>
    </row>
    <row r="500" spans="1:8" ht="18.75" customHeight="1">
      <c r="A500" s="10" t="s">
        <v>107</v>
      </c>
      <c r="B500" s="64" t="s">
        <v>2459</v>
      </c>
      <c r="C500" s="65"/>
      <c r="D500" s="6"/>
      <c r="E500" s="6"/>
      <c r="F500" s="6">
        <v>339</v>
      </c>
      <c r="G500" s="6" t="s">
        <v>18</v>
      </c>
      <c r="H500" s="6" t="s">
        <v>2458</v>
      </c>
    </row>
    <row r="501" spans="1:8" ht="18.75" customHeight="1">
      <c r="A501" s="10" t="s">
        <v>108</v>
      </c>
      <c r="B501" s="64" t="s">
        <v>2460</v>
      </c>
      <c r="C501" s="65"/>
      <c r="D501" s="6"/>
      <c r="E501" s="6"/>
      <c r="F501" s="6">
        <v>339</v>
      </c>
      <c r="G501" s="6" t="s">
        <v>18</v>
      </c>
      <c r="H501" s="6" t="s">
        <v>2458</v>
      </c>
    </row>
    <row r="502" spans="1:8" ht="18.75" customHeight="1">
      <c r="A502" s="10" t="s">
        <v>109</v>
      </c>
      <c r="B502" s="64" t="s">
        <v>2461</v>
      </c>
      <c r="C502" s="65"/>
      <c r="D502" s="6"/>
      <c r="E502" s="6"/>
      <c r="F502" s="6">
        <v>339</v>
      </c>
      <c r="G502" s="6" t="s">
        <v>18</v>
      </c>
      <c r="H502" s="6" t="s">
        <v>2458</v>
      </c>
    </row>
    <row r="503" spans="1:8" ht="18.75" customHeight="1">
      <c r="A503" s="10" t="s">
        <v>110</v>
      </c>
      <c r="B503" s="64" t="s">
        <v>2462</v>
      </c>
      <c r="C503" s="65"/>
      <c r="D503" s="6"/>
      <c r="E503" s="6"/>
      <c r="F503" s="6">
        <v>339</v>
      </c>
      <c r="G503" s="6" t="s">
        <v>18</v>
      </c>
      <c r="H503" s="6" t="s">
        <v>2458</v>
      </c>
    </row>
    <row r="504" spans="1:8" ht="18.75" customHeight="1">
      <c r="A504" s="10"/>
      <c r="B504" s="62"/>
      <c r="C504" s="63"/>
      <c r="D504" s="6"/>
      <c r="E504" s="6"/>
      <c r="F504" s="6">
        <v>339</v>
      </c>
      <c r="G504" s="6" t="s">
        <v>18</v>
      </c>
      <c r="H504" s="6" t="s">
        <v>2458</v>
      </c>
    </row>
    <row r="505" spans="1:8" ht="18.75" customHeight="1" thickBot="1">
      <c r="A505" s="10"/>
      <c r="B505" s="66"/>
      <c r="C505" s="67"/>
      <c r="D505" s="6"/>
      <c r="E505" s="6"/>
      <c r="F505" s="6">
        <v>339</v>
      </c>
      <c r="G505" s="6" t="s">
        <v>18</v>
      </c>
      <c r="H505" s="6" t="s">
        <v>2458</v>
      </c>
    </row>
    <row r="506" spans="1:8" ht="18.75" customHeight="1" thickBot="1">
      <c r="A506" s="11" t="s">
        <v>111</v>
      </c>
      <c r="B506" s="25"/>
      <c r="C506" s="7"/>
      <c r="D506" s="6"/>
      <c r="E506" s="6"/>
      <c r="F506" s="6">
        <v>339</v>
      </c>
      <c r="G506" s="6" t="s">
        <v>18</v>
      </c>
      <c r="H506" s="6" t="s">
        <v>2458</v>
      </c>
    </row>
    <row r="507" spans="1:8" ht="18.75" customHeight="1">
      <c r="A507" s="10" t="s">
        <v>112</v>
      </c>
      <c r="B507" s="34" t="str">
        <f>_xlfn.LET(_xlpm.inp,$B$506,_xlpm.nInp,_xlfn.LET(_xlpm.raw,UPPER(TRIM($B$506)),_xlpm.clean,SUBSTITUTE(SUBSTITUTE(SUBSTITUTE(SUBSTITUTE(SUBSTITUTE(_xlpm.raw,"，",","),"、",","),"；",","),"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07" s="19"/>
      <c r="D507" s="6"/>
      <c r="E507" s="6"/>
      <c r="F507" s="6">
        <v>339</v>
      </c>
      <c r="G507" s="6" t="s">
        <v>18</v>
      </c>
      <c r="H507" s="6" t="s">
        <v>2458</v>
      </c>
    </row>
    <row r="508" spans="1:8" ht="18.75" customHeight="1">
      <c r="A508" s="10" t="s">
        <v>113</v>
      </c>
      <c r="B508" s="35" t="str">
        <f>_xlfn.LET(_xlpm.inp,$B$506,_xlpm.nStd,_xlfn.LET(_xlpm.raw,UPPER(TRIM($G$498)),_xlpm.clean,SUBSTITUTE(SUBSTITUTE(SUBSTITUTE(SUBSTITUTE(SUBSTITUTE(_xlpm.raw,"，",","),"、",","),"；",","),"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08" s="18"/>
      <c r="D508" s="6"/>
      <c r="E508" s="6"/>
      <c r="F508" s="6">
        <v>339</v>
      </c>
      <c r="G508" s="6" t="s">
        <v>18</v>
      </c>
      <c r="H508" s="6" t="s">
        <v>2458</v>
      </c>
    </row>
    <row r="509" spans="1:8" ht="18.75" customHeight="1">
      <c r="A509" s="37" t="s">
        <v>114</v>
      </c>
      <c r="B509" s="52" t="str">
        <f>_xlfn.LET(_xlpm.inp,$B$506,_xlpm.p,$H$498,IF(OR(LEN(TRIM(_xlpm.inp))=0,LEN(TRIM(_xlpm.p))=0,_xlpm.p=0),"",_xlpm.p))</f>
        <v/>
      </c>
      <c r="C509" s="53"/>
      <c r="D509" s="6"/>
      <c r="E509" s="6"/>
      <c r="F509" s="6">
        <v>339</v>
      </c>
      <c r="G509" s="6" t="s">
        <v>18</v>
      </c>
      <c r="H509" s="6" t="s">
        <v>2458</v>
      </c>
    </row>
    <row r="510" spans="1:8" ht="18.75" customHeight="1" thickBot="1">
      <c r="A510" s="12"/>
      <c r="B510" s="54"/>
      <c r="C510" s="55"/>
      <c r="D510" s="6"/>
      <c r="E510" s="6"/>
      <c r="F510" s="6">
        <v>339</v>
      </c>
      <c r="G510" s="6" t="s">
        <v>18</v>
      </c>
      <c r="H510" s="6" t="s">
        <v>2458</v>
      </c>
    </row>
    <row r="511" spans="1:8" ht="58.5" customHeight="1" thickTop="1" thickBot="1">
      <c r="A511" s="8" t="s">
        <v>2463</v>
      </c>
      <c r="B511" s="56" t="s">
        <v>2464</v>
      </c>
      <c r="C511" s="73"/>
      <c r="D511" s="6"/>
      <c r="E511" s="6"/>
      <c r="F511" s="6">
        <v>340</v>
      </c>
      <c r="G511" s="6" t="s">
        <v>26</v>
      </c>
      <c r="H511" s="6" t="s">
        <v>2465</v>
      </c>
    </row>
    <row r="512" spans="1:8" ht="18.75" customHeight="1">
      <c r="A512" s="9"/>
      <c r="B512" s="74"/>
      <c r="C512" s="75"/>
      <c r="D512" s="6"/>
      <c r="E512" s="6"/>
      <c r="F512" s="6">
        <v>340</v>
      </c>
      <c r="G512" s="6" t="s">
        <v>26</v>
      </c>
      <c r="H512" s="6" t="s">
        <v>2465</v>
      </c>
    </row>
    <row r="513" spans="1:8" ht="18.75" customHeight="1">
      <c r="A513" s="10" t="s">
        <v>107</v>
      </c>
      <c r="B513" s="64" t="s">
        <v>2466</v>
      </c>
      <c r="C513" s="65"/>
      <c r="D513" s="6"/>
      <c r="E513" s="6"/>
      <c r="F513" s="6">
        <v>340</v>
      </c>
      <c r="G513" s="6" t="s">
        <v>26</v>
      </c>
      <c r="H513" s="6" t="s">
        <v>2465</v>
      </c>
    </row>
    <row r="514" spans="1:8" ht="18.75" customHeight="1">
      <c r="A514" s="10" t="s">
        <v>108</v>
      </c>
      <c r="B514" s="64" t="s">
        <v>2467</v>
      </c>
      <c r="C514" s="65"/>
      <c r="D514" s="6"/>
      <c r="E514" s="6"/>
      <c r="F514" s="6">
        <v>340</v>
      </c>
      <c r="G514" s="6" t="s">
        <v>26</v>
      </c>
      <c r="H514" s="6" t="s">
        <v>2465</v>
      </c>
    </row>
    <row r="515" spans="1:8" ht="18.75" customHeight="1">
      <c r="A515" s="10" t="s">
        <v>109</v>
      </c>
      <c r="B515" s="64" t="s">
        <v>2468</v>
      </c>
      <c r="C515" s="65"/>
      <c r="D515" s="6"/>
      <c r="E515" s="6"/>
      <c r="F515" s="6">
        <v>340</v>
      </c>
      <c r="G515" s="6" t="s">
        <v>26</v>
      </c>
      <c r="H515" s="6" t="s">
        <v>2465</v>
      </c>
    </row>
    <row r="516" spans="1:8" ht="18.75" customHeight="1">
      <c r="A516" s="10" t="s">
        <v>110</v>
      </c>
      <c r="B516" s="64" t="s">
        <v>2469</v>
      </c>
      <c r="C516" s="65"/>
      <c r="D516" s="6"/>
      <c r="E516" s="6"/>
      <c r="F516" s="6">
        <v>340</v>
      </c>
      <c r="G516" s="6" t="s">
        <v>26</v>
      </c>
      <c r="H516" s="6" t="s">
        <v>2465</v>
      </c>
    </row>
    <row r="517" spans="1:8" ht="18.75" customHeight="1">
      <c r="A517" s="10"/>
      <c r="B517" s="62"/>
      <c r="C517" s="63"/>
      <c r="D517" s="6"/>
      <c r="E517" s="6"/>
      <c r="F517" s="6">
        <v>340</v>
      </c>
      <c r="G517" s="6" t="s">
        <v>26</v>
      </c>
      <c r="H517" s="6" t="s">
        <v>2465</v>
      </c>
    </row>
    <row r="518" spans="1:8" ht="18.75" customHeight="1" thickBot="1">
      <c r="A518" s="10"/>
      <c r="B518" s="66"/>
      <c r="C518" s="67"/>
      <c r="D518" s="6"/>
      <c r="E518" s="6"/>
      <c r="F518" s="6">
        <v>340</v>
      </c>
      <c r="G518" s="6" t="s">
        <v>26</v>
      </c>
      <c r="H518" s="6" t="s">
        <v>2465</v>
      </c>
    </row>
    <row r="519" spans="1:8" ht="18.75" customHeight="1" thickBot="1">
      <c r="A519" s="11" t="s">
        <v>111</v>
      </c>
      <c r="B519" s="25"/>
      <c r="C519" s="7"/>
      <c r="D519" s="6"/>
      <c r="E519" s="6"/>
      <c r="F519" s="6">
        <v>340</v>
      </c>
      <c r="G519" s="6" t="s">
        <v>26</v>
      </c>
      <c r="H519" s="6" t="s">
        <v>2465</v>
      </c>
    </row>
    <row r="520" spans="1:8" ht="18.75" customHeight="1">
      <c r="A520" s="10" t="s">
        <v>112</v>
      </c>
      <c r="B520" s="34" t="str">
        <f>_xlfn.LET(_xlpm.inp,$B$519,_xlpm.nInp,_xlfn.LET(_xlpm.raw,UPPER(TRIM($B$519)),_xlpm.clean,SUBSTITUTE(SUBSTITUTE(SUBSTITUTE(SUBSTITUTE(SUBSTITUTE(_xlpm.raw,"，",","),"、",","),"；",","),"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0" s="19"/>
      <c r="D520" s="6"/>
      <c r="E520" s="6"/>
      <c r="F520" s="6">
        <v>340</v>
      </c>
      <c r="G520" s="6" t="s">
        <v>26</v>
      </c>
      <c r="H520" s="6" t="s">
        <v>2465</v>
      </c>
    </row>
    <row r="521" spans="1:8" ht="18.75" customHeight="1">
      <c r="A521" s="10" t="s">
        <v>113</v>
      </c>
      <c r="B521" s="35" t="str">
        <f>_xlfn.LET(_xlpm.inp,$B$519,_xlpm.nStd,_xlfn.LET(_xlpm.raw,UPPER(TRIM($G$511)),_xlpm.clean,SUBSTITUTE(SUBSTITUTE(SUBSTITUTE(SUBSTITUTE(SUBSTITUTE(_xlpm.raw,"，",","),"、",","),"；",","),"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21" s="18"/>
      <c r="D521" s="6"/>
      <c r="E521" s="6"/>
      <c r="F521" s="6">
        <v>340</v>
      </c>
      <c r="G521" s="6" t="s">
        <v>26</v>
      </c>
      <c r="H521" s="6" t="s">
        <v>2465</v>
      </c>
    </row>
    <row r="522" spans="1:8" ht="18.75" customHeight="1">
      <c r="A522" s="37" t="s">
        <v>114</v>
      </c>
      <c r="B522" s="52" t="str">
        <f>_xlfn.LET(_xlpm.inp,$B$519,_xlpm.p,$H$511,IF(OR(LEN(TRIM(_xlpm.inp))=0,LEN(TRIM(_xlpm.p))=0,_xlpm.p=0),"",_xlpm.p))</f>
        <v/>
      </c>
      <c r="C522" s="53"/>
      <c r="D522" s="6"/>
      <c r="E522" s="6"/>
      <c r="F522" s="6">
        <v>340</v>
      </c>
      <c r="G522" s="6" t="s">
        <v>26</v>
      </c>
      <c r="H522" s="6" t="s">
        <v>2465</v>
      </c>
    </row>
    <row r="523" spans="1:8" ht="18.75" customHeight="1" thickBot="1">
      <c r="A523" s="12"/>
      <c r="B523" s="54"/>
      <c r="C523" s="55"/>
      <c r="D523" s="6"/>
      <c r="E523" s="6"/>
      <c r="F523" s="6">
        <v>340</v>
      </c>
      <c r="G523" s="6" t="s">
        <v>26</v>
      </c>
      <c r="H523" s="6" t="s">
        <v>2465</v>
      </c>
    </row>
    <row r="524" spans="1:8" ht="58.5" customHeight="1" thickTop="1" thickBot="1">
      <c r="A524" s="8" t="s">
        <v>2470</v>
      </c>
      <c r="B524" s="56" t="s">
        <v>2471</v>
      </c>
      <c r="C524" s="73"/>
      <c r="D524" s="6"/>
      <c r="E524" s="6"/>
      <c r="F524" s="6">
        <v>341</v>
      </c>
      <c r="G524" s="6" t="s">
        <v>26</v>
      </c>
      <c r="H524" s="6" t="s">
        <v>2472</v>
      </c>
    </row>
    <row r="525" spans="1:8" ht="18.75" customHeight="1">
      <c r="A525" s="9"/>
      <c r="B525" s="74"/>
      <c r="C525" s="75"/>
      <c r="D525" s="6"/>
      <c r="E525" s="6"/>
      <c r="F525" s="6">
        <v>341</v>
      </c>
      <c r="G525" s="6" t="s">
        <v>26</v>
      </c>
      <c r="H525" s="6" t="s">
        <v>2472</v>
      </c>
    </row>
    <row r="526" spans="1:8" ht="18.75" customHeight="1">
      <c r="A526" s="10" t="s">
        <v>107</v>
      </c>
      <c r="B526" s="64" t="s">
        <v>2473</v>
      </c>
      <c r="C526" s="65"/>
      <c r="D526" s="6"/>
      <c r="E526" s="6"/>
      <c r="F526" s="6">
        <v>341</v>
      </c>
      <c r="G526" s="6" t="s">
        <v>26</v>
      </c>
      <c r="H526" s="6" t="s">
        <v>2472</v>
      </c>
    </row>
    <row r="527" spans="1:8" ht="18.75" customHeight="1">
      <c r="A527" s="10" t="s">
        <v>108</v>
      </c>
      <c r="B527" s="64" t="s">
        <v>2474</v>
      </c>
      <c r="C527" s="65"/>
      <c r="D527" s="6"/>
      <c r="E527" s="6"/>
      <c r="F527" s="6">
        <v>341</v>
      </c>
      <c r="G527" s="6" t="s">
        <v>26</v>
      </c>
      <c r="H527" s="6" t="s">
        <v>2472</v>
      </c>
    </row>
    <row r="528" spans="1:8" ht="18.75" customHeight="1">
      <c r="A528" s="10" t="s">
        <v>109</v>
      </c>
      <c r="B528" s="64" t="s">
        <v>2475</v>
      </c>
      <c r="C528" s="65"/>
      <c r="D528" s="6"/>
      <c r="E528" s="6"/>
      <c r="F528" s="6">
        <v>341</v>
      </c>
      <c r="G528" s="6" t="s">
        <v>26</v>
      </c>
      <c r="H528" s="6" t="s">
        <v>2472</v>
      </c>
    </row>
    <row r="529" spans="1:8" ht="18.75" customHeight="1">
      <c r="A529" s="10" t="s">
        <v>110</v>
      </c>
      <c r="B529" s="64" t="s">
        <v>2476</v>
      </c>
      <c r="C529" s="65"/>
      <c r="D529" s="6"/>
      <c r="E529" s="6"/>
      <c r="F529" s="6">
        <v>341</v>
      </c>
      <c r="G529" s="6" t="s">
        <v>26</v>
      </c>
      <c r="H529" s="6" t="s">
        <v>2472</v>
      </c>
    </row>
    <row r="530" spans="1:8" ht="18.75" customHeight="1">
      <c r="A530" s="10"/>
      <c r="B530" s="62"/>
      <c r="C530" s="63"/>
      <c r="D530" s="6"/>
      <c r="E530" s="6"/>
      <c r="F530" s="6">
        <v>341</v>
      </c>
      <c r="G530" s="6" t="s">
        <v>26</v>
      </c>
      <c r="H530" s="6" t="s">
        <v>2472</v>
      </c>
    </row>
    <row r="531" spans="1:8" ht="18.75" customHeight="1" thickBot="1">
      <c r="A531" s="10"/>
      <c r="B531" s="66"/>
      <c r="C531" s="67"/>
      <c r="D531" s="6"/>
      <c r="E531" s="6"/>
      <c r="F531" s="6">
        <v>341</v>
      </c>
      <c r="G531" s="6" t="s">
        <v>26</v>
      </c>
      <c r="H531" s="6" t="s">
        <v>2472</v>
      </c>
    </row>
    <row r="532" spans="1:8" ht="18.75" customHeight="1" thickBot="1">
      <c r="A532" s="11" t="s">
        <v>111</v>
      </c>
      <c r="B532" s="25"/>
      <c r="C532" s="7"/>
      <c r="D532" s="6"/>
      <c r="E532" s="6"/>
      <c r="F532" s="6">
        <v>341</v>
      </c>
      <c r="G532" s="6" t="s">
        <v>26</v>
      </c>
      <c r="H532" s="6" t="s">
        <v>2472</v>
      </c>
    </row>
    <row r="533" spans="1:8" ht="18.75" customHeight="1">
      <c r="A533" s="10" t="s">
        <v>112</v>
      </c>
      <c r="B533" s="34" t="str">
        <f>_xlfn.LET(_xlpm.inp,$B$532,_xlpm.nInp,_xlfn.LET(_xlpm.raw,UPPER(TRIM($B$532)),_xlpm.clean,SUBSTITUTE(SUBSTITUTE(SUBSTITUTE(SUBSTITUTE(SUBSTITUTE(_xlpm.raw,"，",","),"、",","),"；",","),"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33" s="19"/>
      <c r="D533" s="6"/>
      <c r="E533" s="6"/>
      <c r="F533" s="6">
        <v>341</v>
      </c>
      <c r="G533" s="6" t="s">
        <v>26</v>
      </c>
      <c r="H533" s="6" t="s">
        <v>2472</v>
      </c>
    </row>
    <row r="534" spans="1:8" ht="18.75" customHeight="1">
      <c r="A534" s="10" t="s">
        <v>113</v>
      </c>
      <c r="B534" s="35" t="str">
        <f>_xlfn.LET(_xlpm.inp,$B$532,_xlpm.nStd,_xlfn.LET(_xlpm.raw,UPPER(TRIM($G$524)),_xlpm.clean,SUBSTITUTE(SUBSTITUTE(SUBSTITUTE(SUBSTITUTE(SUBSTITUTE(_xlpm.raw,"，",","),"、",","),"；",","),"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4" s="18"/>
      <c r="D534" s="6"/>
      <c r="E534" s="6"/>
      <c r="F534" s="6">
        <v>341</v>
      </c>
      <c r="G534" s="6" t="s">
        <v>26</v>
      </c>
      <c r="H534" s="6" t="s">
        <v>2472</v>
      </c>
    </row>
    <row r="535" spans="1:8" ht="18.75" customHeight="1">
      <c r="A535" s="37" t="s">
        <v>114</v>
      </c>
      <c r="B535" s="52" t="str">
        <f>_xlfn.LET(_xlpm.inp,$B$532,_xlpm.p,$H$524,IF(OR(LEN(TRIM(_xlpm.inp))=0,LEN(TRIM(_xlpm.p))=0,_xlpm.p=0),"",_xlpm.p))</f>
        <v/>
      </c>
      <c r="C535" s="53"/>
      <c r="D535" s="6"/>
      <c r="E535" s="6"/>
      <c r="F535" s="6">
        <v>341</v>
      </c>
      <c r="G535" s="6" t="s">
        <v>26</v>
      </c>
      <c r="H535" s="6" t="s">
        <v>2472</v>
      </c>
    </row>
    <row r="536" spans="1:8" ht="18.75" customHeight="1" thickBot="1">
      <c r="A536" s="12"/>
      <c r="B536" s="54"/>
      <c r="C536" s="55"/>
      <c r="D536" s="6"/>
      <c r="E536" s="6"/>
      <c r="F536" s="6">
        <v>341</v>
      </c>
      <c r="G536" s="6" t="s">
        <v>26</v>
      </c>
      <c r="H536" s="6" t="s">
        <v>2472</v>
      </c>
    </row>
    <row r="537" spans="1:8" ht="58.5" customHeight="1" thickTop="1" thickBot="1">
      <c r="A537" s="8" t="s">
        <v>2477</v>
      </c>
      <c r="B537" s="56" t="s">
        <v>2478</v>
      </c>
      <c r="C537" s="73"/>
      <c r="D537" s="6"/>
      <c r="E537" s="6"/>
      <c r="F537" s="6">
        <v>342</v>
      </c>
      <c r="G537" s="6" t="s">
        <v>67</v>
      </c>
      <c r="H537" s="6" t="s">
        <v>2479</v>
      </c>
    </row>
    <row r="538" spans="1:8" ht="18.75" customHeight="1">
      <c r="A538" s="9"/>
      <c r="B538" s="74"/>
      <c r="C538" s="75"/>
      <c r="D538" s="6"/>
      <c r="E538" s="6"/>
      <c r="F538" s="6">
        <v>342</v>
      </c>
      <c r="G538" s="6" t="s">
        <v>67</v>
      </c>
      <c r="H538" s="6" t="s">
        <v>2479</v>
      </c>
    </row>
    <row r="539" spans="1:8" ht="18.75" customHeight="1">
      <c r="A539" s="10" t="s">
        <v>107</v>
      </c>
      <c r="B539" s="64" t="s">
        <v>2480</v>
      </c>
      <c r="C539" s="65"/>
      <c r="D539" s="6"/>
      <c r="E539" s="6"/>
      <c r="F539" s="6">
        <v>342</v>
      </c>
      <c r="G539" s="6" t="s">
        <v>67</v>
      </c>
      <c r="H539" s="6" t="s">
        <v>2479</v>
      </c>
    </row>
    <row r="540" spans="1:8" ht="18.75" customHeight="1">
      <c r="A540" s="10" t="s">
        <v>108</v>
      </c>
      <c r="B540" s="64" t="s">
        <v>1081</v>
      </c>
      <c r="C540" s="65"/>
      <c r="D540" s="6"/>
      <c r="E540" s="6"/>
      <c r="F540" s="6">
        <v>342</v>
      </c>
      <c r="G540" s="6" t="s">
        <v>67</v>
      </c>
      <c r="H540" s="6" t="s">
        <v>2479</v>
      </c>
    </row>
    <row r="541" spans="1:8" ht="18.75" customHeight="1">
      <c r="A541" s="10" t="s">
        <v>109</v>
      </c>
      <c r="B541" s="64" t="s">
        <v>2481</v>
      </c>
      <c r="C541" s="65"/>
      <c r="D541" s="6"/>
      <c r="E541" s="6"/>
      <c r="F541" s="6">
        <v>342</v>
      </c>
      <c r="G541" s="6" t="s">
        <v>67</v>
      </c>
      <c r="H541" s="6" t="s">
        <v>2479</v>
      </c>
    </row>
    <row r="542" spans="1:8" ht="18.75" customHeight="1">
      <c r="A542" s="10" t="s">
        <v>110</v>
      </c>
      <c r="B542" s="64" t="s">
        <v>2482</v>
      </c>
      <c r="C542" s="65"/>
      <c r="D542" s="6"/>
      <c r="E542" s="6"/>
      <c r="F542" s="6">
        <v>342</v>
      </c>
      <c r="G542" s="6" t="s">
        <v>67</v>
      </c>
      <c r="H542" s="6" t="s">
        <v>2479</v>
      </c>
    </row>
    <row r="543" spans="1:8" ht="18.75" customHeight="1">
      <c r="A543" s="10" t="s">
        <v>128</v>
      </c>
      <c r="B543" s="62" t="s">
        <v>1084</v>
      </c>
      <c r="C543" s="63"/>
      <c r="D543" s="6"/>
      <c r="E543" s="6"/>
      <c r="F543" s="6">
        <v>342</v>
      </c>
      <c r="G543" s="6" t="s">
        <v>67</v>
      </c>
      <c r="H543" s="6" t="s">
        <v>2479</v>
      </c>
    </row>
    <row r="544" spans="1:8" ht="18.75" customHeight="1" thickBot="1">
      <c r="A544" s="10"/>
      <c r="B544" s="66"/>
      <c r="C544" s="67"/>
      <c r="D544" s="6"/>
      <c r="E544" s="6"/>
      <c r="F544" s="6">
        <v>342</v>
      </c>
      <c r="G544" s="6" t="s">
        <v>67</v>
      </c>
      <c r="H544" s="6" t="s">
        <v>2479</v>
      </c>
    </row>
    <row r="545" spans="1:8" ht="18.75" customHeight="1" thickBot="1">
      <c r="A545" s="11" t="s">
        <v>111</v>
      </c>
      <c r="B545" s="25"/>
      <c r="C545" s="7"/>
      <c r="D545" s="6"/>
      <c r="E545" s="6"/>
      <c r="F545" s="6">
        <v>342</v>
      </c>
      <c r="G545" s="6" t="s">
        <v>67</v>
      </c>
      <c r="H545" s="6" t="s">
        <v>2479</v>
      </c>
    </row>
    <row r="546" spans="1:8" ht="18.75" customHeight="1">
      <c r="A546" s="10" t="s">
        <v>112</v>
      </c>
      <c r="B546" s="34" t="str">
        <f>_xlfn.LET(_xlpm.inp,$B$545,_xlpm.nInp,_xlfn.LET(_xlpm.raw,UPPER(TRIM($B$545)),_xlpm.clean,SUBSTITUTE(SUBSTITUTE(SUBSTITUTE(SUBSTITUTE(SUBSTITUTE(_xlpm.raw,"，",","),"、",","),"；",","),"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46" s="19"/>
      <c r="D546" s="6"/>
      <c r="E546" s="6"/>
      <c r="F546" s="6">
        <v>342</v>
      </c>
      <c r="G546" s="6" t="s">
        <v>67</v>
      </c>
      <c r="H546" s="6" t="s">
        <v>2479</v>
      </c>
    </row>
    <row r="547" spans="1:8" ht="18.75" customHeight="1">
      <c r="A547" s="10" t="s">
        <v>113</v>
      </c>
      <c r="B547" s="35" t="str">
        <f>_xlfn.LET(_xlpm.inp,$B$545,_xlpm.nStd,_xlfn.LET(_xlpm.raw,UPPER(TRIM($G$537)),_xlpm.clean,SUBSTITUTE(SUBSTITUTE(SUBSTITUTE(SUBSTITUTE(SUBSTITUTE(_xlpm.raw,"，",","),"、",","),"；",","),"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47" s="18"/>
      <c r="D547" s="6"/>
      <c r="E547" s="6"/>
      <c r="F547" s="6">
        <v>342</v>
      </c>
      <c r="G547" s="6" t="s">
        <v>67</v>
      </c>
      <c r="H547" s="6" t="s">
        <v>2479</v>
      </c>
    </row>
    <row r="548" spans="1:8" ht="18.75" customHeight="1">
      <c r="A548" s="37" t="s">
        <v>114</v>
      </c>
      <c r="B548" s="52" t="str">
        <f>_xlfn.LET(_xlpm.inp,$B$545,_xlpm.p,$H$537,IF(OR(LEN(TRIM(_xlpm.inp))=0,LEN(TRIM(_xlpm.p))=0,_xlpm.p=0),"",_xlpm.p))</f>
        <v/>
      </c>
      <c r="C548" s="53"/>
      <c r="D548" s="6"/>
      <c r="E548" s="6"/>
      <c r="F548" s="6">
        <v>342</v>
      </c>
      <c r="G548" s="6" t="s">
        <v>67</v>
      </c>
      <c r="H548" s="6" t="s">
        <v>2479</v>
      </c>
    </row>
    <row r="549" spans="1:8" ht="18.75" customHeight="1" thickBot="1">
      <c r="A549" s="12"/>
      <c r="B549" s="54"/>
      <c r="C549" s="55"/>
      <c r="D549" s="6"/>
      <c r="E549" s="6"/>
      <c r="F549" s="6">
        <v>342</v>
      </c>
      <c r="G549" s="6" t="s">
        <v>67</v>
      </c>
      <c r="H549" s="6" t="s">
        <v>2479</v>
      </c>
    </row>
    <row r="550" spans="1:8" ht="58.5" customHeight="1" thickTop="1" thickBot="1">
      <c r="A550" s="8" t="s">
        <v>2483</v>
      </c>
      <c r="B550" s="56" t="s">
        <v>2484</v>
      </c>
      <c r="C550" s="73"/>
      <c r="D550" s="6"/>
      <c r="E550" s="6"/>
      <c r="F550" s="6">
        <v>343</v>
      </c>
      <c r="G550" s="6" t="s">
        <v>26</v>
      </c>
      <c r="H550" s="6" t="s">
        <v>2485</v>
      </c>
    </row>
    <row r="551" spans="1:8" ht="18.75" customHeight="1">
      <c r="A551" s="9"/>
      <c r="B551" s="74"/>
      <c r="C551" s="75"/>
      <c r="D551" s="6"/>
      <c r="E551" s="6"/>
      <c r="F551" s="6">
        <v>343</v>
      </c>
      <c r="G551" s="6" t="s">
        <v>26</v>
      </c>
      <c r="H551" s="6" t="s">
        <v>2485</v>
      </c>
    </row>
    <row r="552" spans="1:8" ht="18.75" customHeight="1">
      <c r="A552" s="10" t="s">
        <v>107</v>
      </c>
      <c r="B552" s="64" t="s">
        <v>2486</v>
      </c>
      <c r="C552" s="65"/>
      <c r="D552" s="6"/>
      <c r="E552" s="6"/>
      <c r="F552" s="6">
        <v>343</v>
      </c>
      <c r="G552" s="6" t="s">
        <v>26</v>
      </c>
      <c r="H552" s="6" t="s">
        <v>2485</v>
      </c>
    </row>
    <row r="553" spans="1:8" ht="18.75" customHeight="1">
      <c r="A553" s="10" t="s">
        <v>108</v>
      </c>
      <c r="B553" s="64" t="s">
        <v>2487</v>
      </c>
      <c r="C553" s="65"/>
      <c r="D553" s="6"/>
      <c r="E553" s="6"/>
      <c r="F553" s="6">
        <v>343</v>
      </c>
      <c r="G553" s="6" t="s">
        <v>26</v>
      </c>
      <c r="H553" s="6" t="s">
        <v>2485</v>
      </c>
    </row>
    <row r="554" spans="1:8" ht="18.75" customHeight="1">
      <c r="A554" s="10" t="s">
        <v>109</v>
      </c>
      <c r="B554" s="64" t="s">
        <v>2488</v>
      </c>
      <c r="C554" s="65"/>
      <c r="D554" s="6"/>
      <c r="E554" s="6"/>
      <c r="F554" s="6">
        <v>343</v>
      </c>
      <c r="G554" s="6" t="s">
        <v>26</v>
      </c>
      <c r="H554" s="6" t="s">
        <v>2485</v>
      </c>
    </row>
    <row r="555" spans="1:8" ht="18.75" customHeight="1">
      <c r="A555" s="10" t="s">
        <v>110</v>
      </c>
      <c r="B555" s="64" t="s">
        <v>2489</v>
      </c>
      <c r="C555" s="65"/>
      <c r="D555" s="6"/>
      <c r="E555" s="6"/>
      <c r="F555" s="6">
        <v>343</v>
      </c>
      <c r="G555" s="6" t="s">
        <v>26</v>
      </c>
      <c r="H555" s="6" t="s">
        <v>2485</v>
      </c>
    </row>
    <row r="556" spans="1:8" ht="18.75" customHeight="1">
      <c r="A556" s="10"/>
      <c r="B556" s="62"/>
      <c r="C556" s="63"/>
      <c r="D556" s="6"/>
      <c r="E556" s="6"/>
      <c r="F556" s="6">
        <v>343</v>
      </c>
      <c r="G556" s="6" t="s">
        <v>26</v>
      </c>
      <c r="H556" s="6" t="s">
        <v>2485</v>
      </c>
    </row>
    <row r="557" spans="1:8" ht="18.75" customHeight="1" thickBot="1">
      <c r="A557" s="10"/>
      <c r="B557" s="66"/>
      <c r="C557" s="67"/>
      <c r="D557" s="6"/>
      <c r="E557" s="6"/>
      <c r="F557" s="6">
        <v>343</v>
      </c>
      <c r="G557" s="6" t="s">
        <v>26</v>
      </c>
      <c r="H557" s="6" t="s">
        <v>2485</v>
      </c>
    </row>
    <row r="558" spans="1:8" ht="18.75" customHeight="1" thickBot="1">
      <c r="A558" s="11" t="s">
        <v>111</v>
      </c>
      <c r="B558" s="25"/>
      <c r="C558" s="7"/>
      <c r="D558" s="6"/>
      <c r="E558" s="6"/>
      <c r="F558" s="6">
        <v>343</v>
      </c>
      <c r="G558" s="6" t="s">
        <v>26</v>
      </c>
      <c r="H558" s="6" t="s">
        <v>2485</v>
      </c>
    </row>
    <row r="559" spans="1:8" ht="18.75" customHeight="1">
      <c r="A559" s="10" t="s">
        <v>112</v>
      </c>
      <c r="B559" s="34" t="str">
        <f>_xlfn.LET(_xlpm.inp,$B$558,_xlpm.nInp,_xlfn.LET(_xlpm.raw,UPPER(TRIM($B$558)),_xlpm.clean,SUBSTITUTE(SUBSTITUTE(SUBSTITUTE(SUBSTITUTE(SUBSTITUTE(_xlpm.raw,"，",","),"、",","),"；",","),"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59" s="19"/>
      <c r="D559" s="6"/>
      <c r="E559" s="6"/>
      <c r="F559" s="6">
        <v>343</v>
      </c>
      <c r="G559" s="6" t="s">
        <v>26</v>
      </c>
      <c r="H559" s="6" t="s">
        <v>2485</v>
      </c>
    </row>
    <row r="560" spans="1:8" ht="18.75" customHeight="1">
      <c r="A560" s="10" t="s">
        <v>113</v>
      </c>
      <c r="B560" s="35" t="str">
        <f>_xlfn.LET(_xlpm.inp,$B$558,_xlpm.nStd,_xlfn.LET(_xlpm.raw,UPPER(TRIM($G$550)),_xlpm.clean,SUBSTITUTE(SUBSTITUTE(SUBSTITUTE(SUBSTITUTE(SUBSTITUTE(_xlpm.raw,"，",","),"、",","),"；",","),"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60" s="18"/>
      <c r="D560" s="6"/>
      <c r="E560" s="6"/>
      <c r="F560" s="6">
        <v>343</v>
      </c>
      <c r="G560" s="6" t="s">
        <v>26</v>
      </c>
      <c r="H560" s="6" t="s">
        <v>2485</v>
      </c>
    </row>
    <row r="561" spans="1:8" ht="18.75" customHeight="1">
      <c r="A561" s="37" t="s">
        <v>114</v>
      </c>
      <c r="B561" s="52" t="str">
        <f>_xlfn.LET(_xlpm.inp,$B$558,_xlpm.p,$H$550,IF(OR(LEN(TRIM(_xlpm.inp))=0,LEN(TRIM(_xlpm.p))=0,_xlpm.p=0),"",_xlpm.p))</f>
        <v/>
      </c>
      <c r="C561" s="53"/>
      <c r="D561" s="6"/>
      <c r="E561" s="6"/>
      <c r="F561" s="6">
        <v>343</v>
      </c>
      <c r="G561" s="6" t="s">
        <v>26</v>
      </c>
      <c r="H561" s="6" t="s">
        <v>2485</v>
      </c>
    </row>
    <row r="562" spans="1:8" ht="18.75" customHeight="1" thickBot="1">
      <c r="A562" s="12"/>
      <c r="B562" s="54"/>
      <c r="C562" s="55"/>
      <c r="D562" s="6"/>
      <c r="E562" s="6"/>
      <c r="F562" s="6">
        <v>343</v>
      </c>
      <c r="G562" s="6" t="s">
        <v>26</v>
      </c>
      <c r="H562" s="6" t="s">
        <v>2485</v>
      </c>
    </row>
    <row r="563" spans="1:8" ht="58.5" customHeight="1" thickTop="1" thickBot="1">
      <c r="A563" s="8" t="s">
        <v>2490</v>
      </c>
      <c r="B563" s="56" t="s">
        <v>2491</v>
      </c>
      <c r="C563" s="73"/>
      <c r="D563" s="6"/>
      <c r="E563" s="6"/>
      <c r="F563" s="6">
        <v>344</v>
      </c>
      <c r="G563" s="6" t="s">
        <v>28</v>
      </c>
      <c r="H563" s="6"/>
    </row>
    <row r="564" spans="1:8" ht="18.75" customHeight="1">
      <c r="A564" s="9"/>
      <c r="B564" s="74"/>
      <c r="C564" s="75"/>
      <c r="D564" s="6"/>
      <c r="E564" s="6"/>
      <c r="F564" s="6">
        <v>344</v>
      </c>
      <c r="G564" s="6" t="s">
        <v>28</v>
      </c>
      <c r="H564" s="6"/>
    </row>
    <row r="565" spans="1:8" ht="18.75" customHeight="1">
      <c r="A565" s="10" t="s">
        <v>107</v>
      </c>
      <c r="B565" s="64" t="s">
        <v>2492</v>
      </c>
      <c r="C565" s="65"/>
      <c r="D565" s="6"/>
      <c r="E565" s="6"/>
      <c r="F565" s="6">
        <v>344</v>
      </c>
      <c r="G565" s="6" t="s">
        <v>28</v>
      </c>
      <c r="H565" s="6"/>
    </row>
    <row r="566" spans="1:8" ht="18.75" customHeight="1">
      <c r="A566" s="10" t="s">
        <v>108</v>
      </c>
      <c r="B566" s="64" t="s">
        <v>2493</v>
      </c>
      <c r="C566" s="65"/>
      <c r="D566" s="6"/>
      <c r="E566" s="6"/>
      <c r="F566" s="6">
        <v>344</v>
      </c>
      <c r="G566" s="6" t="s">
        <v>28</v>
      </c>
      <c r="H566" s="6"/>
    </row>
    <row r="567" spans="1:8" ht="18.75" customHeight="1">
      <c r="A567" s="10" t="s">
        <v>109</v>
      </c>
      <c r="B567" s="64" t="s">
        <v>2494</v>
      </c>
      <c r="C567" s="65"/>
      <c r="D567" s="6"/>
      <c r="E567" s="6"/>
      <c r="F567" s="6">
        <v>344</v>
      </c>
      <c r="G567" s="6" t="s">
        <v>28</v>
      </c>
      <c r="H567" s="6"/>
    </row>
    <row r="568" spans="1:8" ht="18.75" customHeight="1">
      <c r="A568" s="10" t="s">
        <v>110</v>
      </c>
      <c r="B568" s="64" t="s">
        <v>2495</v>
      </c>
      <c r="C568" s="65"/>
      <c r="D568" s="6"/>
      <c r="E568" s="6"/>
      <c r="F568" s="6">
        <v>344</v>
      </c>
      <c r="G568" s="6" t="s">
        <v>28</v>
      </c>
      <c r="H568" s="6"/>
    </row>
    <row r="569" spans="1:8" ht="18.75" customHeight="1">
      <c r="A569" s="10"/>
      <c r="B569" s="62"/>
      <c r="C569" s="63"/>
      <c r="D569" s="6"/>
      <c r="E569" s="6"/>
      <c r="F569" s="6">
        <v>344</v>
      </c>
      <c r="G569" s="6" t="s">
        <v>28</v>
      </c>
      <c r="H569" s="6"/>
    </row>
    <row r="570" spans="1:8" ht="18.75" customHeight="1" thickBot="1">
      <c r="A570" s="10"/>
      <c r="B570" s="66"/>
      <c r="C570" s="67"/>
      <c r="D570" s="6"/>
      <c r="E570" s="6"/>
      <c r="F570" s="6">
        <v>344</v>
      </c>
      <c r="G570" s="6" t="s">
        <v>28</v>
      </c>
      <c r="H570" s="6"/>
    </row>
    <row r="571" spans="1:8" ht="18.75" customHeight="1" thickBot="1">
      <c r="A571" s="11" t="s">
        <v>111</v>
      </c>
      <c r="B571" s="25"/>
      <c r="C571" s="7"/>
      <c r="D571" s="6"/>
      <c r="E571" s="6"/>
      <c r="F571" s="6">
        <v>344</v>
      </c>
      <c r="G571" s="6" t="s">
        <v>28</v>
      </c>
      <c r="H571" s="6"/>
    </row>
    <row r="572" spans="1:8" ht="18.75" customHeight="1">
      <c r="A572" s="10" t="s">
        <v>112</v>
      </c>
      <c r="B572" s="34" t="str">
        <f>_xlfn.LET(_xlpm.inp,$B$571,_xlpm.nInp,_xlfn.LET(_xlpm.raw,UPPER(TRIM($B$571)),_xlpm.clean,SUBSTITUTE(SUBSTITUTE(SUBSTITUTE(SUBSTITUTE(SUBSTITUTE(_xlpm.raw,"，",","),"、",","),"；",","),"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72" s="19"/>
      <c r="D572" s="6"/>
      <c r="E572" s="6"/>
      <c r="F572" s="6">
        <v>344</v>
      </c>
      <c r="G572" s="6" t="s">
        <v>28</v>
      </c>
      <c r="H572" s="6"/>
    </row>
    <row r="573" spans="1:8" ht="18.75" customHeight="1">
      <c r="A573" s="10" t="s">
        <v>113</v>
      </c>
      <c r="B573" s="35" t="str">
        <f>_xlfn.LET(_xlpm.inp,$B$571,_xlpm.nStd,_xlfn.LET(_xlpm.raw,UPPER(TRIM($G$563)),_xlpm.clean,SUBSTITUTE(SUBSTITUTE(SUBSTITUTE(SUBSTITUTE(SUBSTITUTE(_xlpm.raw,"，",","),"、",","),"；",","),"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73" s="18"/>
      <c r="D573" s="6"/>
      <c r="E573" s="6"/>
      <c r="F573" s="6">
        <v>344</v>
      </c>
      <c r="G573" s="6" t="s">
        <v>28</v>
      </c>
      <c r="H573" s="6"/>
    </row>
    <row r="574" spans="1:8" ht="18.75" customHeight="1">
      <c r="A574" s="37" t="s">
        <v>114</v>
      </c>
      <c r="B574" s="52" t="str">
        <f>_xlfn.LET(_xlpm.inp,$B$571,_xlpm.p,$H$563,IF(OR(LEN(TRIM(_xlpm.inp))=0,LEN(TRIM(_xlpm.p))=0,_xlpm.p=0),"",_xlpm.p))</f>
        <v/>
      </c>
      <c r="C574" s="53"/>
      <c r="D574" s="6"/>
      <c r="E574" s="6"/>
      <c r="F574" s="6">
        <v>344</v>
      </c>
      <c r="G574" s="6" t="s">
        <v>28</v>
      </c>
      <c r="H574" s="6"/>
    </row>
    <row r="575" spans="1:8" ht="18.75" customHeight="1" thickBot="1">
      <c r="A575" s="12"/>
      <c r="B575" s="54"/>
      <c r="C575" s="55"/>
      <c r="D575" s="6"/>
      <c r="E575" s="6"/>
      <c r="F575" s="6">
        <v>344</v>
      </c>
      <c r="G575" s="6" t="s">
        <v>28</v>
      </c>
      <c r="H575" s="6"/>
    </row>
    <row r="576" spans="1:8" ht="58.5" customHeight="1" thickTop="1" thickBot="1">
      <c r="A576" s="8" t="s">
        <v>2496</v>
      </c>
      <c r="B576" s="56" t="s">
        <v>2497</v>
      </c>
      <c r="C576" s="73"/>
      <c r="D576" s="6"/>
      <c r="E576" s="6"/>
      <c r="F576" s="6">
        <v>345</v>
      </c>
      <c r="G576" s="6" t="s">
        <v>26</v>
      </c>
      <c r="H576" s="6" t="s">
        <v>2498</v>
      </c>
    </row>
    <row r="577" spans="1:8" ht="18.75" customHeight="1">
      <c r="A577" s="9"/>
      <c r="B577" s="74"/>
      <c r="C577" s="75"/>
      <c r="D577" s="6"/>
      <c r="E577" s="6"/>
      <c r="F577" s="6">
        <v>345</v>
      </c>
      <c r="G577" s="6" t="s">
        <v>26</v>
      </c>
      <c r="H577" s="6" t="s">
        <v>2498</v>
      </c>
    </row>
    <row r="578" spans="1:8" ht="18.75" customHeight="1">
      <c r="A578" s="10" t="s">
        <v>107</v>
      </c>
      <c r="B578" s="64" t="s">
        <v>2499</v>
      </c>
      <c r="C578" s="65"/>
      <c r="D578" s="6"/>
      <c r="E578" s="6"/>
      <c r="F578" s="6">
        <v>345</v>
      </c>
      <c r="G578" s="6" t="s">
        <v>26</v>
      </c>
      <c r="H578" s="6" t="s">
        <v>2498</v>
      </c>
    </row>
    <row r="579" spans="1:8" ht="18.75" customHeight="1">
      <c r="A579" s="10" t="s">
        <v>108</v>
      </c>
      <c r="B579" s="64" t="s">
        <v>2500</v>
      </c>
      <c r="C579" s="65"/>
      <c r="D579" s="6"/>
      <c r="E579" s="6"/>
      <c r="F579" s="6">
        <v>345</v>
      </c>
      <c r="G579" s="6" t="s">
        <v>26</v>
      </c>
      <c r="H579" s="6" t="s">
        <v>2498</v>
      </c>
    </row>
    <row r="580" spans="1:8" ht="18.75" customHeight="1">
      <c r="A580" s="10" t="s">
        <v>109</v>
      </c>
      <c r="B580" s="64" t="s">
        <v>2501</v>
      </c>
      <c r="C580" s="65"/>
      <c r="D580" s="6"/>
      <c r="E580" s="6"/>
      <c r="F580" s="6">
        <v>345</v>
      </c>
      <c r="G580" s="6" t="s">
        <v>26</v>
      </c>
      <c r="H580" s="6" t="s">
        <v>2498</v>
      </c>
    </row>
    <row r="581" spans="1:8" ht="18.75" customHeight="1">
      <c r="A581" s="10" t="s">
        <v>110</v>
      </c>
      <c r="B581" s="64" t="s">
        <v>2502</v>
      </c>
      <c r="C581" s="65"/>
      <c r="D581" s="6"/>
      <c r="E581" s="6"/>
      <c r="F581" s="6">
        <v>345</v>
      </c>
      <c r="G581" s="6" t="s">
        <v>26</v>
      </c>
      <c r="H581" s="6" t="s">
        <v>2498</v>
      </c>
    </row>
    <row r="582" spans="1:8" ht="18.75" customHeight="1">
      <c r="A582" s="10"/>
      <c r="B582" s="62"/>
      <c r="C582" s="63"/>
      <c r="D582" s="6"/>
      <c r="E582" s="6"/>
      <c r="F582" s="6">
        <v>345</v>
      </c>
      <c r="G582" s="6" t="s">
        <v>26</v>
      </c>
      <c r="H582" s="6" t="s">
        <v>2498</v>
      </c>
    </row>
    <row r="583" spans="1:8" ht="18.75" customHeight="1" thickBot="1">
      <c r="A583" s="10"/>
      <c r="B583" s="66"/>
      <c r="C583" s="67"/>
      <c r="D583" s="6"/>
      <c r="E583" s="6"/>
      <c r="F583" s="6">
        <v>345</v>
      </c>
      <c r="G583" s="6" t="s">
        <v>26</v>
      </c>
      <c r="H583" s="6" t="s">
        <v>2498</v>
      </c>
    </row>
    <row r="584" spans="1:8" ht="18.75" customHeight="1" thickBot="1">
      <c r="A584" s="11" t="s">
        <v>111</v>
      </c>
      <c r="B584" s="25"/>
      <c r="C584" s="7"/>
      <c r="D584" s="6"/>
      <c r="E584" s="6"/>
      <c r="F584" s="6">
        <v>345</v>
      </c>
      <c r="G584" s="6" t="s">
        <v>26</v>
      </c>
      <c r="H584" s="6" t="s">
        <v>2498</v>
      </c>
    </row>
    <row r="585" spans="1:8" ht="18.75" customHeight="1">
      <c r="A585" s="10" t="s">
        <v>112</v>
      </c>
      <c r="B585" s="34" t="str">
        <f>_xlfn.LET(_xlpm.inp,$B$584,_xlpm.nInp,_xlfn.LET(_xlpm.raw,UPPER(TRIM($B$584)),_xlpm.clean,SUBSTITUTE(SUBSTITUTE(SUBSTITUTE(SUBSTITUTE(SUBSTITUTE(_xlpm.raw,"，",","),"、",","),"；",","),"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85" s="19"/>
      <c r="D585" s="6"/>
      <c r="E585" s="6"/>
      <c r="F585" s="6">
        <v>345</v>
      </c>
      <c r="G585" s="6" t="s">
        <v>26</v>
      </c>
      <c r="H585" s="6" t="s">
        <v>2498</v>
      </c>
    </row>
    <row r="586" spans="1:8" ht="18.75" customHeight="1">
      <c r="A586" s="10" t="s">
        <v>113</v>
      </c>
      <c r="B586" s="35" t="str">
        <f>_xlfn.LET(_xlpm.inp,$B$584,_xlpm.nStd,_xlfn.LET(_xlpm.raw,UPPER(TRIM($G$576)),_xlpm.clean,SUBSTITUTE(SUBSTITUTE(SUBSTITUTE(SUBSTITUTE(SUBSTITUTE(_xlpm.raw,"，",","),"、",","),"；",","),"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86" s="18"/>
      <c r="D586" s="6"/>
      <c r="E586" s="6"/>
      <c r="F586" s="6">
        <v>345</v>
      </c>
      <c r="G586" s="6" t="s">
        <v>26</v>
      </c>
      <c r="H586" s="6" t="s">
        <v>2498</v>
      </c>
    </row>
    <row r="587" spans="1:8" ht="18.75" customHeight="1">
      <c r="A587" s="37" t="s">
        <v>114</v>
      </c>
      <c r="B587" s="52" t="str">
        <f>_xlfn.LET(_xlpm.inp,$B$584,_xlpm.p,$H$576,IF(OR(LEN(TRIM(_xlpm.inp))=0,LEN(TRIM(_xlpm.p))=0,_xlpm.p=0),"",_xlpm.p))</f>
        <v/>
      </c>
      <c r="C587" s="53"/>
      <c r="D587" s="6"/>
      <c r="E587" s="6"/>
      <c r="F587" s="6">
        <v>345</v>
      </c>
      <c r="G587" s="6" t="s">
        <v>26</v>
      </c>
      <c r="H587" s="6" t="s">
        <v>2498</v>
      </c>
    </row>
    <row r="588" spans="1:8" ht="18.75" customHeight="1" thickBot="1">
      <c r="A588" s="12"/>
      <c r="B588" s="54"/>
      <c r="C588" s="55"/>
      <c r="D588" s="6"/>
      <c r="E588" s="6"/>
      <c r="F588" s="6">
        <v>345</v>
      </c>
      <c r="G588" s="6" t="s">
        <v>26</v>
      </c>
      <c r="H588" s="6" t="s">
        <v>2498</v>
      </c>
    </row>
    <row r="589" spans="1:8" ht="58.5" customHeight="1" thickTop="1" thickBot="1">
      <c r="A589" s="8" t="s">
        <v>2503</v>
      </c>
      <c r="B589" s="56" t="s">
        <v>2504</v>
      </c>
      <c r="C589" s="73"/>
      <c r="D589" s="6"/>
      <c r="E589" s="6"/>
      <c r="F589" s="6">
        <v>346</v>
      </c>
      <c r="G589" s="6" t="s">
        <v>27</v>
      </c>
      <c r="H589" s="6" t="s">
        <v>2505</v>
      </c>
    </row>
    <row r="590" spans="1:8" ht="18.75" customHeight="1">
      <c r="A590" s="9"/>
      <c r="B590" s="74"/>
      <c r="C590" s="75"/>
      <c r="D590" s="6"/>
      <c r="E590" s="6"/>
      <c r="F590" s="6">
        <v>346</v>
      </c>
      <c r="G590" s="6" t="s">
        <v>27</v>
      </c>
      <c r="H590" s="6" t="s">
        <v>2505</v>
      </c>
    </row>
    <row r="591" spans="1:8" ht="18.75" customHeight="1">
      <c r="A591" s="10" t="s">
        <v>107</v>
      </c>
      <c r="B591" s="64" t="s">
        <v>2506</v>
      </c>
      <c r="C591" s="65"/>
      <c r="D591" s="6"/>
      <c r="E591" s="6"/>
      <c r="F591" s="6">
        <v>346</v>
      </c>
      <c r="G591" s="6" t="s">
        <v>27</v>
      </c>
      <c r="H591" s="6" t="s">
        <v>2505</v>
      </c>
    </row>
    <row r="592" spans="1:8" ht="18.75" customHeight="1">
      <c r="A592" s="10" t="s">
        <v>108</v>
      </c>
      <c r="B592" s="64" t="s">
        <v>2507</v>
      </c>
      <c r="C592" s="65"/>
      <c r="D592" s="6"/>
      <c r="E592" s="6"/>
      <c r="F592" s="6">
        <v>346</v>
      </c>
      <c r="G592" s="6" t="s">
        <v>27</v>
      </c>
      <c r="H592" s="6" t="s">
        <v>2505</v>
      </c>
    </row>
    <row r="593" spans="1:8" ht="18.75" customHeight="1">
      <c r="A593" s="10" t="s">
        <v>109</v>
      </c>
      <c r="B593" s="64" t="s">
        <v>2508</v>
      </c>
      <c r="C593" s="65"/>
      <c r="D593" s="6"/>
      <c r="E593" s="6"/>
      <c r="F593" s="6">
        <v>346</v>
      </c>
      <c r="G593" s="6" t="s">
        <v>27</v>
      </c>
      <c r="H593" s="6" t="s">
        <v>2505</v>
      </c>
    </row>
    <row r="594" spans="1:8" ht="18.75" customHeight="1">
      <c r="A594" s="10" t="s">
        <v>110</v>
      </c>
      <c r="B594" s="64" t="s">
        <v>2509</v>
      </c>
      <c r="C594" s="65"/>
      <c r="D594" s="6"/>
      <c r="E594" s="6"/>
      <c r="F594" s="6">
        <v>346</v>
      </c>
      <c r="G594" s="6" t="s">
        <v>27</v>
      </c>
      <c r="H594" s="6" t="s">
        <v>2505</v>
      </c>
    </row>
    <row r="595" spans="1:8" ht="18.75" customHeight="1">
      <c r="A595" s="10"/>
      <c r="B595" s="62"/>
      <c r="C595" s="63"/>
      <c r="D595" s="6"/>
      <c r="E595" s="6"/>
      <c r="F595" s="6">
        <v>346</v>
      </c>
      <c r="G595" s="6" t="s">
        <v>27</v>
      </c>
      <c r="H595" s="6" t="s">
        <v>2505</v>
      </c>
    </row>
    <row r="596" spans="1:8" ht="18.75" customHeight="1" thickBot="1">
      <c r="A596" s="10"/>
      <c r="B596" s="66"/>
      <c r="C596" s="67"/>
      <c r="D596" s="6"/>
      <c r="E596" s="6"/>
      <c r="F596" s="6">
        <v>346</v>
      </c>
      <c r="G596" s="6" t="s">
        <v>27</v>
      </c>
      <c r="H596" s="6" t="s">
        <v>2505</v>
      </c>
    </row>
    <row r="597" spans="1:8" ht="18.75" customHeight="1" thickBot="1">
      <c r="A597" s="11" t="s">
        <v>111</v>
      </c>
      <c r="B597" s="25"/>
      <c r="C597" s="7"/>
      <c r="D597" s="6"/>
      <c r="E597" s="6"/>
      <c r="F597" s="6">
        <v>346</v>
      </c>
      <c r="G597" s="6" t="s">
        <v>27</v>
      </c>
      <c r="H597" s="6" t="s">
        <v>2505</v>
      </c>
    </row>
    <row r="598" spans="1:8" ht="18.75" customHeight="1">
      <c r="A598" s="10" t="s">
        <v>112</v>
      </c>
      <c r="B598" s="34" t="str">
        <f>_xlfn.LET(_xlpm.inp,$B$597,_xlpm.nInp,_xlfn.LET(_xlpm.raw,UPPER(TRIM($B$597)),_xlpm.clean,SUBSTITUTE(SUBSTITUTE(SUBSTITUTE(SUBSTITUTE(SUBSTITUTE(_xlpm.raw,"，",","),"、",","),"；",","),"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98" s="19"/>
      <c r="D598" s="6"/>
      <c r="E598" s="6"/>
      <c r="F598" s="6">
        <v>346</v>
      </c>
      <c r="G598" s="6" t="s">
        <v>27</v>
      </c>
      <c r="H598" s="6" t="s">
        <v>2505</v>
      </c>
    </row>
    <row r="599" spans="1:8" ht="18.75" customHeight="1">
      <c r="A599" s="10" t="s">
        <v>113</v>
      </c>
      <c r="B599" s="35" t="str">
        <f>_xlfn.LET(_xlpm.inp,$B$597,_xlpm.nStd,_xlfn.LET(_xlpm.raw,UPPER(TRIM($G$589)),_xlpm.clean,SUBSTITUTE(SUBSTITUTE(SUBSTITUTE(SUBSTITUTE(SUBSTITUTE(_xlpm.raw,"，",","),"、",","),"；",","),"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99" s="18"/>
      <c r="D599" s="6"/>
      <c r="E599" s="6"/>
      <c r="F599" s="6">
        <v>346</v>
      </c>
      <c r="G599" s="6" t="s">
        <v>27</v>
      </c>
      <c r="H599" s="6" t="s">
        <v>2505</v>
      </c>
    </row>
    <row r="600" spans="1:8" ht="18.75" customHeight="1">
      <c r="A600" s="37" t="s">
        <v>114</v>
      </c>
      <c r="B600" s="52" t="str">
        <f>_xlfn.LET(_xlpm.inp,$B$597,_xlpm.p,$H$589,IF(OR(LEN(TRIM(_xlpm.inp))=0,LEN(TRIM(_xlpm.p))=0,_xlpm.p=0),"",_xlpm.p))</f>
        <v/>
      </c>
      <c r="C600" s="53"/>
      <c r="D600" s="6"/>
      <c r="E600" s="6"/>
      <c r="F600" s="6">
        <v>346</v>
      </c>
      <c r="G600" s="6" t="s">
        <v>27</v>
      </c>
      <c r="H600" s="6" t="s">
        <v>2505</v>
      </c>
    </row>
    <row r="601" spans="1:8" ht="18.75" customHeight="1" thickBot="1">
      <c r="A601" s="12"/>
      <c r="B601" s="54"/>
      <c r="C601" s="55"/>
      <c r="D601" s="6"/>
      <c r="E601" s="6"/>
      <c r="F601" s="6">
        <v>346</v>
      </c>
      <c r="G601" s="6" t="s">
        <v>27</v>
      </c>
      <c r="H601" s="6" t="s">
        <v>2505</v>
      </c>
    </row>
    <row r="602" spans="1:8" ht="58.5" customHeight="1" thickTop="1" thickBot="1">
      <c r="A602" s="8" t="s">
        <v>2510</v>
      </c>
      <c r="B602" s="56" t="s">
        <v>2511</v>
      </c>
      <c r="C602" s="73"/>
      <c r="D602" s="6"/>
      <c r="E602" s="6"/>
      <c r="F602" s="6">
        <v>347</v>
      </c>
      <c r="G602" s="6" t="s">
        <v>18</v>
      </c>
      <c r="H602" s="6" t="s">
        <v>2512</v>
      </c>
    </row>
    <row r="603" spans="1:8" ht="18.75" customHeight="1">
      <c r="A603" s="9"/>
      <c r="B603" s="74"/>
      <c r="C603" s="75"/>
      <c r="D603" s="6"/>
      <c r="E603" s="6"/>
      <c r="F603" s="6">
        <v>347</v>
      </c>
      <c r="G603" s="6" t="s">
        <v>18</v>
      </c>
      <c r="H603" s="6" t="s">
        <v>2512</v>
      </c>
    </row>
    <row r="604" spans="1:8" ht="18.75" customHeight="1">
      <c r="A604" s="10" t="s">
        <v>107</v>
      </c>
      <c r="B604" s="64" t="s">
        <v>2513</v>
      </c>
      <c r="C604" s="65"/>
      <c r="D604" s="6"/>
      <c r="E604" s="6"/>
      <c r="F604" s="6">
        <v>347</v>
      </c>
      <c r="G604" s="6" t="s">
        <v>18</v>
      </c>
      <c r="H604" s="6" t="s">
        <v>2512</v>
      </c>
    </row>
    <row r="605" spans="1:8" ht="18.75" customHeight="1">
      <c r="A605" s="10" t="s">
        <v>108</v>
      </c>
      <c r="B605" s="64" t="s">
        <v>2514</v>
      </c>
      <c r="C605" s="65"/>
      <c r="D605" s="6"/>
      <c r="E605" s="6"/>
      <c r="F605" s="6">
        <v>347</v>
      </c>
      <c r="G605" s="6" t="s">
        <v>18</v>
      </c>
      <c r="H605" s="6" t="s">
        <v>2512</v>
      </c>
    </row>
    <row r="606" spans="1:8" ht="18.75" customHeight="1">
      <c r="A606" s="10" t="s">
        <v>109</v>
      </c>
      <c r="B606" s="64" t="s">
        <v>2515</v>
      </c>
      <c r="C606" s="65"/>
      <c r="D606" s="6"/>
      <c r="E606" s="6"/>
      <c r="F606" s="6">
        <v>347</v>
      </c>
      <c r="G606" s="6" t="s">
        <v>18</v>
      </c>
      <c r="H606" s="6" t="s">
        <v>2512</v>
      </c>
    </row>
    <row r="607" spans="1:8" ht="18.75" customHeight="1">
      <c r="A607" s="10" t="s">
        <v>110</v>
      </c>
      <c r="B607" s="64" t="s">
        <v>2516</v>
      </c>
      <c r="C607" s="65"/>
      <c r="D607" s="6"/>
      <c r="E607" s="6"/>
      <c r="F607" s="6">
        <v>347</v>
      </c>
      <c r="G607" s="6" t="s">
        <v>18</v>
      </c>
      <c r="H607" s="6" t="s">
        <v>2512</v>
      </c>
    </row>
    <row r="608" spans="1:8" ht="18.75" customHeight="1">
      <c r="A608" s="10"/>
      <c r="B608" s="62"/>
      <c r="C608" s="63"/>
      <c r="D608" s="6"/>
      <c r="E608" s="6"/>
      <c r="F608" s="6">
        <v>347</v>
      </c>
      <c r="G608" s="6" t="s">
        <v>18</v>
      </c>
      <c r="H608" s="6" t="s">
        <v>2512</v>
      </c>
    </row>
    <row r="609" spans="1:8" ht="18.75" customHeight="1" thickBot="1">
      <c r="A609" s="10"/>
      <c r="B609" s="66"/>
      <c r="C609" s="67"/>
      <c r="D609" s="6"/>
      <c r="E609" s="6"/>
      <c r="F609" s="6">
        <v>347</v>
      </c>
      <c r="G609" s="6" t="s">
        <v>18</v>
      </c>
      <c r="H609" s="6" t="s">
        <v>2512</v>
      </c>
    </row>
    <row r="610" spans="1:8" ht="18.75" customHeight="1" thickBot="1">
      <c r="A610" s="11" t="s">
        <v>111</v>
      </c>
      <c r="B610" s="25"/>
      <c r="C610" s="7"/>
      <c r="D610" s="6"/>
      <c r="E610" s="6"/>
      <c r="F610" s="6">
        <v>347</v>
      </c>
      <c r="G610" s="6" t="s">
        <v>18</v>
      </c>
      <c r="H610" s="6" t="s">
        <v>2512</v>
      </c>
    </row>
    <row r="611" spans="1:8" ht="18.75" customHeight="1">
      <c r="A611" s="10" t="s">
        <v>112</v>
      </c>
      <c r="B611" s="34" t="str">
        <f>_xlfn.LET(_xlpm.inp,$B$610,_xlpm.nInp,_xlfn.LET(_xlpm.raw,UPPER(TRIM($B$610)),_xlpm.clean,SUBSTITUTE(SUBSTITUTE(SUBSTITUTE(SUBSTITUTE(SUBSTITUTE(_xlpm.raw,"，",","),"、",","),"；",","),"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11" s="19"/>
      <c r="D611" s="6"/>
      <c r="E611" s="6"/>
      <c r="F611" s="6">
        <v>347</v>
      </c>
      <c r="G611" s="6" t="s">
        <v>18</v>
      </c>
      <c r="H611" s="6" t="s">
        <v>2512</v>
      </c>
    </row>
    <row r="612" spans="1:8" ht="18.75" customHeight="1">
      <c r="A612" s="10" t="s">
        <v>113</v>
      </c>
      <c r="B612" s="35" t="str">
        <f>_xlfn.LET(_xlpm.inp,$B$610,_xlpm.nStd,_xlfn.LET(_xlpm.raw,UPPER(TRIM($G$602)),_xlpm.clean,SUBSTITUTE(SUBSTITUTE(SUBSTITUTE(SUBSTITUTE(SUBSTITUTE(_xlpm.raw,"，",","),"、",","),"；",","),"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12" s="18"/>
      <c r="D612" s="6"/>
      <c r="E612" s="6"/>
      <c r="F612" s="6">
        <v>347</v>
      </c>
      <c r="G612" s="6" t="s">
        <v>18</v>
      </c>
      <c r="H612" s="6" t="s">
        <v>2512</v>
      </c>
    </row>
    <row r="613" spans="1:8" ht="18.75" customHeight="1">
      <c r="A613" s="37" t="s">
        <v>114</v>
      </c>
      <c r="B613" s="52" t="str">
        <f>_xlfn.LET(_xlpm.inp,$B$610,_xlpm.p,$H$602,IF(OR(LEN(TRIM(_xlpm.inp))=0,LEN(TRIM(_xlpm.p))=0,_xlpm.p=0),"",_xlpm.p))</f>
        <v/>
      </c>
      <c r="C613" s="53"/>
      <c r="D613" s="6"/>
      <c r="E613" s="6"/>
      <c r="F613" s="6">
        <v>347</v>
      </c>
      <c r="G613" s="6" t="s">
        <v>18</v>
      </c>
      <c r="H613" s="6" t="s">
        <v>2512</v>
      </c>
    </row>
    <row r="614" spans="1:8" ht="18.75" customHeight="1" thickBot="1">
      <c r="A614" s="12"/>
      <c r="B614" s="54"/>
      <c r="C614" s="55"/>
      <c r="D614" s="6"/>
      <c r="E614" s="6"/>
      <c r="F614" s="6">
        <v>347</v>
      </c>
      <c r="G614" s="6" t="s">
        <v>18</v>
      </c>
      <c r="H614" s="6" t="s">
        <v>2512</v>
      </c>
    </row>
    <row r="615" spans="1:8" ht="58.5" customHeight="1" thickTop="1" thickBot="1">
      <c r="A615" s="8" t="s">
        <v>2517</v>
      </c>
      <c r="B615" s="56" t="s">
        <v>2518</v>
      </c>
      <c r="C615" s="73"/>
      <c r="D615" s="6"/>
      <c r="E615" s="6"/>
      <c r="F615" s="6">
        <v>348</v>
      </c>
      <c r="G615" s="6" t="s">
        <v>28</v>
      </c>
      <c r="H615" s="6" t="s">
        <v>2519</v>
      </c>
    </row>
    <row r="616" spans="1:8" ht="18.75" customHeight="1">
      <c r="A616" s="9"/>
      <c r="B616" s="74"/>
      <c r="C616" s="75"/>
      <c r="D616" s="6"/>
      <c r="E616" s="6"/>
      <c r="F616" s="6">
        <v>348</v>
      </c>
      <c r="G616" s="6" t="s">
        <v>28</v>
      </c>
      <c r="H616" s="6" t="s">
        <v>2519</v>
      </c>
    </row>
    <row r="617" spans="1:8" ht="18.75" customHeight="1">
      <c r="A617" s="10" t="s">
        <v>107</v>
      </c>
      <c r="B617" s="64" t="s">
        <v>2520</v>
      </c>
      <c r="C617" s="65"/>
      <c r="D617" s="6"/>
      <c r="E617" s="6"/>
      <c r="F617" s="6">
        <v>348</v>
      </c>
      <c r="G617" s="6" t="s">
        <v>28</v>
      </c>
      <c r="H617" s="6" t="s">
        <v>2519</v>
      </c>
    </row>
    <row r="618" spans="1:8" ht="18.75" customHeight="1">
      <c r="A618" s="10" t="s">
        <v>108</v>
      </c>
      <c r="B618" s="64" t="s">
        <v>2521</v>
      </c>
      <c r="C618" s="65"/>
      <c r="D618" s="6"/>
      <c r="E618" s="6"/>
      <c r="F618" s="6">
        <v>348</v>
      </c>
      <c r="G618" s="6" t="s">
        <v>28</v>
      </c>
      <c r="H618" s="6" t="s">
        <v>2519</v>
      </c>
    </row>
    <row r="619" spans="1:8" ht="18.75" customHeight="1">
      <c r="A619" s="10" t="s">
        <v>109</v>
      </c>
      <c r="B619" s="64" t="s">
        <v>2522</v>
      </c>
      <c r="C619" s="65"/>
      <c r="D619" s="6"/>
      <c r="E619" s="6"/>
      <c r="F619" s="6">
        <v>348</v>
      </c>
      <c r="G619" s="6" t="s">
        <v>28</v>
      </c>
      <c r="H619" s="6" t="s">
        <v>2519</v>
      </c>
    </row>
    <row r="620" spans="1:8" ht="18.75" customHeight="1">
      <c r="A620" s="10" t="s">
        <v>110</v>
      </c>
      <c r="B620" s="64" t="s">
        <v>2523</v>
      </c>
      <c r="C620" s="65"/>
      <c r="D620" s="6"/>
      <c r="E620" s="6"/>
      <c r="F620" s="6">
        <v>348</v>
      </c>
      <c r="G620" s="6" t="s">
        <v>28</v>
      </c>
      <c r="H620" s="6" t="s">
        <v>2519</v>
      </c>
    </row>
    <row r="621" spans="1:8" ht="18.75" customHeight="1">
      <c r="A621" s="10"/>
      <c r="B621" s="62"/>
      <c r="C621" s="63"/>
      <c r="D621" s="6"/>
      <c r="E621" s="6"/>
      <c r="F621" s="6">
        <v>348</v>
      </c>
      <c r="G621" s="6" t="s">
        <v>28</v>
      </c>
      <c r="H621" s="6" t="s">
        <v>2519</v>
      </c>
    </row>
    <row r="622" spans="1:8" ht="18.75" customHeight="1" thickBot="1">
      <c r="A622" s="10"/>
      <c r="B622" s="66"/>
      <c r="C622" s="67"/>
      <c r="D622" s="6"/>
      <c r="E622" s="6"/>
      <c r="F622" s="6">
        <v>348</v>
      </c>
      <c r="G622" s="6" t="s">
        <v>28</v>
      </c>
      <c r="H622" s="6" t="s">
        <v>2519</v>
      </c>
    </row>
    <row r="623" spans="1:8" ht="18.75" customHeight="1" thickBot="1">
      <c r="A623" s="11" t="s">
        <v>111</v>
      </c>
      <c r="B623" s="25"/>
      <c r="C623" s="7"/>
      <c r="D623" s="6"/>
      <c r="E623" s="6"/>
      <c r="F623" s="6">
        <v>348</v>
      </c>
      <c r="G623" s="6" t="s">
        <v>28</v>
      </c>
      <c r="H623" s="6" t="s">
        <v>2519</v>
      </c>
    </row>
    <row r="624" spans="1:8" ht="18.75" customHeight="1">
      <c r="A624" s="10" t="s">
        <v>112</v>
      </c>
      <c r="B624" s="34" t="str">
        <f>_xlfn.LET(_xlpm.inp,$B$623,_xlpm.nInp,_xlfn.LET(_xlpm.raw,UPPER(TRIM($B$623)),_xlpm.clean,SUBSTITUTE(SUBSTITUTE(SUBSTITUTE(SUBSTITUTE(SUBSTITUTE(_xlpm.raw,"，",","),"、",","),"；",","),"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24" s="19"/>
      <c r="D624" s="6"/>
      <c r="E624" s="6"/>
      <c r="F624" s="6">
        <v>348</v>
      </c>
      <c r="G624" s="6" t="s">
        <v>28</v>
      </c>
      <c r="H624" s="6" t="s">
        <v>2519</v>
      </c>
    </row>
    <row r="625" spans="1:8" ht="18.75" customHeight="1">
      <c r="A625" s="10" t="s">
        <v>113</v>
      </c>
      <c r="B625" s="35" t="str">
        <f>_xlfn.LET(_xlpm.inp,$B$623,_xlpm.nStd,_xlfn.LET(_xlpm.raw,UPPER(TRIM($G$615)),_xlpm.clean,SUBSTITUTE(SUBSTITUTE(SUBSTITUTE(SUBSTITUTE(SUBSTITUTE(_xlpm.raw,"，",","),"、",","),"；",","),"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25" s="18"/>
      <c r="D625" s="6"/>
      <c r="E625" s="6"/>
      <c r="F625" s="6">
        <v>348</v>
      </c>
      <c r="G625" s="6" t="s">
        <v>28</v>
      </c>
      <c r="H625" s="6" t="s">
        <v>2519</v>
      </c>
    </row>
    <row r="626" spans="1:8" ht="18.75" customHeight="1">
      <c r="A626" s="37" t="s">
        <v>114</v>
      </c>
      <c r="B626" s="52" t="str">
        <f>_xlfn.LET(_xlpm.inp,$B$623,_xlpm.p,$H$615,IF(OR(LEN(TRIM(_xlpm.inp))=0,LEN(TRIM(_xlpm.p))=0,_xlpm.p=0),"",_xlpm.p))</f>
        <v/>
      </c>
      <c r="C626" s="53"/>
      <c r="D626" s="6"/>
      <c r="E626" s="6"/>
      <c r="F626" s="6">
        <v>348</v>
      </c>
      <c r="G626" s="6" t="s">
        <v>28</v>
      </c>
      <c r="H626" s="6" t="s">
        <v>2519</v>
      </c>
    </row>
    <row r="627" spans="1:8" ht="18.75" customHeight="1" thickBot="1">
      <c r="A627" s="12"/>
      <c r="B627" s="54"/>
      <c r="C627" s="55"/>
      <c r="D627" s="6"/>
      <c r="E627" s="6"/>
      <c r="F627" s="6">
        <v>348</v>
      </c>
      <c r="G627" s="6" t="s">
        <v>28</v>
      </c>
      <c r="H627" s="6" t="s">
        <v>2519</v>
      </c>
    </row>
    <row r="628" spans="1:8" ht="58.5" customHeight="1" thickTop="1" thickBot="1">
      <c r="A628" s="8" t="s">
        <v>2524</v>
      </c>
      <c r="B628" s="56" t="s">
        <v>2525</v>
      </c>
      <c r="C628" s="73"/>
      <c r="D628" s="6"/>
      <c r="E628" s="6"/>
      <c r="F628" s="6">
        <v>349</v>
      </c>
      <c r="G628" s="6" t="s">
        <v>61</v>
      </c>
      <c r="H628" s="6" t="s">
        <v>2526</v>
      </c>
    </row>
    <row r="629" spans="1:8" ht="18.75" customHeight="1">
      <c r="A629" s="9"/>
      <c r="B629" s="74"/>
      <c r="C629" s="75"/>
      <c r="D629" s="6"/>
      <c r="E629" s="6"/>
      <c r="F629" s="6">
        <v>349</v>
      </c>
      <c r="G629" s="6" t="s">
        <v>61</v>
      </c>
      <c r="H629" s="6" t="s">
        <v>2526</v>
      </c>
    </row>
    <row r="630" spans="1:8" ht="18.75" customHeight="1">
      <c r="A630" s="10" t="s">
        <v>107</v>
      </c>
      <c r="B630" s="64" t="s">
        <v>2527</v>
      </c>
      <c r="C630" s="65"/>
      <c r="D630" s="6"/>
      <c r="E630" s="6"/>
      <c r="F630" s="6">
        <v>349</v>
      </c>
      <c r="G630" s="6" t="s">
        <v>61</v>
      </c>
      <c r="H630" s="6" t="s">
        <v>2526</v>
      </c>
    </row>
    <row r="631" spans="1:8" ht="18.75" customHeight="1">
      <c r="A631" s="10" t="s">
        <v>108</v>
      </c>
      <c r="B631" s="64" t="s">
        <v>2528</v>
      </c>
      <c r="C631" s="65"/>
      <c r="D631" s="6"/>
      <c r="E631" s="6"/>
      <c r="F631" s="6">
        <v>349</v>
      </c>
      <c r="G631" s="6" t="s">
        <v>61</v>
      </c>
      <c r="H631" s="6" t="s">
        <v>2526</v>
      </c>
    </row>
    <row r="632" spans="1:8" ht="18.75" customHeight="1">
      <c r="A632" s="10" t="s">
        <v>109</v>
      </c>
      <c r="B632" s="64" t="s">
        <v>2529</v>
      </c>
      <c r="C632" s="65"/>
      <c r="D632" s="6"/>
      <c r="E632" s="6"/>
      <c r="F632" s="6">
        <v>349</v>
      </c>
      <c r="G632" s="6" t="s">
        <v>61</v>
      </c>
      <c r="H632" s="6" t="s">
        <v>2526</v>
      </c>
    </row>
    <row r="633" spans="1:8" ht="18.75" customHeight="1">
      <c r="A633" s="10" t="s">
        <v>110</v>
      </c>
      <c r="B633" s="64" t="s">
        <v>2530</v>
      </c>
      <c r="C633" s="65"/>
      <c r="D633" s="6"/>
      <c r="E633" s="6"/>
      <c r="F633" s="6">
        <v>349</v>
      </c>
      <c r="G633" s="6" t="s">
        <v>61</v>
      </c>
      <c r="H633" s="6" t="s">
        <v>2526</v>
      </c>
    </row>
    <row r="634" spans="1:8" ht="18.75" customHeight="1">
      <c r="A634" s="10" t="s">
        <v>128</v>
      </c>
      <c r="B634" s="62" t="s">
        <v>2531</v>
      </c>
      <c r="C634" s="63"/>
      <c r="D634" s="6"/>
      <c r="E634" s="6"/>
      <c r="F634" s="6">
        <v>349</v>
      </c>
      <c r="G634" s="6" t="s">
        <v>61</v>
      </c>
      <c r="H634" s="6" t="s">
        <v>2526</v>
      </c>
    </row>
    <row r="635" spans="1:8" ht="18.75" customHeight="1" thickBot="1">
      <c r="A635" s="10"/>
      <c r="B635" s="66"/>
      <c r="C635" s="67"/>
      <c r="D635" s="6"/>
      <c r="E635" s="6"/>
      <c r="F635" s="6">
        <v>349</v>
      </c>
      <c r="G635" s="6" t="s">
        <v>61</v>
      </c>
      <c r="H635" s="6" t="s">
        <v>2526</v>
      </c>
    </row>
    <row r="636" spans="1:8" ht="18.75" customHeight="1" thickBot="1">
      <c r="A636" s="11" t="s">
        <v>111</v>
      </c>
      <c r="B636" s="25"/>
      <c r="C636" s="7"/>
      <c r="D636" s="6"/>
      <c r="E636" s="6"/>
      <c r="F636" s="6">
        <v>349</v>
      </c>
      <c r="G636" s="6" t="s">
        <v>61</v>
      </c>
      <c r="H636" s="6" t="s">
        <v>2526</v>
      </c>
    </row>
    <row r="637" spans="1:8" ht="18.75" customHeight="1">
      <c r="A637" s="10" t="s">
        <v>112</v>
      </c>
      <c r="B637" s="34" t="str">
        <f>_xlfn.LET(_xlpm.inp,$B$636,_xlpm.nInp,_xlfn.LET(_xlpm.raw,UPPER(TRIM($B$636)),_xlpm.clean,SUBSTITUTE(SUBSTITUTE(SUBSTITUTE(SUBSTITUTE(SUBSTITUTE(_xlpm.raw,"，",","),"、",","),"；",","),"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37" s="19"/>
      <c r="D637" s="6"/>
      <c r="E637" s="6"/>
      <c r="F637" s="6">
        <v>349</v>
      </c>
      <c r="G637" s="6" t="s">
        <v>61</v>
      </c>
      <c r="H637" s="6" t="s">
        <v>2526</v>
      </c>
    </row>
    <row r="638" spans="1:8" ht="18.75" customHeight="1">
      <c r="A638" s="10" t="s">
        <v>113</v>
      </c>
      <c r="B638" s="35" t="str">
        <f>_xlfn.LET(_xlpm.inp,$B$636,_xlpm.nStd,_xlfn.LET(_xlpm.raw,UPPER(TRIM($G$628)),_xlpm.clean,SUBSTITUTE(SUBSTITUTE(SUBSTITUTE(SUBSTITUTE(SUBSTITUTE(_xlpm.raw,"，",","),"、",","),"；",","),"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38" s="18"/>
      <c r="D638" s="6"/>
      <c r="E638" s="6"/>
      <c r="F638" s="6">
        <v>349</v>
      </c>
      <c r="G638" s="6" t="s">
        <v>61</v>
      </c>
      <c r="H638" s="6" t="s">
        <v>2526</v>
      </c>
    </row>
    <row r="639" spans="1:8" ht="18.75" customHeight="1">
      <c r="A639" s="37" t="s">
        <v>114</v>
      </c>
      <c r="B639" s="52" t="str">
        <f>_xlfn.LET(_xlpm.inp,$B$636,_xlpm.p,$H$628,IF(OR(LEN(TRIM(_xlpm.inp))=0,LEN(TRIM(_xlpm.p))=0,_xlpm.p=0),"",_xlpm.p))</f>
        <v/>
      </c>
      <c r="C639" s="53"/>
      <c r="D639" s="6"/>
      <c r="E639" s="6"/>
      <c r="F639" s="6">
        <v>349</v>
      </c>
      <c r="G639" s="6" t="s">
        <v>61</v>
      </c>
      <c r="H639" s="6" t="s">
        <v>2526</v>
      </c>
    </row>
    <row r="640" spans="1:8" ht="18.75" customHeight="1" thickBot="1">
      <c r="A640" s="12"/>
      <c r="B640" s="54"/>
      <c r="C640" s="55"/>
      <c r="D640" s="6"/>
      <c r="E640" s="6"/>
      <c r="F640" s="6">
        <v>349</v>
      </c>
      <c r="G640" s="6" t="s">
        <v>61</v>
      </c>
      <c r="H640" s="6" t="s">
        <v>2526</v>
      </c>
    </row>
    <row r="641" spans="1:8" ht="58.5" customHeight="1" thickTop="1" thickBot="1">
      <c r="A641" s="8" t="s">
        <v>2532</v>
      </c>
      <c r="B641" s="56" t="s">
        <v>2533</v>
      </c>
      <c r="C641" s="73"/>
      <c r="D641" s="6"/>
      <c r="E641" s="6"/>
      <c r="F641" s="6">
        <v>350</v>
      </c>
      <c r="G641" s="6" t="s">
        <v>27</v>
      </c>
      <c r="H641" s="6" t="s">
        <v>2534</v>
      </c>
    </row>
    <row r="642" spans="1:8" ht="18.75" customHeight="1">
      <c r="A642" s="9"/>
      <c r="B642" s="74"/>
      <c r="C642" s="75"/>
      <c r="D642" s="6"/>
      <c r="E642" s="6"/>
      <c r="F642" s="6">
        <v>350</v>
      </c>
      <c r="G642" s="6" t="s">
        <v>27</v>
      </c>
      <c r="H642" s="6" t="s">
        <v>2534</v>
      </c>
    </row>
    <row r="643" spans="1:8" ht="18.75" customHeight="1">
      <c r="A643" s="10" t="s">
        <v>107</v>
      </c>
      <c r="B643" s="64" t="s">
        <v>2535</v>
      </c>
      <c r="C643" s="65"/>
      <c r="D643" s="6"/>
      <c r="E643" s="6"/>
      <c r="F643" s="6">
        <v>350</v>
      </c>
      <c r="G643" s="6" t="s">
        <v>27</v>
      </c>
      <c r="H643" s="6" t="s">
        <v>2534</v>
      </c>
    </row>
    <row r="644" spans="1:8" ht="18.75" customHeight="1">
      <c r="A644" s="10" t="s">
        <v>108</v>
      </c>
      <c r="B644" s="64" t="s">
        <v>2536</v>
      </c>
      <c r="C644" s="65"/>
      <c r="D644" s="6"/>
      <c r="E644" s="6"/>
      <c r="F644" s="6">
        <v>350</v>
      </c>
      <c r="G644" s="6" t="s">
        <v>27</v>
      </c>
      <c r="H644" s="6" t="s">
        <v>2534</v>
      </c>
    </row>
    <row r="645" spans="1:8" ht="18.75" customHeight="1">
      <c r="A645" s="10" t="s">
        <v>109</v>
      </c>
      <c r="B645" s="64" t="s">
        <v>2537</v>
      </c>
      <c r="C645" s="65"/>
      <c r="D645" s="6"/>
      <c r="E645" s="6"/>
      <c r="F645" s="6">
        <v>350</v>
      </c>
      <c r="G645" s="6" t="s">
        <v>27</v>
      </c>
      <c r="H645" s="6" t="s">
        <v>2534</v>
      </c>
    </row>
    <row r="646" spans="1:8" ht="18.75" customHeight="1">
      <c r="A646" s="10" t="s">
        <v>110</v>
      </c>
      <c r="B646" s="64" t="s">
        <v>2538</v>
      </c>
      <c r="C646" s="65"/>
      <c r="D646" s="6"/>
      <c r="E646" s="6"/>
      <c r="F646" s="6">
        <v>350</v>
      </c>
      <c r="G646" s="6" t="s">
        <v>27</v>
      </c>
      <c r="H646" s="6" t="s">
        <v>2534</v>
      </c>
    </row>
    <row r="647" spans="1:8" ht="18.75" customHeight="1">
      <c r="A647" s="10"/>
      <c r="B647" s="62"/>
      <c r="C647" s="63"/>
      <c r="D647" s="6"/>
      <c r="E647" s="6"/>
      <c r="F647" s="6">
        <v>350</v>
      </c>
      <c r="G647" s="6" t="s">
        <v>27</v>
      </c>
      <c r="H647" s="6" t="s">
        <v>2534</v>
      </c>
    </row>
    <row r="648" spans="1:8" ht="18.75" customHeight="1" thickBot="1">
      <c r="A648" s="10"/>
      <c r="B648" s="66"/>
      <c r="C648" s="67"/>
      <c r="D648" s="6"/>
      <c r="E648" s="6"/>
      <c r="F648" s="6">
        <v>350</v>
      </c>
      <c r="G648" s="6" t="s">
        <v>27</v>
      </c>
      <c r="H648" s="6" t="s">
        <v>2534</v>
      </c>
    </row>
    <row r="649" spans="1:8" ht="18.75" customHeight="1" thickBot="1">
      <c r="A649" s="11" t="s">
        <v>111</v>
      </c>
      <c r="B649" s="25"/>
      <c r="C649" s="7"/>
      <c r="D649" s="6"/>
      <c r="E649" s="6"/>
      <c r="F649" s="6">
        <v>350</v>
      </c>
      <c r="G649" s="6" t="s">
        <v>27</v>
      </c>
      <c r="H649" s="6" t="s">
        <v>2534</v>
      </c>
    </row>
    <row r="650" spans="1:8" ht="18.75" customHeight="1">
      <c r="A650" s="10" t="s">
        <v>112</v>
      </c>
      <c r="B650" s="34" t="str">
        <f>_xlfn.LET(_xlpm.inp,$B$649,_xlpm.nInp,_xlfn.LET(_xlpm.raw,UPPER(TRIM($B$649)),_xlpm.clean,SUBSTITUTE(SUBSTITUTE(SUBSTITUTE(SUBSTITUTE(SUBSTITUTE(_xlpm.raw,"，",","),"、",","),"；",","),"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0" s="19"/>
      <c r="D650" s="6"/>
      <c r="E650" s="6"/>
      <c r="F650" s="6">
        <v>350</v>
      </c>
      <c r="G650" s="6" t="s">
        <v>27</v>
      </c>
      <c r="H650" s="6" t="s">
        <v>2534</v>
      </c>
    </row>
    <row r="651" spans="1:8" ht="18.75" customHeight="1">
      <c r="A651" s="10" t="s">
        <v>113</v>
      </c>
      <c r="B651" s="35" t="str">
        <f>_xlfn.LET(_xlpm.inp,$B$649,_xlpm.nStd,_xlfn.LET(_xlpm.raw,UPPER(TRIM($G$641)),_xlpm.clean,SUBSTITUTE(SUBSTITUTE(SUBSTITUTE(SUBSTITUTE(SUBSTITUTE(_xlpm.raw,"，",","),"、",","),"；",","),"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51" s="18"/>
      <c r="D651" s="6"/>
      <c r="E651" s="6"/>
      <c r="F651" s="6">
        <v>350</v>
      </c>
      <c r="G651" s="6" t="s">
        <v>27</v>
      </c>
      <c r="H651" s="6" t="s">
        <v>2534</v>
      </c>
    </row>
    <row r="652" spans="1:8" ht="18.75" customHeight="1">
      <c r="A652" s="37" t="s">
        <v>114</v>
      </c>
      <c r="B652" s="52" t="str">
        <f>_xlfn.LET(_xlpm.inp,$B$649,_xlpm.p,$H$641,IF(OR(LEN(TRIM(_xlpm.inp))=0,LEN(TRIM(_xlpm.p))=0,_xlpm.p=0),"",_xlpm.p))</f>
        <v/>
      </c>
      <c r="C652" s="53"/>
      <c r="D652" s="6"/>
      <c r="E652" s="6"/>
      <c r="F652" s="6">
        <v>350</v>
      </c>
      <c r="G652" s="6" t="s">
        <v>27</v>
      </c>
      <c r="H652" s="6" t="s">
        <v>2534</v>
      </c>
    </row>
    <row r="653" spans="1:8" ht="18.75" customHeight="1" thickBot="1">
      <c r="A653" s="12"/>
      <c r="B653" s="54"/>
      <c r="C653" s="55"/>
      <c r="D653" s="6"/>
      <c r="E653" s="6"/>
      <c r="F653" s="6">
        <v>350</v>
      </c>
      <c r="G653" s="6" t="s">
        <v>27</v>
      </c>
      <c r="H653" s="6" t="s">
        <v>2534</v>
      </c>
    </row>
    <row r="654" spans="1:8" ht="58.5" customHeight="1" thickTop="1" thickBot="1">
      <c r="A654" s="8" t="s">
        <v>2539</v>
      </c>
      <c r="B654" s="56" t="s">
        <v>2540</v>
      </c>
      <c r="C654" s="73"/>
      <c r="D654" s="6"/>
      <c r="E654" s="6"/>
      <c r="F654" s="6">
        <v>351</v>
      </c>
      <c r="G654" s="6" t="s">
        <v>26</v>
      </c>
      <c r="H654" s="6" t="s">
        <v>2541</v>
      </c>
    </row>
    <row r="655" spans="1:8" ht="18.75" customHeight="1">
      <c r="A655" s="9"/>
      <c r="B655" s="74"/>
      <c r="C655" s="75"/>
      <c r="D655" s="6"/>
      <c r="E655" s="6"/>
      <c r="F655" s="6">
        <v>351</v>
      </c>
      <c r="G655" s="6" t="s">
        <v>26</v>
      </c>
      <c r="H655" s="6" t="s">
        <v>2541</v>
      </c>
    </row>
    <row r="656" spans="1:8" ht="18.75" customHeight="1">
      <c r="A656" s="10" t="s">
        <v>107</v>
      </c>
      <c r="B656" s="64" t="s">
        <v>2542</v>
      </c>
      <c r="C656" s="65"/>
      <c r="D656" s="6"/>
      <c r="E656" s="6"/>
      <c r="F656" s="6">
        <v>351</v>
      </c>
      <c r="G656" s="6" t="s">
        <v>26</v>
      </c>
      <c r="H656" s="6" t="s">
        <v>2541</v>
      </c>
    </row>
    <row r="657" spans="1:8" ht="18.75" customHeight="1">
      <c r="A657" s="10" t="s">
        <v>108</v>
      </c>
      <c r="B657" s="64" t="s">
        <v>2543</v>
      </c>
      <c r="C657" s="65"/>
      <c r="D657" s="6"/>
      <c r="E657" s="6"/>
      <c r="F657" s="6">
        <v>351</v>
      </c>
      <c r="G657" s="6" t="s">
        <v>26</v>
      </c>
      <c r="H657" s="6" t="s">
        <v>2541</v>
      </c>
    </row>
    <row r="658" spans="1:8" ht="18.75" customHeight="1">
      <c r="A658" s="10" t="s">
        <v>109</v>
      </c>
      <c r="B658" s="64" t="s">
        <v>2544</v>
      </c>
      <c r="C658" s="65"/>
      <c r="D658" s="6"/>
      <c r="E658" s="6"/>
      <c r="F658" s="6">
        <v>351</v>
      </c>
      <c r="G658" s="6" t="s">
        <v>26</v>
      </c>
      <c r="H658" s="6" t="s">
        <v>2541</v>
      </c>
    </row>
    <row r="659" spans="1:8" ht="18.75" customHeight="1">
      <c r="A659" s="10" t="s">
        <v>110</v>
      </c>
      <c r="B659" s="64" t="s">
        <v>2545</v>
      </c>
      <c r="C659" s="65"/>
      <c r="D659" s="6"/>
      <c r="E659" s="6"/>
      <c r="F659" s="6">
        <v>351</v>
      </c>
      <c r="G659" s="6" t="s">
        <v>26</v>
      </c>
      <c r="H659" s="6" t="s">
        <v>2541</v>
      </c>
    </row>
    <row r="660" spans="1:8" ht="18.75" customHeight="1">
      <c r="A660" s="10"/>
      <c r="B660" s="62"/>
      <c r="C660" s="63"/>
      <c r="D660" s="6"/>
      <c r="E660" s="6"/>
      <c r="F660" s="6">
        <v>351</v>
      </c>
      <c r="G660" s="6" t="s">
        <v>26</v>
      </c>
      <c r="H660" s="6" t="s">
        <v>2541</v>
      </c>
    </row>
    <row r="661" spans="1:8" ht="18.75" customHeight="1" thickBot="1">
      <c r="A661" s="10"/>
      <c r="B661" s="66"/>
      <c r="C661" s="67"/>
      <c r="D661" s="6"/>
      <c r="E661" s="6"/>
      <c r="F661" s="6">
        <v>351</v>
      </c>
      <c r="G661" s="6" t="s">
        <v>26</v>
      </c>
      <c r="H661" s="6" t="s">
        <v>2541</v>
      </c>
    </row>
    <row r="662" spans="1:8" ht="18.75" customHeight="1" thickBot="1">
      <c r="A662" s="11" t="s">
        <v>111</v>
      </c>
      <c r="B662" s="25"/>
      <c r="C662" s="7"/>
      <c r="D662" s="6"/>
      <c r="E662" s="6"/>
      <c r="F662" s="6">
        <v>351</v>
      </c>
      <c r="G662" s="6" t="s">
        <v>26</v>
      </c>
      <c r="H662" s="6" t="s">
        <v>2541</v>
      </c>
    </row>
    <row r="663" spans="1:8" ht="18.75" customHeight="1">
      <c r="A663" s="10" t="s">
        <v>112</v>
      </c>
      <c r="B663" s="34" t="str">
        <f>_xlfn.LET(_xlpm.inp,$B$662,_xlpm.nInp,_xlfn.LET(_xlpm.raw,UPPER(TRIM($B$662)),_xlpm.clean,SUBSTITUTE(SUBSTITUTE(SUBSTITUTE(SUBSTITUTE(SUBSTITUTE(_xlpm.raw,"，",","),"、",","),"；",","),"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63" s="19"/>
      <c r="D663" s="6"/>
      <c r="E663" s="6"/>
      <c r="F663" s="6">
        <v>351</v>
      </c>
      <c r="G663" s="6" t="s">
        <v>26</v>
      </c>
      <c r="H663" s="6" t="s">
        <v>2541</v>
      </c>
    </row>
    <row r="664" spans="1:8" ht="18.75" customHeight="1">
      <c r="A664" s="10" t="s">
        <v>113</v>
      </c>
      <c r="B664" s="35" t="str">
        <f>_xlfn.LET(_xlpm.inp,$B$662,_xlpm.nStd,_xlfn.LET(_xlpm.raw,UPPER(TRIM($G$654)),_xlpm.clean,SUBSTITUTE(SUBSTITUTE(SUBSTITUTE(SUBSTITUTE(SUBSTITUTE(_xlpm.raw,"，",","),"、",","),"；",","),"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4" s="18"/>
      <c r="D664" s="6"/>
      <c r="E664" s="6"/>
      <c r="F664" s="6">
        <v>351</v>
      </c>
      <c r="G664" s="6" t="s">
        <v>26</v>
      </c>
      <c r="H664" s="6" t="s">
        <v>2541</v>
      </c>
    </row>
    <row r="665" spans="1:8" ht="18.75" customHeight="1">
      <c r="A665" s="37" t="s">
        <v>114</v>
      </c>
      <c r="B665" s="52" t="str">
        <f>_xlfn.LET(_xlpm.inp,$B$662,_xlpm.p,$H$654,IF(OR(LEN(TRIM(_xlpm.inp))=0,LEN(TRIM(_xlpm.p))=0,_xlpm.p=0),"",_xlpm.p))</f>
        <v/>
      </c>
      <c r="C665" s="53"/>
      <c r="D665" s="6"/>
      <c r="E665" s="6"/>
      <c r="F665" s="6">
        <v>351</v>
      </c>
      <c r="G665" s="6" t="s">
        <v>26</v>
      </c>
      <c r="H665" s="6" t="s">
        <v>2541</v>
      </c>
    </row>
    <row r="666" spans="1:8" ht="18.75" customHeight="1" thickBot="1">
      <c r="A666" s="12"/>
      <c r="B666" s="54"/>
      <c r="C666" s="55"/>
      <c r="D666" s="6"/>
      <c r="E666" s="6"/>
      <c r="F666" s="6">
        <v>351</v>
      </c>
      <c r="G666" s="6" t="s">
        <v>26</v>
      </c>
      <c r="H666" s="6" t="s">
        <v>2541</v>
      </c>
    </row>
    <row r="667" spans="1:8" ht="58.5" customHeight="1" thickTop="1" thickBot="1">
      <c r="A667" s="8" t="s">
        <v>2546</v>
      </c>
      <c r="B667" s="56" t="s">
        <v>2547</v>
      </c>
      <c r="C667" s="73"/>
      <c r="D667" s="6"/>
      <c r="E667" s="6"/>
      <c r="F667" s="6">
        <v>352</v>
      </c>
      <c r="G667" s="6" t="s">
        <v>27</v>
      </c>
      <c r="H667" s="6"/>
    </row>
    <row r="668" spans="1:8" ht="18.75" customHeight="1">
      <c r="A668" s="9"/>
      <c r="B668" s="74"/>
      <c r="C668" s="75"/>
      <c r="D668" s="6"/>
      <c r="E668" s="6"/>
      <c r="F668" s="6">
        <v>352</v>
      </c>
      <c r="G668" s="6" t="s">
        <v>27</v>
      </c>
      <c r="H668" s="6"/>
    </row>
    <row r="669" spans="1:8" ht="18.75" customHeight="1">
      <c r="A669" s="10" t="s">
        <v>107</v>
      </c>
      <c r="B669" s="64" t="s">
        <v>2548</v>
      </c>
      <c r="C669" s="65"/>
      <c r="D669" s="6"/>
      <c r="E669" s="6"/>
      <c r="F669" s="6">
        <v>352</v>
      </c>
      <c r="G669" s="6" t="s">
        <v>27</v>
      </c>
      <c r="H669" s="6"/>
    </row>
    <row r="670" spans="1:8" ht="18.75" customHeight="1">
      <c r="A670" s="10" t="s">
        <v>108</v>
      </c>
      <c r="B670" s="64" t="s">
        <v>2549</v>
      </c>
      <c r="C670" s="65"/>
      <c r="D670" s="6"/>
      <c r="E670" s="6"/>
      <c r="F670" s="6">
        <v>352</v>
      </c>
      <c r="G670" s="6" t="s">
        <v>27</v>
      </c>
      <c r="H670" s="6"/>
    </row>
    <row r="671" spans="1:8" ht="18.75" customHeight="1">
      <c r="A671" s="10" t="s">
        <v>109</v>
      </c>
      <c r="B671" s="64" t="s">
        <v>2550</v>
      </c>
      <c r="C671" s="65"/>
      <c r="D671" s="6"/>
      <c r="E671" s="6"/>
      <c r="F671" s="6">
        <v>352</v>
      </c>
      <c r="G671" s="6" t="s">
        <v>27</v>
      </c>
      <c r="H671" s="6"/>
    </row>
    <row r="672" spans="1:8" ht="18.75" customHeight="1">
      <c r="A672" s="10" t="s">
        <v>110</v>
      </c>
      <c r="B672" s="64" t="s">
        <v>2551</v>
      </c>
      <c r="C672" s="65"/>
      <c r="D672" s="6"/>
      <c r="E672" s="6"/>
      <c r="F672" s="6">
        <v>352</v>
      </c>
      <c r="G672" s="6" t="s">
        <v>27</v>
      </c>
      <c r="H672" s="6"/>
    </row>
    <row r="673" spans="1:8" ht="18.75" customHeight="1">
      <c r="A673" s="10"/>
      <c r="B673" s="62"/>
      <c r="C673" s="63"/>
      <c r="D673" s="6"/>
      <c r="E673" s="6"/>
      <c r="F673" s="6">
        <v>352</v>
      </c>
      <c r="G673" s="6" t="s">
        <v>27</v>
      </c>
      <c r="H673" s="6"/>
    </row>
    <row r="674" spans="1:8" ht="18.75" customHeight="1" thickBot="1">
      <c r="A674" s="10"/>
      <c r="B674" s="66"/>
      <c r="C674" s="67"/>
      <c r="D674" s="6"/>
      <c r="E674" s="6"/>
      <c r="F674" s="6">
        <v>352</v>
      </c>
      <c r="G674" s="6" t="s">
        <v>27</v>
      </c>
      <c r="H674" s="6"/>
    </row>
    <row r="675" spans="1:8" ht="18.75" customHeight="1" thickBot="1">
      <c r="A675" s="11" t="s">
        <v>111</v>
      </c>
      <c r="B675" s="25"/>
      <c r="C675" s="7"/>
      <c r="D675" s="6"/>
      <c r="E675" s="6"/>
      <c r="F675" s="6">
        <v>352</v>
      </c>
      <c r="G675" s="6" t="s">
        <v>27</v>
      </c>
      <c r="H675" s="6"/>
    </row>
    <row r="676" spans="1:8" ht="18.75" customHeight="1">
      <c r="A676" s="10" t="s">
        <v>112</v>
      </c>
      <c r="B676" s="34" t="str">
        <f>_xlfn.LET(_xlpm.inp,$B$675,_xlpm.nInp,_xlfn.LET(_xlpm.raw,UPPER(TRIM($B$675)),_xlpm.clean,SUBSTITUTE(SUBSTITUTE(SUBSTITUTE(SUBSTITUTE(SUBSTITUTE(_xlpm.raw,"，",","),"、",","),"；",","),"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76" s="19"/>
      <c r="D676" s="6"/>
      <c r="E676" s="6"/>
      <c r="F676" s="6">
        <v>352</v>
      </c>
      <c r="G676" s="6" t="s">
        <v>27</v>
      </c>
      <c r="H676" s="6"/>
    </row>
    <row r="677" spans="1:8" ht="18.75" customHeight="1">
      <c r="A677" s="10" t="s">
        <v>113</v>
      </c>
      <c r="B677" s="35" t="str">
        <f>_xlfn.LET(_xlpm.inp,$B$675,_xlpm.nStd,_xlfn.LET(_xlpm.raw,UPPER(TRIM($G$667)),_xlpm.clean,SUBSTITUTE(SUBSTITUTE(SUBSTITUTE(SUBSTITUTE(SUBSTITUTE(_xlpm.raw,"，",","),"、",","),"；",","),"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77" s="18"/>
      <c r="D677" s="6"/>
      <c r="E677" s="6"/>
      <c r="F677" s="6">
        <v>352</v>
      </c>
      <c r="G677" s="6" t="s">
        <v>27</v>
      </c>
      <c r="H677" s="6"/>
    </row>
    <row r="678" spans="1:8" ht="18.75" customHeight="1">
      <c r="A678" s="37" t="s">
        <v>114</v>
      </c>
      <c r="B678" s="52" t="str">
        <f>_xlfn.LET(_xlpm.inp,$B$675,_xlpm.p,$H$667,IF(OR(LEN(TRIM(_xlpm.inp))=0,LEN(TRIM(_xlpm.p))=0,_xlpm.p=0),"",_xlpm.p))</f>
        <v/>
      </c>
      <c r="C678" s="53"/>
      <c r="D678" s="6"/>
      <c r="E678" s="6"/>
      <c r="F678" s="6">
        <v>352</v>
      </c>
      <c r="G678" s="6" t="s">
        <v>27</v>
      </c>
      <c r="H678" s="6"/>
    </row>
    <row r="679" spans="1:8" ht="18.75" customHeight="1" thickBot="1">
      <c r="A679" s="12"/>
      <c r="B679" s="54"/>
      <c r="C679" s="55"/>
      <c r="D679" s="6"/>
      <c r="E679" s="6"/>
      <c r="F679" s="6">
        <v>352</v>
      </c>
      <c r="G679" s="6" t="s">
        <v>27</v>
      </c>
      <c r="H679" s="6"/>
    </row>
    <row r="680" spans="1:8" ht="58.5" customHeight="1" thickTop="1" thickBot="1">
      <c r="A680" s="8" t="s">
        <v>2552</v>
      </c>
      <c r="B680" s="56" t="s">
        <v>2553</v>
      </c>
      <c r="C680" s="73"/>
      <c r="D680" s="6"/>
      <c r="E680" s="6"/>
      <c r="F680" s="6">
        <v>353</v>
      </c>
      <c r="G680" s="6" t="s">
        <v>26</v>
      </c>
      <c r="H680" s="6" t="s">
        <v>2554</v>
      </c>
    </row>
    <row r="681" spans="1:8" ht="18.75" customHeight="1">
      <c r="A681" s="9"/>
      <c r="B681" s="74"/>
      <c r="C681" s="75"/>
      <c r="D681" s="6"/>
      <c r="E681" s="6"/>
      <c r="F681" s="6">
        <v>353</v>
      </c>
      <c r="G681" s="6" t="s">
        <v>26</v>
      </c>
      <c r="H681" s="6" t="s">
        <v>2554</v>
      </c>
    </row>
    <row r="682" spans="1:8" ht="18.75" customHeight="1">
      <c r="A682" s="10" t="s">
        <v>107</v>
      </c>
      <c r="B682" s="64" t="s">
        <v>2555</v>
      </c>
      <c r="C682" s="65"/>
      <c r="D682" s="6"/>
      <c r="E682" s="6"/>
      <c r="F682" s="6">
        <v>353</v>
      </c>
      <c r="G682" s="6" t="s">
        <v>26</v>
      </c>
      <c r="H682" s="6" t="s">
        <v>2554</v>
      </c>
    </row>
    <row r="683" spans="1:8" ht="18.75" customHeight="1">
      <c r="A683" s="10" t="s">
        <v>108</v>
      </c>
      <c r="B683" s="64" t="s">
        <v>2556</v>
      </c>
      <c r="C683" s="65"/>
      <c r="D683" s="6"/>
      <c r="E683" s="6"/>
      <c r="F683" s="6">
        <v>353</v>
      </c>
      <c r="G683" s="6" t="s">
        <v>26</v>
      </c>
      <c r="H683" s="6" t="s">
        <v>2554</v>
      </c>
    </row>
    <row r="684" spans="1:8" ht="18.75" customHeight="1">
      <c r="A684" s="10" t="s">
        <v>109</v>
      </c>
      <c r="B684" s="64" t="s">
        <v>2557</v>
      </c>
      <c r="C684" s="65"/>
      <c r="D684" s="6"/>
      <c r="E684" s="6"/>
      <c r="F684" s="6">
        <v>353</v>
      </c>
      <c r="G684" s="6" t="s">
        <v>26</v>
      </c>
      <c r="H684" s="6" t="s">
        <v>2554</v>
      </c>
    </row>
    <row r="685" spans="1:8" ht="18.75" customHeight="1">
      <c r="A685" s="10" t="s">
        <v>110</v>
      </c>
      <c r="B685" s="64" t="s">
        <v>2558</v>
      </c>
      <c r="C685" s="65"/>
      <c r="D685" s="6"/>
      <c r="E685" s="6"/>
      <c r="F685" s="6">
        <v>353</v>
      </c>
      <c r="G685" s="6" t="s">
        <v>26</v>
      </c>
      <c r="H685" s="6" t="s">
        <v>2554</v>
      </c>
    </row>
    <row r="686" spans="1:8" ht="18.75" customHeight="1">
      <c r="A686" s="10"/>
      <c r="B686" s="62"/>
      <c r="C686" s="63"/>
      <c r="D686" s="6"/>
      <c r="E686" s="6"/>
      <c r="F686" s="6">
        <v>353</v>
      </c>
      <c r="G686" s="6" t="s">
        <v>26</v>
      </c>
      <c r="H686" s="6" t="s">
        <v>2554</v>
      </c>
    </row>
    <row r="687" spans="1:8" ht="18.75" customHeight="1" thickBot="1">
      <c r="A687" s="10"/>
      <c r="B687" s="66"/>
      <c r="C687" s="67"/>
      <c r="D687" s="6"/>
      <c r="E687" s="6"/>
      <c r="F687" s="6">
        <v>353</v>
      </c>
      <c r="G687" s="6" t="s">
        <v>26</v>
      </c>
      <c r="H687" s="6" t="s">
        <v>2554</v>
      </c>
    </row>
    <row r="688" spans="1:8" ht="18.75" customHeight="1" thickBot="1">
      <c r="A688" s="11" t="s">
        <v>111</v>
      </c>
      <c r="B688" s="25"/>
      <c r="C688" s="7"/>
      <c r="D688" s="6"/>
      <c r="E688" s="6"/>
      <c r="F688" s="6">
        <v>353</v>
      </c>
      <c r="G688" s="6" t="s">
        <v>26</v>
      </c>
      <c r="H688" s="6" t="s">
        <v>2554</v>
      </c>
    </row>
    <row r="689" spans="1:8" ht="18.75" customHeight="1">
      <c r="A689" s="10" t="s">
        <v>112</v>
      </c>
      <c r="B689" s="34" t="str">
        <f>_xlfn.LET(_xlpm.inp,$B$688,_xlpm.nInp,_xlfn.LET(_xlpm.raw,UPPER(TRIM($B$688)),_xlpm.clean,SUBSTITUTE(SUBSTITUTE(SUBSTITUTE(SUBSTITUTE(SUBSTITUTE(_xlpm.raw,"，",","),"、",","),"；",","),"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89" s="19"/>
      <c r="D689" s="6"/>
      <c r="E689" s="6"/>
      <c r="F689" s="6">
        <v>353</v>
      </c>
      <c r="G689" s="6" t="s">
        <v>26</v>
      </c>
      <c r="H689" s="6" t="s">
        <v>2554</v>
      </c>
    </row>
    <row r="690" spans="1:8" ht="18.75" customHeight="1">
      <c r="A690" s="10" t="s">
        <v>113</v>
      </c>
      <c r="B690" s="35" t="str">
        <f>_xlfn.LET(_xlpm.inp,$B$688,_xlpm.nStd,_xlfn.LET(_xlpm.raw,UPPER(TRIM($G$680)),_xlpm.clean,SUBSTITUTE(SUBSTITUTE(SUBSTITUTE(SUBSTITUTE(SUBSTITUTE(_xlpm.raw,"，",","),"、",","),"；",","),"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90" s="18"/>
      <c r="D690" s="6"/>
      <c r="E690" s="6"/>
      <c r="F690" s="6">
        <v>353</v>
      </c>
      <c r="G690" s="6" t="s">
        <v>26</v>
      </c>
      <c r="H690" s="6" t="s">
        <v>2554</v>
      </c>
    </row>
    <row r="691" spans="1:8" ht="18.75" customHeight="1">
      <c r="A691" s="37" t="s">
        <v>114</v>
      </c>
      <c r="B691" s="52" t="str">
        <f>_xlfn.LET(_xlpm.inp,$B$688,_xlpm.p,$H$680,IF(OR(LEN(TRIM(_xlpm.inp))=0,LEN(TRIM(_xlpm.p))=0,_xlpm.p=0),"",_xlpm.p))</f>
        <v/>
      </c>
      <c r="C691" s="53"/>
      <c r="D691" s="6"/>
      <c r="E691" s="6"/>
      <c r="F691" s="6">
        <v>353</v>
      </c>
      <c r="G691" s="6" t="s">
        <v>26</v>
      </c>
      <c r="H691" s="6" t="s">
        <v>2554</v>
      </c>
    </row>
    <row r="692" spans="1:8" ht="18.75" customHeight="1" thickBot="1">
      <c r="A692" s="12"/>
      <c r="B692" s="54"/>
      <c r="C692" s="55"/>
      <c r="D692" s="6"/>
      <c r="E692" s="6"/>
      <c r="F692" s="6">
        <v>353</v>
      </c>
      <c r="G692" s="6" t="s">
        <v>26</v>
      </c>
      <c r="H692" s="6" t="s">
        <v>2554</v>
      </c>
    </row>
    <row r="693" spans="1:8" ht="58.5" customHeight="1" thickTop="1" thickBot="1">
      <c r="A693" s="8" t="s">
        <v>2559</v>
      </c>
      <c r="B693" s="56" t="s">
        <v>2560</v>
      </c>
      <c r="C693" s="73"/>
      <c r="D693" s="6"/>
      <c r="E693" s="6"/>
      <c r="F693" s="6">
        <v>354</v>
      </c>
      <c r="G693" s="6" t="s">
        <v>30</v>
      </c>
      <c r="H693" s="6" t="s">
        <v>2561</v>
      </c>
    </row>
    <row r="694" spans="1:8" ht="18.75" customHeight="1">
      <c r="A694" s="9"/>
      <c r="B694" s="74"/>
      <c r="C694" s="75"/>
      <c r="D694" s="6"/>
      <c r="E694" s="6"/>
      <c r="F694" s="6">
        <v>354</v>
      </c>
      <c r="G694" s="6" t="s">
        <v>30</v>
      </c>
      <c r="H694" s="6" t="s">
        <v>2561</v>
      </c>
    </row>
    <row r="695" spans="1:8" ht="18.75" customHeight="1">
      <c r="A695" s="10" t="s">
        <v>107</v>
      </c>
      <c r="B695" s="64" t="s">
        <v>2562</v>
      </c>
      <c r="C695" s="65"/>
      <c r="D695" s="6"/>
      <c r="E695" s="6"/>
      <c r="F695" s="6">
        <v>354</v>
      </c>
      <c r="G695" s="6" t="s">
        <v>30</v>
      </c>
      <c r="H695" s="6" t="s">
        <v>2561</v>
      </c>
    </row>
    <row r="696" spans="1:8" ht="18.75" customHeight="1">
      <c r="A696" s="10" t="s">
        <v>108</v>
      </c>
      <c r="B696" s="64" t="s">
        <v>2563</v>
      </c>
      <c r="C696" s="65"/>
      <c r="D696" s="6"/>
      <c r="E696" s="6"/>
      <c r="F696" s="6">
        <v>354</v>
      </c>
      <c r="G696" s="6" t="s">
        <v>30</v>
      </c>
      <c r="H696" s="6" t="s">
        <v>2561</v>
      </c>
    </row>
    <row r="697" spans="1:8" ht="18.75" customHeight="1">
      <c r="A697" s="10" t="s">
        <v>109</v>
      </c>
      <c r="B697" s="64" t="s">
        <v>2564</v>
      </c>
      <c r="C697" s="65"/>
      <c r="D697" s="6"/>
      <c r="E697" s="6"/>
      <c r="F697" s="6">
        <v>354</v>
      </c>
      <c r="G697" s="6" t="s">
        <v>30</v>
      </c>
      <c r="H697" s="6" t="s">
        <v>2561</v>
      </c>
    </row>
    <row r="698" spans="1:8" ht="18.75" customHeight="1">
      <c r="A698" s="10" t="s">
        <v>110</v>
      </c>
      <c r="B698" s="64" t="s">
        <v>2565</v>
      </c>
      <c r="C698" s="65"/>
      <c r="D698" s="6"/>
      <c r="E698" s="6"/>
      <c r="F698" s="6">
        <v>354</v>
      </c>
      <c r="G698" s="6" t="s">
        <v>30</v>
      </c>
      <c r="H698" s="6" t="s">
        <v>2561</v>
      </c>
    </row>
    <row r="699" spans="1:8" ht="18.75" customHeight="1">
      <c r="A699" s="10" t="s">
        <v>128</v>
      </c>
      <c r="B699" s="62" t="s">
        <v>2566</v>
      </c>
      <c r="C699" s="63"/>
      <c r="D699" s="6"/>
      <c r="E699" s="6"/>
      <c r="F699" s="6">
        <v>354</v>
      </c>
      <c r="G699" s="6" t="s">
        <v>30</v>
      </c>
      <c r="H699" s="6" t="s">
        <v>2561</v>
      </c>
    </row>
    <row r="700" spans="1:8" ht="18.75" customHeight="1" thickBot="1">
      <c r="A700" s="10"/>
      <c r="B700" s="66"/>
      <c r="C700" s="67"/>
      <c r="D700" s="6"/>
      <c r="E700" s="6"/>
      <c r="F700" s="6">
        <v>354</v>
      </c>
      <c r="G700" s="6" t="s">
        <v>30</v>
      </c>
      <c r="H700" s="6" t="s">
        <v>2561</v>
      </c>
    </row>
    <row r="701" spans="1:8" ht="18.75" customHeight="1" thickBot="1">
      <c r="A701" s="11" t="s">
        <v>111</v>
      </c>
      <c r="B701" s="25"/>
      <c r="C701" s="7"/>
      <c r="D701" s="6"/>
      <c r="E701" s="6"/>
      <c r="F701" s="6">
        <v>354</v>
      </c>
      <c r="G701" s="6" t="s">
        <v>30</v>
      </c>
      <c r="H701" s="6" t="s">
        <v>2561</v>
      </c>
    </row>
    <row r="702" spans="1:8" ht="18.75" customHeight="1">
      <c r="A702" s="10" t="s">
        <v>112</v>
      </c>
      <c r="B702" s="34" t="str">
        <f>_xlfn.LET(_xlpm.inp,$B$701,_xlpm.nInp,_xlfn.LET(_xlpm.raw,UPPER(TRIM($B$701)),_xlpm.clean,SUBSTITUTE(SUBSTITUTE(SUBSTITUTE(SUBSTITUTE(SUBSTITUTE(_xlpm.raw,"，",","),"、",","),"；",","),"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02" s="19"/>
      <c r="D702" s="6"/>
      <c r="E702" s="6"/>
      <c r="F702" s="6">
        <v>354</v>
      </c>
      <c r="G702" s="6" t="s">
        <v>30</v>
      </c>
      <c r="H702" s="6" t="s">
        <v>2561</v>
      </c>
    </row>
    <row r="703" spans="1:8" ht="18.75" customHeight="1">
      <c r="A703" s="10" t="s">
        <v>113</v>
      </c>
      <c r="B703" s="35" t="str">
        <f>_xlfn.LET(_xlpm.inp,$B$701,_xlpm.nStd,_xlfn.LET(_xlpm.raw,UPPER(TRIM($G$693)),_xlpm.clean,SUBSTITUTE(SUBSTITUTE(SUBSTITUTE(SUBSTITUTE(SUBSTITUTE(_xlpm.raw,"，",","),"、",","),"；",","),"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03" s="18"/>
      <c r="D703" s="6"/>
      <c r="E703" s="6"/>
      <c r="F703" s="6">
        <v>354</v>
      </c>
      <c r="G703" s="6" t="s">
        <v>30</v>
      </c>
      <c r="H703" s="6" t="s">
        <v>2561</v>
      </c>
    </row>
    <row r="704" spans="1:8" ht="18.75" customHeight="1">
      <c r="A704" s="37" t="s">
        <v>114</v>
      </c>
      <c r="B704" s="52" t="str">
        <f>_xlfn.LET(_xlpm.inp,$B$701,_xlpm.p,$H$693,IF(OR(LEN(TRIM(_xlpm.inp))=0,LEN(TRIM(_xlpm.p))=0,_xlpm.p=0),"",_xlpm.p))</f>
        <v/>
      </c>
      <c r="C704" s="53"/>
      <c r="D704" s="6"/>
      <c r="E704" s="6"/>
      <c r="F704" s="6">
        <v>354</v>
      </c>
      <c r="G704" s="6" t="s">
        <v>30</v>
      </c>
      <c r="H704" s="6" t="s">
        <v>2561</v>
      </c>
    </row>
    <row r="705" spans="1:8" ht="18.75" customHeight="1" thickBot="1">
      <c r="A705" s="12"/>
      <c r="B705" s="54"/>
      <c r="C705" s="55"/>
      <c r="D705" s="6"/>
      <c r="E705" s="6"/>
      <c r="F705" s="6">
        <v>354</v>
      </c>
      <c r="G705" s="6" t="s">
        <v>30</v>
      </c>
      <c r="H705" s="6" t="s">
        <v>2561</v>
      </c>
    </row>
    <row r="706" spans="1:8" ht="58.5" customHeight="1" thickTop="1" thickBot="1">
      <c r="A706" s="8" t="s">
        <v>2567</v>
      </c>
      <c r="B706" s="56" t="s">
        <v>2568</v>
      </c>
      <c r="C706" s="73"/>
      <c r="D706" s="6"/>
      <c r="E706" s="6"/>
      <c r="F706" s="6">
        <v>355</v>
      </c>
      <c r="G706" s="6" t="s">
        <v>27</v>
      </c>
      <c r="H706" s="6" t="s">
        <v>2569</v>
      </c>
    </row>
    <row r="707" spans="1:8" ht="18.75" customHeight="1">
      <c r="A707" s="9"/>
      <c r="B707" s="74"/>
      <c r="C707" s="75"/>
      <c r="D707" s="6"/>
      <c r="E707" s="6"/>
      <c r="F707" s="6">
        <v>355</v>
      </c>
      <c r="G707" s="6" t="s">
        <v>27</v>
      </c>
      <c r="H707" s="6" t="s">
        <v>2569</v>
      </c>
    </row>
    <row r="708" spans="1:8" ht="18.75" customHeight="1">
      <c r="A708" s="10" t="s">
        <v>107</v>
      </c>
      <c r="B708" s="64" t="s">
        <v>2570</v>
      </c>
      <c r="C708" s="65"/>
      <c r="D708" s="6"/>
      <c r="E708" s="6"/>
      <c r="F708" s="6">
        <v>355</v>
      </c>
      <c r="G708" s="6" t="s">
        <v>27</v>
      </c>
      <c r="H708" s="6" t="s">
        <v>2569</v>
      </c>
    </row>
    <row r="709" spans="1:8" ht="18.75" customHeight="1">
      <c r="A709" s="10" t="s">
        <v>108</v>
      </c>
      <c r="B709" s="64" t="s">
        <v>2571</v>
      </c>
      <c r="C709" s="65"/>
      <c r="D709" s="6"/>
      <c r="E709" s="6"/>
      <c r="F709" s="6">
        <v>355</v>
      </c>
      <c r="G709" s="6" t="s">
        <v>27</v>
      </c>
      <c r="H709" s="6" t="s">
        <v>2569</v>
      </c>
    </row>
    <row r="710" spans="1:8" ht="18.75" customHeight="1">
      <c r="A710" s="10" t="s">
        <v>109</v>
      </c>
      <c r="B710" s="64" t="s">
        <v>2572</v>
      </c>
      <c r="C710" s="65"/>
      <c r="D710" s="6"/>
      <c r="E710" s="6"/>
      <c r="F710" s="6">
        <v>355</v>
      </c>
      <c r="G710" s="6" t="s">
        <v>27</v>
      </c>
      <c r="H710" s="6" t="s">
        <v>2569</v>
      </c>
    </row>
    <row r="711" spans="1:8" ht="18.75" customHeight="1">
      <c r="A711" s="10" t="s">
        <v>110</v>
      </c>
      <c r="B711" s="64" t="s">
        <v>2573</v>
      </c>
      <c r="C711" s="65"/>
      <c r="D711" s="6"/>
      <c r="E711" s="6"/>
      <c r="F711" s="6">
        <v>355</v>
      </c>
      <c r="G711" s="6" t="s">
        <v>27</v>
      </c>
      <c r="H711" s="6" t="s">
        <v>2569</v>
      </c>
    </row>
    <row r="712" spans="1:8" ht="18.75" customHeight="1">
      <c r="A712" s="10"/>
      <c r="B712" s="62"/>
      <c r="C712" s="63"/>
      <c r="D712" s="6"/>
      <c r="E712" s="6"/>
      <c r="F712" s="6">
        <v>355</v>
      </c>
      <c r="G712" s="6" t="s">
        <v>27</v>
      </c>
      <c r="H712" s="6" t="s">
        <v>2569</v>
      </c>
    </row>
    <row r="713" spans="1:8" ht="18.75" customHeight="1" thickBot="1">
      <c r="A713" s="10"/>
      <c r="B713" s="66"/>
      <c r="C713" s="67"/>
      <c r="D713" s="6"/>
      <c r="E713" s="6"/>
      <c r="F713" s="6">
        <v>355</v>
      </c>
      <c r="G713" s="6" t="s">
        <v>27</v>
      </c>
      <c r="H713" s="6" t="s">
        <v>2569</v>
      </c>
    </row>
    <row r="714" spans="1:8" ht="18.75" customHeight="1" thickBot="1">
      <c r="A714" s="11" t="s">
        <v>111</v>
      </c>
      <c r="B714" s="25"/>
      <c r="C714" s="7"/>
      <c r="D714" s="6"/>
      <c r="E714" s="6"/>
      <c r="F714" s="6">
        <v>355</v>
      </c>
      <c r="G714" s="6" t="s">
        <v>27</v>
      </c>
      <c r="H714" s="6" t="s">
        <v>2569</v>
      </c>
    </row>
    <row r="715" spans="1:8" ht="18.75" customHeight="1">
      <c r="A715" s="10" t="s">
        <v>112</v>
      </c>
      <c r="B715" s="34" t="str">
        <f>_xlfn.LET(_xlpm.inp,$B$714,_xlpm.nInp,_xlfn.LET(_xlpm.raw,UPPER(TRIM($B$714)),_xlpm.clean,SUBSTITUTE(SUBSTITUTE(SUBSTITUTE(SUBSTITUTE(SUBSTITUTE(_xlpm.raw,"，",","),"、",","),"；",","),"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15" s="19"/>
      <c r="D715" s="6"/>
      <c r="E715" s="6"/>
      <c r="F715" s="6">
        <v>355</v>
      </c>
      <c r="G715" s="6" t="s">
        <v>27</v>
      </c>
      <c r="H715" s="6" t="s">
        <v>2569</v>
      </c>
    </row>
    <row r="716" spans="1:8" ht="18.75" customHeight="1">
      <c r="A716" s="10" t="s">
        <v>113</v>
      </c>
      <c r="B716" s="35" t="str">
        <f>_xlfn.LET(_xlpm.inp,$B$714,_xlpm.nStd,_xlfn.LET(_xlpm.raw,UPPER(TRIM($G$706)),_xlpm.clean,SUBSTITUTE(SUBSTITUTE(SUBSTITUTE(SUBSTITUTE(SUBSTITUTE(_xlpm.raw,"，",","),"、",","),"；",","),"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16" s="18"/>
      <c r="D716" s="6"/>
      <c r="E716" s="6"/>
      <c r="F716" s="6">
        <v>355</v>
      </c>
      <c r="G716" s="6" t="s">
        <v>27</v>
      </c>
      <c r="H716" s="6" t="s">
        <v>2569</v>
      </c>
    </row>
    <row r="717" spans="1:8" ht="18.75" customHeight="1">
      <c r="A717" s="37" t="s">
        <v>114</v>
      </c>
      <c r="B717" s="52" t="str">
        <f>_xlfn.LET(_xlpm.inp,$B$714,_xlpm.p,$H$706,IF(OR(LEN(TRIM(_xlpm.inp))=0,LEN(TRIM(_xlpm.p))=0,_xlpm.p=0),"",_xlpm.p))</f>
        <v/>
      </c>
      <c r="C717" s="53"/>
      <c r="D717" s="6"/>
      <c r="E717" s="6"/>
      <c r="F717" s="6">
        <v>355</v>
      </c>
      <c r="G717" s="6" t="s">
        <v>27</v>
      </c>
      <c r="H717" s="6" t="s">
        <v>2569</v>
      </c>
    </row>
    <row r="718" spans="1:8" ht="18.75" customHeight="1" thickBot="1">
      <c r="A718" s="12"/>
      <c r="B718" s="54"/>
      <c r="C718" s="55"/>
      <c r="D718" s="6"/>
      <c r="E718" s="6"/>
      <c r="F718" s="6">
        <v>355</v>
      </c>
      <c r="G718" s="6" t="s">
        <v>27</v>
      </c>
      <c r="H718" s="6" t="s">
        <v>2569</v>
      </c>
    </row>
    <row r="719" spans="1:8" ht="58.5" customHeight="1" thickTop="1" thickBot="1">
      <c r="A719" s="8" t="s">
        <v>2574</v>
      </c>
      <c r="B719" s="56" t="s">
        <v>2575</v>
      </c>
      <c r="C719" s="73"/>
      <c r="D719" s="6"/>
      <c r="E719" s="6"/>
      <c r="F719" s="6">
        <v>356</v>
      </c>
      <c r="G719" s="6" t="s">
        <v>62</v>
      </c>
      <c r="H719" s="6" t="s">
        <v>2576</v>
      </c>
    </row>
    <row r="720" spans="1:8" ht="18.75" customHeight="1">
      <c r="A720" s="9"/>
      <c r="B720" s="74"/>
      <c r="C720" s="75"/>
      <c r="D720" s="6"/>
      <c r="E720" s="6"/>
      <c r="F720" s="6">
        <v>356</v>
      </c>
      <c r="G720" s="6" t="s">
        <v>62</v>
      </c>
      <c r="H720" s="6" t="s">
        <v>2576</v>
      </c>
    </row>
    <row r="721" spans="1:8" ht="18.75" customHeight="1">
      <c r="A721" s="10" t="s">
        <v>107</v>
      </c>
      <c r="B721" s="64" t="s">
        <v>2577</v>
      </c>
      <c r="C721" s="65"/>
      <c r="D721" s="6"/>
      <c r="E721" s="6"/>
      <c r="F721" s="6">
        <v>356</v>
      </c>
      <c r="G721" s="6" t="s">
        <v>62</v>
      </c>
      <c r="H721" s="6" t="s">
        <v>2576</v>
      </c>
    </row>
    <row r="722" spans="1:8" ht="18.75" customHeight="1">
      <c r="A722" s="10" t="s">
        <v>108</v>
      </c>
      <c r="B722" s="64" t="s">
        <v>2578</v>
      </c>
      <c r="C722" s="65"/>
      <c r="D722" s="6"/>
      <c r="E722" s="6"/>
      <c r="F722" s="6">
        <v>356</v>
      </c>
      <c r="G722" s="6" t="s">
        <v>62</v>
      </c>
      <c r="H722" s="6" t="s">
        <v>2576</v>
      </c>
    </row>
    <row r="723" spans="1:8" ht="18.75" customHeight="1">
      <c r="A723" s="10" t="s">
        <v>109</v>
      </c>
      <c r="B723" s="64" t="s">
        <v>2579</v>
      </c>
      <c r="C723" s="65"/>
      <c r="D723" s="6"/>
      <c r="E723" s="6"/>
      <c r="F723" s="6">
        <v>356</v>
      </c>
      <c r="G723" s="6" t="s">
        <v>62</v>
      </c>
      <c r="H723" s="6" t="s">
        <v>2576</v>
      </c>
    </row>
    <row r="724" spans="1:8" ht="18.75" customHeight="1">
      <c r="A724" s="10" t="s">
        <v>110</v>
      </c>
      <c r="B724" s="64" t="s">
        <v>2580</v>
      </c>
      <c r="C724" s="65"/>
      <c r="D724" s="6"/>
      <c r="E724" s="6"/>
      <c r="F724" s="6">
        <v>356</v>
      </c>
      <c r="G724" s="6" t="s">
        <v>62</v>
      </c>
      <c r="H724" s="6" t="s">
        <v>2576</v>
      </c>
    </row>
    <row r="725" spans="1:8" ht="18.75" customHeight="1">
      <c r="A725" s="10" t="s">
        <v>128</v>
      </c>
      <c r="B725" s="62" t="s">
        <v>2581</v>
      </c>
      <c r="C725" s="63"/>
      <c r="D725" s="6"/>
      <c r="E725" s="6"/>
      <c r="F725" s="6">
        <v>356</v>
      </c>
      <c r="G725" s="6" t="s">
        <v>62</v>
      </c>
      <c r="H725" s="6" t="s">
        <v>2576</v>
      </c>
    </row>
    <row r="726" spans="1:8" ht="18.75" customHeight="1" thickBot="1">
      <c r="A726" s="10"/>
      <c r="B726" s="66"/>
      <c r="C726" s="67"/>
      <c r="D726" s="6"/>
      <c r="E726" s="6"/>
      <c r="F726" s="6">
        <v>356</v>
      </c>
      <c r="G726" s="6" t="s">
        <v>62</v>
      </c>
      <c r="H726" s="6" t="s">
        <v>2576</v>
      </c>
    </row>
    <row r="727" spans="1:8" ht="18.75" customHeight="1" thickBot="1">
      <c r="A727" s="11" t="s">
        <v>111</v>
      </c>
      <c r="B727" s="25"/>
      <c r="C727" s="7"/>
      <c r="D727" s="6"/>
      <c r="E727" s="6"/>
      <c r="F727" s="6">
        <v>356</v>
      </c>
      <c r="G727" s="6" t="s">
        <v>62</v>
      </c>
      <c r="H727" s="6" t="s">
        <v>2576</v>
      </c>
    </row>
    <row r="728" spans="1:8" ht="18.75" customHeight="1">
      <c r="A728" s="10" t="s">
        <v>112</v>
      </c>
      <c r="B728" s="34" t="str">
        <f>_xlfn.LET(_xlpm.inp,$B$727,_xlpm.nInp,_xlfn.LET(_xlpm.raw,UPPER(TRIM($B$727)),_xlpm.clean,SUBSTITUTE(SUBSTITUTE(SUBSTITUTE(SUBSTITUTE(SUBSTITUTE(_xlpm.raw,"，",","),"、",","),"；",","),"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28" s="19"/>
      <c r="D728" s="6"/>
      <c r="E728" s="6"/>
      <c r="F728" s="6">
        <v>356</v>
      </c>
      <c r="G728" s="6" t="s">
        <v>62</v>
      </c>
      <c r="H728" s="6" t="s">
        <v>2576</v>
      </c>
    </row>
    <row r="729" spans="1:8" ht="18.75" customHeight="1">
      <c r="A729" s="10" t="s">
        <v>113</v>
      </c>
      <c r="B729" s="35" t="str">
        <f>_xlfn.LET(_xlpm.inp,$B$727,_xlpm.nStd,_xlfn.LET(_xlpm.raw,UPPER(TRIM($G$719)),_xlpm.clean,SUBSTITUTE(SUBSTITUTE(SUBSTITUTE(SUBSTITUTE(SUBSTITUTE(_xlpm.raw,"，",","),"、",","),"；",","),"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29" s="18"/>
      <c r="D729" s="6"/>
      <c r="E729" s="6"/>
      <c r="F729" s="6">
        <v>356</v>
      </c>
      <c r="G729" s="6" t="s">
        <v>62</v>
      </c>
      <c r="H729" s="6" t="s">
        <v>2576</v>
      </c>
    </row>
    <row r="730" spans="1:8" ht="18.75" customHeight="1">
      <c r="A730" s="37" t="s">
        <v>114</v>
      </c>
      <c r="B730" s="52" t="str">
        <f>_xlfn.LET(_xlpm.inp,$B$727,_xlpm.p,$H$719,IF(OR(LEN(TRIM(_xlpm.inp))=0,LEN(TRIM(_xlpm.p))=0,_xlpm.p=0),"",_xlpm.p))</f>
        <v/>
      </c>
      <c r="C730" s="53"/>
      <c r="D730" s="6"/>
      <c r="E730" s="6"/>
      <c r="F730" s="6">
        <v>356</v>
      </c>
      <c r="G730" s="6" t="s">
        <v>62</v>
      </c>
      <c r="H730" s="6" t="s">
        <v>2576</v>
      </c>
    </row>
    <row r="731" spans="1:8" ht="18.75" customHeight="1" thickBot="1">
      <c r="A731" s="12"/>
      <c r="B731" s="54"/>
      <c r="C731" s="55"/>
      <c r="D731" s="6"/>
      <c r="E731" s="6"/>
      <c r="F731" s="6">
        <v>356</v>
      </c>
      <c r="G731" s="6" t="s">
        <v>62</v>
      </c>
      <c r="H731" s="6" t="s">
        <v>2576</v>
      </c>
    </row>
    <row r="732" spans="1:8" ht="58.5" customHeight="1" thickTop="1" thickBot="1">
      <c r="A732" s="8" t="s">
        <v>2582</v>
      </c>
      <c r="B732" s="56" t="s">
        <v>2583</v>
      </c>
      <c r="C732" s="73"/>
      <c r="D732" s="6"/>
      <c r="E732" s="6"/>
      <c r="F732" s="6">
        <v>357</v>
      </c>
      <c r="G732" s="6" t="s">
        <v>26</v>
      </c>
      <c r="H732" s="6" t="s">
        <v>2584</v>
      </c>
    </row>
    <row r="733" spans="1:8" ht="18.75" customHeight="1">
      <c r="A733" s="9"/>
      <c r="B733" s="74"/>
      <c r="C733" s="75"/>
      <c r="D733" s="6"/>
      <c r="E733" s="6"/>
      <c r="F733" s="6">
        <v>357</v>
      </c>
      <c r="G733" s="6" t="s">
        <v>26</v>
      </c>
      <c r="H733" s="6" t="s">
        <v>2584</v>
      </c>
    </row>
    <row r="734" spans="1:8" ht="18.75" customHeight="1">
      <c r="A734" s="10" t="s">
        <v>107</v>
      </c>
      <c r="B734" s="64" t="s">
        <v>2585</v>
      </c>
      <c r="C734" s="65"/>
      <c r="D734" s="6"/>
      <c r="E734" s="6"/>
      <c r="F734" s="6">
        <v>357</v>
      </c>
      <c r="G734" s="6" t="s">
        <v>26</v>
      </c>
      <c r="H734" s="6" t="s">
        <v>2584</v>
      </c>
    </row>
    <row r="735" spans="1:8" ht="18.75" customHeight="1">
      <c r="A735" s="10" t="s">
        <v>108</v>
      </c>
      <c r="B735" s="64" t="s">
        <v>2586</v>
      </c>
      <c r="C735" s="65"/>
      <c r="D735" s="6"/>
      <c r="E735" s="6"/>
      <c r="F735" s="6">
        <v>357</v>
      </c>
      <c r="G735" s="6" t="s">
        <v>26</v>
      </c>
      <c r="H735" s="6" t="s">
        <v>2584</v>
      </c>
    </row>
    <row r="736" spans="1:8" ht="18.75" customHeight="1">
      <c r="A736" s="10" t="s">
        <v>109</v>
      </c>
      <c r="B736" s="64" t="s">
        <v>2587</v>
      </c>
      <c r="C736" s="65"/>
      <c r="D736" s="6"/>
      <c r="E736" s="6"/>
      <c r="F736" s="6">
        <v>357</v>
      </c>
      <c r="G736" s="6" t="s">
        <v>26</v>
      </c>
      <c r="H736" s="6" t="s">
        <v>2584</v>
      </c>
    </row>
    <row r="737" spans="1:8" ht="18.75" customHeight="1">
      <c r="A737" s="10" t="s">
        <v>110</v>
      </c>
      <c r="B737" s="64" t="s">
        <v>2588</v>
      </c>
      <c r="C737" s="65"/>
      <c r="D737" s="6"/>
      <c r="E737" s="6"/>
      <c r="F737" s="6">
        <v>357</v>
      </c>
      <c r="G737" s="6" t="s">
        <v>26</v>
      </c>
      <c r="H737" s="6" t="s">
        <v>2584</v>
      </c>
    </row>
    <row r="738" spans="1:8" ht="18.75" customHeight="1">
      <c r="A738" s="10"/>
      <c r="B738" s="62"/>
      <c r="C738" s="63"/>
      <c r="D738" s="6"/>
      <c r="E738" s="6"/>
      <c r="F738" s="6">
        <v>357</v>
      </c>
      <c r="G738" s="6" t="s">
        <v>26</v>
      </c>
      <c r="H738" s="6" t="s">
        <v>2584</v>
      </c>
    </row>
    <row r="739" spans="1:8" ht="18.75" customHeight="1" thickBot="1">
      <c r="A739" s="10"/>
      <c r="B739" s="66"/>
      <c r="C739" s="67"/>
      <c r="D739" s="6"/>
      <c r="E739" s="6"/>
      <c r="F739" s="6">
        <v>357</v>
      </c>
      <c r="G739" s="6" t="s">
        <v>26</v>
      </c>
      <c r="H739" s="6" t="s">
        <v>2584</v>
      </c>
    </row>
    <row r="740" spans="1:8" ht="18.75" customHeight="1" thickBot="1">
      <c r="A740" s="11" t="s">
        <v>111</v>
      </c>
      <c r="B740" s="25"/>
      <c r="C740" s="7"/>
      <c r="D740" s="6"/>
      <c r="E740" s="6"/>
      <c r="F740" s="6">
        <v>357</v>
      </c>
      <c r="G740" s="6" t="s">
        <v>26</v>
      </c>
      <c r="H740" s="6" t="s">
        <v>2584</v>
      </c>
    </row>
    <row r="741" spans="1:8" ht="18.75" customHeight="1">
      <c r="A741" s="10" t="s">
        <v>112</v>
      </c>
      <c r="B741" s="34" t="str">
        <f>_xlfn.LET(_xlpm.inp,$B$740,_xlpm.nInp,_xlfn.LET(_xlpm.raw,UPPER(TRIM($B$740)),_xlpm.clean,SUBSTITUTE(SUBSTITUTE(SUBSTITUTE(SUBSTITUTE(SUBSTITUTE(_xlpm.raw,"，",","),"、",","),"；",","),"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41" s="19"/>
      <c r="D741" s="6"/>
      <c r="E741" s="6"/>
      <c r="F741" s="6">
        <v>357</v>
      </c>
      <c r="G741" s="6" t="s">
        <v>26</v>
      </c>
      <c r="H741" s="6" t="s">
        <v>2584</v>
      </c>
    </row>
    <row r="742" spans="1:8" ht="18.75" customHeight="1">
      <c r="A742" s="10" t="s">
        <v>113</v>
      </c>
      <c r="B742" s="35" t="str">
        <f>_xlfn.LET(_xlpm.inp,$B$740,_xlpm.nStd,_xlfn.LET(_xlpm.raw,UPPER(TRIM($G$732)),_xlpm.clean,SUBSTITUTE(SUBSTITUTE(SUBSTITUTE(SUBSTITUTE(SUBSTITUTE(_xlpm.raw,"，",","),"、",","),"；",","),"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42" s="18"/>
      <c r="D742" s="6"/>
      <c r="E742" s="6"/>
      <c r="F742" s="6">
        <v>357</v>
      </c>
      <c r="G742" s="6" t="s">
        <v>26</v>
      </c>
      <c r="H742" s="6" t="s">
        <v>2584</v>
      </c>
    </row>
    <row r="743" spans="1:8" ht="18.75" customHeight="1">
      <c r="A743" s="37" t="s">
        <v>114</v>
      </c>
      <c r="B743" s="52" t="str">
        <f>_xlfn.LET(_xlpm.inp,$B$740,_xlpm.p,$H$732,IF(OR(LEN(TRIM(_xlpm.inp))=0,LEN(TRIM(_xlpm.p))=0,_xlpm.p=0),"",_xlpm.p))</f>
        <v/>
      </c>
      <c r="C743" s="53"/>
      <c r="D743" s="6"/>
      <c r="E743" s="6"/>
      <c r="F743" s="6">
        <v>357</v>
      </c>
      <c r="G743" s="6" t="s">
        <v>26</v>
      </c>
      <c r="H743" s="6" t="s">
        <v>2584</v>
      </c>
    </row>
    <row r="744" spans="1:8" ht="18.75" customHeight="1" thickBot="1">
      <c r="A744" s="12"/>
      <c r="B744" s="54"/>
      <c r="C744" s="55"/>
      <c r="D744" s="6"/>
      <c r="E744" s="6"/>
      <c r="F744" s="6">
        <v>357</v>
      </c>
      <c r="G744" s="6" t="s">
        <v>26</v>
      </c>
      <c r="H744" s="6" t="s">
        <v>2584</v>
      </c>
    </row>
    <row r="745" spans="1:8" ht="58.5" customHeight="1" thickTop="1" thickBot="1">
      <c r="A745" s="8" t="s">
        <v>2589</v>
      </c>
      <c r="B745" s="56" t="s">
        <v>2590</v>
      </c>
      <c r="C745" s="73"/>
      <c r="D745" s="6"/>
      <c r="E745" s="6"/>
      <c r="F745" s="6">
        <v>358</v>
      </c>
      <c r="G745" s="6" t="s">
        <v>18</v>
      </c>
      <c r="H745" s="6" t="s">
        <v>2591</v>
      </c>
    </row>
    <row r="746" spans="1:8" ht="18.75" customHeight="1">
      <c r="A746" s="9"/>
      <c r="B746" s="74"/>
      <c r="C746" s="75"/>
      <c r="D746" s="6"/>
      <c r="E746" s="6"/>
      <c r="F746" s="6">
        <v>358</v>
      </c>
      <c r="G746" s="6" t="s">
        <v>18</v>
      </c>
      <c r="H746" s="6" t="s">
        <v>2591</v>
      </c>
    </row>
    <row r="747" spans="1:8" ht="18.75" customHeight="1">
      <c r="A747" s="10" t="s">
        <v>107</v>
      </c>
      <c r="B747" s="64" t="s">
        <v>2592</v>
      </c>
      <c r="C747" s="65"/>
      <c r="D747" s="6"/>
      <c r="E747" s="6"/>
      <c r="F747" s="6">
        <v>358</v>
      </c>
      <c r="G747" s="6" t="s">
        <v>18</v>
      </c>
      <c r="H747" s="6" t="s">
        <v>2591</v>
      </c>
    </row>
    <row r="748" spans="1:8" ht="18.75" customHeight="1">
      <c r="A748" s="10" t="s">
        <v>108</v>
      </c>
      <c r="B748" s="64" t="s">
        <v>2593</v>
      </c>
      <c r="C748" s="65"/>
      <c r="D748" s="6"/>
      <c r="E748" s="6"/>
      <c r="F748" s="6">
        <v>358</v>
      </c>
      <c r="G748" s="6" t="s">
        <v>18</v>
      </c>
      <c r="H748" s="6" t="s">
        <v>2591</v>
      </c>
    </row>
    <row r="749" spans="1:8" ht="18.75" customHeight="1">
      <c r="A749" s="10" t="s">
        <v>109</v>
      </c>
      <c r="B749" s="64" t="s">
        <v>2594</v>
      </c>
      <c r="C749" s="65"/>
      <c r="D749" s="6"/>
      <c r="E749" s="6"/>
      <c r="F749" s="6">
        <v>358</v>
      </c>
      <c r="G749" s="6" t="s">
        <v>18</v>
      </c>
      <c r="H749" s="6" t="s">
        <v>2591</v>
      </c>
    </row>
    <row r="750" spans="1:8" ht="18.75" customHeight="1">
      <c r="A750" s="10" t="s">
        <v>110</v>
      </c>
      <c r="B750" s="64" t="s">
        <v>2595</v>
      </c>
      <c r="C750" s="65"/>
      <c r="D750" s="6"/>
      <c r="E750" s="6"/>
      <c r="F750" s="6">
        <v>358</v>
      </c>
      <c r="G750" s="6" t="s">
        <v>18</v>
      </c>
      <c r="H750" s="6" t="s">
        <v>2591</v>
      </c>
    </row>
    <row r="751" spans="1:8" ht="18.75" customHeight="1">
      <c r="A751" s="10"/>
      <c r="B751" s="62"/>
      <c r="C751" s="63"/>
      <c r="D751" s="6"/>
      <c r="E751" s="6"/>
      <c r="F751" s="6">
        <v>358</v>
      </c>
      <c r="G751" s="6" t="s">
        <v>18</v>
      </c>
      <c r="H751" s="6" t="s">
        <v>2591</v>
      </c>
    </row>
    <row r="752" spans="1:8" ht="18.75" customHeight="1" thickBot="1">
      <c r="A752" s="10"/>
      <c r="B752" s="66"/>
      <c r="C752" s="67"/>
      <c r="D752" s="6"/>
      <c r="E752" s="6"/>
      <c r="F752" s="6">
        <v>358</v>
      </c>
      <c r="G752" s="6" t="s">
        <v>18</v>
      </c>
      <c r="H752" s="6" t="s">
        <v>2591</v>
      </c>
    </row>
    <row r="753" spans="1:8" ht="18.75" customHeight="1" thickBot="1">
      <c r="A753" s="11" t="s">
        <v>111</v>
      </c>
      <c r="B753" s="25"/>
      <c r="C753" s="7"/>
      <c r="D753" s="6"/>
      <c r="E753" s="6"/>
      <c r="F753" s="6">
        <v>358</v>
      </c>
      <c r="G753" s="6" t="s">
        <v>18</v>
      </c>
      <c r="H753" s="6" t="s">
        <v>2591</v>
      </c>
    </row>
    <row r="754" spans="1:8" ht="18.75" customHeight="1">
      <c r="A754" s="10" t="s">
        <v>112</v>
      </c>
      <c r="B754" s="34" t="str">
        <f>_xlfn.LET(_xlpm.inp,$B$753,_xlpm.nInp,_xlfn.LET(_xlpm.raw,UPPER(TRIM($B$753)),_xlpm.clean,SUBSTITUTE(SUBSTITUTE(SUBSTITUTE(SUBSTITUTE(SUBSTITUTE(_xlpm.raw,"，",","),"、",","),"；",","),"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54" s="19"/>
      <c r="D754" s="6"/>
      <c r="E754" s="6"/>
      <c r="F754" s="6">
        <v>358</v>
      </c>
      <c r="G754" s="6" t="s">
        <v>18</v>
      </c>
      <c r="H754" s="6" t="s">
        <v>2591</v>
      </c>
    </row>
    <row r="755" spans="1:8" ht="18.75" customHeight="1">
      <c r="A755" s="10" t="s">
        <v>113</v>
      </c>
      <c r="B755" s="35" t="str">
        <f>_xlfn.LET(_xlpm.inp,$B$753,_xlpm.nStd,_xlfn.LET(_xlpm.raw,UPPER(TRIM($G$745)),_xlpm.clean,SUBSTITUTE(SUBSTITUTE(SUBSTITUTE(SUBSTITUTE(SUBSTITUTE(_xlpm.raw,"，",","),"、",","),"；",","),"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55" s="18"/>
      <c r="D755" s="6"/>
      <c r="E755" s="6"/>
      <c r="F755" s="6">
        <v>358</v>
      </c>
      <c r="G755" s="6" t="s">
        <v>18</v>
      </c>
      <c r="H755" s="6" t="s">
        <v>2591</v>
      </c>
    </row>
    <row r="756" spans="1:8" ht="18.75" customHeight="1">
      <c r="A756" s="37" t="s">
        <v>114</v>
      </c>
      <c r="B756" s="52" t="str">
        <f>_xlfn.LET(_xlpm.inp,$B$753,_xlpm.p,$H$745,IF(OR(LEN(TRIM(_xlpm.inp))=0,LEN(TRIM(_xlpm.p))=0,_xlpm.p=0),"",_xlpm.p))</f>
        <v/>
      </c>
      <c r="C756" s="53"/>
      <c r="D756" s="6"/>
      <c r="E756" s="6"/>
      <c r="F756" s="6">
        <v>358</v>
      </c>
      <c r="G756" s="6" t="s">
        <v>18</v>
      </c>
      <c r="H756" s="6" t="s">
        <v>2591</v>
      </c>
    </row>
    <row r="757" spans="1:8" ht="18.75" customHeight="1" thickBot="1">
      <c r="A757" s="12"/>
      <c r="B757" s="54"/>
      <c r="C757" s="55"/>
      <c r="D757" s="6"/>
      <c r="E757" s="6"/>
      <c r="F757" s="6">
        <v>358</v>
      </c>
      <c r="G757" s="6" t="s">
        <v>18</v>
      </c>
      <c r="H757" s="6" t="s">
        <v>2591</v>
      </c>
    </row>
    <row r="758" spans="1:8" ht="58.5" customHeight="1" thickTop="1" thickBot="1">
      <c r="A758" s="8" t="s">
        <v>2596</v>
      </c>
      <c r="B758" s="56" t="s">
        <v>2597</v>
      </c>
      <c r="C758" s="73"/>
      <c r="D758" s="6"/>
      <c r="E758" s="6"/>
      <c r="F758" s="6">
        <v>359</v>
      </c>
      <c r="G758" s="6" t="s">
        <v>27</v>
      </c>
      <c r="H758" s="6" t="s">
        <v>2598</v>
      </c>
    </row>
    <row r="759" spans="1:8" ht="18.75" customHeight="1">
      <c r="A759" s="9"/>
      <c r="B759" s="74"/>
      <c r="C759" s="75"/>
      <c r="D759" s="6"/>
      <c r="E759" s="6"/>
      <c r="F759" s="6">
        <v>359</v>
      </c>
      <c r="G759" s="6" t="s">
        <v>27</v>
      </c>
      <c r="H759" s="6" t="s">
        <v>2598</v>
      </c>
    </row>
    <row r="760" spans="1:8" ht="18.75" customHeight="1">
      <c r="A760" s="10" t="s">
        <v>107</v>
      </c>
      <c r="B760" s="64" t="s">
        <v>2599</v>
      </c>
      <c r="C760" s="65"/>
      <c r="D760" s="6"/>
      <c r="E760" s="6"/>
      <c r="F760" s="6">
        <v>359</v>
      </c>
      <c r="G760" s="6" t="s">
        <v>27</v>
      </c>
      <c r="H760" s="6" t="s">
        <v>2598</v>
      </c>
    </row>
    <row r="761" spans="1:8" ht="18.75" customHeight="1">
      <c r="A761" s="10" t="s">
        <v>108</v>
      </c>
      <c r="B761" s="64" t="s">
        <v>2600</v>
      </c>
      <c r="C761" s="65"/>
      <c r="D761" s="6"/>
      <c r="E761" s="6"/>
      <c r="F761" s="6">
        <v>359</v>
      </c>
      <c r="G761" s="6" t="s">
        <v>27</v>
      </c>
      <c r="H761" s="6" t="s">
        <v>2598</v>
      </c>
    </row>
    <row r="762" spans="1:8" ht="18.75" customHeight="1">
      <c r="A762" s="10" t="s">
        <v>109</v>
      </c>
      <c r="B762" s="64" t="s">
        <v>2601</v>
      </c>
      <c r="C762" s="65"/>
      <c r="D762" s="6"/>
      <c r="E762" s="6"/>
      <c r="F762" s="6">
        <v>359</v>
      </c>
      <c r="G762" s="6" t="s">
        <v>27</v>
      </c>
      <c r="H762" s="6" t="s">
        <v>2598</v>
      </c>
    </row>
    <row r="763" spans="1:8" ht="18.75" customHeight="1">
      <c r="A763" s="10" t="s">
        <v>110</v>
      </c>
      <c r="B763" s="64" t="s">
        <v>2602</v>
      </c>
      <c r="C763" s="65"/>
      <c r="D763" s="6"/>
      <c r="E763" s="6"/>
      <c r="F763" s="6">
        <v>359</v>
      </c>
      <c r="G763" s="6" t="s">
        <v>27</v>
      </c>
      <c r="H763" s="6" t="s">
        <v>2598</v>
      </c>
    </row>
    <row r="764" spans="1:8" ht="18.75" customHeight="1">
      <c r="A764" s="10"/>
      <c r="B764" s="62"/>
      <c r="C764" s="63"/>
      <c r="D764" s="6"/>
      <c r="E764" s="6"/>
      <c r="F764" s="6">
        <v>359</v>
      </c>
      <c r="G764" s="6" t="s">
        <v>27</v>
      </c>
      <c r="H764" s="6" t="s">
        <v>2598</v>
      </c>
    </row>
    <row r="765" spans="1:8" ht="18.75" customHeight="1" thickBot="1">
      <c r="A765" s="10"/>
      <c r="B765" s="66"/>
      <c r="C765" s="67"/>
      <c r="D765" s="6"/>
      <c r="E765" s="6"/>
      <c r="F765" s="6">
        <v>359</v>
      </c>
      <c r="G765" s="6" t="s">
        <v>27</v>
      </c>
      <c r="H765" s="6" t="s">
        <v>2598</v>
      </c>
    </row>
    <row r="766" spans="1:8" ht="18.75" customHeight="1" thickBot="1">
      <c r="A766" s="11" t="s">
        <v>111</v>
      </c>
      <c r="B766" s="25"/>
      <c r="C766" s="7"/>
      <c r="D766" s="6"/>
      <c r="E766" s="6"/>
      <c r="F766" s="6">
        <v>359</v>
      </c>
      <c r="G766" s="6" t="s">
        <v>27</v>
      </c>
      <c r="H766" s="6" t="s">
        <v>2598</v>
      </c>
    </row>
    <row r="767" spans="1:8" ht="18.75" customHeight="1">
      <c r="A767" s="10" t="s">
        <v>112</v>
      </c>
      <c r="B767" s="34" t="str">
        <f>_xlfn.LET(_xlpm.inp,$B$766,_xlpm.nInp,_xlfn.LET(_xlpm.raw,UPPER(TRIM($B$766)),_xlpm.clean,SUBSTITUTE(SUBSTITUTE(SUBSTITUTE(SUBSTITUTE(SUBSTITUTE(_xlpm.raw,"，",","),"、",","),"；",","),"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67" s="19"/>
      <c r="D767" s="6"/>
      <c r="E767" s="6"/>
      <c r="F767" s="6">
        <v>359</v>
      </c>
      <c r="G767" s="6" t="s">
        <v>27</v>
      </c>
      <c r="H767" s="6" t="s">
        <v>2598</v>
      </c>
    </row>
    <row r="768" spans="1:8" ht="18.75" customHeight="1">
      <c r="A768" s="10" t="s">
        <v>113</v>
      </c>
      <c r="B768" s="35" t="str">
        <f>_xlfn.LET(_xlpm.inp,$B$766,_xlpm.nStd,_xlfn.LET(_xlpm.raw,UPPER(TRIM($G$758)),_xlpm.clean,SUBSTITUTE(SUBSTITUTE(SUBSTITUTE(SUBSTITUTE(SUBSTITUTE(_xlpm.raw,"，",","),"、",","),"；",","),"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68" s="18"/>
      <c r="D768" s="6"/>
      <c r="E768" s="6"/>
      <c r="F768" s="6">
        <v>359</v>
      </c>
      <c r="G768" s="6" t="s">
        <v>27</v>
      </c>
      <c r="H768" s="6" t="s">
        <v>2598</v>
      </c>
    </row>
    <row r="769" spans="1:8" ht="18.75" customHeight="1">
      <c r="A769" s="37" t="s">
        <v>114</v>
      </c>
      <c r="B769" s="52" t="str">
        <f>_xlfn.LET(_xlpm.inp,$B$766,_xlpm.p,$H$758,IF(OR(LEN(TRIM(_xlpm.inp))=0,LEN(TRIM(_xlpm.p))=0,_xlpm.p=0),"",_xlpm.p))</f>
        <v/>
      </c>
      <c r="C769" s="53"/>
      <c r="D769" s="6"/>
      <c r="E769" s="6"/>
      <c r="F769" s="6">
        <v>359</v>
      </c>
      <c r="G769" s="6" t="s">
        <v>27</v>
      </c>
      <c r="H769" s="6" t="s">
        <v>2598</v>
      </c>
    </row>
    <row r="770" spans="1:8" ht="18.75" customHeight="1" thickBot="1">
      <c r="A770" s="12"/>
      <c r="B770" s="54"/>
      <c r="C770" s="55"/>
      <c r="D770" s="6"/>
      <c r="E770" s="6"/>
      <c r="F770" s="6">
        <v>359</v>
      </c>
      <c r="G770" s="6" t="s">
        <v>27</v>
      </c>
      <c r="H770" s="6" t="s">
        <v>2598</v>
      </c>
    </row>
    <row r="771" spans="1:8" ht="58.5" customHeight="1" thickTop="1" thickBot="1">
      <c r="A771" s="8" t="s">
        <v>2603</v>
      </c>
      <c r="B771" s="56" t="s">
        <v>2604</v>
      </c>
      <c r="C771" s="73"/>
      <c r="D771" s="6"/>
      <c r="E771" s="6"/>
      <c r="F771" s="6">
        <v>360</v>
      </c>
      <c r="G771" s="6" t="s">
        <v>26</v>
      </c>
      <c r="H771" s="6" t="s">
        <v>2605</v>
      </c>
    </row>
    <row r="772" spans="1:8" ht="18.75" customHeight="1">
      <c r="A772" s="9"/>
      <c r="B772" s="74"/>
      <c r="C772" s="75"/>
      <c r="D772" s="6"/>
      <c r="E772" s="6"/>
      <c r="F772" s="6">
        <v>360</v>
      </c>
      <c r="G772" s="6" t="s">
        <v>26</v>
      </c>
      <c r="H772" s="6" t="s">
        <v>2605</v>
      </c>
    </row>
    <row r="773" spans="1:8" ht="18.75" customHeight="1">
      <c r="A773" s="10" t="s">
        <v>107</v>
      </c>
      <c r="B773" s="64" t="s">
        <v>2606</v>
      </c>
      <c r="C773" s="65"/>
      <c r="D773" s="6"/>
      <c r="E773" s="6"/>
      <c r="F773" s="6">
        <v>360</v>
      </c>
      <c r="G773" s="6" t="s">
        <v>26</v>
      </c>
      <c r="H773" s="6" t="s">
        <v>2605</v>
      </c>
    </row>
    <row r="774" spans="1:8" ht="18.75" customHeight="1">
      <c r="A774" s="10" t="s">
        <v>108</v>
      </c>
      <c r="B774" s="64" t="s">
        <v>2607</v>
      </c>
      <c r="C774" s="65"/>
      <c r="D774" s="6"/>
      <c r="E774" s="6"/>
      <c r="F774" s="6">
        <v>360</v>
      </c>
      <c r="G774" s="6" t="s">
        <v>26</v>
      </c>
      <c r="H774" s="6" t="s">
        <v>2605</v>
      </c>
    </row>
    <row r="775" spans="1:8" ht="18.75" customHeight="1">
      <c r="A775" s="10" t="s">
        <v>109</v>
      </c>
      <c r="B775" s="64" t="s">
        <v>2608</v>
      </c>
      <c r="C775" s="65"/>
      <c r="D775" s="6"/>
      <c r="E775" s="6"/>
      <c r="F775" s="6">
        <v>360</v>
      </c>
      <c r="G775" s="6" t="s">
        <v>26</v>
      </c>
      <c r="H775" s="6" t="s">
        <v>2605</v>
      </c>
    </row>
    <row r="776" spans="1:8" ht="18.75" customHeight="1">
      <c r="A776" s="10" t="s">
        <v>110</v>
      </c>
      <c r="B776" s="64" t="s">
        <v>2609</v>
      </c>
      <c r="C776" s="65"/>
      <c r="D776" s="6"/>
      <c r="E776" s="6"/>
      <c r="F776" s="6">
        <v>360</v>
      </c>
      <c r="G776" s="6" t="s">
        <v>26</v>
      </c>
      <c r="H776" s="6" t="s">
        <v>2605</v>
      </c>
    </row>
    <row r="777" spans="1:8" ht="18.75" customHeight="1">
      <c r="A777" s="10"/>
      <c r="B777" s="62"/>
      <c r="C777" s="63"/>
      <c r="D777" s="6"/>
      <c r="E777" s="6"/>
      <c r="F777" s="6">
        <v>360</v>
      </c>
      <c r="G777" s="6" t="s">
        <v>26</v>
      </c>
      <c r="H777" s="6" t="s">
        <v>2605</v>
      </c>
    </row>
    <row r="778" spans="1:8" ht="18.75" customHeight="1" thickBot="1">
      <c r="A778" s="10"/>
      <c r="B778" s="66"/>
      <c r="C778" s="67"/>
      <c r="D778" s="6"/>
      <c r="E778" s="6"/>
      <c r="F778" s="6">
        <v>360</v>
      </c>
      <c r="G778" s="6" t="s">
        <v>26</v>
      </c>
      <c r="H778" s="6" t="s">
        <v>2605</v>
      </c>
    </row>
    <row r="779" spans="1:8" ht="18.75" customHeight="1" thickBot="1">
      <c r="A779" s="11" t="s">
        <v>111</v>
      </c>
      <c r="B779" s="25"/>
      <c r="C779" s="7"/>
      <c r="D779" s="6"/>
      <c r="E779" s="6"/>
      <c r="F779" s="6">
        <v>360</v>
      </c>
      <c r="G779" s="6" t="s">
        <v>26</v>
      </c>
      <c r="H779" s="6" t="s">
        <v>2605</v>
      </c>
    </row>
    <row r="780" spans="1:8" ht="18.75" customHeight="1">
      <c r="A780" s="10" t="s">
        <v>112</v>
      </c>
      <c r="B780" s="34" t="str">
        <f>_xlfn.LET(_xlpm.inp,$B$779,_xlpm.nInp,_xlfn.LET(_xlpm.raw,UPPER(TRIM($B$779)),_xlpm.clean,SUBSTITUTE(SUBSTITUTE(SUBSTITUTE(SUBSTITUTE(SUBSTITUTE(_xlpm.raw,"，",","),"、",","),"；",","),"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0" s="19"/>
      <c r="D780" s="6"/>
      <c r="E780" s="6"/>
      <c r="F780" s="6">
        <v>360</v>
      </c>
      <c r="G780" s="6" t="s">
        <v>26</v>
      </c>
      <c r="H780" s="6" t="s">
        <v>2605</v>
      </c>
    </row>
    <row r="781" spans="1:8" ht="18.75" customHeight="1">
      <c r="A781" s="10" t="s">
        <v>113</v>
      </c>
      <c r="B781" s="35" t="str">
        <f>_xlfn.LET(_xlpm.inp,$B$779,_xlpm.nStd,_xlfn.LET(_xlpm.raw,UPPER(TRIM($G$771)),_xlpm.clean,SUBSTITUTE(SUBSTITUTE(SUBSTITUTE(SUBSTITUTE(SUBSTITUTE(_xlpm.raw,"，",","),"、",","),"；",","),"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81" s="18"/>
      <c r="D781" s="6"/>
      <c r="E781" s="6"/>
      <c r="F781" s="6">
        <v>360</v>
      </c>
      <c r="G781" s="6" t="s">
        <v>26</v>
      </c>
      <c r="H781" s="6" t="s">
        <v>2605</v>
      </c>
    </row>
    <row r="782" spans="1:8" ht="18.75" customHeight="1">
      <c r="A782" s="37" t="s">
        <v>114</v>
      </c>
      <c r="B782" s="52" t="str">
        <f>_xlfn.LET(_xlpm.inp,$B$779,_xlpm.p,$H$771,IF(OR(LEN(TRIM(_xlpm.inp))=0,LEN(TRIM(_xlpm.p))=0,_xlpm.p=0),"",_xlpm.p))</f>
        <v/>
      </c>
      <c r="C782" s="53"/>
      <c r="D782" s="6"/>
      <c r="E782" s="6"/>
      <c r="F782" s="6">
        <v>360</v>
      </c>
      <c r="G782" s="6" t="s">
        <v>26</v>
      </c>
      <c r="H782" s="6" t="s">
        <v>2605</v>
      </c>
    </row>
    <row r="783" spans="1:8" ht="18.75" customHeight="1" thickBot="1">
      <c r="A783" s="12"/>
      <c r="B783" s="54"/>
      <c r="C783" s="55"/>
      <c r="D783" s="6"/>
      <c r="E783" s="6"/>
      <c r="F783" s="6">
        <v>360</v>
      </c>
      <c r="G783" s="6" t="s">
        <v>26</v>
      </c>
      <c r="H783" s="6" t="s">
        <v>2605</v>
      </c>
    </row>
    <row r="784" spans="1:8" ht="58.5" customHeight="1" thickTop="1" thickBot="1">
      <c r="A784" s="8" t="s">
        <v>2610</v>
      </c>
      <c r="B784" s="56" t="s">
        <v>2611</v>
      </c>
      <c r="C784" s="73"/>
      <c r="D784" s="6"/>
      <c r="E784" s="6"/>
      <c r="F784" s="6">
        <v>361</v>
      </c>
      <c r="G784" s="6" t="s">
        <v>18</v>
      </c>
      <c r="H784" s="6" t="s">
        <v>2612</v>
      </c>
    </row>
    <row r="785" spans="1:8" ht="18.75" customHeight="1">
      <c r="A785" s="9"/>
      <c r="B785" s="74"/>
      <c r="C785" s="75"/>
      <c r="D785" s="6"/>
      <c r="E785" s="6"/>
      <c r="F785" s="6">
        <v>361</v>
      </c>
      <c r="G785" s="6" t="s">
        <v>18</v>
      </c>
      <c r="H785" s="6" t="s">
        <v>2612</v>
      </c>
    </row>
    <row r="786" spans="1:8" ht="18.75" customHeight="1">
      <c r="A786" s="10" t="s">
        <v>107</v>
      </c>
      <c r="B786" s="64" t="s">
        <v>2613</v>
      </c>
      <c r="C786" s="65"/>
      <c r="D786" s="6"/>
      <c r="E786" s="6"/>
      <c r="F786" s="6">
        <v>361</v>
      </c>
      <c r="G786" s="6" t="s">
        <v>18</v>
      </c>
      <c r="H786" s="6" t="s">
        <v>2612</v>
      </c>
    </row>
    <row r="787" spans="1:8" ht="18.75" customHeight="1">
      <c r="A787" s="10" t="s">
        <v>108</v>
      </c>
      <c r="B787" s="64" t="s">
        <v>2614</v>
      </c>
      <c r="C787" s="65"/>
      <c r="D787" s="6"/>
      <c r="E787" s="6"/>
      <c r="F787" s="6">
        <v>361</v>
      </c>
      <c r="G787" s="6" t="s">
        <v>18</v>
      </c>
      <c r="H787" s="6" t="s">
        <v>2612</v>
      </c>
    </row>
    <row r="788" spans="1:8" ht="18.75" customHeight="1">
      <c r="A788" s="10" t="s">
        <v>109</v>
      </c>
      <c r="B788" s="64" t="s">
        <v>2615</v>
      </c>
      <c r="C788" s="65"/>
      <c r="D788" s="6"/>
      <c r="E788" s="6"/>
      <c r="F788" s="6">
        <v>361</v>
      </c>
      <c r="G788" s="6" t="s">
        <v>18</v>
      </c>
      <c r="H788" s="6" t="s">
        <v>2612</v>
      </c>
    </row>
    <row r="789" spans="1:8" ht="18.75" customHeight="1">
      <c r="A789" s="10" t="s">
        <v>110</v>
      </c>
      <c r="B789" s="64" t="s">
        <v>2616</v>
      </c>
      <c r="C789" s="65"/>
      <c r="D789" s="6"/>
      <c r="E789" s="6"/>
      <c r="F789" s="6">
        <v>361</v>
      </c>
      <c r="G789" s="6" t="s">
        <v>18</v>
      </c>
      <c r="H789" s="6" t="s">
        <v>2612</v>
      </c>
    </row>
    <row r="790" spans="1:8" ht="18.75" customHeight="1">
      <c r="A790" s="10"/>
      <c r="B790" s="62"/>
      <c r="C790" s="63"/>
      <c r="D790" s="6"/>
      <c r="E790" s="6"/>
      <c r="F790" s="6">
        <v>361</v>
      </c>
      <c r="G790" s="6" t="s">
        <v>18</v>
      </c>
      <c r="H790" s="6" t="s">
        <v>2612</v>
      </c>
    </row>
    <row r="791" spans="1:8" ht="18.75" customHeight="1" thickBot="1">
      <c r="A791" s="10"/>
      <c r="B791" s="66"/>
      <c r="C791" s="67"/>
      <c r="D791" s="6"/>
      <c r="E791" s="6"/>
      <c r="F791" s="6">
        <v>361</v>
      </c>
      <c r="G791" s="6" t="s">
        <v>18</v>
      </c>
      <c r="H791" s="6" t="s">
        <v>2612</v>
      </c>
    </row>
    <row r="792" spans="1:8" ht="18.75" customHeight="1" thickBot="1">
      <c r="A792" s="11" t="s">
        <v>111</v>
      </c>
      <c r="B792" s="25"/>
      <c r="C792" s="7"/>
      <c r="D792" s="6"/>
      <c r="E792" s="6"/>
      <c r="F792" s="6">
        <v>361</v>
      </c>
      <c r="G792" s="6" t="s">
        <v>18</v>
      </c>
      <c r="H792" s="6" t="s">
        <v>2612</v>
      </c>
    </row>
    <row r="793" spans="1:8" ht="18.75" customHeight="1">
      <c r="A793" s="10" t="s">
        <v>112</v>
      </c>
      <c r="B793" s="34" t="str">
        <f>_xlfn.LET(_xlpm.inp,$B$792,_xlpm.nInp,_xlfn.LET(_xlpm.raw,UPPER(TRIM($B$792)),_xlpm.clean,SUBSTITUTE(SUBSTITUTE(SUBSTITUTE(SUBSTITUTE(SUBSTITUTE(_xlpm.raw,"，",","),"、",","),"；",","),"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93" s="19"/>
      <c r="D793" s="6"/>
      <c r="E793" s="6"/>
      <c r="F793" s="6">
        <v>361</v>
      </c>
      <c r="G793" s="6" t="s">
        <v>18</v>
      </c>
      <c r="H793" s="6" t="s">
        <v>2612</v>
      </c>
    </row>
    <row r="794" spans="1:8" ht="18.75" customHeight="1">
      <c r="A794" s="10" t="s">
        <v>113</v>
      </c>
      <c r="B794" s="35" t="str">
        <f>_xlfn.LET(_xlpm.inp,$B$792,_xlpm.nStd,_xlfn.LET(_xlpm.raw,UPPER(TRIM($G$784)),_xlpm.clean,SUBSTITUTE(SUBSTITUTE(SUBSTITUTE(SUBSTITUTE(SUBSTITUTE(_xlpm.raw,"，",","),"、",","),"；",","),"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4" s="18"/>
      <c r="D794" s="6"/>
      <c r="E794" s="6"/>
      <c r="F794" s="6">
        <v>361</v>
      </c>
      <c r="G794" s="6" t="s">
        <v>18</v>
      </c>
      <c r="H794" s="6" t="s">
        <v>2612</v>
      </c>
    </row>
    <row r="795" spans="1:8" ht="18.75" customHeight="1">
      <c r="A795" s="37" t="s">
        <v>114</v>
      </c>
      <c r="B795" s="52" t="str">
        <f>_xlfn.LET(_xlpm.inp,$B$792,_xlpm.p,$H$784,IF(OR(LEN(TRIM(_xlpm.inp))=0,LEN(TRIM(_xlpm.p))=0,_xlpm.p=0),"",_xlpm.p))</f>
        <v/>
      </c>
      <c r="C795" s="53"/>
      <c r="D795" s="6"/>
      <c r="E795" s="6"/>
      <c r="F795" s="6">
        <v>361</v>
      </c>
      <c r="G795" s="6" t="s">
        <v>18</v>
      </c>
      <c r="H795" s="6" t="s">
        <v>2612</v>
      </c>
    </row>
    <row r="796" spans="1:8" ht="18.75" customHeight="1" thickBot="1">
      <c r="A796" s="12"/>
      <c r="B796" s="54"/>
      <c r="C796" s="55"/>
      <c r="D796" s="6"/>
      <c r="E796" s="6"/>
      <c r="F796" s="6">
        <v>361</v>
      </c>
      <c r="G796" s="6" t="s">
        <v>18</v>
      </c>
      <c r="H796" s="6" t="s">
        <v>2612</v>
      </c>
    </row>
    <row r="797" spans="1:8" ht="58.5" customHeight="1" thickTop="1" thickBot="1">
      <c r="A797" s="8" t="s">
        <v>2617</v>
      </c>
      <c r="B797" s="56" t="s">
        <v>2618</v>
      </c>
      <c r="C797" s="73"/>
      <c r="D797" s="6"/>
      <c r="E797" s="6"/>
      <c r="F797" s="6">
        <v>362</v>
      </c>
      <c r="G797" s="6" t="s">
        <v>18</v>
      </c>
      <c r="H797" s="6"/>
    </row>
    <row r="798" spans="1:8" ht="18.75" customHeight="1">
      <c r="A798" s="9"/>
      <c r="B798" s="74"/>
      <c r="C798" s="75"/>
      <c r="D798" s="6"/>
      <c r="E798" s="6"/>
      <c r="F798" s="6">
        <v>362</v>
      </c>
      <c r="G798" s="6" t="s">
        <v>18</v>
      </c>
      <c r="H798" s="6"/>
    </row>
    <row r="799" spans="1:8" ht="18.75" customHeight="1">
      <c r="A799" s="10" t="s">
        <v>107</v>
      </c>
      <c r="B799" s="64" t="s">
        <v>2619</v>
      </c>
      <c r="C799" s="65"/>
      <c r="D799" s="6"/>
      <c r="E799" s="6"/>
      <c r="F799" s="6">
        <v>362</v>
      </c>
      <c r="G799" s="6" t="s">
        <v>18</v>
      </c>
      <c r="H799" s="6"/>
    </row>
    <row r="800" spans="1:8" ht="18.75" customHeight="1">
      <c r="A800" s="10" t="s">
        <v>108</v>
      </c>
      <c r="B800" s="64" t="s">
        <v>2620</v>
      </c>
      <c r="C800" s="65"/>
      <c r="D800" s="6"/>
      <c r="E800" s="6"/>
      <c r="F800" s="6">
        <v>362</v>
      </c>
      <c r="G800" s="6" t="s">
        <v>18</v>
      </c>
      <c r="H800" s="6"/>
    </row>
    <row r="801" spans="1:8" ht="18.75" customHeight="1">
      <c r="A801" s="10" t="s">
        <v>109</v>
      </c>
      <c r="B801" s="64" t="s">
        <v>2621</v>
      </c>
      <c r="C801" s="65"/>
      <c r="D801" s="6"/>
      <c r="E801" s="6"/>
      <c r="F801" s="6">
        <v>362</v>
      </c>
      <c r="G801" s="6" t="s">
        <v>18</v>
      </c>
      <c r="H801" s="6"/>
    </row>
    <row r="802" spans="1:8" ht="18.75" customHeight="1">
      <c r="A802" s="10" t="s">
        <v>110</v>
      </c>
      <c r="B802" s="64" t="s">
        <v>2622</v>
      </c>
      <c r="C802" s="65"/>
      <c r="D802" s="6"/>
      <c r="E802" s="6"/>
      <c r="F802" s="6">
        <v>362</v>
      </c>
      <c r="G802" s="6" t="s">
        <v>18</v>
      </c>
      <c r="H802" s="6"/>
    </row>
    <row r="803" spans="1:8" ht="18.75" customHeight="1">
      <c r="A803" s="10"/>
      <c r="B803" s="62"/>
      <c r="C803" s="63"/>
      <c r="D803" s="6"/>
      <c r="E803" s="6"/>
      <c r="F803" s="6">
        <v>362</v>
      </c>
      <c r="G803" s="6" t="s">
        <v>18</v>
      </c>
      <c r="H803" s="6"/>
    </row>
    <row r="804" spans="1:8" ht="18.75" customHeight="1" thickBot="1">
      <c r="A804" s="10"/>
      <c r="B804" s="66"/>
      <c r="C804" s="67"/>
      <c r="D804" s="6"/>
      <c r="E804" s="6"/>
      <c r="F804" s="6">
        <v>362</v>
      </c>
      <c r="G804" s="6" t="s">
        <v>18</v>
      </c>
      <c r="H804" s="6"/>
    </row>
    <row r="805" spans="1:8" ht="18.75" customHeight="1" thickBot="1">
      <c r="A805" s="11" t="s">
        <v>111</v>
      </c>
      <c r="B805" s="25"/>
      <c r="C805" s="7"/>
      <c r="D805" s="6"/>
      <c r="E805" s="6"/>
      <c r="F805" s="6">
        <v>362</v>
      </c>
      <c r="G805" s="6" t="s">
        <v>18</v>
      </c>
      <c r="H805" s="6"/>
    </row>
    <row r="806" spans="1:8" ht="18.75" customHeight="1">
      <c r="A806" s="10" t="s">
        <v>112</v>
      </c>
      <c r="B806" s="34" t="str">
        <f>_xlfn.LET(_xlpm.inp,$B$805,_xlpm.nInp,_xlfn.LET(_xlpm.raw,UPPER(TRIM($B$805)),_xlpm.clean,SUBSTITUTE(SUBSTITUTE(SUBSTITUTE(SUBSTITUTE(SUBSTITUTE(_xlpm.raw,"，",","),"、",","),"；",","),"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06" s="19"/>
      <c r="D806" s="6"/>
      <c r="E806" s="6"/>
      <c r="F806" s="6">
        <v>362</v>
      </c>
      <c r="G806" s="6" t="s">
        <v>18</v>
      </c>
      <c r="H806" s="6"/>
    </row>
    <row r="807" spans="1:8" ht="18.75" customHeight="1">
      <c r="A807" s="10" t="s">
        <v>113</v>
      </c>
      <c r="B807" s="35" t="str">
        <f>_xlfn.LET(_xlpm.inp,$B$805,_xlpm.nStd,_xlfn.LET(_xlpm.raw,UPPER(TRIM($G$797)),_xlpm.clean,SUBSTITUTE(SUBSTITUTE(SUBSTITUTE(SUBSTITUTE(SUBSTITUTE(_xlpm.raw,"，",","),"、",","),"；",","),"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07" s="18"/>
      <c r="D807" s="6"/>
      <c r="E807" s="6"/>
      <c r="F807" s="6">
        <v>362</v>
      </c>
      <c r="G807" s="6" t="s">
        <v>18</v>
      </c>
      <c r="H807" s="6"/>
    </row>
    <row r="808" spans="1:8" ht="18.75" customHeight="1">
      <c r="A808" s="37" t="s">
        <v>114</v>
      </c>
      <c r="B808" s="52" t="str">
        <f>_xlfn.LET(_xlpm.inp,$B$805,_xlpm.p,$H$797,IF(OR(LEN(TRIM(_xlpm.inp))=0,LEN(TRIM(_xlpm.p))=0,_xlpm.p=0),"",_xlpm.p))</f>
        <v/>
      </c>
      <c r="C808" s="53"/>
      <c r="D808" s="6"/>
      <c r="E808" s="6"/>
      <c r="F808" s="6">
        <v>362</v>
      </c>
      <c r="G808" s="6" t="s">
        <v>18</v>
      </c>
      <c r="H808" s="6"/>
    </row>
    <row r="809" spans="1:8" ht="18.75" customHeight="1" thickBot="1">
      <c r="A809" s="12"/>
      <c r="B809" s="54"/>
      <c r="C809" s="55"/>
      <c r="D809" s="6"/>
      <c r="E809" s="6"/>
      <c r="F809" s="6">
        <v>362</v>
      </c>
      <c r="G809" s="6" t="s">
        <v>18</v>
      </c>
      <c r="H809" s="6"/>
    </row>
    <row r="810" spans="1:8" ht="58.5" customHeight="1" thickTop="1" thickBot="1">
      <c r="A810" s="8" t="s">
        <v>2623</v>
      </c>
      <c r="B810" s="56" t="s">
        <v>2624</v>
      </c>
      <c r="C810" s="73"/>
      <c r="D810" s="6"/>
      <c r="E810" s="6"/>
      <c r="F810" s="6">
        <v>363</v>
      </c>
      <c r="G810" s="6" t="s">
        <v>62</v>
      </c>
      <c r="H810" s="6"/>
    </row>
    <row r="811" spans="1:8" ht="18.75" customHeight="1">
      <c r="A811" s="9"/>
      <c r="B811" s="74"/>
      <c r="C811" s="75"/>
      <c r="D811" s="6"/>
      <c r="E811" s="6"/>
      <c r="F811" s="6">
        <v>363</v>
      </c>
      <c r="G811" s="6" t="s">
        <v>62</v>
      </c>
      <c r="H811" s="6"/>
    </row>
    <row r="812" spans="1:8" ht="18.75" customHeight="1">
      <c r="A812" s="10" t="s">
        <v>107</v>
      </c>
      <c r="B812" s="64" t="s">
        <v>2625</v>
      </c>
      <c r="C812" s="65"/>
      <c r="D812" s="6"/>
      <c r="E812" s="6"/>
      <c r="F812" s="6">
        <v>363</v>
      </c>
      <c r="G812" s="6" t="s">
        <v>62</v>
      </c>
      <c r="H812" s="6"/>
    </row>
    <row r="813" spans="1:8" ht="18.75" customHeight="1">
      <c r="A813" s="10" t="s">
        <v>108</v>
      </c>
      <c r="B813" s="64" t="s">
        <v>2626</v>
      </c>
      <c r="C813" s="65"/>
      <c r="D813" s="6"/>
      <c r="E813" s="6"/>
      <c r="F813" s="6">
        <v>363</v>
      </c>
      <c r="G813" s="6" t="s">
        <v>62</v>
      </c>
      <c r="H813" s="6"/>
    </row>
    <row r="814" spans="1:8" ht="18.75" customHeight="1">
      <c r="A814" s="10" t="s">
        <v>109</v>
      </c>
      <c r="B814" s="64" t="s">
        <v>2627</v>
      </c>
      <c r="C814" s="65"/>
      <c r="D814" s="6"/>
      <c r="E814" s="6"/>
      <c r="F814" s="6">
        <v>363</v>
      </c>
      <c r="G814" s="6" t="s">
        <v>62</v>
      </c>
      <c r="H814" s="6"/>
    </row>
    <row r="815" spans="1:8" ht="18.75" customHeight="1">
      <c r="A815" s="10" t="s">
        <v>110</v>
      </c>
      <c r="B815" s="64" t="s">
        <v>2628</v>
      </c>
      <c r="C815" s="65"/>
      <c r="D815" s="6"/>
      <c r="E815" s="6"/>
      <c r="F815" s="6">
        <v>363</v>
      </c>
      <c r="G815" s="6" t="s">
        <v>62</v>
      </c>
      <c r="H815" s="6"/>
    </row>
    <row r="816" spans="1:8" ht="18.75" customHeight="1">
      <c r="A816" s="10" t="s">
        <v>128</v>
      </c>
      <c r="B816" s="62" t="s">
        <v>2629</v>
      </c>
      <c r="C816" s="63"/>
      <c r="D816" s="6"/>
      <c r="E816" s="6"/>
      <c r="F816" s="6">
        <v>363</v>
      </c>
      <c r="G816" s="6" t="s">
        <v>62</v>
      </c>
      <c r="H816" s="6"/>
    </row>
    <row r="817" spans="1:8" ht="18.75" customHeight="1" thickBot="1">
      <c r="A817" s="10"/>
      <c r="B817" s="66"/>
      <c r="C817" s="67"/>
      <c r="D817" s="6"/>
      <c r="E817" s="6"/>
      <c r="F817" s="6">
        <v>363</v>
      </c>
      <c r="G817" s="6" t="s">
        <v>62</v>
      </c>
      <c r="H817" s="6"/>
    </row>
    <row r="818" spans="1:8" ht="18.75" customHeight="1" thickBot="1">
      <c r="A818" s="11" t="s">
        <v>111</v>
      </c>
      <c r="B818" s="25"/>
      <c r="C818" s="7"/>
      <c r="D818" s="6"/>
      <c r="E818" s="6"/>
      <c r="F818" s="6">
        <v>363</v>
      </c>
      <c r="G818" s="6" t="s">
        <v>62</v>
      </c>
      <c r="H818" s="6"/>
    </row>
    <row r="819" spans="1:8" ht="18.75" customHeight="1">
      <c r="A819" s="10" t="s">
        <v>112</v>
      </c>
      <c r="B819" s="34" t="str">
        <f>_xlfn.LET(_xlpm.inp,$B$818,_xlpm.nInp,_xlfn.LET(_xlpm.raw,UPPER(TRIM($B$818)),_xlpm.clean,SUBSTITUTE(SUBSTITUTE(SUBSTITUTE(SUBSTITUTE(SUBSTITUTE(_xlpm.raw,"，",","),"、",","),"；",","),"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19" s="19"/>
      <c r="D819" s="6"/>
      <c r="E819" s="6"/>
      <c r="F819" s="6">
        <v>363</v>
      </c>
      <c r="G819" s="6" t="s">
        <v>62</v>
      </c>
      <c r="H819" s="6"/>
    </row>
    <row r="820" spans="1:8" ht="18.75" customHeight="1">
      <c r="A820" s="10" t="s">
        <v>113</v>
      </c>
      <c r="B820" s="35" t="str">
        <f>_xlfn.LET(_xlpm.inp,$B$818,_xlpm.nStd,_xlfn.LET(_xlpm.raw,UPPER(TRIM($G$810)),_xlpm.clean,SUBSTITUTE(SUBSTITUTE(SUBSTITUTE(SUBSTITUTE(SUBSTITUTE(_xlpm.raw,"，",","),"、",","),"；",","),"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20" s="18"/>
      <c r="D820" s="6"/>
      <c r="E820" s="6"/>
      <c r="F820" s="6">
        <v>363</v>
      </c>
      <c r="G820" s="6" t="s">
        <v>62</v>
      </c>
      <c r="H820" s="6"/>
    </row>
    <row r="821" spans="1:8" ht="18.75" customHeight="1">
      <c r="A821" s="37" t="s">
        <v>114</v>
      </c>
      <c r="B821" s="52" t="str">
        <f>_xlfn.LET(_xlpm.inp,$B$818,_xlpm.p,$H$810,IF(OR(LEN(TRIM(_xlpm.inp))=0,LEN(TRIM(_xlpm.p))=0,_xlpm.p=0),"",_xlpm.p))</f>
        <v/>
      </c>
      <c r="C821" s="53"/>
      <c r="D821" s="6"/>
      <c r="E821" s="6"/>
      <c r="F821" s="6">
        <v>363</v>
      </c>
      <c r="G821" s="6" t="s">
        <v>62</v>
      </c>
      <c r="H821" s="6"/>
    </row>
    <row r="822" spans="1:8" ht="18.75" customHeight="1" thickBot="1">
      <c r="A822" s="12"/>
      <c r="B822" s="54"/>
      <c r="C822" s="55"/>
      <c r="D822" s="6"/>
      <c r="E822" s="6"/>
      <c r="F822" s="6">
        <v>363</v>
      </c>
      <c r="G822" s="6" t="s">
        <v>62</v>
      </c>
      <c r="H822" s="6"/>
    </row>
    <row r="823" spans="1:8" ht="58.5" customHeight="1" thickTop="1" thickBot="1">
      <c r="A823" s="8" t="s">
        <v>2630</v>
      </c>
      <c r="B823" s="56" t="s">
        <v>2631</v>
      </c>
      <c r="C823" s="73"/>
      <c r="D823" s="6"/>
      <c r="E823" s="6"/>
      <c r="F823" s="6">
        <v>364</v>
      </c>
      <c r="G823" s="6" t="s">
        <v>26</v>
      </c>
      <c r="H823" s="6" t="s">
        <v>2632</v>
      </c>
    </row>
    <row r="824" spans="1:8" ht="18.75" customHeight="1">
      <c r="A824" s="9"/>
      <c r="B824" s="74"/>
      <c r="C824" s="75"/>
      <c r="D824" s="6"/>
      <c r="E824" s="6"/>
      <c r="F824" s="6">
        <v>364</v>
      </c>
      <c r="G824" s="6" t="s">
        <v>26</v>
      </c>
      <c r="H824" s="6" t="s">
        <v>2632</v>
      </c>
    </row>
    <row r="825" spans="1:8" ht="18.75" customHeight="1">
      <c r="A825" s="10" t="s">
        <v>107</v>
      </c>
      <c r="B825" s="64" t="s">
        <v>2633</v>
      </c>
      <c r="C825" s="65"/>
      <c r="D825" s="6"/>
      <c r="E825" s="6"/>
      <c r="F825" s="6">
        <v>364</v>
      </c>
      <c r="G825" s="6" t="s">
        <v>26</v>
      </c>
      <c r="H825" s="6" t="s">
        <v>2632</v>
      </c>
    </row>
    <row r="826" spans="1:8" ht="18.75" customHeight="1">
      <c r="A826" s="10" t="s">
        <v>108</v>
      </c>
      <c r="B826" s="64" t="s">
        <v>2634</v>
      </c>
      <c r="C826" s="65"/>
      <c r="D826" s="6"/>
      <c r="E826" s="6"/>
      <c r="F826" s="6">
        <v>364</v>
      </c>
      <c r="G826" s="6" t="s">
        <v>26</v>
      </c>
      <c r="H826" s="6" t="s">
        <v>2632</v>
      </c>
    </row>
    <row r="827" spans="1:8" ht="18.75" customHeight="1">
      <c r="A827" s="10" t="s">
        <v>109</v>
      </c>
      <c r="B827" s="64" t="s">
        <v>2635</v>
      </c>
      <c r="C827" s="65"/>
      <c r="D827" s="6"/>
      <c r="E827" s="6"/>
      <c r="F827" s="6">
        <v>364</v>
      </c>
      <c r="G827" s="6" t="s">
        <v>26</v>
      </c>
      <c r="H827" s="6" t="s">
        <v>2632</v>
      </c>
    </row>
    <row r="828" spans="1:8" ht="18.75" customHeight="1">
      <c r="A828" s="10" t="s">
        <v>110</v>
      </c>
      <c r="B828" s="64" t="s">
        <v>2636</v>
      </c>
      <c r="C828" s="65"/>
      <c r="D828" s="6"/>
      <c r="E828" s="6"/>
      <c r="F828" s="6">
        <v>364</v>
      </c>
      <c r="G828" s="6" t="s">
        <v>26</v>
      </c>
      <c r="H828" s="6" t="s">
        <v>2632</v>
      </c>
    </row>
    <row r="829" spans="1:8" ht="18.75" customHeight="1">
      <c r="A829" s="10"/>
      <c r="B829" s="62"/>
      <c r="C829" s="63"/>
      <c r="D829" s="6"/>
      <c r="E829" s="6"/>
      <c r="F829" s="6">
        <v>364</v>
      </c>
      <c r="G829" s="6" t="s">
        <v>26</v>
      </c>
      <c r="H829" s="6" t="s">
        <v>2632</v>
      </c>
    </row>
    <row r="830" spans="1:8" ht="18.75" customHeight="1" thickBot="1">
      <c r="A830" s="10"/>
      <c r="B830" s="66"/>
      <c r="C830" s="67"/>
      <c r="D830" s="6"/>
      <c r="E830" s="6"/>
      <c r="F830" s="6">
        <v>364</v>
      </c>
      <c r="G830" s="6" t="s">
        <v>26</v>
      </c>
      <c r="H830" s="6" t="s">
        <v>2632</v>
      </c>
    </row>
    <row r="831" spans="1:8" ht="18.75" customHeight="1" thickBot="1">
      <c r="A831" s="11" t="s">
        <v>111</v>
      </c>
      <c r="B831" s="25"/>
      <c r="C831" s="7"/>
      <c r="D831" s="6"/>
      <c r="E831" s="6"/>
      <c r="F831" s="6">
        <v>364</v>
      </c>
      <c r="G831" s="6" t="s">
        <v>26</v>
      </c>
      <c r="H831" s="6" t="s">
        <v>2632</v>
      </c>
    </row>
    <row r="832" spans="1:8" ht="18.75" customHeight="1">
      <c r="A832" s="10" t="s">
        <v>112</v>
      </c>
      <c r="B832" s="34" t="str">
        <f>_xlfn.LET(_xlpm.inp,$B$831,_xlpm.nInp,_xlfn.LET(_xlpm.raw,UPPER(TRIM($B$831)),_xlpm.clean,SUBSTITUTE(SUBSTITUTE(SUBSTITUTE(SUBSTITUTE(SUBSTITUTE(_xlpm.raw,"，",","),"、",","),"；",","),"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32" s="19"/>
      <c r="D832" s="6"/>
      <c r="E832" s="6"/>
      <c r="F832" s="6">
        <v>364</v>
      </c>
      <c r="G832" s="6" t="s">
        <v>26</v>
      </c>
      <c r="H832" s="6" t="s">
        <v>2632</v>
      </c>
    </row>
    <row r="833" spans="1:8" ht="18.75" customHeight="1">
      <c r="A833" s="10" t="s">
        <v>113</v>
      </c>
      <c r="B833" s="35" t="str">
        <f>_xlfn.LET(_xlpm.inp,$B$831,_xlpm.nStd,_xlfn.LET(_xlpm.raw,UPPER(TRIM($G$823)),_xlpm.clean,SUBSTITUTE(SUBSTITUTE(SUBSTITUTE(SUBSTITUTE(SUBSTITUTE(_xlpm.raw,"，",","),"、",","),"；",","),"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33" s="18"/>
      <c r="D833" s="6"/>
      <c r="E833" s="6"/>
      <c r="F833" s="6">
        <v>364</v>
      </c>
      <c r="G833" s="6" t="s">
        <v>26</v>
      </c>
      <c r="H833" s="6" t="s">
        <v>2632</v>
      </c>
    </row>
    <row r="834" spans="1:8" ht="18.75" customHeight="1">
      <c r="A834" s="37" t="s">
        <v>114</v>
      </c>
      <c r="B834" s="52" t="str">
        <f>_xlfn.LET(_xlpm.inp,$B$831,_xlpm.p,$H$823,IF(OR(LEN(TRIM(_xlpm.inp))=0,LEN(TRIM(_xlpm.p))=0,_xlpm.p=0),"",_xlpm.p))</f>
        <v/>
      </c>
      <c r="C834" s="53"/>
      <c r="D834" s="6"/>
      <c r="E834" s="6"/>
      <c r="F834" s="6">
        <v>364</v>
      </c>
      <c r="G834" s="6" t="s">
        <v>26</v>
      </c>
      <c r="H834" s="6" t="s">
        <v>2632</v>
      </c>
    </row>
    <row r="835" spans="1:8" ht="18.75" customHeight="1" thickBot="1">
      <c r="A835" s="12"/>
      <c r="B835" s="54"/>
      <c r="C835" s="55"/>
      <c r="D835" s="6"/>
      <c r="E835" s="6"/>
      <c r="F835" s="6">
        <v>364</v>
      </c>
      <c r="G835" s="6" t="s">
        <v>26</v>
      </c>
      <c r="H835" s="6" t="s">
        <v>2632</v>
      </c>
    </row>
    <row r="836" spans="1:8" ht="58.5" customHeight="1" thickTop="1" thickBot="1">
      <c r="A836" s="8" t="s">
        <v>2637</v>
      </c>
      <c r="B836" s="56" t="s">
        <v>2638</v>
      </c>
      <c r="C836" s="73"/>
      <c r="D836" s="6"/>
      <c r="E836" s="6"/>
      <c r="F836" s="6">
        <v>365</v>
      </c>
      <c r="G836" s="6" t="s">
        <v>827</v>
      </c>
      <c r="H836" s="6" t="s">
        <v>2639</v>
      </c>
    </row>
    <row r="837" spans="1:8" ht="18.75" customHeight="1">
      <c r="A837" s="9"/>
      <c r="B837" s="74"/>
      <c r="C837" s="75"/>
      <c r="D837" s="6"/>
      <c r="E837" s="6"/>
      <c r="F837" s="6">
        <v>365</v>
      </c>
      <c r="G837" s="6" t="s">
        <v>827</v>
      </c>
      <c r="H837" s="6" t="s">
        <v>2639</v>
      </c>
    </row>
    <row r="838" spans="1:8" ht="18.75" customHeight="1">
      <c r="A838" s="10" t="s">
        <v>107</v>
      </c>
      <c r="B838" s="64" t="s">
        <v>2640</v>
      </c>
      <c r="C838" s="65"/>
      <c r="D838" s="6"/>
      <c r="E838" s="6"/>
      <c r="F838" s="6">
        <v>365</v>
      </c>
      <c r="G838" s="6" t="s">
        <v>827</v>
      </c>
      <c r="H838" s="6" t="s">
        <v>2639</v>
      </c>
    </row>
    <row r="839" spans="1:8" ht="18.75" customHeight="1">
      <c r="A839" s="10" t="s">
        <v>108</v>
      </c>
      <c r="B839" s="64" t="s">
        <v>2641</v>
      </c>
      <c r="C839" s="65"/>
      <c r="D839" s="6"/>
      <c r="E839" s="6"/>
      <c r="F839" s="6">
        <v>365</v>
      </c>
      <c r="G839" s="6" t="s">
        <v>827</v>
      </c>
      <c r="H839" s="6" t="s">
        <v>2639</v>
      </c>
    </row>
    <row r="840" spans="1:8" ht="18.75" customHeight="1">
      <c r="A840" s="10" t="s">
        <v>109</v>
      </c>
      <c r="B840" s="64" t="s">
        <v>2642</v>
      </c>
      <c r="C840" s="65"/>
      <c r="D840" s="6"/>
      <c r="E840" s="6"/>
      <c r="F840" s="6">
        <v>365</v>
      </c>
      <c r="G840" s="6" t="s">
        <v>827</v>
      </c>
      <c r="H840" s="6" t="s">
        <v>2639</v>
      </c>
    </row>
    <row r="841" spans="1:8" ht="18.75" customHeight="1">
      <c r="A841" s="10" t="s">
        <v>110</v>
      </c>
      <c r="B841" s="64" t="s">
        <v>2643</v>
      </c>
      <c r="C841" s="65"/>
      <c r="D841" s="6"/>
      <c r="E841" s="6"/>
      <c r="F841" s="6">
        <v>365</v>
      </c>
      <c r="G841" s="6" t="s">
        <v>827</v>
      </c>
      <c r="H841" s="6" t="s">
        <v>2639</v>
      </c>
    </row>
    <row r="842" spans="1:8" ht="18.75" customHeight="1">
      <c r="A842" s="10" t="s">
        <v>128</v>
      </c>
      <c r="B842" s="62" t="s">
        <v>2644</v>
      </c>
      <c r="C842" s="63"/>
      <c r="D842" s="6"/>
      <c r="E842" s="6"/>
      <c r="F842" s="6">
        <v>365</v>
      </c>
      <c r="G842" s="6" t="s">
        <v>827</v>
      </c>
      <c r="H842" s="6" t="s">
        <v>2639</v>
      </c>
    </row>
    <row r="843" spans="1:8" ht="18.75" customHeight="1" thickBot="1">
      <c r="A843" s="10"/>
      <c r="B843" s="66"/>
      <c r="C843" s="67"/>
      <c r="D843" s="6"/>
      <c r="E843" s="6"/>
      <c r="F843" s="6">
        <v>365</v>
      </c>
      <c r="G843" s="6" t="s">
        <v>827</v>
      </c>
      <c r="H843" s="6" t="s">
        <v>2639</v>
      </c>
    </row>
    <row r="844" spans="1:8" ht="18.75" customHeight="1" thickBot="1">
      <c r="A844" s="11" t="s">
        <v>111</v>
      </c>
      <c r="B844" s="25"/>
      <c r="C844" s="7"/>
      <c r="D844" s="6"/>
      <c r="E844" s="6"/>
      <c r="F844" s="6">
        <v>365</v>
      </c>
      <c r="G844" s="6" t="s">
        <v>827</v>
      </c>
      <c r="H844" s="6" t="s">
        <v>2639</v>
      </c>
    </row>
    <row r="845" spans="1:8" ht="18.75" customHeight="1">
      <c r="A845" s="10" t="s">
        <v>112</v>
      </c>
      <c r="B845" s="34" t="str">
        <f>_xlfn.LET(_xlpm.inp,$B$844,_xlpm.nInp,_xlfn.LET(_xlpm.raw,UPPER(TRIM($B$844)),_xlpm.clean,SUBSTITUTE(SUBSTITUTE(SUBSTITUTE(SUBSTITUTE(SUBSTITUTE(_xlpm.raw,"，",","),"、",","),"；",","),"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45" s="19"/>
      <c r="D845" s="6"/>
      <c r="E845" s="6"/>
      <c r="F845" s="6">
        <v>365</v>
      </c>
      <c r="G845" s="6" t="s">
        <v>827</v>
      </c>
      <c r="H845" s="6" t="s">
        <v>2639</v>
      </c>
    </row>
    <row r="846" spans="1:8" ht="18.75" customHeight="1">
      <c r="A846" s="10" t="s">
        <v>113</v>
      </c>
      <c r="B846" s="35" t="str">
        <f>_xlfn.LET(_xlpm.inp,$B$844,_xlpm.nStd,_xlfn.LET(_xlpm.raw,UPPER(TRIM($G$836)),_xlpm.clean,SUBSTITUTE(SUBSTITUTE(SUBSTITUTE(SUBSTITUTE(SUBSTITUTE(_xlpm.raw,"，",","),"、",","),"；",","),"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46" s="18"/>
      <c r="D846" s="6"/>
      <c r="E846" s="6"/>
      <c r="F846" s="6">
        <v>365</v>
      </c>
      <c r="G846" s="6" t="s">
        <v>827</v>
      </c>
      <c r="H846" s="6" t="s">
        <v>2639</v>
      </c>
    </row>
    <row r="847" spans="1:8" ht="18.75" customHeight="1">
      <c r="A847" s="37" t="s">
        <v>114</v>
      </c>
      <c r="B847" s="52" t="str">
        <f>_xlfn.LET(_xlpm.inp,$B$844,_xlpm.p,$H$836,IF(OR(LEN(TRIM(_xlpm.inp))=0,LEN(TRIM(_xlpm.p))=0,_xlpm.p=0),"",_xlpm.p))</f>
        <v/>
      </c>
      <c r="C847" s="53"/>
      <c r="D847" s="6"/>
      <c r="E847" s="6"/>
      <c r="F847" s="6">
        <v>365</v>
      </c>
      <c r="G847" s="6" t="s">
        <v>827</v>
      </c>
      <c r="H847" s="6" t="s">
        <v>2639</v>
      </c>
    </row>
    <row r="848" spans="1:8" ht="18.75" customHeight="1" thickBot="1">
      <c r="A848" s="12"/>
      <c r="B848" s="54"/>
      <c r="C848" s="55"/>
      <c r="D848" s="6"/>
      <c r="E848" s="6"/>
      <c r="F848" s="6">
        <v>365</v>
      </c>
      <c r="G848" s="6" t="s">
        <v>827</v>
      </c>
      <c r="H848" s="6" t="s">
        <v>2639</v>
      </c>
    </row>
    <row r="849" spans="1:8" ht="58.5" customHeight="1" thickTop="1" thickBot="1">
      <c r="A849" s="8" t="s">
        <v>2645</v>
      </c>
      <c r="B849" s="56" t="s">
        <v>2646</v>
      </c>
      <c r="C849" s="73"/>
      <c r="D849" s="6"/>
      <c r="E849" s="6"/>
      <c r="F849" s="6">
        <v>366</v>
      </c>
      <c r="G849" s="6" t="s">
        <v>27</v>
      </c>
      <c r="H849" s="6" t="s">
        <v>2647</v>
      </c>
    </row>
    <row r="850" spans="1:8" ht="18.75" customHeight="1">
      <c r="A850" s="9"/>
      <c r="B850" s="74"/>
      <c r="C850" s="75"/>
      <c r="D850" s="6"/>
      <c r="E850" s="6"/>
      <c r="F850" s="6">
        <v>366</v>
      </c>
      <c r="G850" s="6" t="s">
        <v>27</v>
      </c>
      <c r="H850" s="6" t="s">
        <v>2647</v>
      </c>
    </row>
    <row r="851" spans="1:8" ht="18.75" customHeight="1">
      <c r="A851" s="10" t="s">
        <v>107</v>
      </c>
      <c r="B851" s="64" t="s">
        <v>2648</v>
      </c>
      <c r="C851" s="65"/>
      <c r="D851" s="6"/>
      <c r="E851" s="6"/>
      <c r="F851" s="6">
        <v>366</v>
      </c>
      <c r="G851" s="6" t="s">
        <v>27</v>
      </c>
      <c r="H851" s="6" t="s">
        <v>2647</v>
      </c>
    </row>
    <row r="852" spans="1:8" ht="18.75" customHeight="1">
      <c r="A852" s="10" t="s">
        <v>108</v>
      </c>
      <c r="B852" s="64" t="s">
        <v>2649</v>
      </c>
      <c r="C852" s="65"/>
      <c r="D852" s="6"/>
      <c r="E852" s="6"/>
      <c r="F852" s="6">
        <v>366</v>
      </c>
      <c r="G852" s="6" t="s">
        <v>27</v>
      </c>
      <c r="H852" s="6" t="s">
        <v>2647</v>
      </c>
    </row>
    <row r="853" spans="1:8" ht="18.75" customHeight="1">
      <c r="A853" s="10" t="s">
        <v>109</v>
      </c>
      <c r="B853" s="64" t="s">
        <v>2650</v>
      </c>
      <c r="C853" s="65"/>
      <c r="D853" s="6"/>
      <c r="E853" s="6"/>
      <c r="F853" s="6">
        <v>366</v>
      </c>
      <c r="G853" s="6" t="s">
        <v>27</v>
      </c>
      <c r="H853" s="6" t="s">
        <v>2647</v>
      </c>
    </row>
    <row r="854" spans="1:8" ht="18.75" customHeight="1">
      <c r="A854" s="10" t="s">
        <v>110</v>
      </c>
      <c r="B854" s="64" t="s">
        <v>2651</v>
      </c>
      <c r="C854" s="65"/>
      <c r="D854" s="6"/>
      <c r="E854" s="6"/>
      <c r="F854" s="6">
        <v>366</v>
      </c>
      <c r="G854" s="6" t="s">
        <v>27</v>
      </c>
      <c r="H854" s="6" t="s">
        <v>2647</v>
      </c>
    </row>
    <row r="855" spans="1:8" ht="18.75" customHeight="1">
      <c r="A855" s="10"/>
      <c r="B855" s="62"/>
      <c r="C855" s="63"/>
      <c r="D855" s="6"/>
      <c r="E855" s="6"/>
      <c r="F855" s="6">
        <v>366</v>
      </c>
      <c r="G855" s="6" t="s">
        <v>27</v>
      </c>
      <c r="H855" s="6" t="s">
        <v>2647</v>
      </c>
    </row>
    <row r="856" spans="1:8" ht="18.75" customHeight="1" thickBot="1">
      <c r="A856" s="10"/>
      <c r="B856" s="66"/>
      <c r="C856" s="67"/>
      <c r="D856" s="6"/>
      <c r="E856" s="6"/>
      <c r="F856" s="6">
        <v>366</v>
      </c>
      <c r="G856" s="6" t="s">
        <v>27</v>
      </c>
      <c r="H856" s="6" t="s">
        <v>2647</v>
      </c>
    </row>
    <row r="857" spans="1:8" ht="18.75" customHeight="1" thickBot="1">
      <c r="A857" s="11" t="s">
        <v>111</v>
      </c>
      <c r="B857" s="25"/>
      <c r="C857" s="7"/>
      <c r="D857" s="6"/>
      <c r="E857" s="6"/>
      <c r="F857" s="6">
        <v>366</v>
      </c>
      <c r="G857" s="6" t="s">
        <v>27</v>
      </c>
      <c r="H857" s="6" t="s">
        <v>2647</v>
      </c>
    </row>
    <row r="858" spans="1:8" ht="18.75" customHeight="1">
      <c r="A858" s="10" t="s">
        <v>112</v>
      </c>
      <c r="B858" s="34" t="str">
        <f>_xlfn.LET(_xlpm.inp,$B$857,_xlpm.nInp,_xlfn.LET(_xlpm.raw,UPPER(TRIM($B$857)),_xlpm.clean,SUBSTITUTE(SUBSTITUTE(SUBSTITUTE(SUBSTITUTE(SUBSTITUTE(_xlpm.raw,"，",","),"、",","),"；",","),"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58" s="19"/>
      <c r="D858" s="6"/>
      <c r="E858" s="6"/>
      <c r="F858" s="6">
        <v>366</v>
      </c>
      <c r="G858" s="6" t="s">
        <v>27</v>
      </c>
      <c r="H858" s="6" t="s">
        <v>2647</v>
      </c>
    </row>
    <row r="859" spans="1:8" ht="18.75" customHeight="1">
      <c r="A859" s="10" t="s">
        <v>113</v>
      </c>
      <c r="B859" s="35" t="str">
        <f>_xlfn.LET(_xlpm.inp,$B$857,_xlpm.nStd,_xlfn.LET(_xlpm.raw,UPPER(TRIM($G$849)),_xlpm.clean,SUBSTITUTE(SUBSTITUTE(SUBSTITUTE(SUBSTITUTE(SUBSTITUTE(_xlpm.raw,"，",","),"、",","),"；",","),"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59" s="18"/>
      <c r="D859" s="6"/>
      <c r="E859" s="6"/>
      <c r="F859" s="6">
        <v>366</v>
      </c>
      <c r="G859" s="6" t="s">
        <v>27</v>
      </c>
      <c r="H859" s="6" t="s">
        <v>2647</v>
      </c>
    </row>
    <row r="860" spans="1:8" ht="18.75" customHeight="1">
      <c r="A860" s="37" t="s">
        <v>114</v>
      </c>
      <c r="B860" s="52" t="str">
        <f>_xlfn.LET(_xlpm.inp,$B$857,_xlpm.p,$H$849,IF(OR(LEN(TRIM(_xlpm.inp))=0,LEN(TRIM(_xlpm.p))=0,_xlpm.p=0),"",_xlpm.p))</f>
        <v/>
      </c>
      <c r="C860" s="53"/>
      <c r="D860" s="6"/>
      <c r="E860" s="6"/>
      <c r="F860" s="6">
        <v>366</v>
      </c>
      <c r="G860" s="6" t="s">
        <v>27</v>
      </c>
      <c r="H860" s="6" t="s">
        <v>2647</v>
      </c>
    </row>
    <row r="861" spans="1:8" ht="18.75" customHeight="1" thickBot="1">
      <c r="A861" s="12"/>
      <c r="B861" s="54"/>
      <c r="C861" s="55"/>
      <c r="D861" s="6"/>
      <c r="E861" s="6"/>
      <c r="F861" s="6">
        <v>366</v>
      </c>
      <c r="G861" s="6" t="s">
        <v>27</v>
      </c>
      <c r="H861" s="6" t="s">
        <v>2647</v>
      </c>
    </row>
    <row r="862" spans="1:8" ht="58.5" customHeight="1" thickTop="1" thickBot="1">
      <c r="A862" s="8" t="s">
        <v>2652</v>
      </c>
      <c r="B862" s="56" t="s">
        <v>2653</v>
      </c>
      <c r="C862" s="73"/>
      <c r="D862" s="6"/>
      <c r="E862" s="6"/>
      <c r="F862" s="6">
        <v>367</v>
      </c>
      <c r="G862" s="6" t="s">
        <v>28</v>
      </c>
      <c r="H862" s="6" t="s">
        <v>2654</v>
      </c>
    </row>
    <row r="863" spans="1:8" ht="18.75" customHeight="1">
      <c r="A863" s="9"/>
      <c r="B863" s="74"/>
      <c r="C863" s="75"/>
      <c r="D863" s="6"/>
      <c r="E863" s="6"/>
      <c r="F863" s="6">
        <v>367</v>
      </c>
      <c r="G863" s="6" t="s">
        <v>28</v>
      </c>
      <c r="H863" s="6" t="s">
        <v>2654</v>
      </c>
    </row>
    <row r="864" spans="1:8" ht="18.75" customHeight="1">
      <c r="A864" s="10" t="s">
        <v>107</v>
      </c>
      <c r="B864" s="64" t="s">
        <v>2655</v>
      </c>
      <c r="C864" s="65"/>
      <c r="D864" s="6"/>
      <c r="E864" s="6"/>
      <c r="F864" s="6">
        <v>367</v>
      </c>
      <c r="G864" s="6" t="s">
        <v>28</v>
      </c>
      <c r="H864" s="6" t="s">
        <v>2654</v>
      </c>
    </row>
    <row r="865" spans="1:8" ht="18.75" customHeight="1">
      <c r="A865" s="10" t="s">
        <v>108</v>
      </c>
      <c r="B865" s="64" t="s">
        <v>2656</v>
      </c>
      <c r="C865" s="65"/>
      <c r="D865" s="6"/>
      <c r="E865" s="6"/>
      <c r="F865" s="6">
        <v>367</v>
      </c>
      <c r="G865" s="6" t="s">
        <v>28</v>
      </c>
      <c r="H865" s="6" t="s">
        <v>2654</v>
      </c>
    </row>
    <row r="866" spans="1:8" ht="18.75" customHeight="1">
      <c r="A866" s="10" t="s">
        <v>109</v>
      </c>
      <c r="B866" s="64" t="s">
        <v>2657</v>
      </c>
      <c r="C866" s="65"/>
      <c r="D866" s="6"/>
      <c r="E866" s="6"/>
      <c r="F866" s="6">
        <v>367</v>
      </c>
      <c r="G866" s="6" t="s">
        <v>28</v>
      </c>
      <c r="H866" s="6" t="s">
        <v>2654</v>
      </c>
    </row>
    <row r="867" spans="1:8" ht="18.75" customHeight="1">
      <c r="A867" s="10" t="s">
        <v>110</v>
      </c>
      <c r="B867" s="64" t="s">
        <v>2658</v>
      </c>
      <c r="C867" s="65"/>
      <c r="D867" s="6"/>
      <c r="E867" s="6"/>
      <c r="F867" s="6">
        <v>367</v>
      </c>
      <c r="G867" s="6" t="s">
        <v>28</v>
      </c>
      <c r="H867" s="6" t="s">
        <v>2654</v>
      </c>
    </row>
    <row r="868" spans="1:8" ht="18.75" customHeight="1">
      <c r="A868" s="10"/>
      <c r="B868" s="62"/>
      <c r="C868" s="63"/>
      <c r="D868" s="6"/>
      <c r="E868" s="6"/>
      <c r="F868" s="6">
        <v>367</v>
      </c>
      <c r="G868" s="6" t="s">
        <v>28</v>
      </c>
      <c r="H868" s="6" t="s">
        <v>2654</v>
      </c>
    </row>
    <row r="869" spans="1:8" ht="18.75" customHeight="1" thickBot="1">
      <c r="A869" s="10"/>
      <c r="B869" s="66"/>
      <c r="C869" s="67"/>
      <c r="D869" s="6"/>
      <c r="E869" s="6"/>
      <c r="F869" s="6">
        <v>367</v>
      </c>
      <c r="G869" s="6" t="s">
        <v>28</v>
      </c>
      <c r="H869" s="6" t="s">
        <v>2654</v>
      </c>
    </row>
    <row r="870" spans="1:8" ht="18.75" customHeight="1" thickBot="1">
      <c r="A870" s="11" t="s">
        <v>111</v>
      </c>
      <c r="B870" s="25"/>
      <c r="C870" s="7"/>
      <c r="D870" s="6"/>
      <c r="E870" s="6"/>
      <c r="F870" s="6">
        <v>367</v>
      </c>
      <c r="G870" s="6" t="s">
        <v>28</v>
      </c>
      <c r="H870" s="6" t="s">
        <v>2654</v>
      </c>
    </row>
    <row r="871" spans="1:8" ht="18.75" customHeight="1">
      <c r="A871" s="10" t="s">
        <v>112</v>
      </c>
      <c r="B871" s="34" t="str">
        <f>_xlfn.LET(_xlpm.inp,$B$870,_xlpm.nInp,_xlfn.LET(_xlpm.raw,UPPER(TRIM($B$870)),_xlpm.clean,SUBSTITUTE(SUBSTITUTE(SUBSTITUTE(SUBSTITUTE(SUBSTITUTE(_xlpm.raw,"，",","),"、",","),"；",","),"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71" s="19"/>
      <c r="D871" s="6"/>
      <c r="E871" s="6"/>
      <c r="F871" s="6">
        <v>367</v>
      </c>
      <c r="G871" s="6" t="s">
        <v>28</v>
      </c>
      <c r="H871" s="6" t="s">
        <v>2654</v>
      </c>
    </row>
    <row r="872" spans="1:8" ht="18.75" customHeight="1">
      <c r="A872" s="10" t="s">
        <v>113</v>
      </c>
      <c r="B872" s="35" t="str">
        <f>_xlfn.LET(_xlpm.inp,$B$870,_xlpm.nStd,_xlfn.LET(_xlpm.raw,UPPER(TRIM($G$862)),_xlpm.clean,SUBSTITUTE(SUBSTITUTE(SUBSTITUTE(SUBSTITUTE(SUBSTITUTE(_xlpm.raw,"，",","),"、",","),"；",","),"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72" s="18"/>
      <c r="D872" s="6"/>
      <c r="E872" s="6"/>
      <c r="F872" s="6">
        <v>367</v>
      </c>
      <c r="G872" s="6" t="s">
        <v>28</v>
      </c>
      <c r="H872" s="6" t="s">
        <v>2654</v>
      </c>
    </row>
    <row r="873" spans="1:8" ht="18.75" customHeight="1">
      <c r="A873" s="37" t="s">
        <v>114</v>
      </c>
      <c r="B873" s="52" t="str">
        <f>_xlfn.LET(_xlpm.inp,$B$870,_xlpm.p,$H$862,IF(OR(LEN(TRIM(_xlpm.inp))=0,LEN(TRIM(_xlpm.p))=0,_xlpm.p=0),"",_xlpm.p))</f>
        <v/>
      </c>
      <c r="C873" s="53"/>
      <c r="D873" s="6"/>
      <c r="E873" s="6"/>
      <c r="F873" s="6">
        <v>367</v>
      </c>
      <c r="G873" s="6" t="s">
        <v>28</v>
      </c>
      <c r="H873" s="6" t="s">
        <v>2654</v>
      </c>
    </row>
    <row r="874" spans="1:8" ht="18.75" customHeight="1" thickBot="1">
      <c r="A874" s="12"/>
      <c r="B874" s="54"/>
      <c r="C874" s="55"/>
      <c r="D874" s="6"/>
      <c r="E874" s="6"/>
      <c r="F874" s="6">
        <v>367</v>
      </c>
      <c r="G874" s="6" t="s">
        <v>28</v>
      </c>
      <c r="H874" s="6" t="s">
        <v>2654</v>
      </c>
    </row>
    <row r="875" spans="1:8" ht="58.5" customHeight="1" thickTop="1" thickBot="1">
      <c r="A875" s="8" t="s">
        <v>2659</v>
      </c>
      <c r="B875" s="56" t="s">
        <v>2660</v>
      </c>
      <c r="C875" s="73"/>
      <c r="D875" s="6"/>
      <c r="E875" s="6"/>
      <c r="F875" s="6">
        <v>368</v>
      </c>
      <c r="G875" s="6" t="s">
        <v>27</v>
      </c>
      <c r="H875" s="6" t="s">
        <v>2661</v>
      </c>
    </row>
    <row r="876" spans="1:8" ht="18.75" customHeight="1">
      <c r="A876" s="9"/>
      <c r="B876" s="74"/>
      <c r="C876" s="75"/>
      <c r="D876" s="6"/>
      <c r="E876" s="6"/>
      <c r="F876" s="6">
        <v>368</v>
      </c>
      <c r="G876" s="6" t="s">
        <v>27</v>
      </c>
      <c r="H876" s="6" t="s">
        <v>2661</v>
      </c>
    </row>
    <row r="877" spans="1:8" ht="18.75" customHeight="1">
      <c r="A877" s="10" t="s">
        <v>107</v>
      </c>
      <c r="B877" s="64" t="s">
        <v>2662</v>
      </c>
      <c r="C877" s="65"/>
      <c r="D877" s="6"/>
      <c r="E877" s="6"/>
      <c r="F877" s="6">
        <v>368</v>
      </c>
      <c r="G877" s="6" t="s">
        <v>27</v>
      </c>
      <c r="H877" s="6" t="s">
        <v>2661</v>
      </c>
    </row>
    <row r="878" spans="1:8" ht="18.75" customHeight="1">
      <c r="A878" s="10" t="s">
        <v>108</v>
      </c>
      <c r="B878" s="64" t="s">
        <v>2663</v>
      </c>
      <c r="C878" s="65"/>
      <c r="D878" s="6"/>
      <c r="E878" s="6"/>
      <c r="F878" s="6">
        <v>368</v>
      </c>
      <c r="G878" s="6" t="s">
        <v>27</v>
      </c>
      <c r="H878" s="6" t="s">
        <v>2661</v>
      </c>
    </row>
    <row r="879" spans="1:8" ht="18.75" customHeight="1">
      <c r="A879" s="10" t="s">
        <v>109</v>
      </c>
      <c r="B879" s="64" t="s">
        <v>2664</v>
      </c>
      <c r="C879" s="65"/>
      <c r="D879" s="6"/>
      <c r="E879" s="6"/>
      <c r="F879" s="6">
        <v>368</v>
      </c>
      <c r="G879" s="6" t="s">
        <v>27</v>
      </c>
      <c r="H879" s="6" t="s">
        <v>2661</v>
      </c>
    </row>
    <row r="880" spans="1:8" ht="18.75" customHeight="1">
      <c r="A880" s="10" t="s">
        <v>110</v>
      </c>
      <c r="B880" s="64" t="s">
        <v>2665</v>
      </c>
      <c r="C880" s="65"/>
      <c r="D880" s="6"/>
      <c r="E880" s="6"/>
      <c r="F880" s="6">
        <v>368</v>
      </c>
      <c r="G880" s="6" t="s">
        <v>27</v>
      </c>
      <c r="H880" s="6" t="s">
        <v>2661</v>
      </c>
    </row>
    <row r="881" spans="1:8" ht="18.75" customHeight="1">
      <c r="A881" s="10"/>
      <c r="B881" s="62"/>
      <c r="C881" s="63"/>
      <c r="D881" s="6"/>
      <c r="E881" s="6"/>
      <c r="F881" s="6">
        <v>368</v>
      </c>
      <c r="G881" s="6" t="s">
        <v>27</v>
      </c>
      <c r="H881" s="6" t="s">
        <v>2661</v>
      </c>
    </row>
    <row r="882" spans="1:8" ht="18.75" customHeight="1" thickBot="1">
      <c r="A882" s="10"/>
      <c r="B882" s="66"/>
      <c r="C882" s="67"/>
      <c r="D882" s="6"/>
      <c r="E882" s="6"/>
      <c r="F882" s="6">
        <v>368</v>
      </c>
      <c r="G882" s="6" t="s">
        <v>27</v>
      </c>
      <c r="H882" s="6" t="s">
        <v>2661</v>
      </c>
    </row>
    <row r="883" spans="1:8" ht="18.75" customHeight="1" thickBot="1">
      <c r="A883" s="11" t="s">
        <v>111</v>
      </c>
      <c r="B883" s="25"/>
      <c r="C883" s="7"/>
      <c r="D883" s="6"/>
      <c r="E883" s="6"/>
      <c r="F883" s="6">
        <v>368</v>
      </c>
      <c r="G883" s="6" t="s">
        <v>27</v>
      </c>
      <c r="H883" s="6" t="s">
        <v>2661</v>
      </c>
    </row>
    <row r="884" spans="1:8" ht="18.75" customHeight="1">
      <c r="A884" s="10" t="s">
        <v>112</v>
      </c>
      <c r="B884" s="34" t="str">
        <f>_xlfn.LET(_xlpm.inp,$B$883,_xlpm.nInp,_xlfn.LET(_xlpm.raw,UPPER(TRIM($B$883)),_xlpm.clean,SUBSTITUTE(SUBSTITUTE(SUBSTITUTE(SUBSTITUTE(SUBSTITUTE(_xlpm.raw,"，",","),"、",","),"；",","),"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84" s="19"/>
      <c r="D884" s="6"/>
      <c r="E884" s="6"/>
      <c r="F884" s="6">
        <v>368</v>
      </c>
      <c r="G884" s="6" t="s">
        <v>27</v>
      </c>
      <c r="H884" s="6" t="s">
        <v>2661</v>
      </c>
    </row>
    <row r="885" spans="1:8" ht="18.75" customHeight="1">
      <c r="A885" s="10" t="s">
        <v>113</v>
      </c>
      <c r="B885" s="35" t="str">
        <f>_xlfn.LET(_xlpm.inp,$B$883,_xlpm.nStd,_xlfn.LET(_xlpm.raw,UPPER(TRIM($G$875)),_xlpm.clean,SUBSTITUTE(SUBSTITUTE(SUBSTITUTE(SUBSTITUTE(SUBSTITUTE(_xlpm.raw,"，",","),"、",","),"；",","),"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85" s="18"/>
      <c r="D885" s="6"/>
      <c r="E885" s="6"/>
      <c r="F885" s="6">
        <v>368</v>
      </c>
      <c r="G885" s="6" t="s">
        <v>27</v>
      </c>
      <c r="H885" s="6" t="s">
        <v>2661</v>
      </c>
    </row>
    <row r="886" spans="1:8" ht="18.75" customHeight="1">
      <c r="A886" s="37" t="s">
        <v>114</v>
      </c>
      <c r="B886" s="52" t="str">
        <f>_xlfn.LET(_xlpm.inp,$B$883,_xlpm.p,$H$875,IF(OR(LEN(TRIM(_xlpm.inp))=0,LEN(TRIM(_xlpm.p))=0,_xlpm.p=0),"",_xlpm.p))</f>
        <v/>
      </c>
      <c r="C886" s="53"/>
      <c r="D886" s="6"/>
      <c r="E886" s="6"/>
      <c r="F886" s="6">
        <v>368</v>
      </c>
      <c r="G886" s="6" t="s">
        <v>27</v>
      </c>
      <c r="H886" s="6" t="s">
        <v>2661</v>
      </c>
    </row>
    <row r="887" spans="1:8" ht="18.75" customHeight="1" thickBot="1">
      <c r="A887" s="12"/>
      <c r="B887" s="54"/>
      <c r="C887" s="55"/>
      <c r="D887" s="6"/>
      <c r="E887" s="6"/>
      <c r="F887" s="6">
        <v>368</v>
      </c>
      <c r="G887" s="6" t="s">
        <v>27</v>
      </c>
      <c r="H887" s="6" t="s">
        <v>2661</v>
      </c>
    </row>
    <row r="888" spans="1:8" ht="58.5" customHeight="1" thickTop="1" thickBot="1">
      <c r="A888" s="8" t="s">
        <v>2666</v>
      </c>
      <c r="B888" s="56" t="s">
        <v>2667</v>
      </c>
      <c r="C888" s="73"/>
      <c r="D888" s="6"/>
      <c r="E888" s="6"/>
      <c r="F888" s="6">
        <v>369</v>
      </c>
      <c r="G888" s="6" t="s">
        <v>28</v>
      </c>
      <c r="H888" s="6" t="s">
        <v>2668</v>
      </c>
    </row>
    <row r="889" spans="1:8" ht="18.75" customHeight="1">
      <c r="A889" s="9"/>
      <c r="B889" s="74"/>
      <c r="C889" s="75"/>
      <c r="D889" s="6"/>
      <c r="E889" s="6"/>
      <c r="F889" s="6">
        <v>369</v>
      </c>
      <c r="G889" s="6" t="s">
        <v>28</v>
      </c>
      <c r="H889" s="6" t="s">
        <v>2668</v>
      </c>
    </row>
    <row r="890" spans="1:8" ht="18.75" customHeight="1">
      <c r="A890" s="10" t="s">
        <v>107</v>
      </c>
      <c r="B890" s="64" t="s">
        <v>2669</v>
      </c>
      <c r="C890" s="65"/>
      <c r="D890" s="6"/>
      <c r="E890" s="6"/>
      <c r="F890" s="6">
        <v>369</v>
      </c>
      <c r="G890" s="6" t="s">
        <v>28</v>
      </c>
      <c r="H890" s="6" t="s">
        <v>2668</v>
      </c>
    </row>
    <row r="891" spans="1:8" ht="18.75" customHeight="1">
      <c r="A891" s="10" t="s">
        <v>108</v>
      </c>
      <c r="B891" s="64" t="s">
        <v>2670</v>
      </c>
      <c r="C891" s="65"/>
      <c r="D891" s="6"/>
      <c r="E891" s="6"/>
      <c r="F891" s="6">
        <v>369</v>
      </c>
      <c r="G891" s="6" t="s">
        <v>28</v>
      </c>
      <c r="H891" s="6" t="s">
        <v>2668</v>
      </c>
    </row>
    <row r="892" spans="1:8" ht="18.75" customHeight="1">
      <c r="A892" s="10" t="s">
        <v>109</v>
      </c>
      <c r="B892" s="64" t="s">
        <v>2671</v>
      </c>
      <c r="C892" s="65"/>
      <c r="D892" s="6"/>
      <c r="E892" s="6"/>
      <c r="F892" s="6">
        <v>369</v>
      </c>
      <c r="G892" s="6" t="s">
        <v>28</v>
      </c>
      <c r="H892" s="6" t="s">
        <v>2668</v>
      </c>
    </row>
    <row r="893" spans="1:8" ht="18.75" customHeight="1">
      <c r="A893" s="10" t="s">
        <v>110</v>
      </c>
      <c r="B893" s="64" t="s">
        <v>2672</v>
      </c>
      <c r="C893" s="65"/>
      <c r="D893" s="6"/>
      <c r="E893" s="6"/>
      <c r="F893" s="6">
        <v>369</v>
      </c>
      <c r="G893" s="6" t="s">
        <v>28</v>
      </c>
      <c r="H893" s="6" t="s">
        <v>2668</v>
      </c>
    </row>
    <row r="894" spans="1:8" ht="18.75" customHeight="1">
      <c r="A894" s="10"/>
      <c r="B894" s="62"/>
      <c r="C894" s="63"/>
      <c r="D894" s="6"/>
      <c r="E894" s="6"/>
      <c r="F894" s="6">
        <v>369</v>
      </c>
      <c r="G894" s="6" t="s">
        <v>28</v>
      </c>
      <c r="H894" s="6" t="s">
        <v>2668</v>
      </c>
    </row>
    <row r="895" spans="1:8" ht="18.75" customHeight="1" thickBot="1">
      <c r="A895" s="10"/>
      <c r="B895" s="66"/>
      <c r="C895" s="67"/>
      <c r="D895" s="6"/>
      <c r="E895" s="6"/>
      <c r="F895" s="6">
        <v>369</v>
      </c>
      <c r="G895" s="6" t="s">
        <v>28</v>
      </c>
      <c r="H895" s="6" t="s">
        <v>2668</v>
      </c>
    </row>
    <row r="896" spans="1:8" ht="18.75" customHeight="1" thickBot="1">
      <c r="A896" s="11" t="s">
        <v>111</v>
      </c>
      <c r="B896" s="25"/>
      <c r="C896" s="7"/>
      <c r="D896" s="6"/>
      <c r="E896" s="6"/>
      <c r="F896" s="6">
        <v>369</v>
      </c>
      <c r="G896" s="6" t="s">
        <v>28</v>
      </c>
      <c r="H896" s="6" t="s">
        <v>2668</v>
      </c>
    </row>
    <row r="897" spans="1:8" ht="18.75" customHeight="1">
      <c r="A897" s="10" t="s">
        <v>112</v>
      </c>
      <c r="B897" s="34" t="str">
        <f>_xlfn.LET(_xlpm.inp,$B$896,_xlpm.nInp,_xlfn.LET(_xlpm.raw,UPPER(TRIM($B$896)),_xlpm.clean,SUBSTITUTE(SUBSTITUTE(SUBSTITUTE(SUBSTITUTE(SUBSTITUTE(_xlpm.raw,"，",","),"、",","),"；",","),"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97" s="19"/>
      <c r="D897" s="6"/>
      <c r="E897" s="6"/>
      <c r="F897" s="6">
        <v>369</v>
      </c>
      <c r="G897" s="6" t="s">
        <v>28</v>
      </c>
      <c r="H897" s="6" t="s">
        <v>2668</v>
      </c>
    </row>
    <row r="898" spans="1:8" ht="18.75" customHeight="1">
      <c r="A898" s="10" t="s">
        <v>113</v>
      </c>
      <c r="B898" s="35" t="str">
        <f>_xlfn.LET(_xlpm.inp,$B$896,_xlpm.nStd,_xlfn.LET(_xlpm.raw,UPPER(TRIM($G$888)),_xlpm.clean,SUBSTITUTE(SUBSTITUTE(SUBSTITUTE(SUBSTITUTE(SUBSTITUTE(_xlpm.raw,"，",","),"、",","),"；",","),"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98" s="18"/>
      <c r="D898" s="6"/>
      <c r="E898" s="6"/>
      <c r="F898" s="6">
        <v>369</v>
      </c>
      <c r="G898" s="6" t="s">
        <v>28</v>
      </c>
      <c r="H898" s="6" t="s">
        <v>2668</v>
      </c>
    </row>
    <row r="899" spans="1:8" ht="18.75" customHeight="1">
      <c r="A899" s="37" t="s">
        <v>114</v>
      </c>
      <c r="B899" s="52" t="str">
        <f>_xlfn.LET(_xlpm.inp,$B$896,_xlpm.p,$H$888,IF(OR(LEN(TRIM(_xlpm.inp))=0,LEN(TRIM(_xlpm.p))=0,_xlpm.p=0),"",_xlpm.p))</f>
        <v/>
      </c>
      <c r="C899" s="53"/>
      <c r="D899" s="6"/>
      <c r="E899" s="6"/>
      <c r="F899" s="6">
        <v>369</v>
      </c>
      <c r="G899" s="6" t="s">
        <v>28</v>
      </c>
      <c r="H899" s="6" t="s">
        <v>2668</v>
      </c>
    </row>
    <row r="900" spans="1:8" ht="18.75" customHeight="1" thickBot="1">
      <c r="A900" s="12"/>
      <c r="B900" s="54"/>
      <c r="C900" s="55"/>
      <c r="D900" s="6"/>
      <c r="E900" s="6"/>
      <c r="F900" s="6">
        <v>369</v>
      </c>
      <c r="G900" s="6" t="s">
        <v>28</v>
      </c>
      <c r="H900" s="6" t="s">
        <v>2668</v>
      </c>
    </row>
    <row r="901" spans="1:8" ht="58.5" customHeight="1" thickTop="1" thickBot="1">
      <c r="A901" s="8" t="s">
        <v>2673</v>
      </c>
      <c r="B901" s="56" t="s">
        <v>2674</v>
      </c>
      <c r="C901" s="73"/>
      <c r="D901" s="6"/>
      <c r="E901" s="6"/>
      <c r="F901" s="6">
        <v>370</v>
      </c>
      <c r="G901" s="6" t="s">
        <v>26</v>
      </c>
      <c r="H901" s="6" t="s">
        <v>2675</v>
      </c>
    </row>
    <row r="902" spans="1:8" ht="18.75" customHeight="1">
      <c r="A902" s="9"/>
      <c r="B902" s="74"/>
      <c r="C902" s="75"/>
      <c r="D902" s="6"/>
      <c r="E902" s="6"/>
      <c r="F902" s="6">
        <v>370</v>
      </c>
      <c r="G902" s="6" t="s">
        <v>26</v>
      </c>
      <c r="H902" s="6" t="s">
        <v>2675</v>
      </c>
    </row>
    <row r="903" spans="1:8" ht="18.75" customHeight="1">
      <c r="A903" s="10" t="s">
        <v>107</v>
      </c>
      <c r="B903" s="64" t="s">
        <v>2676</v>
      </c>
      <c r="C903" s="65"/>
      <c r="D903" s="6"/>
      <c r="E903" s="6"/>
      <c r="F903" s="6">
        <v>370</v>
      </c>
      <c r="G903" s="6" t="s">
        <v>26</v>
      </c>
      <c r="H903" s="6" t="s">
        <v>2675</v>
      </c>
    </row>
    <row r="904" spans="1:8" ht="18.75" customHeight="1">
      <c r="A904" s="10" t="s">
        <v>108</v>
      </c>
      <c r="B904" s="64" t="s">
        <v>2677</v>
      </c>
      <c r="C904" s="65"/>
      <c r="D904" s="6"/>
      <c r="E904" s="6"/>
      <c r="F904" s="6">
        <v>370</v>
      </c>
      <c r="G904" s="6" t="s">
        <v>26</v>
      </c>
      <c r="H904" s="6" t="s">
        <v>2675</v>
      </c>
    </row>
    <row r="905" spans="1:8" ht="18.75" customHeight="1">
      <c r="A905" s="10" t="s">
        <v>109</v>
      </c>
      <c r="B905" s="64" t="s">
        <v>2678</v>
      </c>
      <c r="C905" s="65"/>
      <c r="D905" s="6"/>
      <c r="E905" s="6"/>
      <c r="F905" s="6">
        <v>370</v>
      </c>
      <c r="G905" s="6" t="s">
        <v>26</v>
      </c>
      <c r="H905" s="6" t="s">
        <v>2675</v>
      </c>
    </row>
    <row r="906" spans="1:8" ht="18.75" customHeight="1">
      <c r="A906" s="10" t="s">
        <v>110</v>
      </c>
      <c r="B906" s="64" t="s">
        <v>2679</v>
      </c>
      <c r="C906" s="65"/>
      <c r="D906" s="6"/>
      <c r="E906" s="6"/>
      <c r="F906" s="6">
        <v>370</v>
      </c>
      <c r="G906" s="6" t="s">
        <v>26</v>
      </c>
      <c r="H906" s="6" t="s">
        <v>2675</v>
      </c>
    </row>
    <row r="907" spans="1:8" ht="18.75" customHeight="1">
      <c r="A907" s="10"/>
      <c r="B907" s="62"/>
      <c r="C907" s="63"/>
      <c r="D907" s="6"/>
      <c r="E907" s="6"/>
      <c r="F907" s="6">
        <v>370</v>
      </c>
      <c r="G907" s="6" t="s">
        <v>26</v>
      </c>
      <c r="H907" s="6" t="s">
        <v>2675</v>
      </c>
    </row>
    <row r="908" spans="1:8" ht="18.75" customHeight="1" thickBot="1">
      <c r="A908" s="10"/>
      <c r="B908" s="66"/>
      <c r="C908" s="67"/>
      <c r="D908" s="6"/>
      <c r="E908" s="6"/>
      <c r="F908" s="6">
        <v>370</v>
      </c>
      <c r="G908" s="6" t="s">
        <v>26</v>
      </c>
      <c r="H908" s="6" t="s">
        <v>2675</v>
      </c>
    </row>
    <row r="909" spans="1:8" ht="18.75" customHeight="1" thickBot="1">
      <c r="A909" s="11" t="s">
        <v>111</v>
      </c>
      <c r="B909" s="25"/>
      <c r="C909" s="7"/>
      <c r="D909" s="6"/>
      <c r="E909" s="6"/>
      <c r="F909" s="6">
        <v>370</v>
      </c>
      <c r="G909" s="6" t="s">
        <v>26</v>
      </c>
      <c r="H909" s="6" t="s">
        <v>2675</v>
      </c>
    </row>
    <row r="910" spans="1:8" ht="18.75" customHeight="1">
      <c r="A910" s="10" t="s">
        <v>112</v>
      </c>
      <c r="B910" s="34" t="str">
        <f>_xlfn.LET(_xlpm.inp,$B$909,_xlpm.nInp,_xlfn.LET(_xlpm.raw,UPPER(TRIM($B$909)),_xlpm.clean,SUBSTITUTE(SUBSTITUTE(SUBSTITUTE(SUBSTITUTE(SUBSTITUTE(_xlpm.raw,"，",","),"、",","),"；",","),"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0" s="19"/>
      <c r="D910" s="6"/>
      <c r="E910" s="6"/>
      <c r="F910" s="6">
        <v>370</v>
      </c>
      <c r="G910" s="6" t="s">
        <v>26</v>
      </c>
      <c r="H910" s="6" t="s">
        <v>2675</v>
      </c>
    </row>
    <row r="911" spans="1:8" ht="18.75" customHeight="1">
      <c r="A911" s="10" t="s">
        <v>113</v>
      </c>
      <c r="B911" s="35" t="str">
        <f>_xlfn.LET(_xlpm.inp,$B$909,_xlpm.nStd,_xlfn.LET(_xlpm.raw,UPPER(TRIM($G$901)),_xlpm.clean,SUBSTITUTE(SUBSTITUTE(SUBSTITUTE(SUBSTITUTE(SUBSTITUTE(_xlpm.raw,"，",","),"、",","),"；",","),"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11" s="18"/>
      <c r="D911" s="6"/>
      <c r="E911" s="6"/>
      <c r="F911" s="6">
        <v>370</v>
      </c>
      <c r="G911" s="6" t="s">
        <v>26</v>
      </c>
      <c r="H911" s="6" t="s">
        <v>2675</v>
      </c>
    </row>
    <row r="912" spans="1:8" ht="18.75" customHeight="1">
      <c r="A912" s="37" t="s">
        <v>114</v>
      </c>
      <c r="B912" s="52" t="str">
        <f>_xlfn.LET(_xlpm.inp,$B$909,_xlpm.p,$H$901,IF(OR(LEN(TRIM(_xlpm.inp))=0,LEN(TRIM(_xlpm.p))=0,_xlpm.p=0),"",_xlpm.p))</f>
        <v/>
      </c>
      <c r="C912" s="53"/>
      <c r="D912" s="6"/>
      <c r="E912" s="6"/>
      <c r="F912" s="6">
        <v>370</v>
      </c>
      <c r="G912" s="6" t="s">
        <v>26</v>
      </c>
      <c r="H912" s="6" t="s">
        <v>2675</v>
      </c>
    </row>
    <row r="913" spans="1:8" ht="18.75" customHeight="1" thickBot="1">
      <c r="A913" s="12"/>
      <c r="B913" s="54"/>
      <c r="C913" s="55"/>
      <c r="D913" s="6"/>
      <c r="E913" s="6"/>
      <c r="F913" s="6">
        <v>370</v>
      </c>
      <c r="G913" s="6" t="s">
        <v>26</v>
      </c>
      <c r="H913" s="6" t="s">
        <v>2675</v>
      </c>
    </row>
    <row r="914" spans="1:8" ht="58.5" customHeight="1" thickTop="1" thickBot="1">
      <c r="A914" s="8" t="s">
        <v>2680</v>
      </c>
      <c r="B914" s="56" t="s">
        <v>2681</v>
      </c>
      <c r="C914" s="73"/>
      <c r="D914" s="6"/>
      <c r="E914" s="6"/>
      <c r="F914" s="6">
        <v>371</v>
      </c>
      <c r="G914" s="6" t="s">
        <v>28</v>
      </c>
      <c r="H914" s="6" t="s">
        <v>2682</v>
      </c>
    </row>
    <row r="915" spans="1:8" ht="18.75" customHeight="1">
      <c r="A915" s="9"/>
      <c r="B915" s="74"/>
      <c r="C915" s="75"/>
      <c r="D915" s="6"/>
      <c r="E915" s="6"/>
      <c r="F915" s="6">
        <v>371</v>
      </c>
      <c r="G915" s="6" t="s">
        <v>28</v>
      </c>
      <c r="H915" s="6" t="s">
        <v>2682</v>
      </c>
    </row>
    <row r="916" spans="1:8" ht="18.75" customHeight="1">
      <c r="A916" s="10" t="s">
        <v>107</v>
      </c>
      <c r="B916" s="64" t="s">
        <v>2683</v>
      </c>
      <c r="C916" s="65"/>
      <c r="D916" s="6"/>
      <c r="E916" s="6"/>
      <c r="F916" s="6">
        <v>371</v>
      </c>
      <c r="G916" s="6" t="s">
        <v>28</v>
      </c>
      <c r="H916" s="6" t="s">
        <v>2682</v>
      </c>
    </row>
    <row r="917" spans="1:8" ht="18.75" customHeight="1">
      <c r="A917" s="10" t="s">
        <v>108</v>
      </c>
      <c r="B917" s="64" t="s">
        <v>2684</v>
      </c>
      <c r="C917" s="65"/>
      <c r="D917" s="6"/>
      <c r="E917" s="6"/>
      <c r="F917" s="6">
        <v>371</v>
      </c>
      <c r="G917" s="6" t="s">
        <v>28</v>
      </c>
      <c r="H917" s="6" t="s">
        <v>2682</v>
      </c>
    </row>
    <row r="918" spans="1:8" ht="18.75" customHeight="1">
      <c r="A918" s="10" t="s">
        <v>109</v>
      </c>
      <c r="B918" s="64" t="s">
        <v>2685</v>
      </c>
      <c r="C918" s="65"/>
      <c r="D918" s="6"/>
      <c r="E918" s="6"/>
      <c r="F918" s="6">
        <v>371</v>
      </c>
      <c r="G918" s="6" t="s">
        <v>28</v>
      </c>
      <c r="H918" s="6" t="s">
        <v>2682</v>
      </c>
    </row>
    <row r="919" spans="1:8" ht="18.75" customHeight="1">
      <c r="A919" s="10" t="s">
        <v>110</v>
      </c>
      <c r="B919" s="64" t="s">
        <v>2686</v>
      </c>
      <c r="C919" s="65"/>
      <c r="D919" s="6"/>
      <c r="E919" s="6"/>
      <c r="F919" s="6">
        <v>371</v>
      </c>
      <c r="G919" s="6" t="s">
        <v>28</v>
      </c>
      <c r="H919" s="6" t="s">
        <v>2682</v>
      </c>
    </row>
    <row r="920" spans="1:8" ht="18.75" customHeight="1">
      <c r="A920" s="10"/>
      <c r="B920" s="62"/>
      <c r="C920" s="63"/>
      <c r="D920" s="6"/>
      <c r="E920" s="6"/>
      <c r="F920" s="6">
        <v>371</v>
      </c>
      <c r="G920" s="6" t="s">
        <v>28</v>
      </c>
      <c r="H920" s="6" t="s">
        <v>2682</v>
      </c>
    </row>
    <row r="921" spans="1:8" ht="18.75" customHeight="1" thickBot="1">
      <c r="A921" s="10"/>
      <c r="B921" s="66"/>
      <c r="C921" s="67"/>
      <c r="D921" s="6"/>
      <c r="E921" s="6"/>
      <c r="F921" s="6">
        <v>371</v>
      </c>
      <c r="G921" s="6" t="s">
        <v>28</v>
      </c>
      <c r="H921" s="6" t="s">
        <v>2682</v>
      </c>
    </row>
    <row r="922" spans="1:8" ht="18.75" customHeight="1" thickBot="1">
      <c r="A922" s="11" t="s">
        <v>111</v>
      </c>
      <c r="B922" s="25"/>
      <c r="C922" s="7"/>
      <c r="D922" s="6"/>
      <c r="E922" s="6"/>
      <c r="F922" s="6">
        <v>371</v>
      </c>
      <c r="G922" s="6" t="s">
        <v>28</v>
      </c>
      <c r="H922" s="6" t="s">
        <v>2682</v>
      </c>
    </row>
    <row r="923" spans="1:8" ht="18.75" customHeight="1">
      <c r="A923" s="10" t="s">
        <v>112</v>
      </c>
      <c r="B923" s="34" t="str">
        <f>_xlfn.LET(_xlpm.inp,$B$922,_xlpm.nInp,_xlfn.LET(_xlpm.raw,UPPER(TRIM($B$922)),_xlpm.clean,SUBSTITUTE(SUBSTITUTE(SUBSTITUTE(SUBSTITUTE(SUBSTITUTE(_xlpm.raw,"，",","),"、",","),"；",","),"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23" s="19"/>
      <c r="D923" s="6"/>
      <c r="E923" s="6"/>
      <c r="F923" s="6">
        <v>371</v>
      </c>
      <c r="G923" s="6" t="s">
        <v>28</v>
      </c>
      <c r="H923" s="6" t="s">
        <v>2682</v>
      </c>
    </row>
    <row r="924" spans="1:8" ht="18.75" customHeight="1">
      <c r="A924" s="10" t="s">
        <v>113</v>
      </c>
      <c r="B924" s="35" t="str">
        <f>_xlfn.LET(_xlpm.inp,$B$922,_xlpm.nStd,_xlfn.LET(_xlpm.raw,UPPER(TRIM($G$914)),_xlpm.clean,SUBSTITUTE(SUBSTITUTE(SUBSTITUTE(SUBSTITUTE(SUBSTITUTE(_xlpm.raw,"，",","),"、",","),"；",","),"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4" s="18"/>
      <c r="D924" s="6"/>
      <c r="E924" s="6"/>
      <c r="F924" s="6">
        <v>371</v>
      </c>
      <c r="G924" s="6" t="s">
        <v>28</v>
      </c>
      <c r="H924" s="6" t="s">
        <v>2682</v>
      </c>
    </row>
    <row r="925" spans="1:8" ht="18.75" customHeight="1">
      <c r="A925" s="37" t="s">
        <v>114</v>
      </c>
      <c r="B925" s="52" t="str">
        <f>_xlfn.LET(_xlpm.inp,$B$922,_xlpm.p,$H$914,IF(OR(LEN(TRIM(_xlpm.inp))=0,LEN(TRIM(_xlpm.p))=0,_xlpm.p=0),"",_xlpm.p))</f>
        <v/>
      </c>
      <c r="C925" s="53"/>
      <c r="D925" s="6"/>
      <c r="E925" s="6"/>
      <c r="F925" s="6">
        <v>371</v>
      </c>
      <c r="G925" s="6" t="s">
        <v>28</v>
      </c>
      <c r="H925" s="6" t="s">
        <v>2682</v>
      </c>
    </row>
    <row r="926" spans="1:8" ht="18.75" customHeight="1" thickBot="1">
      <c r="A926" s="12"/>
      <c r="B926" s="54"/>
      <c r="C926" s="55"/>
      <c r="D926" s="6"/>
      <c r="E926" s="6"/>
      <c r="F926" s="6">
        <v>371</v>
      </c>
      <c r="G926" s="6" t="s">
        <v>28</v>
      </c>
      <c r="H926" s="6" t="s">
        <v>2682</v>
      </c>
    </row>
    <row r="927" spans="1:8" ht="58.5" customHeight="1" thickTop="1" thickBot="1">
      <c r="A927" s="8" t="s">
        <v>2687</v>
      </c>
      <c r="B927" s="56" t="s">
        <v>2688</v>
      </c>
      <c r="C927" s="73"/>
      <c r="D927" s="6"/>
      <c r="E927" s="6"/>
      <c r="F927" s="6">
        <v>372</v>
      </c>
      <c r="G927" s="6" t="s">
        <v>28</v>
      </c>
      <c r="H927" s="6" t="s">
        <v>2689</v>
      </c>
    </row>
    <row r="928" spans="1:8" ht="18.75" customHeight="1">
      <c r="A928" s="9"/>
      <c r="B928" s="74"/>
      <c r="C928" s="75"/>
      <c r="D928" s="6"/>
      <c r="E928" s="6"/>
      <c r="F928" s="6">
        <v>372</v>
      </c>
      <c r="G928" s="6" t="s">
        <v>28</v>
      </c>
      <c r="H928" s="6" t="s">
        <v>2689</v>
      </c>
    </row>
    <row r="929" spans="1:8" ht="18.75" customHeight="1">
      <c r="A929" s="10" t="s">
        <v>107</v>
      </c>
      <c r="B929" s="64" t="s">
        <v>2690</v>
      </c>
      <c r="C929" s="65"/>
      <c r="D929" s="6"/>
      <c r="E929" s="6"/>
      <c r="F929" s="6">
        <v>372</v>
      </c>
      <c r="G929" s="6" t="s">
        <v>28</v>
      </c>
      <c r="H929" s="6" t="s">
        <v>2689</v>
      </c>
    </row>
    <row r="930" spans="1:8" ht="18.75" customHeight="1">
      <c r="A930" s="10" t="s">
        <v>108</v>
      </c>
      <c r="B930" s="64" t="s">
        <v>2691</v>
      </c>
      <c r="C930" s="65"/>
      <c r="D930" s="6"/>
      <c r="E930" s="6"/>
      <c r="F930" s="6">
        <v>372</v>
      </c>
      <c r="G930" s="6" t="s">
        <v>28</v>
      </c>
      <c r="H930" s="6" t="s">
        <v>2689</v>
      </c>
    </row>
    <row r="931" spans="1:8" ht="18.75" customHeight="1">
      <c r="A931" s="10" t="s">
        <v>109</v>
      </c>
      <c r="B931" s="64" t="s">
        <v>2692</v>
      </c>
      <c r="C931" s="65"/>
      <c r="D931" s="6"/>
      <c r="E931" s="6"/>
      <c r="F931" s="6">
        <v>372</v>
      </c>
      <c r="G931" s="6" t="s">
        <v>28</v>
      </c>
      <c r="H931" s="6" t="s">
        <v>2689</v>
      </c>
    </row>
    <row r="932" spans="1:8" ht="18.75" customHeight="1">
      <c r="A932" s="10" t="s">
        <v>110</v>
      </c>
      <c r="B932" s="64" t="s">
        <v>2693</v>
      </c>
      <c r="C932" s="65"/>
      <c r="D932" s="6"/>
      <c r="E932" s="6"/>
      <c r="F932" s="6">
        <v>372</v>
      </c>
      <c r="G932" s="6" t="s">
        <v>28</v>
      </c>
      <c r="H932" s="6" t="s">
        <v>2689</v>
      </c>
    </row>
    <row r="933" spans="1:8" ht="18.75" customHeight="1">
      <c r="A933" s="10"/>
      <c r="B933" s="62"/>
      <c r="C933" s="63"/>
      <c r="D933" s="6"/>
      <c r="E933" s="6"/>
      <c r="F933" s="6">
        <v>372</v>
      </c>
      <c r="G933" s="6" t="s">
        <v>28</v>
      </c>
      <c r="H933" s="6" t="s">
        <v>2689</v>
      </c>
    </row>
    <row r="934" spans="1:8" ht="18.75" customHeight="1" thickBot="1">
      <c r="A934" s="10"/>
      <c r="B934" s="66"/>
      <c r="C934" s="67"/>
      <c r="D934" s="6"/>
      <c r="E934" s="6"/>
      <c r="F934" s="6">
        <v>372</v>
      </c>
      <c r="G934" s="6" t="s">
        <v>28</v>
      </c>
      <c r="H934" s="6" t="s">
        <v>2689</v>
      </c>
    </row>
    <row r="935" spans="1:8" ht="18.75" customHeight="1" thickBot="1">
      <c r="A935" s="11" t="s">
        <v>111</v>
      </c>
      <c r="B935" s="25"/>
      <c r="C935" s="7"/>
      <c r="D935" s="6"/>
      <c r="E935" s="6"/>
      <c r="F935" s="6">
        <v>372</v>
      </c>
      <c r="G935" s="6" t="s">
        <v>28</v>
      </c>
      <c r="H935" s="6" t="s">
        <v>2689</v>
      </c>
    </row>
    <row r="936" spans="1:8" ht="18.75" customHeight="1">
      <c r="A936" s="10" t="s">
        <v>112</v>
      </c>
      <c r="B936" s="34" t="str">
        <f>_xlfn.LET(_xlpm.inp,$B$935,_xlpm.nInp,_xlfn.LET(_xlpm.raw,UPPER(TRIM($B$935)),_xlpm.clean,SUBSTITUTE(SUBSTITUTE(SUBSTITUTE(SUBSTITUTE(SUBSTITUTE(_xlpm.raw,"，",","),"、",","),"；",","),"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36" s="19"/>
      <c r="D936" s="6"/>
      <c r="E936" s="6"/>
      <c r="F936" s="6">
        <v>372</v>
      </c>
      <c r="G936" s="6" t="s">
        <v>28</v>
      </c>
      <c r="H936" s="6" t="s">
        <v>2689</v>
      </c>
    </row>
    <row r="937" spans="1:8" ht="18.75" customHeight="1">
      <c r="A937" s="10" t="s">
        <v>113</v>
      </c>
      <c r="B937" s="35" t="str">
        <f>_xlfn.LET(_xlpm.inp,$B$935,_xlpm.nStd,_xlfn.LET(_xlpm.raw,UPPER(TRIM($G$927)),_xlpm.clean,SUBSTITUTE(SUBSTITUTE(SUBSTITUTE(SUBSTITUTE(SUBSTITUTE(_xlpm.raw,"，",","),"、",","),"；",","),"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37" s="18"/>
      <c r="D937" s="6"/>
      <c r="E937" s="6"/>
      <c r="F937" s="6">
        <v>372</v>
      </c>
      <c r="G937" s="6" t="s">
        <v>28</v>
      </c>
      <c r="H937" s="6" t="s">
        <v>2689</v>
      </c>
    </row>
    <row r="938" spans="1:8" ht="18.75" customHeight="1">
      <c r="A938" s="37" t="s">
        <v>114</v>
      </c>
      <c r="B938" s="52" t="str">
        <f>_xlfn.LET(_xlpm.inp,$B$935,_xlpm.p,$H$927,IF(OR(LEN(TRIM(_xlpm.inp))=0,LEN(TRIM(_xlpm.p))=0,_xlpm.p=0),"",_xlpm.p))</f>
        <v/>
      </c>
      <c r="C938" s="53"/>
      <c r="D938" s="6"/>
      <c r="E938" s="6"/>
      <c r="F938" s="6">
        <v>372</v>
      </c>
      <c r="G938" s="6" t="s">
        <v>28</v>
      </c>
      <c r="H938" s="6" t="s">
        <v>2689</v>
      </c>
    </row>
    <row r="939" spans="1:8" ht="18.75" customHeight="1" thickBot="1">
      <c r="A939" s="12"/>
      <c r="B939" s="54"/>
      <c r="C939" s="55"/>
      <c r="D939" s="6"/>
      <c r="E939" s="6"/>
      <c r="F939" s="6">
        <v>372</v>
      </c>
      <c r="G939" s="6" t="s">
        <v>28</v>
      </c>
      <c r="H939" s="6" t="s">
        <v>2689</v>
      </c>
    </row>
    <row r="940" spans="1:8" ht="58.5" customHeight="1" thickTop="1" thickBot="1">
      <c r="A940" s="8" t="s">
        <v>2694</v>
      </c>
      <c r="B940" s="56" t="s">
        <v>2695</v>
      </c>
      <c r="C940" s="73"/>
      <c r="D940" s="6"/>
      <c r="E940" s="6"/>
      <c r="F940" s="6">
        <v>373</v>
      </c>
      <c r="G940" s="6" t="s">
        <v>18</v>
      </c>
      <c r="H940" s="6" t="s">
        <v>2696</v>
      </c>
    </row>
    <row r="941" spans="1:8" ht="18.75" customHeight="1">
      <c r="A941" s="9"/>
      <c r="B941" s="74"/>
      <c r="C941" s="75"/>
      <c r="D941" s="6"/>
      <c r="E941" s="6"/>
      <c r="F941" s="6">
        <v>373</v>
      </c>
      <c r="G941" s="6" t="s">
        <v>18</v>
      </c>
      <c r="H941" s="6" t="s">
        <v>2696</v>
      </c>
    </row>
    <row r="942" spans="1:8" ht="18.75" customHeight="1">
      <c r="A942" s="10" t="s">
        <v>107</v>
      </c>
      <c r="B942" s="64" t="s">
        <v>2697</v>
      </c>
      <c r="C942" s="65"/>
      <c r="D942" s="6"/>
      <c r="E942" s="6"/>
      <c r="F942" s="6">
        <v>373</v>
      </c>
      <c r="G942" s="6" t="s">
        <v>18</v>
      </c>
      <c r="H942" s="6" t="s">
        <v>2696</v>
      </c>
    </row>
    <row r="943" spans="1:8" ht="18.75" customHeight="1">
      <c r="A943" s="10" t="s">
        <v>108</v>
      </c>
      <c r="B943" s="64" t="s">
        <v>2698</v>
      </c>
      <c r="C943" s="65"/>
      <c r="D943" s="6"/>
      <c r="E943" s="6"/>
      <c r="F943" s="6">
        <v>373</v>
      </c>
      <c r="G943" s="6" t="s">
        <v>18</v>
      </c>
      <c r="H943" s="6" t="s">
        <v>2696</v>
      </c>
    </row>
    <row r="944" spans="1:8" ht="18.75" customHeight="1">
      <c r="A944" s="10" t="s">
        <v>109</v>
      </c>
      <c r="B944" s="64" t="s">
        <v>2699</v>
      </c>
      <c r="C944" s="65"/>
      <c r="D944" s="6"/>
      <c r="E944" s="6"/>
      <c r="F944" s="6">
        <v>373</v>
      </c>
      <c r="G944" s="6" t="s">
        <v>18</v>
      </c>
      <c r="H944" s="6" t="s">
        <v>2696</v>
      </c>
    </row>
    <row r="945" spans="1:8" ht="18.75" customHeight="1">
      <c r="A945" s="10" t="s">
        <v>110</v>
      </c>
      <c r="B945" s="64" t="s">
        <v>2700</v>
      </c>
      <c r="C945" s="65"/>
      <c r="D945" s="6"/>
      <c r="E945" s="6"/>
      <c r="F945" s="6">
        <v>373</v>
      </c>
      <c r="G945" s="6" t="s">
        <v>18</v>
      </c>
      <c r="H945" s="6" t="s">
        <v>2696</v>
      </c>
    </row>
    <row r="946" spans="1:8" ht="18.75" customHeight="1">
      <c r="A946" s="10"/>
      <c r="B946" s="62"/>
      <c r="C946" s="63"/>
      <c r="D946" s="6"/>
      <c r="E946" s="6"/>
      <c r="F946" s="6">
        <v>373</v>
      </c>
      <c r="G946" s="6" t="s">
        <v>18</v>
      </c>
      <c r="H946" s="6" t="s">
        <v>2696</v>
      </c>
    </row>
    <row r="947" spans="1:8" ht="18.75" customHeight="1" thickBot="1">
      <c r="A947" s="10"/>
      <c r="B947" s="66"/>
      <c r="C947" s="67"/>
      <c r="D947" s="6"/>
      <c r="E947" s="6"/>
      <c r="F947" s="6">
        <v>373</v>
      </c>
      <c r="G947" s="6" t="s">
        <v>18</v>
      </c>
      <c r="H947" s="6" t="s">
        <v>2696</v>
      </c>
    </row>
    <row r="948" spans="1:8" ht="18.75" customHeight="1" thickBot="1">
      <c r="A948" s="11" t="s">
        <v>111</v>
      </c>
      <c r="B948" s="25"/>
      <c r="C948" s="7"/>
      <c r="D948" s="6"/>
      <c r="E948" s="6"/>
      <c r="F948" s="6">
        <v>373</v>
      </c>
      <c r="G948" s="6" t="s">
        <v>18</v>
      </c>
      <c r="H948" s="6" t="s">
        <v>2696</v>
      </c>
    </row>
    <row r="949" spans="1:8" ht="18.75" customHeight="1">
      <c r="A949" s="10" t="s">
        <v>112</v>
      </c>
      <c r="B949" s="34" t="str">
        <f>_xlfn.LET(_xlpm.inp,$B$948,_xlpm.nInp,_xlfn.LET(_xlpm.raw,UPPER(TRIM($B$948)),_xlpm.clean,SUBSTITUTE(SUBSTITUTE(SUBSTITUTE(SUBSTITUTE(SUBSTITUTE(_xlpm.raw,"，",","),"、",","),"；",","),"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49" s="19"/>
      <c r="D949" s="6"/>
      <c r="E949" s="6"/>
      <c r="F949" s="6">
        <v>373</v>
      </c>
      <c r="G949" s="6" t="s">
        <v>18</v>
      </c>
      <c r="H949" s="6" t="s">
        <v>2696</v>
      </c>
    </row>
    <row r="950" spans="1:8" ht="18.75" customHeight="1">
      <c r="A950" s="10" t="s">
        <v>113</v>
      </c>
      <c r="B950" s="35" t="str">
        <f>_xlfn.LET(_xlpm.inp,$B$948,_xlpm.nStd,_xlfn.LET(_xlpm.raw,UPPER(TRIM($G$940)),_xlpm.clean,SUBSTITUTE(SUBSTITUTE(SUBSTITUTE(SUBSTITUTE(SUBSTITUTE(_xlpm.raw,"，",","),"、",","),"；",","),"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50" s="18"/>
      <c r="D950" s="6"/>
      <c r="E950" s="6"/>
      <c r="F950" s="6">
        <v>373</v>
      </c>
      <c r="G950" s="6" t="s">
        <v>18</v>
      </c>
      <c r="H950" s="6" t="s">
        <v>2696</v>
      </c>
    </row>
    <row r="951" spans="1:8" ht="18.75" customHeight="1">
      <c r="A951" s="37" t="s">
        <v>114</v>
      </c>
      <c r="B951" s="52" t="str">
        <f>_xlfn.LET(_xlpm.inp,$B$948,_xlpm.p,$H$940,IF(OR(LEN(TRIM(_xlpm.inp))=0,LEN(TRIM(_xlpm.p))=0,_xlpm.p=0),"",_xlpm.p))</f>
        <v/>
      </c>
      <c r="C951" s="53"/>
      <c r="D951" s="6"/>
      <c r="E951" s="6"/>
      <c r="F951" s="6">
        <v>373</v>
      </c>
      <c r="G951" s="6" t="s">
        <v>18</v>
      </c>
      <c r="H951" s="6" t="s">
        <v>2696</v>
      </c>
    </row>
    <row r="952" spans="1:8" ht="18.75" customHeight="1" thickBot="1">
      <c r="A952" s="12"/>
      <c r="B952" s="54"/>
      <c r="C952" s="55"/>
      <c r="D952" s="6"/>
      <c r="E952" s="6"/>
      <c r="F952" s="6">
        <v>373</v>
      </c>
      <c r="G952" s="6" t="s">
        <v>18</v>
      </c>
      <c r="H952" s="6" t="s">
        <v>2696</v>
      </c>
    </row>
    <row r="953" spans="1:8" ht="58.5" customHeight="1" thickTop="1" thickBot="1">
      <c r="A953" s="8" t="s">
        <v>2701</v>
      </c>
      <c r="B953" s="56" t="s">
        <v>2702</v>
      </c>
      <c r="C953" s="73"/>
      <c r="D953" s="6"/>
      <c r="E953" s="6"/>
      <c r="F953" s="6">
        <v>374</v>
      </c>
      <c r="G953" s="6" t="s">
        <v>28</v>
      </c>
      <c r="H953" s="6" t="s">
        <v>2703</v>
      </c>
    </row>
    <row r="954" spans="1:8" ht="18.75" customHeight="1">
      <c r="A954" s="9"/>
      <c r="B954" s="74"/>
      <c r="C954" s="75"/>
      <c r="D954" s="6"/>
      <c r="E954" s="6"/>
      <c r="F954" s="6">
        <v>374</v>
      </c>
      <c r="G954" s="6" t="s">
        <v>28</v>
      </c>
      <c r="H954" s="6" t="s">
        <v>2703</v>
      </c>
    </row>
    <row r="955" spans="1:8" ht="18.75" customHeight="1">
      <c r="A955" s="10" t="s">
        <v>107</v>
      </c>
      <c r="B955" s="64" t="s">
        <v>2704</v>
      </c>
      <c r="C955" s="65"/>
      <c r="D955" s="6"/>
      <c r="E955" s="6"/>
      <c r="F955" s="6">
        <v>374</v>
      </c>
      <c r="G955" s="6" t="s">
        <v>28</v>
      </c>
      <c r="H955" s="6" t="s">
        <v>2703</v>
      </c>
    </row>
    <row r="956" spans="1:8" ht="18.75" customHeight="1">
      <c r="A956" s="10" t="s">
        <v>108</v>
      </c>
      <c r="B956" s="64" t="s">
        <v>2705</v>
      </c>
      <c r="C956" s="65"/>
      <c r="D956" s="6"/>
      <c r="E956" s="6"/>
      <c r="F956" s="6">
        <v>374</v>
      </c>
      <c r="G956" s="6" t="s">
        <v>28</v>
      </c>
      <c r="H956" s="6" t="s">
        <v>2703</v>
      </c>
    </row>
    <row r="957" spans="1:8" ht="18.75" customHeight="1">
      <c r="A957" s="10" t="s">
        <v>109</v>
      </c>
      <c r="B957" s="64" t="s">
        <v>2706</v>
      </c>
      <c r="C957" s="65"/>
      <c r="D957" s="6"/>
      <c r="E957" s="6"/>
      <c r="F957" s="6">
        <v>374</v>
      </c>
      <c r="G957" s="6" t="s">
        <v>28</v>
      </c>
      <c r="H957" s="6" t="s">
        <v>2703</v>
      </c>
    </row>
    <row r="958" spans="1:8" ht="18.75" customHeight="1">
      <c r="A958" s="10" t="s">
        <v>110</v>
      </c>
      <c r="B958" s="64" t="s">
        <v>2707</v>
      </c>
      <c r="C958" s="65"/>
      <c r="D958" s="6"/>
      <c r="E958" s="6"/>
      <c r="F958" s="6">
        <v>374</v>
      </c>
      <c r="G958" s="6" t="s">
        <v>28</v>
      </c>
      <c r="H958" s="6" t="s">
        <v>2703</v>
      </c>
    </row>
    <row r="959" spans="1:8" ht="18.75" customHeight="1">
      <c r="A959" s="10"/>
      <c r="B959" s="62"/>
      <c r="C959" s="63"/>
      <c r="D959" s="6"/>
      <c r="E959" s="6"/>
      <c r="F959" s="6">
        <v>374</v>
      </c>
      <c r="G959" s="6" t="s">
        <v>28</v>
      </c>
      <c r="H959" s="6" t="s">
        <v>2703</v>
      </c>
    </row>
    <row r="960" spans="1:8" ht="18.75" customHeight="1" thickBot="1">
      <c r="A960" s="10"/>
      <c r="B960" s="66"/>
      <c r="C960" s="67"/>
      <c r="D960" s="6"/>
      <c r="E960" s="6"/>
      <c r="F960" s="6">
        <v>374</v>
      </c>
      <c r="G960" s="6" t="s">
        <v>28</v>
      </c>
      <c r="H960" s="6" t="s">
        <v>2703</v>
      </c>
    </row>
    <row r="961" spans="1:8" ht="18.75" customHeight="1" thickBot="1">
      <c r="A961" s="11" t="s">
        <v>111</v>
      </c>
      <c r="B961" s="25"/>
      <c r="C961" s="7"/>
      <c r="D961" s="6"/>
      <c r="E961" s="6"/>
      <c r="F961" s="6">
        <v>374</v>
      </c>
      <c r="G961" s="6" t="s">
        <v>28</v>
      </c>
      <c r="H961" s="6" t="s">
        <v>2703</v>
      </c>
    </row>
    <row r="962" spans="1:8" ht="18.75" customHeight="1">
      <c r="A962" s="10" t="s">
        <v>112</v>
      </c>
      <c r="B962" s="34" t="str">
        <f>_xlfn.LET(_xlpm.inp,$B$961,_xlpm.nInp,_xlfn.LET(_xlpm.raw,UPPER(TRIM($B$961)),_xlpm.clean,SUBSTITUTE(SUBSTITUTE(SUBSTITUTE(SUBSTITUTE(SUBSTITUTE(_xlpm.raw,"，",","),"、",","),"；",","),"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62" s="19"/>
      <c r="D962" s="6"/>
      <c r="E962" s="6"/>
      <c r="F962" s="6">
        <v>374</v>
      </c>
      <c r="G962" s="6" t="s">
        <v>28</v>
      </c>
      <c r="H962" s="6" t="s">
        <v>2703</v>
      </c>
    </row>
    <row r="963" spans="1:8" ht="18.75" customHeight="1">
      <c r="A963" s="10" t="s">
        <v>113</v>
      </c>
      <c r="B963" s="35" t="str">
        <f>_xlfn.LET(_xlpm.inp,$B$961,_xlpm.nStd,_xlfn.LET(_xlpm.raw,UPPER(TRIM($G$953)),_xlpm.clean,SUBSTITUTE(SUBSTITUTE(SUBSTITUTE(SUBSTITUTE(SUBSTITUTE(_xlpm.raw,"，",","),"、",","),"；",","),"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63" s="18"/>
      <c r="D963" s="6"/>
      <c r="E963" s="6"/>
      <c r="F963" s="6">
        <v>374</v>
      </c>
      <c r="G963" s="6" t="s">
        <v>28</v>
      </c>
      <c r="H963" s="6" t="s">
        <v>2703</v>
      </c>
    </row>
    <row r="964" spans="1:8" ht="18.75" customHeight="1">
      <c r="A964" s="37" t="s">
        <v>114</v>
      </c>
      <c r="B964" s="52" t="str">
        <f>_xlfn.LET(_xlpm.inp,$B$961,_xlpm.p,$H$953,IF(OR(LEN(TRIM(_xlpm.inp))=0,LEN(TRIM(_xlpm.p))=0,_xlpm.p=0),"",_xlpm.p))</f>
        <v/>
      </c>
      <c r="C964" s="53"/>
      <c r="D964" s="6"/>
      <c r="E964" s="6"/>
      <c r="F964" s="6">
        <v>374</v>
      </c>
      <c r="G964" s="6" t="s">
        <v>28</v>
      </c>
      <c r="H964" s="6" t="s">
        <v>2703</v>
      </c>
    </row>
    <row r="965" spans="1:8" ht="18.75" customHeight="1" thickBot="1">
      <c r="A965" s="12"/>
      <c r="B965" s="54"/>
      <c r="C965" s="55"/>
      <c r="D965" s="6"/>
      <c r="E965" s="6"/>
      <c r="F965" s="6">
        <v>374</v>
      </c>
      <c r="G965" s="6" t="s">
        <v>28</v>
      </c>
      <c r="H965" s="6" t="s">
        <v>2703</v>
      </c>
    </row>
    <row r="966" spans="1:8" ht="58.5" customHeight="1" thickTop="1" thickBot="1">
      <c r="A966" s="8" t="s">
        <v>2708</v>
      </c>
      <c r="B966" s="56" t="s">
        <v>2709</v>
      </c>
      <c r="C966" s="73"/>
      <c r="D966" s="6"/>
      <c r="E966" s="6"/>
      <c r="F966" s="6">
        <v>375</v>
      </c>
      <c r="G966" s="6" t="s">
        <v>18</v>
      </c>
      <c r="H966" s="6" t="s">
        <v>2710</v>
      </c>
    </row>
    <row r="967" spans="1:8" ht="18.75" customHeight="1">
      <c r="A967" s="9"/>
      <c r="B967" s="74"/>
      <c r="C967" s="75"/>
      <c r="D967" s="6"/>
      <c r="E967" s="6"/>
      <c r="F967" s="6">
        <v>375</v>
      </c>
      <c r="G967" s="6" t="s">
        <v>18</v>
      </c>
      <c r="H967" s="6" t="s">
        <v>2710</v>
      </c>
    </row>
    <row r="968" spans="1:8" ht="18.75" customHeight="1">
      <c r="A968" s="10" t="s">
        <v>107</v>
      </c>
      <c r="B968" s="64" t="s">
        <v>2711</v>
      </c>
      <c r="C968" s="65"/>
      <c r="D968" s="6"/>
      <c r="E968" s="6"/>
      <c r="F968" s="6">
        <v>375</v>
      </c>
      <c r="G968" s="6" t="s">
        <v>18</v>
      </c>
      <c r="H968" s="6" t="s">
        <v>2710</v>
      </c>
    </row>
    <row r="969" spans="1:8" ht="18.75" customHeight="1">
      <c r="A969" s="10" t="s">
        <v>108</v>
      </c>
      <c r="B969" s="64" t="s">
        <v>2712</v>
      </c>
      <c r="C969" s="65"/>
      <c r="D969" s="6"/>
      <c r="E969" s="6"/>
      <c r="F969" s="6">
        <v>375</v>
      </c>
      <c r="G969" s="6" t="s">
        <v>18</v>
      </c>
      <c r="H969" s="6" t="s">
        <v>2710</v>
      </c>
    </row>
    <row r="970" spans="1:8" ht="18.75" customHeight="1">
      <c r="A970" s="10" t="s">
        <v>109</v>
      </c>
      <c r="B970" s="64" t="s">
        <v>2713</v>
      </c>
      <c r="C970" s="65"/>
      <c r="D970" s="6"/>
      <c r="E970" s="6"/>
      <c r="F970" s="6">
        <v>375</v>
      </c>
      <c r="G970" s="6" t="s">
        <v>18</v>
      </c>
      <c r="H970" s="6" t="s">
        <v>2710</v>
      </c>
    </row>
    <row r="971" spans="1:8" ht="18.75" customHeight="1">
      <c r="A971" s="10" t="s">
        <v>110</v>
      </c>
      <c r="B971" s="64" t="s">
        <v>2714</v>
      </c>
      <c r="C971" s="65"/>
      <c r="D971" s="6"/>
      <c r="E971" s="6"/>
      <c r="F971" s="6">
        <v>375</v>
      </c>
      <c r="G971" s="6" t="s">
        <v>18</v>
      </c>
      <c r="H971" s="6" t="s">
        <v>2710</v>
      </c>
    </row>
    <row r="972" spans="1:8" ht="18.75" customHeight="1">
      <c r="A972" s="10"/>
      <c r="B972" s="62"/>
      <c r="C972" s="63"/>
      <c r="D972" s="6"/>
      <c r="E972" s="6"/>
      <c r="F972" s="6">
        <v>375</v>
      </c>
      <c r="G972" s="6" t="s">
        <v>18</v>
      </c>
      <c r="H972" s="6" t="s">
        <v>2710</v>
      </c>
    </row>
    <row r="973" spans="1:8" ht="18.75" customHeight="1" thickBot="1">
      <c r="A973" s="10"/>
      <c r="B973" s="66"/>
      <c r="C973" s="67"/>
      <c r="D973" s="6"/>
      <c r="E973" s="6"/>
      <c r="F973" s="6">
        <v>375</v>
      </c>
      <c r="G973" s="6" t="s">
        <v>18</v>
      </c>
      <c r="H973" s="6" t="s">
        <v>2710</v>
      </c>
    </row>
    <row r="974" spans="1:8" ht="18.75" customHeight="1" thickBot="1">
      <c r="A974" s="11" t="s">
        <v>111</v>
      </c>
      <c r="B974" s="25"/>
      <c r="C974" s="7"/>
      <c r="D974" s="6"/>
      <c r="E974" s="6"/>
      <c r="F974" s="6">
        <v>375</v>
      </c>
      <c r="G974" s="6" t="s">
        <v>18</v>
      </c>
      <c r="H974" s="6" t="s">
        <v>2710</v>
      </c>
    </row>
    <row r="975" spans="1:8" ht="18.75" customHeight="1">
      <c r="A975" s="10" t="s">
        <v>112</v>
      </c>
      <c r="B975" s="34" t="str">
        <f>_xlfn.LET(_xlpm.inp,$B$974,_xlpm.nInp,_xlfn.LET(_xlpm.raw,UPPER(TRIM($B$974)),_xlpm.clean,SUBSTITUTE(SUBSTITUTE(SUBSTITUTE(SUBSTITUTE(SUBSTITUTE(_xlpm.raw,"，",","),"、",","),"；",","),"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75" s="19"/>
      <c r="D975" s="6"/>
      <c r="E975" s="6"/>
      <c r="F975" s="6">
        <v>375</v>
      </c>
      <c r="G975" s="6" t="s">
        <v>18</v>
      </c>
      <c r="H975" s="6" t="s">
        <v>2710</v>
      </c>
    </row>
    <row r="976" spans="1:8" ht="18.75" customHeight="1">
      <c r="A976" s="10" t="s">
        <v>113</v>
      </c>
      <c r="B976" s="35" t="str">
        <f>_xlfn.LET(_xlpm.inp,$B$974,_xlpm.nStd,_xlfn.LET(_xlpm.raw,UPPER(TRIM($G$966)),_xlpm.clean,SUBSTITUTE(SUBSTITUTE(SUBSTITUTE(SUBSTITUTE(SUBSTITUTE(_xlpm.raw,"，",","),"、",","),"；",","),"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76" s="18"/>
      <c r="D976" s="6"/>
      <c r="E976" s="6"/>
      <c r="F976" s="6">
        <v>375</v>
      </c>
      <c r="G976" s="6" t="s">
        <v>18</v>
      </c>
      <c r="H976" s="6" t="s">
        <v>2710</v>
      </c>
    </row>
    <row r="977" spans="1:8" ht="18.75" customHeight="1">
      <c r="A977" s="37" t="s">
        <v>114</v>
      </c>
      <c r="B977" s="52" t="str">
        <f>_xlfn.LET(_xlpm.inp,$B$974,_xlpm.p,$H$966,IF(OR(LEN(TRIM(_xlpm.inp))=0,LEN(TRIM(_xlpm.p))=0,_xlpm.p=0),"",_xlpm.p))</f>
        <v/>
      </c>
      <c r="C977" s="53"/>
      <c r="D977" s="6"/>
      <c r="E977" s="6"/>
      <c r="F977" s="6">
        <v>375</v>
      </c>
      <c r="G977" s="6" t="s">
        <v>18</v>
      </c>
      <c r="H977" s="6" t="s">
        <v>2710</v>
      </c>
    </row>
    <row r="978" spans="1:8" ht="18.75" customHeight="1" thickBot="1">
      <c r="A978" s="12"/>
      <c r="B978" s="54"/>
      <c r="C978" s="55"/>
      <c r="D978" s="6"/>
      <c r="E978" s="6"/>
      <c r="F978" s="6">
        <v>375</v>
      </c>
      <c r="G978" s="6" t="s">
        <v>18</v>
      </c>
      <c r="H978" s="6" t="s">
        <v>2710</v>
      </c>
    </row>
    <row r="979" spans="1:8" ht="58.5" customHeight="1" thickTop="1" thickBot="1">
      <c r="A979" s="8" t="s">
        <v>2715</v>
      </c>
      <c r="B979" s="56" t="s">
        <v>2716</v>
      </c>
      <c r="C979" s="73"/>
      <c r="D979" s="6"/>
      <c r="E979" s="6"/>
      <c r="F979" s="6">
        <v>376</v>
      </c>
      <c r="G979" s="6" t="s">
        <v>28</v>
      </c>
      <c r="H979" s="6" t="s">
        <v>2717</v>
      </c>
    </row>
    <row r="980" spans="1:8" ht="18.75" customHeight="1">
      <c r="A980" s="9"/>
      <c r="B980" s="74"/>
      <c r="C980" s="75"/>
      <c r="D980" s="6"/>
      <c r="E980" s="6"/>
      <c r="F980" s="6">
        <v>376</v>
      </c>
      <c r="G980" s="6" t="s">
        <v>28</v>
      </c>
      <c r="H980" s="6" t="s">
        <v>2717</v>
      </c>
    </row>
    <row r="981" spans="1:8" ht="18.75" customHeight="1">
      <c r="A981" s="10" t="s">
        <v>107</v>
      </c>
      <c r="B981" s="64" t="s">
        <v>2718</v>
      </c>
      <c r="C981" s="65"/>
      <c r="D981" s="6"/>
      <c r="E981" s="6"/>
      <c r="F981" s="6">
        <v>376</v>
      </c>
      <c r="G981" s="6" t="s">
        <v>28</v>
      </c>
      <c r="H981" s="6" t="s">
        <v>2717</v>
      </c>
    </row>
    <row r="982" spans="1:8" ht="18.75" customHeight="1">
      <c r="A982" s="10" t="s">
        <v>108</v>
      </c>
      <c r="B982" s="64" t="s">
        <v>2719</v>
      </c>
      <c r="C982" s="65"/>
      <c r="D982" s="6"/>
      <c r="E982" s="6"/>
      <c r="F982" s="6">
        <v>376</v>
      </c>
      <c r="G982" s="6" t="s">
        <v>28</v>
      </c>
      <c r="H982" s="6" t="s">
        <v>2717</v>
      </c>
    </row>
    <row r="983" spans="1:8" ht="18.75" customHeight="1">
      <c r="A983" s="10" t="s">
        <v>109</v>
      </c>
      <c r="B983" s="64" t="s">
        <v>2720</v>
      </c>
      <c r="C983" s="65"/>
      <c r="D983" s="6"/>
      <c r="E983" s="6"/>
      <c r="F983" s="6">
        <v>376</v>
      </c>
      <c r="G983" s="6" t="s">
        <v>28</v>
      </c>
      <c r="H983" s="6" t="s">
        <v>2717</v>
      </c>
    </row>
    <row r="984" spans="1:8" ht="18.75" customHeight="1">
      <c r="A984" s="10" t="s">
        <v>110</v>
      </c>
      <c r="B984" s="64" t="s">
        <v>2721</v>
      </c>
      <c r="C984" s="65"/>
      <c r="D984" s="6"/>
      <c r="E984" s="6"/>
      <c r="F984" s="6">
        <v>376</v>
      </c>
      <c r="G984" s="6" t="s">
        <v>28</v>
      </c>
      <c r="H984" s="6" t="s">
        <v>2717</v>
      </c>
    </row>
    <row r="985" spans="1:8" ht="18.75" customHeight="1">
      <c r="A985" s="10"/>
      <c r="B985" s="62"/>
      <c r="C985" s="63"/>
      <c r="D985" s="6"/>
      <c r="E985" s="6"/>
      <c r="F985" s="6">
        <v>376</v>
      </c>
      <c r="G985" s="6" t="s">
        <v>28</v>
      </c>
      <c r="H985" s="6" t="s">
        <v>2717</v>
      </c>
    </row>
    <row r="986" spans="1:8" ht="18.75" customHeight="1" thickBot="1">
      <c r="A986" s="10"/>
      <c r="B986" s="66"/>
      <c r="C986" s="67"/>
      <c r="D986" s="6"/>
      <c r="E986" s="6"/>
      <c r="F986" s="6">
        <v>376</v>
      </c>
      <c r="G986" s="6" t="s">
        <v>28</v>
      </c>
      <c r="H986" s="6" t="s">
        <v>2717</v>
      </c>
    </row>
    <row r="987" spans="1:8" ht="18.75" customHeight="1" thickBot="1">
      <c r="A987" s="11" t="s">
        <v>111</v>
      </c>
      <c r="B987" s="25"/>
      <c r="C987" s="7"/>
      <c r="D987" s="6"/>
      <c r="E987" s="6"/>
      <c r="F987" s="6">
        <v>376</v>
      </c>
      <c r="G987" s="6" t="s">
        <v>28</v>
      </c>
      <c r="H987" s="6" t="s">
        <v>2717</v>
      </c>
    </row>
    <row r="988" spans="1:8" ht="18.75" customHeight="1">
      <c r="A988" s="10" t="s">
        <v>112</v>
      </c>
      <c r="B988" s="34" t="str">
        <f>_xlfn.LET(_xlpm.inp,$B$987,_xlpm.nInp,_xlfn.LET(_xlpm.raw,UPPER(TRIM($B$987)),_xlpm.clean,SUBSTITUTE(SUBSTITUTE(SUBSTITUTE(SUBSTITUTE(SUBSTITUTE(_xlpm.raw,"，",","),"、",","),"；",","),"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88" s="19"/>
      <c r="D988" s="6"/>
      <c r="E988" s="6"/>
      <c r="F988" s="6">
        <v>376</v>
      </c>
      <c r="G988" s="6" t="s">
        <v>28</v>
      </c>
      <c r="H988" s="6" t="s">
        <v>2717</v>
      </c>
    </row>
    <row r="989" spans="1:8" ht="18.75" customHeight="1">
      <c r="A989" s="10" t="s">
        <v>113</v>
      </c>
      <c r="B989" s="35" t="str">
        <f>_xlfn.LET(_xlpm.inp,$B$987,_xlpm.nStd,_xlfn.LET(_xlpm.raw,UPPER(TRIM($G$979)),_xlpm.clean,SUBSTITUTE(SUBSTITUTE(SUBSTITUTE(SUBSTITUTE(SUBSTITUTE(_xlpm.raw,"，",","),"、",","),"；",","),"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89" s="18"/>
      <c r="D989" s="6"/>
      <c r="E989" s="6"/>
      <c r="F989" s="6">
        <v>376</v>
      </c>
      <c r="G989" s="6" t="s">
        <v>28</v>
      </c>
      <c r="H989" s="6" t="s">
        <v>2717</v>
      </c>
    </row>
    <row r="990" spans="1:8" ht="18.75" customHeight="1">
      <c r="A990" s="37" t="s">
        <v>114</v>
      </c>
      <c r="B990" s="52" t="str">
        <f>_xlfn.LET(_xlpm.inp,$B$987,_xlpm.p,$H$979,IF(OR(LEN(TRIM(_xlpm.inp))=0,LEN(TRIM(_xlpm.p))=0,_xlpm.p=0),"",_xlpm.p))</f>
        <v/>
      </c>
      <c r="C990" s="53"/>
      <c r="D990" s="6"/>
      <c r="E990" s="6"/>
      <c r="F990" s="6">
        <v>376</v>
      </c>
      <c r="G990" s="6" t="s">
        <v>28</v>
      </c>
      <c r="H990" s="6" t="s">
        <v>2717</v>
      </c>
    </row>
    <row r="991" spans="1:8" ht="18.75" customHeight="1" thickBot="1">
      <c r="A991" s="12"/>
      <c r="B991" s="54"/>
      <c r="C991" s="55"/>
      <c r="D991" s="6"/>
      <c r="E991" s="6"/>
      <c r="F991" s="6">
        <v>376</v>
      </c>
      <c r="G991" s="6" t="s">
        <v>28</v>
      </c>
      <c r="H991" s="6" t="s">
        <v>2717</v>
      </c>
    </row>
    <row r="992" spans="1:8" ht="58.5" customHeight="1" thickTop="1" thickBot="1">
      <c r="A992" s="8" t="s">
        <v>2722</v>
      </c>
      <c r="B992" s="56" t="s">
        <v>2723</v>
      </c>
      <c r="C992" s="73"/>
      <c r="D992" s="6"/>
      <c r="E992" s="6"/>
      <c r="F992" s="6">
        <v>377</v>
      </c>
      <c r="G992" s="6" t="s">
        <v>18</v>
      </c>
      <c r="H992" s="6" t="s">
        <v>2724</v>
      </c>
    </row>
    <row r="993" spans="1:8" ht="18.75" customHeight="1">
      <c r="A993" s="9"/>
      <c r="B993" s="74"/>
      <c r="C993" s="75"/>
      <c r="D993" s="6"/>
      <c r="E993" s="6"/>
      <c r="F993" s="6">
        <v>377</v>
      </c>
      <c r="G993" s="6" t="s">
        <v>18</v>
      </c>
      <c r="H993" s="6" t="s">
        <v>2724</v>
      </c>
    </row>
    <row r="994" spans="1:8" ht="18.75" customHeight="1">
      <c r="A994" s="10" t="s">
        <v>107</v>
      </c>
      <c r="B994" s="64" t="s">
        <v>2725</v>
      </c>
      <c r="C994" s="65"/>
      <c r="D994" s="6"/>
      <c r="E994" s="6"/>
      <c r="F994" s="6">
        <v>377</v>
      </c>
      <c r="G994" s="6" t="s">
        <v>18</v>
      </c>
      <c r="H994" s="6" t="s">
        <v>2724</v>
      </c>
    </row>
    <row r="995" spans="1:8" ht="18.75" customHeight="1">
      <c r="A995" s="10" t="s">
        <v>108</v>
      </c>
      <c r="B995" s="64" t="s">
        <v>2726</v>
      </c>
      <c r="C995" s="65"/>
      <c r="D995" s="6"/>
      <c r="E995" s="6"/>
      <c r="F995" s="6">
        <v>377</v>
      </c>
      <c r="G995" s="6" t="s">
        <v>18</v>
      </c>
      <c r="H995" s="6" t="s">
        <v>2724</v>
      </c>
    </row>
    <row r="996" spans="1:8" ht="18.75" customHeight="1">
      <c r="A996" s="10" t="s">
        <v>109</v>
      </c>
      <c r="B996" s="64" t="s">
        <v>2727</v>
      </c>
      <c r="C996" s="65"/>
      <c r="D996" s="6"/>
      <c r="E996" s="6"/>
      <c r="F996" s="6">
        <v>377</v>
      </c>
      <c r="G996" s="6" t="s">
        <v>18</v>
      </c>
      <c r="H996" s="6" t="s">
        <v>2724</v>
      </c>
    </row>
    <row r="997" spans="1:8" ht="18.75" customHeight="1">
      <c r="A997" s="10" t="s">
        <v>110</v>
      </c>
      <c r="B997" s="64" t="s">
        <v>2728</v>
      </c>
      <c r="C997" s="65"/>
      <c r="D997" s="6"/>
      <c r="E997" s="6"/>
      <c r="F997" s="6">
        <v>377</v>
      </c>
      <c r="G997" s="6" t="s">
        <v>18</v>
      </c>
      <c r="H997" s="6" t="s">
        <v>2724</v>
      </c>
    </row>
    <row r="998" spans="1:8" ht="18.75" customHeight="1">
      <c r="A998" s="10"/>
      <c r="B998" s="62"/>
      <c r="C998" s="63"/>
      <c r="D998" s="6"/>
      <c r="E998" s="6"/>
      <c r="F998" s="6">
        <v>377</v>
      </c>
      <c r="G998" s="6" t="s">
        <v>18</v>
      </c>
      <c r="H998" s="6" t="s">
        <v>2724</v>
      </c>
    </row>
    <row r="999" spans="1:8" ht="18.75" customHeight="1" thickBot="1">
      <c r="A999" s="10"/>
      <c r="B999" s="66"/>
      <c r="C999" s="67"/>
      <c r="D999" s="6"/>
      <c r="E999" s="6"/>
      <c r="F999" s="6">
        <v>377</v>
      </c>
      <c r="G999" s="6" t="s">
        <v>18</v>
      </c>
      <c r="H999" s="6" t="s">
        <v>2724</v>
      </c>
    </row>
    <row r="1000" spans="1:8" ht="18.75" customHeight="1" thickBot="1">
      <c r="A1000" s="11" t="s">
        <v>111</v>
      </c>
      <c r="B1000" s="25"/>
      <c r="C1000" s="7"/>
      <c r="D1000" s="6"/>
      <c r="E1000" s="6"/>
      <c r="F1000" s="6">
        <v>377</v>
      </c>
      <c r="G1000" s="6" t="s">
        <v>18</v>
      </c>
      <c r="H1000" s="6" t="s">
        <v>2724</v>
      </c>
    </row>
    <row r="1001" spans="1:8" ht="18.75" customHeight="1">
      <c r="A1001" s="10" t="s">
        <v>112</v>
      </c>
      <c r="B1001" s="34" t="str">
        <f>_xlfn.LET(_xlpm.inp,$B$1000,_xlpm.nInp,_xlfn.LET(_xlpm.raw,UPPER(TRIM($B$1000)),_xlpm.clean,SUBSTITUTE(SUBSTITUTE(SUBSTITUTE(SUBSTITUTE(SUBSTITUTE(_xlpm.raw,"，",","),"、",","),"；",","),"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01" s="19"/>
      <c r="D1001" s="6"/>
      <c r="E1001" s="6"/>
      <c r="F1001" s="6">
        <v>377</v>
      </c>
      <c r="G1001" s="6" t="s">
        <v>18</v>
      </c>
      <c r="H1001" s="6" t="s">
        <v>2724</v>
      </c>
    </row>
    <row r="1002" spans="1:8" ht="18.75" customHeight="1">
      <c r="A1002" s="10" t="s">
        <v>113</v>
      </c>
      <c r="B1002" s="35" t="str">
        <f>_xlfn.LET(_xlpm.inp,$B$1000,_xlpm.nStd,_xlfn.LET(_xlpm.raw,UPPER(TRIM($G$992)),_xlpm.clean,SUBSTITUTE(SUBSTITUTE(SUBSTITUTE(SUBSTITUTE(SUBSTITUTE(_xlpm.raw,"，",","),"、",","),"；",","),"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02" s="18"/>
      <c r="D1002" s="6"/>
      <c r="E1002" s="6"/>
      <c r="F1002" s="6">
        <v>377</v>
      </c>
      <c r="G1002" s="6" t="s">
        <v>18</v>
      </c>
      <c r="H1002" s="6" t="s">
        <v>2724</v>
      </c>
    </row>
    <row r="1003" spans="1:8" ht="18.75" customHeight="1">
      <c r="A1003" s="37" t="s">
        <v>114</v>
      </c>
      <c r="B1003" s="52" t="str">
        <f>_xlfn.LET(_xlpm.inp,$B$1000,_xlpm.p,$H$992,IF(OR(LEN(TRIM(_xlpm.inp))=0,LEN(TRIM(_xlpm.p))=0,_xlpm.p=0),"",_xlpm.p))</f>
        <v/>
      </c>
      <c r="C1003" s="53"/>
      <c r="D1003" s="6"/>
      <c r="E1003" s="6"/>
      <c r="F1003" s="6">
        <v>377</v>
      </c>
      <c r="G1003" s="6" t="s">
        <v>18</v>
      </c>
      <c r="H1003" s="6" t="s">
        <v>2724</v>
      </c>
    </row>
    <row r="1004" spans="1:8" ht="18.75" customHeight="1" thickBot="1">
      <c r="A1004" s="12"/>
      <c r="B1004" s="54"/>
      <c r="C1004" s="55"/>
      <c r="D1004" s="6"/>
      <c r="E1004" s="6"/>
      <c r="F1004" s="6">
        <v>377</v>
      </c>
      <c r="G1004" s="6" t="s">
        <v>18</v>
      </c>
      <c r="H1004" s="6" t="s">
        <v>2724</v>
      </c>
    </row>
    <row r="1005" spans="1:8" ht="58.5" customHeight="1" thickTop="1" thickBot="1">
      <c r="A1005" s="8" t="s">
        <v>2729</v>
      </c>
      <c r="B1005" s="56" t="s">
        <v>2730</v>
      </c>
      <c r="C1005" s="73"/>
      <c r="D1005" s="6"/>
      <c r="E1005" s="6"/>
      <c r="F1005" s="6">
        <v>378</v>
      </c>
      <c r="G1005" s="6" t="s">
        <v>895</v>
      </c>
      <c r="H1005" s="6" t="s">
        <v>2731</v>
      </c>
    </row>
    <row r="1006" spans="1:8" ht="18.75" customHeight="1">
      <c r="A1006" s="9"/>
      <c r="B1006" s="74"/>
      <c r="C1006" s="75"/>
      <c r="D1006" s="6"/>
      <c r="E1006" s="6"/>
      <c r="F1006" s="6">
        <v>378</v>
      </c>
      <c r="G1006" s="6" t="s">
        <v>895</v>
      </c>
      <c r="H1006" s="6" t="s">
        <v>2731</v>
      </c>
    </row>
    <row r="1007" spans="1:8" ht="18.75" customHeight="1">
      <c r="A1007" s="10" t="s">
        <v>107</v>
      </c>
      <c r="B1007" s="64" t="s">
        <v>2732</v>
      </c>
      <c r="C1007" s="65"/>
      <c r="D1007" s="6"/>
      <c r="E1007" s="6"/>
      <c r="F1007" s="6">
        <v>378</v>
      </c>
      <c r="G1007" s="6" t="s">
        <v>895</v>
      </c>
      <c r="H1007" s="6" t="s">
        <v>2731</v>
      </c>
    </row>
    <row r="1008" spans="1:8" ht="18.75" customHeight="1">
      <c r="A1008" s="10" t="s">
        <v>108</v>
      </c>
      <c r="B1008" s="64" t="s">
        <v>2733</v>
      </c>
      <c r="C1008" s="65"/>
      <c r="D1008" s="6"/>
      <c r="E1008" s="6"/>
      <c r="F1008" s="6">
        <v>378</v>
      </c>
      <c r="G1008" s="6" t="s">
        <v>895</v>
      </c>
      <c r="H1008" s="6" t="s">
        <v>2731</v>
      </c>
    </row>
    <row r="1009" spans="1:8" ht="18.75" customHeight="1">
      <c r="A1009" s="10" t="s">
        <v>109</v>
      </c>
      <c r="B1009" s="64" t="s">
        <v>2734</v>
      </c>
      <c r="C1009" s="65"/>
      <c r="D1009" s="6"/>
      <c r="E1009" s="6"/>
      <c r="F1009" s="6">
        <v>378</v>
      </c>
      <c r="G1009" s="6" t="s">
        <v>895</v>
      </c>
      <c r="H1009" s="6" t="s">
        <v>2731</v>
      </c>
    </row>
    <row r="1010" spans="1:8" ht="18.75" customHeight="1">
      <c r="A1010" s="10" t="s">
        <v>110</v>
      </c>
      <c r="B1010" s="64" t="s">
        <v>2735</v>
      </c>
      <c r="C1010" s="65"/>
      <c r="D1010" s="6"/>
      <c r="E1010" s="6"/>
      <c r="F1010" s="6">
        <v>378</v>
      </c>
      <c r="G1010" s="6" t="s">
        <v>895</v>
      </c>
      <c r="H1010" s="6" t="s">
        <v>2731</v>
      </c>
    </row>
    <row r="1011" spans="1:8" ht="18.75" customHeight="1">
      <c r="A1011" s="10" t="s">
        <v>128</v>
      </c>
      <c r="B1011" s="62" t="s">
        <v>2736</v>
      </c>
      <c r="C1011" s="63"/>
      <c r="D1011" s="6"/>
      <c r="E1011" s="6"/>
      <c r="F1011" s="6">
        <v>378</v>
      </c>
      <c r="G1011" s="6" t="s">
        <v>895</v>
      </c>
      <c r="H1011" s="6" t="s">
        <v>2731</v>
      </c>
    </row>
    <row r="1012" spans="1:8" ht="18.75" customHeight="1" thickBot="1">
      <c r="A1012" s="10"/>
      <c r="B1012" s="66"/>
      <c r="C1012" s="67"/>
      <c r="D1012" s="6"/>
      <c r="E1012" s="6"/>
      <c r="F1012" s="6">
        <v>378</v>
      </c>
      <c r="G1012" s="6" t="s">
        <v>895</v>
      </c>
      <c r="H1012" s="6" t="s">
        <v>2731</v>
      </c>
    </row>
    <row r="1013" spans="1:8" ht="18.75" customHeight="1" thickBot="1">
      <c r="A1013" s="11" t="s">
        <v>111</v>
      </c>
      <c r="B1013" s="25"/>
      <c r="C1013" s="7"/>
      <c r="D1013" s="6"/>
      <c r="E1013" s="6"/>
      <c r="F1013" s="6">
        <v>378</v>
      </c>
      <c r="G1013" s="6" t="s">
        <v>895</v>
      </c>
      <c r="H1013" s="6" t="s">
        <v>2731</v>
      </c>
    </row>
    <row r="1014" spans="1:8" ht="18.75" customHeight="1">
      <c r="A1014" s="10" t="s">
        <v>112</v>
      </c>
      <c r="B1014" s="34" t="str">
        <f>_xlfn.LET(_xlpm.inp,$B$1013,_xlpm.nInp,_xlfn.LET(_xlpm.raw,UPPER(TRIM($B$1013)),_xlpm.clean,SUBSTITUTE(SUBSTITUTE(SUBSTITUTE(SUBSTITUTE(SUBSTITUTE(_xlpm.raw,"，",","),"、",","),"；",","),"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14" s="19"/>
      <c r="D1014" s="6"/>
      <c r="E1014" s="6"/>
      <c r="F1014" s="6">
        <v>378</v>
      </c>
      <c r="G1014" s="6" t="s">
        <v>895</v>
      </c>
      <c r="H1014" s="6" t="s">
        <v>2731</v>
      </c>
    </row>
    <row r="1015" spans="1:8" ht="18.75" customHeight="1">
      <c r="A1015" s="10" t="s">
        <v>113</v>
      </c>
      <c r="B1015" s="35" t="str">
        <f>_xlfn.LET(_xlpm.inp,$B$1013,_xlpm.nStd,_xlfn.LET(_xlpm.raw,UPPER(TRIM($G$1005)),_xlpm.clean,SUBSTITUTE(SUBSTITUTE(SUBSTITUTE(SUBSTITUTE(SUBSTITUTE(_xlpm.raw,"，",","),"、",","),"；",","),"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15" s="18"/>
      <c r="D1015" s="6"/>
      <c r="E1015" s="6"/>
      <c r="F1015" s="6">
        <v>378</v>
      </c>
      <c r="G1015" s="6" t="s">
        <v>895</v>
      </c>
      <c r="H1015" s="6" t="s">
        <v>2731</v>
      </c>
    </row>
    <row r="1016" spans="1:8" ht="18.75" customHeight="1">
      <c r="A1016" s="37" t="s">
        <v>114</v>
      </c>
      <c r="B1016" s="52" t="str">
        <f>_xlfn.LET(_xlpm.inp,$B$1013,_xlpm.p,$H$1005,IF(OR(LEN(TRIM(_xlpm.inp))=0,LEN(TRIM(_xlpm.p))=0,_xlpm.p=0),"",_xlpm.p))</f>
        <v/>
      </c>
      <c r="C1016" s="53"/>
      <c r="D1016" s="6"/>
      <c r="E1016" s="6"/>
      <c r="F1016" s="6">
        <v>378</v>
      </c>
      <c r="G1016" s="6" t="s">
        <v>895</v>
      </c>
      <c r="H1016" s="6" t="s">
        <v>2731</v>
      </c>
    </row>
    <row r="1017" spans="1:8" ht="18.75" customHeight="1" thickBot="1">
      <c r="A1017" s="12"/>
      <c r="B1017" s="54"/>
      <c r="C1017" s="55"/>
      <c r="D1017" s="6"/>
      <c r="E1017" s="6"/>
      <c r="F1017" s="6">
        <v>378</v>
      </c>
      <c r="G1017" s="6" t="s">
        <v>895</v>
      </c>
      <c r="H1017" s="6" t="s">
        <v>2731</v>
      </c>
    </row>
    <row r="1018" spans="1:8" ht="58.5" customHeight="1" thickTop="1" thickBot="1">
      <c r="A1018" s="8" t="s">
        <v>2737</v>
      </c>
      <c r="B1018" s="56" t="s">
        <v>2738</v>
      </c>
      <c r="C1018" s="73"/>
      <c r="D1018" s="6"/>
      <c r="E1018" s="6"/>
      <c r="F1018" s="6">
        <v>379</v>
      </c>
      <c r="G1018" s="6" t="s">
        <v>895</v>
      </c>
      <c r="H1018" s="6"/>
    </row>
    <row r="1019" spans="1:8" ht="18.75" customHeight="1">
      <c r="A1019" s="9"/>
      <c r="B1019" s="74"/>
      <c r="C1019" s="75"/>
      <c r="D1019" s="6"/>
      <c r="E1019" s="6"/>
      <c r="F1019" s="6">
        <v>379</v>
      </c>
      <c r="G1019" s="6" t="s">
        <v>895</v>
      </c>
      <c r="H1019" s="6"/>
    </row>
    <row r="1020" spans="1:8" ht="18.75" customHeight="1">
      <c r="A1020" s="10" t="s">
        <v>107</v>
      </c>
      <c r="B1020" s="64" t="s">
        <v>2739</v>
      </c>
      <c r="C1020" s="65"/>
      <c r="D1020" s="6"/>
      <c r="E1020" s="6"/>
      <c r="F1020" s="6">
        <v>379</v>
      </c>
      <c r="G1020" s="6" t="s">
        <v>895</v>
      </c>
      <c r="H1020" s="6"/>
    </row>
    <row r="1021" spans="1:8" ht="18.75" customHeight="1">
      <c r="A1021" s="10" t="s">
        <v>108</v>
      </c>
      <c r="B1021" s="64" t="s">
        <v>2740</v>
      </c>
      <c r="C1021" s="65"/>
      <c r="D1021" s="6"/>
      <c r="E1021" s="6"/>
      <c r="F1021" s="6">
        <v>379</v>
      </c>
      <c r="G1021" s="6" t="s">
        <v>895</v>
      </c>
      <c r="H1021" s="6"/>
    </row>
    <row r="1022" spans="1:8" ht="18.75" customHeight="1">
      <c r="A1022" s="10" t="s">
        <v>109</v>
      </c>
      <c r="B1022" s="64" t="s">
        <v>2741</v>
      </c>
      <c r="C1022" s="65"/>
      <c r="D1022" s="6"/>
      <c r="E1022" s="6"/>
      <c r="F1022" s="6">
        <v>379</v>
      </c>
      <c r="G1022" s="6" t="s">
        <v>895</v>
      </c>
      <c r="H1022" s="6"/>
    </row>
    <row r="1023" spans="1:8" ht="18.75" customHeight="1">
      <c r="A1023" s="10" t="s">
        <v>110</v>
      </c>
      <c r="B1023" s="64" t="s">
        <v>2742</v>
      </c>
      <c r="C1023" s="65"/>
      <c r="D1023" s="6"/>
      <c r="E1023" s="6"/>
      <c r="F1023" s="6">
        <v>379</v>
      </c>
      <c r="G1023" s="6" t="s">
        <v>895</v>
      </c>
      <c r="H1023" s="6"/>
    </row>
    <row r="1024" spans="1:8" ht="18.75" customHeight="1">
      <c r="A1024" s="10" t="s">
        <v>128</v>
      </c>
      <c r="B1024" s="62" t="s">
        <v>2743</v>
      </c>
      <c r="C1024" s="63"/>
      <c r="D1024" s="6"/>
      <c r="E1024" s="6"/>
      <c r="F1024" s="6">
        <v>379</v>
      </c>
      <c r="G1024" s="6" t="s">
        <v>895</v>
      </c>
      <c r="H1024" s="6"/>
    </row>
    <row r="1025" spans="1:8" ht="18.75" customHeight="1" thickBot="1">
      <c r="A1025" s="10"/>
      <c r="B1025" s="66"/>
      <c r="C1025" s="67"/>
      <c r="D1025" s="6"/>
      <c r="E1025" s="6"/>
      <c r="F1025" s="6">
        <v>379</v>
      </c>
      <c r="G1025" s="6" t="s">
        <v>895</v>
      </c>
      <c r="H1025" s="6"/>
    </row>
    <row r="1026" spans="1:8" ht="18.75" customHeight="1" thickBot="1">
      <c r="A1026" s="11" t="s">
        <v>111</v>
      </c>
      <c r="B1026" s="25"/>
      <c r="C1026" s="7"/>
      <c r="D1026" s="6"/>
      <c r="E1026" s="6"/>
      <c r="F1026" s="6">
        <v>379</v>
      </c>
      <c r="G1026" s="6" t="s">
        <v>895</v>
      </c>
      <c r="H1026" s="6"/>
    </row>
    <row r="1027" spans="1:8" ht="18.75" customHeight="1">
      <c r="A1027" s="10" t="s">
        <v>112</v>
      </c>
      <c r="B1027" s="34" t="str">
        <f>_xlfn.LET(_xlpm.inp,$B$1026,_xlpm.nInp,_xlfn.LET(_xlpm.raw,UPPER(TRIM($B$1026)),_xlpm.clean,SUBSTITUTE(SUBSTITUTE(SUBSTITUTE(SUBSTITUTE(SUBSTITUTE(_xlpm.raw,"，",","),"、",","),"；",","),"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27" s="19"/>
      <c r="D1027" s="6"/>
      <c r="E1027" s="6"/>
      <c r="F1027" s="6">
        <v>379</v>
      </c>
      <c r="G1027" s="6" t="s">
        <v>895</v>
      </c>
      <c r="H1027" s="6"/>
    </row>
    <row r="1028" spans="1:8" ht="18.75" customHeight="1">
      <c r="A1028" s="10" t="s">
        <v>113</v>
      </c>
      <c r="B1028" s="35" t="str">
        <f>_xlfn.LET(_xlpm.inp,$B$1026,_xlpm.nStd,_xlfn.LET(_xlpm.raw,UPPER(TRIM($G$1018)),_xlpm.clean,SUBSTITUTE(SUBSTITUTE(SUBSTITUTE(SUBSTITUTE(SUBSTITUTE(_xlpm.raw,"，",","),"、",","),"；",","),"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28" s="18"/>
      <c r="D1028" s="6"/>
      <c r="E1028" s="6"/>
      <c r="F1028" s="6">
        <v>379</v>
      </c>
      <c r="G1028" s="6" t="s">
        <v>895</v>
      </c>
      <c r="H1028" s="6"/>
    </row>
    <row r="1029" spans="1:8" ht="18.75" customHeight="1">
      <c r="A1029" s="37" t="s">
        <v>114</v>
      </c>
      <c r="B1029" s="52" t="str">
        <f>_xlfn.LET(_xlpm.inp,$B$1026,_xlpm.p,$H$1018,IF(OR(LEN(TRIM(_xlpm.inp))=0,LEN(TRIM(_xlpm.p))=0,_xlpm.p=0),"",_xlpm.p))</f>
        <v/>
      </c>
      <c r="C1029" s="53"/>
      <c r="D1029" s="6"/>
      <c r="E1029" s="6"/>
      <c r="F1029" s="6">
        <v>379</v>
      </c>
      <c r="G1029" s="6" t="s">
        <v>895</v>
      </c>
      <c r="H1029" s="6"/>
    </row>
    <row r="1030" spans="1:8" ht="18.75" customHeight="1" thickBot="1">
      <c r="A1030" s="12"/>
      <c r="B1030" s="54"/>
      <c r="C1030" s="55"/>
      <c r="D1030" s="6"/>
      <c r="E1030" s="6"/>
      <c r="F1030" s="6">
        <v>379</v>
      </c>
      <c r="G1030" s="6" t="s">
        <v>895</v>
      </c>
      <c r="H1030" s="6"/>
    </row>
    <row r="1031" spans="1:8" ht="58.5" customHeight="1" thickTop="1" thickBot="1">
      <c r="A1031" s="8" t="s">
        <v>2744</v>
      </c>
      <c r="B1031" s="56" t="s">
        <v>2745</v>
      </c>
      <c r="C1031" s="73"/>
      <c r="D1031" s="6"/>
      <c r="E1031" s="6"/>
      <c r="F1031" s="6">
        <v>380</v>
      </c>
      <c r="G1031" s="6" t="s">
        <v>26</v>
      </c>
      <c r="H1031" s="6" t="s">
        <v>2746</v>
      </c>
    </row>
    <row r="1032" spans="1:8" ht="18.75" customHeight="1">
      <c r="A1032" s="9"/>
      <c r="B1032" s="74"/>
      <c r="C1032" s="75"/>
      <c r="D1032" s="6"/>
      <c r="E1032" s="6"/>
      <c r="F1032" s="6">
        <v>380</v>
      </c>
      <c r="G1032" s="6" t="s">
        <v>26</v>
      </c>
      <c r="H1032" s="6" t="s">
        <v>2746</v>
      </c>
    </row>
    <row r="1033" spans="1:8" ht="18.75" customHeight="1">
      <c r="A1033" s="10" t="s">
        <v>107</v>
      </c>
      <c r="B1033" s="64" t="s">
        <v>2747</v>
      </c>
      <c r="C1033" s="65"/>
      <c r="D1033" s="6"/>
      <c r="E1033" s="6"/>
      <c r="F1033" s="6">
        <v>380</v>
      </c>
      <c r="G1033" s="6" t="s">
        <v>26</v>
      </c>
      <c r="H1033" s="6" t="s">
        <v>2746</v>
      </c>
    </row>
    <row r="1034" spans="1:8" ht="18.75" customHeight="1">
      <c r="A1034" s="10" t="s">
        <v>108</v>
      </c>
      <c r="B1034" s="64" t="s">
        <v>2748</v>
      </c>
      <c r="C1034" s="65"/>
      <c r="D1034" s="6"/>
      <c r="E1034" s="6"/>
      <c r="F1034" s="6">
        <v>380</v>
      </c>
      <c r="G1034" s="6" t="s">
        <v>26</v>
      </c>
      <c r="H1034" s="6" t="s">
        <v>2746</v>
      </c>
    </row>
    <row r="1035" spans="1:8" ht="18.75" customHeight="1">
      <c r="A1035" s="10" t="s">
        <v>109</v>
      </c>
      <c r="B1035" s="64" t="s">
        <v>2749</v>
      </c>
      <c r="C1035" s="65"/>
      <c r="D1035" s="6"/>
      <c r="E1035" s="6"/>
      <c r="F1035" s="6">
        <v>380</v>
      </c>
      <c r="G1035" s="6" t="s">
        <v>26</v>
      </c>
      <c r="H1035" s="6" t="s">
        <v>2746</v>
      </c>
    </row>
    <row r="1036" spans="1:8" ht="18.75" customHeight="1">
      <c r="A1036" s="10" t="s">
        <v>110</v>
      </c>
      <c r="B1036" s="64" t="s">
        <v>2750</v>
      </c>
      <c r="C1036" s="65"/>
      <c r="D1036" s="6"/>
      <c r="E1036" s="6"/>
      <c r="F1036" s="6">
        <v>380</v>
      </c>
      <c r="G1036" s="6" t="s">
        <v>26</v>
      </c>
      <c r="H1036" s="6" t="s">
        <v>2746</v>
      </c>
    </row>
    <row r="1037" spans="1:8" ht="18.75" customHeight="1">
      <c r="A1037" s="10"/>
      <c r="B1037" s="62"/>
      <c r="C1037" s="63"/>
      <c r="D1037" s="6"/>
      <c r="E1037" s="6"/>
      <c r="F1037" s="6">
        <v>380</v>
      </c>
      <c r="G1037" s="6" t="s">
        <v>26</v>
      </c>
      <c r="H1037" s="6" t="s">
        <v>2746</v>
      </c>
    </row>
    <row r="1038" spans="1:8" ht="18.75" customHeight="1" thickBot="1">
      <c r="A1038" s="10"/>
      <c r="B1038" s="66"/>
      <c r="C1038" s="67"/>
      <c r="D1038" s="6"/>
      <c r="E1038" s="6"/>
      <c r="F1038" s="6">
        <v>380</v>
      </c>
      <c r="G1038" s="6" t="s">
        <v>26</v>
      </c>
      <c r="H1038" s="6" t="s">
        <v>2746</v>
      </c>
    </row>
    <row r="1039" spans="1:8" ht="18.75" customHeight="1" thickBot="1">
      <c r="A1039" s="11" t="s">
        <v>111</v>
      </c>
      <c r="B1039" s="25"/>
      <c r="C1039" s="7"/>
      <c r="D1039" s="6"/>
      <c r="E1039" s="6"/>
      <c r="F1039" s="6">
        <v>380</v>
      </c>
      <c r="G1039" s="6" t="s">
        <v>26</v>
      </c>
      <c r="H1039" s="6" t="s">
        <v>2746</v>
      </c>
    </row>
    <row r="1040" spans="1:8" ht="18.75" customHeight="1">
      <c r="A1040" s="10" t="s">
        <v>112</v>
      </c>
      <c r="B1040" s="34" t="str">
        <f>_xlfn.LET(_xlpm.inp,$B$1039,_xlpm.nInp,_xlfn.LET(_xlpm.raw,UPPER(TRIM($B$1039)),_xlpm.clean,SUBSTITUTE(SUBSTITUTE(SUBSTITUTE(SUBSTITUTE(SUBSTITUTE(_xlpm.raw,"，",","),"、",","),"；",","),"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0" s="19"/>
      <c r="D1040" s="6"/>
      <c r="E1040" s="6"/>
      <c r="F1040" s="6">
        <v>380</v>
      </c>
      <c r="G1040" s="6" t="s">
        <v>26</v>
      </c>
      <c r="H1040" s="6" t="s">
        <v>2746</v>
      </c>
    </row>
    <row r="1041" spans="1:8" ht="18.75" customHeight="1">
      <c r="A1041" s="10" t="s">
        <v>113</v>
      </c>
      <c r="B1041" s="35" t="str">
        <f>_xlfn.LET(_xlpm.inp,$B$1039,_xlpm.nStd,_xlfn.LET(_xlpm.raw,UPPER(TRIM($G$1031)),_xlpm.clean,SUBSTITUTE(SUBSTITUTE(SUBSTITUTE(SUBSTITUTE(SUBSTITUTE(_xlpm.raw,"，",","),"、",","),"；",","),"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41" s="18"/>
      <c r="D1041" s="6"/>
      <c r="E1041" s="6"/>
      <c r="F1041" s="6">
        <v>380</v>
      </c>
      <c r="G1041" s="6" t="s">
        <v>26</v>
      </c>
      <c r="H1041" s="6" t="s">
        <v>2746</v>
      </c>
    </row>
    <row r="1042" spans="1:8" ht="18.75" customHeight="1">
      <c r="A1042" s="37" t="s">
        <v>114</v>
      </c>
      <c r="B1042" s="52" t="str">
        <f>_xlfn.LET(_xlpm.inp,$B$1039,_xlpm.p,$H$1031,IF(OR(LEN(TRIM(_xlpm.inp))=0,LEN(TRIM(_xlpm.p))=0,_xlpm.p=0),"",_xlpm.p))</f>
        <v/>
      </c>
      <c r="C1042" s="53"/>
      <c r="D1042" s="6"/>
      <c r="E1042" s="6"/>
      <c r="F1042" s="6">
        <v>380</v>
      </c>
      <c r="G1042" s="6" t="s">
        <v>26</v>
      </c>
      <c r="H1042" s="6" t="s">
        <v>2746</v>
      </c>
    </row>
    <row r="1043" spans="1:8" ht="18.75" customHeight="1" thickBot="1">
      <c r="A1043" s="12"/>
      <c r="B1043" s="54"/>
      <c r="C1043" s="55"/>
      <c r="D1043" s="6"/>
      <c r="E1043" s="6"/>
      <c r="F1043" s="6">
        <v>380</v>
      </c>
      <c r="G1043" s="6" t="s">
        <v>26</v>
      </c>
      <c r="H1043" s="6" t="s">
        <v>2746</v>
      </c>
    </row>
    <row r="1044" spans="1:8" ht="58.5" customHeight="1" thickTop="1" thickBot="1">
      <c r="A1044" s="8" t="s">
        <v>2751</v>
      </c>
      <c r="B1044" s="56" t="s">
        <v>2752</v>
      </c>
      <c r="C1044" s="73"/>
      <c r="D1044" s="6"/>
      <c r="E1044" s="6"/>
      <c r="F1044" s="6">
        <v>381</v>
      </c>
      <c r="G1044" s="6" t="s">
        <v>28</v>
      </c>
      <c r="H1044" s="6" t="s">
        <v>2753</v>
      </c>
    </row>
    <row r="1045" spans="1:8" ht="18.75" customHeight="1">
      <c r="A1045" s="9"/>
      <c r="B1045" s="74"/>
      <c r="C1045" s="75"/>
      <c r="D1045" s="6"/>
      <c r="E1045" s="6"/>
      <c r="F1045" s="6">
        <v>381</v>
      </c>
      <c r="G1045" s="6" t="s">
        <v>28</v>
      </c>
      <c r="H1045" s="6" t="s">
        <v>2753</v>
      </c>
    </row>
    <row r="1046" spans="1:8" ht="18.75" customHeight="1">
      <c r="A1046" s="10" t="s">
        <v>107</v>
      </c>
      <c r="B1046" s="64" t="s">
        <v>2754</v>
      </c>
      <c r="C1046" s="65"/>
      <c r="D1046" s="6"/>
      <c r="E1046" s="6"/>
      <c r="F1046" s="6">
        <v>381</v>
      </c>
      <c r="G1046" s="6" t="s">
        <v>28</v>
      </c>
      <c r="H1046" s="6" t="s">
        <v>2753</v>
      </c>
    </row>
    <row r="1047" spans="1:8" ht="18.75" customHeight="1">
      <c r="A1047" s="10" t="s">
        <v>108</v>
      </c>
      <c r="B1047" s="64" t="s">
        <v>2755</v>
      </c>
      <c r="C1047" s="65"/>
      <c r="D1047" s="6"/>
      <c r="E1047" s="6"/>
      <c r="F1047" s="6">
        <v>381</v>
      </c>
      <c r="G1047" s="6" t="s">
        <v>28</v>
      </c>
      <c r="H1047" s="6" t="s">
        <v>2753</v>
      </c>
    </row>
    <row r="1048" spans="1:8" ht="18.75" customHeight="1">
      <c r="A1048" s="10" t="s">
        <v>109</v>
      </c>
      <c r="B1048" s="64" t="s">
        <v>2756</v>
      </c>
      <c r="C1048" s="65"/>
      <c r="D1048" s="6"/>
      <c r="E1048" s="6"/>
      <c r="F1048" s="6">
        <v>381</v>
      </c>
      <c r="G1048" s="6" t="s">
        <v>28</v>
      </c>
      <c r="H1048" s="6" t="s">
        <v>2753</v>
      </c>
    </row>
    <row r="1049" spans="1:8" ht="18.75" customHeight="1">
      <c r="A1049" s="10" t="s">
        <v>110</v>
      </c>
      <c r="B1049" s="64" t="s">
        <v>2757</v>
      </c>
      <c r="C1049" s="65"/>
      <c r="D1049" s="6"/>
      <c r="E1049" s="6"/>
      <c r="F1049" s="6">
        <v>381</v>
      </c>
      <c r="G1049" s="6" t="s">
        <v>28</v>
      </c>
      <c r="H1049" s="6" t="s">
        <v>2753</v>
      </c>
    </row>
    <row r="1050" spans="1:8" ht="18.75" customHeight="1">
      <c r="A1050" s="10"/>
      <c r="B1050" s="62"/>
      <c r="C1050" s="63"/>
      <c r="D1050" s="6"/>
      <c r="E1050" s="6"/>
      <c r="F1050" s="6">
        <v>381</v>
      </c>
      <c r="G1050" s="6" t="s">
        <v>28</v>
      </c>
      <c r="H1050" s="6" t="s">
        <v>2753</v>
      </c>
    </row>
    <row r="1051" spans="1:8" ht="18.75" customHeight="1" thickBot="1">
      <c r="A1051" s="10"/>
      <c r="B1051" s="66"/>
      <c r="C1051" s="67"/>
      <c r="D1051" s="6"/>
      <c r="E1051" s="6"/>
      <c r="F1051" s="6">
        <v>381</v>
      </c>
      <c r="G1051" s="6" t="s">
        <v>28</v>
      </c>
      <c r="H1051" s="6" t="s">
        <v>2753</v>
      </c>
    </row>
    <row r="1052" spans="1:8" ht="18.75" customHeight="1" thickBot="1">
      <c r="A1052" s="11" t="s">
        <v>111</v>
      </c>
      <c r="B1052" s="25"/>
      <c r="C1052" s="7"/>
      <c r="D1052" s="6"/>
      <c r="E1052" s="6"/>
      <c r="F1052" s="6">
        <v>381</v>
      </c>
      <c r="G1052" s="6" t="s">
        <v>28</v>
      </c>
      <c r="H1052" s="6" t="s">
        <v>2753</v>
      </c>
    </row>
    <row r="1053" spans="1:8" ht="18.75" customHeight="1">
      <c r="A1053" s="10" t="s">
        <v>112</v>
      </c>
      <c r="B1053" s="34" t="str">
        <f>_xlfn.LET(_xlpm.inp,$B$1052,_xlpm.nInp,_xlfn.LET(_xlpm.raw,UPPER(TRIM($B$1052)),_xlpm.clean,SUBSTITUTE(SUBSTITUTE(SUBSTITUTE(SUBSTITUTE(SUBSTITUTE(_xlpm.raw,"，",","),"、",","),"；",","),"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53" s="19"/>
      <c r="D1053" s="6"/>
      <c r="E1053" s="6"/>
      <c r="F1053" s="6">
        <v>381</v>
      </c>
      <c r="G1053" s="6" t="s">
        <v>28</v>
      </c>
      <c r="H1053" s="6" t="s">
        <v>2753</v>
      </c>
    </row>
    <row r="1054" spans="1:8" ht="18.75" customHeight="1">
      <c r="A1054" s="10" t="s">
        <v>113</v>
      </c>
      <c r="B1054" s="35" t="str">
        <f>_xlfn.LET(_xlpm.inp,$B$1052,_xlpm.nStd,_xlfn.LET(_xlpm.raw,UPPER(TRIM($G$1044)),_xlpm.clean,SUBSTITUTE(SUBSTITUTE(SUBSTITUTE(SUBSTITUTE(SUBSTITUTE(_xlpm.raw,"，",","),"、",","),"；",","),"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4" s="18"/>
      <c r="D1054" s="6"/>
      <c r="E1054" s="6"/>
      <c r="F1054" s="6">
        <v>381</v>
      </c>
      <c r="G1054" s="6" t="s">
        <v>28</v>
      </c>
      <c r="H1054" s="6" t="s">
        <v>2753</v>
      </c>
    </row>
    <row r="1055" spans="1:8" ht="18.75" customHeight="1">
      <c r="A1055" s="37" t="s">
        <v>114</v>
      </c>
      <c r="B1055" s="52" t="str">
        <f>_xlfn.LET(_xlpm.inp,$B$1052,_xlpm.p,$H$1044,IF(OR(LEN(TRIM(_xlpm.inp))=0,LEN(TRIM(_xlpm.p))=0,_xlpm.p=0),"",_xlpm.p))</f>
        <v/>
      </c>
      <c r="C1055" s="53"/>
      <c r="D1055" s="6"/>
      <c r="E1055" s="6"/>
      <c r="F1055" s="6">
        <v>381</v>
      </c>
      <c r="G1055" s="6" t="s">
        <v>28</v>
      </c>
      <c r="H1055" s="6" t="s">
        <v>2753</v>
      </c>
    </row>
    <row r="1056" spans="1:8" ht="18.75" customHeight="1" thickBot="1">
      <c r="A1056" s="12"/>
      <c r="B1056" s="54"/>
      <c r="C1056" s="55"/>
      <c r="D1056" s="6"/>
      <c r="E1056" s="6"/>
      <c r="F1056" s="6">
        <v>381</v>
      </c>
      <c r="G1056" s="6" t="s">
        <v>28</v>
      </c>
      <c r="H1056" s="6" t="s">
        <v>2753</v>
      </c>
    </row>
    <row r="1057" spans="1:8" ht="58.5" customHeight="1" thickTop="1" thickBot="1">
      <c r="A1057" s="8" t="s">
        <v>2758</v>
      </c>
      <c r="B1057" s="56" t="s">
        <v>2759</v>
      </c>
      <c r="C1057" s="73"/>
      <c r="D1057" s="6"/>
      <c r="E1057" s="6"/>
      <c r="F1057" s="6">
        <v>382</v>
      </c>
      <c r="G1057" s="6" t="s">
        <v>28</v>
      </c>
      <c r="H1057" s="6" t="s">
        <v>2760</v>
      </c>
    </row>
    <row r="1058" spans="1:8" ht="18.75" customHeight="1">
      <c r="A1058" s="9"/>
      <c r="B1058" s="74"/>
      <c r="C1058" s="75"/>
      <c r="D1058" s="6"/>
      <c r="E1058" s="6"/>
      <c r="F1058" s="6">
        <v>382</v>
      </c>
      <c r="G1058" s="6" t="s">
        <v>28</v>
      </c>
      <c r="H1058" s="6" t="s">
        <v>2760</v>
      </c>
    </row>
    <row r="1059" spans="1:8" ht="18.75" customHeight="1">
      <c r="A1059" s="10" t="s">
        <v>107</v>
      </c>
      <c r="B1059" s="64" t="s">
        <v>2761</v>
      </c>
      <c r="C1059" s="65"/>
      <c r="D1059" s="6"/>
      <c r="E1059" s="6"/>
      <c r="F1059" s="6">
        <v>382</v>
      </c>
      <c r="G1059" s="6" t="s">
        <v>28</v>
      </c>
      <c r="H1059" s="6" t="s">
        <v>2760</v>
      </c>
    </row>
    <row r="1060" spans="1:8" ht="18.75" customHeight="1">
      <c r="A1060" s="10" t="s">
        <v>108</v>
      </c>
      <c r="B1060" s="64" t="s">
        <v>2762</v>
      </c>
      <c r="C1060" s="65"/>
      <c r="D1060" s="6"/>
      <c r="E1060" s="6"/>
      <c r="F1060" s="6">
        <v>382</v>
      </c>
      <c r="G1060" s="6" t="s">
        <v>28</v>
      </c>
      <c r="H1060" s="6" t="s">
        <v>2760</v>
      </c>
    </row>
    <row r="1061" spans="1:8" ht="18.75" customHeight="1">
      <c r="A1061" s="10" t="s">
        <v>109</v>
      </c>
      <c r="B1061" s="64" t="s">
        <v>2763</v>
      </c>
      <c r="C1061" s="65"/>
      <c r="D1061" s="6"/>
      <c r="E1061" s="6"/>
      <c r="F1061" s="6">
        <v>382</v>
      </c>
      <c r="G1061" s="6" t="s">
        <v>28</v>
      </c>
      <c r="H1061" s="6" t="s">
        <v>2760</v>
      </c>
    </row>
    <row r="1062" spans="1:8" ht="18.75" customHeight="1">
      <c r="A1062" s="10" t="s">
        <v>110</v>
      </c>
      <c r="B1062" s="64" t="s">
        <v>2764</v>
      </c>
      <c r="C1062" s="65"/>
      <c r="D1062" s="6"/>
      <c r="E1062" s="6"/>
      <c r="F1062" s="6">
        <v>382</v>
      </c>
      <c r="G1062" s="6" t="s">
        <v>28</v>
      </c>
      <c r="H1062" s="6" t="s">
        <v>2760</v>
      </c>
    </row>
    <row r="1063" spans="1:8" ht="18.75" customHeight="1">
      <c r="A1063" s="10"/>
      <c r="B1063" s="62"/>
      <c r="C1063" s="63"/>
      <c r="D1063" s="6"/>
      <c r="E1063" s="6"/>
      <c r="F1063" s="6">
        <v>382</v>
      </c>
      <c r="G1063" s="6" t="s">
        <v>28</v>
      </c>
      <c r="H1063" s="6" t="s">
        <v>2760</v>
      </c>
    </row>
    <row r="1064" spans="1:8" ht="18.75" customHeight="1" thickBot="1">
      <c r="A1064" s="10"/>
      <c r="B1064" s="66"/>
      <c r="C1064" s="67"/>
      <c r="D1064" s="6"/>
      <c r="E1064" s="6"/>
      <c r="F1064" s="6">
        <v>382</v>
      </c>
      <c r="G1064" s="6" t="s">
        <v>28</v>
      </c>
      <c r="H1064" s="6" t="s">
        <v>2760</v>
      </c>
    </row>
    <row r="1065" spans="1:8" ht="18.75" customHeight="1" thickBot="1">
      <c r="A1065" s="11" t="s">
        <v>111</v>
      </c>
      <c r="B1065" s="25"/>
      <c r="C1065" s="7"/>
      <c r="D1065" s="6"/>
      <c r="E1065" s="6"/>
      <c r="F1065" s="6">
        <v>382</v>
      </c>
      <c r="G1065" s="6" t="s">
        <v>28</v>
      </c>
      <c r="H1065" s="6" t="s">
        <v>2760</v>
      </c>
    </row>
    <row r="1066" spans="1:8" ht="18.75" customHeight="1">
      <c r="A1066" s="10" t="s">
        <v>112</v>
      </c>
      <c r="B1066" s="34" t="str">
        <f>_xlfn.LET(_xlpm.inp,$B$1065,_xlpm.nInp,_xlfn.LET(_xlpm.raw,UPPER(TRIM($B$1065)),_xlpm.clean,SUBSTITUTE(SUBSTITUTE(SUBSTITUTE(SUBSTITUTE(SUBSTITUTE(_xlpm.raw,"，",","),"、",","),"；",","),"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66" s="19"/>
      <c r="D1066" s="6"/>
      <c r="E1066" s="6"/>
      <c r="F1066" s="6">
        <v>382</v>
      </c>
      <c r="G1066" s="6" t="s">
        <v>28</v>
      </c>
      <c r="H1066" s="6" t="s">
        <v>2760</v>
      </c>
    </row>
    <row r="1067" spans="1:8" ht="18.75" customHeight="1">
      <c r="A1067" s="10" t="s">
        <v>113</v>
      </c>
      <c r="B1067" s="35" t="str">
        <f>_xlfn.LET(_xlpm.inp,$B$1065,_xlpm.nStd,_xlfn.LET(_xlpm.raw,UPPER(TRIM($G$1057)),_xlpm.clean,SUBSTITUTE(SUBSTITUTE(SUBSTITUTE(SUBSTITUTE(SUBSTITUTE(_xlpm.raw,"，",","),"、",","),"；",","),"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67" s="18"/>
      <c r="D1067" s="6"/>
      <c r="E1067" s="6"/>
      <c r="F1067" s="6">
        <v>382</v>
      </c>
      <c r="G1067" s="6" t="s">
        <v>28</v>
      </c>
      <c r="H1067" s="6" t="s">
        <v>2760</v>
      </c>
    </row>
    <row r="1068" spans="1:8" ht="18.75" customHeight="1">
      <c r="A1068" s="37" t="s">
        <v>114</v>
      </c>
      <c r="B1068" s="52" t="str">
        <f>_xlfn.LET(_xlpm.inp,$B$1065,_xlpm.p,$H$1057,IF(OR(LEN(TRIM(_xlpm.inp))=0,LEN(TRIM(_xlpm.p))=0,_xlpm.p=0),"",_xlpm.p))</f>
        <v/>
      </c>
      <c r="C1068" s="53"/>
      <c r="D1068" s="6"/>
      <c r="E1068" s="6"/>
      <c r="F1068" s="6">
        <v>382</v>
      </c>
      <c r="G1068" s="6" t="s">
        <v>28</v>
      </c>
      <c r="H1068" s="6" t="s">
        <v>2760</v>
      </c>
    </row>
    <row r="1069" spans="1:8" ht="18.75" customHeight="1" thickBot="1">
      <c r="A1069" s="12"/>
      <c r="B1069" s="54"/>
      <c r="C1069" s="55"/>
      <c r="D1069" s="6"/>
      <c r="E1069" s="6"/>
      <c r="F1069" s="6">
        <v>382</v>
      </c>
      <c r="G1069" s="6" t="s">
        <v>28</v>
      </c>
      <c r="H1069" s="6" t="s">
        <v>2760</v>
      </c>
    </row>
    <row r="1070" spans="1:8" ht="58.5" customHeight="1" thickTop="1" thickBot="1">
      <c r="A1070" s="8" t="s">
        <v>2765</v>
      </c>
      <c r="B1070" s="56" t="s">
        <v>2766</v>
      </c>
      <c r="C1070" s="73"/>
      <c r="D1070" s="6"/>
      <c r="E1070" s="6"/>
      <c r="F1070" s="6">
        <v>383</v>
      </c>
      <c r="G1070" s="6" t="s">
        <v>26</v>
      </c>
      <c r="H1070" s="6" t="s">
        <v>2767</v>
      </c>
    </row>
    <row r="1071" spans="1:8" ht="18.75" customHeight="1">
      <c r="A1071" s="9"/>
      <c r="B1071" s="74"/>
      <c r="C1071" s="75"/>
      <c r="D1071" s="6"/>
      <c r="E1071" s="6"/>
      <c r="F1071" s="6">
        <v>383</v>
      </c>
      <c r="G1071" s="6" t="s">
        <v>26</v>
      </c>
      <c r="H1071" s="6" t="s">
        <v>2767</v>
      </c>
    </row>
    <row r="1072" spans="1:8" ht="18.75" customHeight="1">
      <c r="A1072" s="10" t="s">
        <v>107</v>
      </c>
      <c r="B1072" s="64" t="s">
        <v>2768</v>
      </c>
      <c r="C1072" s="65"/>
      <c r="D1072" s="6"/>
      <c r="E1072" s="6"/>
      <c r="F1072" s="6">
        <v>383</v>
      </c>
      <c r="G1072" s="6" t="s">
        <v>26</v>
      </c>
      <c r="H1072" s="6" t="s">
        <v>2767</v>
      </c>
    </row>
    <row r="1073" spans="1:8" ht="18.75" customHeight="1">
      <c r="A1073" s="10" t="s">
        <v>108</v>
      </c>
      <c r="B1073" s="64" t="s">
        <v>2769</v>
      </c>
      <c r="C1073" s="65"/>
      <c r="D1073" s="6"/>
      <c r="E1073" s="6"/>
      <c r="F1073" s="6">
        <v>383</v>
      </c>
      <c r="G1073" s="6" t="s">
        <v>26</v>
      </c>
      <c r="H1073" s="6" t="s">
        <v>2767</v>
      </c>
    </row>
    <row r="1074" spans="1:8" ht="18.75" customHeight="1">
      <c r="A1074" s="10" t="s">
        <v>109</v>
      </c>
      <c r="B1074" s="64" t="s">
        <v>2770</v>
      </c>
      <c r="C1074" s="65"/>
      <c r="D1074" s="6"/>
      <c r="E1074" s="6"/>
      <c r="F1074" s="6">
        <v>383</v>
      </c>
      <c r="G1074" s="6" t="s">
        <v>26</v>
      </c>
      <c r="H1074" s="6" t="s">
        <v>2767</v>
      </c>
    </row>
    <row r="1075" spans="1:8" ht="18.75" customHeight="1">
      <c r="A1075" s="10" t="s">
        <v>110</v>
      </c>
      <c r="B1075" s="64" t="s">
        <v>2771</v>
      </c>
      <c r="C1075" s="65"/>
      <c r="D1075" s="6"/>
      <c r="E1075" s="6"/>
      <c r="F1075" s="6">
        <v>383</v>
      </c>
      <c r="G1075" s="6" t="s">
        <v>26</v>
      </c>
      <c r="H1075" s="6" t="s">
        <v>2767</v>
      </c>
    </row>
    <row r="1076" spans="1:8" ht="18.75" customHeight="1">
      <c r="A1076" s="10"/>
      <c r="B1076" s="62"/>
      <c r="C1076" s="63"/>
      <c r="D1076" s="6"/>
      <c r="E1076" s="6"/>
      <c r="F1076" s="6">
        <v>383</v>
      </c>
      <c r="G1076" s="6" t="s">
        <v>26</v>
      </c>
      <c r="H1076" s="6" t="s">
        <v>2767</v>
      </c>
    </row>
    <row r="1077" spans="1:8" ht="18.75" customHeight="1" thickBot="1">
      <c r="A1077" s="10"/>
      <c r="B1077" s="66"/>
      <c r="C1077" s="67"/>
      <c r="D1077" s="6"/>
      <c r="E1077" s="6"/>
      <c r="F1077" s="6">
        <v>383</v>
      </c>
      <c r="G1077" s="6" t="s">
        <v>26</v>
      </c>
      <c r="H1077" s="6" t="s">
        <v>2767</v>
      </c>
    </row>
    <row r="1078" spans="1:8" ht="18.75" customHeight="1" thickBot="1">
      <c r="A1078" s="11" t="s">
        <v>111</v>
      </c>
      <c r="B1078" s="25"/>
      <c r="C1078" s="7"/>
      <c r="D1078" s="6"/>
      <c r="E1078" s="6"/>
      <c r="F1078" s="6">
        <v>383</v>
      </c>
      <c r="G1078" s="6" t="s">
        <v>26</v>
      </c>
      <c r="H1078" s="6" t="s">
        <v>2767</v>
      </c>
    </row>
    <row r="1079" spans="1:8" ht="18.75" customHeight="1">
      <c r="A1079" s="10" t="s">
        <v>112</v>
      </c>
      <c r="B1079" s="34" t="str">
        <f>_xlfn.LET(_xlpm.inp,$B$1078,_xlpm.nInp,_xlfn.LET(_xlpm.raw,UPPER(TRIM($B$1078)),_xlpm.clean,SUBSTITUTE(SUBSTITUTE(SUBSTITUTE(SUBSTITUTE(SUBSTITUTE(_xlpm.raw,"，",","),"、",","),"；",","),"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79" s="19"/>
      <c r="D1079" s="6"/>
      <c r="E1079" s="6"/>
      <c r="F1079" s="6">
        <v>383</v>
      </c>
      <c r="G1079" s="6" t="s">
        <v>26</v>
      </c>
      <c r="H1079" s="6" t="s">
        <v>2767</v>
      </c>
    </row>
    <row r="1080" spans="1:8" ht="18.75" customHeight="1">
      <c r="A1080" s="10" t="s">
        <v>113</v>
      </c>
      <c r="B1080" s="35" t="str">
        <f>_xlfn.LET(_xlpm.inp,$B$1078,_xlpm.nStd,_xlfn.LET(_xlpm.raw,UPPER(TRIM($G$1070)),_xlpm.clean,SUBSTITUTE(SUBSTITUTE(SUBSTITUTE(SUBSTITUTE(SUBSTITUTE(_xlpm.raw,"，",","),"、",","),"；",","),"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80" s="18"/>
      <c r="D1080" s="6"/>
      <c r="E1080" s="6"/>
      <c r="F1080" s="6">
        <v>383</v>
      </c>
      <c r="G1080" s="6" t="s">
        <v>26</v>
      </c>
      <c r="H1080" s="6" t="s">
        <v>2767</v>
      </c>
    </row>
    <row r="1081" spans="1:8" ht="18.75" customHeight="1">
      <c r="A1081" s="37" t="s">
        <v>114</v>
      </c>
      <c r="B1081" s="52" t="str">
        <f>_xlfn.LET(_xlpm.inp,$B$1078,_xlpm.p,$H$1070,IF(OR(LEN(TRIM(_xlpm.inp))=0,LEN(TRIM(_xlpm.p))=0,_xlpm.p=0),"",_xlpm.p))</f>
        <v/>
      </c>
      <c r="C1081" s="53"/>
      <c r="D1081" s="6"/>
      <c r="E1081" s="6"/>
      <c r="F1081" s="6">
        <v>383</v>
      </c>
      <c r="G1081" s="6" t="s">
        <v>26</v>
      </c>
      <c r="H1081" s="6" t="s">
        <v>2767</v>
      </c>
    </row>
    <row r="1082" spans="1:8" ht="18.75" customHeight="1" thickBot="1">
      <c r="A1082" s="12"/>
      <c r="B1082" s="54"/>
      <c r="C1082" s="55"/>
      <c r="D1082" s="6"/>
      <c r="E1082" s="6"/>
      <c r="F1082" s="6">
        <v>383</v>
      </c>
      <c r="G1082" s="6" t="s">
        <v>26</v>
      </c>
      <c r="H1082" s="6" t="s">
        <v>2767</v>
      </c>
    </row>
    <row r="1083" spans="1:8" ht="58.5" customHeight="1" thickTop="1" thickBot="1">
      <c r="A1083" s="8" t="s">
        <v>2772</v>
      </c>
      <c r="B1083" s="56" t="s">
        <v>2773</v>
      </c>
      <c r="C1083" s="73"/>
      <c r="D1083" s="6"/>
      <c r="E1083" s="6"/>
      <c r="F1083" s="6">
        <v>384</v>
      </c>
      <c r="G1083" s="6" t="s">
        <v>28</v>
      </c>
      <c r="H1083" s="6"/>
    </row>
    <row r="1084" spans="1:8" ht="18.75" customHeight="1">
      <c r="A1084" s="9"/>
      <c r="B1084" s="74"/>
      <c r="C1084" s="75"/>
      <c r="D1084" s="6"/>
      <c r="E1084" s="6"/>
      <c r="F1084" s="6">
        <v>384</v>
      </c>
      <c r="G1084" s="6" t="s">
        <v>28</v>
      </c>
      <c r="H1084" s="6"/>
    </row>
    <row r="1085" spans="1:8" ht="18.75" customHeight="1">
      <c r="A1085" s="10" t="s">
        <v>107</v>
      </c>
      <c r="B1085" s="64" t="s">
        <v>2774</v>
      </c>
      <c r="C1085" s="65"/>
      <c r="D1085" s="6"/>
      <c r="E1085" s="6"/>
      <c r="F1085" s="6">
        <v>384</v>
      </c>
      <c r="G1085" s="6" t="s">
        <v>28</v>
      </c>
      <c r="H1085" s="6"/>
    </row>
    <row r="1086" spans="1:8" ht="18.75" customHeight="1">
      <c r="A1086" s="10" t="s">
        <v>108</v>
      </c>
      <c r="B1086" s="64" t="s">
        <v>2775</v>
      </c>
      <c r="C1086" s="65"/>
      <c r="D1086" s="6"/>
      <c r="E1086" s="6"/>
      <c r="F1086" s="6">
        <v>384</v>
      </c>
      <c r="G1086" s="6" t="s">
        <v>28</v>
      </c>
      <c r="H1086" s="6"/>
    </row>
    <row r="1087" spans="1:8" ht="18.75" customHeight="1">
      <c r="A1087" s="10" t="s">
        <v>109</v>
      </c>
      <c r="B1087" s="64" t="s">
        <v>2776</v>
      </c>
      <c r="C1087" s="65"/>
      <c r="D1087" s="6"/>
      <c r="E1087" s="6"/>
      <c r="F1087" s="6">
        <v>384</v>
      </c>
      <c r="G1087" s="6" t="s">
        <v>28</v>
      </c>
      <c r="H1087" s="6"/>
    </row>
    <row r="1088" spans="1:8" ht="18.75" customHeight="1">
      <c r="A1088" s="10" t="s">
        <v>110</v>
      </c>
      <c r="B1088" s="64" t="s">
        <v>2777</v>
      </c>
      <c r="C1088" s="65"/>
      <c r="D1088" s="6"/>
      <c r="E1088" s="6"/>
      <c r="F1088" s="6">
        <v>384</v>
      </c>
      <c r="G1088" s="6" t="s">
        <v>28</v>
      </c>
      <c r="H1088" s="6"/>
    </row>
    <row r="1089" spans="1:8" ht="18.75" customHeight="1">
      <c r="A1089" s="10"/>
      <c r="B1089" s="62"/>
      <c r="C1089" s="63"/>
      <c r="D1089" s="6"/>
      <c r="E1089" s="6"/>
      <c r="F1089" s="6">
        <v>384</v>
      </c>
      <c r="G1089" s="6" t="s">
        <v>28</v>
      </c>
      <c r="H1089" s="6"/>
    </row>
    <row r="1090" spans="1:8" ht="18.75" customHeight="1" thickBot="1">
      <c r="A1090" s="10"/>
      <c r="B1090" s="66"/>
      <c r="C1090" s="67"/>
      <c r="D1090" s="6"/>
      <c r="E1090" s="6"/>
      <c r="F1090" s="6">
        <v>384</v>
      </c>
      <c r="G1090" s="6" t="s">
        <v>28</v>
      </c>
      <c r="H1090" s="6"/>
    </row>
    <row r="1091" spans="1:8" ht="18.75" customHeight="1" thickBot="1">
      <c r="A1091" s="11" t="s">
        <v>111</v>
      </c>
      <c r="B1091" s="25"/>
      <c r="C1091" s="7"/>
      <c r="D1091" s="6"/>
      <c r="E1091" s="6"/>
      <c r="F1091" s="6">
        <v>384</v>
      </c>
      <c r="G1091" s="6" t="s">
        <v>28</v>
      </c>
      <c r="H1091" s="6"/>
    </row>
    <row r="1092" spans="1:8" ht="18.75" customHeight="1">
      <c r="A1092" s="10" t="s">
        <v>112</v>
      </c>
      <c r="B1092" s="34" t="str">
        <f>_xlfn.LET(_xlpm.inp,$B$1091,_xlpm.nInp,_xlfn.LET(_xlpm.raw,UPPER(TRIM($B$1091)),_xlpm.clean,SUBSTITUTE(SUBSTITUTE(SUBSTITUTE(SUBSTITUTE(SUBSTITUTE(_xlpm.raw,"，",","),"、",","),"；",","),"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92" s="19"/>
      <c r="D1092" s="6"/>
      <c r="E1092" s="6"/>
      <c r="F1092" s="6">
        <v>384</v>
      </c>
      <c r="G1092" s="6" t="s">
        <v>28</v>
      </c>
      <c r="H1092" s="6"/>
    </row>
    <row r="1093" spans="1:8" ht="18.75" customHeight="1">
      <c r="A1093" s="10" t="s">
        <v>113</v>
      </c>
      <c r="B1093" s="35" t="str">
        <f>_xlfn.LET(_xlpm.inp,$B$1091,_xlpm.nStd,_xlfn.LET(_xlpm.raw,UPPER(TRIM($G$1083)),_xlpm.clean,SUBSTITUTE(SUBSTITUTE(SUBSTITUTE(SUBSTITUTE(SUBSTITUTE(_xlpm.raw,"，",","),"、",","),"；",","),"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93" s="18"/>
      <c r="D1093" s="6"/>
      <c r="E1093" s="6"/>
      <c r="F1093" s="6">
        <v>384</v>
      </c>
      <c r="G1093" s="6" t="s">
        <v>28</v>
      </c>
      <c r="H1093" s="6"/>
    </row>
    <row r="1094" spans="1:8" ht="18.75" customHeight="1">
      <c r="A1094" s="37" t="s">
        <v>114</v>
      </c>
      <c r="B1094" s="52" t="str">
        <f>_xlfn.LET(_xlpm.inp,$B$1091,_xlpm.p,$H$1083,IF(OR(LEN(TRIM(_xlpm.inp))=0,LEN(TRIM(_xlpm.p))=0,_xlpm.p=0),"",_xlpm.p))</f>
        <v/>
      </c>
      <c r="C1094" s="53"/>
      <c r="D1094" s="6"/>
      <c r="E1094" s="6"/>
      <c r="F1094" s="6">
        <v>384</v>
      </c>
      <c r="G1094" s="6" t="s">
        <v>28</v>
      </c>
      <c r="H1094" s="6"/>
    </row>
    <row r="1095" spans="1:8" ht="18.75" customHeight="1" thickBot="1">
      <c r="A1095" s="12"/>
      <c r="B1095" s="54"/>
      <c r="C1095" s="55"/>
      <c r="D1095" s="6"/>
      <c r="E1095" s="6"/>
      <c r="F1095" s="6">
        <v>384</v>
      </c>
      <c r="G1095" s="6" t="s">
        <v>28</v>
      </c>
      <c r="H1095" s="6"/>
    </row>
    <row r="1096" spans="1:8" ht="58.5" customHeight="1" thickTop="1" thickBot="1">
      <c r="A1096" s="8" t="s">
        <v>2778</v>
      </c>
      <c r="B1096" s="56" t="s">
        <v>2779</v>
      </c>
      <c r="C1096" s="73"/>
      <c r="D1096" s="6"/>
      <c r="E1096" s="6"/>
      <c r="F1096" s="6">
        <v>385</v>
      </c>
      <c r="G1096" s="6" t="s">
        <v>18</v>
      </c>
      <c r="H1096" s="6" t="s">
        <v>2780</v>
      </c>
    </row>
    <row r="1097" spans="1:8" ht="18.75" customHeight="1">
      <c r="A1097" s="9"/>
      <c r="B1097" s="74"/>
      <c r="C1097" s="75"/>
      <c r="D1097" s="6"/>
      <c r="E1097" s="6"/>
      <c r="F1097" s="6">
        <v>385</v>
      </c>
      <c r="G1097" s="6" t="s">
        <v>18</v>
      </c>
      <c r="H1097" s="6" t="s">
        <v>2780</v>
      </c>
    </row>
    <row r="1098" spans="1:8" ht="18.75" customHeight="1">
      <c r="A1098" s="10" t="s">
        <v>107</v>
      </c>
      <c r="B1098" s="64" t="s">
        <v>2781</v>
      </c>
      <c r="C1098" s="65"/>
      <c r="D1098" s="6"/>
      <c r="E1098" s="6"/>
      <c r="F1098" s="6">
        <v>385</v>
      </c>
      <c r="G1098" s="6" t="s">
        <v>18</v>
      </c>
      <c r="H1098" s="6" t="s">
        <v>2780</v>
      </c>
    </row>
    <row r="1099" spans="1:8" ht="18.75" customHeight="1">
      <c r="A1099" s="10" t="s">
        <v>108</v>
      </c>
      <c r="B1099" s="64" t="s">
        <v>2782</v>
      </c>
      <c r="C1099" s="65"/>
      <c r="D1099" s="6"/>
      <c r="E1099" s="6"/>
      <c r="F1099" s="6">
        <v>385</v>
      </c>
      <c r="G1099" s="6" t="s">
        <v>18</v>
      </c>
      <c r="H1099" s="6" t="s">
        <v>2780</v>
      </c>
    </row>
    <row r="1100" spans="1:8" ht="18.75" customHeight="1">
      <c r="A1100" s="10" t="s">
        <v>109</v>
      </c>
      <c r="B1100" s="64" t="s">
        <v>2783</v>
      </c>
      <c r="C1100" s="65"/>
      <c r="D1100" s="6"/>
      <c r="E1100" s="6"/>
      <c r="F1100" s="6">
        <v>385</v>
      </c>
      <c r="G1100" s="6" t="s">
        <v>18</v>
      </c>
      <c r="H1100" s="6" t="s">
        <v>2780</v>
      </c>
    </row>
    <row r="1101" spans="1:8" ht="18.75" customHeight="1">
      <c r="A1101" s="10" t="s">
        <v>110</v>
      </c>
      <c r="B1101" s="64" t="s">
        <v>2784</v>
      </c>
      <c r="C1101" s="65"/>
      <c r="D1101" s="6"/>
      <c r="E1101" s="6"/>
      <c r="F1101" s="6">
        <v>385</v>
      </c>
      <c r="G1101" s="6" t="s">
        <v>18</v>
      </c>
      <c r="H1101" s="6" t="s">
        <v>2780</v>
      </c>
    </row>
    <row r="1102" spans="1:8" ht="18.75" customHeight="1">
      <c r="A1102" s="10"/>
      <c r="B1102" s="62"/>
      <c r="C1102" s="63"/>
      <c r="D1102" s="6"/>
      <c r="E1102" s="6"/>
      <c r="F1102" s="6">
        <v>385</v>
      </c>
      <c r="G1102" s="6" t="s">
        <v>18</v>
      </c>
      <c r="H1102" s="6" t="s">
        <v>2780</v>
      </c>
    </row>
    <row r="1103" spans="1:8" ht="18.75" customHeight="1" thickBot="1">
      <c r="A1103" s="10"/>
      <c r="B1103" s="66"/>
      <c r="C1103" s="67"/>
      <c r="D1103" s="6"/>
      <c r="E1103" s="6"/>
      <c r="F1103" s="6">
        <v>385</v>
      </c>
      <c r="G1103" s="6" t="s">
        <v>18</v>
      </c>
      <c r="H1103" s="6" t="s">
        <v>2780</v>
      </c>
    </row>
    <row r="1104" spans="1:8" ht="18.75" customHeight="1" thickBot="1">
      <c r="A1104" s="11" t="s">
        <v>111</v>
      </c>
      <c r="B1104" s="25"/>
      <c r="C1104" s="7"/>
      <c r="D1104" s="6"/>
      <c r="E1104" s="6"/>
      <c r="F1104" s="6">
        <v>385</v>
      </c>
      <c r="G1104" s="6" t="s">
        <v>18</v>
      </c>
      <c r="H1104" s="6" t="s">
        <v>2780</v>
      </c>
    </row>
    <row r="1105" spans="1:8" ht="18.75" customHeight="1">
      <c r="A1105" s="10" t="s">
        <v>112</v>
      </c>
      <c r="B1105" s="34" t="str">
        <f>_xlfn.LET(_xlpm.inp,$B$1104,_xlpm.nInp,_xlfn.LET(_xlpm.raw,UPPER(TRIM($B$1104)),_xlpm.clean,SUBSTITUTE(SUBSTITUTE(SUBSTITUTE(SUBSTITUTE(SUBSTITUTE(_xlpm.raw,"，",","),"、",","),"；",","),"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05" s="19"/>
      <c r="D1105" s="6"/>
      <c r="E1105" s="6"/>
      <c r="F1105" s="6">
        <v>385</v>
      </c>
      <c r="G1105" s="6" t="s">
        <v>18</v>
      </c>
      <c r="H1105" s="6" t="s">
        <v>2780</v>
      </c>
    </row>
    <row r="1106" spans="1:8" ht="18.75" customHeight="1">
      <c r="A1106" s="10" t="s">
        <v>113</v>
      </c>
      <c r="B1106" s="35" t="str">
        <f>_xlfn.LET(_xlpm.inp,$B$1104,_xlpm.nStd,_xlfn.LET(_xlpm.raw,UPPER(TRIM($G$1096)),_xlpm.clean,SUBSTITUTE(SUBSTITUTE(SUBSTITUTE(SUBSTITUTE(SUBSTITUTE(_xlpm.raw,"，",","),"、",","),"；",","),"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06" s="18"/>
      <c r="D1106" s="6"/>
      <c r="E1106" s="6"/>
      <c r="F1106" s="6">
        <v>385</v>
      </c>
      <c r="G1106" s="6" t="s">
        <v>18</v>
      </c>
      <c r="H1106" s="6" t="s">
        <v>2780</v>
      </c>
    </row>
    <row r="1107" spans="1:8" ht="18.75" customHeight="1">
      <c r="A1107" s="37" t="s">
        <v>114</v>
      </c>
      <c r="B1107" s="52" t="str">
        <f>_xlfn.LET(_xlpm.inp,$B$1104,_xlpm.p,$H$1096,IF(OR(LEN(TRIM(_xlpm.inp))=0,LEN(TRIM(_xlpm.p))=0,_xlpm.p=0),"",_xlpm.p))</f>
        <v/>
      </c>
      <c r="C1107" s="53"/>
      <c r="D1107" s="6"/>
      <c r="E1107" s="6"/>
      <c r="F1107" s="6">
        <v>385</v>
      </c>
      <c r="G1107" s="6" t="s">
        <v>18</v>
      </c>
      <c r="H1107" s="6" t="s">
        <v>2780</v>
      </c>
    </row>
    <row r="1108" spans="1:8" ht="18.75" customHeight="1" thickBot="1">
      <c r="A1108" s="12"/>
      <c r="B1108" s="54"/>
      <c r="C1108" s="55"/>
      <c r="D1108" s="6"/>
      <c r="E1108" s="6"/>
      <c r="F1108" s="6">
        <v>385</v>
      </c>
      <c r="G1108" s="6" t="s">
        <v>18</v>
      </c>
      <c r="H1108" s="6" t="s">
        <v>2780</v>
      </c>
    </row>
    <row r="1109" spans="1:8" ht="58.5" customHeight="1" thickTop="1" thickBot="1">
      <c r="A1109" s="8" t="s">
        <v>2785</v>
      </c>
      <c r="B1109" s="56" t="s">
        <v>2786</v>
      </c>
      <c r="C1109" s="73"/>
      <c r="D1109" s="6"/>
      <c r="E1109" s="6"/>
      <c r="F1109" s="6">
        <v>386</v>
      </c>
      <c r="G1109" s="6" t="s">
        <v>28</v>
      </c>
      <c r="H1109" s="6" t="s">
        <v>2787</v>
      </c>
    </row>
    <row r="1110" spans="1:8" ht="18.75" customHeight="1">
      <c r="A1110" s="9"/>
      <c r="B1110" s="74"/>
      <c r="C1110" s="75"/>
      <c r="D1110" s="6"/>
      <c r="E1110" s="6"/>
      <c r="F1110" s="6">
        <v>386</v>
      </c>
      <c r="G1110" s="6" t="s">
        <v>28</v>
      </c>
      <c r="H1110" s="6" t="s">
        <v>2787</v>
      </c>
    </row>
    <row r="1111" spans="1:8" ht="18.75" customHeight="1">
      <c r="A1111" s="10" t="s">
        <v>107</v>
      </c>
      <c r="B1111" s="64" t="s">
        <v>2788</v>
      </c>
      <c r="C1111" s="65"/>
      <c r="D1111" s="6"/>
      <c r="E1111" s="6"/>
      <c r="F1111" s="6">
        <v>386</v>
      </c>
      <c r="G1111" s="6" t="s">
        <v>28</v>
      </c>
      <c r="H1111" s="6" t="s">
        <v>2787</v>
      </c>
    </row>
    <row r="1112" spans="1:8" ht="18.75" customHeight="1">
      <c r="A1112" s="10" t="s">
        <v>108</v>
      </c>
      <c r="B1112" s="64" t="s">
        <v>2789</v>
      </c>
      <c r="C1112" s="65"/>
      <c r="D1112" s="6"/>
      <c r="E1112" s="6"/>
      <c r="F1112" s="6">
        <v>386</v>
      </c>
      <c r="G1112" s="6" t="s">
        <v>28</v>
      </c>
      <c r="H1112" s="6" t="s">
        <v>2787</v>
      </c>
    </row>
    <row r="1113" spans="1:8" ht="18.75" customHeight="1">
      <c r="A1113" s="10" t="s">
        <v>109</v>
      </c>
      <c r="B1113" s="64" t="s">
        <v>2790</v>
      </c>
      <c r="C1113" s="65"/>
      <c r="D1113" s="6"/>
      <c r="E1113" s="6"/>
      <c r="F1113" s="6">
        <v>386</v>
      </c>
      <c r="G1113" s="6" t="s">
        <v>28</v>
      </c>
      <c r="H1113" s="6" t="s">
        <v>2787</v>
      </c>
    </row>
    <row r="1114" spans="1:8" ht="18.75" customHeight="1">
      <c r="A1114" s="10" t="s">
        <v>110</v>
      </c>
      <c r="B1114" s="64" t="s">
        <v>2791</v>
      </c>
      <c r="C1114" s="65"/>
      <c r="D1114" s="6"/>
      <c r="E1114" s="6"/>
      <c r="F1114" s="6">
        <v>386</v>
      </c>
      <c r="G1114" s="6" t="s">
        <v>28</v>
      </c>
      <c r="H1114" s="6" t="s">
        <v>2787</v>
      </c>
    </row>
    <row r="1115" spans="1:8" ht="18.75" customHeight="1">
      <c r="A1115" s="10"/>
      <c r="B1115" s="62"/>
      <c r="C1115" s="63"/>
      <c r="D1115" s="6"/>
      <c r="E1115" s="6"/>
      <c r="F1115" s="6">
        <v>386</v>
      </c>
      <c r="G1115" s="6" t="s">
        <v>28</v>
      </c>
      <c r="H1115" s="6" t="s">
        <v>2787</v>
      </c>
    </row>
    <row r="1116" spans="1:8" ht="18.75" customHeight="1" thickBot="1">
      <c r="A1116" s="10"/>
      <c r="B1116" s="66"/>
      <c r="C1116" s="67"/>
      <c r="D1116" s="6"/>
      <c r="E1116" s="6"/>
      <c r="F1116" s="6">
        <v>386</v>
      </c>
      <c r="G1116" s="6" t="s">
        <v>28</v>
      </c>
      <c r="H1116" s="6" t="s">
        <v>2787</v>
      </c>
    </row>
    <row r="1117" spans="1:8" ht="18.75" customHeight="1" thickBot="1">
      <c r="A1117" s="11" t="s">
        <v>111</v>
      </c>
      <c r="B1117" s="25"/>
      <c r="C1117" s="7"/>
      <c r="D1117" s="6"/>
      <c r="E1117" s="6"/>
      <c r="F1117" s="6">
        <v>386</v>
      </c>
      <c r="G1117" s="6" t="s">
        <v>28</v>
      </c>
      <c r="H1117" s="6" t="s">
        <v>2787</v>
      </c>
    </row>
    <row r="1118" spans="1:8" ht="18.75" customHeight="1">
      <c r="A1118" s="10" t="s">
        <v>112</v>
      </c>
      <c r="B1118" s="34" t="str">
        <f>_xlfn.LET(_xlpm.inp,$B$1117,_xlpm.nInp,_xlfn.LET(_xlpm.raw,UPPER(TRIM($B$1117)),_xlpm.clean,SUBSTITUTE(SUBSTITUTE(SUBSTITUTE(SUBSTITUTE(SUBSTITUTE(_xlpm.raw,"，",","),"、",","),"；",","),"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18" s="19"/>
      <c r="D1118" s="6"/>
      <c r="E1118" s="6"/>
      <c r="F1118" s="6">
        <v>386</v>
      </c>
      <c r="G1118" s="6" t="s">
        <v>28</v>
      </c>
      <c r="H1118" s="6" t="s">
        <v>2787</v>
      </c>
    </row>
    <row r="1119" spans="1:8" ht="18.75" customHeight="1">
      <c r="A1119" s="10" t="s">
        <v>113</v>
      </c>
      <c r="B1119" s="35" t="str">
        <f>_xlfn.LET(_xlpm.inp,$B$1117,_xlpm.nStd,_xlfn.LET(_xlpm.raw,UPPER(TRIM($G$1109)),_xlpm.clean,SUBSTITUTE(SUBSTITUTE(SUBSTITUTE(SUBSTITUTE(SUBSTITUTE(_xlpm.raw,"，",","),"、",","),"；",","),"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19" s="18"/>
      <c r="D1119" s="6"/>
      <c r="E1119" s="6"/>
      <c r="F1119" s="6">
        <v>386</v>
      </c>
      <c r="G1119" s="6" t="s">
        <v>28</v>
      </c>
      <c r="H1119" s="6" t="s">
        <v>2787</v>
      </c>
    </row>
    <row r="1120" spans="1:8" ht="18.75" customHeight="1">
      <c r="A1120" s="37" t="s">
        <v>114</v>
      </c>
      <c r="B1120" s="52" t="str">
        <f>_xlfn.LET(_xlpm.inp,$B$1117,_xlpm.p,$H$1109,IF(OR(LEN(TRIM(_xlpm.inp))=0,LEN(TRIM(_xlpm.p))=0,_xlpm.p=0),"",_xlpm.p))</f>
        <v/>
      </c>
      <c r="C1120" s="53"/>
      <c r="D1120" s="6"/>
      <c r="E1120" s="6"/>
      <c r="F1120" s="6">
        <v>386</v>
      </c>
      <c r="G1120" s="6" t="s">
        <v>28</v>
      </c>
      <c r="H1120" s="6" t="s">
        <v>2787</v>
      </c>
    </row>
    <row r="1121" spans="1:8" ht="18.75" customHeight="1" thickBot="1">
      <c r="A1121" s="12"/>
      <c r="B1121" s="54"/>
      <c r="C1121" s="55"/>
      <c r="D1121" s="6"/>
      <c r="E1121" s="6"/>
      <c r="F1121" s="6">
        <v>386</v>
      </c>
      <c r="G1121" s="6" t="s">
        <v>28</v>
      </c>
      <c r="H1121" s="6" t="s">
        <v>2787</v>
      </c>
    </row>
    <row r="1122" spans="1:8" ht="58.5" customHeight="1" thickTop="1" thickBot="1">
      <c r="A1122" s="8" t="s">
        <v>2792</v>
      </c>
      <c r="B1122" s="56" t="s">
        <v>2793</v>
      </c>
      <c r="C1122" s="73"/>
      <c r="D1122" s="6"/>
      <c r="E1122" s="6"/>
      <c r="F1122" s="6">
        <v>387</v>
      </c>
      <c r="G1122" s="6" t="s">
        <v>18</v>
      </c>
      <c r="H1122" s="6" t="s">
        <v>2794</v>
      </c>
    </row>
    <row r="1123" spans="1:8" ht="18.75" customHeight="1">
      <c r="A1123" s="9"/>
      <c r="B1123" s="74"/>
      <c r="C1123" s="75"/>
      <c r="D1123" s="6"/>
      <c r="E1123" s="6"/>
      <c r="F1123" s="6">
        <v>387</v>
      </c>
      <c r="G1123" s="6" t="s">
        <v>18</v>
      </c>
      <c r="H1123" s="6" t="s">
        <v>2794</v>
      </c>
    </row>
    <row r="1124" spans="1:8" ht="18.75" customHeight="1">
      <c r="A1124" s="10" t="s">
        <v>107</v>
      </c>
      <c r="B1124" s="64" t="s">
        <v>2795</v>
      </c>
      <c r="C1124" s="65"/>
      <c r="D1124" s="6"/>
      <c r="E1124" s="6"/>
      <c r="F1124" s="6">
        <v>387</v>
      </c>
      <c r="G1124" s="6" t="s">
        <v>18</v>
      </c>
      <c r="H1124" s="6" t="s">
        <v>2794</v>
      </c>
    </row>
    <row r="1125" spans="1:8" ht="18.75" customHeight="1">
      <c r="A1125" s="10" t="s">
        <v>108</v>
      </c>
      <c r="B1125" s="64" t="s">
        <v>2796</v>
      </c>
      <c r="C1125" s="65"/>
      <c r="D1125" s="6"/>
      <c r="E1125" s="6"/>
      <c r="F1125" s="6">
        <v>387</v>
      </c>
      <c r="G1125" s="6" t="s">
        <v>18</v>
      </c>
      <c r="H1125" s="6" t="s">
        <v>2794</v>
      </c>
    </row>
    <row r="1126" spans="1:8" ht="18.75" customHeight="1">
      <c r="A1126" s="10" t="s">
        <v>109</v>
      </c>
      <c r="B1126" s="64" t="s">
        <v>2797</v>
      </c>
      <c r="C1126" s="65"/>
      <c r="D1126" s="6"/>
      <c r="E1126" s="6"/>
      <c r="F1126" s="6">
        <v>387</v>
      </c>
      <c r="G1126" s="6" t="s">
        <v>18</v>
      </c>
      <c r="H1126" s="6" t="s">
        <v>2794</v>
      </c>
    </row>
    <row r="1127" spans="1:8" ht="18.75" customHeight="1">
      <c r="A1127" s="10" t="s">
        <v>110</v>
      </c>
      <c r="B1127" s="64" t="s">
        <v>2798</v>
      </c>
      <c r="C1127" s="65"/>
      <c r="D1127" s="6"/>
      <c r="E1127" s="6"/>
      <c r="F1127" s="6">
        <v>387</v>
      </c>
      <c r="G1127" s="6" t="s">
        <v>18</v>
      </c>
      <c r="H1127" s="6" t="s">
        <v>2794</v>
      </c>
    </row>
    <row r="1128" spans="1:8" ht="18.75" customHeight="1">
      <c r="A1128" s="10"/>
      <c r="B1128" s="62"/>
      <c r="C1128" s="63"/>
      <c r="D1128" s="6"/>
      <c r="E1128" s="6"/>
      <c r="F1128" s="6">
        <v>387</v>
      </c>
      <c r="G1128" s="6" t="s">
        <v>18</v>
      </c>
      <c r="H1128" s="6" t="s">
        <v>2794</v>
      </c>
    </row>
    <row r="1129" spans="1:8" ht="18.75" customHeight="1" thickBot="1">
      <c r="A1129" s="10"/>
      <c r="B1129" s="66"/>
      <c r="C1129" s="67"/>
      <c r="D1129" s="6"/>
      <c r="E1129" s="6"/>
      <c r="F1129" s="6">
        <v>387</v>
      </c>
      <c r="G1129" s="6" t="s">
        <v>18</v>
      </c>
      <c r="H1129" s="6" t="s">
        <v>2794</v>
      </c>
    </row>
    <row r="1130" spans="1:8" ht="18.75" customHeight="1" thickBot="1">
      <c r="A1130" s="11" t="s">
        <v>111</v>
      </c>
      <c r="B1130" s="25"/>
      <c r="C1130" s="7"/>
      <c r="D1130" s="6"/>
      <c r="E1130" s="6"/>
      <c r="F1130" s="6">
        <v>387</v>
      </c>
      <c r="G1130" s="6" t="s">
        <v>18</v>
      </c>
      <c r="H1130" s="6" t="s">
        <v>2794</v>
      </c>
    </row>
    <row r="1131" spans="1:8" ht="18.75" customHeight="1">
      <c r="A1131" s="10" t="s">
        <v>112</v>
      </c>
      <c r="B1131" s="34" t="str">
        <f>_xlfn.LET(_xlpm.inp,$B$1130,_xlpm.nInp,_xlfn.LET(_xlpm.raw,UPPER(TRIM($B$1130)),_xlpm.clean,SUBSTITUTE(SUBSTITUTE(SUBSTITUTE(SUBSTITUTE(SUBSTITUTE(_xlpm.raw,"，",","),"、",","),"；",","),"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31" s="19"/>
      <c r="D1131" s="6"/>
      <c r="E1131" s="6"/>
      <c r="F1131" s="6">
        <v>387</v>
      </c>
      <c r="G1131" s="6" t="s">
        <v>18</v>
      </c>
      <c r="H1131" s="6" t="s">
        <v>2794</v>
      </c>
    </row>
    <row r="1132" spans="1:8" ht="18.75" customHeight="1">
      <c r="A1132" s="10" t="s">
        <v>113</v>
      </c>
      <c r="B1132" s="35" t="str">
        <f>_xlfn.LET(_xlpm.inp,$B$1130,_xlpm.nStd,_xlfn.LET(_xlpm.raw,UPPER(TRIM($G$1122)),_xlpm.clean,SUBSTITUTE(SUBSTITUTE(SUBSTITUTE(SUBSTITUTE(SUBSTITUTE(_xlpm.raw,"，",","),"、",","),"；",","),"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32" s="18"/>
      <c r="D1132" s="6"/>
      <c r="E1132" s="6"/>
      <c r="F1132" s="6">
        <v>387</v>
      </c>
      <c r="G1132" s="6" t="s">
        <v>18</v>
      </c>
      <c r="H1132" s="6" t="s">
        <v>2794</v>
      </c>
    </row>
    <row r="1133" spans="1:8" ht="18.75" customHeight="1">
      <c r="A1133" s="37" t="s">
        <v>114</v>
      </c>
      <c r="B1133" s="52" t="str">
        <f>_xlfn.LET(_xlpm.inp,$B$1130,_xlpm.p,$H$1122,IF(OR(LEN(TRIM(_xlpm.inp))=0,LEN(TRIM(_xlpm.p))=0,_xlpm.p=0),"",_xlpm.p))</f>
        <v/>
      </c>
      <c r="C1133" s="53"/>
      <c r="D1133" s="6"/>
      <c r="E1133" s="6"/>
      <c r="F1133" s="6">
        <v>387</v>
      </c>
      <c r="G1133" s="6" t="s">
        <v>18</v>
      </c>
      <c r="H1133" s="6" t="s">
        <v>2794</v>
      </c>
    </row>
    <row r="1134" spans="1:8" ht="18.75" customHeight="1" thickBot="1">
      <c r="A1134" s="12"/>
      <c r="B1134" s="54"/>
      <c r="C1134" s="55"/>
      <c r="D1134" s="6"/>
      <c r="E1134" s="6"/>
      <c r="F1134" s="6">
        <v>387</v>
      </c>
      <c r="G1134" s="6" t="s">
        <v>18</v>
      </c>
      <c r="H1134" s="6" t="s">
        <v>2794</v>
      </c>
    </row>
    <row r="1135" spans="1:8" ht="58.5" customHeight="1" thickTop="1" thickBot="1">
      <c r="A1135" s="8" t="s">
        <v>2799</v>
      </c>
      <c r="B1135" s="56" t="s">
        <v>2800</v>
      </c>
      <c r="C1135" s="73"/>
      <c r="D1135" s="6"/>
      <c r="E1135" s="6"/>
      <c r="F1135" s="6">
        <v>388</v>
      </c>
      <c r="G1135" s="6" t="s">
        <v>18</v>
      </c>
      <c r="H1135" s="6" t="s">
        <v>2801</v>
      </c>
    </row>
    <row r="1136" spans="1:8" ht="18.75" customHeight="1">
      <c r="A1136" s="9"/>
      <c r="B1136" s="74"/>
      <c r="C1136" s="75"/>
      <c r="D1136" s="6"/>
      <c r="E1136" s="6"/>
      <c r="F1136" s="6">
        <v>388</v>
      </c>
      <c r="G1136" s="6" t="s">
        <v>18</v>
      </c>
      <c r="H1136" s="6" t="s">
        <v>2801</v>
      </c>
    </row>
    <row r="1137" spans="1:8" ht="18.75" customHeight="1">
      <c r="A1137" s="10" t="s">
        <v>107</v>
      </c>
      <c r="B1137" s="64" t="s">
        <v>2802</v>
      </c>
      <c r="C1137" s="65"/>
      <c r="D1137" s="6"/>
      <c r="E1137" s="6"/>
      <c r="F1137" s="6">
        <v>388</v>
      </c>
      <c r="G1137" s="6" t="s">
        <v>18</v>
      </c>
      <c r="H1137" s="6" t="s">
        <v>2801</v>
      </c>
    </row>
    <row r="1138" spans="1:8" ht="18.75" customHeight="1">
      <c r="A1138" s="10" t="s">
        <v>108</v>
      </c>
      <c r="B1138" s="64" t="s">
        <v>2803</v>
      </c>
      <c r="C1138" s="65"/>
      <c r="D1138" s="6"/>
      <c r="E1138" s="6"/>
      <c r="F1138" s="6">
        <v>388</v>
      </c>
      <c r="G1138" s="6" t="s">
        <v>18</v>
      </c>
      <c r="H1138" s="6" t="s">
        <v>2801</v>
      </c>
    </row>
    <row r="1139" spans="1:8" ht="18.75" customHeight="1">
      <c r="A1139" s="10" t="s">
        <v>109</v>
      </c>
      <c r="B1139" s="64" t="s">
        <v>2804</v>
      </c>
      <c r="C1139" s="65"/>
      <c r="D1139" s="6"/>
      <c r="E1139" s="6"/>
      <c r="F1139" s="6">
        <v>388</v>
      </c>
      <c r="G1139" s="6" t="s">
        <v>18</v>
      </c>
      <c r="H1139" s="6" t="s">
        <v>2801</v>
      </c>
    </row>
    <row r="1140" spans="1:8" ht="18.75" customHeight="1">
      <c r="A1140" s="10" t="s">
        <v>110</v>
      </c>
      <c r="B1140" s="64" t="s">
        <v>2805</v>
      </c>
      <c r="C1140" s="65"/>
      <c r="D1140" s="6"/>
      <c r="E1140" s="6"/>
      <c r="F1140" s="6">
        <v>388</v>
      </c>
      <c r="G1140" s="6" t="s">
        <v>18</v>
      </c>
      <c r="H1140" s="6" t="s">
        <v>2801</v>
      </c>
    </row>
    <row r="1141" spans="1:8" ht="18.75" customHeight="1">
      <c r="A1141" s="10"/>
      <c r="B1141" s="62"/>
      <c r="C1141" s="63"/>
      <c r="D1141" s="6"/>
      <c r="E1141" s="6"/>
      <c r="F1141" s="6">
        <v>388</v>
      </c>
      <c r="G1141" s="6" t="s">
        <v>18</v>
      </c>
      <c r="H1141" s="6" t="s">
        <v>2801</v>
      </c>
    </row>
    <row r="1142" spans="1:8" ht="18.75" customHeight="1" thickBot="1">
      <c r="A1142" s="10"/>
      <c r="B1142" s="66"/>
      <c r="C1142" s="67"/>
      <c r="D1142" s="6"/>
      <c r="E1142" s="6"/>
      <c r="F1142" s="6">
        <v>388</v>
      </c>
      <c r="G1142" s="6" t="s">
        <v>18</v>
      </c>
      <c r="H1142" s="6" t="s">
        <v>2801</v>
      </c>
    </row>
    <row r="1143" spans="1:8" ht="18.75" customHeight="1" thickBot="1">
      <c r="A1143" s="11" t="s">
        <v>111</v>
      </c>
      <c r="B1143" s="25"/>
      <c r="C1143" s="7"/>
      <c r="D1143" s="6"/>
      <c r="E1143" s="6"/>
      <c r="F1143" s="6">
        <v>388</v>
      </c>
      <c r="G1143" s="6" t="s">
        <v>18</v>
      </c>
      <c r="H1143" s="6" t="s">
        <v>2801</v>
      </c>
    </row>
    <row r="1144" spans="1:8" ht="18.75" customHeight="1">
      <c r="A1144" s="10" t="s">
        <v>112</v>
      </c>
      <c r="B1144" s="34" t="str">
        <f>_xlfn.LET(_xlpm.inp,$B$1143,_xlpm.nInp,_xlfn.LET(_xlpm.raw,UPPER(TRIM($B$1143)),_xlpm.clean,SUBSTITUTE(SUBSTITUTE(SUBSTITUTE(SUBSTITUTE(SUBSTITUTE(_xlpm.raw,"，",","),"、",","),"；",","),"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44" s="19"/>
      <c r="D1144" s="6"/>
      <c r="E1144" s="6"/>
      <c r="F1144" s="6">
        <v>388</v>
      </c>
      <c r="G1144" s="6" t="s">
        <v>18</v>
      </c>
      <c r="H1144" s="6" t="s">
        <v>2801</v>
      </c>
    </row>
    <row r="1145" spans="1:8" ht="18.75" customHeight="1">
      <c r="A1145" s="10" t="s">
        <v>113</v>
      </c>
      <c r="B1145" s="35" t="str">
        <f>_xlfn.LET(_xlpm.inp,$B$1143,_xlpm.nStd,_xlfn.LET(_xlpm.raw,UPPER(TRIM($G$1135)),_xlpm.clean,SUBSTITUTE(SUBSTITUTE(SUBSTITUTE(SUBSTITUTE(SUBSTITUTE(_xlpm.raw,"，",","),"、",","),"；",","),"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45" s="18"/>
      <c r="D1145" s="6"/>
      <c r="E1145" s="6"/>
      <c r="F1145" s="6">
        <v>388</v>
      </c>
      <c r="G1145" s="6" t="s">
        <v>18</v>
      </c>
      <c r="H1145" s="6" t="s">
        <v>2801</v>
      </c>
    </row>
    <row r="1146" spans="1:8" ht="18.75" customHeight="1">
      <c r="A1146" s="37" t="s">
        <v>114</v>
      </c>
      <c r="B1146" s="52" t="str">
        <f>_xlfn.LET(_xlpm.inp,$B$1143,_xlpm.p,$H$1135,IF(OR(LEN(TRIM(_xlpm.inp))=0,LEN(TRIM(_xlpm.p))=0,_xlpm.p=0),"",_xlpm.p))</f>
        <v/>
      </c>
      <c r="C1146" s="53"/>
      <c r="D1146" s="6"/>
      <c r="E1146" s="6"/>
      <c r="F1146" s="6">
        <v>388</v>
      </c>
      <c r="G1146" s="6" t="s">
        <v>18</v>
      </c>
      <c r="H1146" s="6" t="s">
        <v>2801</v>
      </c>
    </row>
    <row r="1147" spans="1:8" ht="18.75" customHeight="1" thickBot="1">
      <c r="A1147" s="12"/>
      <c r="B1147" s="54"/>
      <c r="C1147" s="55"/>
      <c r="D1147" s="6"/>
      <c r="E1147" s="6"/>
      <c r="F1147" s="6">
        <v>388</v>
      </c>
      <c r="G1147" s="6" t="s">
        <v>18</v>
      </c>
      <c r="H1147" s="6" t="s">
        <v>2801</v>
      </c>
    </row>
    <row r="1148" spans="1:8" ht="58.5" customHeight="1" thickTop="1" thickBot="1">
      <c r="A1148" s="8" t="s">
        <v>2806</v>
      </c>
      <c r="B1148" s="56" t="s">
        <v>2807</v>
      </c>
      <c r="C1148" s="73"/>
      <c r="D1148" s="6"/>
      <c r="E1148" s="6"/>
      <c r="F1148" s="6">
        <v>389</v>
      </c>
      <c r="G1148" s="6" t="s">
        <v>30</v>
      </c>
      <c r="H1148" s="6" t="s">
        <v>2808</v>
      </c>
    </row>
    <row r="1149" spans="1:8" ht="18.75" customHeight="1">
      <c r="A1149" s="9"/>
      <c r="B1149" s="74"/>
      <c r="C1149" s="75"/>
      <c r="D1149" s="6"/>
      <c r="E1149" s="6"/>
      <c r="F1149" s="6">
        <v>389</v>
      </c>
      <c r="G1149" s="6" t="s">
        <v>30</v>
      </c>
      <c r="H1149" s="6" t="s">
        <v>2808</v>
      </c>
    </row>
    <row r="1150" spans="1:8" ht="18.75" customHeight="1">
      <c r="A1150" s="10" t="s">
        <v>107</v>
      </c>
      <c r="B1150" s="64" t="s">
        <v>2809</v>
      </c>
      <c r="C1150" s="65"/>
      <c r="D1150" s="6"/>
      <c r="E1150" s="6"/>
      <c r="F1150" s="6">
        <v>389</v>
      </c>
      <c r="G1150" s="6" t="s">
        <v>30</v>
      </c>
      <c r="H1150" s="6" t="s">
        <v>2808</v>
      </c>
    </row>
    <row r="1151" spans="1:8" ht="18.75" customHeight="1">
      <c r="A1151" s="10" t="s">
        <v>108</v>
      </c>
      <c r="B1151" s="64" t="s">
        <v>2810</v>
      </c>
      <c r="C1151" s="65"/>
      <c r="D1151" s="6"/>
      <c r="E1151" s="6"/>
      <c r="F1151" s="6">
        <v>389</v>
      </c>
      <c r="G1151" s="6" t="s">
        <v>30</v>
      </c>
      <c r="H1151" s="6" t="s">
        <v>2808</v>
      </c>
    </row>
    <row r="1152" spans="1:8" ht="18.75" customHeight="1">
      <c r="A1152" s="10" t="s">
        <v>109</v>
      </c>
      <c r="B1152" s="64" t="s">
        <v>2811</v>
      </c>
      <c r="C1152" s="65"/>
      <c r="D1152" s="6"/>
      <c r="E1152" s="6"/>
      <c r="F1152" s="6">
        <v>389</v>
      </c>
      <c r="G1152" s="6" t="s">
        <v>30</v>
      </c>
      <c r="H1152" s="6" t="s">
        <v>2808</v>
      </c>
    </row>
    <row r="1153" spans="1:8" ht="18.75" customHeight="1">
      <c r="A1153" s="10" t="s">
        <v>110</v>
      </c>
      <c r="B1153" s="64" t="s">
        <v>2812</v>
      </c>
      <c r="C1153" s="65"/>
      <c r="D1153" s="6"/>
      <c r="E1153" s="6"/>
      <c r="F1153" s="6">
        <v>389</v>
      </c>
      <c r="G1153" s="6" t="s">
        <v>30</v>
      </c>
      <c r="H1153" s="6" t="s">
        <v>2808</v>
      </c>
    </row>
    <row r="1154" spans="1:8" ht="18.75" customHeight="1">
      <c r="A1154" s="10" t="s">
        <v>128</v>
      </c>
      <c r="B1154" s="62" t="s">
        <v>2813</v>
      </c>
      <c r="C1154" s="63"/>
      <c r="D1154" s="6"/>
      <c r="E1154" s="6"/>
      <c r="F1154" s="6">
        <v>389</v>
      </c>
      <c r="G1154" s="6" t="s">
        <v>30</v>
      </c>
      <c r="H1154" s="6" t="s">
        <v>2808</v>
      </c>
    </row>
    <row r="1155" spans="1:8" ht="18.75" customHeight="1" thickBot="1">
      <c r="A1155" s="10"/>
      <c r="B1155" s="66"/>
      <c r="C1155" s="67"/>
      <c r="D1155" s="6"/>
      <c r="E1155" s="6"/>
      <c r="F1155" s="6">
        <v>389</v>
      </c>
      <c r="G1155" s="6" t="s">
        <v>30</v>
      </c>
      <c r="H1155" s="6" t="s">
        <v>2808</v>
      </c>
    </row>
    <row r="1156" spans="1:8" ht="18.75" customHeight="1" thickBot="1">
      <c r="A1156" s="11" t="s">
        <v>111</v>
      </c>
      <c r="B1156" s="25"/>
      <c r="C1156" s="7"/>
      <c r="D1156" s="6"/>
      <c r="E1156" s="6"/>
      <c r="F1156" s="6">
        <v>389</v>
      </c>
      <c r="G1156" s="6" t="s">
        <v>30</v>
      </c>
      <c r="H1156" s="6" t="s">
        <v>2808</v>
      </c>
    </row>
    <row r="1157" spans="1:8" ht="18.75" customHeight="1">
      <c r="A1157" s="10" t="s">
        <v>112</v>
      </c>
      <c r="B1157" s="34" t="str">
        <f>_xlfn.LET(_xlpm.inp,$B$1156,_xlpm.nInp,_xlfn.LET(_xlpm.raw,UPPER(TRIM($B$1156)),_xlpm.clean,SUBSTITUTE(SUBSTITUTE(SUBSTITUTE(SUBSTITUTE(SUBSTITUTE(_xlpm.raw,"，",","),"、",","),"；",","),"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57" s="19"/>
      <c r="D1157" s="6"/>
      <c r="E1157" s="6"/>
      <c r="F1157" s="6">
        <v>389</v>
      </c>
      <c r="G1157" s="6" t="s">
        <v>30</v>
      </c>
      <c r="H1157" s="6" t="s">
        <v>2808</v>
      </c>
    </row>
    <row r="1158" spans="1:8" ht="18.75" customHeight="1">
      <c r="A1158" s="10" t="s">
        <v>113</v>
      </c>
      <c r="B1158" s="35" t="str">
        <f>_xlfn.LET(_xlpm.inp,$B$1156,_xlpm.nStd,_xlfn.LET(_xlpm.raw,UPPER(TRIM($G$1148)),_xlpm.clean,SUBSTITUTE(SUBSTITUTE(SUBSTITUTE(SUBSTITUTE(SUBSTITUTE(_xlpm.raw,"，",","),"、",","),"；",","),"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58" s="18"/>
      <c r="D1158" s="6"/>
      <c r="E1158" s="6"/>
      <c r="F1158" s="6">
        <v>389</v>
      </c>
      <c r="G1158" s="6" t="s">
        <v>30</v>
      </c>
      <c r="H1158" s="6" t="s">
        <v>2808</v>
      </c>
    </row>
    <row r="1159" spans="1:8" ht="18.75" customHeight="1">
      <c r="A1159" s="37" t="s">
        <v>114</v>
      </c>
      <c r="B1159" s="52" t="str">
        <f>_xlfn.LET(_xlpm.inp,$B$1156,_xlpm.p,$H$1148,IF(OR(LEN(TRIM(_xlpm.inp))=0,LEN(TRIM(_xlpm.p))=0,_xlpm.p=0),"",_xlpm.p))</f>
        <v/>
      </c>
      <c r="C1159" s="53"/>
      <c r="D1159" s="6"/>
      <c r="E1159" s="6"/>
      <c r="F1159" s="6">
        <v>389</v>
      </c>
      <c r="G1159" s="6" t="s">
        <v>30</v>
      </c>
      <c r="H1159" s="6" t="s">
        <v>2808</v>
      </c>
    </row>
    <row r="1160" spans="1:8" ht="18.75" customHeight="1" thickBot="1">
      <c r="A1160" s="12"/>
      <c r="B1160" s="54"/>
      <c r="C1160" s="55"/>
      <c r="D1160" s="6"/>
      <c r="E1160" s="6"/>
      <c r="F1160" s="6">
        <v>389</v>
      </c>
      <c r="G1160" s="6" t="s">
        <v>30</v>
      </c>
      <c r="H1160" s="6" t="s">
        <v>2808</v>
      </c>
    </row>
    <row r="1161" spans="1:8" ht="58.5" customHeight="1" thickTop="1" thickBot="1">
      <c r="A1161" s="8" t="s">
        <v>2814</v>
      </c>
      <c r="B1161" s="56" t="s">
        <v>2815</v>
      </c>
      <c r="C1161" s="73"/>
      <c r="D1161" s="6"/>
      <c r="E1161" s="6"/>
      <c r="F1161" s="6">
        <v>390</v>
      </c>
      <c r="G1161" s="6" t="s">
        <v>26</v>
      </c>
      <c r="H1161" s="6" t="s">
        <v>2816</v>
      </c>
    </row>
    <row r="1162" spans="1:8" ht="18.75" customHeight="1">
      <c r="A1162" s="9"/>
      <c r="B1162" s="74"/>
      <c r="C1162" s="75"/>
      <c r="D1162" s="6"/>
      <c r="E1162" s="6"/>
      <c r="F1162" s="6">
        <v>390</v>
      </c>
      <c r="G1162" s="6" t="s">
        <v>26</v>
      </c>
      <c r="H1162" s="6" t="s">
        <v>2816</v>
      </c>
    </row>
    <row r="1163" spans="1:8" ht="18.75" customHeight="1">
      <c r="A1163" s="10" t="s">
        <v>107</v>
      </c>
      <c r="B1163" s="64" t="s">
        <v>2817</v>
      </c>
      <c r="C1163" s="65"/>
      <c r="D1163" s="6"/>
      <c r="E1163" s="6"/>
      <c r="F1163" s="6">
        <v>390</v>
      </c>
      <c r="G1163" s="6" t="s">
        <v>26</v>
      </c>
      <c r="H1163" s="6" t="s">
        <v>2816</v>
      </c>
    </row>
    <row r="1164" spans="1:8" ht="18.75" customHeight="1">
      <c r="A1164" s="10" t="s">
        <v>108</v>
      </c>
      <c r="B1164" s="64" t="s">
        <v>2818</v>
      </c>
      <c r="C1164" s="65"/>
      <c r="D1164" s="6"/>
      <c r="E1164" s="6"/>
      <c r="F1164" s="6">
        <v>390</v>
      </c>
      <c r="G1164" s="6" t="s">
        <v>26</v>
      </c>
      <c r="H1164" s="6" t="s">
        <v>2816</v>
      </c>
    </row>
    <row r="1165" spans="1:8" ht="18.75" customHeight="1">
      <c r="A1165" s="10" t="s">
        <v>109</v>
      </c>
      <c r="B1165" s="64" t="s">
        <v>2819</v>
      </c>
      <c r="C1165" s="65"/>
      <c r="D1165" s="6"/>
      <c r="E1165" s="6"/>
      <c r="F1165" s="6">
        <v>390</v>
      </c>
      <c r="G1165" s="6" t="s">
        <v>26</v>
      </c>
      <c r="H1165" s="6" t="s">
        <v>2816</v>
      </c>
    </row>
    <row r="1166" spans="1:8" ht="18.75" customHeight="1">
      <c r="A1166" s="10" t="s">
        <v>110</v>
      </c>
      <c r="B1166" s="64" t="s">
        <v>2820</v>
      </c>
      <c r="C1166" s="65"/>
      <c r="D1166" s="6"/>
      <c r="E1166" s="6"/>
      <c r="F1166" s="6">
        <v>390</v>
      </c>
      <c r="G1166" s="6" t="s">
        <v>26</v>
      </c>
      <c r="H1166" s="6" t="s">
        <v>2816</v>
      </c>
    </row>
    <row r="1167" spans="1:8" ht="18.75" customHeight="1">
      <c r="A1167" s="10"/>
      <c r="B1167" s="62"/>
      <c r="C1167" s="63"/>
      <c r="D1167" s="6"/>
      <c r="E1167" s="6"/>
      <c r="F1167" s="6">
        <v>390</v>
      </c>
      <c r="G1167" s="6" t="s">
        <v>26</v>
      </c>
      <c r="H1167" s="6" t="s">
        <v>2816</v>
      </c>
    </row>
    <row r="1168" spans="1:8" ht="18.75" customHeight="1" thickBot="1">
      <c r="A1168" s="10"/>
      <c r="B1168" s="66"/>
      <c r="C1168" s="67"/>
      <c r="D1168" s="6"/>
      <c r="E1168" s="6"/>
      <c r="F1168" s="6">
        <v>390</v>
      </c>
      <c r="G1168" s="6" t="s">
        <v>26</v>
      </c>
      <c r="H1168" s="6" t="s">
        <v>2816</v>
      </c>
    </row>
    <row r="1169" spans="1:8" ht="18.75" customHeight="1" thickBot="1">
      <c r="A1169" s="11" t="s">
        <v>111</v>
      </c>
      <c r="B1169" s="25"/>
      <c r="C1169" s="7"/>
      <c r="D1169" s="6"/>
      <c r="E1169" s="6"/>
      <c r="F1169" s="6">
        <v>390</v>
      </c>
      <c r="G1169" s="6" t="s">
        <v>26</v>
      </c>
      <c r="H1169" s="6" t="s">
        <v>2816</v>
      </c>
    </row>
    <row r="1170" spans="1:8" ht="18.75" customHeight="1">
      <c r="A1170" s="10" t="s">
        <v>112</v>
      </c>
      <c r="B1170" s="34" t="str">
        <f>_xlfn.LET(_xlpm.inp,$B$1169,_xlpm.nInp,_xlfn.LET(_xlpm.raw,UPPER(TRIM($B$1169)),_xlpm.clean,SUBSTITUTE(SUBSTITUTE(SUBSTITUTE(SUBSTITUTE(SUBSTITUTE(_xlpm.raw,"，",","),"、",","),"；",","),"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0" s="19"/>
      <c r="D1170" s="6"/>
      <c r="E1170" s="6"/>
      <c r="F1170" s="6">
        <v>390</v>
      </c>
      <c r="G1170" s="6" t="s">
        <v>26</v>
      </c>
      <c r="H1170" s="6" t="s">
        <v>2816</v>
      </c>
    </row>
    <row r="1171" spans="1:8" ht="18.75" customHeight="1">
      <c r="A1171" s="10" t="s">
        <v>113</v>
      </c>
      <c r="B1171" s="35" t="str">
        <f>_xlfn.LET(_xlpm.inp,$B$1169,_xlpm.nStd,_xlfn.LET(_xlpm.raw,UPPER(TRIM($G$1161)),_xlpm.clean,SUBSTITUTE(SUBSTITUTE(SUBSTITUTE(SUBSTITUTE(SUBSTITUTE(_xlpm.raw,"，",","),"、",","),"；",","),"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71" s="18"/>
      <c r="D1171" s="6"/>
      <c r="E1171" s="6"/>
      <c r="F1171" s="6">
        <v>390</v>
      </c>
      <c r="G1171" s="6" t="s">
        <v>26</v>
      </c>
      <c r="H1171" s="6" t="s">
        <v>2816</v>
      </c>
    </row>
    <row r="1172" spans="1:8" ht="18.75" customHeight="1">
      <c r="A1172" s="37" t="s">
        <v>114</v>
      </c>
      <c r="B1172" s="52" t="str">
        <f>_xlfn.LET(_xlpm.inp,$B$1169,_xlpm.p,$H$1161,IF(OR(LEN(TRIM(_xlpm.inp))=0,LEN(TRIM(_xlpm.p))=0,_xlpm.p=0),"",_xlpm.p))</f>
        <v/>
      </c>
      <c r="C1172" s="53"/>
      <c r="D1172" s="6"/>
      <c r="E1172" s="6"/>
      <c r="F1172" s="6">
        <v>390</v>
      </c>
      <c r="G1172" s="6" t="s">
        <v>26</v>
      </c>
      <c r="H1172" s="6" t="s">
        <v>2816</v>
      </c>
    </row>
    <row r="1173" spans="1:8" ht="18.75" customHeight="1" thickBot="1">
      <c r="A1173" s="12"/>
      <c r="B1173" s="54"/>
      <c r="C1173" s="55"/>
      <c r="D1173" s="6"/>
      <c r="E1173" s="6"/>
      <c r="F1173" s="6">
        <v>390</v>
      </c>
      <c r="G1173" s="6" t="s">
        <v>26</v>
      </c>
      <c r="H1173" s="6" t="s">
        <v>2816</v>
      </c>
    </row>
    <row r="1174" spans="1:8" ht="58.5" customHeight="1" thickTop="1" thickBot="1">
      <c r="A1174" s="8" t="s">
        <v>2821</v>
      </c>
      <c r="B1174" s="56" t="s">
        <v>2822</v>
      </c>
      <c r="C1174" s="73"/>
      <c r="D1174" s="6"/>
      <c r="E1174" s="6"/>
      <c r="F1174" s="6">
        <v>391</v>
      </c>
      <c r="G1174" s="6" t="s">
        <v>27</v>
      </c>
      <c r="H1174" s="6" t="s">
        <v>2823</v>
      </c>
    </row>
    <row r="1175" spans="1:8" ht="18.75" customHeight="1">
      <c r="A1175" s="9"/>
      <c r="B1175" s="74"/>
      <c r="C1175" s="75"/>
      <c r="D1175" s="6"/>
      <c r="E1175" s="6"/>
      <c r="F1175" s="6">
        <v>391</v>
      </c>
      <c r="G1175" s="6" t="s">
        <v>27</v>
      </c>
      <c r="H1175" s="6" t="s">
        <v>2823</v>
      </c>
    </row>
    <row r="1176" spans="1:8" ht="18.75" customHeight="1">
      <c r="A1176" s="10" t="s">
        <v>107</v>
      </c>
      <c r="B1176" s="64" t="s">
        <v>2825</v>
      </c>
      <c r="C1176" s="65"/>
      <c r="D1176" s="6"/>
      <c r="E1176" s="6"/>
      <c r="F1176" s="6">
        <v>391</v>
      </c>
      <c r="G1176" s="6" t="s">
        <v>27</v>
      </c>
      <c r="H1176" s="6" t="s">
        <v>2823</v>
      </c>
    </row>
    <row r="1177" spans="1:8" ht="18.75" customHeight="1">
      <c r="A1177" s="10" t="s">
        <v>108</v>
      </c>
      <c r="B1177" s="64" t="s">
        <v>2826</v>
      </c>
      <c r="C1177" s="65"/>
      <c r="D1177" s="6"/>
      <c r="E1177" s="6"/>
      <c r="F1177" s="6">
        <v>391</v>
      </c>
      <c r="G1177" s="6" t="s">
        <v>27</v>
      </c>
      <c r="H1177" s="6" t="s">
        <v>2823</v>
      </c>
    </row>
    <row r="1178" spans="1:8" ht="18.75" customHeight="1">
      <c r="A1178" s="10" t="s">
        <v>109</v>
      </c>
      <c r="B1178" s="64" t="s">
        <v>2827</v>
      </c>
      <c r="C1178" s="65"/>
      <c r="D1178" s="6"/>
      <c r="E1178" s="6"/>
      <c r="F1178" s="6">
        <v>391</v>
      </c>
      <c r="G1178" s="6" t="s">
        <v>27</v>
      </c>
      <c r="H1178" s="6" t="s">
        <v>2823</v>
      </c>
    </row>
    <row r="1179" spans="1:8" ht="18.75" customHeight="1">
      <c r="A1179" s="10" t="s">
        <v>110</v>
      </c>
      <c r="B1179" s="64" t="s">
        <v>2828</v>
      </c>
      <c r="C1179" s="65"/>
      <c r="D1179" s="6"/>
      <c r="E1179" s="6"/>
      <c r="F1179" s="6">
        <v>391</v>
      </c>
      <c r="G1179" s="6" t="s">
        <v>27</v>
      </c>
      <c r="H1179" s="6" t="s">
        <v>2823</v>
      </c>
    </row>
    <row r="1180" spans="1:8" ht="18.75" customHeight="1">
      <c r="A1180" s="10"/>
      <c r="B1180" s="62"/>
      <c r="C1180" s="63"/>
      <c r="D1180" s="6"/>
      <c r="E1180" s="6"/>
      <c r="F1180" s="6">
        <v>391</v>
      </c>
      <c r="G1180" s="6" t="s">
        <v>27</v>
      </c>
      <c r="H1180" s="6" t="s">
        <v>2823</v>
      </c>
    </row>
    <row r="1181" spans="1:8" ht="18.75" customHeight="1" thickBot="1">
      <c r="A1181" s="10"/>
      <c r="B1181" s="66"/>
      <c r="C1181" s="67"/>
      <c r="D1181" s="6"/>
      <c r="E1181" s="6"/>
      <c r="F1181" s="6">
        <v>391</v>
      </c>
      <c r="G1181" s="6" t="s">
        <v>27</v>
      </c>
      <c r="H1181" s="6" t="s">
        <v>2823</v>
      </c>
    </row>
    <row r="1182" spans="1:8" ht="18.75" customHeight="1" thickBot="1">
      <c r="A1182" s="11" t="s">
        <v>111</v>
      </c>
      <c r="B1182" s="25"/>
      <c r="C1182" s="7"/>
      <c r="D1182" s="6"/>
      <c r="E1182" s="6"/>
      <c r="F1182" s="6">
        <v>391</v>
      </c>
      <c r="G1182" s="6" t="s">
        <v>27</v>
      </c>
      <c r="H1182" s="6" t="s">
        <v>2823</v>
      </c>
    </row>
    <row r="1183" spans="1:8" ht="18.75" customHeight="1">
      <c r="A1183" s="10" t="s">
        <v>112</v>
      </c>
      <c r="B1183" s="34" t="str">
        <f>_xlfn.LET(_xlpm.inp,$B$1182,_xlpm.nInp,_xlfn.LET(_xlpm.raw,UPPER(TRIM($B$1182)),_xlpm.clean,SUBSTITUTE(SUBSTITUTE(SUBSTITUTE(SUBSTITUTE(SUBSTITUTE(_xlpm.raw,"，",","),"、",","),"；",","),"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83" s="19"/>
      <c r="D1183" s="6"/>
      <c r="E1183" s="6"/>
      <c r="F1183" s="6">
        <v>391</v>
      </c>
      <c r="G1183" s="6" t="s">
        <v>27</v>
      </c>
      <c r="H1183" s="6" t="s">
        <v>2823</v>
      </c>
    </row>
    <row r="1184" spans="1:8" ht="18.75" customHeight="1">
      <c r="A1184" s="10" t="s">
        <v>113</v>
      </c>
      <c r="B1184" s="35" t="str">
        <f>_xlfn.LET(_xlpm.inp,$B$1182,_xlpm.nStd,_xlfn.LET(_xlpm.raw,UPPER(TRIM($G$1174)),_xlpm.clean,SUBSTITUTE(SUBSTITUTE(SUBSTITUTE(SUBSTITUTE(SUBSTITUTE(_xlpm.raw,"，",","),"、",","),"；",","),"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4" s="18"/>
      <c r="D1184" s="6"/>
      <c r="E1184" s="6"/>
      <c r="F1184" s="6">
        <v>391</v>
      </c>
      <c r="G1184" s="6" t="s">
        <v>27</v>
      </c>
      <c r="H1184" s="6" t="s">
        <v>2823</v>
      </c>
    </row>
    <row r="1185" spans="1:8" ht="18.75" customHeight="1">
      <c r="A1185" s="37" t="s">
        <v>114</v>
      </c>
      <c r="B1185" s="52" t="str">
        <f>_xlfn.LET(_xlpm.inp,$B$1182,_xlpm.p,$H$1174,IF(OR(LEN(TRIM(_xlpm.inp))=0,LEN(TRIM(_xlpm.p))=0,_xlpm.p=0),"",_xlpm.p))</f>
        <v/>
      </c>
      <c r="C1185" s="53"/>
      <c r="D1185" s="6"/>
      <c r="E1185" s="6"/>
      <c r="F1185" s="6">
        <v>391</v>
      </c>
      <c r="G1185" s="6" t="s">
        <v>27</v>
      </c>
      <c r="H1185" s="6" t="s">
        <v>2823</v>
      </c>
    </row>
    <row r="1186" spans="1:8" ht="18.75" customHeight="1" thickBot="1">
      <c r="A1186" s="12"/>
      <c r="B1186" s="54"/>
      <c r="C1186" s="55"/>
      <c r="D1186" s="6"/>
      <c r="E1186" s="6"/>
      <c r="F1186" s="6">
        <v>391</v>
      </c>
      <c r="G1186" s="6" t="s">
        <v>27</v>
      </c>
      <c r="H1186" s="6" t="s">
        <v>2823</v>
      </c>
    </row>
    <row r="1187" spans="1:8" ht="58.5" customHeight="1" thickTop="1" thickBot="1">
      <c r="A1187" s="8" t="s">
        <v>2829</v>
      </c>
      <c r="B1187" s="56" t="s">
        <v>2830</v>
      </c>
      <c r="C1187" s="73"/>
      <c r="D1187" s="6"/>
      <c r="E1187" s="6"/>
      <c r="F1187" s="6">
        <v>392</v>
      </c>
      <c r="G1187" s="6" t="s">
        <v>28</v>
      </c>
      <c r="H1187" s="6" t="s">
        <v>2831</v>
      </c>
    </row>
    <row r="1188" spans="1:8" ht="18.75" customHeight="1">
      <c r="A1188" s="9"/>
      <c r="B1188" s="74"/>
      <c r="C1188" s="75"/>
      <c r="D1188" s="6"/>
      <c r="E1188" s="6"/>
      <c r="F1188" s="6">
        <v>392</v>
      </c>
      <c r="G1188" s="6" t="s">
        <v>28</v>
      </c>
      <c r="H1188" s="6" t="s">
        <v>2831</v>
      </c>
    </row>
    <row r="1189" spans="1:8" ht="18.75" customHeight="1">
      <c r="A1189" s="10" t="s">
        <v>107</v>
      </c>
      <c r="B1189" s="64" t="s">
        <v>2832</v>
      </c>
      <c r="C1189" s="65"/>
      <c r="D1189" s="6"/>
      <c r="E1189" s="6"/>
      <c r="F1189" s="6">
        <v>392</v>
      </c>
      <c r="G1189" s="6" t="s">
        <v>28</v>
      </c>
      <c r="H1189" s="6" t="s">
        <v>2831</v>
      </c>
    </row>
    <row r="1190" spans="1:8" ht="18.75" customHeight="1">
      <c r="A1190" s="10" t="s">
        <v>108</v>
      </c>
      <c r="B1190" s="64" t="s">
        <v>2833</v>
      </c>
      <c r="C1190" s="65"/>
      <c r="D1190" s="6"/>
      <c r="E1190" s="6"/>
      <c r="F1190" s="6">
        <v>392</v>
      </c>
      <c r="G1190" s="6" t="s">
        <v>28</v>
      </c>
      <c r="H1190" s="6" t="s">
        <v>2831</v>
      </c>
    </row>
    <row r="1191" spans="1:8" ht="18.75" customHeight="1">
      <c r="A1191" s="10" t="s">
        <v>109</v>
      </c>
      <c r="B1191" s="64" t="s">
        <v>2834</v>
      </c>
      <c r="C1191" s="65"/>
      <c r="D1191" s="6"/>
      <c r="E1191" s="6"/>
      <c r="F1191" s="6">
        <v>392</v>
      </c>
      <c r="G1191" s="6" t="s">
        <v>28</v>
      </c>
      <c r="H1191" s="6" t="s">
        <v>2831</v>
      </c>
    </row>
    <row r="1192" spans="1:8" ht="18.75" customHeight="1">
      <c r="A1192" s="10" t="s">
        <v>110</v>
      </c>
      <c r="B1192" s="64" t="s">
        <v>2835</v>
      </c>
      <c r="C1192" s="65"/>
      <c r="D1192" s="6"/>
      <c r="E1192" s="6"/>
      <c r="F1192" s="6">
        <v>392</v>
      </c>
      <c r="G1192" s="6" t="s">
        <v>28</v>
      </c>
      <c r="H1192" s="6" t="s">
        <v>2831</v>
      </c>
    </row>
    <row r="1193" spans="1:8" ht="18.75" customHeight="1">
      <c r="A1193" s="10"/>
      <c r="B1193" s="62"/>
      <c r="C1193" s="63"/>
      <c r="D1193" s="6"/>
      <c r="E1193" s="6"/>
      <c r="F1193" s="6">
        <v>392</v>
      </c>
      <c r="G1193" s="6" t="s">
        <v>28</v>
      </c>
      <c r="H1193" s="6" t="s">
        <v>2831</v>
      </c>
    </row>
    <row r="1194" spans="1:8" ht="18.75" customHeight="1" thickBot="1">
      <c r="A1194" s="10"/>
      <c r="B1194" s="66"/>
      <c r="C1194" s="67"/>
      <c r="D1194" s="6"/>
      <c r="E1194" s="6"/>
      <c r="F1194" s="6">
        <v>392</v>
      </c>
      <c r="G1194" s="6" t="s">
        <v>28</v>
      </c>
      <c r="H1194" s="6" t="s">
        <v>2831</v>
      </c>
    </row>
    <row r="1195" spans="1:8" ht="18.75" customHeight="1" thickBot="1">
      <c r="A1195" s="11" t="s">
        <v>111</v>
      </c>
      <c r="B1195" s="25"/>
      <c r="C1195" s="7"/>
      <c r="D1195" s="6"/>
      <c r="E1195" s="6"/>
      <c r="F1195" s="6">
        <v>392</v>
      </c>
      <c r="G1195" s="6" t="s">
        <v>28</v>
      </c>
      <c r="H1195" s="6" t="s">
        <v>2831</v>
      </c>
    </row>
    <row r="1196" spans="1:8" ht="18.75" customHeight="1">
      <c r="A1196" s="10" t="s">
        <v>112</v>
      </c>
      <c r="B1196" s="34" t="str">
        <f>_xlfn.LET(_xlpm.inp,$B$1195,_xlpm.nInp,_xlfn.LET(_xlpm.raw,UPPER(TRIM($B$1195)),_xlpm.clean,SUBSTITUTE(SUBSTITUTE(SUBSTITUTE(SUBSTITUTE(SUBSTITUTE(_xlpm.raw,"，",","),"、",","),"；",","),"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96" s="19"/>
      <c r="D1196" s="6"/>
      <c r="E1196" s="6"/>
      <c r="F1196" s="6">
        <v>392</v>
      </c>
      <c r="G1196" s="6" t="s">
        <v>28</v>
      </c>
      <c r="H1196" s="6" t="s">
        <v>2831</v>
      </c>
    </row>
    <row r="1197" spans="1:8" ht="18.75" customHeight="1">
      <c r="A1197" s="10" t="s">
        <v>113</v>
      </c>
      <c r="B1197" s="35" t="str">
        <f>_xlfn.LET(_xlpm.inp,$B$1195,_xlpm.nStd,_xlfn.LET(_xlpm.raw,UPPER(TRIM($G$1187)),_xlpm.clean,SUBSTITUTE(SUBSTITUTE(SUBSTITUTE(SUBSTITUTE(SUBSTITUTE(_xlpm.raw,"，",","),"、",","),"；",","),"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97" s="18"/>
      <c r="D1197" s="6"/>
      <c r="E1197" s="6"/>
      <c r="F1197" s="6">
        <v>392</v>
      </c>
      <c r="G1197" s="6" t="s">
        <v>28</v>
      </c>
      <c r="H1197" s="6" t="s">
        <v>2831</v>
      </c>
    </row>
    <row r="1198" spans="1:8" ht="18.75" customHeight="1">
      <c r="A1198" s="37" t="s">
        <v>114</v>
      </c>
      <c r="B1198" s="52" t="str">
        <f>_xlfn.LET(_xlpm.inp,$B$1195,_xlpm.p,$H$1187,IF(OR(LEN(TRIM(_xlpm.inp))=0,LEN(TRIM(_xlpm.p))=0,_xlpm.p=0),"",_xlpm.p))</f>
        <v/>
      </c>
      <c r="C1198" s="53"/>
      <c r="D1198" s="6"/>
      <c r="E1198" s="6"/>
      <c r="F1198" s="6">
        <v>392</v>
      </c>
      <c r="G1198" s="6" t="s">
        <v>28</v>
      </c>
      <c r="H1198" s="6" t="s">
        <v>2831</v>
      </c>
    </row>
    <row r="1199" spans="1:8" ht="18.75" customHeight="1" thickBot="1">
      <c r="A1199" s="12"/>
      <c r="B1199" s="54"/>
      <c r="C1199" s="55"/>
      <c r="D1199" s="6"/>
      <c r="E1199" s="6"/>
      <c r="F1199" s="6">
        <v>392</v>
      </c>
      <c r="G1199" s="6" t="s">
        <v>28</v>
      </c>
      <c r="H1199" s="6" t="s">
        <v>2831</v>
      </c>
    </row>
    <row r="1200" spans="1:8" ht="58.5" customHeight="1" thickTop="1" thickBot="1">
      <c r="A1200" s="8" t="s">
        <v>2836</v>
      </c>
      <c r="B1200" s="56" t="s">
        <v>2837</v>
      </c>
      <c r="C1200" s="73"/>
      <c r="D1200" s="6"/>
      <c r="E1200" s="6"/>
      <c r="F1200" s="6">
        <v>393</v>
      </c>
      <c r="G1200" s="6" t="s">
        <v>27</v>
      </c>
      <c r="H1200" s="6" t="s">
        <v>2838</v>
      </c>
    </row>
    <row r="1201" spans="1:8" ht="18.75" customHeight="1">
      <c r="A1201" s="9"/>
      <c r="B1201" s="74"/>
      <c r="C1201" s="75"/>
      <c r="D1201" s="6"/>
      <c r="E1201" s="6"/>
      <c r="F1201" s="6">
        <v>393</v>
      </c>
      <c r="G1201" s="6" t="s">
        <v>27</v>
      </c>
      <c r="H1201" s="6" t="s">
        <v>2838</v>
      </c>
    </row>
    <row r="1202" spans="1:8" ht="18.75" customHeight="1">
      <c r="A1202" s="10" t="s">
        <v>107</v>
      </c>
      <c r="B1202" s="64" t="s">
        <v>2839</v>
      </c>
      <c r="C1202" s="65"/>
      <c r="D1202" s="6"/>
      <c r="E1202" s="6"/>
      <c r="F1202" s="6">
        <v>393</v>
      </c>
      <c r="G1202" s="6" t="s">
        <v>27</v>
      </c>
      <c r="H1202" s="6" t="s">
        <v>2838</v>
      </c>
    </row>
    <row r="1203" spans="1:8" ht="18.75" customHeight="1">
      <c r="A1203" s="10" t="s">
        <v>108</v>
      </c>
      <c r="B1203" s="64" t="s">
        <v>2840</v>
      </c>
      <c r="C1203" s="65"/>
      <c r="D1203" s="6"/>
      <c r="E1203" s="6"/>
      <c r="F1203" s="6">
        <v>393</v>
      </c>
      <c r="G1203" s="6" t="s">
        <v>27</v>
      </c>
      <c r="H1203" s="6" t="s">
        <v>2838</v>
      </c>
    </row>
    <row r="1204" spans="1:8" ht="18.75" customHeight="1">
      <c r="A1204" s="10" t="s">
        <v>109</v>
      </c>
      <c r="B1204" s="64" t="s">
        <v>2841</v>
      </c>
      <c r="C1204" s="65"/>
      <c r="D1204" s="6"/>
      <c r="E1204" s="6"/>
      <c r="F1204" s="6">
        <v>393</v>
      </c>
      <c r="G1204" s="6" t="s">
        <v>27</v>
      </c>
      <c r="H1204" s="6" t="s">
        <v>2838</v>
      </c>
    </row>
    <row r="1205" spans="1:8" ht="18.75" customHeight="1">
      <c r="A1205" s="10" t="s">
        <v>110</v>
      </c>
      <c r="B1205" s="64" t="s">
        <v>2842</v>
      </c>
      <c r="C1205" s="65"/>
      <c r="D1205" s="6"/>
      <c r="E1205" s="6"/>
      <c r="F1205" s="6">
        <v>393</v>
      </c>
      <c r="G1205" s="6" t="s">
        <v>27</v>
      </c>
      <c r="H1205" s="6" t="s">
        <v>2838</v>
      </c>
    </row>
    <row r="1206" spans="1:8" ht="18.75" customHeight="1">
      <c r="A1206" s="10"/>
      <c r="B1206" s="62"/>
      <c r="C1206" s="63"/>
      <c r="D1206" s="6"/>
      <c r="E1206" s="6"/>
      <c r="F1206" s="6">
        <v>393</v>
      </c>
      <c r="G1206" s="6" t="s">
        <v>27</v>
      </c>
      <c r="H1206" s="6" t="s">
        <v>2838</v>
      </c>
    </row>
    <row r="1207" spans="1:8" ht="18.75" customHeight="1" thickBot="1">
      <c r="A1207" s="10"/>
      <c r="B1207" s="66"/>
      <c r="C1207" s="67"/>
      <c r="D1207" s="6"/>
      <c r="E1207" s="6"/>
      <c r="F1207" s="6">
        <v>393</v>
      </c>
      <c r="G1207" s="6" t="s">
        <v>27</v>
      </c>
      <c r="H1207" s="6" t="s">
        <v>2838</v>
      </c>
    </row>
    <row r="1208" spans="1:8" ht="18.75" customHeight="1" thickBot="1">
      <c r="A1208" s="11" t="s">
        <v>111</v>
      </c>
      <c r="B1208" s="25"/>
      <c r="C1208" s="7"/>
      <c r="D1208" s="6"/>
      <c r="E1208" s="6"/>
      <c r="F1208" s="6">
        <v>393</v>
      </c>
      <c r="G1208" s="6" t="s">
        <v>27</v>
      </c>
      <c r="H1208" s="6" t="s">
        <v>2838</v>
      </c>
    </row>
    <row r="1209" spans="1:8" ht="18.75" customHeight="1">
      <c r="A1209" s="10" t="s">
        <v>112</v>
      </c>
      <c r="B1209" s="34" t="str">
        <f>_xlfn.LET(_xlpm.inp,$B$1208,_xlpm.nInp,_xlfn.LET(_xlpm.raw,UPPER(TRIM($B$1208)),_xlpm.clean,SUBSTITUTE(SUBSTITUTE(SUBSTITUTE(SUBSTITUTE(SUBSTITUTE(_xlpm.raw,"，",","),"、",","),"；",","),"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09" s="19"/>
      <c r="D1209" s="6"/>
      <c r="E1209" s="6"/>
      <c r="F1209" s="6">
        <v>393</v>
      </c>
      <c r="G1209" s="6" t="s">
        <v>27</v>
      </c>
      <c r="H1209" s="6" t="s">
        <v>2838</v>
      </c>
    </row>
    <row r="1210" spans="1:8" ht="18.75" customHeight="1">
      <c r="A1210" s="10" t="s">
        <v>113</v>
      </c>
      <c r="B1210" s="35" t="str">
        <f>_xlfn.LET(_xlpm.inp,$B$1208,_xlpm.nStd,_xlfn.LET(_xlpm.raw,UPPER(TRIM($G$1200)),_xlpm.clean,SUBSTITUTE(SUBSTITUTE(SUBSTITUTE(SUBSTITUTE(SUBSTITUTE(_xlpm.raw,"，",","),"、",","),"；",","),"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10" s="18"/>
      <c r="D1210" s="6"/>
      <c r="E1210" s="6"/>
      <c r="F1210" s="6">
        <v>393</v>
      </c>
      <c r="G1210" s="6" t="s">
        <v>27</v>
      </c>
      <c r="H1210" s="6" t="s">
        <v>2838</v>
      </c>
    </row>
    <row r="1211" spans="1:8" ht="18.75" customHeight="1">
      <c r="A1211" s="37" t="s">
        <v>114</v>
      </c>
      <c r="B1211" s="52" t="str">
        <f>_xlfn.LET(_xlpm.inp,$B$1208,_xlpm.p,$H$1200,IF(OR(LEN(TRIM(_xlpm.inp))=0,LEN(TRIM(_xlpm.p))=0,_xlpm.p=0),"",_xlpm.p))</f>
        <v/>
      </c>
      <c r="C1211" s="53"/>
      <c r="D1211" s="6"/>
      <c r="E1211" s="6"/>
      <c r="F1211" s="6">
        <v>393</v>
      </c>
      <c r="G1211" s="6" t="s">
        <v>27</v>
      </c>
      <c r="H1211" s="6" t="s">
        <v>2838</v>
      </c>
    </row>
    <row r="1212" spans="1:8" ht="18.75" customHeight="1" thickBot="1">
      <c r="A1212" s="12"/>
      <c r="B1212" s="54"/>
      <c r="C1212" s="55"/>
      <c r="D1212" s="6"/>
      <c r="E1212" s="6"/>
      <c r="F1212" s="6">
        <v>393</v>
      </c>
      <c r="G1212" s="6" t="s">
        <v>27</v>
      </c>
      <c r="H1212" s="6" t="s">
        <v>2838</v>
      </c>
    </row>
    <row r="1213" spans="1:8" ht="58.5" customHeight="1" thickTop="1" thickBot="1">
      <c r="A1213" s="8" t="s">
        <v>2843</v>
      </c>
      <c r="B1213" s="56" t="s">
        <v>2844</v>
      </c>
      <c r="C1213" s="73"/>
      <c r="D1213" s="6"/>
      <c r="E1213" s="6"/>
      <c r="F1213" s="6">
        <v>394</v>
      </c>
      <c r="G1213" s="6" t="s">
        <v>26</v>
      </c>
      <c r="H1213" s="6" t="s">
        <v>2845</v>
      </c>
    </row>
    <row r="1214" spans="1:8" ht="18.75" customHeight="1">
      <c r="A1214" s="9"/>
      <c r="B1214" s="74"/>
      <c r="C1214" s="75"/>
      <c r="D1214" s="6"/>
      <c r="E1214" s="6"/>
      <c r="F1214" s="6">
        <v>394</v>
      </c>
      <c r="G1214" s="6" t="s">
        <v>26</v>
      </c>
      <c r="H1214" s="6" t="s">
        <v>2845</v>
      </c>
    </row>
    <row r="1215" spans="1:8" ht="18.75" customHeight="1">
      <c r="A1215" s="10" t="s">
        <v>107</v>
      </c>
      <c r="B1215" s="64" t="s">
        <v>2846</v>
      </c>
      <c r="C1215" s="65"/>
      <c r="D1215" s="6"/>
      <c r="E1215" s="6"/>
      <c r="F1215" s="6">
        <v>394</v>
      </c>
      <c r="G1215" s="6" t="s">
        <v>26</v>
      </c>
      <c r="H1215" s="6" t="s">
        <v>2845</v>
      </c>
    </row>
    <row r="1216" spans="1:8" ht="18.75" customHeight="1">
      <c r="A1216" s="10" t="s">
        <v>108</v>
      </c>
      <c r="B1216" s="64" t="s">
        <v>2847</v>
      </c>
      <c r="C1216" s="65"/>
      <c r="D1216" s="6"/>
      <c r="E1216" s="6"/>
      <c r="F1216" s="6">
        <v>394</v>
      </c>
      <c r="G1216" s="6" t="s">
        <v>26</v>
      </c>
      <c r="H1216" s="6" t="s">
        <v>2845</v>
      </c>
    </row>
    <row r="1217" spans="1:8" ht="18.75" customHeight="1">
      <c r="A1217" s="10" t="s">
        <v>109</v>
      </c>
      <c r="B1217" s="64" t="s">
        <v>2848</v>
      </c>
      <c r="C1217" s="65"/>
      <c r="D1217" s="6"/>
      <c r="E1217" s="6"/>
      <c r="F1217" s="6">
        <v>394</v>
      </c>
      <c r="G1217" s="6" t="s">
        <v>26</v>
      </c>
      <c r="H1217" s="6" t="s">
        <v>2845</v>
      </c>
    </row>
    <row r="1218" spans="1:8" ht="18.75" customHeight="1">
      <c r="A1218" s="10" t="s">
        <v>110</v>
      </c>
      <c r="B1218" s="64" t="s">
        <v>2849</v>
      </c>
      <c r="C1218" s="65"/>
      <c r="D1218" s="6"/>
      <c r="E1218" s="6"/>
      <c r="F1218" s="6">
        <v>394</v>
      </c>
      <c r="G1218" s="6" t="s">
        <v>26</v>
      </c>
      <c r="H1218" s="6" t="s">
        <v>2845</v>
      </c>
    </row>
    <row r="1219" spans="1:8" ht="18.75" customHeight="1">
      <c r="A1219" s="10"/>
      <c r="B1219" s="62"/>
      <c r="C1219" s="63"/>
      <c r="D1219" s="6"/>
      <c r="E1219" s="6"/>
      <c r="F1219" s="6">
        <v>394</v>
      </c>
      <c r="G1219" s="6" t="s">
        <v>26</v>
      </c>
      <c r="H1219" s="6" t="s">
        <v>2845</v>
      </c>
    </row>
    <row r="1220" spans="1:8" ht="18.75" customHeight="1" thickBot="1">
      <c r="A1220" s="10"/>
      <c r="B1220" s="66"/>
      <c r="C1220" s="67"/>
      <c r="D1220" s="6"/>
      <c r="E1220" s="6"/>
      <c r="F1220" s="6">
        <v>394</v>
      </c>
      <c r="G1220" s="6" t="s">
        <v>26</v>
      </c>
      <c r="H1220" s="6" t="s">
        <v>2845</v>
      </c>
    </row>
    <row r="1221" spans="1:8" ht="18.75" customHeight="1" thickBot="1">
      <c r="A1221" s="11" t="s">
        <v>111</v>
      </c>
      <c r="B1221" s="25"/>
      <c r="C1221" s="7"/>
      <c r="D1221" s="6"/>
      <c r="E1221" s="6"/>
      <c r="F1221" s="6">
        <v>394</v>
      </c>
      <c r="G1221" s="6" t="s">
        <v>26</v>
      </c>
      <c r="H1221" s="6" t="s">
        <v>2845</v>
      </c>
    </row>
    <row r="1222" spans="1:8" ht="18.75" customHeight="1">
      <c r="A1222" s="10" t="s">
        <v>112</v>
      </c>
      <c r="B1222" s="34" t="str">
        <f>_xlfn.LET(_xlpm.inp,$B$1221,_xlpm.nInp,_xlfn.LET(_xlpm.raw,UPPER(TRIM($B$1221)),_xlpm.clean,SUBSTITUTE(SUBSTITUTE(SUBSTITUTE(SUBSTITUTE(SUBSTITUTE(_xlpm.raw,"，",","),"、",","),"；",","),"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22" s="19"/>
      <c r="D1222" s="6"/>
      <c r="E1222" s="6"/>
      <c r="F1222" s="6">
        <v>394</v>
      </c>
      <c r="G1222" s="6" t="s">
        <v>26</v>
      </c>
      <c r="H1222" s="6" t="s">
        <v>2845</v>
      </c>
    </row>
    <row r="1223" spans="1:8" ht="18.75" customHeight="1">
      <c r="A1223" s="10" t="s">
        <v>113</v>
      </c>
      <c r="B1223" s="35" t="str">
        <f>_xlfn.LET(_xlpm.inp,$B$1221,_xlpm.nStd,_xlfn.LET(_xlpm.raw,UPPER(TRIM($G$1213)),_xlpm.clean,SUBSTITUTE(SUBSTITUTE(SUBSTITUTE(SUBSTITUTE(SUBSTITUTE(_xlpm.raw,"，",","),"、",","),"；",","),"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23" s="18"/>
      <c r="D1223" s="6"/>
      <c r="E1223" s="6"/>
      <c r="F1223" s="6">
        <v>394</v>
      </c>
      <c r="G1223" s="6" t="s">
        <v>26</v>
      </c>
      <c r="H1223" s="6" t="s">
        <v>2845</v>
      </c>
    </row>
    <row r="1224" spans="1:8" ht="18.75" customHeight="1">
      <c r="A1224" s="37" t="s">
        <v>114</v>
      </c>
      <c r="B1224" s="52" t="str">
        <f>_xlfn.LET(_xlpm.inp,$B$1221,_xlpm.p,$H$1213,IF(OR(LEN(TRIM(_xlpm.inp))=0,LEN(TRIM(_xlpm.p))=0,_xlpm.p=0),"",_xlpm.p))</f>
        <v/>
      </c>
      <c r="C1224" s="53"/>
      <c r="D1224" s="6"/>
      <c r="E1224" s="6"/>
      <c r="F1224" s="6">
        <v>394</v>
      </c>
      <c r="G1224" s="6" t="s">
        <v>26</v>
      </c>
      <c r="H1224" s="6" t="s">
        <v>2845</v>
      </c>
    </row>
    <row r="1225" spans="1:8" ht="18.75" customHeight="1" thickBot="1">
      <c r="A1225" s="12"/>
      <c r="B1225" s="54"/>
      <c r="C1225" s="55"/>
      <c r="D1225" s="6"/>
      <c r="E1225" s="6"/>
      <c r="F1225" s="6">
        <v>394</v>
      </c>
      <c r="G1225" s="6" t="s">
        <v>26</v>
      </c>
      <c r="H1225" s="6" t="s">
        <v>2845</v>
      </c>
    </row>
    <row r="1226" spans="1:8" ht="58.5" customHeight="1" thickTop="1" thickBot="1">
      <c r="A1226" s="8" t="s">
        <v>2850</v>
      </c>
      <c r="B1226" s="56" t="s">
        <v>2851</v>
      </c>
      <c r="C1226" s="73"/>
      <c r="D1226" s="6"/>
      <c r="E1226" s="6"/>
      <c r="F1226" s="6">
        <v>395</v>
      </c>
      <c r="G1226" s="6" t="s">
        <v>61</v>
      </c>
      <c r="H1226" s="6" t="s">
        <v>2852</v>
      </c>
    </row>
    <row r="1227" spans="1:8" ht="18.75" customHeight="1">
      <c r="A1227" s="9"/>
      <c r="B1227" s="74"/>
      <c r="C1227" s="75"/>
      <c r="D1227" s="6"/>
      <c r="E1227" s="6"/>
      <c r="F1227" s="6">
        <v>395</v>
      </c>
      <c r="G1227" s="6" t="s">
        <v>61</v>
      </c>
      <c r="H1227" s="6" t="s">
        <v>2852</v>
      </c>
    </row>
    <row r="1228" spans="1:8" ht="18.75" customHeight="1">
      <c r="A1228" s="10" t="s">
        <v>107</v>
      </c>
      <c r="B1228" s="64" t="s">
        <v>2853</v>
      </c>
      <c r="C1228" s="65"/>
      <c r="D1228" s="6"/>
      <c r="E1228" s="6"/>
      <c r="F1228" s="6">
        <v>395</v>
      </c>
      <c r="G1228" s="6" t="s">
        <v>61</v>
      </c>
      <c r="H1228" s="6" t="s">
        <v>2852</v>
      </c>
    </row>
    <row r="1229" spans="1:8" ht="18.75" customHeight="1">
      <c r="A1229" s="10" t="s">
        <v>108</v>
      </c>
      <c r="B1229" s="64" t="s">
        <v>2854</v>
      </c>
      <c r="C1229" s="65"/>
      <c r="D1229" s="6"/>
      <c r="E1229" s="6"/>
      <c r="F1229" s="6">
        <v>395</v>
      </c>
      <c r="G1229" s="6" t="s">
        <v>61</v>
      </c>
      <c r="H1229" s="6" t="s">
        <v>2852</v>
      </c>
    </row>
    <row r="1230" spans="1:8" ht="18.75" customHeight="1">
      <c r="A1230" s="10" t="s">
        <v>109</v>
      </c>
      <c r="B1230" s="64" t="s">
        <v>2855</v>
      </c>
      <c r="C1230" s="65"/>
      <c r="D1230" s="6"/>
      <c r="E1230" s="6"/>
      <c r="F1230" s="6">
        <v>395</v>
      </c>
      <c r="G1230" s="6" t="s">
        <v>61</v>
      </c>
      <c r="H1230" s="6" t="s">
        <v>2852</v>
      </c>
    </row>
    <row r="1231" spans="1:8" ht="18.75" customHeight="1">
      <c r="A1231" s="10" t="s">
        <v>110</v>
      </c>
      <c r="B1231" s="64" t="s">
        <v>2856</v>
      </c>
      <c r="C1231" s="65"/>
      <c r="D1231" s="6"/>
      <c r="E1231" s="6"/>
      <c r="F1231" s="6">
        <v>395</v>
      </c>
      <c r="G1231" s="6" t="s">
        <v>61</v>
      </c>
      <c r="H1231" s="6" t="s">
        <v>2852</v>
      </c>
    </row>
    <row r="1232" spans="1:8" ht="18.75" customHeight="1">
      <c r="A1232" s="10" t="s">
        <v>128</v>
      </c>
      <c r="B1232" s="62" t="s">
        <v>2857</v>
      </c>
      <c r="C1232" s="63"/>
      <c r="D1232" s="6"/>
      <c r="E1232" s="6"/>
      <c r="F1232" s="6">
        <v>395</v>
      </c>
      <c r="G1232" s="6" t="s">
        <v>61</v>
      </c>
      <c r="H1232" s="6" t="s">
        <v>2852</v>
      </c>
    </row>
    <row r="1233" spans="1:8" ht="18.75" customHeight="1" thickBot="1">
      <c r="A1233" s="10"/>
      <c r="B1233" s="66"/>
      <c r="C1233" s="67"/>
      <c r="D1233" s="6"/>
      <c r="E1233" s="6"/>
      <c r="F1233" s="6">
        <v>395</v>
      </c>
      <c r="G1233" s="6" t="s">
        <v>61</v>
      </c>
      <c r="H1233" s="6" t="s">
        <v>2852</v>
      </c>
    </row>
    <row r="1234" spans="1:8" ht="18.75" customHeight="1" thickBot="1">
      <c r="A1234" s="11" t="s">
        <v>111</v>
      </c>
      <c r="B1234" s="25"/>
      <c r="C1234" s="7"/>
      <c r="D1234" s="6"/>
      <c r="E1234" s="6"/>
      <c r="F1234" s="6">
        <v>395</v>
      </c>
      <c r="G1234" s="6" t="s">
        <v>61</v>
      </c>
      <c r="H1234" s="6" t="s">
        <v>2852</v>
      </c>
    </row>
    <row r="1235" spans="1:8" ht="18.75" customHeight="1">
      <c r="A1235" s="10" t="s">
        <v>112</v>
      </c>
      <c r="B1235" s="34" t="str">
        <f>_xlfn.LET(_xlpm.inp,$B$1234,_xlpm.nInp,_xlfn.LET(_xlpm.raw,UPPER(TRIM($B$1234)),_xlpm.clean,SUBSTITUTE(SUBSTITUTE(SUBSTITUTE(SUBSTITUTE(SUBSTITUTE(_xlpm.raw,"，",","),"、",","),"；",","),"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35" s="19"/>
      <c r="D1235" s="6"/>
      <c r="E1235" s="6"/>
      <c r="F1235" s="6">
        <v>395</v>
      </c>
      <c r="G1235" s="6" t="s">
        <v>61</v>
      </c>
      <c r="H1235" s="6" t="s">
        <v>2852</v>
      </c>
    </row>
    <row r="1236" spans="1:8" ht="18.75" customHeight="1">
      <c r="A1236" s="10" t="s">
        <v>113</v>
      </c>
      <c r="B1236" s="35" t="str">
        <f>_xlfn.LET(_xlpm.inp,$B$1234,_xlpm.nStd,_xlfn.LET(_xlpm.raw,UPPER(TRIM($G$1226)),_xlpm.clean,SUBSTITUTE(SUBSTITUTE(SUBSTITUTE(SUBSTITUTE(SUBSTITUTE(_xlpm.raw,"，",","),"、",","),"；",","),"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36" s="18"/>
      <c r="D1236" s="6"/>
      <c r="E1236" s="6"/>
      <c r="F1236" s="6">
        <v>395</v>
      </c>
      <c r="G1236" s="6" t="s">
        <v>61</v>
      </c>
      <c r="H1236" s="6" t="s">
        <v>2852</v>
      </c>
    </row>
    <row r="1237" spans="1:8" ht="18.75" customHeight="1">
      <c r="A1237" s="37" t="s">
        <v>114</v>
      </c>
      <c r="B1237" s="52" t="str">
        <f>_xlfn.LET(_xlpm.inp,$B$1234,_xlpm.p,$H$1226,IF(OR(LEN(TRIM(_xlpm.inp))=0,LEN(TRIM(_xlpm.p))=0,_xlpm.p=0),"",_xlpm.p))</f>
        <v/>
      </c>
      <c r="C1237" s="53"/>
      <c r="D1237" s="6"/>
      <c r="E1237" s="6"/>
      <c r="F1237" s="6">
        <v>395</v>
      </c>
      <c r="G1237" s="6" t="s">
        <v>61</v>
      </c>
      <c r="H1237" s="6" t="s">
        <v>2852</v>
      </c>
    </row>
    <row r="1238" spans="1:8" ht="18.75" customHeight="1" thickBot="1">
      <c r="A1238" s="12"/>
      <c r="B1238" s="54"/>
      <c r="C1238" s="55"/>
      <c r="D1238" s="6"/>
      <c r="E1238" s="6"/>
      <c r="F1238" s="6">
        <v>395</v>
      </c>
      <c r="G1238" s="6" t="s">
        <v>61</v>
      </c>
      <c r="H1238" s="6" t="s">
        <v>2852</v>
      </c>
    </row>
    <row r="1239" spans="1:8" ht="58.5" customHeight="1" thickTop="1" thickBot="1">
      <c r="A1239" s="8" t="s">
        <v>2858</v>
      </c>
      <c r="B1239" s="56" t="s">
        <v>2859</v>
      </c>
      <c r="C1239" s="73"/>
      <c r="D1239" s="6"/>
      <c r="E1239" s="6"/>
      <c r="F1239" s="6">
        <v>396</v>
      </c>
      <c r="G1239" s="6" t="s">
        <v>27</v>
      </c>
      <c r="H1239" s="6" t="s">
        <v>2860</v>
      </c>
    </row>
    <row r="1240" spans="1:8" ht="18.75" customHeight="1">
      <c r="A1240" s="9"/>
      <c r="B1240" s="74"/>
      <c r="C1240" s="75"/>
      <c r="D1240" s="6"/>
      <c r="E1240" s="6"/>
      <c r="F1240" s="6">
        <v>396</v>
      </c>
      <c r="G1240" s="6" t="s">
        <v>27</v>
      </c>
      <c r="H1240" s="6" t="s">
        <v>2860</v>
      </c>
    </row>
    <row r="1241" spans="1:8" ht="18.75" customHeight="1">
      <c r="A1241" s="10" t="s">
        <v>107</v>
      </c>
      <c r="B1241" s="64" t="s">
        <v>2861</v>
      </c>
      <c r="C1241" s="65"/>
      <c r="D1241" s="6"/>
      <c r="E1241" s="6"/>
      <c r="F1241" s="6">
        <v>396</v>
      </c>
      <c r="G1241" s="6" t="s">
        <v>27</v>
      </c>
      <c r="H1241" s="6" t="s">
        <v>2860</v>
      </c>
    </row>
    <row r="1242" spans="1:8" ht="18.75" customHeight="1">
      <c r="A1242" s="10" t="s">
        <v>108</v>
      </c>
      <c r="B1242" s="64" t="s">
        <v>2862</v>
      </c>
      <c r="C1242" s="65"/>
      <c r="D1242" s="6"/>
      <c r="E1242" s="6"/>
      <c r="F1242" s="6">
        <v>396</v>
      </c>
      <c r="G1242" s="6" t="s">
        <v>27</v>
      </c>
      <c r="H1242" s="6" t="s">
        <v>2860</v>
      </c>
    </row>
    <row r="1243" spans="1:8" ht="18.75" customHeight="1">
      <c r="A1243" s="10" t="s">
        <v>109</v>
      </c>
      <c r="B1243" s="64" t="s">
        <v>2863</v>
      </c>
      <c r="C1243" s="65"/>
      <c r="D1243" s="6"/>
      <c r="E1243" s="6"/>
      <c r="F1243" s="6">
        <v>396</v>
      </c>
      <c r="G1243" s="6" t="s">
        <v>27</v>
      </c>
      <c r="H1243" s="6" t="s">
        <v>2860</v>
      </c>
    </row>
    <row r="1244" spans="1:8" ht="18.75" customHeight="1">
      <c r="A1244" s="10" t="s">
        <v>110</v>
      </c>
      <c r="B1244" s="64" t="s">
        <v>2864</v>
      </c>
      <c r="C1244" s="65"/>
      <c r="D1244" s="6"/>
      <c r="E1244" s="6"/>
      <c r="F1244" s="6">
        <v>396</v>
      </c>
      <c r="G1244" s="6" t="s">
        <v>27</v>
      </c>
      <c r="H1244" s="6" t="s">
        <v>2860</v>
      </c>
    </row>
    <row r="1245" spans="1:8" ht="18.75" customHeight="1">
      <c r="A1245" s="10"/>
      <c r="B1245" s="62"/>
      <c r="C1245" s="63"/>
      <c r="D1245" s="6"/>
      <c r="E1245" s="6"/>
      <c r="F1245" s="6">
        <v>396</v>
      </c>
      <c r="G1245" s="6" t="s">
        <v>27</v>
      </c>
      <c r="H1245" s="6" t="s">
        <v>2860</v>
      </c>
    </row>
    <row r="1246" spans="1:8" ht="18.75" customHeight="1" thickBot="1">
      <c r="A1246" s="10"/>
      <c r="B1246" s="66"/>
      <c r="C1246" s="67"/>
      <c r="D1246" s="6"/>
      <c r="E1246" s="6"/>
      <c r="F1246" s="6">
        <v>396</v>
      </c>
      <c r="G1246" s="6" t="s">
        <v>27</v>
      </c>
      <c r="H1246" s="6" t="s">
        <v>2860</v>
      </c>
    </row>
    <row r="1247" spans="1:8" ht="18.75" customHeight="1" thickBot="1">
      <c r="A1247" s="11" t="s">
        <v>111</v>
      </c>
      <c r="B1247" s="25"/>
      <c r="C1247" s="7"/>
      <c r="D1247" s="6"/>
      <c r="E1247" s="6"/>
      <c r="F1247" s="6">
        <v>396</v>
      </c>
      <c r="G1247" s="6" t="s">
        <v>27</v>
      </c>
      <c r="H1247" s="6" t="s">
        <v>2860</v>
      </c>
    </row>
    <row r="1248" spans="1:8" ht="18.75" customHeight="1">
      <c r="A1248" s="10" t="s">
        <v>112</v>
      </c>
      <c r="B1248" s="34" t="str">
        <f>_xlfn.LET(_xlpm.inp,$B$1247,_xlpm.nInp,_xlfn.LET(_xlpm.raw,UPPER(TRIM($B$1247)),_xlpm.clean,SUBSTITUTE(SUBSTITUTE(SUBSTITUTE(SUBSTITUTE(SUBSTITUTE(_xlpm.raw,"，",","),"、",","),"；",","),"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48" s="19"/>
      <c r="D1248" s="6"/>
      <c r="E1248" s="6"/>
      <c r="F1248" s="6">
        <v>396</v>
      </c>
      <c r="G1248" s="6" t="s">
        <v>27</v>
      </c>
      <c r="H1248" s="6" t="s">
        <v>2860</v>
      </c>
    </row>
    <row r="1249" spans="1:8" ht="18.75" customHeight="1">
      <c r="A1249" s="10" t="s">
        <v>113</v>
      </c>
      <c r="B1249" s="35" t="str">
        <f>_xlfn.LET(_xlpm.inp,$B$1247,_xlpm.nStd,_xlfn.LET(_xlpm.raw,UPPER(TRIM($G$1239)),_xlpm.clean,SUBSTITUTE(SUBSTITUTE(SUBSTITUTE(SUBSTITUTE(SUBSTITUTE(_xlpm.raw,"，",","),"、",","),"；",","),"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49" s="18"/>
      <c r="D1249" s="6"/>
      <c r="E1249" s="6"/>
      <c r="F1249" s="6">
        <v>396</v>
      </c>
      <c r="G1249" s="6" t="s">
        <v>27</v>
      </c>
      <c r="H1249" s="6" t="s">
        <v>2860</v>
      </c>
    </row>
    <row r="1250" spans="1:8" ht="18.75" customHeight="1">
      <c r="A1250" s="37" t="s">
        <v>114</v>
      </c>
      <c r="B1250" s="52" t="str">
        <f>_xlfn.LET(_xlpm.inp,$B$1247,_xlpm.p,$H$1239,IF(OR(LEN(TRIM(_xlpm.inp))=0,LEN(TRIM(_xlpm.p))=0,_xlpm.p=0),"",_xlpm.p))</f>
        <v/>
      </c>
      <c r="C1250" s="53"/>
      <c r="D1250" s="6"/>
      <c r="E1250" s="6"/>
      <c r="F1250" s="6">
        <v>396</v>
      </c>
      <c r="G1250" s="6" t="s">
        <v>27</v>
      </c>
      <c r="H1250" s="6" t="s">
        <v>2860</v>
      </c>
    </row>
    <row r="1251" spans="1:8" ht="18.75" customHeight="1" thickBot="1">
      <c r="A1251" s="12"/>
      <c r="B1251" s="54"/>
      <c r="C1251" s="55"/>
      <c r="D1251" s="6"/>
      <c r="E1251" s="6"/>
      <c r="F1251" s="6">
        <v>396</v>
      </c>
      <c r="G1251" s="6" t="s">
        <v>27</v>
      </c>
      <c r="H1251" s="6" t="s">
        <v>2860</v>
      </c>
    </row>
    <row r="1252" spans="1:8" ht="58.5" customHeight="1" thickTop="1" thickBot="1">
      <c r="A1252" s="8" t="s">
        <v>2865</v>
      </c>
      <c r="B1252" s="56" t="s">
        <v>2866</v>
      </c>
      <c r="C1252" s="73"/>
      <c r="D1252" s="6"/>
      <c r="E1252" s="6"/>
      <c r="F1252" s="6">
        <v>397</v>
      </c>
      <c r="G1252" s="6" t="s">
        <v>28</v>
      </c>
      <c r="H1252" s="6" t="s">
        <v>2867</v>
      </c>
    </row>
    <row r="1253" spans="1:8" ht="18.75" customHeight="1">
      <c r="A1253" s="9"/>
      <c r="B1253" s="74"/>
      <c r="C1253" s="75"/>
      <c r="D1253" s="6"/>
      <c r="E1253" s="6"/>
      <c r="F1253" s="6">
        <v>397</v>
      </c>
      <c r="G1253" s="6" t="s">
        <v>28</v>
      </c>
      <c r="H1253" s="6" t="s">
        <v>2867</v>
      </c>
    </row>
    <row r="1254" spans="1:8" ht="18.75" customHeight="1">
      <c r="A1254" s="10" t="s">
        <v>107</v>
      </c>
      <c r="B1254" s="64" t="s">
        <v>2868</v>
      </c>
      <c r="C1254" s="65"/>
      <c r="D1254" s="6"/>
      <c r="E1254" s="6"/>
      <c r="F1254" s="6">
        <v>397</v>
      </c>
      <c r="G1254" s="6" t="s">
        <v>28</v>
      </c>
      <c r="H1254" s="6" t="s">
        <v>2867</v>
      </c>
    </row>
    <row r="1255" spans="1:8" ht="18.75" customHeight="1">
      <c r="A1255" s="10" t="s">
        <v>108</v>
      </c>
      <c r="B1255" s="64" t="s">
        <v>2869</v>
      </c>
      <c r="C1255" s="65"/>
      <c r="D1255" s="6"/>
      <c r="E1255" s="6"/>
      <c r="F1255" s="6">
        <v>397</v>
      </c>
      <c r="G1255" s="6" t="s">
        <v>28</v>
      </c>
      <c r="H1255" s="6" t="s">
        <v>2867</v>
      </c>
    </row>
    <row r="1256" spans="1:8" ht="18.75" customHeight="1">
      <c r="A1256" s="10" t="s">
        <v>109</v>
      </c>
      <c r="B1256" s="64" t="s">
        <v>2870</v>
      </c>
      <c r="C1256" s="65"/>
      <c r="D1256" s="6"/>
      <c r="E1256" s="6"/>
      <c r="F1256" s="6">
        <v>397</v>
      </c>
      <c r="G1256" s="6" t="s">
        <v>28</v>
      </c>
      <c r="H1256" s="6" t="s">
        <v>2867</v>
      </c>
    </row>
    <row r="1257" spans="1:8" ht="18.75" customHeight="1">
      <c r="A1257" s="10" t="s">
        <v>110</v>
      </c>
      <c r="B1257" s="64" t="s">
        <v>2871</v>
      </c>
      <c r="C1257" s="65"/>
      <c r="D1257" s="6"/>
      <c r="E1257" s="6"/>
      <c r="F1257" s="6">
        <v>397</v>
      </c>
      <c r="G1257" s="6" t="s">
        <v>28</v>
      </c>
      <c r="H1257" s="6" t="s">
        <v>2867</v>
      </c>
    </row>
    <row r="1258" spans="1:8" ht="18.75" customHeight="1">
      <c r="A1258" s="10"/>
      <c r="B1258" s="62"/>
      <c r="C1258" s="63"/>
      <c r="D1258" s="6"/>
      <c r="E1258" s="6"/>
      <c r="F1258" s="6">
        <v>397</v>
      </c>
      <c r="G1258" s="6" t="s">
        <v>28</v>
      </c>
      <c r="H1258" s="6" t="s">
        <v>2867</v>
      </c>
    </row>
    <row r="1259" spans="1:8" ht="18.75" customHeight="1" thickBot="1">
      <c r="A1259" s="10"/>
      <c r="B1259" s="66"/>
      <c r="C1259" s="67"/>
      <c r="D1259" s="6"/>
      <c r="E1259" s="6"/>
      <c r="F1259" s="6">
        <v>397</v>
      </c>
      <c r="G1259" s="6" t="s">
        <v>28</v>
      </c>
      <c r="H1259" s="6" t="s">
        <v>2867</v>
      </c>
    </row>
    <row r="1260" spans="1:8" ht="18.75" customHeight="1" thickBot="1">
      <c r="A1260" s="11" t="s">
        <v>111</v>
      </c>
      <c r="B1260" s="25"/>
      <c r="C1260" s="7"/>
      <c r="D1260" s="6"/>
      <c r="E1260" s="6"/>
      <c r="F1260" s="6">
        <v>397</v>
      </c>
      <c r="G1260" s="6" t="s">
        <v>28</v>
      </c>
      <c r="H1260" s="6" t="s">
        <v>2867</v>
      </c>
    </row>
    <row r="1261" spans="1:8" ht="18.75" customHeight="1">
      <c r="A1261" s="10" t="s">
        <v>112</v>
      </c>
      <c r="B1261" s="34" t="str">
        <f>_xlfn.LET(_xlpm.inp,$B$1260,_xlpm.nInp,_xlfn.LET(_xlpm.raw,UPPER(TRIM($B$1260)),_xlpm.clean,SUBSTITUTE(SUBSTITUTE(SUBSTITUTE(SUBSTITUTE(SUBSTITUTE(_xlpm.raw,"，",","),"、",","),"；",","),"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61" s="19"/>
      <c r="D1261" s="6"/>
      <c r="E1261" s="6"/>
      <c r="F1261" s="6">
        <v>397</v>
      </c>
      <c r="G1261" s="6" t="s">
        <v>28</v>
      </c>
      <c r="H1261" s="6" t="s">
        <v>2867</v>
      </c>
    </row>
    <row r="1262" spans="1:8" ht="18.75" customHeight="1">
      <c r="A1262" s="10" t="s">
        <v>113</v>
      </c>
      <c r="B1262" s="35" t="str">
        <f>_xlfn.LET(_xlpm.inp,$B$1260,_xlpm.nStd,_xlfn.LET(_xlpm.raw,UPPER(TRIM($G$1252)),_xlpm.clean,SUBSTITUTE(SUBSTITUTE(SUBSTITUTE(SUBSTITUTE(SUBSTITUTE(_xlpm.raw,"，",","),"、",","),"；",","),"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62" s="18"/>
      <c r="D1262" s="6"/>
      <c r="E1262" s="6"/>
      <c r="F1262" s="6">
        <v>397</v>
      </c>
      <c r="G1262" s="6" t="s">
        <v>28</v>
      </c>
      <c r="H1262" s="6" t="s">
        <v>2867</v>
      </c>
    </row>
    <row r="1263" spans="1:8" ht="18.75" customHeight="1">
      <c r="A1263" s="37" t="s">
        <v>114</v>
      </c>
      <c r="B1263" s="52" t="str">
        <f>_xlfn.LET(_xlpm.inp,$B$1260,_xlpm.p,$H$1252,IF(OR(LEN(TRIM(_xlpm.inp))=0,LEN(TRIM(_xlpm.p))=0,_xlpm.p=0),"",_xlpm.p))</f>
        <v/>
      </c>
      <c r="C1263" s="53"/>
      <c r="D1263" s="6"/>
      <c r="E1263" s="6"/>
      <c r="F1263" s="6">
        <v>397</v>
      </c>
      <c r="G1263" s="6" t="s">
        <v>28</v>
      </c>
      <c r="H1263" s="6" t="s">
        <v>2867</v>
      </c>
    </row>
    <row r="1264" spans="1:8" ht="18.75" customHeight="1" thickBot="1">
      <c r="A1264" s="12"/>
      <c r="B1264" s="54"/>
      <c r="C1264" s="55"/>
      <c r="D1264" s="6"/>
      <c r="E1264" s="6"/>
      <c r="F1264" s="6">
        <v>397</v>
      </c>
      <c r="G1264" s="6" t="s">
        <v>28</v>
      </c>
      <c r="H1264" s="6" t="s">
        <v>2867</v>
      </c>
    </row>
    <row r="1265" spans="1:8" ht="58.5" customHeight="1" thickTop="1" thickBot="1">
      <c r="A1265" s="8" t="s">
        <v>2872</v>
      </c>
      <c r="B1265" s="56" t="s">
        <v>2873</v>
      </c>
      <c r="C1265" s="73"/>
      <c r="D1265" s="6"/>
      <c r="E1265" s="6"/>
      <c r="F1265" s="6">
        <v>398</v>
      </c>
      <c r="G1265" s="6" t="s">
        <v>18</v>
      </c>
      <c r="H1265" s="6" t="s">
        <v>2874</v>
      </c>
    </row>
    <row r="1266" spans="1:8" ht="18.75" customHeight="1">
      <c r="A1266" s="9"/>
      <c r="B1266" s="74"/>
      <c r="C1266" s="75"/>
      <c r="D1266" s="6"/>
      <c r="E1266" s="6"/>
      <c r="F1266" s="6">
        <v>398</v>
      </c>
      <c r="G1266" s="6" t="s">
        <v>18</v>
      </c>
      <c r="H1266" s="6" t="s">
        <v>2874</v>
      </c>
    </row>
    <row r="1267" spans="1:8" ht="18.75" customHeight="1">
      <c r="A1267" s="10" t="s">
        <v>107</v>
      </c>
      <c r="B1267" s="64" t="s">
        <v>2875</v>
      </c>
      <c r="C1267" s="65"/>
      <c r="D1267" s="6"/>
      <c r="E1267" s="6"/>
      <c r="F1267" s="6">
        <v>398</v>
      </c>
      <c r="G1267" s="6" t="s">
        <v>18</v>
      </c>
      <c r="H1267" s="6" t="s">
        <v>2874</v>
      </c>
    </row>
    <row r="1268" spans="1:8" ht="18.75" customHeight="1">
      <c r="A1268" s="10" t="s">
        <v>108</v>
      </c>
      <c r="B1268" s="64" t="s">
        <v>2876</v>
      </c>
      <c r="C1268" s="65"/>
      <c r="D1268" s="6"/>
      <c r="E1268" s="6"/>
      <c r="F1268" s="6">
        <v>398</v>
      </c>
      <c r="G1268" s="6" t="s">
        <v>18</v>
      </c>
      <c r="H1268" s="6" t="s">
        <v>2874</v>
      </c>
    </row>
    <row r="1269" spans="1:8" ht="18.75" customHeight="1">
      <c r="A1269" s="10" t="s">
        <v>109</v>
      </c>
      <c r="B1269" s="64" t="s">
        <v>2877</v>
      </c>
      <c r="C1269" s="65"/>
      <c r="D1269" s="6"/>
      <c r="E1269" s="6"/>
      <c r="F1269" s="6">
        <v>398</v>
      </c>
      <c r="G1269" s="6" t="s">
        <v>18</v>
      </c>
      <c r="H1269" s="6" t="s">
        <v>2874</v>
      </c>
    </row>
    <row r="1270" spans="1:8" ht="18.75" customHeight="1">
      <c r="A1270" s="10" t="s">
        <v>110</v>
      </c>
      <c r="B1270" s="64" t="s">
        <v>2878</v>
      </c>
      <c r="C1270" s="65"/>
      <c r="D1270" s="6"/>
      <c r="E1270" s="6"/>
      <c r="F1270" s="6">
        <v>398</v>
      </c>
      <c r="G1270" s="6" t="s">
        <v>18</v>
      </c>
      <c r="H1270" s="6" t="s">
        <v>2874</v>
      </c>
    </row>
    <row r="1271" spans="1:8" ht="18.75" customHeight="1">
      <c r="A1271" s="10"/>
      <c r="B1271" s="62"/>
      <c r="C1271" s="63"/>
      <c r="D1271" s="6"/>
      <c r="E1271" s="6"/>
      <c r="F1271" s="6">
        <v>398</v>
      </c>
      <c r="G1271" s="6" t="s">
        <v>18</v>
      </c>
      <c r="H1271" s="6" t="s">
        <v>2874</v>
      </c>
    </row>
    <row r="1272" spans="1:8" ht="18.75" customHeight="1" thickBot="1">
      <c r="A1272" s="10"/>
      <c r="B1272" s="66"/>
      <c r="C1272" s="67"/>
      <c r="D1272" s="6"/>
      <c r="E1272" s="6"/>
      <c r="F1272" s="6">
        <v>398</v>
      </c>
      <c r="G1272" s="6" t="s">
        <v>18</v>
      </c>
      <c r="H1272" s="6" t="s">
        <v>2874</v>
      </c>
    </row>
    <row r="1273" spans="1:8" ht="18.75" customHeight="1" thickBot="1">
      <c r="A1273" s="11" t="s">
        <v>111</v>
      </c>
      <c r="B1273" s="25"/>
      <c r="C1273" s="7"/>
      <c r="D1273" s="6"/>
      <c r="E1273" s="6"/>
      <c r="F1273" s="6">
        <v>398</v>
      </c>
      <c r="G1273" s="6" t="s">
        <v>18</v>
      </c>
      <c r="H1273" s="6" t="s">
        <v>2874</v>
      </c>
    </row>
    <row r="1274" spans="1:8" ht="18.75" customHeight="1">
      <c r="A1274" s="10" t="s">
        <v>112</v>
      </c>
      <c r="B1274" s="34" t="str">
        <f>_xlfn.LET(_xlpm.inp,$B$1273,_xlpm.nInp,_xlfn.LET(_xlpm.raw,UPPER(TRIM($B$1273)),_xlpm.clean,SUBSTITUTE(SUBSTITUTE(SUBSTITUTE(SUBSTITUTE(SUBSTITUTE(_xlpm.raw,"，",","),"、",","),"；",","),"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74" s="19"/>
      <c r="D1274" s="6"/>
      <c r="E1274" s="6"/>
      <c r="F1274" s="6">
        <v>398</v>
      </c>
      <c r="G1274" s="6" t="s">
        <v>18</v>
      </c>
      <c r="H1274" s="6" t="s">
        <v>2874</v>
      </c>
    </row>
    <row r="1275" spans="1:8" ht="18.75" customHeight="1">
      <c r="A1275" s="10" t="s">
        <v>113</v>
      </c>
      <c r="B1275" s="35" t="str">
        <f>_xlfn.LET(_xlpm.inp,$B$1273,_xlpm.nStd,_xlfn.LET(_xlpm.raw,UPPER(TRIM($G$1265)),_xlpm.clean,SUBSTITUTE(SUBSTITUTE(SUBSTITUTE(SUBSTITUTE(SUBSTITUTE(_xlpm.raw,"，",","),"、",","),"；",","),"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75" s="18"/>
      <c r="D1275" s="6"/>
      <c r="E1275" s="6"/>
      <c r="F1275" s="6">
        <v>398</v>
      </c>
      <c r="G1275" s="6" t="s">
        <v>18</v>
      </c>
      <c r="H1275" s="6" t="s">
        <v>2874</v>
      </c>
    </row>
    <row r="1276" spans="1:8" ht="18.75" customHeight="1">
      <c r="A1276" s="37" t="s">
        <v>114</v>
      </c>
      <c r="B1276" s="52" t="str">
        <f>_xlfn.LET(_xlpm.inp,$B$1273,_xlpm.p,$H$1265,IF(OR(LEN(TRIM(_xlpm.inp))=0,LEN(TRIM(_xlpm.p))=0,_xlpm.p=0),"",_xlpm.p))</f>
        <v/>
      </c>
      <c r="C1276" s="53"/>
      <c r="D1276" s="6"/>
      <c r="E1276" s="6"/>
      <c r="F1276" s="6">
        <v>398</v>
      </c>
      <c r="G1276" s="6" t="s">
        <v>18</v>
      </c>
      <c r="H1276" s="6" t="s">
        <v>2874</v>
      </c>
    </row>
    <row r="1277" spans="1:8" ht="18.75" customHeight="1" thickBot="1">
      <c r="A1277" s="12"/>
      <c r="B1277" s="54"/>
      <c r="C1277" s="55"/>
      <c r="D1277" s="6"/>
      <c r="E1277" s="6"/>
      <c r="F1277" s="6">
        <v>398</v>
      </c>
      <c r="G1277" s="6" t="s">
        <v>18</v>
      </c>
      <c r="H1277" s="6" t="s">
        <v>2874</v>
      </c>
    </row>
    <row r="1278" spans="1:8" ht="58.5" customHeight="1" thickTop="1" thickBot="1">
      <c r="A1278" s="8" t="s">
        <v>2879</v>
      </c>
      <c r="B1278" s="56" t="s">
        <v>2880</v>
      </c>
      <c r="C1278" s="73"/>
      <c r="D1278" s="6"/>
      <c r="E1278" s="6"/>
      <c r="F1278" s="6">
        <v>399</v>
      </c>
      <c r="G1278" s="6" t="s">
        <v>28</v>
      </c>
      <c r="H1278" s="6" t="s">
        <v>2881</v>
      </c>
    </row>
    <row r="1279" spans="1:8" ht="18.75" customHeight="1">
      <c r="A1279" s="9"/>
      <c r="B1279" s="74"/>
      <c r="C1279" s="75"/>
      <c r="D1279" s="6"/>
      <c r="E1279" s="6"/>
      <c r="F1279" s="6">
        <v>399</v>
      </c>
      <c r="G1279" s="6" t="s">
        <v>28</v>
      </c>
      <c r="H1279" s="6" t="s">
        <v>2881</v>
      </c>
    </row>
    <row r="1280" spans="1:8" ht="18.75" customHeight="1">
      <c r="A1280" s="10" t="s">
        <v>107</v>
      </c>
      <c r="B1280" s="64" t="s">
        <v>2882</v>
      </c>
      <c r="C1280" s="65"/>
      <c r="D1280" s="6"/>
      <c r="E1280" s="6"/>
      <c r="F1280" s="6">
        <v>399</v>
      </c>
      <c r="G1280" s="6" t="s">
        <v>28</v>
      </c>
      <c r="H1280" s="6" t="s">
        <v>2881</v>
      </c>
    </row>
    <row r="1281" spans="1:8" ht="18.75" customHeight="1">
      <c r="A1281" s="10" t="s">
        <v>108</v>
      </c>
      <c r="B1281" s="64" t="s">
        <v>2883</v>
      </c>
      <c r="C1281" s="65"/>
      <c r="D1281" s="6"/>
      <c r="E1281" s="6"/>
      <c r="F1281" s="6">
        <v>399</v>
      </c>
      <c r="G1281" s="6" t="s">
        <v>28</v>
      </c>
      <c r="H1281" s="6" t="s">
        <v>2881</v>
      </c>
    </row>
    <row r="1282" spans="1:8" ht="18.75" customHeight="1">
      <c r="A1282" s="10" t="s">
        <v>109</v>
      </c>
      <c r="B1282" s="64" t="s">
        <v>2884</v>
      </c>
      <c r="C1282" s="65"/>
      <c r="D1282" s="6"/>
      <c r="E1282" s="6"/>
      <c r="F1282" s="6">
        <v>399</v>
      </c>
      <c r="G1282" s="6" t="s">
        <v>28</v>
      </c>
      <c r="H1282" s="6" t="s">
        <v>2881</v>
      </c>
    </row>
    <row r="1283" spans="1:8" ht="18.75" customHeight="1">
      <c r="A1283" s="10" t="s">
        <v>110</v>
      </c>
      <c r="B1283" s="64" t="s">
        <v>2885</v>
      </c>
      <c r="C1283" s="65"/>
      <c r="D1283" s="6"/>
      <c r="E1283" s="6"/>
      <c r="F1283" s="6">
        <v>399</v>
      </c>
      <c r="G1283" s="6" t="s">
        <v>28</v>
      </c>
      <c r="H1283" s="6" t="s">
        <v>2881</v>
      </c>
    </row>
    <row r="1284" spans="1:8" ht="18.75" customHeight="1">
      <c r="A1284" s="10"/>
      <c r="B1284" s="62"/>
      <c r="C1284" s="63"/>
      <c r="D1284" s="6"/>
      <c r="E1284" s="6"/>
      <c r="F1284" s="6">
        <v>399</v>
      </c>
      <c r="G1284" s="6" t="s">
        <v>28</v>
      </c>
      <c r="H1284" s="6" t="s">
        <v>2881</v>
      </c>
    </row>
    <row r="1285" spans="1:8" ht="18.75" customHeight="1" thickBot="1">
      <c r="A1285" s="10"/>
      <c r="B1285" s="66"/>
      <c r="C1285" s="67"/>
      <c r="D1285" s="6"/>
      <c r="E1285" s="6"/>
      <c r="F1285" s="6">
        <v>399</v>
      </c>
      <c r="G1285" s="6" t="s">
        <v>28</v>
      </c>
      <c r="H1285" s="6" t="s">
        <v>2881</v>
      </c>
    </row>
    <row r="1286" spans="1:8" ht="18.75" customHeight="1" thickBot="1">
      <c r="A1286" s="11" t="s">
        <v>111</v>
      </c>
      <c r="B1286" s="25"/>
      <c r="C1286" s="7"/>
      <c r="D1286" s="6"/>
      <c r="E1286" s="6"/>
      <c r="F1286" s="6">
        <v>399</v>
      </c>
      <c r="G1286" s="6" t="s">
        <v>28</v>
      </c>
      <c r="H1286" s="6" t="s">
        <v>2881</v>
      </c>
    </row>
    <row r="1287" spans="1:8" ht="18.75" customHeight="1">
      <c r="A1287" s="10" t="s">
        <v>112</v>
      </c>
      <c r="B1287" s="34" t="str">
        <f>_xlfn.LET(_xlpm.inp,$B$1286,_xlpm.nInp,_xlfn.LET(_xlpm.raw,UPPER(TRIM($B$1286)),_xlpm.clean,SUBSTITUTE(SUBSTITUTE(SUBSTITUTE(SUBSTITUTE(SUBSTITUTE(_xlpm.raw,"，",","),"、",","),"；",","),"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87" s="19"/>
      <c r="D1287" s="6"/>
      <c r="E1287" s="6"/>
      <c r="F1287" s="6">
        <v>399</v>
      </c>
      <c r="G1287" s="6" t="s">
        <v>28</v>
      </c>
      <c r="H1287" s="6" t="s">
        <v>2881</v>
      </c>
    </row>
    <row r="1288" spans="1:8" ht="18.75" customHeight="1">
      <c r="A1288" s="10" t="s">
        <v>113</v>
      </c>
      <c r="B1288" s="35" t="str">
        <f>_xlfn.LET(_xlpm.inp,$B$1286,_xlpm.nStd,_xlfn.LET(_xlpm.raw,UPPER(TRIM($G$1278)),_xlpm.clean,SUBSTITUTE(SUBSTITUTE(SUBSTITUTE(SUBSTITUTE(SUBSTITUTE(_xlpm.raw,"，",","),"、",","),"；",","),"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88" s="18"/>
      <c r="D1288" s="6"/>
      <c r="E1288" s="6"/>
      <c r="F1288" s="6">
        <v>399</v>
      </c>
      <c r="G1288" s="6" t="s">
        <v>28</v>
      </c>
      <c r="H1288" s="6" t="s">
        <v>2881</v>
      </c>
    </row>
    <row r="1289" spans="1:8" ht="18.75" customHeight="1">
      <c r="A1289" s="37" t="s">
        <v>114</v>
      </c>
      <c r="B1289" s="52" t="str">
        <f>_xlfn.LET(_xlpm.inp,$B$1286,_xlpm.p,$H$1278,IF(OR(LEN(TRIM(_xlpm.inp))=0,LEN(TRIM(_xlpm.p))=0,_xlpm.p=0),"",_xlpm.p))</f>
        <v/>
      </c>
      <c r="C1289" s="53"/>
      <c r="D1289" s="6"/>
      <c r="E1289" s="6"/>
      <c r="F1289" s="6">
        <v>399</v>
      </c>
      <c r="G1289" s="6" t="s">
        <v>28</v>
      </c>
      <c r="H1289" s="6" t="s">
        <v>2881</v>
      </c>
    </row>
    <row r="1290" spans="1:8" ht="18.75" customHeight="1" thickBot="1">
      <c r="A1290" s="12"/>
      <c r="B1290" s="54"/>
      <c r="C1290" s="55"/>
      <c r="D1290" s="6"/>
      <c r="E1290" s="6"/>
      <c r="F1290" s="6">
        <v>399</v>
      </c>
      <c r="G1290" s="6" t="s">
        <v>28</v>
      </c>
      <c r="H1290" s="6" t="s">
        <v>2881</v>
      </c>
    </row>
    <row r="1291" spans="1:8" ht="58.5" customHeight="1" thickTop="1" thickBot="1">
      <c r="A1291" s="8" t="s">
        <v>2886</v>
      </c>
      <c r="B1291" s="56" t="s">
        <v>2887</v>
      </c>
      <c r="C1291" s="73"/>
      <c r="D1291" s="6"/>
      <c r="E1291" s="6"/>
      <c r="F1291" s="6">
        <v>400</v>
      </c>
      <c r="G1291" s="6" t="s">
        <v>18</v>
      </c>
      <c r="H1291" s="6" t="s">
        <v>2888</v>
      </c>
    </row>
    <row r="1292" spans="1:8" ht="18.75" customHeight="1">
      <c r="A1292" s="9"/>
      <c r="B1292" s="74"/>
      <c r="C1292" s="75"/>
      <c r="D1292" s="6"/>
      <c r="E1292" s="6"/>
      <c r="F1292" s="6">
        <v>400</v>
      </c>
      <c r="G1292" s="6" t="s">
        <v>18</v>
      </c>
      <c r="H1292" s="6" t="s">
        <v>2888</v>
      </c>
    </row>
    <row r="1293" spans="1:8" ht="18.75" customHeight="1">
      <c r="A1293" s="10" t="s">
        <v>107</v>
      </c>
      <c r="B1293" s="64" t="s">
        <v>2889</v>
      </c>
      <c r="C1293" s="65"/>
      <c r="D1293" s="6"/>
      <c r="E1293" s="6"/>
      <c r="F1293" s="6">
        <v>400</v>
      </c>
      <c r="G1293" s="6" t="s">
        <v>18</v>
      </c>
      <c r="H1293" s="6" t="s">
        <v>2888</v>
      </c>
    </row>
    <row r="1294" spans="1:8" ht="18.75" customHeight="1">
      <c r="A1294" s="10" t="s">
        <v>108</v>
      </c>
      <c r="B1294" s="64" t="s">
        <v>2890</v>
      </c>
      <c r="C1294" s="65"/>
      <c r="D1294" s="6"/>
      <c r="E1294" s="6"/>
      <c r="F1294" s="6">
        <v>400</v>
      </c>
      <c r="G1294" s="6" t="s">
        <v>18</v>
      </c>
      <c r="H1294" s="6" t="s">
        <v>2888</v>
      </c>
    </row>
    <row r="1295" spans="1:8" ht="18.75" customHeight="1">
      <c r="A1295" s="10" t="s">
        <v>109</v>
      </c>
      <c r="B1295" s="64" t="s">
        <v>2891</v>
      </c>
      <c r="C1295" s="65"/>
      <c r="D1295" s="6"/>
      <c r="E1295" s="6"/>
      <c r="F1295" s="6">
        <v>400</v>
      </c>
      <c r="G1295" s="6" t="s">
        <v>18</v>
      </c>
      <c r="H1295" s="6" t="s">
        <v>2888</v>
      </c>
    </row>
    <row r="1296" spans="1:8" ht="18.75" customHeight="1">
      <c r="A1296" s="10" t="s">
        <v>110</v>
      </c>
      <c r="B1296" s="64" t="s">
        <v>2892</v>
      </c>
      <c r="C1296" s="65"/>
      <c r="D1296" s="6"/>
      <c r="E1296" s="6"/>
      <c r="F1296" s="6">
        <v>400</v>
      </c>
      <c r="G1296" s="6" t="s">
        <v>18</v>
      </c>
      <c r="H1296" s="6" t="s">
        <v>2888</v>
      </c>
    </row>
    <row r="1297" spans="1:8" ht="18.75" customHeight="1">
      <c r="A1297" s="10"/>
      <c r="B1297" s="62"/>
      <c r="C1297" s="63"/>
      <c r="D1297" s="6"/>
      <c r="E1297" s="6"/>
      <c r="F1297" s="6">
        <v>400</v>
      </c>
      <c r="G1297" s="6" t="s">
        <v>18</v>
      </c>
      <c r="H1297" s="6" t="s">
        <v>2888</v>
      </c>
    </row>
    <row r="1298" spans="1:8" ht="18.75" customHeight="1" thickBot="1">
      <c r="A1298" s="10"/>
      <c r="B1298" s="66"/>
      <c r="C1298" s="67"/>
      <c r="D1298" s="6"/>
      <c r="E1298" s="6"/>
      <c r="F1298" s="6">
        <v>400</v>
      </c>
      <c r="G1298" s="6" t="s">
        <v>18</v>
      </c>
      <c r="H1298" s="6" t="s">
        <v>2888</v>
      </c>
    </row>
    <row r="1299" spans="1:8" ht="18.75" customHeight="1" thickBot="1">
      <c r="A1299" s="11" t="s">
        <v>111</v>
      </c>
      <c r="B1299" s="25"/>
      <c r="C1299" s="7"/>
      <c r="D1299" s="6"/>
      <c r="E1299" s="6"/>
      <c r="F1299" s="6">
        <v>400</v>
      </c>
      <c r="G1299" s="6" t="s">
        <v>18</v>
      </c>
      <c r="H1299" s="6" t="s">
        <v>2888</v>
      </c>
    </row>
    <row r="1300" spans="1:8" ht="18.75" customHeight="1">
      <c r="A1300" s="10" t="s">
        <v>112</v>
      </c>
      <c r="B1300" s="34" t="str">
        <f>_xlfn.LET(_xlpm.inp,$B$1299,_xlpm.nInp,_xlfn.LET(_xlpm.raw,UPPER(TRIM($B$1299)),_xlpm.clean,SUBSTITUTE(SUBSTITUTE(SUBSTITUTE(SUBSTITUTE(SUBSTITUTE(_xlpm.raw,"，",","),"、",","),"；",","),"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0" s="19"/>
      <c r="D1300" s="6"/>
      <c r="E1300" s="6"/>
      <c r="F1300" s="6">
        <v>400</v>
      </c>
      <c r="G1300" s="6" t="s">
        <v>18</v>
      </c>
      <c r="H1300" s="6" t="s">
        <v>2888</v>
      </c>
    </row>
    <row r="1301" spans="1:8" ht="18.75" customHeight="1">
      <c r="A1301" s="10" t="s">
        <v>113</v>
      </c>
      <c r="B1301" s="35" t="str">
        <f>_xlfn.LET(_xlpm.inp,$B$1299,_xlpm.nStd,_xlfn.LET(_xlpm.raw,UPPER(TRIM($G$1291)),_xlpm.clean,SUBSTITUTE(SUBSTITUTE(SUBSTITUTE(SUBSTITUTE(SUBSTITUTE(_xlpm.raw,"，",","),"、",","),"；",","),"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01" s="18"/>
      <c r="D1301" s="6"/>
      <c r="E1301" s="6"/>
      <c r="F1301" s="6">
        <v>400</v>
      </c>
      <c r="G1301" s="6" t="s">
        <v>18</v>
      </c>
      <c r="H1301" s="6" t="s">
        <v>2888</v>
      </c>
    </row>
    <row r="1302" spans="1:8" ht="18.75" customHeight="1">
      <c r="A1302" s="37" t="s">
        <v>114</v>
      </c>
      <c r="B1302" s="52" t="str">
        <f>_xlfn.LET(_xlpm.inp,$B$1299,_xlpm.p,$H$1291,IF(OR(LEN(TRIM(_xlpm.inp))=0,LEN(TRIM(_xlpm.p))=0,_xlpm.p=0),"",_xlpm.p))</f>
        <v/>
      </c>
      <c r="C1302" s="53"/>
      <c r="D1302" s="6"/>
      <c r="E1302" s="6"/>
      <c r="F1302" s="6">
        <v>400</v>
      </c>
      <c r="G1302" s="6" t="s">
        <v>18</v>
      </c>
      <c r="H1302" s="6" t="s">
        <v>2888</v>
      </c>
    </row>
    <row r="1303" spans="1:8" ht="18.75" customHeight="1" thickBot="1">
      <c r="A1303" s="12"/>
      <c r="B1303" s="54"/>
      <c r="C1303" s="55"/>
      <c r="D1303" s="6"/>
      <c r="E1303" s="6"/>
      <c r="F1303" s="6">
        <v>400</v>
      </c>
      <c r="G1303" s="6" t="s">
        <v>18</v>
      </c>
      <c r="H1303" s="6" t="s">
        <v>2888</v>
      </c>
    </row>
    <row r="1304" spans="1:8" ht="17.25" thickTop="1">
      <c r="A1304" s="40"/>
      <c r="B1304" s="83"/>
      <c r="C1304" s="83"/>
      <c r="D1304" s="6"/>
      <c r="E1304" s="6"/>
      <c r="F1304" s="6"/>
      <c r="G1304" s="6"/>
      <c r="H1304" s="6"/>
    </row>
  </sheetData>
  <mergeCells count="1004">
    <mergeCell ref="B1303:C1303"/>
    <mergeCell ref="B1304:C1304"/>
    <mergeCell ref="B1294:C1294"/>
    <mergeCell ref="B1295:C1295"/>
    <mergeCell ref="B1296:C1296"/>
    <mergeCell ref="B1297:C1297"/>
    <mergeCell ref="B1298:C1298"/>
    <mergeCell ref="B1302:C1302"/>
    <mergeCell ref="B1285:C1285"/>
    <mergeCell ref="B1289:C1289"/>
    <mergeCell ref="B1290:C1290"/>
    <mergeCell ref="B1291:C1291"/>
    <mergeCell ref="B1292:C1292"/>
    <mergeCell ref="B1293:C1293"/>
    <mergeCell ref="B1279:C1279"/>
    <mergeCell ref="B1280:C1280"/>
    <mergeCell ref="B1281:C1281"/>
    <mergeCell ref="B1282:C1282"/>
    <mergeCell ref="B1283:C1283"/>
    <mergeCell ref="B1284:C1284"/>
    <mergeCell ref="B1270:C1270"/>
    <mergeCell ref="B1271:C1271"/>
    <mergeCell ref="B1272:C1272"/>
    <mergeCell ref="B1276:C1276"/>
    <mergeCell ref="B1277:C1277"/>
    <mergeCell ref="B1278:C1278"/>
    <mergeCell ref="B1264:C1264"/>
    <mergeCell ref="B1265:C1265"/>
    <mergeCell ref="B1266:C1266"/>
    <mergeCell ref="B1267:C1267"/>
    <mergeCell ref="B1268:C1268"/>
    <mergeCell ref="B1269:C1269"/>
    <mergeCell ref="B1255:C1255"/>
    <mergeCell ref="B1256:C1256"/>
    <mergeCell ref="B1257:C1257"/>
    <mergeCell ref="B1258:C1258"/>
    <mergeCell ref="B1259:C1259"/>
    <mergeCell ref="B1263:C1263"/>
    <mergeCell ref="B1246:C1246"/>
    <mergeCell ref="B1250:C1250"/>
    <mergeCell ref="B1251:C1251"/>
    <mergeCell ref="B1252:C1252"/>
    <mergeCell ref="B1253:C1253"/>
    <mergeCell ref="B1254:C1254"/>
    <mergeCell ref="B1240:C1240"/>
    <mergeCell ref="B1241:C1241"/>
    <mergeCell ref="B1242:C1242"/>
    <mergeCell ref="B1243:C1243"/>
    <mergeCell ref="B1244:C1244"/>
    <mergeCell ref="B1245:C1245"/>
    <mergeCell ref="B1231:C1231"/>
    <mergeCell ref="B1232:C1232"/>
    <mergeCell ref="B1233:C1233"/>
    <mergeCell ref="B1237:C1237"/>
    <mergeCell ref="B1238:C1238"/>
    <mergeCell ref="B1239:C1239"/>
    <mergeCell ref="B1225:C1225"/>
    <mergeCell ref="B1226:C1226"/>
    <mergeCell ref="B1227:C1227"/>
    <mergeCell ref="B1228:C1228"/>
    <mergeCell ref="B1229:C1229"/>
    <mergeCell ref="B1230:C1230"/>
    <mergeCell ref="B1216:C1216"/>
    <mergeCell ref="B1217:C1217"/>
    <mergeCell ref="B1218:C1218"/>
    <mergeCell ref="B1219:C1219"/>
    <mergeCell ref="B1220:C1220"/>
    <mergeCell ref="B1224:C1224"/>
    <mergeCell ref="B1207:C1207"/>
    <mergeCell ref="B1211:C1211"/>
    <mergeCell ref="B1212:C1212"/>
    <mergeCell ref="B1213:C1213"/>
    <mergeCell ref="B1214:C1214"/>
    <mergeCell ref="B1215:C1215"/>
    <mergeCell ref="B1201:C1201"/>
    <mergeCell ref="B1202:C1202"/>
    <mergeCell ref="B1203:C1203"/>
    <mergeCell ref="B1204:C1204"/>
    <mergeCell ref="B1205:C1205"/>
    <mergeCell ref="B1206:C1206"/>
    <mergeCell ref="B1192:C1192"/>
    <mergeCell ref="B1193:C1193"/>
    <mergeCell ref="B1194:C1194"/>
    <mergeCell ref="B1198:C1198"/>
    <mergeCell ref="B1199:C1199"/>
    <mergeCell ref="B1200:C1200"/>
    <mergeCell ref="B1186:C1186"/>
    <mergeCell ref="B1187:C1187"/>
    <mergeCell ref="B1188:C1188"/>
    <mergeCell ref="B1189:C1189"/>
    <mergeCell ref="B1190:C1190"/>
    <mergeCell ref="B1191:C1191"/>
    <mergeCell ref="B1177:C1177"/>
    <mergeCell ref="B1178:C1178"/>
    <mergeCell ref="B1179:C1179"/>
    <mergeCell ref="B1180:C1180"/>
    <mergeCell ref="B1181:C1181"/>
    <mergeCell ref="B1185:C1185"/>
    <mergeCell ref="B1168:C1168"/>
    <mergeCell ref="B1172:C1172"/>
    <mergeCell ref="B1173:C1173"/>
    <mergeCell ref="B1174:C1174"/>
    <mergeCell ref="B1175:C1175"/>
    <mergeCell ref="B1176:C1176"/>
    <mergeCell ref="B1162:C1162"/>
    <mergeCell ref="B1163:C1163"/>
    <mergeCell ref="B1164:C1164"/>
    <mergeCell ref="B1165:C1165"/>
    <mergeCell ref="B1166:C1166"/>
    <mergeCell ref="B1167:C1167"/>
    <mergeCell ref="B1153:C1153"/>
    <mergeCell ref="B1154:C1154"/>
    <mergeCell ref="B1155:C1155"/>
    <mergeCell ref="B1159:C1159"/>
    <mergeCell ref="B1160:C1160"/>
    <mergeCell ref="B1161:C1161"/>
    <mergeCell ref="B1147:C1147"/>
    <mergeCell ref="B1148:C1148"/>
    <mergeCell ref="B1149:C1149"/>
    <mergeCell ref="B1150:C1150"/>
    <mergeCell ref="B1151:C1151"/>
    <mergeCell ref="B1152:C1152"/>
    <mergeCell ref="B1138:C1138"/>
    <mergeCell ref="B1139:C1139"/>
    <mergeCell ref="B1140:C1140"/>
    <mergeCell ref="B1141:C1141"/>
    <mergeCell ref="B1142:C1142"/>
    <mergeCell ref="B1146:C1146"/>
    <mergeCell ref="B1129:C1129"/>
    <mergeCell ref="B1133:C1133"/>
    <mergeCell ref="B1134:C1134"/>
    <mergeCell ref="B1135:C1135"/>
    <mergeCell ref="B1136:C1136"/>
    <mergeCell ref="B1137:C1137"/>
    <mergeCell ref="B1123:C1123"/>
    <mergeCell ref="B1124:C1124"/>
    <mergeCell ref="B1125:C1125"/>
    <mergeCell ref="B1126:C1126"/>
    <mergeCell ref="B1127:C1127"/>
    <mergeCell ref="B1128:C1128"/>
    <mergeCell ref="B1114:C1114"/>
    <mergeCell ref="B1115:C1115"/>
    <mergeCell ref="B1116:C1116"/>
    <mergeCell ref="B1120:C1120"/>
    <mergeCell ref="B1121:C1121"/>
    <mergeCell ref="B1122:C1122"/>
    <mergeCell ref="B1108:C1108"/>
    <mergeCell ref="B1109:C1109"/>
    <mergeCell ref="B1110:C1110"/>
    <mergeCell ref="B1111:C1111"/>
    <mergeCell ref="B1112:C1112"/>
    <mergeCell ref="B1113:C1113"/>
    <mergeCell ref="B1099:C1099"/>
    <mergeCell ref="B1100:C1100"/>
    <mergeCell ref="B1101:C1101"/>
    <mergeCell ref="B1102:C1102"/>
    <mergeCell ref="B1103:C1103"/>
    <mergeCell ref="B1107:C1107"/>
    <mergeCell ref="B1090:C1090"/>
    <mergeCell ref="B1094:C1094"/>
    <mergeCell ref="B1095:C1095"/>
    <mergeCell ref="B1096:C1096"/>
    <mergeCell ref="B1097:C1097"/>
    <mergeCell ref="B1098:C1098"/>
    <mergeCell ref="B1084:C1084"/>
    <mergeCell ref="B1085:C1085"/>
    <mergeCell ref="B1086:C1086"/>
    <mergeCell ref="B1087:C1087"/>
    <mergeCell ref="B1088:C1088"/>
    <mergeCell ref="B1089:C1089"/>
    <mergeCell ref="B1075:C1075"/>
    <mergeCell ref="B1076:C1076"/>
    <mergeCell ref="B1077:C1077"/>
    <mergeCell ref="B1081:C1081"/>
    <mergeCell ref="B1082:C1082"/>
    <mergeCell ref="B1083:C1083"/>
    <mergeCell ref="B1069:C1069"/>
    <mergeCell ref="B1070:C1070"/>
    <mergeCell ref="B1071:C1071"/>
    <mergeCell ref="B1072:C1072"/>
    <mergeCell ref="B1073:C1073"/>
    <mergeCell ref="B1074:C1074"/>
    <mergeCell ref="B1060:C1060"/>
    <mergeCell ref="B1061:C1061"/>
    <mergeCell ref="B1062:C1062"/>
    <mergeCell ref="B1063:C1063"/>
    <mergeCell ref="B1064:C1064"/>
    <mergeCell ref="B1068:C1068"/>
    <mergeCell ref="B1051:C1051"/>
    <mergeCell ref="B1055:C1055"/>
    <mergeCell ref="B1056:C1056"/>
    <mergeCell ref="B1057:C1057"/>
    <mergeCell ref="B1058:C1058"/>
    <mergeCell ref="B1059:C1059"/>
    <mergeCell ref="B1045:C1045"/>
    <mergeCell ref="B1046:C1046"/>
    <mergeCell ref="B1047:C1047"/>
    <mergeCell ref="B1048:C1048"/>
    <mergeCell ref="B1049:C1049"/>
    <mergeCell ref="B1050:C1050"/>
    <mergeCell ref="B1036:C1036"/>
    <mergeCell ref="B1037:C1037"/>
    <mergeCell ref="B1038:C1038"/>
    <mergeCell ref="B1042:C1042"/>
    <mergeCell ref="B1043:C1043"/>
    <mergeCell ref="B1044:C1044"/>
    <mergeCell ref="B1030:C1030"/>
    <mergeCell ref="B1031:C1031"/>
    <mergeCell ref="B1032:C1032"/>
    <mergeCell ref="B1033:C1033"/>
    <mergeCell ref="B1034:C1034"/>
    <mergeCell ref="B1035:C1035"/>
    <mergeCell ref="B1021:C1021"/>
    <mergeCell ref="B1022:C1022"/>
    <mergeCell ref="B1023:C1023"/>
    <mergeCell ref="B1024:C1024"/>
    <mergeCell ref="B1025:C1025"/>
    <mergeCell ref="B1029:C1029"/>
    <mergeCell ref="B1012:C1012"/>
    <mergeCell ref="B1016:C1016"/>
    <mergeCell ref="B1017:C1017"/>
    <mergeCell ref="B1018:C1018"/>
    <mergeCell ref="B1019:C1019"/>
    <mergeCell ref="B1020:C1020"/>
    <mergeCell ref="B1006:C1006"/>
    <mergeCell ref="B1007:C1007"/>
    <mergeCell ref="B1008:C1008"/>
    <mergeCell ref="B1009:C1009"/>
    <mergeCell ref="B1010:C1010"/>
    <mergeCell ref="B1011:C1011"/>
    <mergeCell ref="B997:C997"/>
    <mergeCell ref="B998:C998"/>
    <mergeCell ref="B999:C999"/>
    <mergeCell ref="B1003:C1003"/>
    <mergeCell ref="B1004:C1004"/>
    <mergeCell ref="B1005:C1005"/>
    <mergeCell ref="B991:C991"/>
    <mergeCell ref="B992:C992"/>
    <mergeCell ref="B993:C993"/>
    <mergeCell ref="B994:C994"/>
    <mergeCell ref="B995:C995"/>
    <mergeCell ref="B996:C996"/>
    <mergeCell ref="B982:C982"/>
    <mergeCell ref="B983:C983"/>
    <mergeCell ref="B984:C984"/>
    <mergeCell ref="B985:C985"/>
    <mergeCell ref="B986:C986"/>
    <mergeCell ref="B990:C990"/>
    <mergeCell ref="B973:C973"/>
    <mergeCell ref="B977:C977"/>
    <mergeCell ref="B978:C978"/>
    <mergeCell ref="B979:C979"/>
    <mergeCell ref="B980:C980"/>
    <mergeCell ref="B981:C981"/>
    <mergeCell ref="B967:C967"/>
    <mergeCell ref="B968:C968"/>
    <mergeCell ref="B969:C969"/>
    <mergeCell ref="B970:C970"/>
    <mergeCell ref="B971:C971"/>
    <mergeCell ref="B972:C972"/>
    <mergeCell ref="B958:C958"/>
    <mergeCell ref="B959:C959"/>
    <mergeCell ref="B960:C960"/>
    <mergeCell ref="B964:C964"/>
    <mergeCell ref="B965:C965"/>
    <mergeCell ref="B966:C966"/>
    <mergeCell ref="B952:C952"/>
    <mergeCell ref="B953:C953"/>
    <mergeCell ref="B954:C954"/>
    <mergeCell ref="B955:C955"/>
    <mergeCell ref="B956:C956"/>
    <mergeCell ref="B957:C957"/>
    <mergeCell ref="B943:C943"/>
    <mergeCell ref="B944:C944"/>
    <mergeCell ref="B945:C945"/>
    <mergeCell ref="B946:C946"/>
    <mergeCell ref="B947:C947"/>
    <mergeCell ref="B951:C951"/>
    <mergeCell ref="B934:C934"/>
    <mergeCell ref="B938:C938"/>
    <mergeCell ref="B939:C939"/>
    <mergeCell ref="B940:C940"/>
    <mergeCell ref="B941:C941"/>
    <mergeCell ref="B942:C942"/>
    <mergeCell ref="B928:C928"/>
    <mergeCell ref="B929:C929"/>
    <mergeCell ref="B930:C930"/>
    <mergeCell ref="B931:C931"/>
    <mergeCell ref="B932:C932"/>
    <mergeCell ref="B933:C933"/>
    <mergeCell ref="B919:C919"/>
    <mergeCell ref="B920:C920"/>
    <mergeCell ref="B921:C921"/>
    <mergeCell ref="B925:C925"/>
    <mergeCell ref="B926:C926"/>
    <mergeCell ref="B927:C927"/>
    <mergeCell ref="B913:C913"/>
    <mergeCell ref="B914:C914"/>
    <mergeCell ref="B915:C915"/>
    <mergeCell ref="B916:C916"/>
    <mergeCell ref="B917:C917"/>
    <mergeCell ref="B918:C918"/>
    <mergeCell ref="B904:C904"/>
    <mergeCell ref="B905:C905"/>
    <mergeCell ref="B906:C906"/>
    <mergeCell ref="B907:C907"/>
    <mergeCell ref="B908:C908"/>
    <mergeCell ref="B912:C912"/>
    <mergeCell ref="B895:C895"/>
    <mergeCell ref="B899:C899"/>
    <mergeCell ref="B900:C900"/>
    <mergeCell ref="B901:C901"/>
    <mergeCell ref="B902:C902"/>
    <mergeCell ref="B903:C903"/>
    <mergeCell ref="B889:C889"/>
    <mergeCell ref="B890:C890"/>
    <mergeCell ref="B891:C891"/>
    <mergeCell ref="B892:C892"/>
    <mergeCell ref="B893:C893"/>
    <mergeCell ref="B894:C894"/>
    <mergeCell ref="B880:C880"/>
    <mergeCell ref="B881:C881"/>
    <mergeCell ref="B882:C882"/>
    <mergeCell ref="B886:C886"/>
    <mergeCell ref="B887:C887"/>
    <mergeCell ref="B888:C888"/>
    <mergeCell ref="B874:C874"/>
    <mergeCell ref="B875:C875"/>
    <mergeCell ref="B876:C876"/>
    <mergeCell ref="B877:C877"/>
    <mergeCell ref="B878:C878"/>
    <mergeCell ref="B879:C879"/>
    <mergeCell ref="B865:C865"/>
    <mergeCell ref="B866:C866"/>
    <mergeCell ref="B867:C867"/>
    <mergeCell ref="B868:C868"/>
    <mergeCell ref="B869:C869"/>
    <mergeCell ref="B873:C873"/>
    <mergeCell ref="B856:C856"/>
    <mergeCell ref="B860:C860"/>
    <mergeCell ref="B861:C861"/>
    <mergeCell ref="B862:C862"/>
    <mergeCell ref="B863:C863"/>
    <mergeCell ref="B864:C864"/>
    <mergeCell ref="B850:C850"/>
    <mergeCell ref="B851:C851"/>
    <mergeCell ref="B852:C852"/>
    <mergeCell ref="B853:C853"/>
    <mergeCell ref="B854:C854"/>
    <mergeCell ref="B855:C855"/>
    <mergeCell ref="B841:C841"/>
    <mergeCell ref="B842:C842"/>
    <mergeCell ref="B843:C843"/>
    <mergeCell ref="B847:C847"/>
    <mergeCell ref="B848:C848"/>
    <mergeCell ref="B849:C849"/>
    <mergeCell ref="B835:C835"/>
    <mergeCell ref="B836:C836"/>
    <mergeCell ref="B837:C837"/>
    <mergeCell ref="B838:C838"/>
    <mergeCell ref="B839:C839"/>
    <mergeCell ref="B840:C840"/>
    <mergeCell ref="B826:C826"/>
    <mergeCell ref="B827:C827"/>
    <mergeCell ref="B828:C828"/>
    <mergeCell ref="B829:C829"/>
    <mergeCell ref="B830:C830"/>
    <mergeCell ref="B834:C834"/>
    <mergeCell ref="B817:C817"/>
    <mergeCell ref="B821:C821"/>
    <mergeCell ref="B822:C822"/>
    <mergeCell ref="B823:C823"/>
    <mergeCell ref="B824:C824"/>
    <mergeCell ref="B825:C825"/>
    <mergeCell ref="B811:C811"/>
    <mergeCell ref="B812:C812"/>
    <mergeCell ref="B813:C813"/>
    <mergeCell ref="B814:C814"/>
    <mergeCell ref="B815:C815"/>
    <mergeCell ref="B816:C816"/>
    <mergeCell ref="B802:C802"/>
    <mergeCell ref="B803:C803"/>
    <mergeCell ref="B804:C804"/>
    <mergeCell ref="B808:C808"/>
    <mergeCell ref="B809:C809"/>
    <mergeCell ref="B810:C810"/>
    <mergeCell ref="B796:C796"/>
    <mergeCell ref="B797:C797"/>
    <mergeCell ref="B798:C798"/>
    <mergeCell ref="B799:C799"/>
    <mergeCell ref="B800:C800"/>
    <mergeCell ref="B801:C801"/>
    <mergeCell ref="B787:C787"/>
    <mergeCell ref="B788:C788"/>
    <mergeCell ref="B789:C789"/>
    <mergeCell ref="B790:C790"/>
    <mergeCell ref="B791:C791"/>
    <mergeCell ref="B795:C795"/>
    <mergeCell ref="B778:C778"/>
    <mergeCell ref="B782:C782"/>
    <mergeCell ref="B783:C783"/>
    <mergeCell ref="B784:C784"/>
    <mergeCell ref="B785:C785"/>
    <mergeCell ref="B786:C786"/>
    <mergeCell ref="B772:C772"/>
    <mergeCell ref="B773:C773"/>
    <mergeCell ref="B774:C774"/>
    <mergeCell ref="B775:C775"/>
    <mergeCell ref="B776:C776"/>
    <mergeCell ref="B777:C777"/>
    <mergeCell ref="B763:C763"/>
    <mergeCell ref="B764:C764"/>
    <mergeCell ref="B765:C765"/>
    <mergeCell ref="B769:C769"/>
    <mergeCell ref="B770:C770"/>
    <mergeCell ref="B771:C771"/>
    <mergeCell ref="B757:C757"/>
    <mergeCell ref="B758:C758"/>
    <mergeCell ref="B759:C759"/>
    <mergeCell ref="B760:C760"/>
    <mergeCell ref="B761:C761"/>
    <mergeCell ref="B762:C762"/>
    <mergeCell ref="B748:C748"/>
    <mergeCell ref="B749:C749"/>
    <mergeCell ref="B750:C750"/>
    <mergeCell ref="B751:C751"/>
    <mergeCell ref="B752:C752"/>
    <mergeCell ref="B756:C756"/>
    <mergeCell ref="B739:C739"/>
    <mergeCell ref="B743:C743"/>
    <mergeCell ref="B744:C744"/>
    <mergeCell ref="B745:C745"/>
    <mergeCell ref="B746:C746"/>
    <mergeCell ref="B747:C747"/>
    <mergeCell ref="B733:C733"/>
    <mergeCell ref="B734:C734"/>
    <mergeCell ref="B735:C735"/>
    <mergeCell ref="B736:C736"/>
    <mergeCell ref="B737:C737"/>
    <mergeCell ref="B738:C738"/>
    <mergeCell ref="B724:C724"/>
    <mergeCell ref="B725:C725"/>
    <mergeCell ref="B726:C726"/>
    <mergeCell ref="B730:C730"/>
    <mergeCell ref="B731:C731"/>
    <mergeCell ref="B732:C732"/>
    <mergeCell ref="B718:C718"/>
    <mergeCell ref="B719:C719"/>
    <mergeCell ref="B720:C720"/>
    <mergeCell ref="B721:C721"/>
    <mergeCell ref="B722:C722"/>
    <mergeCell ref="B723:C723"/>
    <mergeCell ref="B709:C709"/>
    <mergeCell ref="B710:C710"/>
    <mergeCell ref="B711:C711"/>
    <mergeCell ref="B712:C712"/>
    <mergeCell ref="B713:C713"/>
    <mergeCell ref="B717:C717"/>
    <mergeCell ref="B700:C700"/>
    <mergeCell ref="B704:C704"/>
    <mergeCell ref="B705:C705"/>
    <mergeCell ref="B706:C706"/>
    <mergeCell ref="B707:C707"/>
    <mergeCell ref="B708:C708"/>
    <mergeCell ref="B694:C694"/>
    <mergeCell ref="B695:C695"/>
    <mergeCell ref="B696:C696"/>
    <mergeCell ref="B697:C697"/>
    <mergeCell ref="B698:C698"/>
    <mergeCell ref="B699:C699"/>
    <mergeCell ref="B685:C685"/>
    <mergeCell ref="B686:C686"/>
    <mergeCell ref="B687:C687"/>
    <mergeCell ref="B691:C691"/>
    <mergeCell ref="B692:C692"/>
    <mergeCell ref="B693:C693"/>
    <mergeCell ref="B679:C679"/>
    <mergeCell ref="B680:C680"/>
    <mergeCell ref="B681:C681"/>
    <mergeCell ref="B682:C682"/>
    <mergeCell ref="B683:C683"/>
    <mergeCell ref="B684:C684"/>
    <mergeCell ref="B670:C670"/>
    <mergeCell ref="B671:C671"/>
    <mergeCell ref="B672:C672"/>
    <mergeCell ref="B673:C673"/>
    <mergeCell ref="B674:C674"/>
    <mergeCell ref="B678:C678"/>
    <mergeCell ref="B661:C661"/>
    <mergeCell ref="B665:C665"/>
    <mergeCell ref="B666:C666"/>
    <mergeCell ref="B667:C667"/>
    <mergeCell ref="B668:C668"/>
    <mergeCell ref="B669:C669"/>
    <mergeCell ref="B655:C655"/>
    <mergeCell ref="B656:C656"/>
    <mergeCell ref="B657:C657"/>
    <mergeCell ref="B658:C658"/>
    <mergeCell ref="B659:C659"/>
    <mergeCell ref="B660:C660"/>
    <mergeCell ref="B646:C646"/>
    <mergeCell ref="B647:C647"/>
    <mergeCell ref="B648:C648"/>
    <mergeCell ref="B652:C652"/>
    <mergeCell ref="B653:C653"/>
    <mergeCell ref="B654:C654"/>
    <mergeCell ref="B640:C640"/>
    <mergeCell ref="B641:C641"/>
    <mergeCell ref="B642:C642"/>
    <mergeCell ref="B643:C643"/>
    <mergeCell ref="B644:C644"/>
    <mergeCell ref="B645:C645"/>
    <mergeCell ref="B631:C631"/>
    <mergeCell ref="B632:C632"/>
    <mergeCell ref="B633:C633"/>
    <mergeCell ref="B634:C634"/>
    <mergeCell ref="B635:C635"/>
    <mergeCell ref="B639:C639"/>
    <mergeCell ref="B622:C622"/>
    <mergeCell ref="B626:C626"/>
    <mergeCell ref="B627:C627"/>
    <mergeCell ref="B628:C628"/>
    <mergeCell ref="B629:C629"/>
    <mergeCell ref="B630:C630"/>
    <mergeCell ref="B616:C616"/>
    <mergeCell ref="B617:C617"/>
    <mergeCell ref="B618:C618"/>
    <mergeCell ref="B619:C619"/>
    <mergeCell ref="B620:C620"/>
    <mergeCell ref="B621:C621"/>
    <mergeCell ref="B607:C607"/>
    <mergeCell ref="B608:C608"/>
    <mergeCell ref="B609:C609"/>
    <mergeCell ref="B613:C613"/>
    <mergeCell ref="B614:C614"/>
    <mergeCell ref="B615:C615"/>
    <mergeCell ref="B601:C601"/>
    <mergeCell ref="B602:C602"/>
    <mergeCell ref="B603:C603"/>
    <mergeCell ref="B604:C604"/>
    <mergeCell ref="B605:C605"/>
    <mergeCell ref="B606:C606"/>
    <mergeCell ref="B592:C592"/>
    <mergeCell ref="B593:C593"/>
    <mergeCell ref="B594:C594"/>
    <mergeCell ref="B595:C595"/>
    <mergeCell ref="B596:C596"/>
    <mergeCell ref="B600:C600"/>
    <mergeCell ref="B583:C583"/>
    <mergeCell ref="B587:C587"/>
    <mergeCell ref="B588:C588"/>
    <mergeCell ref="B589:C589"/>
    <mergeCell ref="B590:C590"/>
    <mergeCell ref="B591:C591"/>
    <mergeCell ref="B577:C577"/>
    <mergeCell ref="B578:C578"/>
    <mergeCell ref="B579:C579"/>
    <mergeCell ref="B580:C580"/>
    <mergeCell ref="B581:C581"/>
    <mergeCell ref="B582:C582"/>
    <mergeCell ref="B568:C568"/>
    <mergeCell ref="B569:C569"/>
    <mergeCell ref="B570:C570"/>
    <mergeCell ref="B574:C574"/>
    <mergeCell ref="B575:C575"/>
    <mergeCell ref="B576:C576"/>
    <mergeCell ref="B562:C562"/>
    <mergeCell ref="B563:C563"/>
    <mergeCell ref="B564:C564"/>
    <mergeCell ref="B565:C565"/>
    <mergeCell ref="B566:C566"/>
    <mergeCell ref="B567:C567"/>
    <mergeCell ref="B553:C553"/>
    <mergeCell ref="B554:C554"/>
    <mergeCell ref="B555:C555"/>
    <mergeCell ref="B556:C556"/>
    <mergeCell ref="B557:C557"/>
    <mergeCell ref="B561:C561"/>
    <mergeCell ref="B544:C544"/>
    <mergeCell ref="B548:C548"/>
    <mergeCell ref="B549:C549"/>
    <mergeCell ref="B550:C550"/>
    <mergeCell ref="B551:C551"/>
    <mergeCell ref="B552:C552"/>
    <mergeCell ref="B538:C538"/>
    <mergeCell ref="B539:C539"/>
    <mergeCell ref="B540:C540"/>
    <mergeCell ref="B541:C541"/>
    <mergeCell ref="B542:C542"/>
    <mergeCell ref="B543:C543"/>
    <mergeCell ref="B529:C529"/>
    <mergeCell ref="B530:C530"/>
    <mergeCell ref="B531:C531"/>
    <mergeCell ref="B535:C535"/>
    <mergeCell ref="B536:C536"/>
    <mergeCell ref="B537:C537"/>
    <mergeCell ref="B523:C523"/>
    <mergeCell ref="B524:C524"/>
    <mergeCell ref="B525:C525"/>
    <mergeCell ref="B526:C526"/>
    <mergeCell ref="B527:C527"/>
    <mergeCell ref="B528:C528"/>
    <mergeCell ref="B514:C514"/>
    <mergeCell ref="B515:C515"/>
    <mergeCell ref="B516:C516"/>
    <mergeCell ref="B517:C517"/>
    <mergeCell ref="B518:C518"/>
    <mergeCell ref="B522:C522"/>
    <mergeCell ref="B505:C505"/>
    <mergeCell ref="B509:C509"/>
    <mergeCell ref="B510:C510"/>
    <mergeCell ref="B511:C511"/>
    <mergeCell ref="B512:C512"/>
    <mergeCell ref="B513:C513"/>
    <mergeCell ref="B499:C499"/>
    <mergeCell ref="B500:C500"/>
    <mergeCell ref="B501:C501"/>
    <mergeCell ref="B502:C502"/>
    <mergeCell ref="B503:C503"/>
    <mergeCell ref="B504:C504"/>
    <mergeCell ref="B490:C490"/>
    <mergeCell ref="B491:C491"/>
    <mergeCell ref="B492:C492"/>
    <mergeCell ref="B496:C496"/>
    <mergeCell ref="B497:C497"/>
    <mergeCell ref="B498:C498"/>
    <mergeCell ref="B484:C484"/>
    <mergeCell ref="B485:C485"/>
    <mergeCell ref="B486:C486"/>
    <mergeCell ref="B487:C487"/>
    <mergeCell ref="B488:C488"/>
    <mergeCell ref="B489:C489"/>
    <mergeCell ref="B475:C475"/>
    <mergeCell ref="B476:C476"/>
    <mergeCell ref="B477:C477"/>
    <mergeCell ref="B478:C478"/>
    <mergeCell ref="B479:C479"/>
    <mergeCell ref="B483:C483"/>
    <mergeCell ref="B466:C466"/>
    <mergeCell ref="B470:C470"/>
    <mergeCell ref="B471:C471"/>
    <mergeCell ref="B472:C472"/>
    <mergeCell ref="B473:C473"/>
    <mergeCell ref="B474:C474"/>
    <mergeCell ref="B460:C460"/>
    <mergeCell ref="B461:C461"/>
    <mergeCell ref="B462:C462"/>
    <mergeCell ref="B463:C463"/>
    <mergeCell ref="B464:C464"/>
    <mergeCell ref="B465:C465"/>
    <mergeCell ref="B451:C451"/>
    <mergeCell ref="B452:C452"/>
    <mergeCell ref="B453:C453"/>
    <mergeCell ref="B457:C457"/>
    <mergeCell ref="B458:C458"/>
    <mergeCell ref="B459:C459"/>
    <mergeCell ref="B445:C445"/>
    <mergeCell ref="B446:C446"/>
    <mergeCell ref="B447:C447"/>
    <mergeCell ref="B448:C448"/>
    <mergeCell ref="B449:C449"/>
    <mergeCell ref="B450:C450"/>
    <mergeCell ref="B436:C436"/>
    <mergeCell ref="B437:C437"/>
    <mergeCell ref="B438:C438"/>
    <mergeCell ref="B439:C439"/>
    <mergeCell ref="B440:C440"/>
    <mergeCell ref="B444:C444"/>
    <mergeCell ref="B427:C427"/>
    <mergeCell ref="B431:C431"/>
    <mergeCell ref="B432:C432"/>
    <mergeCell ref="B433:C433"/>
    <mergeCell ref="B434:C434"/>
    <mergeCell ref="B435:C435"/>
    <mergeCell ref="B421:C421"/>
    <mergeCell ref="B422:C422"/>
    <mergeCell ref="B423:C423"/>
    <mergeCell ref="B424:C424"/>
    <mergeCell ref="B425:C425"/>
    <mergeCell ref="B426:C426"/>
    <mergeCell ref="B412:C412"/>
    <mergeCell ref="B413:C413"/>
    <mergeCell ref="B414:C414"/>
    <mergeCell ref="B418:C418"/>
    <mergeCell ref="B419:C419"/>
    <mergeCell ref="B420:C420"/>
    <mergeCell ref="B406:C406"/>
    <mergeCell ref="B407:C407"/>
    <mergeCell ref="B408:C408"/>
    <mergeCell ref="B409:C409"/>
    <mergeCell ref="B410:C410"/>
    <mergeCell ref="B411:C411"/>
    <mergeCell ref="B397:C397"/>
    <mergeCell ref="B398:C398"/>
    <mergeCell ref="B399:C399"/>
    <mergeCell ref="B400:C400"/>
    <mergeCell ref="B401:C401"/>
    <mergeCell ref="B405:C405"/>
    <mergeCell ref="B388:C388"/>
    <mergeCell ref="B392:C392"/>
    <mergeCell ref="B393:C393"/>
    <mergeCell ref="B394:C394"/>
    <mergeCell ref="B395:C395"/>
    <mergeCell ref="B396:C396"/>
    <mergeCell ref="B382:C382"/>
    <mergeCell ref="B383:C383"/>
    <mergeCell ref="B384:C384"/>
    <mergeCell ref="B385:C385"/>
    <mergeCell ref="B386:C386"/>
    <mergeCell ref="B387:C387"/>
    <mergeCell ref="B373:C373"/>
    <mergeCell ref="B374:C374"/>
    <mergeCell ref="B375:C375"/>
    <mergeCell ref="B379:C379"/>
    <mergeCell ref="B380:C380"/>
    <mergeCell ref="B381:C381"/>
    <mergeCell ref="B367:C367"/>
    <mergeCell ref="B368:C368"/>
    <mergeCell ref="B369:C369"/>
    <mergeCell ref="B370:C370"/>
    <mergeCell ref="B371:C371"/>
    <mergeCell ref="B372:C372"/>
    <mergeCell ref="B358:C358"/>
    <mergeCell ref="B359:C359"/>
    <mergeCell ref="B360:C360"/>
    <mergeCell ref="B361:C361"/>
    <mergeCell ref="B362:C362"/>
    <mergeCell ref="B366:C366"/>
    <mergeCell ref="B349:C349"/>
    <mergeCell ref="B353:C353"/>
    <mergeCell ref="B354:C354"/>
    <mergeCell ref="B355:C355"/>
    <mergeCell ref="B356:C356"/>
    <mergeCell ref="B357:C357"/>
    <mergeCell ref="B343:C343"/>
    <mergeCell ref="B344:C344"/>
    <mergeCell ref="B345:C345"/>
    <mergeCell ref="B346:C346"/>
    <mergeCell ref="B347:C347"/>
    <mergeCell ref="B348:C348"/>
    <mergeCell ref="B334:C334"/>
    <mergeCell ref="B335:C335"/>
    <mergeCell ref="B336:C336"/>
    <mergeCell ref="B340:C340"/>
    <mergeCell ref="B341:C341"/>
    <mergeCell ref="B342:C342"/>
    <mergeCell ref="B328:C328"/>
    <mergeCell ref="B329:C329"/>
    <mergeCell ref="B330:C330"/>
    <mergeCell ref="B331:C331"/>
    <mergeCell ref="B332:C332"/>
    <mergeCell ref="B333:C333"/>
    <mergeCell ref="B319:C319"/>
    <mergeCell ref="B320:C320"/>
    <mergeCell ref="B321:C321"/>
    <mergeCell ref="B322:C322"/>
    <mergeCell ref="B323:C323"/>
    <mergeCell ref="B327:C327"/>
    <mergeCell ref="B310:C310"/>
    <mergeCell ref="B314:C314"/>
    <mergeCell ref="B315:C315"/>
    <mergeCell ref="B316:C316"/>
    <mergeCell ref="B317:C317"/>
    <mergeCell ref="B318:C318"/>
    <mergeCell ref="B304:C304"/>
    <mergeCell ref="B305:C305"/>
    <mergeCell ref="B306:C306"/>
    <mergeCell ref="B307:C307"/>
    <mergeCell ref="B308:C308"/>
    <mergeCell ref="B309:C309"/>
    <mergeCell ref="B295:C295"/>
    <mergeCell ref="B296:C296"/>
    <mergeCell ref="B297:C297"/>
    <mergeCell ref="B301:C301"/>
    <mergeCell ref="B302:C302"/>
    <mergeCell ref="B303:C303"/>
    <mergeCell ref="B289:C289"/>
    <mergeCell ref="B290:C290"/>
    <mergeCell ref="B291:C291"/>
    <mergeCell ref="B292:C292"/>
    <mergeCell ref="B293:C293"/>
    <mergeCell ref="B294:C294"/>
    <mergeCell ref="B280:C280"/>
    <mergeCell ref="B281:C281"/>
    <mergeCell ref="B282:C282"/>
    <mergeCell ref="B283:C283"/>
    <mergeCell ref="B284:C284"/>
    <mergeCell ref="B288:C288"/>
    <mergeCell ref="B271:C271"/>
    <mergeCell ref="B275:C275"/>
    <mergeCell ref="B276:C276"/>
    <mergeCell ref="B277:C277"/>
    <mergeCell ref="B278:C278"/>
    <mergeCell ref="B279:C279"/>
    <mergeCell ref="B265:C265"/>
    <mergeCell ref="B266:C266"/>
    <mergeCell ref="B267:C267"/>
    <mergeCell ref="B268:C268"/>
    <mergeCell ref="B269:C269"/>
    <mergeCell ref="B270:C270"/>
    <mergeCell ref="B256:C256"/>
    <mergeCell ref="B257:C257"/>
    <mergeCell ref="B258:C258"/>
    <mergeCell ref="B262:C262"/>
    <mergeCell ref="B263:C263"/>
    <mergeCell ref="B264:C264"/>
    <mergeCell ref="B250:C250"/>
    <mergeCell ref="B251:C251"/>
    <mergeCell ref="B252:C252"/>
    <mergeCell ref="B253:C253"/>
    <mergeCell ref="B254:C254"/>
    <mergeCell ref="B255:C255"/>
    <mergeCell ref="B241:C241"/>
    <mergeCell ref="B242:C242"/>
    <mergeCell ref="B243:C243"/>
    <mergeCell ref="B244:C244"/>
    <mergeCell ref="B245:C245"/>
    <mergeCell ref="B249:C249"/>
    <mergeCell ref="B232:C232"/>
    <mergeCell ref="B236:C236"/>
    <mergeCell ref="B237:C237"/>
    <mergeCell ref="B238:C238"/>
    <mergeCell ref="B239:C239"/>
    <mergeCell ref="B240:C240"/>
    <mergeCell ref="B226:C226"/>
    <mergeCell ref="B227:C227"/>
    <mergeCell ref="B228:C228"/>
    <mergeCell ref="B229:C229"/>
    <mergeCell ref="B230:C230"/>
    <mergeCell ref="B231:C231"/>
    <mergeCell ref="B217:C217"/>
    <mergeCell ref="B218:C218"/>
    <mergeCell ref="B219:C219"/>
    <mergeCell ref="B223:C223"/>
    <mergeCell ref="B224:C224"/>
    <mergeCell ref="B225:C225"/>
    <mergeCell ref="B211:C211"/>
    <mergeCell ref="B212:C212"/>
    <mergeCell ref="B213:C213"/>
    <mergeCell ref="B214:C214"/>
    <mergeCell ref="B215:C215"/>
    <mergeCell ref="B216:C216"/>
    <mergeCell ref="B202:C202"/>
    <mergeCell ref="B203:C203"/>
    <mergeCell ref="B204:C204"/>
    <mergeCell ref="B205:C205"/>
    <mergeCell ref="B206:C206"/>
    <mergeCell ref="B210:C210"/>
    <mergeCell ref="B193:C193"/>
    <mergeCell ref="B197:C197"/>
    <mergeCell ref="B198:C198"/>
    <mergeCell ref="B199:C199"/>
    <mergeCell ref="B200:C200"/>
    <mergeCell ref="B201:C201"/>
    <mergeCell ref="B187:C187"/>
    <mergeCell ref="B188:C188"/>
    <mergeCell ref="B189:C189"/>
    <mergeCell ref="B190:C190"/>
    <mergeCell ref="B191:C191"/>
    <mergeCell ref="B192:C192"/>
    <mergeCell ref="B178:C178"/>
    <mergeCell ref="B179:C179"/>
    <mergeCell ref="B180:C180"/>
    <mergeCell ref="B184:C184"/>
    <mergeCell ref="B185:C185"/>
    <mergeCell ref="B186:C186"/>
    <mergeCell ref="B172:C172"/>
    <mergeCell ref="B173:C173"/>
    <mergeCell ref="B174:C174"/>
    <mergeCell ref="B175:C175"/>
    <mergeCell ref="B176:C176"/>
    <mergeCell ref="B177:C177"/>
    <mergeCell ref="B163:C163"/>
    <mergeCell ref="B164:C164"/>
    <mergeCell ref="B165:C165"/>
    <mergeCell ref="B166:C166"/>
    <mergeCell ref="B167:C167"/>
    <mergeCell ref="B171:C171"/>
    <mergeCell ref="B154:C154"/>
    <mergeCell ref="B158:C158"/>
    <mergeCell ref="B159:C159"/>
    <mergeCell ref="B160:C160"/>
    <mergeCell ref="B161:C161"/>
    <mergeCell ref="B162:C162"/>
    <mergeCell ref="B148:C148"/>
    <mergeCell ref="B149:C149"/>
    <mergeCell ref="B150:C150"/>
    <mergeCell ref="B151:C151"/>
    <mergeCell ref="B152:C152"/>
    <mergeCell ref="B153:C153"/>
    <mergeCell ref="B139:C139"/>
    <mergeCell ref="B140:C140"/>
    <mergeCell ref="B141:C141"/>
    <mergeCell ref="B145:C145"/>
    <mergeCell ref="B146:C146"/>
    <mergeCell ref="B147:C147"/>
    <mergeCell ref="B133:C133"/>
    <mergeCell ref="B134:C134"/>
    <mergeCell ref="B135:C135"/>
    <mergeCell ref="B136:C136"/>
    <mergeCell ref="B137:C137"/>
    <mergeCell ref="B138:C138"/>
    <mergeCell ref="B125:C125"/>
    <mergeCell ref="B126:C126"/>
    <mergeCell ref="B127:C127"/>
    <mergeCell ref="B128:C128"/>
    <mergeCell ref="B132:C132"/>
    <mergeCell ref="B115:C115"/>
    <mergeCell ref="B119:C119"/>
    <mergeCell ref="B120:C120"/>
    <mergeCell ref="B121:C121"/>
    <mergeCell ref="B122:C122"/>
    <mergeCell ref="B123:C123"/>
    <mergeCell ref="B109:C109"/>
    <mergeCell ref="B110:C110"/>
    <mergeCell ref="B111:C111"/>
    <mergeCell ref="B112:C112"/>
    <mergeCell ref="B113:C113"/>
    <mergeCell ref="B114:C114"/>
    <mergeCell ref="B102:C102"/>
    <mergeCell ref="B106:C106"/>
    <mergeCell ref="B107:C107"/>
    <mergeCell ref="B108:C108"/>
    <mergeCell ref="B94:C94"/>
    <mergeCell ref="B95:C95"/>
    <mergeCell ref="B96:C96"/>
    <mergeCell ref="B97:C97"/>
    <mergeCell ref="B98:C98"/>
    <mergeCell ref="B99:C99"/>
    <mergeCell ref="B85:C85"/>
    <mergeCell ref="B86:C86"/>
    <mergeCell ref="B87:C87"/>
    <mergeCell ref="B88:C88"/>
    <mergeCell ref="B89:C89"/>
    <mergeCell ref="B93:C93"/>
    <mergeCell ref="B124:C124"/>
    <mergeCell ref="B82:C82"/>
    <mergeCell ref="B83:C83"/>
    <mergeCell ref="B84:C84"/>
    <mergeCell ref="B70:C70"/>
    <mergeCell ref="B71:C71"/>
    <mergeCell ref="B72:C72"/>
    <mergeCell ref="B73:C73"/>
    <mergeCell ref="B74:C74"/>
    <mergeCell ref="B75:C75"/>
    <mergeCell ref="B61:C61"/>
    <mergeCell ref="B62:C62"/>
    <mergeCell ref="B63:C63"/>
    <mergeCell ref="B67:C67"/>
    <mergeCell ref="B68:C68"/>
    <mergeCell ref="B69:C69"/>
    <mergeCell ref="B100:C100"/>
    <mergeCell ref="B101:C101"/>
    <mergeCell ref="B59:C59"/>
    <mergeCell ref="B60:C60"/>
    <mergeCell ref="B46:C46"/>
    <mergeCell ref="B47:C47"/>
    <mergeCell ref="B48:C48"/>
    <mergeCell ref="B49:C49"/>
    <mergeCell ref="B50:C50"/>
    <mergeCell ref="B54:C54"/>
    <mergeCell ref="B37:C37"/>
    <mergeCell ref="B41:C41"/>
    <mergeCell ref="B42:C42"/>
    <mergeCell ref="B43:C43"/>
    <mergeCell ref="B44:C44"/>
    <mergeCell ref="B45:C45"/>
    <mergeCell ref="B76:C76"/>
    <mergeCell ref="B80:C80"/>
    <mergeCell ref="B81:C81"/>
    <mergeCell ref="B36:C36"/>
    <mergeCell ref="B22:C22"/>
    <mergeCell ref="B23:C23"/>
    <mergeCell ref="B24:C24"/>
    <mergeCell ref="B28:C28"/>
    <mergeCell ref="B29:C29"/>
    <mergeCell ref="B30:C30"/>
    <mergeCell ref="B16:C16"/>
    <mergeCell ref="B17:C17"/>
    <mergeCell ref="B18:C18"/>
    <mergeCell ref="B19:C19"/>
    <mergeCell ref="B20:C20"/>
    <mergeCell ref="B21:C21"/>
    <mergeCell ref="B55:C55"/>
    <mergeCell ref="B56:C56"/>
    <mergeCell ref="B57:C57"/>
    <mergeCell ref="B58:C58"/>
    <mergeCell ref="B7:C7"/>
    <mergeCell ref="B8:C8"/>
    <mergeCell ref="B9:C9"/>
    <mergeCell ref="B10:C10"/>
    <mergeCell ref="B11:C11"/>
    <mergeCell ref="B15:C15"/>
    <mergeCell ref="A1:C1"/>
    <mergeCell ref="A2:C2"/>
    <mergeCell ref="A3:C3"/>
    <mergeCell ref="B4:C4"/>
    <mergeCell ref="B5:C5"/>
    <mergeCell ref="B6:C6"/>
    <mergeCell ref="B31:C31"/>
    <mergeCell ref="B32:C32"/>
    <mergeCell ref="B33:C33"/>
    <mergeCell ref="B34:C34"/>
    <mergeCell ref="B35:C35"/>
  </mergeCells>
  <phoneticPr fontId="2"/>
  <conditionalFormatting sqref="A6:B11">
    <cfRule type="expression" dxfId="1717" priority="5">
      <formula>AND($B$12&lt;&gt;"",$A6&lt;&gt;"",ISNUMBER(SEARCH(LEFT($A6,1),SUBSTITUTE($G$4,"，",","))))</formula>
    </cfRule>
    <cfRule type="expression" dxfId="1716" priority="6">
      <formula>AND($B$12&lt;&gt;"",$A6&lt;&gt;"",ISNUMBER(SEARCH(LEFT($A6,1),SUBSTITUTE(UPPER($B$12),"，",","))),NOT(ISNUMBER(SEARCH(LEFT($A6,1),SUBSTITUTE($G$4,"，",",")))))</formula>
    </cfRule>
  </conditionalFormatting>
  <conditionalFormatting sqref="A19:B24">
    <cfRule type="expression" dxfId="1715" priority="8">
      <formula>AND($B$25&lt;&gt;"",$A19&lt;&gt;"",ISNUMBER(SEARCH(LEFT($A19,1),SUBSTITUTE(UPPER($B$25),"，",","))),NOT(ISNUMBER(SEARCH(LEFT($A19,1),SUBSTITUTE($G$17,"，",",")))))</formula>
    </cfRule>
    <cfRule type="expression" dxfId="1714" priority="7">
      <formula>AND($B$25&lt;&gt;"",$A19&lt;&gt;"",ISNUMBER(SEARCH(LEFT($A19,1),SUBSTITUTE($G$17,"，",","))))</formula>
    </cfRule>
  </conditionalFormatting>
  <conditionalFormatting sqref="A32:B37">
    <cfRule type="expression" dxfId="1713" priority="9">
      <formula>AND($B$38&lt;&gt;"",$A32&lt;&gt;"",ISNUMBER(SEARCH(LEFT($A32,1),SUBSTITUTE($G$30,"，",","))))</formula>
    </cfRule>
    <cfRule type="expression" dxfId="1712" priority="10">
      <formula>AND($B$38&lt;&gt;"",$A32&lt;&gt;"",ISNUMBER(SEARCH(LEFT($A32,1),SUBSTITUTE(UPPER($B$38),"，",","))),NOT(ISNUMBER(SEARCH(LEFT($A32,1),SUBSTITUTE($G$30,"，",",")))))</formula>
    </cfRule>
  </conditionalFormatting>
  <conditionalFormatting sqref="A45:B50">
    <cfRule type="expression" dxfId="1711" priority="11">
      <formula>AND($B$51&lt;&gt;"",$A45&lt;&gt;"",ISNUMBER(SEARCH(LEFT($A45,1),SUBSTITUTE($G$43,"，",","))))</formula>
    </cfRule>
    <cfRule type="expression" dxfId="1710" priority="12">
      <formula>AND($B$51&lt;&gt;"",$A45&lt;&gt;"",ISNUMBER(SEARCH(LEFT($A45,1),SUBSTITUTE(UPPER($B$51),"，",","))),NOT(ISNUMBER(SEARCH(LEFT($A45,1),SUBSTITUTE($G$43,"，",",")))))</formula>
    </cfRule>
  </conditionalFormatting>
  <conditionalFormatting sqref="A58:B63">
    <cfRule type="expression" dxfId="1709" priority="13">
      <formula>AND($B$64&lt;&gt;"",$A58&lt;&gt;"",ISNUMBER(SEARCH(LEFT($A58,1),SUBSTITUTE($G$56,"，",","))))</formula>
    </cfRule>
    <cfRule type="expression" dxfId="1708" priority="14">
      <formula>AND($B$64&lt;&gt;"",$A58&lt;&gt;"",ISNUMBER(SEARCH(LEFT($A58,1),SUBSTITUTE(UPPER($B$64),"，",","))),NOT(ISNUMBER(SEARCH(LEFT($A58,1),SUBSTITUTE($G$56,"，",",")))))</formula>
    </cfRule>
  </conditionalFormatting>
  <conditionalFormatting sqref="A71:B76">
    <cfRule type="expression" dxfId="1707" priority="15">
      <formula>AND($B$77&lt;&gt;"",$A71&lt;&gt;"",ISNUMBER(SEARCH(LEFT($A71,1),SUBSTITUTE($G$69,"，",","))))</formula>
    </cfRule>
    <cfRule type="expression" dxfId="1706" priority="16">
      <formula>AND($B$77&lt;&gt;"",$A71&lt;&gt;"",ISNUMBER(SEARCH(LEFT($A71,1),SUBSTITUTE(UPPER($B$77),"，",","))),NOT(ISNUMBER(SEARCH(LEFT($A71,1),SUBSTITUTE($G$69,"，",",")))))</formula>
    </cfRule>
  </conditionalFormatting>
  <conditionalFormatting sqref="A84:B89">
    <cfRule type="expression" dxfId="1705" priority="17">
      <formula>AND($B$90&lt;&gt;"",$A84&lt;&gt;"",ISNUMBER(SEARCH(LEFT($A84,1),SUBSTITUTE($G$82,"，",","))))</formula>
    </cfRule>
    <cfRule type="expression" dxfId="1704" priority="18">
      <formula>AND($B$90&lt;&gt;"",$A84&lt;&gt;"",ISNUMBER(SEARCH(LEFT($A84,1),SUBSTITUTE(UPPER($B$90),"，",","))),NOT(ISNUMBER(SEARCH(LEFT($A84,1),SUBSTITUTE($G$82,"，",",")))))</formula>
    </cfRule>
  </conditionalFormatting>
  <conditionalFormatting sqref="A97:B102">
    <cfRule type="expression" dxfId="1703" priority="19">
      <formula>AND($B$103&lt;&gt;"",$A97&lt;&gt;"",ISNUMBER(SEARCH(LEFT($A97,1),SUBSTITUTE($G$95,"，",","))))</formula>
    </cfRule>
    <cfRule type="expression" dxfId="1702" priority="20">
      <formula>AND($B$103&lt;&gt;"",$A97&lt;&gt;"",ISNUMBER(SEARCH(LEFT($A97,1),SUBSTITUTE(UPPER($B$103),"，",","))),NOT(ISNUMBER(SEARCH(LEFT($A97,1),SUBSTITUTE($G$95,"，",",")))))</formula>
    </cfRule>
  </conditionalFormatting>
  <conditionalFormatting sqref="A110:B115">
    <cfRule type="expression" dxfId="1701" priority="21">
      <formula>AND($B$116&lt;&gt;"",$A110&lt;&gt;"",ISNUMBER(SEARCH(LEFT($A110,1),SUBSTITUTE($G$108,"，",","))))</formula>
    </cfRule>
    <cfRule type="expression" dxfId="1700" priority="22">
      <formula>AND($B$116&lt;&gt;"",$A110&lt;&gt;"",ISNUMBER(SEARCH(LEFT($A110,1),SUBSTITUTE(UPPER($B$116),"，",","))),NOT(ISNUMBER(SEARCH(LEFT($A110,1),SUBSTITUTE($G$108,"，",",")))))</formula>
    </cfRule>
  </conditionalFormatting>
  <conditionalFormatting sqref="A123:B128">
    <cfRule type="expression" dxfId="1699" priority="23">
      <formula>AND($B$129&lt;&gt;"",$A123&lt;&gt;"",ISNUMBER(SEARCH(LEFT($A123,1),SUBSTITUTE($G$121,"，",","))))</formula>
    </cfRule>
    <cfRule type="expression" dxfId="1698" priority="24">
      <formula>AND($B$129&lt;&gt;"",$A123&lt;&gt;"",ISNUMBER(SEARCH(LEFT($A123,1),SUBSTITUTE(UPPER($B$129),"，",","))),NOT(ISNUMBER(SEARCH(LEFT($A123,1),SUBSTITUTE($G$121,"，",",")))))</formula>
    </cfRule>
  </conditionalFormatting>
  <conditionalFormatting sqref="A136:B141">
    <cfRule type="expression" dxfId="1697" priority="25">
      <formula>AND($B$142&lt;&gt;"",$A136&lt;&gt;"",ISNUMBER(SEARCH(LEFT($A136,1),SUBSTITUTE($G$134,"，",","))))</formula>
    </cfRule>
    <cfRule type="expression" dxfId="1696" priority="26">
      <formula>AND($B$142&lt;&gt;"",$A136&lt;&gt;"",ISNUMBER(SEARCH(LEFT($A136,1),SUBSTITUTE(UPPER($B$142),"，",","))),NOT(ISNUMBER(SEARCH(LEFT($A136,1),SUBSTITUTE($G$134,"，",",")))))</formula>
    </cfRule>
  </conditionalFormatting>
  <conditionalFormatting sqref="A149:B154">
    <cfRule type="expression" dxfId="1695" priority="28">
      <formula>AND($B$155&lt;&gt;"",$A149&lt;&gt;"",ISNUMBER(SEARCH(LEFT($A149,1),SUBSTITUTE(UPPER($B$155),"，",","))),NOT(ISNUMBER(SEARCH(LEFT($A149,1),SUBSTITUTE($G$147,"，",",")))))</formula>
    </cfRule>
    <cfRule type="expression" dxfId="1694" priority="27">
      <formula>AND($B$155&lt;&gt;"",$A149&lt;&gt;"",ISNUMBER(SEARCH(LEFT($A149,1),SUBSTITUTE($G$147,"，",","))))</formula>
    </cfRule>
  </conditionalFormatting>
  <conditionalFormatting sqref="A162:B167">
    <cfRule type="expression" dxfId="1693" priority="29">
      <formula>AND($B$168&lt;&gt;"",$A162&lt;&gt;"",ISNUMBER(SEARCH(LEFT($A162,1),SUBSTITUTE($G$160,"，",","))))</formula>
    </cfRule>
    <cfRule type="expression" dxfId="1692" priority="30">
      <formula>AND($B$168&lt;&gt;"",$A162&lt;&gt;"",ISNUMBER(SEARCH(LEFT($A162,1),SUBSTITUTE(UPPER($B$168),"，",","))),NOT(ISNUMBER(SEARCH(LEFT($A162,1),SUBSTITUTE($G$160,"，",",")))))</formula>
    </cfRule>
  </conditionalFormatting>
  <conditionalFormatting sqref="A175:B180">
    <cfRule type="expression" dxfId="1691" priority="31">
      <formula>AND($B$181&lt;&gt;"",$A175&lt;&gt;"",ISNUMBER(SEARCH(LEFT($A175,1),SUBSTITUTE($G$173,"，",","))))</formula>
    </cfRule>
    <cfRule type="expression" dxfId="1690" priority="32">
      <formula>AND($B$181&lt;&gt;"",$A175&lt;&gt;"",ISNUMBER(SEARCH(LEFT($A175,1),SUBSTITUTE(UPPER($B$181),"，",","))),NOT(ISNUMBER(SEARCH(LEFT($A175,1),SUBSTITUTE($G$173,"，",",")))))</formula>
    </cfRule>
  </conditionalFormatting>
  <conditionalFormatting sqref="A188:B193">
    <cfRule type="expression" dxfId="1689" priority="33">
      <formula>AND($B$194&lt;&gt;"",$A188&lt;&gt;"",ISNUMBER(SEARCH(LEFT($A188,1),SUBSTITUTE($G$186,"，",","))))</formula>
    </cfRule>
    <cfRule type="expression" dxfId="1688" priority="34">
      <formula>AND($B$194&lt;&gt;"",$A188&lt;&gt;"",ISNUMBER(SEARCH(LEFT($A188,1),SUBSTITUTE(UPPER($B$194),"，",","))),NOT(ISNUMBER(SEARCH(LEFT($A188,1),SUBSTITUTE($G$186,"，",",")))))</formula>
    </cfRule>
  </conditionalFormatting>
  <conditionalFormatting sqref="A201:B206">
    <cfRule type="expression" dxfId="1687" priority="35">
      <formula>AND($B$207&lt;&gt;"",$A201&lt;&gt;"",ISNUMBER(SEARCH(LEFT($A201,1),SUBSTITUTE($G$199,"，",","))))</formula>
    </cfRule>
    <cfRule type="expression" dxfId="1686" priority="36">
      <formula>AND($B$207&lt;&gt;"",$A201&lt;&gt;"",ISNUMBER(SEARCH(LEFT($A201,1),SUBSTITUTE(UPPER($B$207),"，",","))),NOT(ISNUMBER(SEARCH(LEFT($A201,1),SUBSTITUTE($G$199,"，",",")))))</formula>
    </cfRule>
  </conditionalFormatting>
  <conditionalFormatting sqref="A214:B219">
    <cfRule type="expression" dxfId="1685" priority="37">
      <formula>AND($B$220&lt;&gt;"",$A214&lt;&gt;"",ISNUMBER(SEARCH(LEFT($A214,1),SUBSTITUTE($G$212,"，",","))))</formula>
    </cfRule>
    <cfRule type="expression" dxfId="1684" priority="38">
      <formula>AND($B$220&lt;&gt;"",$A214&lt;&gt;"",ISNUMBER(SEARCH(LEFT($A214,1),SUBSTITUTE(UPPER($B$220),"，",","))),NOT(ISNUMBER(SEARCH(LEFT($A214,1),SUBSTITUTE($G$212,"，",",")))))</formula>
    </cfRule>
  </conditionalFormatting>
  <conditionalFormatting sqref="A227:B232">
    <cfRule type="expression" dxfId="1683" priority="39">
      <formula>AND($B$233&lt;&gt;"",$A227&lt;&gt;"",ISNUMBER(SEARCH(LEFT($A227,1),SUBSTITUTE($G$225,"，",","))))</formula>
    </cfRule>
    <cfRule type="expression" dxfId="1682" priority="40">
      <formula>AND($B$233&lt;&gt;"",$A227&lt;&gt;"",ISNUMBER(SEARCH(LEFT($A227,1),SUBSTITUTE(UPPER($B$233),"，",","))),NOT(ISNUMBER(SEARCH(LEFT($A227,1),SUBSTITUTE($G$225,"，",",")))))</formula>
    </cfRule>
  </conditionalFormatting>
  <conditionalFormatting sqref="A240:B245">
    <cfRule type="expression" dxfId="1681" priority="41">
      <formula>AND($B$246&lt;&gt;"",$A240&lt;&gt;"",ISNUMBER(SEARCH(LEFT($A240,1),SUBSTITUTE($G$238,"，",","))))</formula>
    </cfRule>
    <cfRule type="expression" dxfId="1680" priority="42">
      <formula>AND($B$246&lt;&gt;"",$A240&lt;&gt;"",ISNUMBER(SEARCH(LEFT($A240,1),SUBSTITUTE(UPPER($B$246),"，",","))),NOT(ISNUMBER(SEARCH(LEFT($A240,1),SUBSTITUTE($G$238,"，",",")))))</formula>
    </cfRule>
  </conditionalFormatting>
  <conditionalFormatting sqref="A253:B258">
    <cfRule type="expression" dxfId="1679" priority="43">
      <formula>AND($B$259&lt;&gt;"",$A253&lt;&gt;"",ISNUMBER(SEARCH(LEFT($A253,1),SUBSTITUTE($G$251,"，",","))))</formula>
    </cfRule>
    <cfRule type="expression" dxfId="1678" priority="44">
      <formula>AND($B$259&lt;&gt;"",$A253&lt;&gt;"",ISNUMBER(SEARCH(LEFT($A253,1),SUBSTITUTE(UPPER($B$259),"，",","))),NOT(ISNUMBER(SEARCH(LEFT($A253,1),SUBSTITUTE($G$251,"，",",")))))</formula>
    </cfRule>
  </conditionalFormatting>
  <conditionalFormatting sqref="A266:B271">
    <cfRule type="expression" dxfId="1677" priority="45">
      <formula>AND($B$272&lt;&gt;"",$A266&lt;&gt;"",ISNUMBER(SEARCH(LEFT($A266,1),SUBSTITUTE($G$264,"，",","))))</formula>
    </cfRule>
    <cfRule type="expression" dxfId="1676" priority="46">
      <formula>AND($B$272&lt;&gt;"",$A266&lt;&gt;"",ISNUMBER(SEARCH(LEFT($A266,1),SUBSTITUTE(UPPER($B$272),"，",","))),NOT(ISNUMBER(SEARCH(LEFT($A266,1),SUBSTITUTE($G$264,"，",",")))))</formula>
    </cfRule>
  </conditionalFormatting>
  <conditionalFormatting sqref="A279:B284">
    <cfRule type="expression" dxfId="1675" priority="47">
      <formula>AND($B$285&lt;&gt;"",$A279&lt;&gt;"",ISNUMBER(SEARCH(LEFT($A279,1),SUBSTITUTE($G$277,"，",","))))</formula>
    </cfRule>
    <cfRule type="expression" dxfId="1674" priority="48">
      <formula>AND($B$285&lt;&gt;"",$A279&lt;&gt;"",ISNUMBER(SEARCH(LEFT($A279,1),SUBSTITUTE(UPPER($B$285),"，",","))),NOT(ISNUMBER(SEARCH(LEFT($A279,1),SUBSTITUTE($G$277,"，",",")))))</formula>
    </cfRule>
  </conditionalFormatting>
  <conditionalFormatting sqref="A292:B297">
    <cfRule type="expression" dxfId="1673" priority="49">
      <formula>AND($B$298&lt;&gt;"",$A292&lt;&gt;"",ISNUMBER(SEARCH(LEFT($A292,1),SUBSTITUTE($G$290,"，",","))))</formula>
    </cfRule>
    <cfRule type="expression" dxfId="1672" priority="50">
      <formula>AND($B$298&lt;&gt;"",$A292&lt;&gt;"",ISNUMBER(SEARCH(LEFT($A292,1),SUBSTITUTE(UPPER($B$298),"，",","))),NOT(ISNUMBER(SEARCH(LEFT($A292,1),SUBSTITUTE($G$290,"，",",")))))</formula>
    </cfRule>
  </conditionalFormatting>
  <conditionalFormatting sqref="A305:B310">
    <cfRule type="expression" dxfId="1671" priority="51">
      <formula>AND($B$311&lt;&gt;"",$A305&lt;&gt;"",ISNUMBER(SEARCH(LEFT($A305,1),SUBSTITUTE($G$303,"，",","))))</formula>
    </cfRule>
    <cfRule type="expression" dxfId="1670" priority="52">
      <formula>AND($B$311&lt;&gt;"",$A305&lt;&gt;"",ISNUMBER(SEARCH(LEFT($A305,1),SUBSTITUTE(UPPER($B$311),"，",","))),NOT(ISNUMBER(SEARCH(LEFT($A305,1),SUBSTITUTE($G$303,"，",",")))))</formula>
    </cfRule>
  </conditionalFormatting>
  <conditionalFormatting sqref="A318:B323">
    <cfRule type="expression" dxfId="1669" priority="53">
      <formula>AND($B$324&lt;&gt;"",$A318&lt;&gt;"",ISNUMBER(SEARCH(LEFT($A318,1),SUBSTITUTE($G$316,"，",","))))</formula>
    </cfRule>
    <cfRule type="expression" dxfId="1668" priority="54">
      <formula>AND($B$324&lt;&gt;"",$A318&lt;&gt;"",ISNUMBER(SEARCH(LEFT($A318,1),SUBSTITUTE(UPPER($B$324),"，",","))),NOT(ISNUMBER(SEARCH(LEFT($A318,1),SUBSTITUTE($G$316,"，",",")))))</formula>
    </cfRule>
  </conditionalFormatting>
  <conditionalFormatting sqref="A331:B336">
    <cfRule type="expression" dxfId="1667" priority="55">
      <formula>AND($B$337&lt;&gt;"",$A331&lt;&gt;"",ISNUMBER(SEARCH(LEFT($A331,1),SUBSTITUTE($G$329,"，",","))))</formula>
    </cfRule>
    <cfRule type="expression" dxfId="1666" priority="56">
      <formula>AND($B$337&lt;&gt;"",$A331&lt;&gt;"",ISNUMBER(SEARCH(LEFT($A331,1),SUBSTITUTE(UPPER($B$337),"，",","))),NOT(ISNUMBER(SEARCH(LEFT($A331,1),SUBSTITUTE($G$329,"，",",")))))</formula>
    </cfRule>
  </conditionalFormatting>
  <conditionalFormatting sqref="A344:B349">
    <cfRule type="expression" dxfId="1665" priority="57">
      <formula>AND($B$350&lt;&gt;"",$A344&lt;&gt;"",ISNUMBER(SEARCH(LEFT($A344,1),SUBSTITUTE($G$342,"，",","))))</formula>
    </cfRule>
    <cfRule type="expression" dxfId="1664" priority="58">
      <formula>AND($B$350&lt;&gt;"",$A344&lt;&gt;"",ISNUMBER(SEARCH(LEFT($A344,1),SUBSTITUTE(UPPER($B$350),"，",","))),NOT(ISNUMBER(SEARCH(LEFT($A344,1),SUBSTITUTE($G$342,"，",",")))))</formula>
    </cfRule>
  </conditionalFormatting>
  <conditionalFormatting sqref="A357:B362">
    <cfRule type="expression" dxfId="1663" priority="59">
      <formula>AND($B$363&lt;&gt;"",$A357&lt;&gt;"",ISNUMBER(SEARCH(LEFT($A357,1),SUBSTITUTE($G$355,"，",","))))</formula>
    </cfRule>
    <cfRule type="expression" dxfId="1662" priority="60">
      <formula>AND($B$363&lt;&gt;"",$A357&lt;&gt;"",ISNUMBER(SEARCH(LEFT($A357,1),SUBSTITUTE(UPPER($B$363),"，",","))),NOT(ISNUMBER(SEARCH(LEFT($A357,1),SUBSTITUTE($G$355,"，",",")))))</formula>
    </cfRule>
  </conditionalFormatting>
  <conditionalFormatting sqref="A370:B375">
    <cfRule type="expression" dxfId="1661" priority="61">
      <formula>AND($B$376&lt;&gt;"",$A370&lt;&gt;"",ISNUMBER(SEARCH(LEFT($A370,1),SUBSTITUTE($G$368,"，",","))))</formula>
    </cfRule>
    <cfRule type="expression" dxfId="1660" priority="62">
      <formula>AND($B$376&lt;&gt;"",$A370&lt;&gt;"",ISNUMBER(SEARCH(LEFT($A370,1),SUBSTITUTE(UPPER($B$376),"，",","))),NOT(ISNUMBER(SEARCH(LEFT($A370,1),SUBSTITUTE($G$368,"，",",")))))</formula>
    </cfRule>
  </conditionalFormatting>
  <conditionalFormatting sqref="A383:B388">
    <cfRule type="expression" dxfId="1659" priority="63">
      <formula>AND($B$389&lt;&gt;"",$A383&lt;&gt;"",ISNUMBER(SEARCH(LEFT($A383,1),SUBSTITUTE($G$381,"，",","))))</formula>
    </cfRule>
    <cfRule type="expression" dxfId="1658" priority="64">
      <formula>AND($B$389&lt;&gt;"",$A383&lt;&gt;"",ISNUMBER(SEARCH(LEFT($A383,1),SUBSTITUTE(UPPER($B$389),"，",","))),NOT(ISNUMBER(SEARCH(LEFT($A383,1),SUBSTITUTE($G$381,"，",",")))))</formula>
    </cfRule>
  </conditionalFormatting>
  <conditionalFormatting sqref="A396:B401">
    <cfRule type="expression" dxfId="1657" priority="65">
      <formula>AND($B$402&lt;&gt;"",$A396&lt;&gt;"",ISNUMBER(SEARCH(LEFT($A396,1),SUBSTITUTE($G$394,"，",","))))</formula>
    </cfRule>
    <cfRule type="expression" dxfId="1656" priority="66">
      <formula>AND($B$402&lt;&gt;"",$A396&lt;&gt;"",ISNUMBER(SEARCH(LEFT($A396,1),SUBSTITUTE(UPPER($B$402),"，",","))),NOT(ISNUMBER(SEARCH(LEFT($A396,1),SUBSTITUTE($G$394,"，",",")))))</formula>
    </cfRule>
  </conditionalFormatting>
  <conditionalFormatting sqref="A409:B414">
    <cfRule type="expression" dxfId="1655" priority="67">
      <formula>AND($B$415&lt;&gt;"",$A409&lt;&gt;"",ISNUMBER(SEARCH(LEFT($A409,1),SUBSTITUTE($G$407,"，",","))))</formula>
    </cfRule>
    <cfRule type="expression" dxfId="1654" priority="68">
      <formula>AND($B$415&lt;&gt;"",$A409&lt;&gt;"",ISNUMBER(SEARCH(LEFT($A409,1),SUBSTITUTE(UPPER($B$415),"，",","))),NOT(ISNUMBER(SEARCH(LEFT($A409,1),SUBSTITUTE($G$407,"，",",")))))</formula>
    </cfRule>
  </conditionalFormatting>
  <conditionalFormatting sqref="A422:B427">
    <cfRule type="expression" dxfId="1653" priority="69">
      <formula>AND($B$428&lt;&gt;"",$A422&lt;&gt;"",ISNUMBER(SEARCH(LEFT($A422,1),SUBSTITUTE($G$420,"，",","))))</formula>
    </cfRule>
    <cfRule type="expression" dxfId="1652" priority="70">
      <formula>AND($B$428&lt;&gt;"",$A422&lt;&gt;"",ISNUMBER(SEARCH(LEFT($A422,1),SUBSTITUTE(UPPER($B$428),"，",","))),NOT(ISNUMBER(SEARCH(LEFT($A422,1),SUBSTITUTE($G$420,"，",",")))))</formula>
    </cfRule>
  </conditionalFormatting>
  <conditionalFormatting sqref="A435:B440">
    <cfRule type="expression" dxfId="1651" priority="71">
      <formula>AND($B$441&lt;&gt;"",$A435&lt;&gt;"",ISNUMBER(SEARCH(LEFT($A435,1),SUBSTITUTE($G$433,"，",","))))</formula>
    </cfRule>
    <cfRule type="expression" dxfId="1650" priority="72">
      <formula>AND($B$441&lt;&gt;"",$A435&lt;&gt;"",ISNUMBER(SEARCH(LEFT($A435,1),SUBSTITUTE(UPPER($B$441),"，",","))),NOT(ISNUMBER(SEARCH(LEFT($A435,1),SUBSTITUTE($G$433,"，",",")))))</formula>
    </cfRule>
  </conditionalFormatting>
  <conditionalFormatting sqref="A448:B453">
    <cfRule type="expression" dxfId="1649" priority="73">
      <formula>AND($B$454&lt;&gt;"",$A448&lt;&gt;"",ISNUMBER(SEARCH(LEFT($A448,1),SUBSTITUTE($G$446,"，",","))))</formula>
    </cfRule>
    <cfRule type="expression" dxfId="1648" priority="74">
      <formula>AND($B$454&lt;&gt;"",$A448&lt;&gt;"",ISNUMBER(SEARCH(LEFT($A448,1),SUBSTITUTE(UPPER($B$454),"，",","))),NOT(ISNUMBER(SEARCH(LEFT($A448,1),SUBSTITUTE($G$446,"，",",")))))</formula>
    </cfRule>
  </conditionalFormatting>
  <conditionalFormatting sqref="A461:B466">
    <cfRule type="expression" dxfId="1647" priority="75">
      <formula>AND($B$467&lt;&gt;"",$A461&lt;&gt;"",ISNUMBER(SEARCH(LEFT($A461,1),SUBSTITUTE($G$459,"，",","))))</formula>
    </cfRule>
    <cfRule type="expression" dxfId="1646" priority="76">
      <formula>AND($B$467&lt;&gt;"",$A461&lt;&gt;"",ISNUMBER(SEARCH(LEFT($A461,1),SUBSTITUTE(UPPER($B$467),"，",","))),NOT(ISNUMBER(SEARCH(LEFT($A461,1),SUBSTITUTE($G$459,"，",",")))))</formula>
    </cfRule>
  </conditionalFormatting>
  <conditionalFormatting sqref="A474:B479">
    <cfRule type="expression" dxfId="1645" priority="77">
      <formula>AND($B$480&lt;&gt;"",$A474&lt;&gt;"",ISNUMBER(SEARCH(LEFT($A474,1),SUBSTITUTE($G$472,"，",","))))</formula>
    </cfRule>
    <cfRule type="expression" dxfId="1644" priority="78">
      <formula>AND($B$480&lt;&gt;"",$A474&lt;&gt;"",ISNUMBER(SEARCH(LEFT($A474,1),SUBSTITUTE(UPPER($B$480),"，",","))),NOT(ISNUMBER(SEARCH(LEFT($A474,1),SUBSTITUTE($G$472,"，",",")))))</formula>
    </cfRule>
  </conditionalFormatting>
  <conditionalFormatting sqref="A487:B492">
    <cfRule type="expression" dxfId="1643" priority="79">
      <formula>AND($B$493&lt;&gt;"",$A487&lt;&gt;"",ISNUMBER(SEARCH(LEFT($A487,1),SUBSTITUTE($G$485,"，",","))))</formula>
    </cfRule>
    <cfRule type="expression" dxfId="1642" priority="80">
      <formula>AND($B$493&lt;&gt;"",$A487&lt;&gt;"",ISNUMBER(SEARCH(LEFT($A487,1),SUBSTITUTE(UPPER($B$493),"，",","))),NOT(ISNUMBER(SEARCH(LEFT($A487,1),SUBSTITUTE($G$485,"，",",")))))</formula>
    </cfRule>
  </conditionalFormatting>
  <conditionalFormatting sqref="A500:B505">
    <cfRule type="expression" dxfId="1641" priority="81">
      <formula>AND($B$506&lt;&gt;"",$A500&lt;&gt;"",ISNUMBER(SEARCH(LEFT($A500,1),SUBSTITUTE($G$498,"，",","))))</formula>
    </cfRule>
    <cfRule type="expression" dxfId="1640" priority="82">
      <formula>AND($B$506&lt;&gt;"",$A500&lt;&gt;"",ISNUMBER(SEARCH(LEFT($A500,1),SUBSTITUTE(UPPER($B$506),"，",","))),NOT(ISNUMBER(SEARCH(LEFT($A500,1),SUBSTITUTE($G$498,"，",",")))))</formula>
    </cfRule>
  </conditionalFormatting>
  <conditionalFormatting sqref="A513:B518">
    <cfRule type="expression" dxfId="1639" priority="83">
      <formula>AND($B$519&lt;&gt;"",$A513&lt;&gt;"",ISNUMBER(SEARCH(LEFT($A513,1),SUBSTITUTE($G$511,"，",","))))</formula>
    </cfRule>
    <cfRule type="expression" dxfId="1638" priority="84">
      <formula>AND($B$519&lt;&gt;"",$A513&lt;&gt;"",ISNUMBER(SEARCH(LEFT($A513,1),SUBSTITUTE(UPPER($B$519),"，",","))),NOT(ISNUMBER(SEARCH(LEFT($A513,1),SUBSTITUTE($G$511,"，",",")))))</formula>
    </cfRule>
  </conditionalFormatting>
  <conditionalFormatting sqref="A526:B531">
    <cfRule type="expression" dxfId="1637" priority="85">
      <formula>AND($B$532&lt;&gt;"",$A526&lt;&gt;"",ISNUMBER(SEARCH(LEFT($A526,1),SUBSTITUTE($G$524,"，",","))))</formula>
    </cfRule>
    <cfRule type="expression" dxfId="1636" priority="86">
      <formula>AND($B$532&lt;&gt;"",$A526&lt;&gt;"",ISNUMBER(SEARCH(LEFT($A526,1),SUBSTITUTE(UPPER($B$532),"，",","))),NOT(ISNUMBER(SEARCH(LEFT($A526,1),SUBSTITUTE($G$524,"，",",")))))</formula>
    </cfRule>
  </conditionalFormatting>
  <conditionalFormatting sqref="A539:B544">
    <cfRule type="expression" dxfId="1635" priority="87">
      <formula>AND($B$545&lt;&gt;"",$A539&lt;&gt;"",ISNUMBER(SEARCH(LEFT($A539,1),SUBSTITUTE($G$537,"，",","))))</formula>
    </cfRule>
    <cfRule type="expression" dxfId="1634" priority="88">
      <formula>AND($B$545&lt;&gt;"",$A539&lt;&gt;"",ISNUMBER(SEARCH(LEFT($A539,1),SUBSTITUTE(UPPER($B$545),"，",","))),NOT(ISNUMBER(SEARCH(LEFT($A539,1),SUBSTITUTE($G$537,"，",",")))))</formula>
    </cfRule>
  </conditionalFormatting>
  <conditionalFormatting sqref="A552:B557">
    <cfRule type="expression" dxfId="1633" priority="89">
      <formula>AND($B$558&lt;&gt;"",$A552&lt;&gt;"",ISNUMBER(SEARCH(LEFT($A552,1),SUBSTITUTE($G$550,"，",","))))</formula>
    </cfRule>
    <cfRule type="expression" dxfId="1632" priority="90">
      <formula>AND($B$558&lt;&gt;"",$A552&lt;&gt;"",ISNUMBER(SEARCH(LEFT($A552,1),SUBSTITUTE(UPPER($B$558),"，",","))),NOT(ISNUMBER(SEARCH(LEFT($A552,1),SUBSTITUTE($G$550,"，",",")))))</formula>
    </cfRule>
  </conditionalFormatting>
  <conditionalFormatting sqref="A565:B570">
    <cfRule type="expression" dxfId="1631" priority="91">
      <formula>AND($B$571&lt;&gt;"",$A565&lt;&gt;"",ISNUMBER(SEARCH(LEFT($A565,1),SUBSTITUTE($G$563,"，",","))))</formula>
    </cfRule>
    <cfRule type="expression" dxfId="1630" priority="92">
      <formula>AND($B$571&lt;&gt;"",$A565&lt;&gt;"",ISNUMBER(SEARCH(LEFT($A565,1),SUBSTITUTE(UPPER($B$571),"，",","))),NOT(ISNUMBER(SEARCH(LEFT($A565,1),SUBSTITUTE($G$563,"，",",")))))</formula>
    </cfRule>
  </conditionalFormatting>
  <conditionalFormatting sqref="A578:B583">
    <cfRule type="expression" dxfId="1629" priority="93">
      <formula>AND($B$584&lt;&gt;"",$A578&lt;&gt;"",ISNUMBER(SEARCH(LEFT($A578,1),SUBSTITUTE($G$576,"，",","))))</formula>
    </cfRule>
    <cfRule type="expression" dxfId="1628" priority="94">
      <formula>AND($B$584&lt;&gt;"",$A578&lt;&gt;"",ISNUMBER(SEARCH(LEFT($A578,1),SUBSTITUTE(UPPER($B$584),"，",","))),NOT(ISNUMBER(SEARCH(LEFT($A578,1),SUBSTITUTE($G$576,"，",",")))))</formula>
    </cfRule>
  </conditionalFormatting>
  <conditionalFormatting sqref="A591:B596">
    <cfRule type="expression" dxfId="1627" priority="95">
      <formula>AND($B$597&lt;&gt;"",$A591&lt;&gt;"",ISNUMBER(SEARCH(LEFT($A591,1),SUBSTITUTE($G$589,"，",","))))</formula>
    </cfRule>
    <cfRule type="expression" dxfId="1626" priority="96">
      <formula>AND($B$597&lt;&gt;"",$A591&lt;&gt;"",ISNUMBER(SEARCH(LEFT($A591,1),SUBSTITUTE(UPPER($B$597),"，",","))),NOT(ISNUMBER(SEARCH(LEFT($A591,1),SUBSTITUTE($G$589,"，",",")))))</formula>
    </cfRule>
  </conditionalFormatting>
  <conditionalFormatting sqref="A604:B609">
    <cfRule type="expression" dxfId="1625" priority="97">
      <formula>AND($B$610&lt;&gt;"",$A604&lt;&gt;"",ISNUMBER(SEARCH(LEFT($A604,1),SUBSTITUTE($G$602,"，",","))))</formula>
    </cfRule>
    <cfRule type="expression" dxfId="1624" priority="98">
      <formula>AND($B$610&lt;&gt;"",$A604&lt;&gt;"",ISNUMBER(SEARCH(LEFT($A604,1),SUBSTITUTE(UPPER($B$610),"，",","))),NOT(ISNUMBER(SEARCH(LEFT($A604,1),SUBSTITUTE($G$602,"，",",")))))</formula>
    </cfRule>
  </conditionalFormatting>
  <conditionalFormatting sqref="A617:B622">
    <cfRule type="expression" dxfId="1623" priority="99">
      <formula>AND($B$623&lt;&gt;"",$A617&lt;&gt;"",ISNUMBER(SEARCH(LEFT($A617,1),SUBSTITUTE($G$615,"，",","))))</formula>
    </cfRule>
    <cfRule type="expression" dxfId="1622" priority="100">
      <formula>AND($B$623&lt;&gt;"",$A617&lt;&gt;"",ISNUMBER(SEARCH(LEFT($A617,1),SUBSTITUTE(UPPER($B$623),"，",","))),NOT(ISNUMBER(SEARCH(LEFT($A617,1),SUBSTITUTE($G$615,"，",",")))))</formula>
    </cfRule>
  </conditionalFormatting>
  <conditionalFormatting sqref="A630:B635">
    <cfRule type="expression" dxfId="1621" priority="102">
      <formula>AND($B$636&lt;&gt;"",$A630&lt;&gt;"",ISNUMBER(SEARCH(LEFT($A630,1),SUBSTITUTE(UPPER($B$636),"，",","))),NOT(ISNUMBER(SEARCH(LEFT($A630,1),SUBSTITUTE($G$628,"，",",")))))</formula>
    </cfRule>
    <cfRule type="expression" dxfId="1620" priority="101">
      <formula>AND($B$636&lt;&gt;"",$A630&lt;&gt;"",ISNUMBER(SEARCH(LEFT($A630,1),SUBSTITUTE($G$628,"，",","))))</formula>
    </cfRule>
  </conditionalFormatting>
  <conditionalFormatting sqref="A643:B648">
    <cfRule type="expression" dxfId="1619" priority="103">
      <formula>AND($B$649&lt;&gt;"",$A643&lt;&gt;"",ISNUMBER(SEARCH(LEFT($A643,1),SUBSTITUTE($G$641,"，",","))))</formula>
    </cfRule>
    <cfRule type="expression" dxfId="1618" priority="104">
      <formula>AND($B$649&lt;&gt;"",$A643&lt;&gt;"",ISNUMBER(SEARCH(LEFT($A643,1),SUBSTITUTE(UPPER($B$649),"，",","))),NOT(ISNUMBER(SEARCH(LEFT($A643,1),SUBSTITUTE($G$641,"，",",")))))</formula>
    </cfRule>
  </conditionalFormatting>
  <conditionalFormatting sqref="A656:B661">
    <cfRule type="expression" dxfId="1617" priority="105">
      <formula>AND($B$662&lt;&gt;"",$A656&lt;&gt;"",ISNUMBER(SEARCH(LEFT($A656,1),SUBSTITUTE($G$654,"，",","))))</formula>
    </cfRule>
    <cfRule type="expression" dxfId="1616" priority="106">
      <formula>AND($B$662&lt;&gt;"",$A656&lt;&gt;"",ISNUMBER(SEARCH(LEFT($A656,1),SUBSTITUTE(UPPER($B$662),"，",","))),NOT(ISNUMBER(SEARCH(LEFT($A656,1),SUBSTITUTE($G$654,"，",",")))))</formula>
    </cfRule>
  </conditionalFormatting>
  <conditionalFormatting sqref="A669:B674">
    <cfRule type="expression" dxfId="1615" priority="107">
      <formula>AND($B$675&lt;&gt;"",$A669&lt;&gt;"",ISNUMBER(SEARCH(LEFT($A669,1),SUBSTITUTE($G$667,"，",","))))</formula>
    </cfRule>
    <cfRule type="expression" dxfId="1614" priority="108">
      <formula>AND($B$675&lt;&gt;"",$A669&lt;&gt;"",ISNUMBER(SEARCH(LEFT($A669,1),SUBSTITUTE(UPPER($B$675),"，",","))),NOT(ISNUMBER(SEARCH(LEFT($A669,1),SUBSTITUTE($G$667,"，",",")))))</formula>
    </cfRule>
  </conditionalFormatting>
  <conditionalFormatting sqref="A682:B687">
    <cfRule type="expression" dxfId="1613" priority="109">
      <formula>AND($B$688&lt;&gt;"",$A682&lt;&gt;"",ISNUMBER(SEARCH(LEFT($A682,1),SUBSTITUTE($G$680,"，",","))))</formula>
    </cfRule>
    <cfRule type="expression" dxfId="1612" priority="110">
      <formula>AND($B$688&lt;&gt;"",$A682&lt;&gt;"",ISNUMBER(SEARCH(LEFT($A682,1),SUBSTITUTE(UPPER($B$688),"，",","))),NOT(ISNUMBER(SEARCH(LEFT($A682,1),SUBSTITUTE($G$680,"，",",")))))</formula>
    </cfRule>
  </conditionalFormatting>
  <conditionalFormatting sqref="A695:B700">
    <cfRule type="expression" dxfId="1611" priority="111">
      <formula>AND($B$701&lt;&gt;"",$A695&lt;&gt;"",ISNUMBER(SEARCH(LEFT($A695,1),SUBSTITUTE($G$693,"，",","))))</formula>
    </cfRule>
    <cfRule type="expression" dxfId="1610" priority="112">
      <formula>AND($B$701&lt;&gt;"",$A695&lt;&gt;"",ISNUMBER(SEARCH(LEFT($A695,1),SUBSTITUTE(UPPER($B$701),"，",","))),NOT(ISNUMBER(SEARCH(LEFT($A695,1),SUBSTITUTE($G$693,"，",",")))))</formula>
    </cfRule>
  </conditionalFormatting>
  <conditionalFormatting sqref="A708:B713">
    <cfRule type="expression" dxfId="1609" priority="113">
      <formula>AND($B$714&lt;&gt;"",$A708&lt;&gt;"",ISNUMBER(SEARCH(LEFT($A708,1),SUBSTITUTE($G$706,"，",","))))</formula>
    </cfRule>
    <cfRule type="expression" dxfId="1608" priority="114">
      <formula>AND($B$714&lt;&gt;"",$A708&lt;&gt;"",ISNUMBER(SEARCH(LEFT($A708,1),SUBSTITUTE(UPPER($B$714),"，",","))),NOT(ISNUMBER(SEARCH(LEFT($A708,1),SUBSTITUTE($G$706,"，",",")))))</formula>
    </cfRule>
  </conditionalFormatting>
  <conditionalFormatting sqref="A721:B726">
    <cfRule type="expression" dxfId="1607" priority="115">
      <formula>AND($B$727&lt;&gt;"",$A721&lt;&gt;"",ISNUMBER(SEARCH(LEFT($A721,1),SUBSTITUTE($G$719,"，",","))))</formula>
    </cfRule>
    <cfRule type="expression" dxfId="1606" priority="116">
      <formula>AND($B$727&lt;&gt;"",$A721&lt;&gt;"",ISNUMBER(SEARCH(LEFT($A721,1),SUBSTITUTE(UPPER($B$727),"，",","))),NOT(ISNUMBER(SEARCH(LEFT($A721,1),SUBSTITUTE($G$719,"，",",")))))</formula>
    </cfRule>
  </conditionalFormatting>
  <conditionalFormatting sqref="A734:B739">
    <cfRule type="expression" dxfId="1605" priority="117">
      <formula>AND($B$740&lt;&gt;"",$A734&lt;&gt;"",ISNUMBER(SEARCH(LEFT($A734,1),SUBSTITUTE($G$732,"，",","))))</formula>
    </cfRule>
    <cfRule type="expression" dxfId="1604" priority="118">
      <formula>AND($B$740&lt;&gt;"",$A734&lt;&gt;"",ISNUMBER(SEARCH(LEFT($A734,1),SUBSTITUTE(UPPER($B$740),"，",","))),NOT(ISNUMBER(SEARCH(LEFT($A734,1),SUBSTITUTE($G$732,"，",",")))))</formula>
    </cfRule>
  </conditionalFormatting>
  <conditionalFormatting sqref="A747:B752">
    <cfRule type="expression" dxfId="1603" priority="119">
      <formula>AND($B$753&lt;&gt;"",$A747&lt;&gt;"",ISNUMBER(SEARCH(LEFT($A747,1),SUBSTITUTE($G$745,"，",","))))</formula>
    </cfRule>
    <cfRule type="expression" dxfId="1602" priority="120">
      <formula>AND($B$753&lt;&gt;"",$A747&lt;&gt;"",ISNUMBER(SEARCH(LEFT($A747,1),SUBSTITUTE(UPPER($B$753),"，",","))),NOT(ISNUMBER(SEARCH(LEFT($A747,1),SUBSTITUTE($G$745,"，",",")))))</formula>
    </cfRule>
  </conditionalFormatting>
  <conditionalFormatting sqref="A760:B765">
    <cfRule type="expression" dxfId="1601" priority="121">
      <formula>AND($B$766&lt;&gt;"",$A760&lt;&gt;"",ISNUMBER(SEARCH(LEFT($A760,1),SUBSTITUTE($G$758,"，",","))))</formula>
    </cfRule>
    <cfRule type="expression" dxfId="1600" priority="122">
      <formula>AND($B$766&lt;&gt;"",$A760&lt;&gt;"",ISNUMBER(SEARCH(LEFT($A760,1),SUBSTITUTE(UPPER($B$766),"，",","))),NOT(ISNUMBER(SEARCH(LEFT($A760,1),SUBSTITUTE($G$758,"，",",")))))</formula>
    </cfRule>
  </conditionalFormatting>
  <conditionalFormatting sqref="A773:B778">
    <cfRule type="expression" dxfId="1599" priority="123">
      <formula>AND($B$779&lt;&gt;"",$A773&lt;&gt;"",ISNUMBER(SEARCH(LEFT($A773,1),SUBSTITUTE($G$771,"，",","))))</formula>
    </cfRule>
    <cfRule type="expression" dxfId="1598" priority="124">
      <formula>AND($B$779&lt;&gt;"",$A773&lt;&gt;"",ISNUMBER(SEARCH(LEFT($A773,1),SUBSTITUTE(UPPER($B$779),"，",","))),NOT(ISNUMBER(SEARCH(LEFT($A773,1),SUBSTITUTE($G$771,"，",",")))))</formula>
    </cfRule>
  </conditionalFormatting>
  <conditionalFormatting sqref="A786:B791">
    <cfRule type="expression" dxfId="1597" priority="125">
      <formula>AND($B$792&lt;&gt;"",$A786&lt;&gt;"",ISNUMBER(SEARCH(LEFT($A786,1),SUBSTITUTE($G$784,"，",","))))</formula>
    </cfRule>
    <cfRule type="expression" dxfId="1596" priority="126">
      <formula>AND($B$792&lt;&gt;"",$A786&lt;&gt;"",ISNUMBER(SEARCH(LEFT($A786,1),SUBSTITUTE(UPPER($B$792),"，",","))),NOT(ISNUMBER(SEARCH(LEFT($A786,1),SUBSTITUTE($G$784,"，",",")))))</formula>
    </cfRule>
  </conditionalFormatting>
  <conditionalFormatting sqref="A799:B804">
    <cfRule type="expression" dxfId="1595" priority="128">
      <formula>AND($B$805&lt;&gt;"",$A799&lt;&gt;"",ISNUMBER(SEARCH(LEFT($A799,1),SUBSTITUTE(UPPER($B$805),"，",","))),NOT(ISNUMBER(SEARCH(LEFT($A799,1),SUBSTITUTE($G$797,"，",",")))))</formula>
    </cfRule>
    <cfRule type="expression" dxfId="1594" priority="127">
      <formula>AND($B$805&lt;&gt;"",$A799&lt;&gt;"",ISNUMBER(SEARCH(LEFT($A799,1),SUBSTITUTE($G$797,"，",","))))</formula>
    </cfRule>
  </conditionalFormatting>
  <conditionalFormatting sqref="A812:B817">
    <cfRule type="expression" dxfId="1593" priority="129">
      <formula>AND($B$818&lt;&gt;"",$A812&lt;&gt;"",ISNUMBER(SEARCH(LEFT($A812,1),SUBSTITUTE($G$810,"，",","))))</formula>
    </cfRule>
    <cfRule type="expression" dxfId="1592" priority="130">
      <formula>AND($B$818&lt;&gt;"",$A812&lt;&gt;"",ISNUMBER(SEARCH(LEFT($A812,1),SUBSTITUTE(UPPER($B$818),"，",","))),NOT(ISNUMBER(SEARCH(LEFT($A812,1),SUBSTITUTE($G$810,"，",",")))))</formula>
    </cfRule>
  </conditionalFormatting>
  <conditionalFormatting sqref="A825:B830">
    <cfRule type="expression" dxfId="1591" priority="131">
      <formula>AND($B$831&lt;&gt;"",$A825&lt;&gt;"",ISNUMBER(SEARCH(LEFT($A825,1),SUBSTITUTE($G$823,"，",","))))</formula>
    </cfRule>
    <cfRule type="expression" dxfId="1590" priority="132">
      <formula>AND($B$831&lt;&gt;"",$A825&lt;&gt;"",ISNUMBER(SEARCH(LEFT($A825,1),SUBSTITUTE(UPPER($B$831),"，",","))),NOT(ISNUMBER(SEARCH(LEFT($A825,1),SUBSTITUTE($G$823,"，",",")))))</formula>
    </cfRule>
  </conditionalFormatting>
  <conditionalFormatting sqref="A838:B843">
    <cfRule type="expression" dxfId="1589" priority="133">
      <formula>AND($B$844&lt;&gt;"",$A838&lt;&gt;"",ISNUMBER(SEARCH(LEFT($A838,1),SUBSTITUTE($G$836,"，",","))))</formula>
    </cfRule>
    <cfRule type="expression" dxfId="1588" priority="134">
      <formula>AND($B$844&lt;&gt;"",$A838&lt;&gt;"",ISNUMBER(SEARCH(LEFT($A838,1),SUBSTITUTE(UPPER($B$844),"，",","))),NOT(ISNUMBER(SEARCH(LEFT($A838,1),SUBSTITUTE($G$836,"，",",")))))</formula>
    </cfRule>
  </conditionalFormatting>
  <conditionalFormatting sqref="A851:B856">
    <cfRule type="expression" dxfId="1587" priority="135">
      <formula>AND($B$857&lt;&gt;"",$A851&lt;&gt;"",ISNUMBER(SEARCH(LEFT($A851,1),SUBSTITUTE($G$849,"，",","))))</formula>
    </cfRule>
    <cfRule type="expression" dxfId="1586" priority="136">
      <formula>AND($B$857&lt;&gt;"",$A851&lt;&gt;"",ISNUMBER(SEARCH(LEFT($A851,1),SUBSTITUTE(UPPER($B$857),"，",","))),NOT(ISNUMBER(SEARCH(LEFT($A851,1),SUBSTITUTE($G$849,"，",",")))))</formula>
    </cfRule>
  </conditionalFormatting>
  <conditionalFormatting sqref="A864:B869">
    <cfRule type="expression" dxfId="1585" priority="137">
      <formula>AND($B$870&lt;&gt;"",$A864&lt;&gt;"",ISNUMBER(SEARCH(LEFT($A864,1),SUBSTITUTE($G$862,"，",","))))</formula>
    </cfRule>
    <cfRule type="expression" dxfId="1584" priority="138">
      <formula>AND($B$870&lt;&gt;"",$A864&lt;&gt;"",ISNUMBER(SEARCH(LEFT($A864,1),SUBSTITUTE(UPPER($B$870),"，",","))),NOT(ISNUMBER(SEARCH(LEFT($A864,1),SUBSTITUTE($G$862,"，",",")))))</formula>
    </cfRule>
  </conditionalFormatting>
  <conditionalFormatting sqref="A877:B882">
    <cfRule type="expression" dxfId="1583" priority="139">
      <formula>AND($B$883&lt;&gt;"",$A877&lt;&gt;"",ISNUMBER(SEARCH(LEFT($A877,1),SUBSTITUTE($G$875,"，",","))))</formula>
    </cfRule>
    <cfRule type="expression" dxfId="1582" priority="140">
      <formula>AND($B$883&lt;&gt;"",$A877&lt;&gt;"",ISNUMBER(SEARCH(LEFT($A877,1),SUBSTITUTE(UPPER($B$883),"，",","))),NOT(ISNUMBER(SEARCH(LEFT($A877,1),SUBSTITUTE($G$875,"，",",")))))</formula>
    </cfRule>
  </conditionalFormatting>
  <conditionalFormatting sqref="A890:B895">
    <cfRule type="expression" dxfId="1581" priority="141">
      <formula>AND($B$896&lt;&gt;"",$A890&lt;&gt;"",ISNUMBER(SEARCH(LEFT($A890,1),SUBSTITUTE($G$888,"，",","))))</formula>
    </cfRule>
    <cfRule type="expression" dxfId="1580" priority="142">
      <formula>AND($B$896&lt;&gt;"",$A890&lt;&gt;"",ISNUMBER(SEARCH(LEFT($A890,1),SUBSTITUTE(UPPER($B$896),"，",","))),NOT(ISNUMBER(SEARCH(LEFT($A890,1),SUBSTITUTE($G$888,"，",",")))))</formula>
    </cfRule>
  </conditionalFormatting>
  <conditionalFormatting sqref="A903:B908">
    <cfRule type="expression" dxfId="1579" priority="143">
      <formula>AND($B$909&lt;&gt;"",$A903&lt;&gt;"",ISNUMBER(SEARCH(LEFT($A903,1),SUBSTITUTE($G$901,"，",","))))</formula>
    </cfRule>
    <cfRule type="expression" dxfId="1578" priority="144">
      <formula>AND($B$909&lt;&gt;"",$A903&lt;&gt;"",ISNUMBER(SEARCH(LEFT($A903,1),SUBSTITUTE(UPPER($B$909),"，",","))),NOT(ISNUMBER(SEARCH(LEFT($A903,1),SUBSTITUTE($G$901,"，",",")))))</formula>
    </cfRule>
  </conditionalFormatting>
  <conditionalFormatting sqref="A916:B921">
    <cfRule type="expression" dxfId="1577" priority="145">
      <formula>AND($B$922&lt;&gt;"",$A916&lt;&gt;"",ISNUMBER(SEARCH(LEFT($A916,1),SUBSTITUTE($G$914,"，",","))))</formula>
    </cfRule>
    <cfRule type="expression" dxfId="1576" priority="146">
      <formula>AND($B$922&lt;&gt;"",$A916&lt;&gt;"",ISNUMBER(SEARCH(LEFT($A916,1),SUBSTITUTE(UPPER($B$922),"，",","))),NOT(ISNUMBER(SEARCH(LEFT($A916,1),SUBSTITUTE($G$914,"，",",")))))</formula>
    </cfRule>
  </conditionalFormatting>
  <conditionalFormatting sqref="A929:B934">
    <cfRule type="expression" dxfId="1575" priority="147">
      <formula>AND($B$935&lt;&gt;"",$A929&lt;&gt;"",ISNUMBER(SEARCH(LEFT($A929,1),SUBSTITUTE($G$927,"，",","))))</formula>
    </cfRule>
    <cfRule type="expression" dxfId="1574" priority="148">
      <formula>AND($B$935&lt;&gt;"",$A929&lt;&gt;"",ISNUMBER(SEARCH(LEFT($A929,1),SUBSTITUTE(UPPER($B$935),"，",","))),NOT(ISNUMBER(SEARCH(LEFT($A929,1),SUBSTITUTE($G$927,"，",",")))))</formula>
    </cfRule>
  </conditionalFormatting>
  <conditionalFormatting sqref="A942:B947">
    <cfRule type="expression" dxfId="1573" priority="149">
      <formula>AND($B$948&lt;&gt;"",$A942&lt;&gt;"",ISNUMBER(SEARCH(LEFT($A942,1),SUBSTITUTE($G$940,"，",","))))</formula>
    </cfRule>
    <cfRule type="expression" dxfId="1572" priority="150">
      <formula>AND($B$948&lt;&gt;"",$A942&lt;&gt;"",ISNUMBER(SEARCH(LEFT($A942,1),SUBSTITUTE(UPPER($B$948),"，",","))),NOT(ISNUMBER(SEARCH(LEFT($A942,1),SUBSTITUTE($G$940,"，",",")))))</formula>
    </cfRule>
  </conditionalFormatting>
  <conditionalFormatting sqref="A955:B960">
    <cfRule type="expression" dxfId="1571" priority="152">
      <formula>AND($B$961&lt;&gt;"",$A955&lt;&gt;"",ISNUMBER(SEARCH(LEFT($A955,1),SUBSTITUTE(UPPER($B$961),"，",","))),NOT(ISNUMBER(SEARCH(LEFT($A955,1),SUBSTITUTE($G$953,"，",",")))))</formula>
    </cfRule>
    <cfRule type="expression" dxfId="1570" priority="151">
      <formula>AND($B$961&lt;&gt;"",$A955&lt;&gt;"",ISNUMBER(SEARCH(LEFT($A955,1),SUBSTITUTE($G$953,"，",","))))</formula>
    </cfRule>
  </conditionalFormatting>
  <conditionalFormatting sqref="A968:B973">
    <cfRule type="expression" dxfId="1569" priority="153">
      <formula>AND($B$974&lt;&gt;"",$A968&lt;&gt;"",ISNUMBER(SEARCH(LEFT($A968,1),SUBSTITUTE($G$966,"，",","))))</formula>
    </cfRule>
    <cfRule type="expression" dxfId="1568" priority="154">
      <formula>AND($B$974&lt;&gt;"",$A968&lt;&gt;"",ISNUMBER(SEARCH(LEFT($A968,1),SUBSTITUTE(UPPER($B$974),"，",","))),NOT(ISNUMBER(SEARCH(LEFT($A968,1),SUBSTITUTE($G$966,"，",",")))))</formula>
    </cfRule>
  </conditionalFormatting>
  <conditionalFormatting sqref="A981:B986">
    <cfRule type="expression" dxfId="1567" priority="155">
      <formula>AND($B$987&lt;&gt;"",$A981&lt;&gt;"",ISNUMBER(SEARCH(LEFT($A981,1),SUBSTITUTE($G$979,"，",","))))</formula>
    </cfRule>
    <cfRule type="expression" dxfId="1566" priority="156">
      <formula>AND($B$987&lt;&gt;"",$A981&lt;&gt;"",ISNUMBER(SEARCH(LEFT($A981,1),SUBSTITUTE(UPPER($B$987),"，",","))),NOT(ISNUMBER(SEARCH(LEFT($A981,1),SUBSTITUTE($G$979,"，",",")))))</formula>
    </cfRule>
  </conditionalFormatting>
  <conditionalFormatting sqref="A994:B999">
    <cfRule type="expression" dxfId="1565" priority="157">
      <formula>AND($B$1000&lt;&gt;"",$A994&lt;&gt;"",ISNUMBER(SEARCH(LEFT($A994,1),SUBSTITUTE($G$992,"，",","))))</formula>
    </cfRule>
    <cfRule type="expression" dxfId="1564" priority="158">
      <formula>AND($B$1000&lt;&gt;"",$A994&lt;&gt;"",ISNUMBER(SEARCH(LEFT($A994,1),SUBSTITUTE(UPPER($B$1000),"，",","))),NOT(ISNUMBER(SEARCH(LEFT($A994,1),SUBSTITUTE($G$992,"，",",")))))</formula>
    </cfRule>
  </conditionalFormatting>
  <conditionalFormatting sqref="A1007:B1012">
    <cfRule type="expression" dxfId="1563" priority="159">
      <formula>AND($B$1013&lt;&gt;"",$A1007&lt;&gt;"",ISNUMBER(SEARCH(LEFT($A1007,1),SUBSTITUTE($G$1005,"，",","))))</formula>
    </cfRule>
    <cfRule type="expression" dxfId="1562" priority="160">
      <formula>AND($B$1013&lt;&gt;"",$A1007&lt;&gt;"",ISNUMBER(SEARCH(LEFT($A1007,1),SUBSTITUTE(UPPER($B$1013),"，",","))),NOT(ISNUMBER(SEARCH(LEFT($A1007,1),SUBSTITUTE($G$1005,"，",",")))))</formula>
    </cfRule>
  </conditionalFormatting>
  <conditionalFormatting sqref="A1020:B1025">
    <cfRule type="expression" dxfId="1561" priority="161">
      <formula>AND($B$1026&lt;&gt;"",$A1020&lt;&gt;"",ISNUMBER(SEARCH(LEFT($A1020,1),SUBSTITUTE($G$1018,"，",","))))</formula>
    </cfRule>
    <cfRule type="expression" dxfId="1560" priority="162">
      <formula>AND($B$1026&lt;&gt;"",$A1020&lt;&gt;"",ISNUMBER(SEARCH(LEFT($A1020,1),SUBSTITUTE(UPPER($B$1026),"，",","))),NOT(ISNUMBER(SEARCH(LEFT($A1020,1),SUBSTITUTE($G$1018,"，",",")))))</formula>
    </cfRule>
  </conditionalFormatting>
  <conditionalFormatting sqref="A1033:B1038">
    <cfRule type="expression" dxfId="1559" priority="163">
      <formula>AND($B$1039&lt;&gt;"",$A1033&lt;&gt;"",ISNUMBER(SEARCH(LEFT($A1033,1),SUBSTITUTE($G$1031,"，",","))))</formula>
    </cfRule>
    <cfRule type="expression" dxfId="1558" priority="164">
      <formula>AND($B$1039&lt;&gt;"",$A1033&lt;&gt;"",ISNUMBER(SEARCH(LEFT($A1033,1),SUBSTITUTE(UPPER($B$1039),"，",","))),NOT(ISNUMBER(SEARCH(LEFT($A1033,1),SUBSTITUTE($G$1031,"，",",")))))</formula>
    </cfRule>
  </conditionalFormatting>
  <conditionalFormatting sqref="A1046:B1051">
    <cfRule type="expression" dxfId="1557" priority="165">
      <formula>AND($B$1052&lt;&gt;"",$A1046&lt;&gt;"",ISNUMBER(SEARCH(LEFT($A1046,1),SUBSTITUTE($G$1044,"，",","))))</formula>
    </cfRule>
    <cfRule type="expression" dxfId="1556" priority="166">
      <formula>AND($B$1052&lt;&gt;"",$A1046&lt;&gt;"",ISNUMBER(SEARCH(LEFT($A1046,1),SUBSTITUTE(UPPER($B$1052),"，",","))),NOT(ISNUMBER(SEARCH(LEFT($A1046,1),SUBSTITUTE($G$1044,"，",",")))))</formula>
    </cfRule>
  </conditionalFormatting>
  <conditionalFormatting sqref="A1059:B1064">
    <cfRule type="expression" dxfId="1555" priority="167">
      <formula>AND($B$1065&lt;&gt;"",$A1059&lt;&gt;"",ISNUMBER(SEARCH(LEFT($A1059,1),SUBSTITUTE($G$1057,"，",","))))</formula>
    </cfRule>
    <cfRule type="expression" dxfId="1554" priority="168">
      <formula>AND($B$1065&lt;&gt;"",$A1059&lt;&gt;"",ISNUMBER(SEARCH(LEFT($A1059,1),SUBSTITUTE(UPPER($B$1065),"，",","))),NOT(ISNUMBER(SEARCH(LEFT($A1059,1),SUBSTITUTE($G$1057,"，",",")))))</formula>
    </cfRule>
  </conditionalFormatting>
  <conditionalFormatting sqref="A1072:B1077">
    <cfRule type="expression" dxfId="1553" priority="169">
      <formula>AND($B$1078&lt;&gt;"",$A1072&lt;&gt;"",ISNUMBER(SEARCH(LEFT($A1072,1),SUBSTITUTE($G$1070,"，",","))))</formula>
    </cfRule>
    <cfRule type="expression" dxfId="1552" priority="170">
      <formula>AND($B$1078&lt;&gt;"",$A1072&lt;&gt;"",ISNUMBER(SEARCH(LEFT($A1072,1),SUBSTITUTE(UPPER($B$1078),"，",","))),NOT(ISNUMBER(SEARCH(LEFT($A1072,1),SUBSTITUTE($G$1070,"，",",")))))</formula>
    </cfRule>
  </conditionalFormatting>
  <conditionalFormatting sqref="A1085:B1090">
    <cfRule type="expression" dxfId="1551" priority="171">
      <formula>AND($B$1091&lt;&gt;"",$A1085&lt;&gt;"",ISNUMBER(SEARCH(LEFT($A1085,1),SUBSTITUTE($G$1083,"，",","))))</formula>
    </cfRule>
    <cfRule type="expression" dxfId="1550" priority="172">
      <formula>AND($B$1091&lt;&gt;"",$A1085&lt;&gt;"",ISNUMBER(SEARCH(LEFT($A1085,1),SUBSTITUTE(UPPER($B$1091),"，",","))),NOT(ISNUMBER(SEARCH(LEFT($A1085,1),SUBSTITUTE($G$1083,"，",",")))))</formula>
    </cfRule>
  </conditionalFormatting>
  <conditionalFormatting sqref="A1098:B1103">
    <cfRule type="expression" dxfId="1549" priority="173">
      <formula>AND($B$1104&lt;&gt;"",$A1098&lt;&gt;"",ISNUMBER(SEARCH(LEFT($A1098,1),SUBSTITUTE($G$1096,"，",","))))</formula>
    </cfRule>
    <cfRule type="expression" dxfId="1548" priority="174">
      <formula>AND($B$1104&lt;&gt;"",$A1098&lt;&gt;"",ISNUMBER(SEARCH(LEFT($A1098,1),SUBSTITUTE(UPPER($B$1104),"，",","))),NOT(ISNUMBER(SEARCH(LEFT($A1098,1),SUBSTITUTE($G$1096,"，",",")))))</formula>
    </cfRule>
  </conditionalFormatting>
  <conditionalFormatting sqref="A1111:B1116">
    <cfRule type="expression" dxfId="1547" priority="175">
      <formula>AND($B$1117&lt;&gt;"",$A1111&lt;&gt;"",ISNUMBER(SEARCH(LEFT($A1111,1),SUBSTITUTE($G$1109,"，",","))))</formula>
    </cfRule>
    <cfRule type="expression" dxfId="1546" priority="176">
      <formula>AND($B$1117&lt;&gt;"",$A1111&lt;&gt;"",ISNUMBER(SEARCH(LEFT($A1111,1),SUBSTITUTE(UPPER($B$1117),"，",","))),NOT(ISNUMBER(SEARCH(LEFT($A1111,1),SUBSTITUTE($G$1109,"，",",")))))</formula>
    </cfRule>
  </conditionalFormatting>
  <conditionalFormatting sqref="A1124:B1129">
    <cfRule type="expression" dxfId="1545" priority="177">
      <formula>AND($B$1130&lt;&gt;"",$A1124&lt;&gt;"",ISNUMBER(SEARCH(LEFT($A1124,1),SUBSTITUTE($G$1122,"，",","))))</formula>
    </cfRule>
    <cfRule type="expression" dxfId="1544" priority="178">
      <formula>AND($B$1130&lt;&gt;"",$A1124&lt;&gt;"",ISNUMBER(SEARCH(LEFT($A1124,1),SUBSTITUTE(UPPER($B$1130),"，",","))),NOT(ISNUMBER(SEARCH(LEFT($A1124,1),SUBSTITUTE($G$1122,"，",",")))))</formula>
    </cfRule>
  </conditionalFormatting>
  <conditionalFormatting sqref="A1137:B1142">
    <cfRule type="expression" dxfId="1543" priority="179">
      <formula>AND($B$1143&lt;&gt;"",$A1137&lt;&gt;"",ISNUMBER(SEARCH(LEFT($A1137,1),SUBSTITUTE($G$1135,"，",","))))</formula>
    </cfRule>
    <cfRule type="expression" dxfId="1542" priority="180">
      <formula>AND($B$1143&lt;&gt;"",$A1137&lt;&gt;"",ISNUMBER(SEARCH(LEFT($A1137,1),SUBSTITUTE(UPPER($B$1143),"，",","))),NOT(ISNUMBER(SEARCH(LEFT($A1137,1),SUBSTITUTE($G$1135,"，",",")))))</formula>
    </cfRule>
  </conditionalFormatting>
  <conditionalFormatting sqref="A1150:B1155">
    <cfRule type="expression" dxfId="1541" priority="181">
      <formula>AND($B$1156&lt;&gt;"",$A1150&lt;&gt;"",ISNUMBER(SEARCH(LEFT($A1150,1),SUBSTITUTE($G$1148,"，",","))))</formula>
    </cfRule>
    <cfRule type="expression" dxfId="1540" priority="182">
      <formula>AND($B$1156&lt;&gt;"",$A1150&lt;&gt;"",ISNUMBER(SEARCH(LEFT($A1150,1),SUBSTITUTE(UPPER($B$1156),"，",","))),NOT(ISNUMBER(SEARCH(LEFT($A1150,1),SUBSTITUTE($G$1148,"，",",")))))</formula>
    </cfRule>
  </conditionalFormatting>
  <conditionalFormatting sqref="A1163:B1168">
    <cfRule type="expression" dxfId="1539" priority="183">
      <formula>AND($B$1169&lt;&gt;"",$A1163&lt;&gt;"",ISNUMBER(SEARCH(LEFT($A1163,1),SUBSTITUTE($G$1161,"，",","))))</formula>
    </cfRule>
    <cfRule type="expression" dxfId="1538" priority="184">
      <formula>AND($B$1169&lt;&gt;"",$A1163&lt;&gt;"",ISNUMBER(SEARCH(LEFT($A1163,1),SUBSTITUTE(UPPER($B$1169),"，",","))),NOT(ISNUMBER(SEARCH(LEFT($A1163,1),SUBSTITUTE($G$1161,"，",",")))))</formula>
    </cfRule>
  </conditionalFormatting>
  <conditionalFormatting sqref="A1176:B1181">
    <cfRule type="expression" dxfId="1537" priority="185">
      <formula>AND($B$1182&lt;&gt;"",$A1176&lt;&gt;"",ISNUMBER(SEARCH(LEFT($A1176,1),SUBSTITUTE($G$1174,"，",","))))</formula>
    </cfRule>
    <cfRule type="expression" dxfId="1536" priority="186">
      <formula>AND($B$1182&lt;&gt;"",$A1176&lt;&gt;"",ISNUMBER(SEARCH(LEFT($A1176,1),SUBSTITUTE(UPPER($B$1182),"，",","))),NOT(ISNUMBER(SEARCH(LEFT($A1176,1),SUBSTITUTE($G$1174,"，",",")))))</formula>
    </cfRule>
  </conditionalFormatting>
  <conditionalFormatting sqref="A1189:B1194">
    <cfRule type="expression" dxfId="1535" priority="187">
      <formula>AND($B$1195&lt;&gt;"",$A1189&lt;&gt;"",ISNUMBER(SEARCH(LEFT($A1189,1),SUBSTITUTE($G$1187,"，",","))))</formula>
    </cfRule>
    <cfRule type="expression" dxfId="1534" priority="188">
      <formula>AND($B$1195&lt;&gt;"",$A1189&lt;&gt;"",ISNUMBER(SEARCH(LEFT($A1189,1),SUBSTITUTE(UPPER($B$1195),"，",","))),NOT(ISNUMBER(SEARCH(LEFT($A1189,1),SUBSTITUTE($G$1187,"，",",")))))</formula>
    </cfRule>
  </conditionalFormatting>
  <conditionalFormatting sqref="A1202:B1207">
    <cfRule type="expression" dxfId="1533" priority="189">
      <formula>AND($B$1208&lt;&gt;"",$A1202&lt;&gt;"",ISNUMBER(SEARCH(LEFT($A1202,1),SUBSTITUTE($G$1200,"，",","))))</formula>
    </cfRule>
    <cfRule type="expression" dxfId="1532" priority="190">
      <formula>AND($B$1208&lt;&gt;"",$A1202&lt;&gt;"",ISNUMBER(SEARCH(LEFT($A1202,1),SUBSTITUTE(UPPER($B$1208),"，",","))),NOT(ISNUMBER(SEARCH(LEFT($A1202,1),SUBSTITUTE($G$1200,"，",",")))))</formula>
    </cfRule>
  </conditionalFormatting>
  <conditionalFormatting sqref="A1215:B1220">
    <cfRule type="expression" dxfId="1531" priority="191">
      <formula>AND($B$1221&lt;&gt;"",$A1215&lt;&gt;"",ISNUMBER(SEARCH(LEFT($A1215,1),SUBSTITUTE($G$1213,"，",","))))</formula>
    </cfRule>
    <cfRule type="expression" dxfId="1530" priority="192">
      <formula>AND($B$1221&lt;&gt;"",$A1215&lt;&gt;"",ISNUMBER(SEARCH(LEFT($A1215,1),SUBSTITUTE(UPPER($B$1221),"，",","))),NOT(ISNUMBER(SEARCH(LEFT($A1215,1),SUBSTITUTE($G$1213,"，",",")))))</formula>
    </cfRule>
  </conditionalFormatting>
  <conditionalFormatting sqref="A1228:B1233">
    <cfRule type="expression" dxfId="1529" priority="193">
      <formula>AND($B$1234&lt;&gt;"",$A1228&lt;&gt;"",ISNUMBER(SEARCH(LEFT($A1228,1),SUBSTITUTE($G$1226,"，",","))))</formula>
    </cfRule>
    <cfRule type="expression" dxfId="1528" priority="194">
      <formula>AND($B$1234&lt;&gt;"",$A1228&lt;&gt;"",ISNUMBER(SEARCH(LEFT($A1228,1),SUBSTITUTE(UPPER($B$1234),"，",","))),NOT(ISNUMBER(SEARCH(LEFT($A1228,1),SUBSTITUTE($G$1226,"，",",")))))</formula>
    </cfRule>
  </conditionalFormatting>
  <conditionalFormatting sqref="A1241:B1246">
    <cfRule type="expression" dxfId="1527" priority="195">
      <formula>AND($B$1247&lt;&gt;"",$A1241&lt;&gt;"",ISNUMBER(SEARCH(LEFT($A1241,1),SUBSTITUTE($G$1239,"，",","))))</formula>
    </cfRule>
    <cfRule type="expression" dxfId="1526" priority="196">
      <formula>AND($B$1247&lt;&gt;"",$A1241&lt;&gt;"",ISNUMBER(SEARCH(LEFT($A1241,1),SUBSTITUTE(UPPER($B$1247),"，",","))),NOT(ISNUMBER(SEARCH(LEFT($A1241,1),SUBSTITUTE($G$1239,"，",",")))))</formula>
    </cfRule>
  </conditionalFormatting>
  <conditionalFormatting sqref="A1254:B1259">
    <cfRule type="expression" dxfId="1525" priority="197">
      <formula>AND($B$1260&lt;&gt;"",$A1254&lt;&gt;"",ISNUMBER(SEARCH(LEFT($A1254,1),SUBSTITUTE($G$1252,"，",","))))</formula>
    </cfRule>
    <cfRule type="expression" dxfId="1524" priority="198">
      <formula>AND($B$1260&lt;&gt;"",$A1254&lt;&gt;"",ISNUMBER(SEARCH(LEFT($A1254,1),SUBSTITUTE(UPPER($B$1260),"，",","))),NOT(ISNUMBER(SEARCH(LEFT($A1254,1),SUBSTITUTE($G$1252,"，",",")))))</formula>
    </cfRule>
  </conditionalFormatting>
  <conditionalFormatting sqref="A1267:B1272">
    <cfRule type="expression" dxfId="1523" priority="199">
      <formula>AND($B$1273&lt;&gt;"",$A1267&lt;&gt;"",ISNUMBER(SEARCH(LEFT($A1267,1),SUBSTITUTE($G$1265,"，",","))))</formula>
    </cfRule>
    <cfRule type="expression" dxfId="1522" priority="200">
      <formula>AND($B$1273&lt;&gt;"",$A1267&lt;&gt;"",ISNUMBER(SEARCH(LEFT($A1267,1),SUBSTITUTE(UPPER($B$1273),"，",","))),NOT(ISNUMBER(SEARCH(LEFT($A1267,1),SUBSTITUTE($G$1265,"，",",")))))</formula>
    </cfRule>
  </conditionalFormatting>
  <conditionalFormatting sqref="A1280:B1285">
    <cfRule type="expression" dxfId="1521" priority="201">
      <formula>AND($B$1286&lt;&gt;"",$A1280&lt;&gt;"",ISNUMBER(SEARCH(LEFT($A1280,1),SUBSTITUTE($G$1278,"，",","))))</formula>
    </cfRule>
    <cfRule type="expression" dxfId="1520" priority="202">
      <formula>AND($B$1286&lt;&gt;"",$A1280&lt;&gt;"",ISNUMBER(SEARCH(LEFT($A1280,1),SUBSTITUTE(UPPER($B$1286),"，",","))),NOT(ISNUMBER(SEARCH(LEFT($A1280,1),SUBSTITUTE($G$1278,"，",",")))))</formula>
    </cfRule>
  </conditionalFormatting>
  <conditionalFormatting sqref="A1293:B1298">
    <cfRule type="expression" dxfId="1519" priority="203">
      <formula>AND($B$1299&lt;&gt;"",$A1293&lt;&gt;"",ISNUMBER(SEARCH(LEFT($A1293,1),SUBSTITUTE($G$1291,"，",","))))</formula>
    </cfRule>
    <cfRule type="expression" dxfId="1518" priority="204">
      <formula>AND($B$1299&lt;&gt;"",$A1293&lt;&gt;"",ISNUMBER(SEARCH(LEFT($A1293,1),SUBSTITUTE(UPPER($B$1299),"，",","))),NOT(ISNUMBER(SEARCH(LEFT($A1293,1),SUBSTITUTE($G$1291,"，",",")))))</formula>
    </cfRule>
  </conditionalFormatting>
  <conditionalFormatting sqref="B52:C53">
    <cfRule type="expression" dxfId="1517" priority="2">
      <formula>AND($D52&lt;&gt;"",OR($A52="A:",$A52="B:",$A52="C:",$A52="D:",$A52="E:",$A52="F:"),ISNUMBER(SEARCH(LEFT($A52,1),SUBSTITUTE(SUBSTITUTE(SUBSTITUTE($D52," ",""),"、",","),"，",","))),NOT(ISNUMBER(SEARCH(LEFT($A52,1),SUBSTITUTE(SUBSTITUTE(SUBSTITUTE($G52," ",""),"、",","),"，",",")))))</formula>
    </cfRule>
    <cfRule type="expression" dxfId="1516" priority="1">
      <formula>AND($D52&lt;&gt;"",OR($A52="A:",$A52="B:",$A52="C:",$A52="D:",$A52="E:",$A52="F:"),ISNUMBER(SEARCH(LEFT($A52,1),SUBSTITUTE(SUBSTITUTE(SUBSTITUTE($G52," ",""),"、",","),"，",","))))</formula>
    </cfRule>
  </conditionalFormatting>
  <dataValidations count="1">
    <dataValidation type="list" allowBlank="1" sqref="B1299 B1286 B1273 B1260 B1247 B1234 B1221 B1208 B1195 B1182 B1169 B1156 B1143 B1130 B1117 B1104 B1091 B1078 B1065 B1052 B1039 B1026 B1013 B1000 B987 B974 B961 B948 B935 B922 B909 B896 B883 B870 B857 B844 B831 B818 B805 B792 B779 B766 B753 B740 B727 B714 B701 B688 B675 B662 B649 B636 B623 B610 B597 B584 B571 B558 B545 B532 B519 B506 B493 B480 B467 B454 B441 B428 B415 B402 B389 B376 B363 B350 B337 B324 B311 B298 B285 B272 B259 B246 B233 B220 B207 B194 B181 B168 B155 B142 B129 B116 B103 B90 B77 B64 B51 B38 B25 B12" xr:uid="{1CA5E6D4-7094-4A35-B029-F1910C7B9AF2}">
      <formula1>"A,B,C,D,E,F"</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0BD78-6590-4312-8EAC-731152ECA519}">
  <dimension ref="A1:H1304"/>
  <sheetViews>
    <sheetView workbookViewId="0">
      <pane ySplit="3" topLeftCell="A12" activePane="bottomLeft" state="frozen"/>
      <selection pane="bottomLeft" activeCell="B12" sqref="B12 B25 B38 B51 B64 B77 B90 B103 B116 B129 B142 B155 B168 B181 B194 B207 B220 B233 B246 B259 B272 B285 B298 B311 B324 B337 B350 B363 B376 B389 B402 B415 B428 B441 B454 B467 B480 B493 B506 B519 B532 B545 B558 B571 B584 B597 B610 B623 B636 B649 B662 B675 B688 B701 B714 B727 B740 B753 B766 B779 B792 B805 B818 B831 B844 B857 B870 B883 B896 B909 B922 B935 B948 B961 B974 B987 B1000 B1013 B1026 B1039 B1052 B1065 B1078 B1091 B1104 B1117 B1130 B1143 B1156 B1169 B1182 B1195 B1208 B1221 B1234 B1247 B1260 B1273 B1286 B1299"/>
    </sheetView>
  </sheetViews>
  <sheetFormatPr defaultRowHeight="14.25"/>
  <cols>
    <col min="1" max="1" width="11.75" customWidth="1"/>
    <col min="2" max="2" width="13" customWidth="1"/>
    <col min="3" max="3" width="166.75" customWidth="1"/>
    <col min="4" max="8" width="0" hidden="1" customWidth="1"/>
  </cols>
  <sheetData>
    <row r="1" spans="1:8" ht="25.5" thickBot="1">
      <c r="A1" s="68" t="s">
        <v>3146</v>
      </c>
      <c r="B1" s="68"/>
      <c r="C1" s="68"/>
      <c r="D1" s="6"/>
      <c r="E1" s="6"/>
      <c r="F1" s="6"/>
      <c r="G1" s="6"/>
      <c r="H1" s="6"/>
    </row>
    <row r="2" spans="1:8" ht="18.75" thickBot="1">
      <c r="A2" s="69" t="s">
        <v>20</v>
      </c>
      <c r="B2" s="69"/>
      <c r="C2" s="82"/>
      <c r="D2" s="6"/>
      <c r="E2" s="6"/>
      <c r="F2" s="6"/>
      <c r="G2" s="6"/>
      <c r="H2" s="6"/>
    </row>
    <row r="3" spans="1:8" ht="21.95" customHeight="1" thickBot="1">
      <c r="A3" s="71" t="str" cm="1">
        <f t="array" ref="A3">_xlfn.LET(_xlpm.ans,SUMPRODUCT(($A$4:$A$1304="你的答案")*($B$4:$B$1304&lt;&gt;"")),_xlpm.corr,SUMPRODUCT(($A$4:$A$1304="结果")*($B$4:$B$1304="✅正确")),_xlpm.total,100,_xlpm.rate,IF(_xlpm.ans=0,0,_xlpm.corr/_xlpm.ans),"📊 进度：已作答 "&amp;_xlpm.ans&amp;"/"&amp;_xlpm.total&amp;"  |  正确 "&amp;_xlpm.corr&amp;"  |  正确率 "&amp;TEXT(_xlpm.rate,"0.0%"))</f>
        <v>📊 进度：已作答 0/100  |  正确 0  |  正确率 0.0%</v>
      </c>
      <c r="B3" s="71"/>
      <c r="C3" s="72"/>
      <c r="D3" s="42"/>
      <c r="E3" s="42"/>
      <c r="F3" s="42"/>
      <c r="G3" s="42"/>
      <c r="H3" s="42"/>
    </row>
    <row r="4" spans="1:8" ht="58.5" customHeight="1" thickTop="1" thickBot="1">
      <c r="A4" s="8" t="s">
        <v>3165</v>
      </c>
      <c r="B4" s="56"/>
      <c r="C4" s="73"/>
      <c r="D4" s="6"/>
      <c r="E4" s="6"/>
      <c r="F4" s="6">
        <v>401</v>
      </c>
      <c r="G4" s="6"/>
      <c r="H4" s="6"/>
    </row>
    <row r="5" spans="1:8" ht="18.75" customHeight="1">
      <c r="A5" s="9"/>
      <c r="B5" s="74"/>
      <c r="C5" s="75"/>
      <c r="D5" s="6"/>
      <c r="E5" s="6"/>
      <c r="F5" s="6">
        <v>401</v>
      </c>
      <c r="G5" s="6"/>
      <c r="H5" s="6"/>
    </row>
    <row r="6" spans="1:8" ht="18.75" customHeight="1">
      <c r="A6" s="10" t="s">
        <v>107</v>
      </c>
      <c r="B6" s="64"/>
      <c r="C6" s="65"/>
      <c r="D6" s="6"/>
      <c r="E6" s="6"/>
      <c r="F6" s="6">
        <v>401</v>
      </c>
      <c r="G6" s="6"/>
      <c r="H6" s="6"/>
    </row>
    <row r="7" spans="1:8" ht="18.75" customHeight="1">
      <c r="A7" s="10" t="s">
        <v>108</v>
      </c>
      <c r="B7" s="64"/>
      <c r="C7" s="65"/>
      <c r="D7" s="6"/>
      <c r="E7" s="6"/>
      <c r="F7" s="6">
        <v>401</v>
      </c>
      <c r="G7" s="6"/>
      <c r="H7" s="6"/>
    </row>
    <row r="8" spans="1:8" ht="18.75" customHeight="1">
      <c r="A8" s="10" t="s">
        <v>109</v>
      </c>
      <c r="B8" s="64"/>
      <c r="C8" s="65"/>
      <c r="D8" s="6"/>
      <c r="E8" s="6"/>
      <c r="F8" s="6">
        <v>401</v>
      </c>
      <c r="G8" s="6"/>
      <c r="H8" s="6"/>
    </row>
    <row r="9" spans="1:8" ht="18.75" customHeight="1">
      <c r="A9" s="10" t="s">
        <v>110</v>
      </c>
      <c r="B9" s="64"/>
      <c r="C9" s="65"/>
      <c r="D9" s="6"/>
      <c r="E9" s="6"/>
      <c r="F9" s="6">
        <v>401</v>
      </c>
      <c r="G9" s="6"/>
      <c r="H9" s="6"/>
    </row>
    <row r="10" spans="1:8" ht="18.75" customHeight="1">
      <c r="A10" s="10"/>
      <c r="B10" s="62"/>
      <c r="C10" s="63"/>
      <c r="D10" s="6"/>
      <c r="E10" s="6"/>
      <c r="F10" s="6">
        <v>401</v>
      </c>
      <c r="G10" s="6"/>
      <c r="H10" s="6"/>
    </row>
    <row r="11" spans="1:8" ht="18.75" customHeight="1" thickBot="1">
      <c r="A11" s="10"/>
      <c r="B11" s="66"/>
      <c r="C11" s="67"/>
      <c r="D11" s="6"/>
      <c r="E11" s="6"/>
      <c r="F11" s="6">
        <v>401</v>
      </c>
      <c r="G11" s="6"/>
      <c r="H11" s="6"/>
    </row>
    <row r="12" spans="1:8" ht="18.75" customHeight="1" thickBot="1">
      <c r="A12" s="11" t="s">
        <v>111</v>
      </c>
      <c r="B12" s="25"/>
      <c r="C12" s="7"/>
      <c r="D12" s="6"/>
      <c r="E12" s="6"/>
      <c r="F12" s="6">
        <v>401</v>
      </c>
      <c r="G12" s="6"/>
      <c r="H12" s="6"/>
    </row>
    <row r="13" spans="1:8" ht="18.75" customHeight="1">
      <c r="A13" s="10" t="s">
        <v>112</v>
      </c>
      <c r="B13" s="34" t="str">
        <f>_xlfn.LET(_xlpm.inp,$B$12,_xlpm.nInp,_xlfn.LET(_xlpm.raw,UPPER(TRIM($B$12)),_xlpm.clean,SUBSTITUTE(SUBSTITUTE(SUBSTITUTE(SUBSTITUTE(SUBSTITUTE(_xlpm.raw,"，",","),"、",","),"；",","),"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 s="19"/>
      <c r="D13" s="6"/>
      <c r="E13" s="6"/>
      <c r="F13" s="6">
        <v>401</v>
      </c>
      <c r="G13" s="6"/>
      <c r="H13" s="6"/>
    </row>
    <row r="14" spans="1:8" ht="18.75" customHeight="1">
      <c r="A14" s="10" t="s">
        <v>113</v>
      </c>
      <c r="B14" s="35" t="str">
        <f>_xlfn.LET(_xlpm.inp,$B$12,_xlpm.nStd,_xlfn.LET(_xlpm.raw,UPPER(TRIM($G$4)),_xlpm.clean,SUBSTITUTE(SUBSTITUTE(SUBSTITUTE(SUBSTITUTE(SUBSTITUTE(_xlpm.raw,"，",","),"、",","),"；",","),"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 s="18"/>
      <c r="D14" s="6"/>
      <c r="E14" s="6"/>
      <c r="F14" s="6">
        <v>401</v>
      </c>
      <c r="G14" s="6"/>
      <c r="H14" s="6"/>
    </row>
    <row r="15" spans="1:8" ht="76.5" customHeight="1">
      <c r="A15" s="37" t="s">
        <v>114</v>
      </c>
      <c r="B15" s="52" t="str">
        <f>_xlfn.LET(_xlpm.inp,$B$12,_xlpm.p,$H$4,IF(OR(LEN(TRIM(_xlpm.inp))=0,LEN(TRIM(_xlpm.p))=0,_xlpm.p=0),"",_xlpm.p))</f>
        <v/>
      </c>
      <c r="C15" s="53"/>
      <c r="D15" s="6"/>
      <c r="E15" s="6"/>
      <c r="F15" s="6">
        <v>401</v>
      </c>
      <c r="G15" s="6"/>
      <c r="H15" s="6"/>
    </row>
    <row r="16" spans="1:8" ht="18.75" customHeight="1" thickBot="1">
      <c r="A16" s="12"/>
      <c r="B16" s="54"/>
      <c r="C16" s="55"/>
      <c r="D16" s="6"/>
      <c r="E16" s="6"/>
      <c r="F16" s="6">
        <v>401</v>
      </c>
      <c r="G16" s="6"/>
      <c r="H16" s="6"/>
    </row>
    <row r="17" spans="1:8" ht="58.5" customHeight="1" thickTop="1" thickBot="1">
      <c r="A17" s="8" t="s">
        <v>3166</v>
      </c>
      <c r="B17" s="56"/>
      <c r="C17" s="57"/>
      <c r="D17" s="6"/>
      <c r="E17" s="6"/>
      <c r="F17" s="6">
        <v>402</v>
      </c>
      <c r="G17" s="6"/>
      <c r="H17" s="6"/>
    </row>
    <row r="18" spans="1:8" ht="18.75" customHeight="1">
      <c r="A18" s="13"/>
      <c r="B18" s="58"/>
      <c r="C18" s="59"/>
      <c r="D18" s="6"/>
      <c r="E18" s="6"/>
      <c r="F18" s="6">
        <v>402</v>
      </c>
      <c r="G18" s="6"/>
      <c r="H18" s="6"/>
    </row>
    <row r="19" spans="1:8" ht="18.75" customHeight="1">
      <c r="A19" s="14" t="s">
        <v>107</v>
      </c>
      <c r="B19" s="60"/>
      <c r="C19" s="61"/>
      <c r="D19" s="6"/>
      <c r="E19" s="6"/>
      <c r="F19" s="6">
        <v>402</v>
      </c>
      <c r="G19" s="6"/>
      <c r="H19" s="6"/>
    </row>
    <row r="20" spans="1:8" ht="18.75" customHeight="1">
      <c r="A20" s="14" t="s">
        <v>108</v>
      </c>
      <c r="B20" s="60"/>
      <c r="C20" s="61"/>
      <c r="D20" s="6"/>
      <c r="E20" s="6"/>
      <c r="F20" s="6">
        <v>402</v>
      </c>
      <c r="G20" s="6"/>
      <c r="H20" s="6"/>
    </row>
    <row r="21" spans="1:8" ht="18.75" customHeight="1">
      <c r="A21" s="14" t="s">
        <v>109</v>
      </c>
      <c r="B21" s="60"/>
      <c r="C21" s="61"/>
      <c r="D21" s="6"/>
      <c r="E21" s="6"/>
      <c r="F21" s="6">
        <v>402</v>
      </c>
      <c r="G21" s="6"/>
      <c r="H21" s="6"/>
    </row>
    <row r="22" spans="1:8" ht="18.75" customHeight="1">
      <c r="A22" s="14" t="s">
        <v>110</v>
      </c>
      <c r="B22" s="60"/>
      <c r="C22" s="61"/>
      <c r="D22" s="6"/>
      <c r="E22" s="6"/>
      <c r="F22" s="6">
        <v>402</v>
      </c>
      <c r="G22" s="6"/>
      <c r="H22" s="6"/>
    </row>
    <row r="23" spans="1:8" ht="18.75" customHeight="1">
      <c r="A23" s="14"/>
      <c r="B23" s="62"/>
      <c r="C23" s="63"/>
      <c r="D23" s="6"/>
      <c r="E23" s="6"/>
      <c r="F23" s="6">
        <v>402</v>
      </c>
      <c r="G23" s="6"/>
      <c r="H23" s="6"/>
    </row>
    <row r="24" spans="1:8" ht="18.75" customHeight="1" thickBot="1">
      <c r="A24" s="14"/>
      <c r="B24" s="66"/>
      <c r="C24" s="67"/>
      <c r="D24" s="6"/>
      <c r="E24" s="6"/>
      <c r="F24" s="6">
        <v>402</v>
      </c>
      <c r="G24" s="6"/>
      <c r="H24" s="6"/>
    </row>
    <row r="25" spans="1:8" ht="18.75" customHeight="1" thickBot="1">
      <c r="A25" s="11" t="s">
        <v>111</v>
      </c>
      <c r="B25" s="25"/>
      <c r="C25" s="7"/>
      <c r="D25" s="6"/>
      <c r="E25" s="6"/>
      <c r="F25" s="6">
        <v>402</v>
      </c>
      <c r="G25" s="6"/>
      <c r="H25" s="6"/>
    </row>
    <row r="26" spans="1:8" ht="18.75" customHeight="1">
      <c r="A26" s="14" t="s">
        <v>112</v>
      </c>
      <c r="B26" s="34" t="str">
        <f>_xlfn.LET(_xlpm.inp,$B$25,_xlpm.nInp,_xlfn.LET(_xlpm.raw,UPPER(TRIM($B$25)),_xlpm.clean,SUBSTITUTE(SUBSTITUTE(SUBSTITUTE(SUBSTITUTE(SUBSTITUTE(_xlpm.raw,"，",","),"、",","),"；",","),"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 s="19"/>
      <c r="D26" s="6"/>
      <c r="E26" s="6"/>
      <c r="F26" s="6">
        <v>402</v>
      </c>
      <c r="G26" s="6"/>
      <c r="H26" s="6"/>
    </row>
    <row r="27" spans="1:8" ht="18.75" customHeight="1">
      <c r="A27" s="14" t="s">
        <v>113</v>
      </c>
      <c r="B27" s="35" t="str">
        <f>_xlfn.LET(_xlpm.inp,$B$25,_xlpm.nStd,_xlfn.LET(_xlpm.raw,UPPER(TRIM($G$17)),_xlpm.clean,SUBSTITUTE(SUBSTITUTE(SUBSTITUTE(SUBSTITUTE(SUBSTITUTE(_xlpm.raw,"，",","),"、",","),"；",","),"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 s="18"/>
      <c r="D27" s="6"/>
      <c r="E27" s="6"/>
      <c r="F27" s="6">
        <v>402</v>
      </c>
      <c r="G27" s="6"/>
      <c r="H27" s="6"/>
    </row>
    <row r="28" spans="1:8" ht="76.5" customHeight="1">
      <c r="A28" s="37" t="s">
        <v>114</v>
      </c>
      <c r="B28" s="52" t="str">
        <f>_xlfn.LET(_xlpm.inp,$B$25,_xlpm.p,$H$17,IF(OR(LEN(TRIM(_xlpm.inp))=0,LEN(TRIM(_xlpm.p))=0,_xlpm.p=0),"",_xlpm.p))</f>
        <v/>
      </c>
      <c r="C28" s="76"/>
      <c r="D28" s="6"/>
      <c r="E28" s="6"/>
      <c r="F28" s="6">
        <v>402</v>
      </c>
      <c r="G28" s="6"/>
      <c r="H28" s="6"/>
    </row>
    <row r="29" spans="1:8" ht="18.75" customHeight="1" thickBot="1">
      <c r="A29" s="15"/>
      <c r="B29" s="54"/>
      <c r="C29" s="55"/>
      <c r="D29" s="6"/>
      <c r="E29" s="6"/>
      <c r="F29" s="6">
        <v>402</v>
      </c>
      <c r="G29" s="6"/>
      <c r="H29" s="6"/>
    </row>
    <row r="30" spans="1:8" ht="58.5" customHeight="1" thickTop="1" thickBot="1">
      <c r="A30" s="8" t="s">
        <v>3167</v>
      </c>
      <c r="B30" s="56"/>
      <c r="C30" s="57"/>
      <c r="D30" s="6"/>
      <c r="E30" s="6"/>
      <c r="F30" s="6">
        <v>403</v>
      </c>
      <c r="G30" s="6"/>
      <c r="H30" s="6"/>
    </row>
    <row r="31" spans="1:8" ht="18.75" customHeight="1">
      <c r="A31" s="9"/>
      <c r="B31" s="74"/>
      <c r="C31" s="75"/>
      <c r="D31" s="6"/>
      <c r="E31" s="6"/>
      <c r="F31" s="6">
        <v>403</v>
      </c>
      <c r="G31" s="6"/>
      <c r="H31" s="6"/>
    </row>
    <row r="32" spans="1:8" ht="18.75" customHeight="1">
      <c r="A32" s="10" t="s">
        <v>107</v>
      </c>
      <c r="B32" s="64"/>
      <c r="C32" s="65"/>
      <c r="D32" s="6"/>
      <c r="E32" s="6"/>
      <c r="F32" s="6">
        <v>403</v>
      </c>
      <c r="G32" s="6"/>
      <c r="H32" s="6"/>
    </row>
    <row r="33" spans="1:8" ht="18.75" customHeight="1">
      <c r="A33" s="10" t="s">
        <v>108</v>
      </c>
      <c r="B33" s="64"/>
      <c r="C33" s="65"/>
      <c r="D33" s="6"/>
      <c r="E33" s="6"/>
      <c r="F33" s="6">
        <v>403</v>
      </c>
      <c r="G33" s="6"/>
      <c r="H33" s="6"/>
    </row>
    <row r="34" spans="1:8" ht="18.75" customHeight="1">
      <c r="A34" s="10" t="s">
        <v>109</v>
      </c>
      <c r="B34" s="64"/>
      <c r="C34" s="65"/>
      <c r="D34" s="6"/>
      <c r="E34" s="6"/>
      <c r="F34" s="6">
        <v>403</v>
      </c>
      <c r="G34" s="6"/>
      <c r="H34" s="6"/>
    </row>
    <row r="35" spans="1:8" ht="18.75" customHeight="1">
      <c r="A35" s="10" t="s">
        <v>110</v>
      </c>
      <c r="B35" s="64"/>
      <c r="C35" s="65"/>
      <c r="D35" s="6"/>
      <c r="E35" s="6"/>
      <c r="F35" s="6">
        <v>403</v>
      </c>
      <c r="G35" s="6"/>
      <c r="H35" s="6"/>
    </row>
    <row r="36" spans="1:8" ht="18.75" customHeight="1">
      <c r="A36" s="10"/>
      <c r="B36" s="62"/>
      <c r="C36" s="63"/>
      <c r="D36" s="6"/>
      <c r="E36" s="6"/>
      <c r="F36" s="6">
        <v>403</v>
      </c>
      <c r="G36" s="6"/>
      <c r="H36" s="6"/>
    </row>
    <row r="37" spans="1:8" ht="18.75" customHeight="1" thickBot="1">
      <c r="A37" s="10"/>
      <c r="B37" s="66"/>
      <c r="C37" s="67"/>
      <c r="D37" s="6"/>
      <c r="E37" s="6"/>
      <c r="F37" s="6">
        <v>403</v>
      </c>
      <c r="G37" s="6"/>
      <c r="H37" s="6"/>
    </row>
    <row r="38" spans="1:8" ht="18.75" customHeight="1" thickBot="1">
      <c r="A38" s="11" t="s">
        <v>111</v>
      </c>
      <c r="B38" s="25"/>
      <c r="C38" s="7"/>
      <c r="D38" s="6"/>
      <c r="E38" s="6"/>
      <c r="F38" s="6">
        <v>403</v>
      </c>
      <c r="G38" s="6"/>
      <c r="H38" s="6"/>
    </row>
    <row r="39" spans="1:8" ht="18.75" customHeight="1">
      <c r="A39" s="10" t="s">
        <v>112</v>
      </c>
      <c r="B39" s="34" t="str">
        <f>_xlfn.LET(_xlpm.inp,$B$38,_xlpm.nInp,_xlfn.LET(_xlpm.raw,UPPER(TRIM($B$38)),_xlpm.clean,SUBSTITUTE(SUBSTITUTE(SUBSTITUTE(SUBSTITUTE(SUBSTITUTE(_xlpm.raw,"，",","),"、",","),"；",","),"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 s="19"/>
      <c r="D39" s="6"/>
      <c r="E39" s="6"/>
      <c r="F39" s="6">
        <v>403</v>
      </c>
      <c r="G39" s="6"/>
      <c r="H39" s="6"/>
    </row>
    <row r="40" spans="1:8" ht="18.75" customHeight="1">
      <c r="A40" s="10" t="s">
        <v>113</v>
      </c>
      <c r="B40" s="35" t="str">
        <f>_xlfn.LET(_xlpm.inp,$B$38,_xlpm.nStd,_xlfn.LET(_xlpm.raw,UPPER(TRIM($G$30)),_xlpm.clean,SUBSTITUTE(SUBSTITUTE(SUBSTITUTE(SUBSTITUTE(SUBSTITUTE(_xlpm.raw,"，",","),"、",","),"；",","),"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 s="18"/>
      <c r="D40" s="6"/>
      <c r="E40" s="6"/>
      <c r="F40" s="6">
        <v>403</v>
      </c>
      <c r="G40" s="6"/>
      <c r="H40" s="6"/>
    </row>
    <row r="41" spans="1:8" ht="76.5" customHeight="1">
      <c r="A41" s="37" t="s">
        <v>114</v>
      </c>
      <c r="B41" s="52" t="str">
        <f>_xlfn.LET(_xlpm.inp,$B$38,_xlpm.p,$H$30,IF(OR(LEN(TRIM(_xlpm.inp))=0,LEN(TRIM(_xlpm.p))=0,_xlpm.p=0),"",_xlpm.p))</f>
        <v/>
      </c>
      <c r="C41" s="53"/>
      <c r="D41" s="6"/>
      <c r="E41" s="6"/>
      <c r="F41" s="6">
        <v>403</v>
      </c>
      <c r="G41" s="6"/>
      <c r="H41" s="6"/>
    </row>
    <row r="42" spans="1:8" ht="18.75" customHeight="1" thickBot="1">
      <c r="A42" s="12"/>
      <c r="B42" s="54"/>
      <c r="C42" s="55"/>
      <c r="D42" s="6"/>
      <c r="E42" s="6"/>
      <c r="F42" s="6">
        <v>403</v>
      </c>
      <c r="G42" s="6"/>
      <c r="H42" s="6"/>
    </row>
    <row r="43" spans="1:8" ht="58.5" customHeight="1" thickTop="1" thickBot="1">
      <c r="A43" s="8" t="s">
        <v>3168</v>
      </c>
      <c r="B43" s="56"/>
      <c r="C43" s="57"/>
      <c r="D43" s="6"/>
      <c r="E43" s="6"/>
      <c r="F43" s="6">
        <v>404</v>
      </c>
      <c r="G43" s="6"/>
      <c r="H43" s="6"/>
    </row>
    <row r="44" spans="1:8" ht="18.75" customHeight="1">
      <c r="A44" s="13"/>
      <c r="B44" s="58"/>
      <c r="C44" s="59"/>
      <c r="D44" s="6"/>
      <c r="E44" s="6"/>
      <c r="F44" s="6">
        <v>404</v>
      </c>
      <c r="G44" s="6"/>
      <c r="H44" s="6"/>
    </row>
    <row r="45" spans="1:8" ht="18.75" customHeight="1">
      <c r="A45" s="14" t="s">
        <v>107</v>
      </c>
      <c r="B45" s="60"/>
      <c r="C45" s="61"/>
      <c r="D45" s="6"/>
      <c r="E45" s="6"/>
      <c r="F45" s="6">
        <v>404</v>
      </c>
      <c r="G45" s="6"/>
      <c r="H45" s="6"/>
    </row>
    <row r="46" spans="1:8" ht="18.75" customHeight="1">
      <c r="A46" s="14" t="s">
        <v>108</v>
      </c>
      <c r="B46" s="60"/>
      <c r="C46" s="61"/>
      <c r="D46" s="6"/>
      <c r="E46" s="6"/>
      <c r="F46" s="6">
        <v>404</v>
      </c>
      <c r="G46" s="6"/>
      <c r="H46" s="6"/>
    </row>
    <row r="47" spans="1:8" ht="18.75" customHeight="1">
      <c r="A47" s="14" t="s">
        <v>109</v>
      </c>
      <c r="B47" s="60"/>
      <c r="C47" s="61"/>
      <c r="D47" s="6"/>
      <c r="E47" s="6"/>
      <c r="F47" s="6">
        <v>404</v>
      </c>
      <c r="G47" s="6"/>
      <c r="H47" s="6"/>
    </row>
    <row r="48" spans="1:8" ht="18.75" customHeight="1">
      <c r="A48" s="14" t="s">
        <v>110</v>
      </c>
      <c r="B48" s="60"/>
      <c r="C48" s="61"/>
      <c r="D48" s="6"/>
      <c r="E48" s="6"/>
      <c r="F48" s="6">
        <v>404</v>
      </c>
      <c r="G48" s="6"/>
      <c r="H48" s="6"/>
    </row>
    <row r="49" spans="1:8" ht="18.75" customHeight="1">
      <c r="A49" s="14"/>
      <c r="B49" s="62"/>
      <c r="C49" s="63"/>
      <c r="D49" s="6"/>
      <c r="E49" s="6"/>
      <c r="F49" s="6">
        <v>404</v>
      </c>
      <c r="G49" s="6"/>
      <c r="H49" s="6"/>
    </row>
    <row r="50" spans="1:8" ht="18.75" customHeight="1" thickBot="1">
      <c r="A50" s="14"/>
      <c r="B50" s="66"/>
      <c r="C50" s="67"/>
      <c r="D50" s="6"/>
      <c r="E50" s="6"/>
      <c r="F50" s="6">
        <v>404</v>
      </c>
      <c r="G50" s="6"/>
      <c r="H50" s="6"/>
    </row>
    <row r="51" spans="1:8" ht="18.75" customHeight="1" thickBot="1">
      <c r="A51" s="11" t="s">
        <v>111</v>
      </c>
      <c r="B51" s="25"/>
      <c r="C51" s="7"/>
      <c r="D51" s="6"/>
      <c r="E51" s="6"/>
      <c r="F51" s="6">
        <v>404</v>
      </c>
      <c r="G51" s="6"/>
      <c r="H51" s="6"/>
    </row>
    <row r="52" spans="1:8" ht="18.75" customHeight="1">
      <c r="A52" s="14" t="s">
        <v>112</v>
      </c>
      <c r="B52" s="34" t="str">
        <f>_xlfn.LET(_xlpm.inp,$B$51,_xlpm.nInp,_xlfn.LET(_xlpm.raw,UPPER(TRIM($B$51)),_xlpm.clean,SUBSTITUTE(SUBSTITUTE(SUBSTITUTE(SUBSTITUTE(SUBSTITUTE(_xlpm.raw,"，",","),"、",","),"；",","),"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 s="19"/>
      <c r="D52" s="6"/>
      <c r="E52" s="6"/>
      <c r="F52" s="6">
        <v>404</v>
      </c>
      <c r="G52" s="6"/>
      <c r="H52" s="6"/>
    </row>
    <row r="53" spans="1:8" ht="18.75" customHeight="1">
      <c r="A53" s="14" t="s">
        <v>113</v>
      </c>
      <c r="B53" s="35" t="str">
        <f>_xlfn.LET(_xlpm.inp,$B$51,_xlpm.nStd,_xlfn.LET(_xlpm.raw,UPPER(TRIM($G$43)),_xlpm.clean,SUBSTITUTE(SUBSTITUTE(SUBSTITUTE(SUBSTITUTE(SUBSTITUTE(_xlpm.raw,"，",","),"、",","),"；",","),"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 s="18"/>
      <c r="D53" s="6"/>
      <c r="E53" s="6"/>
      <c r="F53" s="6">
        <v>404</v>
      </c>
      <c r="G53" s="6"/>
      <c r="H53" s="6"/>
    </row>
    <row r="54" spans="1:8" ht="76.5" customHeight="1">
      <c r="A54" s="37" t="s">
        <v>114</v>
      </c>
      <c r="B54" s="52" t="str">
        <f>_xlfn.LET(_xlpm.inp,$B$51,_xlpm.p,$H$43,IF(OR(LEN(TRIM(_xlpm.inp))=0,LEN(TRIM(_xlpm.p))=0,_xlpm.p=0),"",_xlpm.p))</f>
        <v/>
      </c>
      <c r="C54" s="52"/>
      <c r="D54" s="6"/>
      <c r="E54" s="6"/>
      <c r="F54" s="6">
        <v>404</v>
      </c>
      <c r="G54" s="6"/>
      <c r="H54" s="6"/>
    </row>
    <row r="55" spans="1:8" ht="18.75" customHeight="1" thickBot="1">
      <c r="A55" s="15"/>
      <c r="B55" s="54"/>
      <c r="C55" s="55"/>
      <c r="D55" s="6"/>
      <c r="E55" s="6"/>
      <c r="F55" s="6">
        <v>404</v>
      </c>
      <c r="G55" s="6"/>
      <c r="H55" s="6"/>
    </row>
    <row r="56" spans="1:8" ht="58.5" customHeight="1" thickTop="1" thickBot="1">
      <c r="A56" s="8" t="s">
        <v>3147</v>
      </c>
      <c r="B56" s="56" t="s">
        <v>3241</v>
      </c>
      <c r="C56" s="57"/>
      <c r="D56" s="6"/>
      <c r="E56" s="6"/>
      <c r="F56" s="6">
        <v>405</v>
      </c>
      <c r="G56" s="6" t="s">
        <v>896</v>
      </c>
      <c r="H56" s="6" t="s">
        <v>3242</v>
      </c>
    </row>
    <row r="57" spans="1:8" ht="18.75" customHeight="1">
      <c r="A57" s="9"/>
      <c r="B57" s="74"/>
      <c r="C57" s="75"/>
      <c r="D57" s="6"/>
      <c r="E57" s="6"/>
      <c r="F57" s="6">
        <v>405</v>
      </c>
      <c r="G57" s="6" t="s">
        <v>896</v>
      </c>
      <c r="H57" s="6" t="s">
        <v>3242</v>
      </c>
    </row>
    <row r="58" spans="1:8" ht="18.75" customHeight="1">
      <c r="A58" s="10" t="s">
        <v>820</v>
      </c>
      <c r="B58" s="64" t="s">
        <v>3243</v>
      </c>
      <c r="C58" s="65"/>
      <c r="D58" s="6"/>
      <c r="E58" s="6"/>
      <c r="F58" s="6">
        <v>405</v>
      </c>
      <c r="G58" s="6" t="s">
        <v>896</v>
      </c>
      <c r="H58" s="6" t="s">
        <v>3242</v>
      </c>
    </row>
    <row r="59" spans="1:8" ht="18.75" customHeight="1">
      <c r="A59" s="10" t="s">
        <v>821</v>
      </c>
      <c r="B59" s="64" t="s">
        <v>3244</v>
      </c>
      <c r="C59" s="65"/>
      <c r="D59" s="6"/>
      <c r="E59" s="6"/>
      <c r="F59" s="6">
        <v>405</v>
      </c>
      <c r="G59" s="6" t="s">
        <v>896</v>
      </c>
      <c r="H59" s="6" t="s">
        <v>3242</v>
      </c>
    </row>
    <row r="60" spans="1:8" ht="18.75" customHeight="1">
      <c r="A60" s="10" t="s">
        <v>822</v>
      </c>
      <c r="B60" s="64" t="s">
        <v>3245</v>
      </c>
      <c r="C60" s="65"/>
      <c r="D60" s="6"/>
      <c r="E60" s="6"/>
      <c r="F60" s="6">
        <v>405</v>
      </c>
      <c r="G60" s="6" t="s">
        <v>896</v>
      </c>
      <c r="H60" s="6" t="s">
        <v>3242</v>
      </c>
    </row>
    <row r="61" spans="1:8" ht="18.75" customHeight="1">
      <c r="A61" s="10" t="s">
        <v>823</v>
      </c>
      <c r="B61" s="64" t="s">
        <v>3246</v>
      </c>
      <c r="C61" s="65"/>
      <c r="D61" s="6"/>
      <c r="E61" s="6"/>
      <c r="F61" s="6">
        <v>405</v>
      </c>
      <c r="G61" s="6" t="s">
        <v>896</v>
      </c>
      <c r="H61" s="6" t="s">
        <v>3242</v>
      </c>
    </row>
    <row r="62" spans="1:8" ht="18.75" customHeight="1">
      <c r="A62" s="10" t="s">
        <v>826</v>
      </c>
      <c r="B62" s="62" t="s">
        <v>3247</v>
      </c>
      <c r="C62" s="63"/>
      <c r="D62" s="6"/>
      <c r="E62" s="6"/>
      <c r="F62" s="6">
        <v>405</v>
      </c>
      <c r="G62" s="6" t="s">
        <v>896</v>
      </c>
      <c r="H62" s="6" t="s">
        <v>3242</v>
      </c>
    </row>
    <row r="63" spans="1:8" ht="18.75" customHeight="1" thickBot="1">
      <c r="A63" s="10"/>
      <c r="B63" s="66"/>
      <c r="C63" s="67"/>
      <c r="D63" s="6"/>
      <c r="E63" s="6"/>
      <c r="F63" s="6">
        <v>405</v>
      </c>
      <c r="G63" s="6" t="s">
        <v>896</v>
      </c>
      <c r="H63" s="6" t="s">
        <v>3242</v>
      </c>
    </row>
    <row r="64" spans="1:8" ht="18.75" customHeight="1" thickBot="1">
      <c r="A64" s="11" t="s">
        <v>3253</v>
      </c>
      <c r="B64" s="25"/>
      <c r="C64" s="7"/>
      <c r="D64" s="6"/>
      <c r="E64" s="6"/>
      <c r="F64" s="6">
        <v>405</v>
      </c>
      <c r="G64" s="6" t="s">
        <v>896</v>
      </c>
      <c r="H64" s="6" t="s">
        <v>3242</v>
      </c>
    </row>
    <row r="65" spans="1:8" ht="18.75" customHeight="1">
      <c r="A65" s="10" t="s">
        <v>3254</v>
      </c>
      <c r="B65" s="34" t="str">
        <f>_xlfn.LET(_xlpm.inp,$B$64,_xlpm.nInp,_xlfn.LET(_xlpm.raw,UPPER(TRIM($B$64)),_xlpm.clean,SUBSTITUTE(SUBSTITUTE(SUBSTITUTE(SUBSTITUTE(SUBSTITUTE(_xlpm.raw,"，",","),"、",","),"；",","),"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 s="19"/>
      <c r="D65" s="6"/>
      <c r="E65" s="6"/>
      <c r="F65" s="6">
        <v>405</v>
      </c>
      <c r="G65" s="6" t="s">
        <v>896</v>
      </c>
      <c r="H65" s="6" t="s">
        <v>3242</v>
      </c>
    </row>
    <row r="66" spans="1:8" ht="18.75" customHeight="1">
      <c r="A66" s="10" t="s">
        <v>3255</v>
      </c>
      <c r="B66" s="35" t="str">
        <f>_xlfn.LET(_xlpm.inp,$B$64,_xlpm.nStd,_xlfn.LET(_xlpm.raw,UPPER(TRIM($G$56)),_xlpm.clean,SUBSTITUTE(SUBSTITUTE(SUBSTITUTE(SUBSTITUTE(SUBSTITUTE(_xlpm.raw,"，",","),"、",","),"；",","),"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 s="18"/>
      <c r="D66" s="6"/>
      <c r="E66" s="6"/>
      <c r="F66" s="6">
        <v>405</v>
      </c>
      <c r="G66" s="6" t="s">
        <v>896</v>
      </c>
      <c r="H66" s="6" t="s">
        <v>3242</v>
      </c>
    </row>
    <row r="67" spans="1:8" ht="76.5" customHeight="1">
      <c r="A67" s="37" t="s">
        <v>3256</v>
      </c>
      <c r="B67" s="52" t="str">
        <f>_xlfn.LET(_xlpm.inp,$B$64,_xlpm.p,$H$56,IF(OR(LEN(TRIM(_xlpm.inp))=0,LEN(TRIM(_xlpm.p))=0,_xlpm.p=0),"",_xlpm.p))</f>
        <v/>
      </c>
      <c r="C67" s="63"/>
      <c r="D67" s="6"/>
      <c r="E67" s="6"/>
      <c r="F67" s="6">
        <v>405</v>
      </c>
      <c r="G67" s="6" t="s">
        <v>896</v>
      </c>
      <c r="H67" s="6" t="s">
        <v>3242</v>
      </c>
    </row>
    <row r="68" spans="1:8" ht="18.75" customHeight="1" thickBot="1">
      <c r="A68" s="12"/>
      <c r="B68" s="54"/>
      <c r="C68" s="55"/>
      <c r="D68" s="6"/>
      <c r="E68" s="6"/>
      <c r="F68" s="6">
        <v>405</v>
      </c>
      <c r="G68" s="6" t="s">
        <v>896</v>
      </c>
      <c r="H68" s="6" t="s">
        <v>3242</v>
      </c>
    </row>
    <row r="69" spans="1:8" ht="58.5" customHeight="1" thickTop="1" thickBot="1">
      <c r="A69" s="8" t="s">
        <v>3169</v>
      </c>
      <c r="B69" s="56" t="s">
        <v>3148</v>
      </c>
      <c r="C69" s="57"/>
      <c r="D69" s="6"/>
      <c r="E69" s="6"/>
      <c r="F69" s="6">
        <v>406</v>
      </c>
      <c r="G69" s="6" t="s">
        <v>27</v>
      </c>
      <c r="H69" s="6" t="s">
        <v>3240</v>
      </c>
    </row>
    <row r="70" spans="1:8" ht="18.75" customHeight="1">
      <c r="A70" s="13"/>
      <c r="B70" s="58"/>
      <c r="C70" s="59"/>
      <c r="D70" s="6"/>
      <c r="E70" s="6"/>
      <c r="F70" s="6">
        <v>406</v>
      </c>
      <c r="G70" s="6" t="s">
        <v>27</v>
      </c>
      <c r="H70" s="6" t="s">
        <v>3240</v>
      </c>
    </row>
    <row r="71" spans="1:8" ht="18.75" customHeight="1">
      <c r="A71" s="14" t="s">
        <v>820</v>
      </c>
      <c r="B71" s="60" t="s">
        <v>3149</v>
      </c>
      <c r="C71" s="61"/>
      <c r="D71" s="6"/>
      <c r="E71" s="6"/>
      <c r="F71" s="6">
        <v>406</v>
      </c>
      <c r="G71" s="6" t="s">
        <v>27</v>
      </c>
      <c r="H71" s="6" t="s">
        <v>3240</v>
      </c>
    </row>
    <row r="72" spans="1:8" ht="18.75" customHeight="1">
      <c r="A72" s="14" t="s">
        <v>821</v>
      </c>
      <c r="B72" s="60" t="s">
        <v>3150</v>
      </c>
      <c r="C72" s="61"/>
      <c r="D72" s="6"/>
      <c r="E72" s="6"/>
      <c r="F72" s="6">
        <v>406</v>
      </c>
      <c r="G72" s="6" t="s">
        <v>27</v>
      </c>
      <c r="H72" s="6" t="s">
        <v>3240</v>
      </c>
    </row>
    <row r="73" spans="1:8" ht="18.75" customHeight="1">
      <c r="A73" s="14" t="s">
        <v>822</v>
      </c>
      <c r="B73" s="60" t="s">
        <v>3151</v>
      </c>
      <c r="C73" s="61"/>
      <c r="D73" s="6"/>
      <c r="E73" s="6"/>
      <c r="F73" s="6">
        <v>406</v>
      </c>
      <c r="G73" s="6" t="s">
        <v>27</v>
      </c>
      <c r="H73" s="6" t="s">
        <v>3240</v>
      </c>
    </row>
    <row r="74" spans="1:8" ht="18.75" customHeight="1">
      <c r="A74" s="14" t="s">
        <v>823</v>
      </c>
      <c r="B74" s="60" t="s">
        <v>3152</v>
      </c>
      <c r="C74" s="61"/>
      <c r="D74" s="6"/>
      <c r="E74" s="6"/>
      <c r="F74" s="6">
        <v>406</v>
      </c>
      <c r="G74" s="6" t="s">
        <v>27</v>
      </c>
      <c r="H74" s="6" t="s">
        <v>3240</v>
      </c>
    </row>
    <row r="75" spans="1:8" ht="18.75" customHeight="1">
      <c r="A75" s="14"/>
      <c r="B75" s="62"/>
      <c r="C75" s="63"/>
      <c r="D75" s="6"/>
      <c r="E75" s="6"/>
      <c r="F75" s="6">
        <v>406</v>
      </c>
      <c r="G75" s="6" t="s">
        <v>27</v>
      </c>
      <c r="H75" s="6" t="s">
        <v>3240</v>
      </c>
    </row>
    <row r="76" spans="1:8" ht="18.75" customHeight="1" thickBot="1">
      <c r="A76" s="14"/>
      <c r="B76" s="66"/>
      <c r="C76" s="67"/>
      <c r="D76" s="6"/>
      <c r="E76" s="6"/>
      <c r="F76" s="6">
        <v>406</v>
      </c>
      <c r="G76" s="6" t="s">
        <v>27</v>
      </c>
      <c r="H76" s="6" t="s">
        <v>3240</v>
      </c>
    </row>
    <row r="77" spans="1:8" ht="18.75" customHeight="1" thickBot="1">
      <c r="A77" s="11" t="s">
        <v>3253</v>
      </c>
      <c r="B77" s="25"/>
      <c r="C77" s="7"/>
      <c r="D77" s="6"/>
      <c r="E77" s="6"/>
      <c r="F77" s="6">
        <v>406</v>
      </c>
      <c r="G77" s="6" t="s">
        <v>27</v>
      </c>
      <c r="H77" s="6" t="s">
        <v>3240</v>
      </c>
    </row>
    <row r="78" spans="1:8" ht="18.75" customHeight="1">
      <c r="A78" s="14" t="s">
        <v>3254</v>
      </c>
      <c r="B78" s="34" t="str">
        <f>_xlfn.LET(_xlpm.inp,$B$77,_xlpm.nInp,_xlfn.LET(_xlpm.raw,UPPER(TRIM($B$77)),_xlpm.clean,SUBSTITUTE(SUBSTITUTE(SUBSTITUTE(SUBSTITUTE(SUBSTITUTE(_xlpm.raw,"，",","),"、",","),"；",","),"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 s="19"/>
      <c r="D78" s="6"/>
      <c r="E78" s="6"/>
      <c r="F78" s="6">
        <v>406</v>
      </c>
      <c r="G78" s="6" t="s">
        <v>27</v>
      </c>
      <c r="H78" s="6" t="s">
        <v>3240</v>
      </c>
    </row>
    <row r="79" spans="1:8" ht="18.75" customHeight="1">
      <c r="A79" s="14" t="s">
        <v>3255</v>
      </c>
      <c r="B79" s="35" t="str">
        <f>_xlfn.LET(_xlpm.inp,$B$77,_xlpm.nStd,_xlfn.LET(_xlpm.raw,UPPER(TRIM($G$69)),_xlpm.clean,SUBSTITUTE(SUBSTITUTE(SUBSTITUTE(SUBSTITUTE(SUBSTITUTE(_xlpm.raw,"，",","),"、",","),"；",","),"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 s="18"/>
      <c r="D79" s="6"/>
      <c r="E79" s="6"/>
      <c r="F79" s="6">
        <v>406</v>
      </c>
      <c r="G79" s="6" t="s">
        <v>27</v>
      </c>
      <c r="H79" s="6" t="s">
        <v>3240</v>
      </c>
    </row>
    <row r="80" spans="1:8" ht="76.5" customHeight="1">
      <c r="A80" s="37" t="s">
        <v>3256</v>
      </c>
      <c r="B80" s="52" t="str">
        <f>_xlfn.LET(_xlpm.inp,$B$77,_xlpm.p,$H$69,IF(OR(LEN(TRIM(_xlpm.inp))=0,LEN(TRIM(_xlpm.p))=0,_xlpm.p=0),"",_xlpm.p))</f>
        <v/>
      </c>
      <c r="C80" s="63"/>
      <c r="D80" s="6"/>
      <c r="E80" s="6"/>
      <c r="F80" s="6">
        <v>406</v>
      </c>
      <c r="G80" s="6" t="s">
        <v>27</v>
      </c>
      <c r="H80" s="6" t="s">
        <v>3240</v>
      </c>
    </row>
    <row r="81" spans="1:8" ht="18.75" customHeight="1" thickBot="1">
      <c r="A81" s="15"/>
      <c r="B81" s="54"/>
      <c r="C81" s="55"/>
      <c r="D81" s="6"/>
      <c r="E81" s="6"/>
      <c r="F81" s="6">
        <v>406</v>
      </c>
      <c r="G81" s="6" t="s">
        <v>27</v>
      </c>
      <c r="H81" s="6" t="s">
        <v>3240</v>
      </c>
    </row>
    <row r="82" spans="1:8" ht="58.5" customHeight="1" thickTop="1" thickBot="1">
      <c r="A82" s="8" t="s">
        <v>3248</v>
      </c>
      <c r="B82" s="56" t="s">
        <v>3249</v>
      </c>
      <c r="C82" s="57"/>
      <c r="D82" s="6"/>
      <c r="E82" s="6"/>
      <c r="F82" s="6">
        <v>407</v>
      </c>
      <c r="G82" s="6" t="s">
        <v>15</v>
      </c>
      <c r="H82" s="6" t="s">
        <v>3250</v>
      </c>
    </row>
    <row r="83" spans="1:8" ht="18.75" customHeight="1">
      <c r="A83" s="9"/>
      <c r="B83" s="74"/>
      <c r="C83" s="75"/>
      <c r="D83" s="6"/>
      <c r="E83" s="6"/>
      <c r="F83" s="6">
        <v>407</v>
      </c>
      <c r="G83" s="6" t="s">
        <v>15</v>
      </c>
      <c r="H83" s="6" t="s">
        <v>3250</v>
      </c>
    </row>
    <row r="84" spans="1:8" ht="18.75" customHeight="1">
      <c r="A84" s="10" t="s">
        <v>820</v>
      </c>
      <c r="B84" s="64" t="s">
        <v>3153</v>
      </c>
      <c r="C84" s="65"/>
      <c r="D84" s="6"/>
      <c r="E84" s="6"/>
      <c r="F84" s="6">
        <v>407</v>
      </c>
      <c r="G84" s="6" t="s">
        <v>15</v>
      </c>
      <c r="H84" s="6" t="s">
        <v>3250</v>
      </c>
    </row>
    <row r="85" spans="1:8" ht="18.75" customHeight="1">
      <c r="A85" s="10" t="s">
        <v>821</v>
      </c>
      <c r="B85" s="64" t="s">
        <v>3251</v>
      </c>
      <c r="C85" s="65"/>
      <c r="D85" s="6"/>
      <c r="E85" s="6"/>
      <c r="F85" s="6">
        <v>407</v>
      </c>
      <c r="G85" s="6" t="s">
        <v>15</v>
      </c>
      <c r="H85" s="6" t="s">
        <v>3250</v>
      </c>
    </row>
    <row r="86" spans="1:8" ht="18.75" customHeight="1">
      <c r="A86" s="10" t="s">
        <v>822</v>
      </c>
      <c r="B86" s="64" t="s">
        <v>3154</v>
      </c>
      <c r="C86" s="65"/>
      <c r="D86" s="6"/>
      <c r="E86" s="6"/>
      <c r="F86" s="6">
        <v>407</v>
      </c>
      <c r="G86" s="6" t="s">
        <v>15</v>
      </c>
      <c r="H86" s="6" t="s">
        <v>3250</v>
      </c>
    </row>
    <row r="87" spans="1:8" ht="18.75" customHeight="1">
      <c r="A87" s="10" t="s">
        <v>823</v>
      </c>
      <c r="B87" s="64" t="s">
        <v>3252</v>
      </c>
      <c r="C87" s="65"/>
      <c r="D87" s="6"/>
      <c r="E87" s="6"/>
      <c r="F87" s="6">
        <v>407</v>
      </c>
      <c r="G87" s="6" t="s">
        <v>15</v>
      </c>
      <c r="H87" s="6" t="s">
        <v>3250</v>
      </c>
    </row>
    <row r="88" spans="1:8" ht="18.75" customHeight="1">
      <c r="A88" s="10"/>
      <c r="B88" s="62"/>
      <c r="C88" s="63"/>
      <c r="D88" s="6"/>
      <c r="E88" s="6"/>
      <c r="F88" s="6">
        <v>407</v>
      </c>
      <c r="G88" s="6" t="s">
        <v>15</v>
      </c>
      <c r="H88" s="6" t="s">
        <v>3250</v>
      </c>
    </row>
    <row r="89" spans="1:8" ht="18.75" customHeight="1" thickBot="1">
      <c r="A89" s="10"/>
      <c r="B89" s="66"/>
      <c r="C89" s="67"/>
      <c r="D89" s="6"/>
      <c r="E89" s="6"/>
      <c r="F89" s="6">
        <v>407</v>
      </c>
      <c r="G89" s="6" t="s">
        <v>15</v>
      </c>
      <c r="H89" s="6" t="s">
        <v>3250</v>
      </c>
    </row>
    <row r="90" spans="1:8" ht="18.75" customHeight="1" thickBot="1">
      <c r="A90" s="11" t="s">
        <v>3253</v>
      </c>
      <c r="B90" s="25"/>
      <c r="C90" s="7"/>
      <c r="D90" s="6"/>
      <c r="E90" s="6"/>
      <c r="F90" s="6">
        <v>407</v>
      </c>
      <c r="G90" s="6" t="s">
        <v>15</v>
      </c>
      <c r="H90" s="6" t="s">
        <v>3250</v>
      </c>
    </row>
    <row r="91" spans="1:8" ht="18.75" customHeight="1">
      <c r="A91" s="10" t="s">
        <v>3254</v>
      </c>
      <c r="B91" s="34" t="str">
        <f>_xlfn.LET(_xlpm.inp,$B$90,_xlpm.nInp,_xlfn.LET(_xlpm.raw,UPPER(TRIM($B$90)),_xlpm.clean,SUBSTITUTE(SUBSTITUTE(SUBSTITUTE(SUBSTITUTE(SUBSTITUTE(_xlpm.raw,"，",","),"、",","),"；",","),"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 s="19"/>
      <c r="D91" s="6"/>
      <c r="E91" s="6"/>
      <c r="F91" s="6">
        <v>407</v>
      </c>
      <c r="G91" s="6" t="s">
        <v>15</v>
      </c>
      <c r="H91" s="6" t="s">
        <v>3250</v>
      </c>
    </row>
    <row r="92" spans="1:8" ht="18.75" customHeight="1">
      <c r="A92" s="10" t="s">
        <v>3255</v>
      </c>
      <c r="B92" s="35" t="str">
        <f>_xlfn.LET(_xlpm.inp,$B$90,_xlpm.nStd,_xlfn.LET(_xlpm.raw,UPPER(TRIM($G$82)),_xlpm.clean,SUBSTITUTE(SUBSTITUTE(SUBSTITUTE(SUBSTITUTE(SUBSTITUTE(_xlpm.raw,"，",","),"、",","),"；",","),"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 s="18"/>
      <c r="D92" s="6"/>
      <c r="E92" s="6"/>
      <c r="F92" s="6">
        <v>407</v>
      </c>
      <c r="G92" s="6" t="s">
        <v>15</v>
      </c>
      <c r="H92" s="6" t="s">
        <v>3250</v>
      </c>
    </row>
    <row r="93" spans="1:8" ht="76.5" customHeight="1">
      <c r="A93" s="37" t="s">
        <v>3256</v>
      </c>
      <c r="B93" s="52" t="str">
        <f>_xlfn.LET(_xlpm.inp,$B$90,_xlpm.p,$H$82,IF(OR(LEN(TRIM(_xlpm.inp))=0,LEN(TRIM(_xlpm.p))=0,_xlpm.p=0),"",_xlpm.p))</f>
        <v/>
      </c>
      <c r="C93" s="63"/>
      <c r="D93" s="6"/>
      <c r="E93" s="6"/>
      <c r="F93" s="6">
        <v>407</v>
      </c>
      <c r="G93" s="6" t="s">
        <v>15</v>
      </c>
      <c r="H93" s="6" t="s">
        <v>3250</v>
      </c>
    </row>
    <row r="94" spans="1:8" ht="18.75" customHeight="1" thickBot="1">
      <c r="A94" s="12"/>
      <c r="B94" s="54"/>
      <c r="C94" s="55"/>
      <c r="D94" s="6"/>
      <c r="E94" s="6"/>
      <c r="F94" s="6">
        <v>407</v>
      </c>
      <c r="G94" s="6" t="s">
        <v>15</v>
      </c>
      <c r="H94" s="6" t="s">
        <v>3250</v>
      </c>
    </row>
    <row r="95" spans="1:8" ht="58.5" customHeight="1" thickTop="1" thickBot="1">
      <c r="A95" s="8" t="s">
        <v>3257</v>
      </c>
      <c r="B95" s="56" t="s">
        <v>3258</v>
      </c>
      <c r="C95" s="57"/>
      <c r="D95" s="6"/>
      <c r="E95" s="6"/>
      <c r="F95" s="6">
        <v>408</v>
      </c>
      <c r="G95" s="6" t="s">
        <v>17</v>
      </c>
      <c r="H95" s="6" t="s">
        <v>3259</v>
      </c>
    </row>
    <row r="96" spans="1:8" ht="18.75" customHeight="1">
      <c r="A96" s="13"/>
      <c r="B96" s="58"/>
      <c r="C96" s="59"/>
      <c r="D96" s="6"/>
      <c r="E96" s="6"/>
      <c r="F96" s="6">
        <v>408</v>
      </c>
      <c r="G96" s="6" t="s">
        <v>17</v>
      </c>
      <c r="H96" s="6" t="s">
        <v>3259</v>
      </c>
    </row>
    <row r="97" spans="1:8" ht="18.75" customHeight="1">
      <c r="A97" s="14" t="s">
        <v>820</v>
      </c>
      <c r="B97" s="60" t="s">
        <v>3260</v>
      </c>
      <c r="C97" s="61"/>
      <c r="D97" s="6"/>
      <c r="E97" s="6"/>
      <c r="F97" s="6">
        <v>408</v>
      </c>
      <c r="G97" s="6" t="s">
        <v>17</v>
      </c>
      <c r="H97" s="6" t="s">
        <v>3259</v>
      </c>
    </row>
    <row r="98" spans="1:8" ht="18.75" customHeight="1">
      <c r="A98" s="14" t="s">
        <v>821</v>
      </c>
      <c r="B98" s="60" t="s">
        <v>3261</v>
      </c>
      <c r="C98" s="61"/>
      <c r="D98" s="6"/>
      <c r="E98" s="6"/>
      <c r="F98" s="6">
        <v>408</v>
      </c>
      <c r="G98" s="6" t="s">
        <v>17</v>
      </c>
      <c r="H98" s="6" t="s">
        <v>3259</v>
      </c>
    </row>
    <row r="99" spans="1:8" ht="18.75" customHeight="1">
      <c r="A99" s="14" t="s">
        <v>822</v>
      </c>
      <c r="B99" s="60" t="s">
        <v>3262</v>
      </c>
      <c r="C99" s="61"/>
      <c r="D99" s="6"/>
      <c r="E99" s="6"/>
      <c r="F99" s="6">
        <v>408</v>
      </c>
      <c r="G99" s="6" t="s">
        <v>17</v>
      </c>
      <c r="H99" s="6" t="s">
        <v>3259</v>
      </c>
    </row>
    <row r="100" spans="1:8" ht="18.75" customHeight="1">
      <c r="A100" s="14" t="s">
        <v>823</v>
      </c>
      <c r="B100" s="60" t="s">
        <v>3263</v>
      </c>
      <c r="C100" s="61"/>
      <c r="D100" s="6"/>
      <c r="E100" s="6"/>
      <c r="F100" s="6">
        <v>408</v>
      </c>
      <c r="G100" s="6" t="s">
        <v>17</v>
      </c>
      <c r="H100" s="6" t="s">
        <v>3259</v>
      </c>
    </row>
    <row r="101" spans="1:8" ht="18.75" customHeight="1">
      <c r="A101" s="14"/>
      <c r="B101" s="62"/>
      <c r="C101" s="63"/>
      <c r="D101" s="6"/>
      <c r="E101" s="6"/>
      <c r="F101" s="6">
        <v>408</v>
      </c>
      <c r="G101" s="6" t="s">
        <v>17</v>
      </c>
      <c r="H101" s="6" t="s">
        <v>3259</v>
      </c>
    </row>
    <row r="102" spans="1:8" ht="18.75" customHeight="1" thickBot="1">
      <c r="A102" s="14"/>
      <c r="B102" s="66"/>
      <c r="C102" s="67"/>
      <c r="D102" s="6"/>
      <c r="E102" s="6"/>
      <c r="F102" s="6">
        <v>408</v>
      </c>
      <c r="G102" s="6" t="s">
        <v>17</v>
      </c>
      <c r="H102" s="6" t="s">
        <v>3259</v>
      </c>
    </row>
    <row r="103" spans="1:8" ht="18.75" customHeight="1" thickBot="1">
      <c r="A103" s="11" t="s">
        <v>3253</v>
      </c>
      <c r="B103" s="25"/>
      <c r="C103" s="7"/>
      <c r="D103" s="6"/>
      <c r="E103" s="6"/>
      <c r="F103" s="6">
        <v>408</v>
      </c>
      <c r="G103" s="6" t="s">
        <v>17</v>
      </c>
      <c r="H103" s="6" t="s">
        <v>3259</v>
      </c>
    </row>
    <row r="104" spans="1:8" ht="18.75" customHeight="1">
      <c r="A104" s="14" t="s">
        <v>3254</v>
      </c>
      <c r="B104" s="34" t="str">
        <f>_xlfn.LET(_xlpm.inp,$B$103,_xlpm.nInp,_xlfn.LET(_xlpm.raw,UPPER(TRIM($B$103)),_xlpm.clean,SUBSTITUTE(SUBSTITUTE(SUBSTITUTE(SUBSTITUTE(SUBSTITUTE(_xlpm.raw,"，",","),"、",","),"；",","),"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 s="19"/>
      <c r="D104" s="6"/>
      <c r="E104" s="6"/>
      <c r="F104" s="6">
        <v>408</v>
      </c>
      <c r="G104" s="6" t="s">
        <v>17</v>
      </c>
      <c r="H104" s="6" t="s">
        <v>3259</v>
      </c>
    </row>
    <row r="105" spans="1:8" ht="18.75" customHeight="1">
      <c r="A105" s="14" t="s">
        <v>3255</v>
      </c>
      <c r="B105" s="35" t="str">
        <f>_xlfn.LET(_xlpm.inp,$B$103,_xlpm.nStd,_xlfn.LET(_xlpm.raw,UPPER(TRIM($G$95)),_xlpm.clean,SUBSTITUTE(SUBSTITUTE(SUBSTITUTE(SUBSTITUTE(SUBSTITUTE(_xlpm.raw,"，",","),"、",","),"；",","),"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 s="18"/>
      <c r="D105" s="6"/>
      <c r="E105" s="6"/>
      <c r="F105" s="6">
        <v>408</v>
      </c>
      <c r="G105" s="6" t="s">
        <v>17</v>
      </c>
      <c r="H105" s="6" t="s">
        <v>3259</v>
      </c>
    </row>
    <row r="106" spans="1:8" ht="76.5" customHeight="1">
      <c r="A106" s="37" t="s">
        <v>3256</v>
      </c>
      <c r="B106" s="52" t="str">
        <f>_xlfn.LET(_xlpm.inp,$B$103,_xlpm.p,$H$95,IF(OR(LEN(TRIM(_xlpm.inp))=0,LEN(TRIM(_xlpm.p))=0,_xlpm.p=0),"",_xlpm.p))</f>
        <v/>
      </c>
      <c r="C106" s="63"/>
      <c r="D106" s="6"/>
      <c r="E106" s="6"/>
      <c r="F106" s="6">
        <v>408</v>
      </c>
      <c r="G106" s="6" t="s">
        <v>17</v>
      </c>
      <c r="H106" s="6" t="s">
        <v>3259</v>
      </c>
    </row>
    <row r="107" spans="1:8" ht="18.75" customHeight="1" thickBot="1">
      <c r="A107" s="15"/>
      <c r="B107" s="54"/>
      <c r="C107" s="55"/>
      <c r="D107" s="6"/>
      <c r="E107" s="6"/>
      <c r="F107" s="6">
        <v>408</v>
      </c>
      <c r="G107" s="6" t="s">
        <v>17</v>
      </c>
      <c r="H107" s="6" t="s">
        <v>3259</v>
      </c>
    </row>
    <row r="108" spans="1:8" ht="58.5" customHeight="1" thickTop="1" thickBot="1">
      <c r="A108" s="8" t="s">
        <v>3264</v>
      </c>
      <c r="B108" s="56" t="s">
        <v>3265</v>
      </c>
      <c r="C108" s="57"/>
      <c r="D108" s="6"/>
      <c r="E108" s="6"/>
      <c r="F108" s="6">
        <v>409</v>
      </c>
      <c r="G108" s="6" t="s">
        <v>16</v>
      </c>
      <c r="H108" s="6" t="s">
        <v>3266</v>
      </c>
    </row>
    <row r="109" spans="1:8" ht="18.75" customHeight="1">
      <c r="A109" s="9"/>
      <c r="B109" s="74"/>
      <c r="C109" s="75"/>
      <c r="D109" s="6"/>
      <c r="E109" s="6"/>
      <c r="F109" s="6">
        <v>409</v>
      </c>
      <c r="G109" s="6" t="s">
        <v>16</v>
      </c>
      <c r="H109" s="6" t="s">
        <v>3266</v>
      </c>
    </row>
    <row r="110" spans="1:8" ht="18.75" customHeight="1">
      <c r="A110" s="10" t="s">
        <v>820</v>
      </c>
      <c r="B110" s="64" t="s">
        <v>3267</v>
      </c>
      <c r="C110" s="65"/>
      <c r="D110" s="6"/>
      <c r="E110" s="6"/>
      <c r="F110" s="6">
        <v>409</v>
      </c>
      <c r="G110" s="6" t="s">
        <v>16</v>
      </c>
      <c r="H110" s="6" t="s">
        <v>3266</v>
      </c>
    </row>
    <row r="111" spans="1:8" ht="18.75" customHeight="1">
      <c r="A111" s="10" t="s">
        <v>821</v>
      </c>
      <c r="B111" s="64" t="s">
        <v>3268</v>
      </c>
      <c r="C111" s="65"/>
      <c r="D111" s="6"/>
      <c r="E111" s="6"/>
      <c r="F111" s="6">
        <v>409</v>
      </c>
      <c r="G111" s="6" t="s">
        <v>16</v>
      </c>
      <c r="H111" s="6" t="s">
        <v>3266</v>
      </c>
    </row>
    <row r="112" spans="1:8" ht="18.75" customHeight="1">
      <c r="A112" s="10" t="s">
        <v>822</v>
      </c>
      <c r="B112" s="64" t="s">
        <v>3269</v>
      </c>
      <c r="C112" s="65"/>
      <c r="D112" s="6"/>
      <c r="E112" s="6"/>
      <c r="F112" s="6">
        <v>409</v>
      </c>
      <c r="G112" s="6" t="s">
        <v>16</v>
      </c>
      <c r="H112" s="6" t="s">
        <v>3266</v>
      </c>
    </row>
    <row r="113" spans="1:8" ht="18.75" customHeight="1">
      <c r="A113" s="10" t="s">
        <v>823</v>
      </c>
      <c r="B113" s="64" t="s">
        <v>3270</v>
      </c>
      <c r="C113" s="65"/>
      <c r="D113" s="6"/>
      <c r="E113" s="6"/>
      <c r="F113" s="6">
        <v>409</v>
      </c>
      <c r="G113" s="6" t="s">
        <v>16</v>
      </c>
      <c r="H113" s="6" t="s">
        <v>3266</v>
      </c>
    </row>
    <row r="114" spans="1:8" ht="18.75" customHeight="1">
      <c r="A114" s="10"/>
      <c r="B114" s="62"/>
      <c r="C114" s="63"/>
      <c r="D114" s="6"/>
      <c r="E114" s="6"/>
      <c r="F114" s="6">
        <v>409</v>
      </c>
      <c r="G114" s="6" t="s">
        <v>16</v>
      </c>
      <c r="H114" s="6" t="s">
        <v>3266</v>
      </c>
    </row>
    <row r="115" spans="1:8" ht="18.75" customHeight="1" thickBot="1">
      <c r="A115" s="10"/>
      <c r="B115" s="66"/>
      <c r="C115" s="67"/>
      <c r="D115" s="6"/>
      <c r="E115" s="6"/>
      <c r="F115" s="6">
        <v>409</v>
      </c>
      <c r="G115" s="6" t="s">
        <v>16</v>
      </c>
      <c r="H115" s="6" t="s">
        <v>3266</v>
      </c>
    </row>
    <row r="116" spans="1:8" ht="18.75" customHeight="1" thickBot="1">
      <c r="A116" s="11" t="s">
        <v>3253</v>
      </c>
      <c r="B116" s="25"/>
      <c r="C116" s="7"/>
      <c r="D116" s="6"/>
      <c r="E116" s="6"/>
      <c r="F116" s="6">
        <v>409</v>
      </c>
      <c r="G116" s="6" t="s">
        <v>16</v>
      </c>
      <c r="H116" s="6" t="s">
        <v>3266</v>
      </c>
    </row>
    <row r="117" spans="1:8" ht="18.75" customHeight="1">
      <c r="A117" s="10" t="s">
        <v>3254</v>
      </c>
      <c r="B117" s="34" t="str">
        <f>_xlfn.LET(_xlpm.inp,$B$116,_xlpm.nInp,_xlfn.LET(_xlpm.raw,UPPER(TRIM($B$116)),_xlpm.clean,SUBSTITUTE(SUBSTITUTE(SUBSTITUTE(SUBSTITUTE(SUBSTITUTE(_xlpm.raw,"，",","),"、",","),"；",","),"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 s="19"/>
      <c r="D117" s="6"/>
      <c r="E117" s="6"/>
      <c r="F117" s="6">
        <v>409</v>
      </c>
      <c r="G117" s="6" t="s">
        <v>16</v>
      </c>
      <c r="H117" s="6" t="s">
        <v>3266</v>
      </c>
    </row>
    <row r="118" spans="1:8" ht="18.75" customHeight="1">
      <c r="A118" s="10" t="s">
        <v>3255</v>
      </c>
      <c r="B118" s="35" t="str">
        <f>_xlfn.LET(_xlpm.inp,$B$116,_xlpm.nStd,_xlfn.LET(_xlpm.raw,UPPER(TRIM($G$108)),_xlpm.clean,SUBSTITUTE(SUBSTITUTE(SUBSTITUTE(SUBSTITUTE(SUBSTITUTE(_xlpm.raw,"，",","),"、",","),"；",","),"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 s="18"/>
      <c r="D118" s="6"/>
      <c r="E118" s="6"/>
      <c r="F118" s="6">
        <v>409</v>
      </c>
      <c r="G118" s="6" t="s">
        <v>16</v>
      </c>
      <c r="H118" s="6" t="s">
        <v>3266</v>
      </c>
    </row>
    <row r="119" spans="1:8" ht="76.5" customHeight="1">
      <c r="A119" s="37" t="s">
        <v>3256</v>
      </c>
      <c r="B119" s="52" t="str">
        <f>_xlfn.LET(_xlpm.inp,$B$116,_xlpm.p,$H$108,IF(OR(LEN(TRIM(_xlpm.inp))=0,LEN(TRIM(_xlpm.p))=0,_xlpm.p=0),"",_xlpm.p))</f>
        <v/>
      </c>
      <c r="C119" s="63"/>
      <c r="D119" s="6"/>
      <c r="E119" s="6"/>
      <c r="F119" s="6">
        <v>409</v>
      </c>
      <c r="G119" s="6" t="s">
        <v>16</v>
      </c>
      <c r="H119" s="6" t="s">
        <v>3266</v>
      </c>
    </row>
    <row r="120" spans="1:8" ht="18.75" customHeight="1" thickBot="1">
      <c r="A120" s="12"/>
      <c r="B120" s="54"/>
      <c r="C120" s="55"/>
      <c r="D120" s="6"/>
      <c r="E120" s="6"/>
      <c r="F120" s="6">
        <v>409</v>
      </c>
      <c r="G120" s="6" t="s">
        <v>16</v>
      </c>
      <c r="H120" s="6" t="s">
        <v>3266</v>
      </c>
    </row>
    <row r="121" spans="1:8" ht="58.5" customHeight="1" thickTop="1" thickBot="1">
      <c r="A121" s="8" t="s">
        <v>3271</v>
      </c>
      <c r="B121" s="56" t="s">
        <v>3272</v>
      </c>
      <c r="C121" s="57"/>
      <c r="D121" s="6"/>
      <c r="E121" s="6"/>
      <c r="F121" s="6">
        <v>410</v>
      </c>
      <c r="G121" s="6" t="s">
        <v>14</v>
      </c>
      <c r="H121" s="6" t="s">
        <v>3273</v>
      </c>
    </row>
    <row r="122" spans="1:8" ht="18.75" customHeight="1">
      <c r="A122" s="13"/>
      <c r="B122" s="58"/>
      <c r="C122" s="59"/>
      <c r="D122" s="6"/>
      <c r="E122" s="6"/>
      <c r="F122" s="6">
        <v>410</v>
      </c>
      <c r="G122" s="6" t="s">
        <v>14</v>
      </c>
      <c r="H122" s="6" t="s">
        <v>3273</v>
      </c>
    </row>
    <row r="123" spans="1:8" ht="18.75" customHeight="1">
      <c r="A123" s="14" t="s">
        <v>820</v>
      </c>
      <c r="B123" s="60" t="s">
        <v>3274</v>
      </c>
      <c r="C123" s="61"/>
      <c r="D123" s="6"/>
      <c r="E123" s="6"/>
      <c r="F123" s="6">
        <v>410</v>
      </c>
      <c r="G123" s="6" t="s">
        <v>14</v>
      </c>
      <c r="H123" s="6" t="s">
        <v>3273</v>
      </c>
    </row>
    <row r="124" spans="1:8" ht="18.75" customHeight="1">
      <c r="A124" s="14" t="s">
        <v>821</v>
      </c>
      <c r="B124" s="60" t="s">
        <v>3275</v>
      </c>
      <c r="C124" s="61"/>
      <c r="D124" s="6"/>
      <c r="E124" s="6"/>
      <c r="F124" s="6">
        <v>410</v>
      </c>
      <c r="G124" s="6" t="s">
        <v>14</v>
      </c>
      <c r="H124" s="6" t="s">
        <v>3273</v>
      </c>
    </row>
    <row r="125" spans="1:8" ht="18.75" customHeight="1">
      <c r="A125" s="14" t="s">
        <v>822</v>
      </c>
      <c r="B125" s="60" t="s">
        <v>3276</v>
      </c>
      <c r="C125" s="61"/>
      <c r="D125" s="6"/>
      <c r="E125" s="6"/>
      <c r="F125" s="6">
        <v>410</v>
      </c>
      <c r="G125" s="6" t="s">
        <v>14</v>
      </c>
      <c r="H125" s="6" t="s">
        <v>3273</v>
      </c>
    </row>
    <row r="126" spans="1:8" ht="18.75" customHeight="1">
      <c r="A126" s="14" t="s">
        <v>823</v>
      </c>
      <c r="B126" s="60" t="s">
        <v>3277</v>
      </c>
      <c r="C126" s="61"/>
      <c r="D126" s="6"/>
      <c r="E126" s="6"/>
      <c r="F126" s="6">
        <v>410</v>
      </c>
      <c r="G126" s="6" t="s">
        <v>14</v>
      </c>
      <c r="H126" s="6" t="s">
        <v>3273</v>
      </c>
    </row>
    <row r="127" spans="1:8" ht="18.75" customHeight="1">
      <c r="A127" s="14"/>
      <c r="B127" s="62"/>
      <c r="C127" s="63"/>
      <c r="D127" s="6"/>
      <c r="E127" s="6"/>
      <c r="F127" s="6">
        <v>410</v>
      </c>
      <c r="G127" s="6" t="s">
        <v>14</v>
      </c>
      <c r="H127" s="6" t="s">
        <v>3273</v>
      </c>
    </row>
    <row r="128" spans="1:8" ht="18.75" customHeight="1" thickBot="1">
      <c r="A128" s="14"/>
      <c r="B128" s="66"/>
      <c r="C128" s="67"/>
      <c r="D128" s="6"/>
      <c r="E128" s="6"/>
      <c r="F128" s="6">
        <v>410</v>
      </c>
      <c r="G128" s="6" t="s">
        <v>14</v>
      </c>
      <c r="H128" s="6" t="s">
        <v>3273</v>
      </c>
    </row>
    <row r="129" spans="1:8" ht="18.75" customHeight="1" thickBot="1">
      <c r="A129" s="11" t="s">
        <v>3253</v>
      </c>
      <c r="B129" s="25"/>
      <c r="C129" s="7"/>
      <c r="D129" s="6"/>
      <c r="E129" s="6"/>
      <c r="F129" s="6">
        <v>410</v>
      </c>
      <c r="G129" s="6" t="s">
        <v>14</v>
      </c>
      <c r="H129" s="6" t="s">
        <v>3273</v>
      </c>
    </row>
    <row r="130" spans="1:8" ht="18.75" customHeight="1">
      <c r="A130" s="14" t="s">
        <v>3254</v>
      </c>
      <c r="B130" s="34" t="str">
        <f>_xlfn.LET(_xlpm.inp,$B$129,_xlpm.nInp,_xlfn.LET(_xlpm.raw,UPPER(TRIM($B$129)),_xlpm.clean,SUBSTITUTE(SUBSTITUTE(SUBSTITUTE(SUBSTITUTE(SUBSTITUTE(_xlpm.raw,"，",","),"、",","),"；",","),"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 s="19"/>
      <c r="D130" s="6"/>
      <c r="E130" s="6"/>
      <c r="F130" s="6">
        <v>410</v>
      </c>
      <c r="G130" s="6" t="s">
        <v>14</v>
      </c>
      <c r="H130" s="6" t="s">
        <v>3273</v>
      </c>
    </row>
    <row r="131" spans="1:8" ht="18.75" customHeight="1">
      <c r="A131" s="14" t="s">
        <v>3255</v>
      </c>
      <c r="B131" s="35" t="str">
        <f>_xlfn.LET(_xlpm.inp,$B$129,_xlpm.nStd,_xlfn.LET(_xlpm.raw,UPPER(TRIM($G$121)),_xlpm.clean,SUBSTITUTE(SUBSTITUTE(SUBSTITUTE(SUBSTITUTE(SUBSTITUTE(_xlpm.raw,"，",","),"、",","),"；",","),"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1" s="18"/>
      <c r="D131" s="6"/>
      <c r="E131" s="6"/>
      <c r="F131" s="6">
        <v>410</v>
      </c>
      <c r="G131" s="6" t="s">
        <v>14</v>
      </c>
      <c r="H131" s="6" t="s">
        <v>3273</v>
      </c>
    </row>
    <row r="132" spans="1:8" ht="76.5" customHeight="1">
      <c r="A132" s="37" t="s">
        <v>3256</v>
      </c>
      <c r="B132" s="52" t="str">
        <f>_xlfn.LET(_xlpm.inp,$B$129,_xlpm.p,$H$121,IF(OR(LEN(TRIM(_xlpm.inp))=0,LEN(TRIM(_xlpm.p))=0,_xlpm.p=0),"",_xlpm.p))</f>
        <v/>
      </c>
      <c r="C132" s="63"/>
      <c r="D132" s="6"/>
      <c r="E132" s="6"/>
      <c r="F132" s="6">
        <v>410</v>
      </c>
      <c r="G132" s="6" t="s">
        <v>14</v>
      </c>
      <c r="H132" s="6" t="s">
        <v>3273</v>
      </c>
    </row>
    <row r="133" spans="1:8" ht="18.75" customHeight="1" thickBot="1">
      <c r="A133" s="15"/>
      <c r="B133" s="54"/>
      <c r="C133" s="55"/>
      <c r="D133" s="6"/>
      <c r="E133" s="6"/>
      <c r="F133" s="6">
        <v>410</v>
      </c>
      <c r="G133" s="6" t="s">
        <v>14</v>
      </c>
      <c r="H133" s="6" t="s">
        <v>3273</v>
      </c>
    </row>
    <row r="134" spans="1:8" ht="58.5" customHeight="1" thickTop="1" thickBot="1">
      <c r="A134" s="8" t="s">
        <v>3278</v>
      </c>
      <c r="B134" s="56" t="s">
        <v>3279</v>
      </c>
      <c r="C134" s="57"/>
      <c r="D134" s="6"/>
      <c r="E134" s="6"/>
      <c r="F134" s="6">
        <v>411</v>
      </c>
      <c r="G134" s="6" t="s">
        <v>17</v>
      </c>
      <c r="H134" s="6"/>
    </row>
    <row r="135" spans="1:8" ht="18.75" customHeight="1">
      <c r="A135" s="9"/>
      <c r="B135" s="74"/>
      <c r="C135" s="75"/>
      <c r="D135" s="6"/>
      <c r="E135" s="6"/>
      <c r="F135" s="6">
        <v>411</v>
      </c>
      <c r="G135" s="6" t="s">
        <v>17</v>
      </c>
      <c r="H135" s="6"/>
    </row>
    <row r="136" spans="1:8" ht="18.75" customHeight="1">
      <c r="A136" s="10" t="s">
        <v>820</v>
      </c>
      <c r="B136" s="64" t="s">
        <v>3280</v>
      </c>
      <c r="C136" s="65"/>
      <c r="D136" s="6"/>
      <c r="E136" s="6"/>
      <c r="F136" s="6">
        <v>411</v>
      </c>
      <c r="G136" s="6" t="s">
        <v>17</v>
      </c>
      <c r="H136" s="6"/>
    </row>
    <row r="137" spans="1:8" ht="18.75" customHeight="1">
      <c r="A137" s="10" t="s">
        <v>821</v>
      </c>
      <c r="B137" s="64" t="s">
        <v>3281</v>
      </c>
      <c r="C137" s="65"/>
      <c r="D137" s="6"/>
      <c r="E137" s="6"/>
      <c r="F137" s="6">
        <v>411</v>
      </c>
      <c r="G137" s="6" t="s">
        <v>17</v>
      </c>
      <c r="H137" s="6"/>
    </row>
    <row r="138" spans="1:8" ht="18.75" customHeight="1">
      <c r="A138" s="10" t="s">
        <v>822</v>
      </c>
      <c r="B138" s="64" t="s">
        <v>3282</v>
      </c>
      <c r="C138" s="65"/>
      <c r="D138" s="6"/>
      <c r="E138" s="6"/>
      <c r="F138" s="6">
        <v>411</v>
      </c>
      <c r="G138" s="6" t="s">
        <v>17</v>
      </c>
      <c r="H138" s="6"/>
    </row>
    <row r="139" spans="1:8" ht="18.75" customHeight="1">
      <c r="A139" s="10" t="s">
        <v>823</v>
      </c>
      <c r="B139" s="64" t="s">
        <v>3283</v>
      </c>
      <c r="C139" s="65"/>
      <c r="D139" s="6"/>
      <c r="E139" s="6"/>
      <c r="F139" s="6">
        <v>411</v>
      </c>
      <c r="G139" s="6" t="s">
        <v>17</v>
      </c>
      <c r="H139" s="6"/>
    </row>
    <row r="140" spans="1:8" ht="18.75" customHeight="1">
      <c r="A140" s="10"/>
      <c r="B140" s="62"/>
      <c r="C140" s="63"/>
      <c r="D140" s="6"/>
      <c r="E140" s="6"/>
      <c r="F140" s="6">
        <v>411</v>
      </c>
      <c r="G140" s="6" t="s">
        <v>17</v>
      </c>
      <c r="H140" s="6"/>
    </row>
    <row r="141" spans="1:8" ht="18.75" customHeight="1" thickBot="1">
      <c r="A141" s="10"/>
      <c r="B141" s="66"/>
      <c r="C141" s="67"/>
      <c r="D141" s="6"/>
      <c r="E141" s="6"/>
      <c r="F141" s="6">
        <v>411</v>
      </c>
      <c r="G141" s="6" t="s">
        <v>17</v>
      </c>
      <c r="H141" s="6"/>
    </row>
    <row r="142" spans="1:8" ht="18.75" customHeight="1" thickBot="1">
      <c r="A142" s="11" t="s">
        <v>3253</v>
      </c>
      <c r="B142" s="25"/>
      <c r="C142" s="7"/>
      <c r="D142" s="6"/>
      <c r="E142" s="6"/>
      <c r="F142" s="6">
        <v>411</v>
      </c>
      <c r="G142" s="6" t="s">
        <v>17</v>
      </c>
      <c r="H142" s="6"/>
    </row>
    <row r="143" spans="1:8" ht="18.75" customHeight="1">
      <c r="A143" s="10" t="s">
        <v>3254</v>
      </c>
      <c r="B143" s="34" t="str">
        <f>_xlfn.LET(_xlpm.inp,$B$142,_xlpm.nInp,_xlfn.LET(_xlpm.raw,UPPER(TRIM($B$142)),_xlpm.clean,SUBSTITUTE(SUBSTITUTE(SUBSTITUTE(SUBSTITUTE(SUBSTITUTE(_xlpm.raw,"，",","),"、",","),"；",","),"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3" s="19"/>
      <c r="D143" s="6"/>
      <c r="E143" s="6"/>
      <c r="F143" s="6">
        <v>411</v>
      </c>
      <c r="G143" s="6" t="s">
        <v>17</v>
      </c>
      <c r="H143" s="6"/>
    </row>
    <row r="144" spans="1:8" ht="18.75" customHeight="1">
      <c r="A144" s="10" t="s">
        <v>3255</v>
      </c>
      <c r="B144" s="35" t="str">
        <f>_xlfn.LET(_xlpm.inp,$B$142,_xlpm.nStd,_xlfn.LET(_xlpm.raw,UPPER(TRIM($G$134)),_xlpm.clean,SUBSTITUTE(SUBSTITUTE(SUBSTITUTE(SUBSTITUTE(SUBSTITUTE(_xlpm.raw,"，",","),"、",","),"；",","),"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4" s="18"/>
      <c r="D144" s="6"/>
      <c r="E144" s="6"/>
      <c r="F144" s="6">
        <v>411</v>
      </c>
      <c r="G144" s="6" t="s">
        <v>17</v>
      </c>
      <c r="H144" s="6"/>
    </row>
    <row r="145" spans="1:8" ht="76.5" customHeight="1">
      <c r="A145" s="37" t="s">
        <v>3256</v>
      </c>
      <c r="B145" s="52" t="str">
        <f>_xlfn.LET(_xlpm.inp,$B$142,_xlpm.p,$H$134,IF(OR(LEN(TRIM(_xlpm.inp))=0,LEN(TRIM(_xlpm.p))=0,_xlpm.p=0),"",_xlpm.p))</f>
        <v/>
      </c>
      <c r="C145" s="63"/>
      <c r="D145" s="6"/>
      <c r="E145" s="6"/>
      <c r="F145" s="6">
        <v>411</v>
      </c>
      <c r="G145" s="6" t="s">
        <v>17</v>
      </c>
      <c r="H145" s="6"/>
    </row>
    <row r="146" spans="1:8" ht="18.75" customHeight="1" thickBot="1">
      <c r="A146" s="12"/>
      <c r="B146" s="54"/>
      <c r="C146" s="55"/>
      <c r="D146" s="6"/>
      <c r="E146" s="6"/>
      <c r="F146" s="6">
        <v>411</v>
      </c>
      <c r="G146" s="6" t="s">
        <v>17</v>
      </c>
      <c r="H146" s="6"/>
    </row>
    <row r="147" spans="1:8" ht="58.5" customHeight="1" thickTop="1" thickBot="1">
      <c r="A147" s="8" t="s">
        <v>3284</v>
      </c>
      <c r="B147" s="56" t="s">
        <v>3285</v>
      </c>
      <c r="C147" s="57"/>
      <c r="D147" s="6"/>
      <c r="E147" s="6"/>
      <c r="F147" s="6">
        <v>412</v>
      </c>
      <c r="G147" s="6" t="s">
        <v>14</v>
      </c>
      <c r="H147" s="6" t="s">
        <v>3286</v>
      </c>
    </row>
    <row r="148" spans="1:8" ht="18.75" customHeight="1">
      <c r="A148" s="13"/>
      <c r="B148" s="58"/>
      <c r="C148" s="59"/>
      <c r="D148" s="6"/>
      <c r="E148" s="6"/>
      <c r="F148" s="6">
        <v>412</v>
      </c>
      <c r="G148" s="6" t="s">
        <v>14</v>
      </c>
      <c r="H148" s="6" t="s">
        <v>3286</v>
      </c>
    </row>
    <row r="149" spans="1:8" ht="18.75" customHeight="1">
      <c r="A149" s="14" t="s">
        <v>820</v>
      </c>
      <c r="B149" s="60" t="s">
        <v>3287</v>
      </c>
      <c r="C149" s="61"/>
      <c r="D149" s="6"/>
      <c r="E149" s="6"/>
      <c r="F149" s="6">
        <v>412</v>
      </c>
      <c r="G149" s="6" t="s">
        <v>14</v>
      </c>
      <c r="H149" s="6" t="s">
        <v>3286</v>
      </c>
    </row>
    <row r="150" spans="1:8" ht="18.75" customHeight="1">
      <c r="A150" s="14" t="s">
        <v>821</v>
      </c>
      <c r="B150" s="60" t="s">
        <v>3288</v>
      </c>
      <c r="C150" s="61"/>
      <c r="D150" s="6"/>
      <c r="E150" s="6"/>
      <c r="F150" s="6">
        <v>412</v>
      </c>
      <c r="G150" s="6" t="s">
        <v>14</v>
      </c>
      <c r="H150" s="6" t="s">
        <v>3286</v>
      </c>
    </row>
    <row r="151" spans="1:8" ht="18.75" customHeight="1">
      <c r="A151" s="14" t="s">
        <v>822</v>
      </c>
      <c r="B151" s="60" t="s">
        <v>3289</v>
      </c>
      <c r="C151" s="61"/>
      <c r="D151" s="6"/>
      <c r="E151" s="6"/>
      <c r="F151" s="6">
        <v>412</v>
      </c>
      <c r="G151" s="6" t="s">
        <v>14</v>
      </c>
      <c r="H151" s="6" t="s">
        <v>3286</v>
      </c>
    </row>
    <row r="152" spans="1:8" ht="18.75" customHeight="1">
      <c r="A152" s="14" t="s">
        <v>823</v>
      </c>
      <c r="B152" s="60" t="s">
        <v>3290</v>
      </c>
      <c r="C152" s="61"/>
      <c r="D152" s="6"/>
      <c r="E152" s="6"/>
      <c r="F152" s="6">
        <v>412</v>
      </c>
      <c r="G152" s="6" t="s">
        <v>14</v>
      </c>
      <c r="H152" s="6" t="s">
        <v>3286</v>
      </c>
    </row>
    <row r="153" spans="1:8" ht="18.75" customHeight="1">
      <c r="A153" s="14"/>
      <c r="B153" s="62"/>
      <c r="C153" s="63"/>
      <c r="D153" s="6"/>
      <c r="E153" s="6"/>
      <c r="F153" s="6">
        <v>412</v>
      </c>
      <c r="G153" s="6" t="s">
        <v>14</v>
      </c>
      <c r="H153" s="6" t="s">
        <v>3286</v>
      </c>
    </row>
    <row r="154" spans="1:8" ht="18.75" customHeight="1" thickBot="1">
      <c r="A154" s="14"/>
      <c r="B154" s="66"/>
      <c r="C154" s="67"/>
      <c r="D154" s="6"/>
      <c r="E154" s="6"/>
      <c r="F154" s="6">
        <v>412</v>
      </c>
      <c r="G154" s="6" t="s">
        <v>14</v>
      </c>
      <c r="H154" s="6" t="s">
        <v>3286</v>
      </c>
    </row>
    <row r="155" spans="1:8" ht="18.75" customHeight="1" thickBot="1">
      <c r="A155" s="11" t="s">
        <v>3253</v>
      </c>
      <c r="B155" s="25"/>
      <c r="C155" s="7"/>
      <c r="D155" s="6"/>
      <c r="E155" s="6"/>
      <c r="F155" s="6">
        <v>412</v>
      </c>
      <c r="G155" s="6" t="s">
        <v>14</v>
      </c>
      <c r="H155" s="6" t="s">
        <v>3286</v>
      </c>
    </row>
    <row r="156" spans="1:8" ht="18.75" customHeight="1">
      <c r="A156" s="14" t="s">
        <v>3254</v>
      </c>
      <c r="B156" s="34" t="str">
        <f>_xlfn.LET(_xlpm.inp,$B$155,_xlpm.nInp,_xlfn.LET(_xlpm.raw,UPPER(TRIM($B$155)),_xlpm.clean,SUBSTITUTE(SUBSTITUTE(SUBSTITUTE(SUBSTITUTE(SUBSTITUTE(_xlpm.raw,"，",","),"、",","),"；",","),"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6" s="19"/>
      <c r="D156" s="6"/>
      <c r="E156" s="6"/>
      <c r="F156" s="6">
        <v>412</v>
      </c>
      <c r="G156" s="6" t="s">
        <v>14</v>
      </c>
      <c r="H156" s="6" t="s">
        <v>3286</v>
      </c>
    </row>
    <row r="157" spans="1:8" ht="18.75" customHeight="1">
      <c r="A157" s="14" t="s">
        <v>3255</v>
      </c>
      <c r="B157" s="35" t="str">
        <f>_xlfn.LET(_xlpm.inp,$B$155,_xlpm.nStd,_xlfn.LET(_xlpm.raw,UPPER(TRIM($G$147)),_xlpm.clean,SUBSTITUTE(SUBSTITUTE(SUBSTITUTE(SUBSTITUTE(SUBSTITUTE(_xlpm.raw,"，",","),"、",","),"；",","),"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57" s="18"/>
      <c r="D157" s="6"/>
      <c r="E157" s="6"/>
      <c r="F157" s="6">
        <v>412</v>
      </c>
      <c r="G157" s="6" t="s">
        <v>14</v>
      </c>
      <c r="H157" s="6" t="s">
        <v>3286</v>
      </c>
    </row>
    <row r="158" spans="1:8" ht="76.5" customHeight="1">
      <c r="A158" s="37" t="s">
        <v>3256</v>
      </c>
      <c r="B158" s="52" t="str">
        <f>_xlfn.LET(_xlpm.inp,$B$155,_xlpm.p,$H$147,IF(OR(LEN(TRIM(_xlpm.inp))=0,LEN(TRIM(_xlpm.p))=0,_xlpm.p=0),"",_xlpm.p))</f>
        <v/>
      </c>
      <c r="C158" s="63"/>
      <c r="D158" s="6"/>
      <c r="E158" s="6"/>
      <c r="F158" s="6">
        <v>412</v>
      </c>
      <c r="G158" s="6" t="s">
        <v>14</v>
      </c>
      <c r="H158" s="6" t="s">
        <v>3286</v>
      </c>
    </row>
    <row r="159" spans="1:8" ht="18.75" customHeight="1" thickBot="1">
      <c r="A159" s="15"/>
      <c r="B159" s="54"/>
      <c r="C159" s="55"/>
      <c r="D159" s="6"/>
      <c r="E159" s="6"/>
      <c r="F159" s="6">
        <v>412</v>
      </c>
      <c r="G159" s="6" t="s">
        <v>14</v>
      </c>
      <c r="H159" s="6" t="s">
        <v>3286</v>
      </c>
    </row>
    <row r="160" spans="1:8" ht="58.5" customHeight="1" thickTop="1" thickBot="1">
      <c r="A160" s="8" t="s">
        <v>3291</v>
      </c>
      <c r="B160" s="56" t="s">
        <v>3292</v>
      </c>
      <c r="C160" s="57"/>
      <c r="D160" s="6"/>
      <c r="E160" s="6"/>
      <c r="F160" s="6">
        <v>413</v>
      </c>
      <c r="G160" s="6" t="s">
        <v>894</v>
      </c>
      <c r="H160" s="6" t="s">
        <v>3293</v>
      </c>
    </row>
    <row r="161" spans="1:8" ht="18.75" customHeight="1">
      <c r="A161" s="9"/>
      <c r="B161" s="74"/>
      <c r="C161" s="75"/>
      <c r="D161" s="6"/>
      <c r="E161" s="6"/>
      <c r="F161" s="6">
        <v>413</v>
      </c>
      <c r="G161" s="6" t="s">
        <v>894</v>
      </c>
      <c r="H161" s="6" t="s">
        <v>3293</v>
      </c>
    </row>
    <row r="162" spans="1:8" ht="18.75" customHeight="1">
      <c r="A162" s="10" t="s">
        <v>820</v>
      </c>
      <c r="B162" s="64" t="s">
        <v>3294</v>
      </c>
      <c r="C162" s="65"/>
      <c r="D162" s="6"/>
      <c r="E162" s="6"/>
      <c r="F162" s="6">
        <v>413</v>
      </c>
      <c r="G162" s="6" t="s">
        <v>894</v>
      </c>
      <c r="H162" s="6" t="s">
        <v>3293</v>
      </c>
    </row>
    <row r="163" spans="1:8" ht="18.75" customHeight="1">
      <c r="A163" s="10" t="s">
        <v>821</v>
      </c>
      <c r="B163" s="64" t="s">
        <v>3295</v>
      </c>
      <c r="C163" s="65"/>
      <c r="D163" s="6"/>
      <c r="E163" s="6"/>
      <c r="F163" s="6">
        <v>413</v>
      </c>
      <c r="G163" s="6" t="s">
        <v>894</v>
      </c>
      <c r="H163" s="6" t="s">
        <v>3293</v>
      </c>
    </row>
    <row r="164" spans="1:8" ht="18.75" customHeight="1">
      <c r="A164" s="10" t="s">
        <v>822</v>
      </c>
      <c r="B164" s="64" t="s">
        <v>3296</v>
      </c>
      <c r="C164" s="65"/>
      <c r="D164" s="6"/>
      <c r="E164" s="6"/>
      <c r="F164" s="6">
        <v>413</v>
      </c>
      <c r="G164" s="6" t="s">
        <v>894</v>
      </c>
      <c r="H164" s="6" t="s">
        <v>3293</v>
      </c>
    </row>
    <row r="165" spans="1:8" ht="18.75" customHeight="1">
      <c r="A165" s="10" t="s">
        <v>823</v>
      </c>
      <c r="B165" s="64" t="s">
        <v>3297</v>
      </c>
      <c r="C165" s="65"/>
      <c r="D165" s="6"/>
      <c r="E165" s="6"/>
      <c r="F165" s="6">
        <v>413</v>
      </c>
      <c r="G165" s="6" t="s">
        <v>894</v>
      </c>
      <c r="H165" s="6" t="s">
        <v>3293</v>
      </c>
    </row>
    <row r="166" spans="1:8" ht="18.75" customHeight="1">
      <c r="A166" s="10" t="s">
        <v>826</v>
      </c>
      <c r="B166" s="62" t="s">
        <v>3298</v>
      </c>
      <c r="C166" s="63"/>
      <c r="D166" s="6"/>
      <c r="E166" s="6"/>
      <c r="F166" s="6">
        <v>413</v>
      </c>
      <c r="G166" s="6" t="s">
        <v>894</v>
      </c>
      <c r="H166" s="6" t="s">
        <v>3293</v>
      </c>
    </row>
    <row r="167" spans="1:8" ht="18.75" customHeight="1" thickBot="1">
      <c r="A167" s="10"/>
      <c r="B167" s="66"/>
      <c r="C167" s="67"/>
      <c r="D167" s="6"/>
      <c r="E167" s="6"/>
      <c r="F167" s="6">
        <v>413</v>
      </c>
      <c r="G167" s="6" t="s">
        <v>894</v>
      </c>
      <c r="H167" s="6" t="s">
        <v>3293</v>
      </c>
    </row>
    <row r="168" spans="1:8" ht="18.75" customHeight="1" thickBot="1">
      <c r="A168" s="11" t="s">
        <v>3253</v>
      </c>
      <c r="B168" s="43"/>
      <c r="C168" s="7"/>
      <c r="D168" s="6"/>
      <c r="E168" s="6"/>
      <c r="F168" s="6">
        <v>413</v>
      </c>
      <c r="G168" s="6" t="s">
        <v>894</v>
      </c>
      <c r="H168" s="6" t="s">
        <v>3293</v>
      </c>
    </row>
    <row r="169" spans="1:8" ht="18.75" customHeight="1">
      <c r="A169" s="10" t="s">
        <v>3254</v>
      </c>
      <c r="B169" s="34" t="str">
        <f>_xlfn.LET(_xlpm.inp,$B$168,_xlpm.nInp,_xlfn.LET(_xlpm.raw,UPPER(TRIM($B$168)),_xlpm.clean,SUBSTITUTE(SUBSTITUTE(SUBSTITUTE(SUBSTITUTE(SUBSTITUTE(_xlpm.raw,"，",","),"、",","),"；",","),"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69" s="19"/>
      <c r="D169" s="6"/>
      <c r="E169" s="6"/>
      <c r="F169" s="6">
        <v>413</v>
      </c>
      <c r="G169" s="6" t="s">
        <v>894</v>
      </c>
      <c r="H169" s="6" t="s">
        <v>3293</v>
      </c>
    </row>
    <row r="170" spans="1:8" ht="18.75" customHeight="1">
      <c r="A170" s="10" t="s">
        <v>3255</v>
      </c>
      <c r="B170" s="35" t="str">
        <f>_xlfn.LET(_xlpm.inp,$B$168,_xlpm.nStd,_xlfn.LET(_xlpm.raw,UPPER(TRIM($G$160)),_xlpm.clean,SUBSTITUTE(SUBSTITUTE(SUBSTITUTE(SUBSTITUTE(SUBSTITUTE(_xlpm.raw,"，",","),"、",","),"；",","),"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0" s="18"/>
      <c r="D170" s="6"/>
      <c r="E170" s="6"/>
      <c r="F170" s="6">
        <v>413</v>
      </c>
      <c r="G170" s="6" t="s">
        <v>894</v>
      </c>
      <c r="H170" s="6" t="s">
        <v>3293</v>
      </c>
    </row>
    <row r="171" spans="1:8" ht="76.5" customHeight="1">
      <c r="A171" s="37" t="s">
        <v>3256</v>
      </c>
      <c r="B171" s="52" t="str">
        <f>_xlfn.LET(_xlpm.inp,$B$168,_xlpm.p,$H$160,IF(OR(LEN(TRIM(_xlpm.inp))=0,LEN(TRIM(_xlpm.p))=0,_xlpm.p=0),"",_xlpm.p))</f>
        <v/>
      </c>
      <c r="C171" s="63"/>
      <c r="D171" s="6"/>
      <c r="E171" s="6"/>
      <c r="F171" s="6">
        <v>413</v>
      </c>
      <c r="G171" s="6" t="s">
        <v>894</v>
      </c>
      <c r="H171" s="6" t="s">
        <v>3293</v>
      </c>
    </row>
    <row r="172" spans="1:8" ht="18.75" customHeight="1" thickBot="1">
      <c r="A172" s="12"/>
      <c r="B172" s="54"/>
      <c r="C172" s="55"/>
      <c r="D172" s="6"/>
      <c r="E172" s="6"/>
      <c r="F172" s="6">
        <v>413</v>
      </c>
      <c r="G172" s="6" t="s">
        <v>894</v>
      </c>
      <c r="H172" s="6" t="s">
        <v>3293</v>
      </c>
    </row>
    <row r="173" spans="1:8" ht="58.5" customHeight="1" thickTop="1" thickBot="1">
      <c r="A173" s="8" t="s">
        <v>3299</v>
      </c>
      <c r="B173" s="56" t="s">
        <v>3300</v>
      </c>
      <c r="C173" s="57"/>
      <c r="D173" s="6"/>
      <c r="E173" s="6"/>
      <c r="F173" s="6">
        <v>414</v>
      </c>
      <c r="G173" s="6" t="s">
        <v>14</v>
      </c>
      <c r="H173" s="6" t="s">
        <v>3301</v>
      </c>
    </row>
    <row r="174" spans="1:8" ht="18.75" customHeight="1">
      <c r="A174" s="13"/>
      <c r="B174" s="58"/>
      <c r="C174" s="59"/>
      <c r="D174" s="6"/>
      <c r="E174" s="6"/>
      <c r="F174" s="6">
        <v>414</v>
      </c>
      <c r="G174" s="6" t="s">
        <v>14</v>
      </c>
      <c r="H174" s="6" t="s">
        <v>3301</v>
      </c>
    </row>
    <row r="175" spans="1:8" ht="18.75" customHeight="1">
      <c r="A175" s="14" t="s">
        <v>820</v>
      </c>
      <c r="B175" s="60" t="s">
        <v>3302</v>
      </c>
      <c r="C175" s="61"/>
      <c r="D175" s="6"/>
      <c r="E175" s="6"/>
      <c r="F175" s="6">
        <v>414</v>
      </c>
      <c r="G175" s="6" t="s">
        <v>14</v>
      </c>
      <c r="H175" s="6" t="s">
        <v>3301</v>
      </c>
    </row>
    <row r="176" spans="1:8" ht="18.75" customHeight="1">
      <c r="A176" s="14" t="s">
        <v>821</v>
      </c>
      <c r="B176" s="60" t="s">
        <v>3303</v>
      </c>
      <c r="C176" s="61"/>
      <c r="D176" s="6"/>
      <c r="E176" s="6"/>
      <c r="F176" s="6">
        <v>414</v>
      </c>
      <c r="G176" s="6" t="s">
        <v>14</v>
      </c>
      <c r="H176" s="6" t="s">
        <v>3301</v>
      </c>
    </row>
    <row r="177" spans="1:8" ht="18.75" customHeight="1">
      <c r="A177" s="14" t="s">
        <v>822</v>
      </c>
      <c r="B177" s="60" t="s">
        <v>3304</v>
      </c>
      <c r="C177" s="61"/>
      <c r="D177" s="6"/>
      <c r="E177" s="6"/>
      <c r="F177" s="6">
        <v>414</v>
      </c>
      <c r="G177" s="6" t="s">
        <v>14</v>
      </c>
      <c r="H177" s="6" t="s">
        <v>3301</v>
      </c>
    </row>
    <row r="178" spans="1:8" ht="18.75" customHeight="1">
      <c r="A178" s="14" t="s">
        <v>823</v>
      </c>
      <c r="B178" s="60" t="s">
        <v>3305</v>
      </c>
      <c r="C178" s="61"/>
      <c r="D178" s="6"/>
      <c r="E178" s="6"/>
      <c r="F178" s="6">
        <v>414</v>
      </c>
      <c r="G178" s="6" t="s">
        <v>14</v>
      </c>
      <c r="H178" s="6" t="s">
        <v>3301</v>
      </c>
    </row>
    <row r="179" spans="1:8" ht="18.75" customHeight="1">
      <c r="A179" s="14"/>
      <c r="B179" s="60"/>
      <c r="C179" s="61"/>
      <c r="D179" s="6"/>
      <c r="E179" s="6"/>
      <c r="F179" s="6">
        <v>414</v>
      </c>
      <c r="G179" s="6" t="s">
        <v>14</v>
      </c>
      <c r="H179" s="6" t="s">
        <v>3301</v>
      </c>
    </row>
    <row r="180" spans="1:8" ht="18.75" customHeight="1" thickBot="1">
      <c r="A180" s="14"/>
      <c r="B180" s="66"/>
      <c r="C180" s="67"/>
      <c r="D180" s="6"/>
      <c r="E180" s="6"/>
      <c r="F180" s="6">
        <v>414</v>
      </c>
      <c r="G180" s="6" t="s">
        <v>14</v>
      </c>
      <c r="H180" s="6" t="s">
        <v>3301</v>
      </c>
    </row>
    <row r="181" spans="1:8" ht="18.75" customHeight="1" thickBot="1">
      <c r="A181" s="11" t="s">
        <v>3253</v>
      </c>
      <c r="B181" s="25"/>
      <c r="C181" s="7"/>
      <c r="D181" s="6"/>
      <c r="E181" s="6"/>
      <c r="F181" s="6">
        <v>414</v>
      </c>
      <c r="G181" s="6" t="s">
        <v>14</v>
      </c>
      <c r="H181" s="6" t="s">
        <v>3301</v>
      </c>
    </row>
    <row r="182" spans="1:8" ht="18.75" customHeight="1">
      <c r="A182" s="14" t="s">
        <v>3254</v>
      </c>
      <c r="B182" s="34" t="str">
        <f>_xlfn.LET(_xlpm.inp,$B$181,_xlpm.nInp,_xlfn.LET(_xlpm.raw,UPPER(TRIM($B$181)),_xlpm.clean,SUBSTITUTE(SUBSTITUTE(SUBSTITUTE(SUBSTITUTE(SUBSTITUTE(_xlpm.raw,"，",","),"、",","),"；",","),"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2" s="19"/>
      <c r="D182" s="6"/>
      <c r="E182" s="6"/>
      <c r="F182" s="6">
        <v>414</v>
      </c>
      <c r="G182" s="6" t="s">
        <v>14</v>
      </c>
      <c r="H182" s="6" t="s">
        <v>3301</v>
      </c>
    </row>
    <row r="183" spans="1:8" ht="18.75" customHeight="1">
      <c r="A183" s="14" t="s">
        <v>3255</v>
      </c>
      <c r="B183" s="35" t="str">
        <f>_xlfn.LET(_xlpm.inp,$B$181,_xlpm.nStd,_xlfn.LET(_xlpm.raw,UPPER(TRIM($G$173)),_xlpm.clean,SUBSTITUTE(SUBSTITUTE(SUBSTITUTE(SUBSTITUTE(SUBSTITUTE(_xlpm.raw,"，",","),"、",","),"；",","),"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3" s="18"/>
      <c r="D183" s="6"/>
      <c r="E183" s="6"/>
      <c r="F183" s="6">
        <v>414</v>
      </c>
      <c r="G183" s="6" t="s">
        <v>14</v>
      </c>
      <c r="H183" s="6" t="s">
        <v>3301</v>
      </c>
    </row>
    <row r="184" spans="1:8" ht="76.5" customHeight="1">
      <c r="A184" s="37" t="s">
        <v>3256</v>
      </c>
      <c r="B184" s="52" t="str">
        <f>_xlfn.LET(_xlpm.inp,$B$181,_xlpm.p,$H$173,IF(OR(LEN(TRIM(_xlpm.inp))=0,LEN(TRIM(_xlpm.p))=0,_xlpm.p=0),"",_xlpm.p))</f>
        <v/>
      </c>
      <c r="C184" s="63"/>
      <c r="D184" s="6"/>
      <c r="E184" s="6"/>
      <c r="F184" s="6">
        <v>414</v>
      </c>
      <c r="G184" s="6" t="s">
        <v>14</v>
      </c>
      <c r="H184" s="6" t="s">
        <v>3301</v>
      </c>
    </row>
    <row r="185" spans="1:8" ht="18.75" customHeight="1" thickBot="1">
      <c r="A185" s="15"/>
      <c r="B185" s="54"/>
      <c r="C185" s="55"/>
      <c r="D185" s="6"/>
      <c r="E185" s="6"/>
      <c r="F185" s="6">
        <v>414</v>
      </c>
      <c r="G185" s="6" t="s">
        <v>14</v>
      </c>
      <c r="H185" s="6" t="s">
        <v>3301</v>
      </c>
    </row>
    <row r="186" spans="1:8" ht="58.5" customHeight="1" thickTop="1" thickBot="1">
      <c r="A186" s="8" t="s">
        <v>3306</v>
      </c>
      <c r="B186" s="56" t="s">
        <v>3307</v>
      </c>
      <c r="C186" s="57"/>
      <c r="D186" s="6"/>
      <c r="E186" s="6"/>
      <c r="F186" s="6">
        <v>415</v>
      </c>
      <c r="G186" s="6" t="s">
        <v>17</v>
      </c>
      <c r="H186" s="6" t="s">
        <v>3308</v>
      </c>
    </row>
    <row r="187" spans="1:8" ht="18.75" customHeight="1">
      <c r="A187" s="9"/>
      <c r="B187" s="74"/>
      <c r="C187" s="75"/>
      <c r="D187" s="6"/>
      <c r="E187" s="6"/>
      <c r="F187" s="6">
        <v>415</v>
      </c>
      <c r="G187" s="6" t="s">
        <v>17</v>
      </c>
      <c r="H187" s="6" t="s">
        <v>3308</v>
      </c>
    </row>
    <row r="188" spans="1:8" ht="18.75" customHeight="1">
      <c r="A188" s="10" t="s">
        <v>820</v>
      </c>
      <c r="B188" s="64" t="s">
        <v>3155</v>
      </c>
      <c r="C188" s="65"/>
      <c r="D188" s="6"/>
      <c r="E188" s="6"/>
      <c r="F188" s="6">
        <v>415</v>
      </c>
      <c r="G188" s="6" t="s">
        <v>17</v>
      </c>
      <c r="H188" s="6" t="s">
        <v>3308</v>
      </c>
    </row>
    <row r="189" spans="1:8" ht="18.75" customHeight="1">
      <c r="A189" s="10" t="s">
        <v>821</v>
      </c>
      <c r="B189" s="64" t="s">
        <v>3309</v>
      </c>
      <c r="C189" s="65"/>
      <c r="D189" s="6"/>
      <c r="E189" s="6"/>
      <c r="F189" s="6">
        <v>415</v>
      </c>
      <c r="G189" s="6" t="s">
        <v>17</v>
      </c>
      <c r="H189" s="6" t="s">
        <v>3308</v>
      </c>
    </row>
    <row r="190" spans="1:8" ht="18.75" customHeight="1">
      <c r="A190" s="10" t="s">
        <v>822</v>
      </c>
      <c r="B190" s="64" t="s">
        <v>3310</v>
      </c>
      <c r="C190" s="65"/>
      <c r="D190" s="6"/>
      <c r="E190" s="6"/>
      <c r="F190" s="6">
        <v>415</v>
      </c>
      <c r="G190" s="6" t="s">
        <v>17</v>
      </c>
      <c r="H190" s="6" t="s">
        <v>3308</v>
      </c>
    </row>
    <row r="191" spans="1:8" ht="18.75" customHeight="1">
      <c r="A191" s="10" t="s">
        <v>823</v>
      </c>
      <c r="B191" s="64" t="s">
        <v>3311</v>
      </c>
      <c r="C191" s="65"/>
      <c r="D191" s="6"/>
      <c r="E191" s="6"/>
      <c r="F191" s="6">
        <v>415</v>
      </c>
      <c r="G191" s="6" t="s">
        <v>17</v>
      </c>
      <c r="H191" s="6" t="s">
        <v>3308</v>
      </c>
    </row>
    <row r="192" spans="1:8" ht="18.75" customHeight="1">
      <c r="A192" s="10"/>
      <c r="B192" s="64"/>
      <c r="C192" s="65"/>
      <c r="D192" s="6"/>
      <c r="E192" s="6"/>
      <c r="F192" s="6">
        <v>415</v>
      </c>
      <c r="G192" s="6" t="s">
        <v>17</v>
      </c>
      <c r="H192" s="6" t="s">
        <v>3308</v>
      </c>
    </row>
    <row r="193" spans="1:8" ht="18.75" customHeight="1" thickBot="1">
      <c r="A193" s="10"/>
      <c r="B193" s="66"/>
      <c r="C193" s="67"/>
      <c r="D193" s="6"/>
      <c r="E193" s="6"/>
      <c r="F193" s="6">
        <v>415</v>
      </c>
      <c r="G193" s="6" t="s">
        <v>17</v>
      </c>
      <c r="H193" s="6" t="s">
        <v>3308</v>
      </c>
    </row>
    <row r="194" spans="1:8" ht="18.75" customHeight="1" thickBot="1">
      <c r="A194" s="11" t="s">
        <v>3253</v>
      </c>
      <c r="B194" s="25"/>
      <c r="C194" s="7"/>
      <c r="D194" s="6"/>
      <c r="E194" s="6"/>
      <c r="F194" s="6">
        <v>415</v>
      </c>
      <c r="G194" s="6" t="s">
        <v>17</v>
      </c>
      <c r="H194" s="6" t="s">
        <v>3308</v>
      </c>
    </row>
    <row r="195" spans="1:8" ht="18.75" customHeight="1">
      <c r="A195" s="10" t="s">
        <v>3254</v>
      </c>
      <c r="B195" s="34" t="str">
        <f>_xlfn.LET(_xlpm.inp,$B$194,_xlpm.nInp,_xlfn.LET(_xlpm.raw,UPPER(TRIM($B$194)),_xlpm.clean,SUBSTITUTE(SUBSTITUTE(SUBSTITUTE(SUBSTITUTE(SUBSTITUTE(_xlpm.raw,"，",","),"、",","),"；",","),"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95" s="19"/>
      <c r="D195" s="6"/>
      <c r="E195" s="6"/>
      <c r="F195" s="6">
        <v>415</v>
      </c>
      <c r="G195" s="6" t="s">
        <v>17</v>
      </c>
      <c r="H195" s="6" t="s">
        <v>3308</v>
      </c>
    </row>
    <row r="196" spans="1:8" ht="18.75" customHeight="1">
      <c r="A196" s="10" t="s">
        <v>3255</v>
      </c>
      <c r="B196" s="35" t="str">
        <f>_xlfn.LET(_xlpm.inp,$B$194,_xlpm.nStd,_xlfn.LET(_xlpm.raw,UPPER(TRIM($G$186)),_xlpm.clean,SUBSTITUTE(SUBSTITUTE(SUBSTITUTE(SUBSTITUTE(SUBSTITUTE(_xlpm.raw,"，",","),"、",","),"；",","),"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96" s="18"/>
      <c r="D196" s="6"/>
      <c r="E196" s="6"/>
      <c r="F196" s="6">
        <v>415</v>
      </c>
      <c r="G196" s="6" t="s">
        <v>17</v>
      </c>
      <c r="H196" s="6" t="s">
        <v>3308</v>
      </c>
    </row>
    <row r="197" spans="1:8" ht="76.5" customHeight="1">
      <c r="A197" s="37" t="s">
        <v>3256</v>
      </c>
      <c r="B197" s="52" t="str">
        <f>_xlfn.LET(_xlpm.inp,$B$194,_xlpm.p,$H$186,IF(OR(LEN(TRIM(_xlpm.inp))=0,LEN(TRIM(_xlpm.p))=0,_xlpm.p=0),"",_xlpm.p))</f>
        <v/>
      </c>
      <c r="C197" s="63"/>
      <c r="D197" s="6"/>
      <c r="E197" s="6"/>
      <c r="F197" s="6">
        <v>415</v>
      </c>
      <c r="G197" s="6" t="s">
        <v>17</v>
      </c>
      <c r="H197" s="6" t="s">
        <v>3308</v>
      </c>
    </row>
    <row r="198" spans="1:8" ht="18.75" customHeight="1" thickBot="1">
      <c r="A198" s="12"/>
      <c r="B198" s="54"/>
      <c r="C198" s="55"/>
      <c r="D198" s="6"/>
      <c r="E198" s="6"/>
      <c r="F198" s="6">
        <v>415</v>
      </c>
      <c r="G198" s="6" t="s">
        <v>17</v>
      </c>
      <c r="H198" s="6" t="s">
        <v>3308</v>
      </c>
    </row>
    <row r="199" spans="1:8" ht="58.5" customHeight="1" thickTop="1" thickBot="1">
      <c r="A199" s="8" t="s">
        <v>3312</v>
      </c>
      <c r="B199" s="56" t="s">
        <v>3313</v>
      </c>
      <c r="C199" s="57"/>
      <c r="D199" s="6"/>
      <c r="E199" s="6"/>
      <c r="F199" s="6">
        <v>416</v>
      </c>
      <c r="G199" s="6" t="s">
        <v>17</v>
      </c>
      <c r="H199" s="6" t="s">
        <v>3314</v>
      </c>
    </row>
    <row r="200" spans="1:8" ht="18.75" customHeight="1">
      <c r="A200" s="13"/>
      <c r="B200" s="58"/>
      <c r="C200" s="59"/>
      <c r="D200" s="6"/>
      <c r="E200" s="6"/>
      <c r="F200" s="6">
        <v>416</v>
      </c>
      <c r="G200" s="6" t="s">
        <v>17</v>
      </c>
      <c r="H200" s="6" t="s">
        <v>3314</v>
      </c>
    </row>
    <row r="201" spans="1:8" ht="18.75" customHeight="1">
      <c r="A201" s="14" t="s">
        <v>820</v>
      </c>
      <c r="B201" s="60" t="s">
        <v>3315</v>
      </c>
      <c r="C201" s="61"/>
      <c r="D201" s="6"/>
      <c r="E201" s="6"/>
      <c r="F201" s="6">
        <v>416</v>
      </c>
      <c r="G201" s="6" t="s">
        <v>17</v>
      </c>
      <c r="H201" s="6" t="s">
        <v>3314</v>
      </c>
    </row>
    <row r="202" spans="1:8" ht="18.75" customHeight="1">
      <c r="A202" s="14" t="s">
        <v>821</v>
      </c>
      <c r="B202" s="60" t="s">
        <v>3156</v>
      </c>
      <c r="C202" s="61"/>
      <c r="D202" s="6"/>
      <c r="E202" s="6"/>
      <c r="F202" s="6">
        <v>416</v>
      </c>
      <c r="G202" s="6" t="s">
        <v>17</v>
      </c>
      <c r="H202" s="6" t="s">
        <v>3314</v>
      </c>
    </row>
    <row r="203" spans="1:8" ht="18.75" customHeight="1">
      <c r="A203" s="14" t="s">
        <v>822</v>
      </c>
      <c r="B203" s="60" t="s">
        <v>3157</v>
      </c>
      <c r="C203" s="61"/>
      <c r="D203" s="6"/>
      <c r="E203" s="6"/>
      <c r="F203" s="6">
        <v>416</v>
      </c>
      <c r="G203" s="6" t="s">
        <v>17</v>
      </c>
      <c r="H203" s="6" t="s">
        <v>3314</v>
      </c>
    </row>
    <row r="204" spans="1:8" ht="18.75" customHeight="1">
      <c r="A204" s="14" t="s">
        <v>823</v>
      </c>
      <c r="B204" s="60" t="s">
        <v>3316</v>
      </c>
      <c r="C204" s="61"/>
      <c r="D204" s="6"/>
      <c r="E204" s="6"/>
      <c r="F204" s="6">
        <v>416</v>
      </c>
      <c r="G204" s="6" t="s">
        <v>17</v>
      </c>
      <c r="H204" s="6" t="s">
        <v>3314</v>
      </c>
    </row>
    <row r="205" spans="1:8" ht="18.75" customHeight="1">
      <c r="A205" s="14"/>
      <c r="B205" s="62"/>
      <c r="C205" s="63"/>
      <c r="D205" s="6"/>
      <c r="E205" s="6"/>
      <c r="F205" s="6">
        <v>416</v>
      </c>
      <c r="G205" s="6" t="s">
        <v>17</v>
      </c>
      <c r="H205" s="6" t="s">
        <v>3314</v>
      </c>
    </row>
    <row r="206" spans="1:8" ht="18.75" customHeight="1" thickBot="1">
      <c r="A206" s="14"/>
      <c r="B206" s="66"/>
      <c r="C206" s="67"/>
      <c r="D206" s="6"/>
      <c r="E206" s="6"/>
      <c r="F206" s="6">
        <v>416</v>
      </c>
      <c r="G206" s="6" t="s">
        <v>17</v>
      </c>
      <c r="H206" s="6" t="s">
        <v>3314</v>
      </c>
    </row>
    <row r="207" spans="1:8" ht="18.75" customHeight="1" thickBot="1">
      <c r="A207" s="11" t="s">
        <v>3253</v>
      </c>
      <c r="B207" s="25"/>
      <c r="C207" s="7"/>
      <c r="D207" s="6"/>
      <c r="E207" s="6"/>
      <c r="F207" s="6">
        <v>416</v>
      </c>
      <c r="G207" s="6" t="s">
        <v>17</v>
      </c>
      <c r="H207" s="6" t="s">
        <v>3314</v>
      </c>
    </row>
    <row r="208" spans="1:8" ht="18.75" customHeight="1">
      <c r="A208" s="14" t="s">
        <v>3254</v>
      </c>
      <c r="B208" s="34" t="str">
        <f>_xlfn.LET(_xlpm.inp,$B$207,_xlpm.nInp,_xlfn.LET(_xlpm.raw,UPPER(TRIM($B$207)),_xlpm.clean,SUBSTITUTE(SUBSTITUTE(SUBSTITUTE(SUBSTITUTE(SUBSTITUTE(_xlpm.raw,"，",","),"、",","),"；",","),"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08" s="19"/>
      <c r="D208" s="6"/>
      <c r="E208" s="6"/>
      <c r="F208" s="6">
        <v>416</v>
      </c>
      <c r="G208" s="6" t="s">
        <v>17</v>
      </c>
      <c r="H208" s="6" t="s">
        <v>3314</v>
      </c>
    </row>
    <row r="209" spans="1:8" ht="18.75" customHeight="1">
      <c r="A209" s="14" t="s">
        <v>3255</v>
      </c>
      <c r="B209" s="35" t="str">
        <f>_xlfn.LET(_xlpm.inp,$B$207,_xlpm.nStd,_xlfn.LET(_xlpm.raw,UPPER(TRIM($G$199)),_xlpm.clean,SUBSTITUTE(SUBSTITUTE(SUBSTITUTE(SUBSTITUTE(SUBSTITUTE(_xlpm.raw,"，",","),"、",","),"；",","),"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09" s="18"/>
      <c r="D209" s="6"/>
      <c r="E209" s="6"/>
      <c r="F209" s="6">
        <v>416</v>
      </c>
      <c r="G209" s="6" t="s">
        <v>17</v>
      </c>
      <c r="H209" s="6" t="s">
        <v>3314</v>
      </c>
    </row>
    <row r="210" spans="1:8" ht="76.5" customHeight="1">
      <c r="A210" s="37" t="s">
        <v>3256</v>
      </c>
      <c r="B210" s="52" t="str">
        <f>_xlfn.LET(_xlpm.inp,$B$207,_xlpm.p,$H$199,IF(OR(LEN(TRIM(_xlpm.inp))=0,LEN(TRIM(_xlpm.p))=0,_xlpm.p=0),"",_xlpm.p))</f>
        <v/>
      </c>
      <c r="C210" s="63"/>
      <c r="D210" s="6"/>
      <c r="E210" s="6"/>
      <c r="F210" s="6">
        <v>416</v>
      </c>
      <c r="G210" s="6" t="s">
        <v>17</v>
      </c>
      <c r="H210" s="6" t="s">
        <v>3314</v>
      </c>
    </row>
    <row r="211" spans="1:8" ht="18.75" customHeight="1" thickBot="1">
      <c r="A211" s="15"/>
      <c r="B211" s="54"/>
      <c r="C211" s="55"/>
      <c r="D211" s="6"/>
      <c r="E211" s="6"/>
      <c r="F211" s="6">
        <v>416</v>
      </c>
      <c r="G211" s="6" t="s">
        <v>17</v>
      </c>
      <c r="H211" s="6" t="s">
        <v>3314</v>
      </c>
    </row>
    <row r="212" spans="1:8" ht="58.5" customHeight="1" thickTop="1" thickBot="1">
      <c r="A212" s="8" t="s">
        <v>3317</v>
      </c>
      <c r="B212" s="56" t="s">
        <v>3318</v>
      </c>
      <c r="C212" s="57"/>
      <c r="D212" s="6"/>
      <c r="E212" s="6"/>
      <c r="F212" s="6">
        <v>417</v>
      </c>
      <c r="G212" s="6" t="s">
        <v>14</v>
      </c>
      <c r="H212" s="6" t="s">
        <v>3319</v>
      </c>
    </row>
    <row r="213" spans="1:8" ht="18.75" customHeight="1">
      <c r="A213" s="9"/>
      <c r="B213" s="74"/>
      <c r="C213" s="75"/>
      <c r="D213" s="6"/>
      <c r="E213" s="6"/>
      <c r="F213" s="6">
        <v>417</v>
      </c>
      <c r="G213" s="6" t="s">
        <v>14</v>
      </c>
      <c r="H213" s="6" t="s">
        <v>3319</v>
      </c>
    </row>
    <row r="214" spans="1:8" ht="18.75" customHeight="1">
      <c r="A214" s="10" t="s">
        <v>820</v>
      </c>
      <c r="B214" s="64" t="s">
        <v>3320</v>
      </c>
      <c r="C214" s="65"/>
      <c r="D214" s="6"/>
      <c r="E214" s="6"/>
      <c r="F214" s="6">
        <v>417</v>
      </c>
      <c r="G214" s="6" t="s">
        <v>14</v>
      </c>
      <c r="H214" s="6" t="s">
        <v>3319</v>
      </c>
    </row>
    <row r="215" spans="1:8" ht="18.75" customHeight="1">
      <c r="A215" s="10" t="s">
        <v>821</v>
      </c>
      <c r="B215" s="64" t="s">
        <v>3158</v>
      </c>
      <c r="C215" s="65"/>
      <c r="D215" s="6"/>
      <c r="E215" s="6"/>
      <c r="F215" s="6">
        <v>417</v>
      </c>
      <c r="G215" s="6" t="s">
        <v>14</v>
      </c>
      <c r="H215" s="6" t="s">
        <v>3319</v>
      </c>
    </row>
    <row r="216" spans="1:8" ht="18.75" customHeight="1">
      <c r="A216" s="10" t="s">
        <v>822</v>
      </c>
      <c r="B216" s="64" t="s">
        <v>3321</v>
      </c>
      <c r="C216" s="65"/>
      <c r="D216" s="6"/>
      <c r="E216" s="6"/>
      <c r="F216" s="6">
        <v>417</v>
      </c>
      <c r="G216" s="6" t="s">
        <v>14</v>
      </c>
      <c r="H216" s="6" t="s">
        <v>3319</v>
      </c>
    </row>
    <row r="217" spans="1:8" ht="18.75" customHeight="1">
      <c r="A217" s="10" t="s">
        <v>823</v>
      </c>
      <c r="B217" s="64" t="s">
        <v>3322</v>
      </c>
      <c r="C217" s="65"/>
      <c r="D217" s="6"/>
      <c r="E217" s="6"/>
      <c r="F217" s="6">
        <v>417</v>
      </c>
      <c r="G217" s="6" t="s">
        <v>14</v>
      </c>
      <c r="H217" s="6" t="s">
        <v>3319</v>
      </c>
    </row>
    <row r="218" spans="1:8" ht="18.75" customHeight="1">
      <c r="A218" s="10"/>
      <c r="B218" s="62"/>
      <c r="C218" s="63"/>
      <c r="D218" s="6"/>
      <c r="E218" s="6"/>
      <c r="F218" s="6">
        <v>417</v>
      </c>
      <c r="G218" s="6" t="s">
        <v>14</v>
      </c>
      <c r="H218" s="6" t="s">
        <v>3319</v>
      </c>
    </row>
    <row r="219" spans="1:8" ht="18.75" customHeight="1" thickBot="1">
      <c r="A219" s="10"/>
      <c r="B219" s="66"/>
      <c r="C219" s="67"/>
      <c r="D219" s="6"/>
      <c r="E219" s="6"/>
      <c r="F219" s="6">
        <v>417</v>
      </c>
      <c r="G219" s="6" t="s">
        <v>14</v>
      </c>
      <c r="H219" s="6" t="s">
        <v>3319</v>
      </c>
    </row>
    <row r="220" spans="1:8" ht="18.75" customHeight="1" thickBot="1">
      <c r="A220" s="11" t="s">
        <v>3253</v>
      </c>
      <c r="B220" s="25"/>
      <c r="C220" s="7"/>
      <c r="D220" s="6"/>
      <c r="E220" s="6"/>
      <c r="F220" s="6">
        <v>417</v>
      </c>
      <c r="G220" s="6" t="s">
        <v>14</v>
      </c>
      <c r="H220" s="6" t="s">
        <v>3319</v>
      </c>
    </row>
    <row r="221" spans="1:8" ht="18.75" customHeight="1">
      <c r="A221" s="10" t="s">
        <v>3254</v>
      </c>
      <c r="B221" s="34" t="str">
        <f>_xlfn.LET(_xlpm.inp,$B$220,_xlpm.nInp,_xlfn.LET(_xlpm.raw,UPPER(TRIM($B$220)),_xlpm.clean,SUBSTITUTE(SUBSTITUTE(SUBSTITUTE(SUBSTITUTE(SUBSTITUTE(_xlpm.raw,"，",","),"、",","),"；",","),"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21" s="19"/>
      <c r="D221" s="6"/>
      <c r="E221" s="6"/>
      <c r="F221" s="6">
        <v>417</v>
      </c>
      <c r="G221" s="6" t="s">
        <v>14</v>
      </c>
      <c r="H221" s="6" t="s">
        <v>3319</v>
      </c>
    </row>
    <row r="222" spans="1:8" ht="18.75" customHeight="1">
      <c r="A222" s="10" t="s">
        <v>3255</v>
      </c>
      <c r="B222" s="35" t="str">
        <f>_xlfn.LET(_xlpm.inp,$B$220,_xlpm.nStd,_xlfn.LET(_xlpm.raw,UPPER(TRIM($G$212)),_xlpm.clean,SUBSTITUTE(SUBSTITUTE(SUBSTITUTE(SUBSTITUTE(SUBSTITUTE(_xlpm.raw,"，",","),"、",","),"；",","),"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22" s="18"/>
      <c r="D222" s="6"/>
      <c r="E222" s="6"/>
      <c r="F222" s="6">
        <v>417</v>
      </c>
      <c r="G222" s="6" t="s">
        <v>14</v>
      </c>
      <c r="H222" s="6" t="s">
        <v>3319</v>
      </c>
    </row>
    <row r="223" spans="1:8" ht="76.5" customHeight="1">
      <c r="A223" s="37" t="s">
        <v>3256</v>
      </c>
      <c r="B223" s="52" t="str">
        <f>_xlfn.LET(_xlpm.inp,$B$220,_xlpm.p,$H$212,IF(OR(LEN(TRIM(_xlpm.inp))=0,LEN(TRIM(_xlpm.p))=0,_xlpm.p=0),"",_xlpm.p))</f>
        <v/>
      </c>
      <c r="C223" s="63"/>
      <c r="D223" s="6"/>
      <c r="E223" s="6"/>
      <c r="F223" s="6">
        <v>417</v>
      </c>
      <c r="G223" s="6" t="s">
        <v>14</v>
      </c>
      <c r="H223" s="6" t="s">
        <v>3319</v>
      </c>
    </row>
    <row r="224" spans="1:8" ht="18.75" customHeight="1" thickBot="1">
      <c r="A224" s="12"/>
      <c r="B224" s="54"/>
      <c r="C224" s="55"/>
      <c r="D224" s="6"/>
      <c r="E224" s="6"/>
      <c r="F224" s="6">
        <v>417</v>
      </c>
      <c r="G224" s="6" t="s">
        <v>14</v>
      </c>
      <c r="H224" s="6" t="s">
        <v>3319</v>
      </c>
    </row>
    <row r="225" spans="1:8" ht="58.5" customHeight="1" thickTop="1" thickBot="1">
      <c r="A225" s="8" t="s">
        <v>3323</v>
      </c>
      <c r="B225" s="56" t="s">
        <v>3324</v>
      </c>
      <c r="C225" s="57"/>
      <c r="D225" s="6"/>
      <c r="E225" s="6"/>
      <c r="F225" s="6">
        <v>418</v>
      </c>
      <c r="G225" s="6" t="s">
        <v>14</v>
      </c>
      <c r="H225" s="6" t="s">
        <v>3325</v>
      </c>
    </row>
    <row r="226" spans="1:8" ht="18.75" customHeight="1">
      <c r="A226" s="13"/>
      <c r="B226" s="58"/>
      <c r="C226" s="59"/>
      <c r="D226" s="6"/>
      <c r="E226" s="6"/>
      <c r="F226" s="6">
        <v>418</v>
      </c>
      <c r="G226" s="6" t="s">
        <v>14</v>
      </c>
      <c r="H226" s="6" t="s">
        <v>3325</v>
      </c>
    </row>
    <row r="227" spans="1:8" ht="18.75" customHeight="1">
      <c r="A227" s="14" t="s">
        <v>820</v>
      </c>
      <c r="B227" s="60" t="s">
        <v>3159</v>
      </c>
      <c r="C227" s="61"/>
      <c r="D227" s="6"/>
      <c r="E227" s="6"/>
      <c r="F227" s="6">
        <v>418</v>
      </c>
      <c r="G227" s="6" t="s">
        <v>14</v>
      </c>
      <c r="H227" s="6" t="s">
        <v>3325</v>
      </c>
    </row>
    <row r="228" spans="1:8" ht="18.75" customHeight="1">
      <c r="A228" s="14" t="s">
        <v>821</v>
      </c>
      <c r="B228" s="60" t="s">
        <v>2824</v>
      </c>
      <c r="C228" s="61"/>
      <c r="D228" s="6"/>
      <c r="E228" s="6"/>
      <c r="F228" s="6">
        <v>418</v>
      </c>
      <c r="G228" s="6" t="s">
        <v>14</v>
      </c>
      <c r="H228" s="6" t="s">
        <v>3325</v>
      </c>
    </row>
    <row r="229" spans="1:8" ht="18.75" customHeight="1">
      <c r="A229" s="14" t="s">
        <v>822</v>
      </c>
      <c r="B229" s="60" t="s">
        <v>3160</v>
      </c>
      <c r="C229" s="61"/>
      <c r="D229" s="6"/>
      <c r="E229" s="6"/>
      <c r="F229" s="6">
        <v>418</v>
      </c>
      <c r="G229" s="6" t="s">
        <v>14</v>
      </c>
      <c r="H229" s="6" t="s">
        <v>3325</v>
      </c>
    </row>
    <row r="230" spans="1:8" ht="18.75" customHeight="1">
      <c r="A230" s="14" t="s">
        <v>823</v>
      </c>
      <c r="B230" s="60" t="s">
        <v>3161</v>
      </c>
      <c r="C230" s="61"/>
      <c r="D230" s="6"/>
      <c r="E230" s="6"/>
      <c r="F230" s="6">
        <v>418</v>
      </c>
      <c r="G230" s="6" t="s">
        <v>14</v>
      </c>
      <c r="H230" s="6" t="s">
        <v>3325</v>
      </c>
    </row>
    <row r="231" spans="1:8" ht="18.75" customHeight="1">
      <c r="A231" s="14"/>
      <c r="B231" s="62"/>
      <c r="C231" s="63"/>
      <c r="D231" s="6"/>
      <c r="E231" s="6"/>
      <c r="F231" s="6">
        <v>418</v>
      </c>
      <c r="G231" s="6" t="s">
        <v>14</v>
      </c>
      <c r="H231" s="6" t="s">
        <v>3325</v>
      </c>
    </row>
    <row r="232" spans="1:8" ht="18.75" customHeight="1" thickBot="1">
      <c r="A232" s="14"/>
      <c r="B232" s="66"/>
      <c r="C232" s="67"/>
      <c r="D232" s="6"/>
      <c r="E232" s="6"/>
      <c r="F232" s="6">
        <v>418</v>
      </c>
      <c r="G232" s="6" t="s">
        <v>14</v>
      </c>
      <c r="H232" s="6" t="s">
        <v>3325</v>
      </c>
    </row>
    <row r="233" spans="1:8" ht="18.75" customHeight="1" thickBot="1">
      <c r="A233" s="11" t="s">
        <v>3253</v>
      </c>
      <c r="B233" s="25"/>
      <c r="C233" s="7"/>
      <c r="D233" s="6"/>
      <c r="E233" s="6"/>
      <c r="F233" s="6">
        <v>418</v>
      </c>
      <c r="G233" s="6" t="s">
        <v>14</v>
      </c>
      <c r="H233" s="6" t="s">
        <v>3325</v>
      </c>
    </row>
    <row r="234" spans="1:8" ht="18.75" customHeight="1">
      <c r="A234" s="14" t="s">
        <v>3254</v>
      </c>
      <c r="B234" s="34" t="str">
        <f>_xlfn.LET(_xlpm.inp,$B$233,_xlpm.nInp,_xlfn.LET(_xlpm.raw,UPPER(TRIM($B$233)),_xlpm.clean,SUBSTITUTE(SUBSTITUTE(SUBSTITUTE(SUBSTITUTE(SUBSTITUTE(_xlpm.raw,"，",","),"、",","),"；",","),"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34" s="19"/>
      <c r="D234" s="6"/>
      <c r="E234" s="6"/>
      <c r="F234" s="6">
        <v>418</v>
      </c>
      <c r="G234" s="6" t="s">
        <v>14</v>
      </c>
      <c r="H234" s="6" t="s">
        <v>3325</v>
      </c>
    </row>
    <row r="235" spans="1:8" ht="18.75" customHeight="1">
      <c r="A235" s="14" t="s">
        <v>3255</v>
      </c>
      <c r="B235" s="35" t="str">
        <f>_xlfn.LET(_xlpm.inp,$B$233,_xlpm.nStd,_xlfn.LET(_xlpm.raw,UPPER(TRIM($G$225)),_xlpm.clean,SUBSTITUTE(SUBSTITUTE(SUBSTITUTE(SUBSTITUTE(SUBSTITUTE(_xlpm.raw,"，",","),"、",","),"；",","),"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35" s="18"/>
      <c r="D235" s="6"/>
      <c r="E235" s="6"/>
      <c r="F235" s="6">
        <v>418</v>
      </c>
      <c r="G235" s="6" t="s">
        <v>14</v>
      </c>
      <c r="H235" s="6" t="s">
        <v>3325</v>
      </c>
    </row>
    <row r="236" spans="1:8" ht="76.5" customHeight="1">
      <c r="A236" s="37" t="s">
        <v>3256</v>
      </c>
      <c r="B236" s="52" t="str">
        <f>_xlfn.LET(_xlpm.inp,$B$233,_xlpm.p,$H$225,IF(OR(LEN(TRIM(_xlpm.inp))=0,LEN(TRIM(_xlpm.p))=0,_xlpm.p=0),"",_xlpm.p))</f>
        <v/>
      </c>
      <c r="C236" s="63"/>
      <c r="D236" s="6"/>
      <c r="E236" s="6"/>
      <c r="F236" s="6">
        <v>418</v>
      </c>
      <c r="G236" s="6" t="s">
        <v>14</v>
      </c>
      <c r="H236" s="6" t="s">
        <v>3325</v>
      </c>
    </row>
    <row r="237" spans="1:8" ht="18.75" customHeight="1" thickBot="1">
      <c r="A237" s="15"/>
      <c r="B237" s="54"/>
      <c r="C237" s="55"/>
      <c r="D237" s="6"/>
      <c r="E237" s="6"/>
      <c r="F237" s="6">
        <v>418</v>
      </c>
      <c r="G237" s="6" t="s">
        <v>14</v>
      </c>
      <c r="H237" s="6" t="s">
        <v>3325</v>
      </c>
    </row>
    <row r="238" spans="1:8" ht="58.5" customHeight="1" thickTop="1" thickBot="1">
      <c r="A238" s="8" t="s">
        <v>3326</v>
      </c>
      <c r="B238" s="56" t="s">
        <v>3327</v>
      </c>
      <c r="C238" s="73"/>
      <c r="D238" s="6"/>
      <c r="E238" s="6"/>
      <c r="F238" s="6">
        <v>419</v>
      </c>
      <c r="G238" s="6" t="s">
        <v>15</v>
      </c>
      <c r="H238" s="6" t="s">
        <v>3328</v>
      </c>
    </row>
    <row r="239" spans="1:8" ht="18.75" customHeight="1">
      <c r="A239" s="9"/>
      <c r="B239" s="74"/>
      <c r="C239" s="75"/>
      <c r="D239" s="6"/>
      <c r="E239" s="6"/>
      <c r="F239" s="6">
        <v>419</v>
      </c>
      <c r="G239" s="6" t="s">
        <v>15</v>
      </c>
      <c r="H239" s="6" t="s">
        <v>3328</v>
      </c>
    </row>
    <row r="240" spans="1:8" ht="18.75" customHeight="1">
      <c r="A240" s="10" t="s">
        <v>820</v>
      </c>
      <c r="B240" s="64" t="s">
        <v>3329</v>
      </c>
      <c r="C240" s="65"/>
      <c r="D240" s="6"/>
      <c r="E240" s="6"/>
      <c r="F240" s="6">
        <v>419</v>
      </c>
      <c r="G240" s="6" t="s">
        <v>15</v>
      </c>
      <c r="H240" s="6" t="s">
        <v>3328</v>
      </c>
    </row>
    <row r="241" spans="1:8" ht="18.75" customHeight="1">
      <c r="A241" s="10" t="s">
        <v>821</v>
      </c>
      <c r="B241" s="64" t="s">
        <v>3330</v>
      </c>
      <c r="C241" s="65"/>
      <c r="D241" s="6"/>
      <c r="E241" s="6"/>
      <c r="F241" s="6">
        <v>419</v>
      </c>
      <c r="G241" s="6" t="s">
        <v>15</v>
      </c>
      <c r="H241" s="6" t="s">
        <v>3328</v>
      </c>
    </row>
    <row r="242" spans="1:8" ht="18.75" customHeight="1">
      <c r="A242" s="10" t="s">
        <v>822</v>
      </c>
      <c r="B242" s="64" t="s">
        <v>3331</v>
      </c>
      <c r="C242" s="65"/>
      <c r="D242" s="6"/>
      <c r="E242" s="6"/>
      <c r="F242" s="6">
        <v>419</v>
      </c>
      <c r="G242" s="6" t="s">
        <v>15</v>
      </c>
      <c r="H242" s="6" t="s">
        <v>3328</v>
      </c>
    </row>
    <row r="243" spans="1:8" ht="18.75" customHeight="1">
      <c r="A243" s="10" t="s">
        <v>823</v>
      </c>
      <c r="B243" s="64" t="s">
        <v>3332</v>
      </c>
      <c r="C243" s="65"/>
      <c r="D243" s="6"/>
      <c r="E243" s="6"/>
      <c r="F243" s="6">
        <v>419</v>
      </c>
      <c r="G243" s="6" t="s">
        <v>15</v>
      </c>
      <c r="H243" s="6" t="s">
        <v>3328</v>
      </c>
    </row>
    <row r="244" spans="1:8" ht="18.75" customHeight="1">
      <c r="A244" s="10"/>
      <c r="B244" s="62"/>
      <c r="C244" s="63"/>
      <c r="D244" s="6"/>
      <c r="E244" s="6"/>
      <c r="F244" s="6">
        <v>419</v>
      </c>
      <c r="G244" s="6" t="s">
        <v>15</v>
      </c>
      <c r="H244" s="6" t="s">
        <v>3328</v>
      </c>
    </row>
    <row r="245" spans="1:8" ht="18.75" customHeight="1" thickBot="1">
      <c r="A245" s="10"/>
      <c r="B245" s="66"/>
      <c r="C245" s="67"/>
      <c r="D245" s="6"/>
      <c r="E245" s="6"/>
      <c r="F245" s="6">
        <v>419</v>
      </c>
      <c r="G245" s="6" t="s">
        <v>15</v>
      </c>
      <c r="H245" s="6" t="s">
        <v>3328</v>
      </c>
    </row>
    <row r="246" spans="1:8" ht="18.75" customHeight="1" thickBot="1">
      <c r="A246" s="11" t="s">
        <v>3253</v>
      </c>
      <c r="B246" s="25"/>
      <c r="C246" s="7"/>
      <c r="D246" s="6"/>
      <c r="E246" s="6"/>
      <c r="F246" s="6">
        <v>419</v>
      </c>
      <c r="G246" s="6" t="s">
        <v>15</v>
      </c>
      <c r="H246" s="6" t="s">
        <v>3328</v>
      </c>
    </row>
    <row r="247" spans="1:8" ht="18.75" customHeight="1">
      <c r="A247" s="10" t="s">
        <v>3254</v>
      </c>
      <c r="B247" s="34" t="str">
        <f>_xlfn.LET(_xlpm.inp,$B$246,_xlpm.nInp,_xlfn.LET(_xlpm.raw,UPPER(TRIM($B$246)),_xlpm.clean,SUBSTITUTE(SUBSTITUTE(SUBSTITUTE(SUBSTITUTE(SUBSTITUTE(_xlpm.raw,"，",","),"、",","),"；",","),"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47" s="19"/>
      <c r="D247" s="6"/>
      <c r="E247" s="6"/>
      <c r="F247" s="6">
        <v>419</v>
      </c>
      <c r="G247" s="6" t="s">
        <v>15</v>
      </c>
      <c r="H247" s="6" t="s">
        <v>3328</v>
      </c>
    </row>
    <row r="248" spans="1:8" ht="18.75" customHeight="1">
      <c r="A248" s="10" t="s">
        <v>3255</v>
      </c>
      <c r="B248" s="35" t="str">
        <f>_xlfn.LET(_xlpm.inp,$B$246,_xlpm.nStd,_xlfn.LET(_xlpm.raw,UPPER(TRIM($G$238)),_xlpm.clean,SUBSTITUTE(SUBSTITUTE(SUBSTITUTE(SUBSTITUTE(SUBSTITUTE(_xlpm.raw,"，",","),"、",","),"；",","),"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48" s="18"/>
      <c r="D248" s="6"/>
      <c r="E248" s="6"/>
      <c r="F248" s="6">
        <v>419</v>
      </c>
      <c r="G248" s="6" t="s">
        <v>15</v>
      </c>
      <c r="H248" s="6" t="s">
        <v>3328</v>
      </c>
    </row>
    <row r="249" spans="1:8" ht="76.5" customHeight="1">
      <c r="A249" s="37" t="s">
        <v>3256</v>
      </c>
      <c r="B249" s="52" t="str">
        <f>_xlfn.LET(_xlpm.inp,$B$246,_xlpm.p,$H$238,IF(OR(LEN(TRIM(_xlpm.inp))=0,LEN(TRIM(_xlpm.p))=0,_xlpm.p=0),"",_xlpm.p))</f>
        <v/>
      </c>
      <c r="C249" s="53"/>
      <c r="D249" s="6"/>
      <c r="E249" s="6"/>
      <c r="F249" s="6">
        <v>419</v>
      </c>
      <c r="G249" s="6" t="s">
        <v>15</v>
      </c>
      <c r="H249" s="6" t="s">
        <v>3328</v>
      </c>
    </row>
    <row r="250" spans="1:8" ht="18.75" customHeight="1" thickBot="1">
      <c r="A250" s="12"/>
      <c r="B250" s="54"/>
      <c r="C250" s="55"/>
      <c r="D250" s="6"/>
      <c r="E250" s="6"/>
      <c r="F250" s="6">
        <v>419</v>
      </c>
      <c r="G250" s="6" t="s">
        <v>15</v>
      </c>
      <c r="H250" s="6" t="s">
        <v>3328</v>
      </c>
    </row>
    <row r="251" spans="1:8" ht="58.5" customHeight="1" thickTop="1" thickBot="1">
      <c r="A251" s="8" t="s">
        <v>3333</v>
      </c>
      <c r="B251" s="56" t="s">
        <v>3334</v>
      </c>
      <c r="C251" s="73"/>
      <c r="D251" s="6"/>
      <c r="E251" s="6"/>
      <c r="F251" s="6">
        <v>420</v>
      </c>
      <c r="G251" s="6" t="s">
        <v>16</v>
      </c>
      <c r="H251" s="6" t="s">
        <v>3335</v>
      </c>
    </row>
    <row r="252" spans="1:8" ht="18.75" customHeight="1">
      <c r="A252" s="9"/>
      <c r="B252" s="74"/>
      <c r="C252" s="75"/>
      <c r="D252" s="6"/>
      <c r="E252" s="6"/>
      <c r="F252" s="6">
        <v>420</v>
      </c>
      <c r="G252" s="6" t="s">
        <v>16</v>
      </c>
      <c r="H252" s="6" t="s">
        <v>3335</v>
      </c>
    </row>
    <row r="253" spans="1:8" ht="18.75" customHeight="1">
      <c r="A253" s="10" t="s">
        <v>820</v>
      </c>
      <c r="B253" s="64" t="s">
        <v>3336</v>
      </c>
      <c r="C253" s="65"/>
      <c r="D253" s="6"/>
      <c r="E253" s="6"/>
      <c r="F253" s="6">
        <v>420</v>
      </c>
      <c r="G253" s="6" t="s">
        <v>16</v>
      </c>
      <c r="H253" s="6" t="s">
        <v>3335</v>
      </c>
    </row>
    <row r="254" spans="1:8" ht="18.75" customHeight="1">
      <c r="A254" s="10" t="s">
        <v>821</v>
      </c>
      <c r="B254" s="64" t="s">
        <v>3337</v>
      </c>
      <c r="C254" s="65"/>
      <c r="D254" s="6"/>
      <c r="E254" s="6"/>
      <c r="F254" s="6">
        <v>420</v>
      </c>
      <c r="G254" s="6" t="s">
        <v>16</v>
      </c>
      <c r="H254" s="6" t="s">
        <v>3335</v>
      </c>
    </row>
    <row r="255" spans="1:8" ht="18.75" customHeight="1">
      <c r="A255" s="10" t="s">
        <v>822</v>
      </c>
      <c r="B255" s="64" t="s">
        <v>3338</v>
      </c>
      <c r="C255" s="65"/>
      <c r="D255" s="6"/>
      <c r="E255" s="6"/>
      <c r="F255" s="6">
        <v>420</v>
      </c>
      <c r="G255" s="6" t="s">
        <v>16</v>
      </c>
      <c r="H255" s="6" t="s">
        <v>3335</v>
      </c>
    </row>
    <row r="256" spans="1:8" ht="18.75" customHeight="1">
      <c r="A256" s="10" t="s">
        <v>823</v>
      </c>
      <c r="B256" s="64" t="s">
        <v>3339</v>
      </c>
      <c r="C256" s="65"/>
      <c r="D256" s="6"/>
      <c r="E256" s="6"/>
      <c r="F256" s="6">
        <v>420</v>
      </c>
      <c r="G256" s="6" t="s">
        <v>16</v>
      </c>
      <c r="H256" s="6" t="s">
        <v>3335</v>
      </c>
    </row>
    <row r="257" spans="1:8" ht="18.75" customHeight="1">
      <c r="A257" s="10"/>
      <c r="B257" s="62"/>
      <c r="C257" s="63"/>
      <c r="D257" s="6"/>
      <c r="E257" s="6"/>
      <c r="F257" s="6">
        <v>420</v>
      </c>
      <c r="G257" s="6" t="s">
        <v>16</v>
      </c>
      <c r="H257" s="6" t="s">
        <v>3335</v>
      </c>
    </row>
    <row r="258" spans="1:8" ht="18.75" customHeight="1" thickBot="1">
      <c r="A258" s="10"/>
      <c r="B258" s="66"/>
      <c r="C258" s="67"/>
      <c r="D258" s="6"/>
      <c r="E258" s="6"/>
      <c r="F258" s="6">
        <v>420</v>
      </c>
      <c r="G258" s="6" t="s">
        <v>16</v>
      </c>
      <c r="H258" s="6" t="s">
        <v>3335</v>
      </c>
    </row>
    <row r="259" spans="1:8" ht="18.75" customHeight="1" thickBot="1">
      <c r="A259" s="11" t="s">
        <v>3253</v>
      </c>
      <c r="B259" s="25"/>
      <c r="C259" s="7"/>
      <c r="D259" s="6"/>
      <c r="E259" s="6"/>
      <c r="F259" s="6">
        <v>420</v>
      </c>
      <c r="G259" s="6" t="s">
        <v>16</v>
      </c>
      <c r="H259" s="6" t="s">
        <v>3335</v>
      </c>
    </row>
    <row r="260" spans="1:8" ht="18.75" customHeight="1">
      <c r="A260" s="10" t="s">
        <v>3254</v>
      </c>
      <c r="B260" s="34" t="str">
        <f>_xlfn.LET(_xlpm.inp,$B$259,_xlpm.nInp,_xlfn.LET(_xlpm.raw,UPPER(TRIM($B$259)),_xlpm.clean,SUBSTITUTE(SUBSTITUTE(SUBSTITUTE(SUBSTITUTE(SUBSTITUTE(_xlpm.raw,"，",","),"、",","),"；",","),"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0" s="19"/>
      <c r="D260" s="6"/>
      <c r="E260" s="6"/>
      <c r="F260" s="6">
        <v>420</v>
      </c>
      <c r="G260" s="6" t="s">
        <v>16</v>
      </c>
      <c r="H260" s="6" t="s">
        <v>3335</v>
      </c>
    </row>
    <row r="261" spans="1:8" ht="18.75" customHeight="1">
      <c r="A261" s="10" t="s">
        <v>3255</v>
      </c>
      <c r="B261" s="35" t="str">
        <f>_xlfn.LET(_xlpm.inp,$B$259,_xlpm.nStd,_xlfn.LET(_xlpm.raw,UPPER(TRIM($G$251)),_xlpm.clean,SUBSTITUTE(SUBSTITUTE(SUBSTITUTE(SUBSTITUTE(SUBSTITUTE(_xlpm.raw,"，",","),"、",","),"；",","),"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61" s="18"/>
      <c r="D261" s="6"/>
      <c r="E261" s="6"/>
      <c r="F261" s="6">
        <v>420</v>
      </c>
      <c r="G261" s="6" t="s">
        <v>16</v>
      </c>
      <c r="H261" s="6" t="s">
        <v>3335</v>
      </c>
    </row>
    <row r="262" spans="1:8" ht="76.5" customHeight="1">
      <c r="A262" s="37" t="s">
        <v>3256</v>
      </c>
      <c r="B262" s="52" t="str">
        <f>_xlfn.LET(_xlpm.inp,$B$259,_xlpm.p,$H$251,IF(OR(LEN(TRIM(_xlpm.inp))=0,LEN(TRIM(_xlpm.p))=0,_xlpm.p=0),"",_xlpm.p))</f>
        <v/>
      </c>
      <c r="C262" s="53"/>
      <c r="D262" s="6"/>
      <c r="E262" s="6"/>
      <c r="F262" s="6">
        <v>420</v>
      </c>
      <c r="G262" s="6" t="s">
        <v>16</v>
      </c>
      <c r="H262" s="6" t="s">
        <v>3335</v>
      </c>
    </row>
    <row r="263" spans="1:8" ht="18.75" customHeight="1" thickBot="1">
      <c r="A263" s="12"/>
      <c r="B263" s="54"/>
      <c r="C263" s="55"/>
      <c r="D263" s="6"/>
      <c r="E263" s="6"/>
      <c r="F263" s="6">
        <v>420</v>
      </c>
      <c r="G263" s="6" t="s">
        <v>16</v>
      </c>
      <c r="H263" s="6" t="s">
        <v>3335</v>
      </c>
    </row>
    <row r="264" spans="1:8" ht="58.5" customHeight="1" thickTop="1" thickBot="1">
      <c r="A264" s="8" t="s">
        <v>3340</v>
      </c>
      <c r="B264" s="56" t="s">
        <v>3341</v>
      </c>
      <c r="C264" s="73"/>
      <c r="D264" s="6"/>
      <c r="E264" s="6"/>
      <c r="F264" s="6">
        <v>421</v>
      </c>
      <c r="G264" s="6" t="s">
        <v>14</v>
      </c>
      <c r="H264" s="6" t="s">
        <v>3162</v>
      </c>
    </row>
    <row r="265" spans="1:8" ht="18.75" customHeight="1">
      <c r="A265" s="9"/>
      <c r="B265" s="74"/>
      <c r="C265" s="75"/>
      <c r="D265" s="6"/>
      <c r="E265" s="6"/>
      <c r="F265" s="6">
        <v>421</v>
      </c>
      <c r="G265" s="6" t="s">
        <v>14</v>
      </c>
      <c r="H265" s="6" t="s">
        <v>3162</v>
      </c>
    </row>
    <row r="266" spans="1:8" ht="18.75" customHeight="1">
      <c r="A266" s="10" t="s">
        <v>820</v>
      </c>
      <c r="B266" s="64" t="s">
        <v>3342</v>
      </c>
      <c r="C266" s="65"/>
      <c r="D266" s="6"/>
      <c r="E266" s="6"/>
      <c r="F266" s="6">
        <v>421</v>
      </c>
      <c r="G266" s="6" t="s">
        <v>14</v>
      </c>
      <c r="H266" s="6" t="s">
        <v>3162</v>
      </c>
    </row>
    <row r="267" spans="1:8" ht="18.75" customHeight="1">
      <c r="A267" s="10" t="s">
        <v>821</v>
      </c>
      <c r="B267" s="64" t="s">
        <v>3343</v>
      </c>
      <c r="C267" s="65"/>
      <c r="D267" s="6"/>
      <c r="E267" s="6"/>
      <c r="F267" s="6">
        <v>421</v>
      </c>
      <c r="G267" s="6" t="s">
        <v>14</v>
      </c>
      <c r="H267" s="6" t="s">
        <v>3162</v>
      </c>
    </row>
    <row r="268" spans="1:8" ht="18.75" customHeight="1">
      <c r="A268" s="10" t="s">
        <v>822</v>
      </c>
      <c r="B268" s="64" t="s">
        <v>3344</v>
      </c>
      <c r="C268" s="65"/>
      <c r="D268" s="6"/>
      <c r="E268" s="6"/>
      <c r="F268" s="6">
        <v>421</v>
      </c>
      <c r="G268" s="6" t="s">
        <v>14</v>
      </c>
      <c r="H268" s="6" t="s">
        <v>3162</v>
      </c>
    </row>
    <row r="269" spans="1:8" ht="18.75" customHeight="1">
      <c r="A269" s="10" t="s">
        <v>823</v>
      </c>
      <c r="B269" s="64" t="s">
        <v>3345</v>
      </c>
      <c r="C269" s="65"/>
      <c r="D269" s="6"/>
      <c r="E269" s="6"/>
      <c r="F269" s="6">
        <v>421</v>
      </c>
      <c r="G269" s="6" t="s">
        <v>14</v>
      </c>
      <c r="H269" s="6" t="s">
        <v>3162</v>
      </c>
    </row>
    <row r="270" spans="1:8" ht="18.75" customHeight="1">
      <c r="A270" s="10"/>
      <c r="B270" s="62"/>
      <c r="C270" s="63"/>
      <c r="D270" s="6"/>
      <c r="E270" s="6"/>
      <c r="F270" s="6">
        <v>421</v>
      </c>
      <c r="G270" s="6" t="s">
        <v>14</v>
      </c>
      <c r="H270" s="6" t="s">
        <v>3162</v>
      </c>
    </row>
    <row r="271" spans="1:8" ht="18.75" customHeight="1" thickBot="1">
      <c r="A271" s="10"/>
      <c r="B271" s="66"/>
      <c r="C271" s="67"/>
      <c r="D271" s="6"/>
      <c r="E271" s="6"/>
      <c r="F271" s="6">
        <v>421</v>
      </c>
      <c r="G271" s="6" t="s">
        <v>14</v>
      </c>
      <c r="H271" s="6" t="s">
        <v>3162</v>
      </c>
    </row>
    <row r="272" spans="1:8" ht="18.75" customHeight="1" thickBot="1">
      <c r="A272" s="11" t="s">
        <v>3253</v>
      </c>
      <c r="B272" s="25"/>
      <c r="C272" s="7"/>
      <c r="D272" s="6"/>
      <c r="E272" s="6"/>
      <c r="F272" s="6">
        <v>421</v>
      </c>
      <c r="G272" s="6" t="s">
        <v>14</v>
      </c>
      <c r="H272" s="6" t="s">
        <v>3162</v>
      </c>
    </row>
    <row r="273" spans="1:8" ht="18.75" customHeight="1">
      <c r="A273" s="10" t="s">
        <v>3254</v>
      </c>
      <c r="B273" s="34" t="str">
        <f>_xlfn.LET(_xlpm.inp,$B$272,_xlpm.nInp,_xlfn.LET(_xlpm.raw,UPPER(TRIM($B$272)),_xlpm.clean,SUBSTITUTE(SUBSTITUTE(SUBSTITUTE(SUBSTITUTE(SUBSTITUTE(_xlpm.raw,"，",","),"、",","),"；",","),"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73" s="19"/>
      <c r="D273" s="6"/>
      <c r="E273" s="6"/>
      <c r="F273" s="6">
        <v>421</v>
      </c>
      <c r="G273" s="6" t="s">
        <v>14</v>
      </c>
      <c r="H273" s="6" t="s">
        <v>3162</v>
      </c>
    </row>
    <row r="274" spans="1:8" ht="18.75" customHeight="1">
      <c r="A274" s="10" t="s">
        <v>3255</v>
      </c>
      <c r="B274" s="35" t="str">
        <f>_xlfn.LET(_xlpm.inp,$B$272,_xlpm.nStd,_xlfn.LET(_xlpm.raw,UPPER(TRIM($G$264)),_xlpm.clean,SUBSTITUTE(SUBSTITUTE(SUBSTITUTE(SUBSTITUTE(SUBSTITUTE(_xlpm.raw,"，",","),"、",","),"；",","),"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4" s="18"/>
      <c r="D274" s="6"/>
      <c r="E274" s="6"/>
      <c r="F274" s="6">
        <v>421</v>
      </c>
      <c r="G274" s="6" t="s">
        <v>14</v>
      </c>
      <c r="H274" s="6" t="s">
        <v>3162</v>
      </c>
    </row>
    <row r="275" spans="1:8" ht="76.5" customHeight="1">
      <c r="A275" s="37" t="s">
        <v>3256</v>
      </c>
      <c r="B275" s="52" t="str">
        <f>_xlfn.LET(_xlpm.inp,$B$272,_xlpm.p,$H$264,IF(OR(LEN(TRIM(_xlpm.inp))=0,LEN(TRIM(_xlpm.p))=0,_xlpm.p=0),"",_xlpm.p))</f>
        <v/>
      </c>
      <c r="C275" s="53"/>
      <c r="D275" s="6"/>
      <c r="E275" s="6"/>
      <c r="F275" s="6">
        <v>421</v>
      </c>
      <c r="G275" s="6" t="s">
        <v>14</v>
      </c>
      <c r="H275" s="6" t="s">
        <v>3162</v>
      </c>
    </row>
    <row r="276" spans="1:8" ht="18.75" customHeight="1" thickBot="1">
      <c r="A276" s="12"/>
      <c r="B276" s="54"/>
      <c r="C276" s="55"/>
      <c r="D276" s="6"/>
      <c r="E276" s="6"/>
      <c r="F276" s="6">
        <v>421</v>
      </c>
      <c r="G276" s="6" t="s">
        <v>14</v>
      </c>
      <c r="H276" s="6" t="s">
        <v>3162</v>
      </c>
    </row>
    <row r="277" spans="1:8" ht="58.5" customHeight="1" thickTop="1" thickBot="1">
      <c r="A277" s="8" t="s">
        <v>3346</v>
      </c>
      <c r="B277" s="56" t="s">
        <v>3347</v>
      </c>
      <c r="C277" s="73"/>
      <c r="D277" s="6"/>
      <c r="E277" s="6"/>
      <c r="F277" s="6">
        <v>422</v>
      </c>
      <c r="G277" s="6" t="s">
        <v>15</v>
      </c>
      <c r="H277" s="6" t="s">
        <v>3348</v>
      </c>
    </row>
    <row r="278" spans="1:8" ht="18.75" customHeight="1">
      <c r="A278" s="9"/>
      <c r="B278" s="74"/>
      <c r="C278" s="75"/>
      <c r="D278" s="6"/>
      <c r="E278" s="6"/>
      <c r="F278" s="6">
        <v>422</v>
      </c>
      <c r="G278" s="6" t="s">
        <v>15</v>
      </c>
      <c r="H278" s="6" t="s">
        <v>3348</v>
      </c>
    </row>
    <row r="279" spans="1:8" ht="18.75" customHeight="1">
      <c r="A279" s="10" t="s">
        <v>820</v>
      </c>
      <c r="B279" s="64" t="s">
        <v>3349</v>
      </c>
      <c r="C279" s="65"/>
      <c r="D279" s="6"/>
      <c r="E279" s="6"/>
      <c r="F279" s="6">
        <v>422</v>
      </c>
      <c r="G279" s="6" t="s">
        <v>15</v>
      </c>
      <c r="H279" s="6" t="s">
        <v>3348</v>
      </c>
    </row>
    <row r="280" spans="1:8" ht="18.75" customHeight="1">
      <c r="A280" s="10" t="s">
        <v>821</v>
      </c>
      <c r="B280" s="64" t="s">
        <v>3350</v>
      </c>
      <c r="C280" s="65"/>
      <c r="D280" s="6"/>
      <c r="E280" s="6"/>
      <c r="F280" s="6">
        <v>422</v>
      </c>
      <c r="G280" s="6" t="s">
        <v>15</v>
      </c>
      <c r="H280" s="6" t="s">
        <v>3348</v>
      </c>
    </row>
    <row r="281" spans="1:8" ht="18.75" customHeight="1">
      <c r="A281" s="10" t="s">
        <v>822</v>
      </c>
      <c r="B281" s="64" t="s">
        <v>3351</v>
      </c>
      <c r="C281" s="65"/>
      <c r="D281" s="6"/>
      <c r="E281" s="6"/>
      <c r="F281" s="6">
        <v>422</v>
      </c>
      <c r="G281" s="6" t="s">
        <v>15</v>
      </c>
      <c r="H281" s="6" t="s">
        <v>3348</v>
      </c>
    </row>
    <row r="282" spans="1:8" ht="18.75" customHeight="1">
      <c r="A282" s="10" t="s">
        <v>823</v>
      </c>
      <c r="B282" s="64" t="s">
        <v>3352</v>
      </c>
      <c r="C282" s="65"/>
      <c r="D282" s="6"/>
      <c r="E282" s="6"/>
      <c r="F282" s="6">
        <v>422</v>
      </c>
      <c r="G282" s="6" t="s">
        <v>15</v>
      </c>
      <c r="H282" s="6" t="s">
        <v>3348</v>
      </c>
    </row>
    <row r="283" spans="1:8" ht="18.75" customHeight="1">
      <c r="A283" s="10"/>
      <c r="B283" s="62"/>
      <c r="C283" s="63"/>
      <c r="D283" s="6"/>
      <c r="E283" s="6"/>
      <c r="F283" s="6">
        <v>422</v>
      </c>
      <c r="G283" s="6" t="s">
        <v>15</v>
      </c>
      <c r="H283" s="6" t="s">
        <v>3348</v>
      </c>
    </row>
    <row r="284" spans="1:8" ht="18.75" customHeight="1" thickBot="1">
      <c r="A284" s="10"/>
      <c r="B284" s="66"/>
      <c r="C284" s="67"/>
      <c r="D284" s="6"/>
      <c r="E284" s="6"/>
      <c r="F284" s="6">
        <v>422</v>
      </c>
      <c r="G284" s="6" t="s">
        <v>15</v>
      </c>
      <c r="H284" s="6" t="s">
        <v>3348</v>
      </c>
    </row>
    <row r="285" spans="1:8" ht="18.75" customHeight="1" thickBot="1">
      <c r="A285" s="11" t="s">
        <v>3253</v>
      </c>
      <c r="B285" s="25"/>
      <c r="C285" s="7"/>
      <c r="D285" s="6"/>
      <c r="E285" s="6"/>
      <c r="F285" s="6">
        <v>422</v>
      </c>
      <c r="G285" s="6" t="s">
        <v>15</v>
      </c>
      <c r="H285" s="6" t="s">
        <v>3348</v>
      </c>
    </row>
    <row r="286" spans="1:8" ht="18.75" customHeight="1">
      <c r="A286" s="10" t="s">
        <v>3254</v>
      </c>
      <c r="B286" s="34" t="str">
        <f>_xlfn.LET(_xlpm.inp,$B$285,_xlpm.nInp,_xlfn.LET(_xlpm.raw,UPPER(TRIM($B$285)),_xlpm.clean,SUBSTITUTE(SUBSTITUTE(SUBSTITUTE(SUBSTITUTE(SUBSTITUTE(_xlpm.raw,"，",","),"、",","),"；",","),"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86" s="19"/>
      <c r="D286" s="6"/>
      <c r="E286" s="6"/>
      <c r="F286" s="6">
        <v>422</v>
      </c>
      <c r="G286" s="6" t="s">
        <v>15</v>
      </c>
      <c r="H286" s="6" t="s">
        <v>3348</v>
      </c>
    </row>
    <row r="287" spans="1:8" ht="18.75" customHeight="1">
      <c r="A287" s="10" t="s">
        <v>3255</v>
      </c>
      <c r="B287" s="35" t="str">
        <f>_xlfn.LET(_xlpm.inp,$B$285,_xlpm.nStd,_xlfn.LET(_xlpm.raw,UPPER(TRIM($G$277)),_xlpm.clean,SUBSTITUTE(SUBSTITUTE(SUBSTITUTE(SUBSTITUTE(SUBSTITUTE(_xlpm.raw,"，",","),"、",","),"；",","),"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87" s="18"/>
      <c r="D287" s="6"/>
      <c r="E287" s="6"/>
      <c r="F287" s="6">
        <v>422</v>
      </c>
      <c r="G287" s="6" t="s">
        <v>15</v>
      </c>
      <c r="H287" s="6" t="s">
        <v>3348</v>
      </c>
    </row>
    <row r="288" spans="1:8" ht="76.5" customHeight="1">
      <c r="A288" s="37" t="s">
        <v>3256</v>
      </c>
      <c r="B288" s="52" t="str">
        <f>_xlfn.LET(_xlpm.inp,$B$285,_xlpm.p,$H$277,IF(OR(LEN(TRIM(_xlpm.inp))=0,LEN(TRIM(_xlpm.p))=0,_xlpm.p=0),"",_xlpm.p))</f>
        <v/>
      </c>
      <c r="C288" s="53"/>
      <c r="D288" s="6"/>
      <c r="E288" s="6"/>
      <c r="F288" s="6">
        <v>422</v>
      </c>
      <c r="G288" s="6" t="s">
        <v>15</v>
      </c>
      <c r="H288" s="6" t="s">
        <v>3348</v>
      </c>
    </row>
    <row r="289" spans="1:8" ht="18.75" customHeight="1" thickBot="1">
      <c r="A289" s="12"/>
      <c r="B289" s="54"/>
      <c r="C289" s="55"/>
      <c r="D289" s="6"/>
      <c r="E289" s="6"/>
      <c r="F289" s="6">
        <v>422</v>
      </c>
      <c r="G289" s="6" t="s">
        <v>15</v>
      </c>
      <c r="H289" s="6" t="s">
        <v>3348</v>
      </c>
    </row>
    <row r="290" spans="1:8" ht="58.5" customHeight="1" thickTop="1" thickBot="1">
      <c r="A290" s="8" t="s">
        <v>3353</v>
      </c>
      <c r="B290" s="56" t="s">
        <v>3354</v>
      </c>
      <c r="C290" s="73"/>
      <c r="D290" s="6"/>
      <c r="E290" s="6"/>
      <c r="F290" s="6">
        <v>423</v>
      </c>
      <c r="G290" s="6" t="s">
        <v>14</v>
      </c>
      <c r="H290" s="6" t="s">
        <v>3355</v>
      </c>
    </row>
    <row r="291" spans="1:8" ht="18.75" customHeight="1">
      <c r="A291" s="9"/>
      <c r="B291" s="74"/>
      <c r="C291" s="75"/>
      <c r="D291" s="6"/>
      <c r="E291" s="6"/>
      <c r="F291" s="6">
        <v>423</v>
      </c>
      <c r="G291" s="6" t="s">
        <v>14</v>
      </c>
      <c r="H291" s="6" t="s">
        <v>3355</v>
      </c>
    </row>
    <row r="292" spans="1:8" ht="18.75" customHeight="1">
      <c r="A292" s="10" t="s">
        <v>820</v>
      </c>
      <c r="B292" s="64" t="s">
        <v>3356</v>
      </c>
      <c r="C292" s="65"/>
      <c r="D292" s="6"/>
      <c r="E292" s="6"/>
      <c r="F292" s="6">
        <v>423</v>
      </c>
      <c r="G292" s="6" t="s">
        <v>14</v>
      </c>
      <c r="H292" s="6" t="s">
        <v>3355</v>
      </c>
    </row>
    <row r="293" spans="1:8" ht="18.75" customHeight="1">
      <c r="A293" s="10" t="s">
        <v>821</v>
      </c>
      <c r="B293" s="64" t="s">
        <v>3357</v>
      </c>
      <c r="C293" s="65"/>
      <c r="D293" s="6"/>
      <c r="E293" s="6"/>
      <c r="F293" s="6">
        <v>423</v>
      </c>
      <c r="G293" s="6" t="s">
        <v>14</v>
      </c>
      <c r="H293" s="6" t="s">
        <v>3355</v>
      </c>
    </row>
    <row r="294" spans="1:8" ht="18.75" customHeight="1">
      <c r="A294" s="10" t="s">
        <v>822</v>
      </c>
      <c r="B294" s="64" t="s">
        <v>3358</v>
      </c>
      <c r="C294" s="65"/>
      <c r="D294" s="6"/>
      <c r="E294" s="6"/>
      <c r="F294" s="6">
        <v>423</v>
      </c>
      <c r="G294" s="6" t="s">
        <v>14</v>
      </c>
      <c r="H294" s="6" t="s">
        <v>3355</v>
      </c>
    </row>
    <row r="295" spans="1:8" ht="18.75" customHeight="1">
      <c r="A295" s="10" t="s">
        <v>823</v>
      </c>
      <c r="B295" s="64" t="s">
        <v>3359</v>
      </c>
      <c r="C295" s="65"/>
      <c r="D295" s="6"/>
      <c r="E295" s="6"/>
      <c r="F295" s="6">
        <v>423</v>
      </c>
      <c r="G295" s="6" t="s">
        <v>14</v>
      </c>
      <c r="H295" s="6" t="s">
        <v>3355</v>
      </c>
    </row>
    <row r="296" spans="1:8" ht="18.75" customHeight="1">
      <c r="A296" s="10"/>
      <c r="B296" s="62"/>
      <c r="C296" s="63"/>
      <c r="D296" s="6"/>
      <c r="E296" s="6"/>
      <c r="F296" s="6">
        <v>423</v>
      </c>
      <c r="G296" s="6" t="s">
        <v>14</v>
      </c>
      <c r="H296" s="6" t="s">
        <v>3355</v>
      </c>
    </row>
    <row r="297" spans="1:8" ht="18.75" customHeight="1" thickBot="1">
      <c r="A297" s="10"/>
      <c r="B297" s="66"/>
      <c r="C297" s="67"/>
      <c r="D297" s="6"/>
      <c r="E297" s="6"/>
      <c r="F297" s="6">
        <v>423</v>
      </c>
      <c r="G297" s="6" t="s">
        <v>14</v>
      </c>
      <c r="H297" s="6" t="s">
        <v>3355</v>
      </c>
    </row>
    <row r="298" spans="1:8" ht="18.75" customHeight="1" thickBot="1">
      <c r="A298" s="11" t="s">
        <v>3253</v>
      </c>
      <c r="B298" s="25"/>
      <c r="C298" s="7"/>
      <c r="D298" s="6"/>
      <c r="E298" s="6"/>
      <c r="F298" s="6">
        <v>423</v>
      </c>
      <c r="G298" s="6" t="s">
        <v>14</v>
      </c>
      <c r="H298" s="6" t="s">
        <v>3355</v>
      </c>
    </row>
    <row r="299" spans="1:8" ht="18.75" customHeight="1">
      <c r="A299" s="10" t="s">
        <v>3254</v>
      </c>
      <c r="B299" s="34" t="str">
        <f>_xlfn.LET(_xlpm.inp,$B$298,_xlpm.nInp,_xlfn.LET(_xlpm.raw,UPPER(TRIM($B$298)),_xlpm.clean,SUBSTITUTE(SUBSTITUTE(SUBSTITUTE(SUBSTITUTE(SUBSTITUTE(_xlpm.raw,"，",","),"、",","),"；",","),"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99" s="19"/>
      <c r="D299" s="6"/>
      <c r="E299" s="6"/>
      <c r="F299" s="6">
        <v>423</v>
      </c>
      <c r="G299" s="6" t="s">
        <v>14</v>
      </c>
      <c r="H299" s="6" t="s">
        <v>3355</v>
      </c>
    </row>
    <row r="300" spans="1:8" ht="18.75" customHeight="1">
      <c r="A300" s="10" t="s">
        <v>3255</v>
      </c>
      <c r="B300" s="35" t="str">
        <f>_xlfn.LET(_xlpm.inp,$B$298,_xlpm.nStd,_xlfn.LET(_xlpm.raw,UPPER(TRIM($G$290)),_xlpm.clean,SUBSTITUTE(SUBSTITUTE(SUBSTITUTE(SUBSTITUTE(SUBSTITUTE(_xlpm.raw,"，",","),"、",","),"；",","),"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00" s="18"/>
      <c r="D300" s="6"/>
      <c r="E300" s="6"/>
      <c r="F300" s="6">
        <v>423</v>
      </c>
      <c r="G300" s="6" t="s">
        <v>14</v>
      </c>
      <c r="H300" s="6" t="s">
        <v>3355</v>
      </c>
    </row>
    <row r="301" spans="1:8" ht="76.5" customHeight="1">
      <c r="A301" s="37" t="s">
        <v>3256</v>
      </c>
      <c r="B301" s="52" t="str">
        <f>_xlfn.LET(_xlpm.inp,$B$298,_xlpm.p,$H$290,IF(OR(LEN(TRIM(_xlpm.inp))=0,LEN(TRIM(_xlpm.p))=0,_xlpm.p=0),"",_xlpm.p))</f>
        <v/>
      </c>
      <c r="C301" s="53"/>
      <c r="D301" s="6"/>
      <c r="E301" s="6"/>
      <c r="F301" s="6">
        <v>423</v>
      </c>
      <c r="G301" s="6" t="s">
        <v>14</v>
      </c>
      <c r="H301" s="6" t="s">
        <v>3355</v>
      </c>
    </row>
    <row r="302" spans="1:8" ht="18.75" customHeight="1" thickBot="1">
      <c r="A302" s="12"/>
      <c r="B302" s="54"/>
      <c r="C302" s="55"/>
      <c r="D302" s="6"/>
      <c r="E302" s="6"/>
      <c r="F302" s="6">
        <v>423</v>
      </c>
      <c r="G302" s="6" t="s">
        <v>14</v>
      </c>
      <c r="H302" s="6" t="s">
        <v>3355</v>
      </c>
    </row>
    <row r="303" spans="1:8" ht="58.5" customHeight="1" thickTop="1" thickBot="1">
      <c r="A303" s="8" t="s">
        <v>3360</v>
      </c>
      <c r="B303" s="56" t="s">
        <v>3361</v>
      </c>
      <c r="C303" s="73"/>
      <c r="D303" s="6"/>
      <c r="E303" s="6"/>
      <c r="F303" s="6">
        <v>424</v>
      </c>
      <c r="G303" s="6" t="s">
        <v>14</v>
      </c>
      <c r="H303" s="6" t="s">
        <v>3362</v>
      </c>
    </row>
    <row r="304" spans="1:8" ht="18.75" customHeight="1">
      <c r="A304" s="9"/>
      <c r="B304" s="74"/>
      <c r="C304" s="75"/>
      <c r="D304" s="6"/>
      <c r="E304" s="6"/>
      <c r="F304" s="6">
        <v>424</v>
      </c>
      <c r="G304" s="6" t="s">
        <v>14</v>
      </c>
      <c r="H304" s="6" t="s">
        <v>3362</v>
      </c>
    </row>
    <row r="305" spans="1:8" ht="18.75" customHeight="1">
      <c r="A305" s="10" t="s">
        <v>820</v>
      </c>
      <c r="B305" s="64" t="s">
        <v>3363</v>
      </c>
      <c r="C305" s="65"/>
      <c r="D305" s="6"/>
      <c r="E305" s="6"/>
      <c r="F305" s="6">
        <v>424</v>
      </c>
      <c r="G305" s="6" t="s">
        <v>14</v>
      </c>
      <c r="H305" s="6" t="s">
        <v>3362</v>
      </c>
    </row>
    <row r="306" spans="1:8" ht="18.75" customHeight="1">
      <c r="A306" s="10" t="s">
        <v>821</v>
      </c>
      <c r="B306" s="64" t="s">
        <v>3364</v>
      </c>
      <c r="C306" s="65"/>
      <c r="D306" s="6"/>
      <c r="E306" s="6"/>
      <c r="F306" s="6">
        <v>424</v>
      </c>
      <c r="G306" s="6" t="s">
        <v>14</v>
      </c>
      <c r="H306" s="6" t="s">
        <v>3362</v>
      </c>
    </row>
    <row r="307" spans="1:8" ht="18.75" customHeight="1">
      <c r="A307" s="10" t="s">
        <v>822</v>
      </c>
      <c r="B307" s="64" t="s">
        <v>3365</v>
      </c>
      <c r="C307" s="65"/>
      <c r="D307" s="6"/>
      <c r="E307" s="6"/>
      <c r="F307" s="6">
        <v>424</v>
      </c>
      <c r="G307" s="6" t="s">
        <v>14</v>
      </c>
      <c r="H307" s="6" t="s">
        <v>3362</v>
      </c>
    </row>
    <row r="308" spans="1:8" ht="18.75" customHeight="1">
      <c r="A308" s="10" t="s">
        <v>823</v>
      </c>
      <c r="B308" s="64" t="s">
        <v>3366</v>
      </c>
      <c r="C308" s="65"/>
      <c r="D308" s="6"/>
      <c r="E308" s="6"/>
      <c r="F308" s="6">
        <v>424</v>
      </c>
      <c r="G308" s="6" t="s">
        <v>14</v>
      </c>
      <c r="H308" s="6" t="s">
        <v>3362</v>
      </c>
    </row>
    <row r="309" spans="1:8" ht="18.75" customHeight="1">
      <c r="A309" s="10"/>
      <c r="B309" s="62"/>
      <c r="C309" s="63"/>
      <c r="D309" s="6"/>
      <c r="E309" s="6"/>
      <c r="F309" s="6">
        <v>424</v>
      </c>
      <c r="G309" s="6" t="s">
        <v>14</v>
      </c>
      <c r="H309" s="6" t="s">
        <v>3362</v>
      </c>
    </row>
    <row r="310" spans="1:8" ht="18.75" customHeight="1" thickBot="1">
      <c r="A310" s="10"/>
      <c r="B310" s="66"/>
      <c r="C310" s="67"/>
      <c r="D310" s="6"/>
      <c r="E310" s="6"/>
      <c r="F310" s="6">
        <v>424</v>
      </c>
      <c r="G310" s="6" t="s">
        <v>14</v>
      </c>
      <c r="H310" s="6" t="s">
        <v>3362</v>
      </c>
    </row>
    <row r="311" spans="1:8" ht="18.75" customHeight="1" thickBot="1">
      <c r="A311" s="11" t="s">
        <v>3253</v>
      </c>
      <c r="B311" s="25"/>
      <c r="C311" s="7"/>
      <c r="D311" s="6"/>
      <c r="E311" s="6"/>
      <c r="F311" s="6">
        <v>424</v>
      </c>
      <c r="G311" s="6" t="s">
        <v>14</v>
      </c>
      <c r="H311" s="6" t="s">
        <v>3362</v>
      </c>
    </row>
    <row r="312" spans="1:8" ht="18.75" customHeight="1">
      <c r="A312" s="10" t="s">
        <v>3254</v>
      </c>
      <c r="B312" s="34" t="str">
        <f>_xlfn.LET(_xlpm.inp,$B$311,_xlpm.nInp,_xlfn.LET(_xlpm.raw,UPPER(TRIM($B$311)),_xlpm.clean,SUBSTITUTE(SUBSTITUTE(SUBSTITUTE(SUBSTITUTE(SUBSTITUTE(_xlpm.raw,"，",","),"、",","),"；",","),"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12" s="19"/>
      <c r="D312" s="6"/>
      <c r="E312" s="6"/>
      <c r="F312" s="6">
        <v>424</v>
      </c>
      <c r="G312" s="6" t="s">
        <v>14</v>
      </c>
      <c r="H312" s="6" t="s">
        <v>3362</v>
      </c>
    </row>
    <row r="313" spans="1:8" ht="18.75" customHeight="1">
      <c r="A313" s="10" t="s">
        <v>3255</v>
      </c>
      <c r="B313" s="35" t="str">
        <f>_xlfn.LET(_xlpm.inp,$B$311,_xlpm.nStd,_xlfn.LET(_xlpm.raw,UPPER(TRIM($G$303)),_xlpm.clean,SUBSTITUTE(SUBSTITUTE(SUBSTITUTE(SUBSTITUTE(SUBSTITUTE(_xlpm.raw,"，",","),"、",","),"；",","),"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13" s="18"/>
      <c r="D313" s="6"/>
      <c r="E313" s="6"/>
      <c r="F313" s="6">
        <v>424</v>
      </c>
      <c r="G313" s="6" t="s">
        <v>14</v>
      </c>
      <c r="H313" s="6" t="s">
        <v>3362</v>
      </c>
    </row>
    <row r="314" spans="1:8" ht="76.5" customHeight="1">
      <c r="A314" s="37" t="s">
        <v>3256</v>
      </c>
      <c r="B314" s="52" t="str">
        <f>_xlfn.LET(_xlpm.inp,$B$311,_xlpm.p,$H$303,IF(OR(LEN(TRIM(_xlpm.inp))=0,LEN(TRIM(_xlpm.p))=0,_xlpm.p=0),"",_xlpm.p))</f>
        <v/>
      </c>
      <c r="C314" s="53"/>
      <c r="D314" s="6"/>
      <c r="E314" s="6"/>
      <c r="F314" s="6">
        <v>424</v>
      </c>
      <c r="G314" s="6" t="s">
        <v>14</v>
      </c>
      <c r="H314" s="6" t="s">
        <v>3362</v>
      </c>
    </row>
    <row r="315" spans="1:8" ht="18.75" customHeight="1" thickBot="1">
      <c r="A315" s="12"/>
      <c r="B315" s="54"/>
      <c r="C315" s="55"/>
      <c r="D315" s="6"/>
      <c r="E315" s="6"/>
      <c r="F315" s="6">
        <v>424</v>
      </c>
      <c r="G315" s="6" t="s">
        <v>14</v>
      </c>
      <c r="H315" s="6" t="s">
        <v>3362</v>
      </c>
    </row>
    <row r="316" spans="1:8" ht="58.5" customHeight="1" thickTop="1" thickBot="1">
      <c r="A316" s="8" t="s">
        <v>3367</v>
      </c>
      <c r="B316" s="56" t="s">
        <v>3368</v>
      </c>
      <c r="C316" s="73"/>
      <c r="D316" s="6"/>
      <c r="E316" s="6"/>
      <c r="F316" s="6">
        <v>425</v>
      </c>
      <c r="G316" s="6" t="s">
        <v>17</v>
      </c>
      <c r="H316" s="6" t="s">
        <v>3369</v>
      </c>
    </row>
    <row r="317" spans="1:8" ht="18.75" customHeight="1">
      <c r="A317" s="9"/>
      <c r="B317" s="74"/>
      <c r="C317" s="75"/>
      <c r="D317" s="6"/>
      <c r="E317" s="6"/>
      <c r="F317" s="6">
        <v>425</v>
      </c>
      <c r="G317" s="6" t="s">
        <v>17</v>
      </c>
      <c r="H317" s="6" t="s">
        <v>3369</v>
      </c>
    </row>
    <row r="318" spans="1:8" ht="18.75" customHeight="1">
      <c r="A318" s="10" t="s">
        <v>820</v>
      </c>
      <c r="B318" s="64" t="s">
        <v>3163</v>
      </c>
      <c r="C318" s="65"/>
      <c r="D318" s="6"/>
      <c r="E318" s="6"/>
      <c r="F318" s="6">
        <v>425</v>
      </c>
      <c r="G318" s="6" t="s">
        <v>17</v>
      </c>
      <c r="H318" s="6" t="s">
        <v>3369</v>
      </c>
    </row>
    <row r="319" spans="1:8" ht="18.75" customHeight="1">
      <c r="A319" s="10" t="s">
        <v>821</v>
      </c>
      <c r="B319" s="64" t="s">
        <v>3370</v>
      </c>
      <c r="C319" s="65"/>
      <c r="D319" s="6"/>
      <c r="E319" s="6"/>
      <c r="F319" s="6">
        <v>425</v>
      </c>
      <c r="G319" s="6" t="s">
        <v>17</v>
      </c>
      <c r="H319" s="6" t="s">
        <v>3369</v>
      </c>
    </row>
    <row r="320" spans="1:8" ht="18.75" customHeight="1">
      <c r="A320" s="10" t="s">
        <v>822</v>
      </c>
      <c r="B320" s="64" t="s">
        <v>3371</v>
      </c>
      <c r="C320" s="65"/>
      <c r="D320" s="6"/>
      <c r="E320" s="6"/>
      <c r="F320" s="6">
        <v>425</v>
      </c>
      <c r="G320" s="6" t="s">
        <v>17</v>
      </c>
      <c r="H320" s="6" t="s">
        <v>3369</v>
      </c>
    </row>
    <row r="321" spans="1:8" ht="18.75" customHeight="1">
      <c r="A321" s="10" t="s">
        <v>823</v>
      </c>
      <c r="B321" s="64" t="s">
        <v>3164</v>
      </c>
      <c r="C321" s="65"/>
      <c r="D321" s="6"/>
      <c r="E321" s="6"/>
      <c r="F321" s="6">
        <v>425</v>
      </c>
      <c r="G321" s="6" t="s">
        <v>17</v>
      </c>
      <c r="H321" s="6" t="s">
        <v>3369</v>
      </c>
    </row>
    <row r="322" spans="1:8" ht="18.75" customHeight="1">
      <c r="A322" s="10"/>
      <c r="B322" s="62"/>
      <c r="C322" s="63"/>
      <c r="D322" s="6"/>
      <c r="E322" s="6"/>
      <c r="F322" s="6">
        <v>425</v>
      </c>
      <c r="G322" s="6" t="s">
        <v>17</v>
      </c>
      <c r="H322" s="6" t="s">
        <v>3369</v>
      </c>
    </row>
    <row r="323" spans="1:8" ht="18.75" customHeight="1" thickBot="1">
      <c r="A323" s="10"/>
      <c r="B323" s="66"/>
      <c r="C323" s="67"/>
      <c r="D323" s="6"/>
      <c r="E323" s="6"/>
      <c r="F323" s="6">
        <v>425</v>
      </c>
      <c r="G323" s="6" t="s">
        <v>17</v>
      </c>
      <c r="H323" s="6" t="s">
        <v>3369</v>
      </c>
    </row>
    <row r="324" spans="1:8" ht="18.75" customHeight="1" thickBot="1">
      <c r="A324" s="11" t="s">
        <v>3253</v>
      </c>
      <c r="B324" s="25"/>
      <c r="C324" s="7"/>
      <c r="D324" s="6"/>
      <c r="E324" s="6"/>
      <c r="F324" s="6">
        <v>425</v>
      </c>
      <c r="G324" s="6" t="s">
        <v>17</v>
      </c>
      <c r="H324" s="6" t="s">
        <v>3369</v>
      </c>
    </row>
    <row r="325" spans="1:8" ht="18.75" customHeight="1">
      <c r="A325" s="10" t="s">
        <v>3254</v>
      </c>
      <c r="B325" s="34" t="str">
        <f>_xlfn.LET(_xlpm.inp,$B$324,_xlpm.nInp,_xlfn.LET(_xlpm.raw,UPPER(TRIM($B$324)),_xlpm.clean,SUBSTITUTE(SUBSTITUTE(SUBSTITUTE(SUBSTITUTE(SUBSTITUTE(_xlpm.raw,"，",","),"、",","),"；",","),"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25" s="19"/>
      <c r="D325" s="6"/>
      <c r="E325" s="6"/>
      <c r="F325" s="6">
        <v>425</v>
      </c>
      <c r="G325" s="6" t="s">
        <v>17</v>
      </c>
      <c r="H325" s="6" t="s">
        <v>3369</v>
      </c>
    </row>
    <row r="326" spans="1:8" ht="18.75" customHeight="1">
      <c r="A326" s="10" t="s">
        <v>3255</v>
      </c>
      <c r="B326" s="35" t="str">
        <f>_xlfn.LET(_xlpm.inp,$B$324,_xlpm.nStd,_xlfn.LET(_xlpm.raw,UPPER(TRIM($G$316)),_xlpm.clean,SUBSTITUTE(SUBSTITUTE(SUBSTITUTE(SUBSTITUTE(SUBSTITUTE(_xlpm.raw,"，",","),"、",","),"；",","),"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26" s="18"/>
      <c r="D326" s="6"/>
      <c r="E326" s="6"/>
      <c r="F326" s="6">
        <v>425</v>
      </c>
      <c r="G326" s="6" t="s">
        <v>17</v>
      </c>
      <c r="H326" s="6" t="s">
        <v>3369</v>
      </c>
    </row>
    <row r="327" spans="1:8" ht="76.5" customHeight="1">
      <c r="A327" s="37" t="s">
        <v>3256</v>
      </c>
      <c r="B327" s="52" t="str">
        <f>_xlfn.LET(_xlpm.inp,$B$324,_xlpm.p,$H$316,IF(OR(LEN(TRIM(_xlpm.inp))=0,LEN(TRIM(_xlpm.p))=0,_xlpm.p=0),"",_xlpm.p))</f>
        <v/>
      </c>
      <c r="C327" s="53"/>
      <c r="D327" s="6"/>
      <c r="E327" s="6"/>
      <c r="F327" s="6">
        <v>425</v>
      </c>
      <c r="G327" s="6" t="s">
        <v>17</v>
      </c>
      <c r="H327" s="6" t="s">
        <v>3369</v>
      </c>
    </row>
    <row r="328" spans="1:8" ht="18.75" customHeight="1" thickBot="1">
      <c r="A328" s="12"/>
      <c r="B328" s="54"/>
      <c r="C328" s="55"/>
      <c r="D328" s="6"/>
      <c r="E328" s="6"/>
      <c r="F328" s="6">
        <v>425</v>
      </c>
      <c r="G328" s="6" t="s">
        <v>17</v>
      </c>
      <c r="H328" s="6" t="s">
        <v>3369</v>
      </c>
    </row>
    <row r="329" spans="1:8" ht="58.5" customHeight="1" thickTop="1" thickBot="1">
      <c r="A329" s="8" t="s">
        <v>3372</v>
      </c>
      <c r="B329" s="56" t="s">
        <v>3373</v>
      </c>
      <c r="C329" s="73"/>
      <c r="D329" s="6"/>
      <c r="E329" s="6"/>
      <c r="F329" s="6">
        <v>426</v>
      </c>
      <c r="G329" s="6" t="s">
        <v>16</v>
      </c>
      <c r="H329" s="6" t="s">
        <v>3374</v>
      </c>
    </row>
    <row r="330" spans="1:8" ht="18.75" customHeight="1">
      <c r="A330" s="9"/>
      <c r="B330" s="74"/>
      <c r="C330" s="75"/>
      <c r="D330" s="6"/>
      <c r="E330" s="6"/>
      <c r="F330" s="6">
        <v>426</v>
      </c>
      <c r="G330" s="6" t="s">
        <v>16</v>
      </c>
      <c r="H330" s="6" t="s">
        <v>3374</v>
      </c>
    </row>
    <row r="331" spans="1:8" ht="18.75" customHeight="1">
      <c r="A331" s="10" t="s">
        <v>820</v>
      </c>
      <c r="B331" s="64" t="s">
        <v>3375</v>
      </c>
      <c r="C331" s="65"/>
      <c r="D331" s="6"/>
      <c r="E331" s="6"/>
      <c r="F331" s="6">
        <v>426</v>
      </c>
      <c r="G331" s="6" t="s">
        <v>16</v>
      </c>
      <c r="H331" s="6" t="s">
        <v>3374</v>
      </c>
    </row>
    <row r="332" spans="1:8" ht="18.75" customHeight="1">
      <c r="A332" s="10" t="s">
        <v>821</v>
      </c>
      <c r="B332" s="64" t="s">
        <v>3376</v>
      </c>
      <c r="C332" s="65"/>
      <c r="D332" s="6"/>
      <c r="E332" s="6"/>
      <c r="F332" s="6">
        <v>426</v>
      </c>
      <c r="G332" s="6" t="s">
        <v>16</v>
      </c>
      <c r="H332" s="6" t="s">
        <v>3374</v>
      </c>
    </row>
    <row r="333" spans="1:8" ht="18.75" customHeight="1">
      <c r="A333" s="10" t="s">
        <v>822</v>
      </c>
      <c r="B333" s="64" t="s">
        <v>3377</v>
      </c>
      <c r="C333" s="65"/>
      <c r="D333" s="6"/>
      <c r="E333" s="6"/>
      <c r="F333" s="6">
        <v>426</v>
      </c>
      <c r="G333" s="6" t="s">
        <v>16</v>
      </c>
      <c r="H333" s="6" t="s">
        <v>3374</v>
      </c>
    </row>
    <row r="334" spans="1:8" ht="18.75" customHeight="1">
      <c r="A334" s="10" t="s">
        <v>823</v>
      </c>
      <c r="B334" s="64" t="s">
        <v>3378</v>
      </c>
      <c r="C334" s="65"/>
      <c r="D334" s="6"/>
      <c r="E334" s="6"/>
      <c r="F334" s="6">
        <v>426</v>
      </c>
      <c r="G334" s="6" t="s">
        <v>16</v>
      </c>
      <c r="H334" s="6" t="s">
        <v>3374</v>
      </c>
    </row>
    <row r="335" spans="1:8" ht="18.75" customHeight="1">
      <c r="A335" s="10"/>
      <c r="B335" s="62"/>
      <c r="C335" s="63"/>
      <c r="D335" s="6"/>
      <c r="E335" s="6"/>
      <c r="F335" s="6">
        <v>426</v>
      </c>
      <c r="G335" s="6" t="s">
        <v>16</v>
      </c>
      <c r="H335" s="6" t="s">
        <v>3374</v>
      </c>
    </row>
    <row r="336" spans="1:8" ht="18.75" customHeight="1" thickBot="1">
      <c r="A336" s="10"/>
      <c r="B336" s="66"/>
      <c r="C336" s="67"/>
      <c r="D336" s="6"/>
      <c r="E336" s="6"/>
      <c r="F336" s="6">
        <v>426</v>
      </c>
      <c r="G336" s="6" t="s">
        <v>16</v>
      </c>
      <c r="H336" s="6" t="s">
        <v>3374</v>
      </c>
    </row>
    <row r="337" spans="1:8" ht="18.75" customHeight="1" thickBot="1">
      <c r="A337" s="11" t="s">
        <v>3253</v>
      </c>
      <c r="B337" s="25"/>
      <c r="C337" s="7"/>
      <c r="D337" s="6"/>
      <c r="E337" s="6"/>
      <c r="F337" s="6">
        <v>426</v>
      </c>
      <c r="G337" s="6" t="s">
        <v>16</v>
      </c>
      <c r="H337" s="6" t="s">
        <v>3374</v>
      </c>
    </row>
    <row r="338" spans="1:8" ht="18.75" customHeight="1">
      <c r="A338" s="10" t="s">
        <v>3254</v>
      </c>
      <c r="B338" s="34" t="str">
        <f>_xlfn.LET(_xlpm.inp,$B$337,_xlpm.nInp,_xlfn.LET(_xlpm.raw,UPPER(TRIM($B$337)),_xlpm.clean,SUBSTITUTE(SUBSTITUTE(SUBSTITUTE(SUBSTITUTE(SUBSTITUTE(_xlpm.raw,"，",","),"、",","),"；",","),"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38" s="19"/>
      <c r="D338" s="6"/>
      <c r="E338" s="6"/>
      <c r="F338" s="6">
        <v>426</v>
      </c>
      <c r="G338" s="6" t="s">
        <v>16</v>
      </c>
      <c r="H338" s="6" t="s">
        <v>3374</v>
      </c>
    </row>
    <row r="339" spans="1:8" ht="18.75" customHeight="1">
      <c r="A339" s="10" t="s">
        <v>3255</v>
      </c>
      <c r="B339" s="35" t="str">
        <f>_xlfn.LET(_xlpm.inp,$B$337,_xlpm.nStd,_xlfn.LET(_xlpm.raw,UPPER(TRIM($G$329)),_xlpm.clean,SUBSTITUTE(SUBSTITUTE(SUBSTITUTE(SUBSTITUTE(SUBSTITUTE(_xlpm.raw,"，",","),"、",","),"；",","),"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39" s="18"/>
      <c r="D339" s="6"/>
      <c r="E339" s="6"/>
      <c r="F339" s="6">
        <v>426</v>
      </c>
      <c r="G339" s="6" t="s">
        <v>16</v>
      </c>
      <c r="H339" s="6" t="s">
        <v>3374</v>
      </c>
    </row>
    <row r="340" spans="1:8" ht="76.5" customHeight="1">
      <c r="A340" s="37" t="s">
        <v>3256</v>
      </c>
      <c r="B340" s="52" t="str">
        <f>_xlfn.LET(_xlpm.inp,$B$337,_xlpm.p,$H$329,IF(OR(LEN(TRIM(_xlpm.inp))=0,LEN(TRIM(_xlpm.p))=0,_xlpm.p=0),"",_xlpm.p))</f>
        <v/>
      </c>
      <c r="C340" s="53"/>
      <c r="D340" s="6"/>
      <c r="E340" s="6"/>
      <c r="F340" s="6">
        <v>426</v>
      </c>
      <c r="G340" s="6" t="s">
        <v>16</v>
      </c>
      <c r="H340" s="6" t="s">
        <v>3374</v>
      </c>
    </row>
    <row r="341" spans="1:8" ht="18.75" customHeight="1" thickBot="1">
      <c r="A341" s="12"/>
      <c r="B341" s="54"/>
      <c r="C341" s="55"/>
      <c r="D341" s="6"/>
      <c r="E341" s="6"/>
      <c r="F341" s="6">
        <v>426</v>
      </c>
      <c r="G341" s="6" t="s">
        <v>16</v>
      </c>
      <c r="H341" s="6" t="s">
        <v>3374</v>
      </c>
    </row>
    <row r="342" spans="1:8" ht="58.5" customHeight="1" thickTop="1" thickBot="1">
      <c r="A342" s="8" t="s">
        <v>3379</v>
      </c>
      <c r="B342" s="56" t="s">
        <v>3380</v>
      </c>
      <c r="C342" s="73"/>
      <c r="D342" s="6"/>
      <c r="E342" s="6"/>
      <c r="F342" s="6">
        <v>427</v>
      </c>
      <c r="G342" s="6" t="s">
        <v>14</v>
      </c>
      <c r="H342" s="6" t="s">
        <v>3381</v>
      </c>
    </row>
    <row r="343" spans="1:8" ht="18.75" customHeight="1">
      <c r="A343" s="9"/>
      <c r="B343" s="74"/>
      <c r="C343" s="75"/>
      <c r="D343" s="6"/>
      <c r="E343" s="6"/>
      <c r="F343" s="6">
        <v>427</v>
      </c>
      <c r="G343" s="6" t="s">
        <v>14</v>
      </c>
      <c r="H343" s="6" t="s">
        <v>3381</v>
      </c>
    </row>
    <row r="344" spans="1:8" ht="18.75" customHeight="1">
      <c r="A344" s="10" t="s">
        <v>820</v>
      </c>
      <c r="B344" s="64" t="s">
        <v>3382</v>
      </c>
      <c r="C344" s="65"/>
      <c r="D344" s="6"/>
      <c r="E344" s="6"/>
      <c r="F344" s="6">
        <v>427</v>
      </c>
      <c r="G344" s="6" t="s">
        <v>14</v>
      </c>
      <c r="H344" s="6" t="s">
        <v>3381</v>
      </c>
    </row>
    <row r="345" spans="1:8" ht="18.75" customHeight="1">
      <c r="A345" s="10" t="s">
        <v>821</v>
      </c>
      <c r="B345" s="64" t="s">
        <v>3383</v>
      </c>
      <c r="C345" s="65"/>
      <c r="D345" s="6"/>
      <c r="E345" s="6"/>
      <c r="F345" s="6">
        <v>427</v>
      </c>
      <c r="G345" s="6" t="s">
        <v>14</v>
      </c>
      <c r="H345" s="6" t="s">
        <v>3381</v>
      </c>
    </row>
    <row r="346" spans="1:8" ht="18.75" customHeight="1">
      <c r="A346" s="10" t="s">
        <v>822</v>
      </c>
      <c r="B346" s="64" t="s">
        <v>3384</v>
      </c>
      <c r="C346" s="65"/>
      <c r="D346" s="6"/>
      <c r="E346" s="6"/>
      <c r="F346" s="6">
        <v>427</v>
      </c>
      <c r="G346" s="6" t="s">
        <v>14</v>
      </c>
      <c r="H346" s="6" t="s">
        <v>3381</v>
      </c>
    </row>
    <row r="347" spans="1:8" ht="18.75" customHeight="1">
      <c r="A347" s="10" t="s">
        <v>823</v>
      </c>
      <c r="B347" s="64" t="s">
        <v>3385</v>
      </c>
      <c r="C347" s="65"/>
      <c r="D347" s="6"/>
      <c r="E347" s="6"/>
      <c r="F347" s="6">
        <v>427</v>
      </c>
      <c r="G347" s="6" t="s">
        <v>14</v>
      </c>
      <c r="H347" s="6" t="s">
        <v>3381</v>
      </c>
    </row>
    <row r="348" spans="1:8" ht="18.75" customHeight="1">
      <c r="A348" s="10"/>
      <c r="B348" s="62"/>
      <c r="C348" s="63"/>
      <c r="D348" s="6"/>
      <c r="E348" s="6"/>
      <c r="F348" s="6">
        <v>427</v>
      </c>
      <c r="G348" s="6" t="s">
        <v>14</v>
      </c>
      <c r="H348" s="6" t="s">
        <v>3381</v>
      </c>
    </row>
    <row r="349" spans="1:8" ht="18.75" customHeight="1" thickBot="1">
      <c r="A349" s="10"/>
      <c r="B349" s="66"/>
      <c r="C349" s="67"/>
      <c r="D349" s="6"/>
      <c r="E349" s="6"/>
      <c r="F349" s="6">
        <v>427</v>
      </c>
      <c r="G349" s="6" t="s">
        <v>14</v>
      </c>
      <c r="H349" s="6" t="s">
        <v>3381</v>
      </c>
    </row>
    <row r="350" spans="1:8" ht="18.75" customHeight="1" thickBot="1">
      <c r="A350" s="11" t="s">
        <v>3253</v>
      </c>
      <c r="B350" s="25"/>
      <c r="C350" s="7"/>
      <c r="D350" s="6"/>
      <c r="E350" s="6"/>
      <c r="F350" s="6">
        <v>427</v>
      </c>
      <c r="G350" s="6" t="s">
        <v>14</v>
      </c>
      <c r="H350" s="6" t="s">
        <v>3381</v>
      </c>
    </row>
    <row r="351" spans="1:8" ht="18.75" customHeight="1">
      <c r="A351" s="10" t="s">
        <v>3254</v>
      </c>
      <c r="B351" s="34" t="str">
        <f>_xlfn.LET(_xlpm.inp,$B$350,_xlpm.nInp,_xlfn.LET(_xlpm.raw,UPPER(TRIM($B$350)),_xlpm.clean,SUBSTITUTE(SUBSTITUTE(SUBSTITUTE(SUBSTITUTE(SUBSTITUTE(_xlpm.raw,"，",","),"、",","),"；",","),"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51" s="19"/>
      <c r="D351" s="6"/>
      <c r="E351" s="6"/>
      <c r="F351" s="6">
        <v>427</v>
      </c>
      <c r="G351" s="6" t="s">
        <v>14</v>
      </c>
      <c r="H351" s="6" t="s">
        <v>3381</v>
      </c>
    </row>
    <row r="352" spans="1:8" ht="18.75" customHeight="1">
      <c r="A352" s="10" t="s">
        <v>3255</v>
      </c>
      <c r="B352" s="35" t="str">
        <f>_xlfn.LET(_xlpm.inp,$B$350,_xlpm.nStd,_xlfn.LET(_xlpm.raw,UPPER(TRIM($G$342)),_xlpm.clean,SUBSTITUTE(SUBSTITUTE(SUBSTITUTE(SUBSTITUTE(SUBSTITUTE(_xlpm.raw,"，",","),"、",","),"；",","),"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52" s="18"/>
      <c r="D352" s="6"/>
      <c r="E352" s="6"/>
      <c r="F352" s="6">
        <v>427</v>
      </c>
      <c r="G352" s="6" t="s">
        <v>14</v>
      </c>
      <c r="H352" s="6" t="s">
        <v>3381</v>
      </c>
    </row>
    <row r="353" spans="1:8" ht="76.5" customHeight="1">
      <c r="A353" s="37" t="s">
        <v>3256</v>
      </c>
      <c r="B353" s="52" t="str">
        <f>_xlfn.LET(_xlpm.inp,$B$350,_xlpm.p,$H$342,IF(OR(LEN(TRIM(_xlpm.inp))=0,LEN(TRIM(_xlpm.p))=0,_xlpm.p=0),"",_xlpm.p))</f>
        <v/>
      </c>
      <c r="C353" s="53"/>
      <c r="D353" s="6"/>
      <c r="E353" s="6"/>
      <c r="F353" s="6">
        <v>427</v>
      </c>
      <c r="G353" s="6" t="s">
        <v>14</v>
      </c>
      <c r="H353" s="6" t="s">
        <v>3381</v>
      </c>
    </row>
    <row r="354" spans="1:8" ht="18.75" customHeight="1" thickBot="1">
      <c r="A354" s="12"/>
      <c r="B354" s="54"/>
      <c r="C354" s="55"/>
      <c r="D354" s="6"/>
      <c r="E354" s="6"/>
      <c r="F354" s="6">
        <v>427</v>
      </c>
      <c r="G354" s="6" t="s">
        <v>14</v>
      </c>
      <c r="H354" s="6" t="s">
        <v>3381</v>
      </c>
    </row>
    <row r="355" spans="1:8" ht="58.5" customHeight="1" thickTop="1" thickBot="1">
      <c r="A355" s="8" t="s">
        <v>3386</v>
      </c>
      <c r="B355" s="56" t="s">
        <v>3387</v>
      </c>
      <c r="C355" s="73"/>
      <c r="D355" s="6"/>
      <c r="E355" s="6"/>
      <c r="F355" s="6">
        <v>428</v>
      </c>
      <c r="G355" s="6" t="s">
        <v>17</v>
      </c>
      <c r="H355" s="6" t="s">
        <v>3388</v>
      </c>
    </row>
    <row r="356" spans="1:8" ht="18.75" customHeight="1">
      <c r="A356" s="9"/>
      <c r="B356" s="74"/>
      <c r="C356" s="75"/>
      <c r="D356" s="6"/>
      <c r="E356" s="6"/>
      <c r="F356" s="6">
        <v>428</v>
      </c>
      <c r="G356" s="6" t="s">
        <v>17</v>
      </c>
      <c r="H356" s="6" t="s">
        <v>3388</v>
      </c>
    </row>
    <row r="357" spans="1:8" ht="18.75" customHeight="1">
      <c r="A357" s="10" t="s">
        <v>820</v>
      </c>
      <c r="B357" s="64" t="s">
        <v>3389</v>
      </c>
      <c r="C357" s="65"/>
      <c r="D357" s="6"/>
      <c r="E357" s="6"/>
      <c r="F357" s="6">
        <v>428</v>
      </c>
      <c r="G357" s="6" t="s">
        <v>17</v>
      </c>
      <c r="H357" s="6" t="s">
        <v>3388</v>
      </c>
    </row>
    <row r="358" spans="1:8" ht="18.75" customHeight="1">
      <c r="A358" s="10" t="s">
        <v>821</v>
      </c>
      <c r="B358" s="64" t="s">
        <v>3390</v>
      </c>
      <c r="C358" s="65"/>
      <c r="D358" s="6"/>
      <c r="E358" s="6"/>
      <c r="F358" s="6">
        <v>428</v>
      </c>
      <c r="G358" s="6" t="s">
        <v>17</v>
      </c>
      <c r="H358" s="6" t="s">
        <v>3388</v>
      </c>
    </row>
    <row r="359" spans="1:8" ht="18.75" customHeight="1">
      <c r="A359" s="10" t="s">
        <v>822</v>
      </c>
      <c r="B359" s="64" t="s">
        <v>3391</v>
      </c>
      <c r="C359" s="65"/>
      <c r="D359" s="6"/>
      <c r="E359" s="6"/>
      <c r="F359" s="6">
        <v>428</v>
      </c>
      <c r="G359" s="6" t="s">
        <v>17</v>
      </c>
      <c r="H359" s="6" t="s">
        <v>3388</v>
      </c>
    </row>
    <row r="360" spans="1:8" ht="18.75" customHeight="1">
      <c r="A360" s="10" t="s">
        <v>823</v>
      </c>
      <c r="B360" s="64" t="s">
        <v>3392</v>
      </c>
      <c r="C360" s="65"/>
      <c r="D360" s="6"/>
      <c r="E360" s="6"/>
      <c r="F360" s="6">
        <v>428</v>
      </c>
      <c r="G360" s="6" t="s">
        <v>17</v>
      </c>
      <c r="H360" s="6" t="s">
        <v>3388</v>
      </c>
    </row>
    <row r="361" spans="1:8" ht="18.75" customHeight="1">
      <c r="A361" s="10"/>
      <c r="B361" s="62"/>
      <c r="C361" s="63"/>
      <c r="D361" s="6"/>
      <c r="E361" s="6"/>
      <c r="F361" s="6">
        <v>428</v>
      </c>
      <c r="G361" s="6" t="s">
        <v>17</v>
      </c>
      <c r="H361" s="6" t="s">
        <v>3388</v>
      </c>
    </row>
    <row r="362" spans="1:8" ht="18.75" customHeight="1" thickBot="1">
      <c r="A362" s="10"/>
      <c r="B362" s="66"/>
      <c r="C362" s="67"/>
      <c r="D362" s="6"/>
      <c r="E362" s="6"/>
      <c r="F362" s="6">
        <v>428</v>
      </c>
      <c r="G362" s="6" t="s">
        <v>17</v>
      </c>
      <c r="H362" s="6" t="s">
        <v>3388</v>
      </c>
    </row>
    <row r="363" spans="1:8" ht="18.75" customHeight="1" thickBot="1">
      <c r="A363" s="11" t="s">
        <v>3253</v>
      </c>
      <c r="B363" s="25"/>
      <c r="C363" s="7"/>
      <c r="D363" s="6"/>
      <c r="E363" s="6"/>
      <c r="F363" s="6">
        <v>428</v>
      </c>
      <c r="G363" s="6" t="s">
        <v>17</v>
      </c>
      <c r="H363" s="6" t="s">
        <v>3388</v>
      </c>
    </row>
    <row r="364" spans="1:8" ht="18.75" customHeight="1">
      <c r="A364" s="10" t="s">
        <v>3254</v>
      </c>
      <c r="B364" s="34" t="str">
        <f>_xlfn.LET(_xlpm.inp,$B$363,_xlpm.nInp,_xlfn.LET(_xlpm.raw,UPPER(TRIM($B$363)),_xlpm.clean,SUBSTITUTE(SUBSTITUTE(SUBSTITUTE(SUBSTITUTE(SUBSTITUTE(_xlpm.raw,"，",","),"、",","),"；",","),"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64" s="19"/>
      <c r="D364" s="6"/>
      <c r="E364" s="6"/>
      <c r="F364" s="6">
        <v>428</v>
      </c>
      <c r="G364" s="6" t="s">
        <v>17</v>
      </c>
      <c r="H364" s="6" t="s">
        <v>3388</v>
      </c>
    </row>
    <row r="365" spans="1:8" ht="18.75" customHeight="1">
      <c r="A365" s="10" t="s">
        <v>3255</v>
      </c>
      <c r="B365" s="35" t="str">
        <f>_xlfn.LET(_xlpm.inp,$B$363,_xlpm.nStd,_xlfn.LET(_xlpm.raw,UPPER(TRIM($G$355)),_xlpm.clean,SUBSTITUTE(SUBSTITUTE(SUBSTITUTE(SUBSTITUTE(SUBSTITUTE(_xlpm.raw,"，",","),"、",","),"；",","),"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65" s="18"/>
      <c r="D365" s="6"/>
      <c r="E365" s="6"/>
      <c r="F365" s="6">
        <v>428</v>
      </c>
      <c r="G365" s="6" t="s">
        <v>17</v>
      </c>
      <c r="H365" s="6" t="s">
        <v>3388</v>
      </c>
    </row>
    <row r="366" spans="1:8" ht="76.5" customHeight="1">
      <c r="A366" s="37" t="s">
        <v>3256</v>
      </c>
      <c r="B366" s="52" t="str">
        <f>_xlfn.LET(_xlpm.inp,$B$363,_xlpm.p,$H$355,IF(OR(LEN(TRIM(_xlpm.inp))=0,LEN(TRIM(_xlpm.p))=0,_xlpm.p=0),"",_xlpm.p))</f>
        <v/>
      </c>
      <c r="C366" s="53"/>
      <c r="D366" s="6"/>
      <c r="E366" s="6"/>
      <c r="F366" s="6">
        <v>428</v>
      </c>
      <c r="G366" s="6" t="s">
        <v>17</v>
      </c>
      <c r="H366" s="6" t="s">
        <v>3388</v>
      </c>
    </row>
    <row r="367" spans="1:8" ht="18.75" customHeight="1" thickBot="1">
      <c r="A367" s="12"/>
      <c r="B367" s="54"/>
      <c r="C367" s="55"/>
      <c r="D367" s="6"/>
      <c r="E367" s="6"/>
      <c r="F367" s="6">
        <v>428</v>
      </c>
      <c r="G367" s="6" t="s">
        <v>17</v>
      </c>
      <c r="H367" s="6" t="s">
        <v>3388</v>
      </c>
    </row>
    <row r="368" spans="1:8" ht="58.5" customHeight="1" thickTop="1" thickBot="1">
      <c r="A368" s="8" t="s">
        <v>3393</v>
      </c>
      <c r="B368" s="56" t="s">
        <v>3394</v>
      </c>
      <c r="C368" s="73"/>
      <c r="D368" s="6"/>
      <c r="E368" s="6"/>
      <c r="F368" s="6">
        <v>429</v>
      </c>
      <c r="G368" s="6" t="s">
        <v>16</v>
      </c>
      <c r="H368" s="6" t="s">
        <v>3395</v>
      </c>
    </row>
    <row r="369" spans="1:8" ht="18.75" customHeight="1">
      <c r="A369" s="9"/>
      <c r="B369" s="74"/>
      <c r="C369" s="75"/>
      <c r="D369" s="6"/>
      <c r="E369" s="6"/>
      <c r="F369" s="6">
        <v>429</v>
      </c>
      <c r="G369" s="6" t="s">
        <v>16</v>
      </c>
      <c r="H369" s="6" t="s">
        <v>3395</v>
      </c>
    </row>
    <row r="370" spans="1:8" ht="18.75" customHeight="1">
      <c r="A370" s="10" t="s">
        <v>820</v>
      </c>
      <c r="B370" s="64" t="s">
        <v>3396</v>
      </c>
      <c r="C370" s="65"/>
      <c r="D370" s="6"/>
      <c r="E370" s="6"/>
      <c r="F370" s="6">
        <v>429</v>
      </c>
      <c r="G370" s="6" t="s">
        <v>16</v>
      </c>
      <c r="H370" s="6" t="s">
        <v>3395</v>
      </c>
    </row>
    <row r="371" spans="1:8" ht="18.75" customHeight="1">
      <c r="A371" s="10" t="s">
        <v>821</v>
      </c>
      <c r="B371" s="64" t="s">
        <v>3397</v>
      </c>
      <c r="C371" s="65"/>
      <c r="D371" s="6"/>
      <c r="E371" s="6"/>
      <c r="F371" s="6">
        <v>429</v>
      </c>
      <c r="G371" s="6" t="s">
        <v>16</v>
      </c>
      <c r="H371" s="6" t="s">
        <v>3395</v>
      </c>
    </row>
    <row r="372" spans="1:8" ht="18.75" customHeight="1">
      <c r="A372" s="10" t="s">
        <v>822</v>
      </c>
      <c r="B372" s="64" t="s">
        <v>3398</v>
      </c>
      <c r="C372" s="65"/>
      <c r="D372" s="6"/>
      <c r="E372" s="6"/>
      <c r="F372" s="6">
        <v>429</v>
      </c>
      <c r="G372" s="6" t="s">
        <v>16</v>
      </c>
      <c r="H372" s="6" t="s">
        <v>3395</v>
      </c>
    </row>
    <row r="373" spans="1:8" ht="18.75" customHeight="1">
      <c r="A373" s="10" t="s">
        <v>823</v>
      </c>
      <c r="B373" s="64" t="s">
        <v>3399</v>
      </c>
      <c r="C373" s="65"/>
      <c r="D373" s="6"/>
      <c r="E373" s="6"/>
      <c r="F373" s="6">
        <v>429</v>
      </c>
      <c r="G373" s="6" t="s">
        <v>16</v>
      </c>
      <c r="H373" s="6" t="s">
        <v>3395</v>
      </c>
    </row>
    <row r="374" spans="1:8" ht="18.75" customHeight="1">
      <c r="A374" s="10"/>
      <c r="B374" s="62"/>
      <c r="C374" s="63"/>
      <c r="D374" s="6"/>
      <c r="E374" s="6"/>
      <c r="F374" s="6">
        <v>429</v>
      </c>
      <c r="G374" s="6" t="s">
        <v>16</v>
      </c>
      <c r="H374" s="6" t="s">
        <v>3395</v>
      </c>
    </row>
    <row r="375" spans="1:8" ht="18.75" customHeight="1" thickBot="1">
      <c r="A375" s="10"/>
      <c r="B375" s="66"/>
      <c r="C375" s="67"/>
      <c r="D375" s="6"/>
      <c r="E375" s="6"/>
      <c r="F375" s="6">
        <v>429</v>
      </c>
      <c r="G375" s="6" t="s">
        <v>16</v>
      </c>
      <c r="H375" s="6" t="s">
        <v>3395</v>
      </c>
    </row>
    <row r="376" spans="1:8" ht="18.75" customHeight="1" thickBot="1">
      <c r="A376" s="11" t="s">
        <v>3253</v>
      </c>
      <c r="B376" s="25"/>
      <c r="C376" s="7"/>
      <c r="D376" s="6"/>
      <c r="E376" s="6"/>
      <c r="F376" s="6">
        <v>429</v>
      </c>
      <c r="G376" s="6" t="s">
        <v>16</v>
      </c>
      <c r="H376" s="6" t="s">
        <v>3395</v>
      </c>
    </row>
    <row r="377" spans="1:8" ht="18.75" customHeight="1">
      <c r="A377" s="10" t="s">
        <v>3254</v>
      </c>
      <c r="B377" s="34" t="str">
        <f>_xlfn.LET(_xlpm.inp,$B$376,_xlpm.nInp,_xlfn.LET(_xlpm.raw,UPPER(TRIM($B$376)),_xlpm.clean,SUBSTITUTE(SUBSTITUTE(SUBSTITUTE(SUBSTITUTE(SUBSTITUTE(_xlpm.raw,"，",","),"、",","),"；",","),"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77" s="19"/>
      <c r="D377" s="6"/>
      <c r="E377" s="6"/>
      <c r="F377" s="6">
        <v>429</v>
      </c>
      <c r="G377" s="6" t="s">
        <v>16</v>
      </c>
      <c r="H377" s="6" t="s">
        <v>3395</v>
      </c>
    </row>
    <row r="378" spans="1:8" ht="18.75" customHeight="1">
      <c r="A378" s="10" t="s">
        <v>3255</v>
      </c>
      <c r="B378" s="35" t="str">
        <f>_xlfn.LET(_xlpm.inp,$B$376,_xlpm.nStd,_xlfn.LET(_xlpm.raw,UPPER(TRIM($G$368)),_xlpm.clean,SUBSTITUTE(SUBSTITUTE(SUBSTITUTE(SUBSTITUTE(SUBSTITUTE(_xlpm.raw,"，",","),"、",","),"；",","),"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78" s="18"/>
      <c r="D378" s="6"/>
      <c r="E378" s="6"/>
      <c r="F378" s="6">
        <v>429</v>
      </c>
      <c r="G378" s="6" t="s">
        <v>16</v>
      </c>
      <c r="H378" s="6" t="s">
        <v>3395</v>
      </c>
    </row>
    <row r="379" spans="1:8" ht="76.5" customHeight="1">
      <c r="A379" s="37" t="s">
        <v>3256</v>
      </c>
      <c r="B379" s="52" t="str">
        <f>_xlfn.LET(_xlpm.inp,$B$376,_xlpm.p,$H$368,IF(OR(LEN(TRIM(_xlpm.inp))=0,LEN(TRIM(_xlpm.p))=0,_xlpm.p=0),"",_xlpm.p))</f>
        <v/>
      </c>
      <c r="C379" s="53"/>
      <c r="D379" s="6"/>
      <c r="E379" s="6"/>
      <c r="F379" s="6">
        <v>429</v>
      </c>
      <c r="G379" s="6" t="s">
        <v>16</v>
      </c>
      <c r="H379" s="6" t="s">
        <v>3395</v>
      </c>
    </row>
    <row r="380" spans="1:8" ht="18.75" customHeight="1" thickBot="1">
      <c r="A380" s="12"/>
      <c r="B380" s="54"/>
      <c r="C380" s="55"/>
      <c r="D380" s="6"/>
      <c r="E380" s="6"/>
      <c r="F380" s="6">
        <v>429</v>
      </c>
      <c r="G380" s="6" t="s">
        <v>16</v>
      </c>
      <c r="H380" s="6" t="s">
        <v>3395</v>
      </c>
    </row>
    <row r="381" spans="1:8" ht="58.5" customHeight="1" thickTop="1" thickBot="1">
      <c r="A381" s="8" t="s">
        <v>3400</v>
      </c>
      <c r="B381" s="56" t="s">
        <v>3401</v>
      </c>
      <c r="C381" s="73"/>
      <c r="D381" s="6"/>
      <c r="E381" s="6"/>
      <c r="F381" s="6">
        <v>430</v>
      </c>
      <c r="G381" s="6" t="s">
        <v>16</v>
      </c>
      <c r="H381" s="6" t="s">
        <v>3402</v>
      </c>
    </row>
    <row r="382" spans="1:8" ht="18.75" customHeight="1">
      <c r="A382" s="9"/>
      <c r="B382" s="74"/>
      <c r="C382" s="75"/>
      <c r="D382" s="6"/>
      <c r="E382" s="6"/>
      <c r="F382" s="6">
        <v>430</v>
      </c>
      <c r="G382" s="6" t="s">
        <v>16</v>
      </c>
      <c r="H382" s="6" t="s">
        <v>3402</v>
      </c>
    </row>
    <row r="383" spans="1:8" ht="18.75" customHeight="1">
      <c r="A383" s="10" t="s">
        <v>820</v>
      </c>
      <c r="B383" s="64" t="s">
        <v>3403</v>
      </c>
      <c r="C383" s="65"/>
      <c r="D383" s="6"/>
      <c r="E383" s="6"/>
      <c r="F383" s="6">
        <v>430</v>
      </c>
      <c r="G383" s="6" t="s">
        <v>16</v>
      </c>
      <c r="H383" s="6" t="s">
        <v>3402</v>
      </c>
    </row>
    <row r="384" spans="1:8" ht="18.75" customHeight="1">
      <c r="A384" s="10" t="s">
        <v>821</v>
      </c>
      <c r="B384" s="64" t="s">
        <v>3404</v>
      </c>
      <c r="C384" s="65"/>
      <c r="D384" s="6"/>
      <c r="E384" s="6"/>
      <c r="F384" s="6">
        <v>430</v>
      </c>
      <c r="G384" s="6" t="s">
        <v>16</v>
      </c>
      <c r="H384" s="6" t="s">
        <v>3402</v>
      </c>
    </row>
    <row r="385" spans="1:8" ht="18.75" customHeight="1">
      <c r="A385" s="10" t="s">
        <v>822</v>
      </c>
      <c r="B385" s="64" t="s">
        <v>3405</v>
      </c>
      <c r="C385" s="65"/>
      <c r="D385" s="6"/>
      <c r="E385" s="6"/>
      <c r="F385" s="6">
        <v>430</v>
      </c>
      <c r="G385" s="6" t="s">
        <v>16</v>
      </c>
      <c r="H385" s="6" t="s">
        <v>3402</v>
      </c>
    </row>
    <row r="386" spans="1:8" ht="18.75" customHeight="1">
      <c r="A386" s="10" t="s">
        <v>823</v>
      </c>
      <c r="B386" s="64" t="s">
        <v>3406</v>
      </c>
      <c r="C386" s="65"/>
      <c r="D386" s="6"/>
      <c r="E386" s="6"/>
      <c r="F386" s="6">
        <v>430</v>
      </c>
      <c r="G386" s="6" t="s">
        <v>16</v>
      </c>
      <c r="H386" s="6" t="s">
        <v>3402</v>
      </c>
    </row>
    <row r="387" spans="1:8" ht="18.75" customHeight="1">
      <c r="A387" s="10"/>
      <c r="B387" s="62"/>
      <c r="C387" s="63"/>
      <c r="D387" s="6"/>
      <c r="E387" s="6"/>
      <c r="F387" s="6">
        <v>430</v>
      </c>
      <c r="G387" s="6" t="s">
        <v>16</v>
      </c>
      <c r="H387" s="6" t="s">
        <v>3402</v>
      </c>
    </row>
    <row r="388" spans="1:8" ht="18.75" customHeight="1" thickBot="1">
      <c r="A388" s="10"/>
      <c r="B388" s="66"/>
      <c r="C388" s="67"/>
      <c r="D388" s="6"/>
      <c r="E388" s="6"/>
      <c r="F388" s="6">
        <v>430</v>
      </c>
      <c r="G388" s="6" t="s">
        <v>16</v>
      </c>
      <c r="H388" s="6" t="s">
        <v>3402</v>
      </c>
    </row>
    <row r="389" spans="1:8" ht="18.75" customHeight="1" thickBot="1">
      <c r="A389" s="11" t="s">
        <v>3253</v>
      </c>
      <c r="B389" s="25"/>
      <c r="C389" s="7"/>
      <c r="D389" s="6"/>
      <c r="E389" s="6"/>
      <c r="F389" s="6">
        <v>430</v>
      </c>
      <c r="G389" s="6" t="s">
        <v>16</v>
      </c>
      <c r="H389" s="6" t="s">
        <v>3402</v>
      </c>
    </row>
    <row r="390" spans="1:8" ht="18.75" customHeight="1">
      <c r="A390" s="10" t="s">
        <v>3254</v>
      </c>
      <c r="B390" s="34" t="str">
        <f>_xlfn.LET(_xlpm.inp,$B$389,_xlpm.nInp,_xlfn.LET(_xlpm.raw,UPPER(TRIM($B$389)),_xlpm.clean,SUBSTITUTE(SUBSTITUTE(SUBSTITUTE(SUBSTITUTE(SUBSTITUTE(_xlpm.raw,"，",","),"、",","),"；",","),"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0" s="19"/>
      <c r="D390" s="6"/>
      <c r="E390" s="6"/>
      <c r="F390" s="6">
        <v>430</v>
      </c>
      <c r="G390" s="6" t="s">
        <v>16</v>
      </c>
      <c r="H390" s="6" t="s">
        <v>3402</v>
      </c>
    </row>
    <row r="391" spans="1:8" ht="18.75" customHeight="1">
      <c r="A391" s="10" t="s">
        <v>3255</v>
      </c>
      <c r="B391" s="35" t="str">
        <f>_xlfn.LET(_xlpm.inp,$B$389,_xlpm.nStd,_xlfn.LET(_xlpm.raw,UPPER(TRIM($G$381)),_xlpm.clean,SUBSTITUTE(SUBSTITUTE(SUBSTITUTE(SUBSTITUTE(SUBSTITUTE(_xlpm.raw,"，",","),"、",","),"；",","),"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91" s="18"/>
      <c r="D391" s="6"/>
      <c r="E391" s="6"/>
      <c r="F391" s="6">
        <v>430</v>
      </c>
      <c r="G391" s="6" t="s">
        <v>16</v>
      </c>
      <c r="H391" s="6" t="s">
        <v>3402</v>
      </c>
    </row>
    <row r="392" spans="1:8" ht="76.5" customHeight="1">
      <c r="A392" s="37" t="s">
        <v>3256</v>
      </c>
      <c r="B392" s="52" t="str">
        <f>_xlfn.LET(_xlpm.inp,$B$389,_xlpm.p,$H$381,IF(OR(LEN(TRIM(_xlpm.inp))=0,LEN(TRIM(_xlpm.p))=0,_xlpm.p=0),"",_xlpm.p))</f>
        <v/>
      </c>
      <c r="C392" s="53"/>
      <c r="D392" s="6"/>
      <c r="E392" s="6"/>
      <c r="F392" s="6">
        <v>430</v>
      </c>
      <c r="G392" s="6" t="s">
        <v>16</v>
      </c>
      <c r="H392" s="6" t="s">
        <v>3402</v>
      </c>
    </row>
    <row r="393" spans="1:8" ht="18.75" customHeight="1" thickBot="1">
      <c r="A393" s="12"/>
      <c r="B393" s="54"/>
      <c r="C393" s="55"/>
      <c r="D393" s="6"/>
      <c r="E393" s="6"/>
      <c r="F393" s="6">
        <v>430</v>
      </c>
      <c r="G393" s="6" t="s">
        <v>16</v>
      </c>
      <c r="H393" s="6" t="s">
        <v>3402</v>
      </c>
    </row>
    <row r="394" spans="1:8" ht="58.5" customHeight="1" thickTop="1" thickBot="1">
      <c r="A394" s="8" t="s">
        <v>3170</v>
      </c>
      <c r="B394" s="56" t="s">
        <v>3407</v>
      </c>
      <c r="C394" s="73"/>
      <c r="D394" s="6"/>
      <c r="E394" s="6"/>
      <c r="F394" s="6">
        <v>431</v>
      </c>
      <c r="G394" s="6" t="s">
        <v>27</v>
      </c>
      <c r="H394" s="6" t="s">
        <v>3408</v>
      </c>
    </row>
    <row r="395" spans="1:8" ht="18.75" customHeight="1">
      <c r="A395" s="9"/>
      <c r="B395" s="74"/>
      <c r="C395" s="75"/>
      <c r="D395" s="6"/>
      <c r="E395" s="6"/>
      <c r="F395" s="6">
        <v>431</v>
      </c>
      <c r="G395" s="6" t="s">
        <v>27</v>
      </c>
      <c r="H395" s="6" t="s">
        <v>3408</v>
      </c>
    </row>
    <row r="396" spans="1:8" ht="18.75" customHeight="1">
      <c r="A396" s="10" t="s">
        <v>107</v>
      </c>
      <c r="B396" s="64" t="s">
        <v>3409</v>
      </c>
      <c r="C396" s="65"/>
      <c r="D396" s="6"/>
      <c r="E396" s="6"/>
      <c r="F396" s="6">
        <v>431</v>
      </c>
      <c r="G396" s="6" t="s">
        <v>27</v>
      </c>
      <c r="H396" s="6" t="s">
        <v>3408</v>
      </c>
    </row>
    <row r="397" spans="1:8" ht="18.75" customHeight="1">
      <c r="A397" s="10" t="s">
        <v>108</v>
      </c>
      <c r="B397" s="64" t="s">
        <v>3410</v>
      </c>
      <c r="C397" s="65"/>
      <c r="D397" s="6"/>
      <c r="E397" s="6"/>
      <c r="F397" s="6">
        <v>431</v>
      </c>
      <c r="G397" s="6" t="s">
        <v>27</v>
      </c>
      <c r="H397" s="6" t="s">
        <v>3408</v>
      </c>
    </row>
    <row r="398" spans="1:8" ht="18.75" customHeight="1">
      <c r="A398" s="10" t="s">
        <v>109</v>
      </c>
      <c r="B398" s="64" t="s">
        <v>3411</v>
      </c>
      <c r="C398" s="65"/>
      <c r="D398" s="6"/>
      <c r="E398" s="6"/>
      <c r="F398" s="6">
        <v>431</v>
      </c>
      <c r="G398" s="6" t="s">
        <v>27</v>
      </c>
      <c r="H398" s="6" t="s">
        <v>3408</v>
      </c>
    </row>
    <row r="399" spans="1:8" ht="18.75" customHeight="1">
      <c r="A399" s="10" t="s">
        <v>110</v>
      </c>
      <c r="B399" s="64" t="s">
        <v>3412</v>
      </c>
      <c r="C399" s="65"/>
      <c r="D399" s="6"/>
      <c r="E399" s="6"/>
      <c r="F399" s="6">
        <v>431</v>
      </c>
      <c r="G399" s="6" t="s">
        <v>27</v>
      </c>
      <c r="H399" s="6" t="s">
        <v>3408</v>
      </c>
    </row>
    <row r="400" spans="1:8" ht="18.75" customHeight="1">
      <c r="A400" s="10"/>
      <c r="B400" s="62"/>
      <c r="C400" s="63"/>
      <c r="D400" s="6"/>
      <c r="E400" s="6"/>
      <c r="F400" s="6">
        <v>431</v>
      </c>
      <c r="G400" s="6" t="s">
        <v>27</v>
      </c>
      <c r="H400" s="6" t="s">
        <v>3408</v>
      </c>
    </row>
    <row r="401" spans="1:8" ht="18.75" customHeight="1" thickBot="1">
      <c r="A401" s="10"/>
      <c r="B401" s="66"/>
      <c r="C401" s="67"/>
      <c r="D401" s="6"/>
      <c r="E401" s="6"/>
      <c r="F401" s="6">
        <v>431</v>
      </c>
      <c r="G401" s="6" t="s">
        <v>27</v>
      </c>
      <c r="H401" s="6" t="s">
        <v>3408</v>
      </c>
    </row>
    <row r="402" spans="1:8" ht="18.75" customHeight="1" thickBot="1">
      <c r="A402" s="11" t="s">
        <v>111</v>
      </c>
      <c r="B402" s="25"/>
      <c r="C402" s="7"/>
      <c r="D402" s="6"/>
      <c r="E402" s="6"/>
      <c r="F402" s="6">
        <v>431</v>
      </c>
      <c r="G402" s="6" t="s">
        <v>27</v>
      </c>
      <c r="H402" s="6" t="s">
        <v>3408</v>
      </c>
    </row>
    <row r="403" spans="1:8" ht="18.75" customHeight="1">
      <c r="A403" s="10" t="s">
        <v>112</v>
      </c>
      <c r="B403" s="34" t="str">
        <f>_xlfn.LET(_xlpm.inp,$B$402,_xlpm.nInp,_xlfn.LET(_xlpm.raw,UPPER(TRIM($B$402)),_xlpm.clean,SUBSTITUTE(SUBSTITUTE(SUBSTITUTE(SUBSTITUTE(SUBSTITUTE(_xlpm.raw,"，",","),"、",","),"；",","),"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03" s="19"/>
      <c r="D403" s="6"/>
      <c r="E403" s="6"/>
      <c r="F403" s="6">
        <v>431</v>
      </c>
      <c r="G403" s="6" t="s">
        <v>27</v>
      </c>
      <c r="H403" s="6" t="s">
        <v>3408</v>
      </c>
    </row>
    <row r="404" spans="1:8" ht="18.75" customHeight="1">
      <c r="A404" s="10" t="s">
        <v>113</v>
      </c>
      <c r="B404" s="35" t="str">
        <f>_xlfn.LET(_xlpm.inp,$B$402,_xlpm.nStd,_xlfn.LET(_xlpm.raw,UPPER(TRIM($G$394)),_xlpm.clean,SUBSTITUTE(SUBSTITUTE(SUBSTITUTE(SUBSTITUTE(SUBSTITUTE(_xlpm.raw,"，",","),"、",","),"；",","),"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4" s="18"/>
      <c r="D404" s="6"/>
      <c r="E404" s="6"/>
      <c r="F404" s="6">
        <v>431</v>
      </c>
      <c r="G404" s="6" t="s">
        <v>27</v>
      </c>
      <c r="H404" s="6" t="s">
        <v>3408</v>
      </c>
    </row>
    <row r="405" spans="1:8" ht="18.75" customHeight="1">
      <c r="A405" s="37" t="s">
        <v>114</v>
      </c>
      <c r="B405" s="52" t="str">
        <f>_xlfn.LET(_xlpm.inp,$B$402,_xlpm.p,$H$394,IF(OR(LEN(TRIM(_xlpm.inp))=0,LEN(TRIM(_xlpm.p))=0,_xlpm.p=0),"",_xlpm.p))</f>
        <v/>
      </c>
      <c r="C405" s="53"/>
      <c r="D405" s="6"/>
      <c r="E405" s="6"/>
      <c r="F405" s="6">
        <v>431</v>
      </c>
      <c r="G405" s="6" t="s">
        <v>27</v>
      </c>
      <c r="H405" s="6" t="s">
        <v>3408</v>
      </c>
    </row>
    <row r="406" spans="1:8" ht="18.75" customHeight="1" thickBot="1">
      <c r="A406" s="12"/>
      <c r="B406" s="54"/>
      <c r="C406" s="55"/>
      <c r="D406" s="6"/>
      <c r="E406" s="6"/>
      <c r="F406" s="6">
        <v>431</v>
      </c>
      <c r="G406" s="6" t="s">
        <v>27</v>
      </c>
      <c r="H406" s="6" t="s">
        <v>3408</v>
      </c>
    </row>
    <row r="407" spans="1:8" ht="58.5" customHeight="1" thickTop="1" thickBot="1">
      <c r="A407" s="8" t="s">
        <v>3171</v>
      </c>
      <c r="B407" s="56" t="s">
        <v>3413</v>
      </c>
      <c r="C407" s="73"/>
      <c r="D407" s="6"/>
      <c r="E407" s="6"/>
      <c r="F407" s="6">
        <v>432</v>
      </c>
      <c r="G407" s="6" t="s">
        <v>27</v>
      </c>
      <c r="H407" s="6" t="s">
        <v>3414</v>
      </c>
    </row>
    <row r="408" spans="1:8" ht="18.75" customHeight="1">
      <c r="A408" s="9"/>
      <c r="B408" s="74"/>
      <c r="C408" s="75"/>
      <c r="D408" s="6"/>
      <c r="E408" s="6"/>
      <c r="F408" s="6">
        <v>432</v>
      </c>
      <c r="G408" s="6" t="s">
        <v>27</v>
      </c>
      <c r="H408" s="6" t="s">
        <v>3414</v>
      </c>
    </row>
    <row r="409" spans="1:8" ht="18.75" customHeight="1">
      <c r="A409" s="10" t="s">
        <v>107</v>
      </c>
      <c r="B409" s="64" t="s">
        <v>3415</v>
      </c>
      <c r="C409" s="65"/>
      <c r="D409" s="6"/>
      <c r="E409" s="6"/>
      <c r="F409" s="6">
        <v>432</v>
      </c>
      <c r="G409" s="6" t="s">
        <v>27</v>
      </c>
      <c r="H409" s="6" t="s">
        <v>3414</v>
      </c>
    </row>
    <row r="410" spans="1:8" ht="18.75" customHeight="1">
      <c r="A410" s="10" t="s">
        <v>108</v>
      </c>
      <c r="B410" s="64" t="s">
        <v>3416</v>
      </c>
      <c r="C410" s="65"/>
      <c r="D410" s="6"/>
      <c r="E410" s="6"/>
      <c r="F410" s="6">
        <v>432</v>
      </c>
      <c r="G410" s="6" t="s">
        <v>27</v>
      </c>
      <c r="H410" s="6" t="s">
        <v>3414</v>
      </c>
    </row>
    <row r="411" spans="1:8" ht="18.75" customHeight="1">
      <c r="A411" s="10" t="s">
        <v>109</v>
      </c>
      <c r="B411" s="64" t="s">
        <v>3417</v>
      </c>
      <c r="C411" s="65"/>
      <c r="D411" s="6"/>
      <c r="E411" s="6"/>
      <c r="F411" s="6">
        <v>432</v>
      </c>
      <c r="G411" s="6" t="s">
        <v>27</v>
      </c>
      <c r="H411" s="6" t="s">
        <v>3414</v>
      </c>
    </row>
    <row r="412" spans="1:8" ht="18.75" customHeight="1">
      <c r="A412" s="10" t="s">
        <v>110</v>
      </c>
      <c r="B412" s="64" t="s">
        <v>3418</v>
      </c>
      <c r="C412" s="65"/>
      <c r="D412" s="6"/>
      <c r="E412" s="6"/>
      <c r="F412" s="6">
        <v>432</v>
      </c>
      <c r="G412" s="6" t="s">
        <v>27</v>
      </c>
      <c r="H412" s="6" t="s">
        <v>3414</v>
      </c>
    </row>
    <row r="413" spans="1:8" ht="18.75" customHeight="1">
      <c r="A413" s="10"/>
      <c r="B413" s="62"/>
      <c r="C413" s="63"/>
      <c r="D413" s="6"/>
      <c r="E413" s="6"/>
      <c r="F413" s="6">
        <v>432</v>
      </c>
      <c r="G413" s="6" t="s">
        <v>27</v>
      </c>
      <c r="H413" s="6" t="s">
        <v>3414</v>
      </c>
    </row>
    <row r="414" spans="1:8" ht="18.75" customHeight="1" thickBot="1">
      <c r="A414" s="10"/>
      <c r="B414" s="66"/>
      <c r="C414" s="67"/>
      <c r="D414" s="6"/>
      <c r="E414" s="6"/>
      <c r="F414" s="6">
        <v>432</v>
      </c>
      <c r="G414" s="6" t="s">
        <v>27</v>
      </c>
      <c r="H414" s="6" t="s">
        <v>3414</v>
      </c>
    </row>
    <row r="415" spans="1:8" ht="18.75" customHeight="1" thickBot="1">
      <c r="A415" s="11" t="s">
        <v>111</v>
      </c>
      <c r="B415" s="25"/>
      <c r="C415" s="7"/>
      <c r="D415" s="6"/>
      <c r="E415" s="6"/>
      <c r="F415" s="6">
        <v>432</v>
      </c>
      <c r="G415" s="6" t="s">
        <v>27</v>
      </c>
      <c r="H415" s="6" t="s">
        <v>3414</v>
      </c>
    </row>
    <row r="416" spans="1:8" ht="18.75" customHeight="1">
      <c r="A416" s="10" t="s">
        <v>112</v>
      </c>
      <c r="B416" s="34" t="str">
        <f>_xlfn.LET(_xlpm.inp,$B$415,_xlpm.nInp,_xlfn.LET(_xlpm.raw,UPPER(TRIM($B$415)),_xlpm.clean,SUBSTITUTE(SUBSTITUTE(SUBSTITUTE(SUBSTITUTE(SUBSTITUTE(_xlpm.raw,"，",","),"、",","),"；",","),"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16" s="19"/>
      <c r="D416" s="6"/>
      <c r="E416" s="6"/>
      <c r="F416" s="6">
        <v>432</v>
      </c>
      <c r="G416" s="6" t="s">
        <v>27</v>
      </c>
      <c r="H416" s="6" t="s">
        <v>3414</v>
      </c>
    </row>
    <row r="417" spans="1:8" ht="18.75" customHeight="1">
      <c r="A417" s="10" t="s">
        <v>113</v>
      </c>
      <c r="B417" s="35" t="str">
        <f>_xlfn.LET(_xlpm.inp,$B$415,_xlpm.nStd,_xlfn.LET(_xlpm.raw,UPPER(TRIM($G$407)),_xlpm.clean,SUBSTITUTE(SUBSTITUTE(SUBSTITUTE(SUBSTITUTE(SUBSTITUTE(_xlpm.raw,"，",","),"、",","),"；",","),"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17" s="18"/>
      <c r="D417" s="6"/>
      <c r="E417" s="6"/>
      <c r="F417" s="6">
        <v>432</v>
      </c>
      <c r="G417" s="6" t="s">
        <v>27</v>
      </c>
      <c r="H417" s="6" t="s">
        <v>3414</v>
      </c>
    </row>
    <row r="418" spans="1:8" ht="18.75" customHeight="1">
      <c r="A418" s="37" t="s">
        <v>114</v>
      </c>
      <c r="B418" s="52" t="str">
        <f>_xlfn.LET(_xlpm.inp,$B$415,_xlpm.p,$H$407,IF(OR(LEN(TRIM(_xlpm.inp))=0,LEN(TRIM(_xlpm.p))=0,_xlpm.p=0),"",_xlpm.p))</f>
        <v/>
      </c>
      <c r="C418" s="53"/>
      <c r="D418" s="6"/>
      <c r="E418" s="6"/>
      <c r="F418" s="6">
        <v>432</v>
      </c>
      <c r="G418" s="6" t="s">
        <v>27</v>
      </c>
      <c r="H418" s="6" t="s">
        <v>3414</v>
      </c>
    </row>
    <row r="419" spans="1:8" ht="18.75" customHeight="1" thickBot="1">
      <c r="A419" s="12"/>
      <c r="B419" s="54"/>
      <c r="C419" s="55"/>
      <c r="D419" s="6"/>
      <c r="E419" s="6"/>
      <c r="F419" s="6">
        <v>432</v>
      </c>
      <c r="G419" s="6" t="s">
        <v>27</v>
      </c>
      <c r="H419" s="6" t="s">
        <v>3414</v>
      </c>
    </row>
    <row r="420" spans="1:8" ht="58.5" customHeight="1" thickTop="1" thickBot="1">
      <c r="A420" s="8" t="s">
        <v>3172</v>
      </c>
      <c r="B420" s="56" t="s">
        <v>3419</v>
      </c>
      <c r="C420" s="73"/>
      <c r="D420" s="6"/>
      <c r="E420" s="6"/>
      <c r="F420" s="6">
        <v>433</v>
      </c>
      <c r="G420" s="6" t="s">
        <v>26</v>
      </c>
      <c r="H420" s="6" t="s">
        <v>3420</v>
      </c>
    </row>
    <row r="421" spans="1:8" ht="18.75" customHeight="1">
      <c r="A421" s="9"/>
      <c r="B421" s="74"/>
      <c r="C421" s="75"/>
      <c r="D421" s="6"/>
      <c r="E421" s="6"/>
      <c r="F421" s="6">
        <v>433</v>
      </c>
      <c r="G421" s="6" t="s">
        <v>26</v>
      </c>
      <c r="H421" s="6" t="s">
        <v>3420</v>
      </c>
    </row>
    <row r="422" spans="1:8" ht="18.75" customHeight="1">
      <c r="A422" s="10" t="s">
        <v>107</v>
      </c>
      <c r="B422" s="64" t="s">
        <v>3421</v>
      </c>
      <c r="C422" s="65"/>
      <c r="D422" s="6"/>
      <c r="E422" s="6"/>
      <c r="F422" s="6">
        <v>433</v>
      </c>
      <c r="G422" s="6" t="s">
        <v>26</v>
      </c>
      <c r="H422" s="6" t="s">
        <v>3420</v>
      </c>
    </row>
    <row r="423" spans="1:8" ht="18.75" customHeight="1">
      <c r="A423" s="10" t="s">
        <v>108</v>
      </c>
      <c r="B423" s="64" t="s">
        <v>3422</v>
      </c>
      <c r="C423" s="65"/>
      <c r="D423" s="6"/>
      <c r="E423" s="6"/>
      <c r="F423" s="6">
        <v>433</v>
      </c>
      <c r="G423" s="6" t="s">
        <v>26</v>
      </c>
      <c r="H423" s="6" t="s">
        <v>3420</v>
      </c>
    </row>
    <row r="424" spans="1:8" ht="18.75" customHeight="1">
      <c r="A424" s="10" t="s">
        <v>109</v>
      </c>
      <c r="B424" s="64" t="s">
        <v>2803</v>
      </c>
      <c r="C424" s="65"/>
      <c r="D424" s="6"/>
      <c r="E424" s="6"/>
      <c r="F424" s="6">
        <v>433</v>
      </c>
      <c r="G424" s="6" t="s">
        <v>26</v>
      </c>
      <c r="H424" s="6" t="s">
        <v>3420</v>
      </c>
    </row>
    <row r="425" spans="1:8" ht="18.75" customHeight="1">
      <c r="A425" s="10" t="s">
        <v>110</v>
      </c>
      <c r="B425" s="64" t="s">
        <v>2846</v>
      </c>
      <c r="C425" s="65"/>
      <c r="D425" s="6"/>
      <c r="E425" s="6"/>
      <c r="F425" s="6">
        <v>433</v>
      </c>
      <c r="G425" s="6" t="s">
        <v>26</v>
      </c>
      <c r="H425" s="6" t="s">
        <v>3420</v>
      </c>
    </row>
    <row r="426" spans="1:8" ht="18.75" customHeight="1">
      <c r="A426" s="10"/>
      <c r="B426" s="62"/>
      <c r="C426" s="63"/>
      <c r="D426" s="6"/>
      <c r="E426" s="6"/>
      <c r="F426" s="6">
        <v>433</v>
      </c>
      <c r="G426" s="6" t="s">
        <v>26</v>
      </c>
      <c r="H426" s="6" t="s">
        <v>3420</v>
      </c>
    </row>
    <row r="427" spans="1:8" ht="18.75" customHeight="1" thickBot="1">
      <c r="A427" s="10"/>
      <c r="B427" s="66"/>
      <c r="C427" s="67"/>
      <c r="D427" s="6"/>
      <c r="E427" s="6"/>
      <c r="F427" s="6">
        <v>433</v>
      </c>
      <c r="G427" s="6" t="s">
        <v>26</v>
      </c>
      <c r="H427" s="6" t="s">
        <v>3420</v>
      </c>
    </row>
    <row r="428" spans="1:8" ht="18.75" customHeight="1" thickBot="1">
      <c r="A428" s="11" t="s">
        <v>111</v>
      </c>
      <c r="B428" s="25"/>
      <c r="C428" s="7"/>
      <c r="D428" s="6"/>
      <c r="E428" s="6"/>
      <c r="F428" s="6">
        <v>433</v>
      </c>
      <c r="G428" s="6" t="s">
        <v>26</v>
      </c>
      <c r="H428" s="6" t="s">
        <v>3420</v>
      </c>
    </row>
    <row r="429" spans="1:8" ht="18.75" customHeight="1">
      <c r="A429" s="10" t="s">
        <v>112</v>
      </c>
      <c r="B429" s="34" t="str">
        <f>_xlfn.LET(_xlpm.inp,$B$428,_xlpm.nInp,_xlfn.LET(_xlpm.raw,UPPER(TRIM($B$428)),_xlpm.clean,SUBSTITUTE(SUBSTITUTE(SUBSTITUTE(SUBSTITUTE(SUBSTITUTE(_xlpm.raw,"，",","),"、",","),"；",","),"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29" s="19"/>
      <c r="D429" s="6"/>
      <c r="E429" s="6"/>
      <c r="F429" s="6">
        <v>433</v>
      </c>
      <c r="G429" s="6" t="s">
        <v>26</v>
      </c>
      <c r="H429" s="6" t="s">
        <v>3420</v>
      </c>
    </row>
    <row r="430" spans="1:8" ht="18.75" customHeight="1">
      <c r="A430" s="10" t="s">
        <v>113</v>
      </c>
      <c r="B430" s="35" t="str">
        <f>_xlfn.LET(_xlpm.inp,$B$428,_xlpm.nStd,_xlfn.LET(_xlpm.raw,UPPER(TRIM($G$420)),_xlpm.clean,SUBSTITUTE(SUBSTITUTE(SUBSTITUTE(SUBSTITUTE(SUBSTITUTE(_xlpm.raw,"，",","),"、",","),"；",","),"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30" s="18"/>
      <c r="D430" s="6"/>
      <c r="E430" s="6"/>
      <c r="F430" s="6">
        <v>433</v>
      </c>
      <c r="G430" s="6" t="s">
        <v>26</v>
      </c>
      <c r="H430" s="6" t="s">
        <v>3420</v>
      </c>
    </row>
    <row r="431" spans="1:8" ht="18.75" customHeight="1">
      <c r="A431" s="37" t="s">
        <v>114</v>
      </c>
      <c r="B431" s="52" t="str">
        <f>_xlfn.LET(_xlpm.inp,$B$428,_xlpm.p,$H$420,IF(OR(LEN(TRIM(_xlpm.inp))=0,LEN(TRIM(_xlpm.p))=0,_xlpm.p=0),"",_xlpm.p))</f>
        <v/>
      </c>
      <c r="C431" s="53"/>
      <c r="D431" s="6"/>
      <c r="E431" s="6"/>
      <c r="F431" s="6">
        <v>433</v>
      </c>
      <c r="G431" s="6" t="s">
        <v>26</v>
      </c>
      <c r="H431" s="6" t="s">
        <v>3420</v>
      </c>
    </row>
    <row r="432" spans="1:8" ht="18.75" customHeight="1" thickBot="1">
      <c r="A432" s="12"/>
      <c r="B432" s="54"/>
      <c r="C432" s="55"/>
      <c r="D432" s="6"/>
      <c r="E432" s="6"/>
      <c r="F432" s="6">
        <v>433</v>
      </c>
      <c r="G432" s="6" t="s">
        <v>26</v>
      </c>
      <c r="H432" s="6" t="s">
        <v>3420</v>
      </c>
    </row>
    <row r="433" spans="1:8" ht="58.5" customHeight="1" thickTop="1" thickBot="1">
      <c r="A433" s="8" t="s">
        <v>3173</v>
      </c>
      <c r="B433" s="56" t="s">
        <v>3423</v>
      </c>
      <c r="C433" s="73"/>
      <c r="D433" s="6"/>
      <c r="E433" s="6"/>
      <c r="F433" s="6">
        <v>434</v>
      </c>
      <c r="G433" s="6" t="s">
        <v>27</v>
      </c>
      <c r="H433" s="6" t="s">
        <v>3424</v>
      </c>
    </row>
    <row r="434" spans="1:8" ht="18.75" customHeight="1">
      <c r="A434" s="9"/>
      <c r="B434" s="74"/>
      <c r="C434" s="75"/>
      <c r="D434" s="6"/>
      <c r="E434" s="6"/>
      <c r="F434" s="6">
        <v>434</v>
      </c>
      <c r="G434" s="6" t="s">
        <v>27</v>
      </c>
      <c r="H434" s="6" t="s">
        <v>3424</v>
      </c>
    </row>
    <row r="435" spans="1:8" ht="18.75" customHeight="1">
      <c r="A435" s="10" t="s">
        <v>107</v>
      </c>
      <c r="B435" s="64" t="s">
        <v>3425</v>
      </c>
      <c r="C435" s="65"/>
      <c r="D435" s="6"/>
      <c r="E435" s="6"/>
      <c r="F435" s="6">
        <v>434</v>
      </c>
      <c r="G435" s="6" t="s">
        <v>27</v>
      </c>
      <c r="H435" s="6" t="s">
        <v>3424</v>
      </c>
    </row>
    <row r="436" spans="1:8" ht="18.75" customHeight="1">
      <c r="A436" s="10" t="s">
        <v>108</v>
      </c>
      <c r="B436" s="64" t="s">
        <v>3426</v>
      </c>
      <c r="C436" s="65"/>
      <c r="D436" s="6"/>
      <c r="E436" s="6"/>
      <c r="F436" s="6">
        <v>434</v>
      </c>
      <c r="G436" s="6" t="s">
        <v>27</v>
      </c>
      <c r="H436" s="6" t="s">
        <v>3424</v>
      </c>
    </row>
    <row r="437" spans="1:8" ht="18.75" customHeight="1">
      <c r="A437" s="10" t="s">
        <v>109</v>
      </c>
      <c r="B437" s="64" t="s">
        <v>3427</v>
      </c>
      <c r="C437" s="65"/>
      <c r="D437" s="6"/>
      <c r="E437" s="6"/>
      <c r="F437" s="6">
        <v>434</v>
      </c>
      <c r="G437" s="6" t="s">
        <v>27</v>
      </c>
      <c r="H437" s="6" t="s">
        <v>3424</v>
      </c>
    </row>
    <row r="438" spans="1:8" ht="18.75" customHeight="1">
      <c r="A438" s="10" t="s">
        <v>110</v>
      </c>
      <c r="B438" s="64" t="s">
        <v>3428</v>
      </c>
      <c r="C438" s="65"/>
      <c r="D438" s="6"/>
      <c r="E438" s="6"/>
      <c r="F438" s="6">
        <v>434</v>
      </c>
      <c r="G438" s="6" t="s">
        <v>27</v>
      </c>
      <c r="H438" s="6" t="s">
        <v>3424</v>
      </c>
    </row>
    <row r="439" spans="1:8" ht="18.75" customHeight="1">
      <c r="A439" s="10"/>
      <c r="B439" s="62"/>
      <c r="C439" s="63"/>
      <c r="D439" s="6"/>
      <c r="E439" s="6"/>
      <c r="F439" s="6">
        <v>434</v>
      </c>
      <c r="G439" s="6" t="s">
        <v>27</v>
      </c>
      <c r="H439" s="6" t="s">
        <v>3424</v>
      </c>
    </row>
    <row r="440" spans="1:8" ht="18.75" customHeight="1" thickBot="1">
      <c r="A440" s="10"/>
      <c r="B440" s="66"/>
      <c r="C440" s="67"/>
      <c r="D440" s="6"/>
      <c r="E440" s="6"/>
      <c r="F440" s="6">
        <v>434</v>
      </c>
      <c r="G440" s="6" t="s">
        <v>27</v>
      </c>
      <c r="H440" s="6" t="s">
        <v>3424</v>
      </c>
    </row>
    <row r="441" spans="1:8" ht="18.75" customHeight="1" thickBot="1">
      <c r="A441" s="11" t="s">
        <v>111</v>
      </c>
      <c r="B441" s="25"/>
      <c r="C441" s="7"/>
      <c r="D441" s="6"/>
      <c r="E441" s="6"/>
      <c r="F441" s="6">
        <v>434</v>
      </c>
      <c r="G441" s="6" t="s">
        <v>27</v>
      </c>
      <c r="H441" s="6" t="s">
        <v>3424</v>
      </c>
    </row>
    <row r="442" spans="1:8" ht="18.75" customHeight="1">
      <c r="A442" s="10" t="s">
        <v>112</v>
      </c>
      <c r="B442" s="34" t="str">
        <f>_xlfn.LET(_xlpm.inp,$B$441,_xlpm.nInp,_xlfn.LET(_xlpm.raw,UPPER(TRIM($B$441)),_xlpm.clean,SUBSTITUTE(SUBSTITUTE(SUBSTITUTE(SUBSTITUTE(SUBSTITUTE(_xlpm.raw,"，",","),"、",","),"；",","),"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42" s="19"/>
      <c r="D442" s="6"/>
      <c r="E442" s="6"/>
      <c r="F442" s="6">
        <v>434</v>
      </c>
      <c r="G442" s="6" t="s">
        <v>27</v>
      </c>
      <c r="H442" s="6" t="s">
        <v>3424</v>
      </c>
    </row>
    <row r="443" spans="1:8" ht="18.75" customHeight="1">
      <c r="A443" s="10" t="s">
        <v>113</v>
      </c>
      <c r="B443" s="35" t="str">
        <f>_xlfn.LET(_xlpm.inp,$B$441,_xlpm.nStd,_xlfn.LET(_xlpm.raw,UPPER(TRIM($G$433)),_xlpm.clean,SUBSTITUTE(SUBSTITUTE(SUBSTITUTE(SUBSTITUTE(SUBSTITUTE(_xlpm.raw,"，",","),"、",","),"；",","),"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43" s="18"/>
      <c r="D443" s="6"/>
      <c r="E443" s="6"/>
      <c r="F443" s="6">
        <v>434</v>
      </c>
      <c r="G443" s="6" t="s">
        <v>27</v>
      </c>
      <c r="H443" s="6" t="s">
        <v>3424</v>
      </c>
    </row>
    <row r="444" spans="1:8" ht="18.75" customHeight="1">
      <c r="A444" s="37" t="s">
        <v>114</v>
      </c>
      <c r="B444" s="52" t="str">
        <f>_xlfn.LET(_xlpm.inp,$B$441,_xlpm.p,$H$433,IF(OR(LEN(TRIM(_xlpm.inp))=0,LEN(TRIM(_xlpm.p))=0,_xlpm.p=0),"",_xlpm.p))</f>
        <v/>
      </c>
      <c r="C444" s="53"/>
      <c r="D444" s="6"/>
      <c r="E444" s="6"/>
      <c r="F444" s="6">
        <v>434</v>
      </c>
      <c r="G444" s="6" t="s">
        <v>27</v>
      </c>
      <c r="H444" s="6" t="s">
        <v>3424</v>
      </c>
    </row>
    <row r="445" spans="1:8" ht="18.75" customHeight="1" thickBot="1">
      <c r="A445" s="12"/>
      <c r="B445" s="54"/>
      <c r="C445" s="55"/>
      <c r="D445" s="6"/>
      <c r="E445" s="6"/>
      <c r="F445" s="6">
        <v>434</v>
      </c>
      <c r="G445" s="6" t="s">
        <v>27</v>
      </c>
      <c r="H445" s="6" t="s">
        <v>3424</v>
      </c>
    </row>
    <row r="446" spans="1:8" ht="58.5" customHeight="1" thickTop="1" thickBot="1">
      <c r="A446" s="8" t="s">
        <v>3174</v>
      </c>
      <c r="B446" s="56" t="s">
        <v>3429</v>
      </c>
      <c r="C446" s="73"/>
      <c r="D446" s="6"/>
      <c r="E446" s="6"/>
      <c r="F446" s="6">
        <v>435</v>
      </c>
      <c r="G446" s="6" t="s">
        <v>28</v>
      </c>
      <c r="H446" s="6" t="s">
        <v>3430</v>
      </c>
    </row>
    <row r="447" spans="1:8" ht="18.75" customHeight="1">
      <c r="A447" s="9"/>
      <c r="B447" s="74"/>
      <c r="C447" s="75"/>
      <c r="D447" s="6"/>
      <c r="E447" s="6"/>
      <c r="F447" s="6">
        <v>435</v>
      </c>
      <c r="G447" s="6" t="s">
        <v>28</v>
      </c>
      <c r="H447" s="6" t="s">
        <v>3430</v>
      </c>
    </row>
    <row r="448" spans="1:8" ht="18.75" customHeight="1">
      <c r="A448" s="10" t="s">
        <v>107</v>
      </c>
      <c r="B448" s="64" t="s">
        <v>3431</v>
      </c>
      <c r="C448" s="65"/>
      <c r="D448" s="6"/>
      <c r="E448" s="6"/>
      <c r="F448" s="6">
        <v>435</v>
      </c>
      <c r="G448" s="6" t="s">
        <v>28</v>
      </c>
      <c r="H448" s="6" t="s">
        <v>3430</v>
      </c>
    </row>
    <row r="449" spans="1:8" ht="18.75" customHeight="1">
      <c r="A449" s="10" t="s">
        <v>108</v>
      </c>
      <c r="B449" s="64" t="s">
        <v>3432</v>
      </c>
      <c r="C449" s="65"/>
      <c r="D449" s="6"/>
      <c r="E449" s="6"/>
      <c r="F449" s="6">
        <v>435</v>
      </c>
      <c r="G449" s="6" t="s">
        <v>28</v>
      </c>
      <c r="H449" s="6" t="s">
        <v>3430</v>
      </c>
    </row>
    <row r="450" spans="1:8" ht="18.75" customHeight="1">
      <c r="A450" s="10" t="s">
        <v>109</v>
      </c>
      <c r="B450" s="64" t="s">
        <v>3433</v>
      </c>
      <c r="C450" s="65"/>
      <c r="D450" s="6"/>
      <c r="E450" s="6"/>
      <c r="F450" s="6">
        <v>435</v>
      </c>
      <c r="G450" s="6" t="s">
        <v>28</v>
      </c>
      <c r="H450" s="6" t="s">
        <v>3430</v>
      </c>
    </row>
    <row r="451" spans="1:8" ht="18.75" customHeight="1">
      <c r="A451" s="10" t="s">
        <v>110</v>
      </c>
      <c r="B451" s="64" t="s">
        <v>3434</v>
      </c>
      <c r="C451" s="65"/>
      <c r="D451" s="6"/>
      <c r="E451" s="6"/>
      <c r="F451" s="6">
        <v>435</v>
      </c>
      <c r="G451" s="6" t="s">
        <v>28</v>
      </c>
      <c r="H451" s="6" t="s">
        <v>3430</v>
      </c>
    </row>
    <row r="452" spans="1:8" ht="18.75" customHeight="1">
      <c r="A452" s="10"/>
      <c r="B452" s="62"/>
      <c r="C452" s="63"/>
      <c r="D452" s="6"/>
      <c r="E452" s="6"/>
      <c r="F452" s="6">
        <v>435</v>
      </c>
      <c r="G452" s="6" t="s">
        <v>28</v>
      </c>
      <c r="H452" s="6" t="s">
        <v>3430</v>
      </c>
    </row>
    <row r="453" spans="1:8" ht="18.75" customHeight="1" thickBot="1">
      <c r="A453" s="10"/>
      <c r="B453" s="66"/>
      <c r="C453" s="67"/>
      <c r="D453" s="6"/>
      <c r="E453" s="6"/>
      <c r="F453" s="6">
        <v>435</v>
      </c>
      <c r="G453" s="6" t="s">
        <v>28</v>
      </c>
      <c r="H453" s="6" t="s">
        <v>3430</v>
      </c>
    </row>
    <row r="454" spans="1:8" ht="18.75" customHeight="1" thickBot="1">
      <c r="A454" s="11" t="s">
        <v>111</v>
      </c>
      <c r="B454" s="25"/>
      <c r="C454" s="7"/>
      <c r="D454" s="6"/>
      <c r="E454" s="6"/>
      <c r="F454" s="6">
        <v>435</v>
      </c>
      <c r="G454" s="6" t="s">
        <v>28</v>
      </c>
      <c r="H454" s="6" t="s">
        <v>3430</v>
      </c>
    </row>
    <row r="455" spans="1:8" ht="18.75" customHeight="1">
      <c r="A455" s="10" t="s">
        <v>112</v>
      </c>
      <c r="B455" s="34" t="str">
        <f>_xlfn.LET(_xlpm.inp,$B$454,_xlpm.nInp,_xlfn.LET(_xlpm.raw,UPPER(TRIM($B$454)),_xlpm.clean,SUBSTITUTE(SUBSTITUTE(SUBSTITUTE(SUBSTITUTE(SUBSTITUTE(_xlpm.raw,"，",","),"、",","),"；",","),"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55" s="19"/>
      <c r="D455" s="6"/>
      <c r="E455" s="6"/>
      <c r="F455" s="6">
        <v>435</v>
      </c>
      <c r="G455" s="6" t="s">
        <v>28</v>
      </c>
      <c r="H455" s="6" t="s">
        <v>3430</v>
      </c>
    </row>
    <row r="456" spans="1:8" ht="18.75" customHeight="1">
      <c r="A456" s="10" t="s">
        <v>113</v>
      </c>
      <c r="B456" s="35" t="str">
        <f>_xlfn.LET(_xlpm.inp,$B$454,_xlpm.nStd,_xlfn.LET(_xlpm.raw,UPPER(TRIM($G$446)),_xlpm.clean,SUBSTITUTE(SUBSTITUTE(SUBSTITUTE(SUBSTITUTE(SUBSTITUTE(_xlpm.raw,"，",","),"、",","),"；",","),"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56" s="18"/>
      <c r="D456" s="6"/>
      <c r="E456" s="6"/>
      <c r="F456" s="6">
        <v>435</v>
      </c>
      <c r="G456" s="6" t="s">
        <v>28</v>
      </c>
      <c r="H456" s="6" t="s">
        <v>3430</v>
      </c>
    </row>
    <row r="457" spans="1:8" ht="18.75" customHeight="1">
      <c r="A457" s="37" t="s">
        <v>114</v>
      </c>
      <c r="B457" s="52" t="str">
        <f>_xlfn.LET(_xlpm.inp,$B$454,_xlpm.p,$H$446,IF(OR(LEN(TRIM(_xlpm.inp))=0,LEN(TRIM(_xlpm.p))=0,_xlpm.p=0),"",_xlpm.p))</f>
        <v/>
      </c>
      <c r="C457" s="53"/>
      <c r="D457" s="6"/>
      <c r="E457" s="6"/>
      <c r="F457" s="6">
        <v>435</v>
      </c>
      <c r="G457" s="6" t="s">
        <v>28</v>
      </c>
      <c r="H457" s="6" t="s">
        <v>3430</v>
      </c>
    </row>
    <row r="458" spans="1:8" ht="18.75" customHeight="1" thickBot="1">
      <c r="A458" s="12"/>
      <c r="B458" s="54"/>
      <c r="C458" s="55"/>
      <c r="D458" s="6"/>
      <c r="E458" s="6"/>
      <c r="F458" s="6">
        <v>435</v>
      </c>
      <c r="G458" s="6" t="s">
        <v>28</v>
      </c>
      <c r="H458" s="6" t="s">
        <v>3430</v>
      </c>
    </row>
    <row r="459" spans="1:8" ht="58.5" customHeight="1" thickTop="1" thickBot="1">
      <c r="A459" s="8" t="s">
        <v>3175</v>
      </c>
      <c r="B459" s="56" t="s">
        <v>3435</v>
      </c>
      <c r="C459" s="73"/>
      <c r="D459" s="6"/>
      <c r="E459" s="6"/>
      <c r="F459" s="6">
        <v>436</v>
      </c>
      <c r="G459" s="6" t="s">
        <v>28</v>
      </c>
      <c r="H459" s="6" t="s">
        <v>3436</v>
      </c>
    </row>
    <row r="460" spans="1:8" ht="18.75" customHeight="1">
      <c r="A460" s="9"/>
      <c r="B460" s="74"/>
      <c r="C460" s="75"/>
      <c r="D460" s="6"/>
      <c r="E460" s="6"/>
      <c r="F460" s="6">
        <v>436</v>
      </c>
      <c r="G460" s="6" t="s">
        <v>28</v>
      </c>
      <c r="H460" s="6" t="s">
        <v>3436</v>
      </c>
    </row>
    <row r="461" spans="1:8" ht="18.75" customHeight="1">
      <c r="A461" s="10" t="s">
        <v>107</v>
      </c>
      <c r="B461" s="64" t="s">
        <v>3437</v>
      </c>
      <c r="C461" s="65"/>
      <c r="D461" s="6"/>
      <c r="E461" s="6"/>
      <c r="F461" s="6">
        <v>436</v>
      </c>
      <c r="G461" s="6" t="s">
        <v>28</v>
      </c>
      <c r="H461" s="6" t="s">
        <v>3436</v>
      </c>
    </row>
    <row r="462" spans="1:8" ht="18.75" customHeight="1">
      <c r="A462" s="10" t="s">
        <v>108</v>
      </c>
      <c r="B462" s="64" t="s">
        <v>3438</v>
      </c>
      <c r="C462" s="65"/>
      <c r="D462" s="6"/>
      <c r="E462" s="6"/>
      <c r="F462" s="6">
        <v>436</v>
      </c>
      <c r="G462" s="6" t="s">
        <v>28</v>
      </c>
      <c r="H462" s="6" t="s">
        <v>3436</v>
      </c>
    </row>
    <row r="463" spans="1:8" ht="18.75" customHeight="1">
      <c r="A463" s="10" t="s">
        <v>109</v>
      </c>
      <c r="B463" s="64" t="s">
        <v>3439</v>
      </c>
      <c r="C463" s="65"/>
      <c r="D463" s="6"/>
      <c r="E463" s="6"/>
      <c r="F463" s="6">
        <v>436</v>
      </c>
      <c r="G463" s="6" t="s">
        <v>28</v>
      </c>
      <c r="H463" s="6" t="s">
        <v>3436</v>
      </c>
    </row>
    <row r="464" spans="1:8" ht="18.75" customHeight="1">
      <c r="A464" s="10" t="s">
        <v>110</v>
      </c>
      <c r="B464" s="64" t="s">
        <v>3440</v>
      </c>
      <c r="C464" s="65"/>
      <c r="D464" s="6"/>
      <c r="E464" s="6"/>
      <c r="F464" s="6">
        <v>436</v>
      </c>
      <c r="G464" s="6" t="s">
        <v>28</v>
      </c>
      <c r="H464" s="6" t="s">
        <v>3436</v>
      </c>
    </row>
    <row r="465" spans="1:8" ht="18.75" customHeight="1">
      <c r="A465" s="10"/>
      <c r="B465" s="62"/>
      <c r="C465" s="63"/>
      <c r="D465" s="6"/>
      <c r="E465" s="6"/>
      <c r="F465" s="6">
        <v>436</v>
      </c>
      <c r="G465" s="6" t="s">
        <v>28</v>
      </c>
      <c r="H465" s="6" t="s">
        <v>3436</v>
      </c>
    </row>
    <row r="466" spans="1:8" ht="18.75" customHeight="1" thickBot="1">
      <c r="A466" s="10"/>
      <c r="B466" s="66"/>
      <c r="C466" s="67"/>
      <c r="D466" s="6"/>
      <c r="E466" s="6"/>
      <c r="F466" s="6">
        <v>436</v>
      </c>
      <c r="G466" s="6" t="s">
        <v>28</v>
      </c>
      <c r="H466" s="6" t="s">
        <v>3436</v>
      </c>
    </row>
    <row r="467" spans="1:8" ht="18.75" customHeight="1" thickBot="1">
      <c r="A467" s="11" t="s">
        <v>111</v>
      </c>
      <c r="B467" s="25"/>
      <c r="C467" s="7"/>
      <c r="D467" s="6"/>
      <c r="E467" s="6"/>
      <c r="F467" s="6">
        <v>436</v>
      </c>
      <c r="G467" s="6" t="s">
        <v>28</v>
      </c>
      <c r="H467" s="6" t="s">
        <v>3436</v>
      </c>
    </row>
    <row r="468" spans="1:8" ht="18.75" customHeight="1">
      <c r="A468" s="10" t="s">
        <v>112</v>
      </c>
      <c r="B468" s="34" t="str">
        <f>_xlfn.LET(_xlpm.inp,$B$467,_xlpm.nInp,_xlfn.LET(_xlpm.raw,UPPER(TRIM($B$467)),_xlpm.clean,SUBSTITUTE(SUBSTITUTE(SUBSTITUTE(SUBSTITUTE(SUBSTITUTE(_xlpm.raw,"，",","),"、",","),"；",","),"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68" s="19"/>
      <c r="D468" s="6"/>
      <c r="E468" s="6"/>
      <c r="F468" s="6">
        <v>436</v>
      </c>
      <c r="G468" s="6" t="s">
        <v>28</v>
      </c>
      <c r="H468" s="6" t="s">
        <v>3436</v>
      </c>
    </row>
    <row r="469" spans="1:8" ht="18.75" customHeight="1">
      <c r="A469" s="10" t="s">
        <v>113</v>
      </c>
      <c r="B469" s="35" t="str">
        <f>_xlfn.LET(_xlpm.inp,$B$467,_xlpm.nStd,_xlfn.LET(_xlpm.raw,UPPER(TRIM($G$459)),_xlpm.clean,SUBSTITUTE(SUBSTITUTE(SUBSTITUTE(SUBSTITUTE(SUBSTITUTE(_xlpm.raw,"，",","),"、",","),"；",","),"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69" s="18"/>
      <c r="D469" s="6"/>
      <c r="E469" s="6"/>
      <c r="F469" s="6">
        <v>436</v>
      </c>
      <c r="G469" s="6" t="s">
        <v>28</v>
      </c>
      <c r="H469" s="6" t="s">
        <v>3436</v>
      </c>
    </row>
    <row r="470" spans="1:8" ht="18.75" customHeight="1">
      <c r="A470" s="37" t="s">
        <v>114</v>
      </c>
      <c r="B470" s="52" t="str">
        <f>_xlfn.LET(_xlpm.inp,$B$467,_xlpm.p,$H$459,IF(OR(LEN(TRIM(_xlpm.inp))=0,LEN(TRIM(_xlpm.p))=0,_xlpm.p=0),"",_xlpm.p))</f>
        <v/>
      </c>
      <c r="C470" s="53"/>
      <c r="D470" s="6"/>
      <c r="E470" s="6"/>
      <c r="F470" s="6">
        <v>436</v>
      </c>
      <c r="G470" s="6" t="s">
        <v>28</v>
      </c>
      <c r="H470" s="6" t="s">
        <v>3436</v>
      </c>
    </row>
    <row r="471" spans="1:8" ht="18.75" customHeight="1" thickBot="1">
      <c r="A471" s="12"/>
      <c r="B471" s="54"/>
      <c r="C471" s="55"/>
      <c r="D471" s="6"/>
      <c r="E471" s="6"/>
      <c r="F471" s="6">
        <v>436</v>
      </c>
      <c r="G471" s="6" t="s">
        <v>28</v>
      </c>
      <c r="H471" s="6" t="s">
        <v>3436</v>
      </c>
    </row>
    <row r="472" spans="1:8" ht="58.5" customHeight="1" thickTop="1" thickBot="1">
      <c r="A472" s="8" t="s">
        <v>3176</v>
      </c>
      <c r="B472" s="56" t="s">
        <v>3441</v>
      </c>
      <c r="C472" s="73"/>
      <c r="D472" s="6"/>
      <c r="E472" s="6"/>
      <c r="F472" s="6">
        <v>437</v>
      </c>
      <c r="G472" s="6" t="s">
        <v>30</v>
      </c>
      <c r="H472" s="6"/>
    </row>
    <row r="473" spans="1:8" ht="18.75" customHeight="1">
      <c r="A473" s="9"/>
      <c r="B473" s="74"/>
      <c r="C473" s="75"/>
      <c r="D473" s="6"/>
      <c r="E473" s="6"/>
      <c r="F473" s="6">
        <v>437</v>
      </c>
      <c r="G473" s="6" t="s">
        <v>30</v>
      </c>
      <c r="H473" s="6"/>
    </row>
    <row r="474" spans="1:8" ht="18.75" customHeight="1">
      <c r="A474" s="10" t="s">
        <v>107</v>
      </c>
      <c r="B474" s="64" t="s">
        <v>3442</v>
      </c>
      <c r="C474" s="65"/>
      <c r="D474" s="6"/>
      <c r="E474" s="6"/>
      <c r="F474" s="6">
        <v>437</v>
      </c>
      <c r="G474" s="6" t="s">
        <v>30</v>
      </c>
      <c r="H474" s="6"/>
    </row>
    <row r="475" spans="1:8" ht="18.75" customHeight="1">
      <c r="A475" s="10" t="s">
        <v>108</v>
      </c>
      <c r="B475" s="64" t="s">
        <v>3443</v>
      </c>
      <c r="C475" s="65"/>
      <c r="D475" s="6"/>
      <c r="E475" s="6"/>
      <c r="F475" s="6">
        <v>437</v>
      </c>
      <c r="G475" s="6" t="s">
        <v>30</v>
      </c>
      <c r="H475" s="6"/>
    </row>
    <row r="476" spans="1:8" ht="18.75" customHeight="1">
      <c r="A476" s="10" t="s">
        <v>109</v>
      </c>
      <c r="B476" s="64" t="s">
        <v>3444</v>
      </c>
      <c r="C476" s="65"/>
      <c r="D476" s="6"/>
      <c r="E476" s="6"/>
      <c r="F476" s="6">
        <v>437</v>
      </c>
      <c r="G476" s="6" t="s">
        <v>30</v>
      </c>
      <c r="H476" s="6"/>
    </row>
    <row r="477" spans="1:8" ht="18.75" customHeight="1">
      <c r="A477" s="10" t="s">
        <v>110</v>
      </c>
      <c r="B477" s="64" t="s">
        <v>3445</v>
      </c>
      <c r="C477" s="65"/>
      <c r="D477" s="6"/>
      <c r="E477" s="6"/>
      <c r="F477" s="6">
        <v>437</v>
      </c>
      <c r="G477" s="6" t="s">
        <v>30</v>
      </c>
      <c r="H477" s="6"/>
    </row>
    <row r="478" spans="1:8" ht="18.75" customHeight="1">
      <c r="A478" s="10" t="s">
        <v>128</v>
      </c>
      <c r="B478" s="62" t="s">
        <v>3446</v>
      </c>
      <c r="C478" s="63"/>
      <c r="D478" s="6"/>
      <c r="E478" s="6"/>
      <c r="F478" s="6">
        <v>437</v>
      </c>
      <c r="G478" s="6" t="s">
        <v>30</v>
      </c>
      <c r="H478" s="6"/>
    </row>
    <row r="479" spans="1:8" ht="18.75" customHeight="1" thickBot="1">
      <c r="A479" s="10"/>
      <c r="B479" s="66"/>
      <c r="C479" s="67"/>
      <c r="D479" s="6"/>
      <c r="E479" s="6"/>
      <c r="F479" s="6">
        <v>437</v>
      </c>
      <c r="G479" s="6" t="s">
        <v>30</v>
      </c>
      <c r="H479" s="6"/>
    </row>
    <row r="480" spans="1:8" ht="18.75" customHeight="1" thickBot="1">
      <c r="A480" s="11" t="s">
        <v>111</v>
      </c>
      <c r="B480" s="25"/>
      <c r="C480" s="7"/>
      <c r="D480" s="6"/>
      <c r="E480" s="6"/>
      <c r="F480" s="6">
        <v>437</v>
      </c>
      <c r="G480" s="6" t="s">
        <v>30</v>
      </c>
      <c r="H480" s="6"/>
    </row>
    <row r="481" spans="1:8" ht="18.75" customHeight="1">
      <c r="A481" s="10" t="s">
        <v>112</v>
      </c>
      <c r="B481" s="34" t="str">
        <f>_xlfn.LET(_xlpm.inp,$B$480,_xlpm.nInp,_xlfn.LET(_xlpm.raw,UPPER(TRIM($B$480)),_xlpm.clean,SUBSTITUTE(SUBSTITUTE(SUBSTITUTE(SUBSTITUTE(SUBSTITUTE(_xlpm.raw,"，",","),"、",","),"；",","),"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81" s="19"/>
      <c r="D481" s="6"/>
      <c r="E481" s="6"/>
      <c r="F481" s="6">
        <v>437</v>
      </c>
      <c r="G481" s="6" t="s">
        <v>30</v>
      </c>
      <c r="H481" s="6"/>
    </row>
    <row r="482" spans="1:8" ht="18.75" customHeight="1">
      <c r="A482" s="10" t="s">
        <v>113</v>
      </c>
      <c r="B482" s="35" t="str">
        <f>_xlfn.LET(_xlpm.inp,$B$480,_xlpm.nStd,_xlfn.LET(_xlpm.raw,UPPER(TRIM($G$472)),_xlpm.clean,SUBSTITUTE(SUBSTITUTE(SUBSTITUTE(SUBSTITUTE(SUBSTITUTE(_xlpm.raw,"，",","),"、",","),"；",","),"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82" s="18"/>
      <c r="D482" s="6"/>
      <c r="E482" s="6"/>
      <c r="F482" s="6">
        <v>437</v>
      </c>
      <c r="G482" s="6" t="s">
        <v>30</v>
      </c>
      <c r="H482" s="6"/>
    </row>
    <row r="483" spans="1:8" ht="18.75" customHeight="1">
      <c r="A483" s="37" t="s">
        <v>114</v>
      </c>
      <c r="B483" s="52" t="str">
        <f>_xlfn.LET(_xlpm.inp,$B$480,_xlpm.p,$H$472,IF(OR(LEN(TRIM(_xlpm.inp))=0,LEN(TRIM(_xlpm.p))=0,_xlpm.p=0),"",_xlpm.p))</f>
        <v/>
      </c>
      <c r="C483" s="53"/>
      <c r="D483" s="6"/>
      <c r="E483" s="6"/>
      <c r="F483" s="6">
        <v>437</v>
      </c>
      <c r="G483" s="6" t="s">
        <v>30</v>
      </c>
      <c r="H483" s="6"/>
    </row>
    <row r="484" spans="1:8" ht="18.75" customHeight="1" thickBot="1">
      <c r="A484" s="12"/>
      <c r="B484" s="54"/>
      <c r="C484" s="55"/>
      <c r="D484" s="6"/>
      <c r="E484" s="6"/>
      <c r="F484" s="6">
        <v>437</v>
      </c>
      <c r="G484" s="6" t="s">
        <v>30</v>
      </c>
      <c r="H484" s="6"/>
    </row>
    <row r="485" spans="1:8" ht="58.5" customHeight="1" thickTop="1" thickBot="1">
      <c r="A485" s="8" t="s">
        <v>3177</v>
      </c>
      <c r="B485" s="56" t="s">
        <v>3447</v>
      </c>
      <c r="C485" s="73"/>
      <c r="D485" s="6"/>
      <c r="E485" s="6"/>
      <c r="F485" s="6">
        <v>438</v>
      </c>
      <c r="G485" s="6" t="s">
        <v>26</v>
      </c>
      <c r="H485" s="6" t="s">
        <v>3448</v>
      </c>
    </row>
    <row r="486" spans="1:8" ht="18.75" customHeight="1">
      <c r="A486" s="9"/>
      <c r="B486" s="74"/>
      <c r="C486" s="75"/>
      <c r="D486" s="6"/>
      <c r="E486" s="6"/>
      <c r="F486" s="6">
        <v>438</v>
      </c>
      <c r="G486" s="6" t="s">
        <v>26</v>
      </c>
      <c r="H486" s="6" t="s">
        <v>3448</v>
      </c>
    </row>
    <row r="487" spans="1:8" ht="18.75" customHeight="1">
      <c r="A487" s="10" t="s">
        <v>107</v>
      </c>
      <c r="B487" s="64" t="s">
        <v>3449</v>
      </c>
      <c r="C487" s="65"/>
      <c r="D487" s="6"/>
      <c r="E487" s="6"/>
      <c r="F487" s="6">
        <v>438</v>
      </c>
      <c r="G487" s="6" t="s">
        <v>26</v>
      </c>
      <c r="H487" s="6" t="s">
        <v>3448</v>
      </c>
    </row>
    <row r="488" spans="1:8" ht="18.75" customHeight="1">
      <c r="A488" s="10" t="s">
        <v>108</v>
      </c>
      <c r="B488" s="64" t="s">
        <v>3450</v>
      </c>
      <c r="C488" s="65"/>
      <c r="D488" s="6"/>
      <c r="E488" s="6"/>
      <c r="F488" s="6">
        <v>438</v>
      </c>
      <c r="G488" s="6" t="s">
        <v>26</v>
      </c>
      <c r="H488" s="6" t="s">
        <v>3448</v>
      </c>
    </row>
    <row r="489" spans="1:8" ht="18.75" customHeight="1">
      <c r="A489" s="10" t="s">
        <v>109</v>
      </c>
      <c r="B489" s="64" t="s">
        <v>3451</v>
      </c>
      <c r="C489" s="65"/>
      <c r="D489" s="6"/>
      <c r="E489" s="6"/>
      <c r="F489" s="6">
        <v>438</v>
      </c>
      <c r="G489" s="6" t="s">
        <v>26</v>
      </c>
      <c r="H489" s="6" t="s">
        <v>3448</v>
      </c>
    </row>
    <row r="490" spans="1:8" ht="18.75" customHeight="1">
      <c r="A490" s="10" t="s">
        <v>110</v>
      </c>
      <c r="B490" s="64" t="s">
        <v>3452</v>
      </c>
      <c r="C490" s="65"/>
      <c r="D490" s="6"/>
      <c r="E490" s="6"/>
      <c r="F490" s="6">
        <v>438</v>
      </c>
      <c r="G490" s="6" t="s">
        <v>26</v>
      </c>
      <c r="H490" s="6" t="s">
        <v>3448</v>
      </c>
    </row>
    <row r="491" spans="1:8" ht="18.75" customHeight="1">
      <c r="A491" s="10"/>
      <c r="B491" s="62"/>
      <c r="C491" s="63"/>
      <c r="D491" s="6"/>
      <c r="E491" s="6"/>
      <c r="F491" s="6">
        <v>438</v>
      </c>
      <c r="G491" s="6" t="s">
        <v>26</v>
      </c>
      <c r="H491" s="6" t="s">
        <v>3448</v>
      </c>
    </row>
    <row r="492" spans="1:8" ht="18.75" customHeight="1" thickBot="1">
      <c r="A492" s="10"/>
      <c r="B492" s="66"/>
      <c r="C492" s="67"/>
      <c r="D492" s="6"/>
      <c r="E492" s="6"/>
      <c r="F492" s="6">
        <v>438</v>
      </c>
      <c r="G492" s="6" t="s">
        <v>26</v>
      </c>
      <c r="H492" s="6" t="s">
        <v>3448</v>
      </c>
    </row>
    <row r="493" spans="1:8" ht="18.75" customHeight="1" thickBot="1">
      <c r="A493" s="11" t="s">
        <v>111</v>
      </c>
      <c r="B493" s="25"/>
      <c r="C493" s="7"/>
      <c r="D493" s="6"/>
      <c r="E493" s="6"/>
      <c r="F493" s="6">
        <v>438</v>
      </c>
      <c r="G493" s="6" t="s">
        <v>26</v>
      </c>
      <c r="H493" s="6" t="s">
        <v>3448</v>
      </c>
    </row>
    <row r="494" spans="1:8" ht="18.75" customHeight="1">
      <c r="A494" s="10" t="s">
        <v>112</v>
      </c>
      <c r="B494" s="34" t="str">
        <f>_xlfn.LET(_xlpm.inp,$B$493,_xlpm.nInp,_xlfn.LET(_xlpm.raw,UPPER(TRIM($B$493)),_xlpm.clean,SUBSTITUTE(SUBSTITUTE(SUBSTITUTE(SUBSTITUTE(SUBSTITUTE(_xlpm.raw,"，",","),"、",","),"；",","),"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94" s="19"/>
      <c r="D494" s="6"/>
      <c r="E494" s="6"/>
      <c r="F494" s="6">
        <v>438</v>
      </c>
      <c r="G494" s="6" t="s">
        <v>26</v>
      </c>
      <c r="H494" s="6" t="s">
        <v>3448</v>
      </c>
    </row>
    <row r="495" spans="1:8" ht="18.75" customHeight="1">
      <c r="A495" s="10" t="s">
        <v>113</v>
      </c>
      <c r="B495" s="35" t="str">
        <f>_xlfn.LET(_xlpm.inp,$B$493,_xlpm.nStd,_xlfn.LET(_xlpm.raw,UPPER(TRIM($G$485)),_xlpm.clean,SUBSTITUTE(SUBSTITUTE(SUBSTITUTE(SUBSTITUTE(SUBSTITUTE(_xlpm.raw,"，",","),"、",","),"；",","),"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95" s="18"/>
      <c r="D495" s="6"/>
      <c r="E495" s="6"/>
      <c r="F495" s="6">
        <v>438</v>
      </c>
      <c r="G495" s="6" t="s">
        <v>26</v>
      </c>
      <c r="H495" s="6" t="s">
        <v>3448</v>
      </c>
    </row>
    <row r="496" spans="1:8" ht="18.75" customHeight="1">
      <c r="A496" s="37" t="s">
        <v>114</v>
      </c>
      <c r="B496" s="52" t="str">
        <f>_xlfn.LET(_xlpm.inp,$B$493,_xlpm.p,$H$485,IF(OR(LEN(TRIM(_xlpm.inp))=0,LEN(TRIM(_xlpm.p))=0,_xlpm.p=0),"",_xlpm.p))</f>
        <v/>
      </c>
      <c r="C496" s="53"/>
      <c r="D496" s="6"/>
      <c r="E496" s="6"/>
      <c r="F496" s="6">
        <v>438</v>
      </c>
      <c r="G496" s="6" t="s">
        <v>26</v>
      </c>
      <c r="H496" s="6" t="s">
        <v>3448</v>
      </c>
    </row>
    <row r="497" spans="1:8" ht="18.75" customHeight="1" thickBot="1">
      <c r="A497" s="12"/>
      <c r="B497" s="54"/>
      <c r="C497" s="55"/>
      <c r="D497" s="6"/>
      <c r="E497" s="6"/>
      <c r="F497" s="6">
        <v>438</v>
      </c>
      <c r="G497" s="6" t="s">
        <v>26</v>
      </c>
      <c r="H497" s="6" t="s">
        <v>3448</v>
      </c>
    </row>
    <row r="498" spans="1:8" ht="58.5" customHeight="1" thickTop="1" thickBot="1">
      <c r="A498" s="8" t="s">
        <v>3178</v>
      </c>
      <c r="B498" s="56" t="s">
        <v>3453</v>
      </c>
      <c r="C498" s="73"/>
      <c r="D498" s="6"/>
      <c r="E498" s="6"/>
      <c r="F498" s="6">
        <v>439</v>
      </c>
      <c r="G498" s="6" t="s">
        <v>28</v>
      </c>
      <c r="H498" s="6" t="s">
        <v>3454</v>
      </c>
    </row>
    <row r="499" spans="1:8" ht="18.75" customHeight="1">
      <c r="A499" s="9"/>
      <c r="B499" s="74"/>
      <c r="C499" s="75"/>
      <c r="D499" s="6"/>
      <c r="E499" s="6"/>
      <c r="F499" s="6">
        <v>439</v>
      </c>
      <c r="G499" s="6" t="s">
        <v>28</v>
      </c>
      <c r="H499" s="6" t="s">
        <v>3454</v>
      </c>
    </row>
    <row r="500" spans="1:8" ht="18.75" customHeight="1">
      <c r="A500" s="10" t="s">
        <v>107</v>
      </c>
      <c r="B500" s="64" t="s">
        <v>3455</v>
      </c>
      <c r="C500" s="65"/>
      <c r="D500" s="6"/>
      <c r="E500" s="6"/>
      <c r="F500" s="6">
        <v>439</v>
      </c>
      <c r="G500" s="6" t="s">
        <v>28</v>
      </c>
      <c r="H500" s="6" t="s">
        <v>3454</v>
      </c>
    </row>
    <row r="501" spans="1:8" ht="18.75" customHeight="1">
      <c r="A501" s="10" t="s">
        <v>108</v>
      </c>
      <c r="B501" s="64" t="s">
        <v>3456</v>
      </c>
      <c r="C501" s="65"/>
      <c r="D501" s="6"/>
      <c r="E501" s="6"/>
      <c r="F501" s="6">
        <v>439</v>
      </c>
      <c r="G501" s="6" t="s">
        <v>28</v>
      </c>
      <c r="H501" s="6" t="s">
        <v>3454</v>
      </c>
    </row>
    <row r="502" spans="1:8" ht="18.75" customHeight="1">
      <c r="A502" s="10" t="s">
        <v>109</v>
      </c>
      <c r="B502" s="64" t="s">
        <v>3457</v>
      </c>
      <c r="C502" s="65"/>
      <c r="D502" s="6"/>
      <c r="E502" s="6"/>
      <c r="F502" s="6">
        <v>439</v>
      </c>
      <c r="G502" s="6" t="s">
        <v>28</v>
      </c>
      <c r="H502" s="6" t="s">
        <v>3454</v>
      </c>
    </row>
    <row r="503" spans="1:8" ht="18.75" customHeight="1">
      <c r="A503" s="10" t="s">
        <v>110</v>
      </c>
      <c r="B503" s="64" t="s">
        <v>3458</v>
      </c>
      <c r="C503" s="65"/>
      <c r="D503" s="6"/>
      <c r="E503" s="6"/>
      <c r="F503" s="6">
        <v>439</v>
      </c>
      <c r="G503" s="6" t="s">
        <v>28</v>
      </c>
      <c r="H503" s="6" t="s">
        <v>3454</v>
      </c>
    </row>
    <row r="504" spans="1:8" ht="18.75" customHeight="1">
      <c r="A504" s="10"/>
      <c r="B504" s="62"/>
      <c r="C504" s="63"/>
      <c r="D504" s="6"/>
      <c r="E504" s="6"/>
      <c r="F504" s="6">
        <v>439</v>
      </c>
      <c r="G504" s="6" t="s">
        <v>28</v>
      </c>
      <c r="H504" s="6" t="s">
        <v>3454</v>
      </c>
    </row>
    <row r="505" spans="1:8" ht="18.75" customHeight="1" thickBot="1">
      <c r="A505" s="10"/>
      <c r="B505" s="66"/>
      <c r="C505" s="67"/>
      <c r="D505" s="6"/>
      <c r="E505" s="6"/>
      <c r="F505" s="6">
        <v>439</v>
      </c>
      <c r="G505" s="6" t="s">
        <v>28</v>
      </c>
      <c r="H505" s="6" t="s">
        <v>3454</v>
      </c>
    </row>
    <row r="506" spans="1:8" ht="18.75" customHeight="1" thickBot="1">
      <c r="A506" s="11" t="s">
        <v>111</v>
      </c>
      <c r="B506" s="25"/>
      <c r="C506" s="7"/>
      <c r="D506" s="6"/>
      <c r="E506" s="6"/>
      <c r="F506" s="6">
        <v>439</v>
      </c>
      <c r="G506" s="6" t="s">
        <v>28</v>
      </c>
      <c r="H506" s="6" t="s">
        <v>3454</v>
      </c>
    </row>
    <row r="507" spans="1:8" ht="18.75" customHeight="1">
      <c r="A507" s="10" t="s">
        <v>112</v>
      </c>
      <c r="B507" s="34" t="str">
        <f>_xlfn.LET(_xlpm.inp,$B$506,_xlpm.nInp,_xlfn.LET(_xlpm.raw,UPPER(TRIM($B$506)),_xlpm.clean,SUBSTITUTE(SUBSTITUTE(SUBSTITUTE(SUBSTITUTE(SUBSTITUTE(_xlpm.raw,"，",","),"、",","),"；",","),"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07" s="19"/>
      <c r="D507" s="6"/>
      <c r="E507" s="6"/>
      <c r="F507" s="6">
        <v>439</v>
      </c>
      <c r="G507" s="6" t="s">
        <v>28</v>
      </c>
      <c r="H507" s="6" t="s">
        <v>3454</v>
      </c>
    </row>
    <row r="508" spans="1:8" ht="18.75" customHeight="1">
      <c r="A508" s="10" t="s">
        <v>113</v>
      </c>
      <c r="B508" s="35" t="str">
        <f>_xlfn.LET(_xlpm.inp,$B$506,_xlpm.nStd,_xlfn.LET(_xlpm.raw,UPPER(TRIM($G$498)),_xlpm.clean,SUBSTITUTE(SUBSTITUTE(SUBSTITUTE(SUBSTITUTE(SUBSTITUTE(_xlpm.raw,"，",","),"、",","),"；",","),"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08" s="18"/>
      <c r="D508" s="6"/>
      <c r="E508" s="6"/>
      <c r="F508" s="6">
        <v>439</v>
      </c>
      <c r="G508" s="6" t="s">
        <v>28</v>
      </c>
      <c r="H508" s="6" t="s">
        <v>3454</v>
      </c>
    </row>
    <row r="509" spans="1:8" ht="18.75" customHeight="1">
      <c r="A509" s="37" t="s">
        <v>114</v>
      </c>
      <c r="B509" s="52" t="str">
        <f>_xlfn.LET(_xlpm.inp,$B$506,_xlpm.p,$H$498,IF(OR(LEN(TRIM(_xlpm.inp))=0,LEN(TRIM(_xlpm.p))=0,_xlpm.p=0),"",_xlpm.p))</f>
        <v/>
      </c>
      <c r="C509" s="53"/>
      <c r="D509" s="6"/>
      <c r="E509" s="6"/>
      <c r="F509" s="6">
        <v>439</v>
      </c>
      <c r="G509" s="6" t="s">
        <v>28</v>
      </c>
      <c r="H509" s="6" t="s">
        <v>3454</v>
      </c>
    </row>
    <row r="510" spans="1:8" ht="18.75" customHeight="1" thickBot="1">
      <c r="A510" s="12"/>
      <c r="B510" s="54"/>
      <c r="C510" s="55"/>
      <c r="D510" s="6"/>
      <c r="E510" s="6"/>
      <c r="F510" s="6">
        <v>439</v>
      </c>
      <c r="G510" s="6" t="s">
        <v>28</v>
      </c>
      <c r="H510" s="6" t="s">
        <v>3454</v>
      </c>
    </row>
    <row r="511" spans="1:8" ht="58.5" customHeight="1" thickTop="1" thickBot="1">
      <c r="A511" s="8" t="s">
        <v>3179</v>
      </c>
      <c r="B511" s="56" t="s">
        <v>3459</v>
      </c>
      <c r="C511" s="73"/>
      <c r="D511" s="6"/>
      <c r="E511" s="6"/>
      <c r="F511" s="6">
        <v>440</v>
      </c>
      <c r="G511" s="6" t="s">
        <v>28</v>
      </c>
      <c r="H511" s="6" t="s">
        <v>3460</v>
      </c>
    </row>
    <row r="512" spans="1:8" ht="18.75" customHeight="1">
      <c r="A512" s="9"/>
      <c r="B512" s="74"/>
      <c r="C512" s="75"/>
      <c r="D512" s="6"/>
      <c r="E512" s="6"/>
      <c r="F512" s="6">
        <v>440</v>
      </c>
      <c r="G512" s="6" t="s">
        <v>28</v>
      </c>
      <c r="H512" s="6" t="s">
        <v>3460</v>
      </c>
    </row>
    <row r="513" spans="1:8" ht="18.75" customHeight="1">
      <c r="A513" s="10" t="s">
        <v>107</v>
      </c>
      <c r="B513" s="64" t="s">
        <v>3461</v>
      </c>
      <c r="C513" s="65"/>
      <c r="D513" s="6"/>
      <c r="E513" s="6"/>
      <c r="F513" s="6">
        <v>440</v>
      </c>
      <c r="G513" s="6" t="s">
        <v>28</v>
      </c>
      <c r="H513" s="6" t="s">
        <v>3460</v>
      </c>
    </row>
    <row r="514" spans="1:8" ht="18.75" customHeight="1">
      <c r="A514" s="10" t="s">
        <v>108</v>
      </c>
      <c r="B514" s="64" t="s">
        <v>3462</v>
      </c>
      <c r="C514" s="65"/>
      <c r="D514" s="6"/>
      <c r="E514" s="6"/>
      <c r="F514" s="6">
        <v>440</v>
      </c>
      <c r="G514" s="6" t="s">
        <v>28</v>
      </c>
      <c r="H514" s="6" t="s">
        <v>3460</v>
      </c>
    </row>
    <row r="515" spans="1:8" ht="18.75" customHeight="1">
      <c r="A515" s="10" t="s">
        <v>109</v>
      </c>
      <c r="B515" s="64" t="s">
        <v>3463</v>
      </c>
      <c r="C515" s="65"/>
      <c r="D515" s="6"/>
      <c r="E515" s="6"/>
      <c r="F515" s="6">
        <v>440</v>
      </c>
      <c r="G515" s="6" t="s">
        <v>28</v>
      </c>
      <c r="H515" s="6" t="s">
        <v>3460</v>
      </c>
    </row>
    <row r="516" spans="1:8" ht="18.75" customHeight="1">
      <c r="A516" s="10" t="s">
        <v>110</v>
      </c>
      <c r="B516" s="64" t="s">
        <v>3464</v>
      </c>
      <c r="C516" s="65"/>
      <c r="D516" s="6"/>
      <c r="E516" s="6"/>
      <c r="F516" s="6">
        <v>440</v>
      </c>
      <c r="G516" s="6" t="s">
        <v>28</v>
      </c>
      <c r="H516" s="6" t="s">
        <v>3460</v>
      </c>
    </row>
    <row r="517" spans="1:8" ht="18.75" customHeight="1">
      <c r="A517" s="10"/>
      <c r="B517" s="62"/>
      <c r="C517" s="63"/>
      <c r="D517" s="6"/>
      <c r="E517" s="6"/>
      <c r="F517" s="6">
        <v>440</v>
      </c>
      <c r="G517" s="6" t="s">
        <v>28</v>
      </c>
      <c r="H517" s="6" t="s">
        <v>3460</v>
      </c>
    </row>
    <row r="518" spans="1:8" ht="18.75" customHeight="1" thickBot="1">
      <c r="A518" s="10"/>
      <c r="B518" s="66"/>
      <c r="C518" s="67"/>
      <c r="D518" s="6"/>
      <c r="E518" s="6"/>
      <c r="F518" s="6">
        <v>440</v>
      </c>
      <c r="G518" s="6" t="s">
        <v>28</v>
      </c>
      <c r="H518" s="6" t="s">
        <v>3460</v>
      </c>
    </row>
    <row r="519" spans="1:8" ht="18.75" customHeight="1" thickBot="1">
      <c r="A519" s="11" t="s">
        <v>111</v>
      </c>
      <c r="B519" s="25"/>
      <c r="C519" s="7"/>
      <c r="D519" s="6"/>
      <c r="E519" s="6"/>
      <c r="F519" s="6">
        <v>440</v>
      </c>
      <c r="G519" s="6" t="s">
        <v>28</v>
      </c>
      <c r="H519" s="6" t="s">
        <v>3460</v>
      </c>
    </row>
    <row r="520" spans="1:8" ht="18.75" customHeight="1">
      <c r="A520" s="10" t="s">
        <v>112</v>
      </c>
      <c r="B520" s="34" t="str">
        <f>_xlfn.LET(_xlpm.inp,$B$519,_xlpm.nInp,_xlfn.LET(_xlpm.raw,UPPER(TRIM($B$519)),_xlpm.clean,SUBSTITUTE(SUBSTITUTE(SUBSTITUTE(SUBSTITUTE(SUBSTITUTE(_xlpm.raw,"，",","),"、",","),"；",","),"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0" s="19"/>
      <c r="D520" s="6"/>
      <c r="E520" s="6"/>
      <c r="F520" s="6">
        <v>440</v>
      </c>
      <c r="G520" s="6" t="s">
        <v>28</v>
      </c>
      <c r="H520" s="6" t="s">
        <v>3460</v>
      </c>
    </row>
    <row r="521" spans="1:8" ht="18.75" customHeight="1">
      <c r="A521" s="10" t="s">
        <v>113</v>
      </c>
      <c r="B521" s="35" t="str">
        <f>_xlfn.LET(_xlpm.inp,$B$519,_xlpm.nStd,_xlfn.LET(_xlpm.raw,UPPER(TRIM($G$511)),_xlpm.clean,SUBSTITUTE(SUBSTITUTE(SUBSTITUTE(SUBSTITUTE(SUBSTITUTE(_xlpm.raw,"，",","),"、",","),"；",","),"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21" s="18"/>
      <c r="D521" s="6"/>
      <c r="E521" s="6"/>
      <c r="F521" s="6">
        <v>440</v>
      </c>
      <c r="G521" s="6" t="s">
        <v>28</v>
      </c>
      <c r="H521" s="6" t="s">
        <v>3460</v>
      </c>
    </row>
    <row r="522" spans="1:8" ht="18.75" customHeight="1">
      <c r="A522" s="37" t="s">
        <v>114</v>
      </c>
      <c r="B522" s="52" t="str">
        <f>_xlfn.LET(_xlpm.inp,$B$519,_xlpm.p,$H$511,IF(OR(LEN(TRIM(_xlpm.inp))=0,LEN(TRIM(_xlpm.p))=0,_xlpm.p=0),"",_xlpm.p))</f>
        <v/>
      </c>
      <c r="C522" s="53"/>
      <c r="D522" s="6"/>
      <c r="E522" s="6"/>
      <c r="F522" s="6">
        <v>440</v>
      </c>
      <c r="G522" s="6" t="s">
        <v>28</v>
      </c>
      <c r="H522" s="6" t="s">
        <v>3460</v>
      </c>
    </row>
    <row r="523" spans="1:8" ht="18.75" customHeight="1" thickBot="1">
      <c r="A523" s="12"/>
      <c r="B523" s="54"/>
      <c r="C523" s="55"/>
      <c r="D523" s="6"/>
      <c r="E523" s="6"/>
      <c r="F523" s="6">
        <v>440</v>
      </c>
      <c r="G523" s="6" t="s">
        <v>28</v>
      </c>
      <c r="H523" s="6" t="s">
        <v>3460</v>
      </c>
    </row>
    <row r="524" spans="1:8" ht="58.5" customHeight="1" thickTop="1" thickBot="1">
      <c r="A524" s="8" t="s">
        <v>3180</v>
      </c>
      <c r="B524" s="56" t="s">
        <v>3465</v>
      </c>
      <c r="C524" s="73"/>
      <c r="D524" s="6"/>
      <c r="E524" s="6"/>
      <c r="F524" s="6">
        <v>441</v>
      </c>
      <c r="G524" s="6" t="s">
        <v>28</v>
      </c>
      <c r="H524" s="6" t="s">
        <v>3466</v>
      </c>
    </row>
    <row r="525" spans="1:8" ht="18.75" customHeight="1">
      <c r="A525" s="9"/>
      <c r="B525" s="74"/>
      <c r="C525" s="75"/>
      <c r="D525" s="6"/>
      <c r="E525" s="6"/>
      <c r="F525" s="6">
        <v>441</v>
      </c>
      <c r="G525" s="6" t="s">
        <v>28</v>
      </c>
      <c r="H525" s="6" t="s">
        <v>3466</v>
      </c>
    </row>
    <row r="526" spans="1:8" ht="18.75" customHeight="1">
      <c r="A526" s="10" t="s">
        <v>107</v>
      </c>
      <c r="B526" s="64" t="s">
        <v>3467</v>
      </c>
      <c r="C526" s="65"/>
      <c r="D526" s="6"/>
      <c r="E526" s="6"/>
      <c r="F526" s="6">
        <v>441</v>
      </c>
      <c r="G526" s="6" t="s">
        <v>28</v>
      </c>
      <c r="H526" s="6" t="s">
        <v>3466</v>
      </c>
    </row>
    <row r="527" spans="1:8" ht="18.75" customHeight="1">
      <c r="A527" s="10" t="s">
        <v>108</v>
      </c>
      <c r="B527" s="64" t="s">
        <v>3468</v>
      </c>
      <c r="C527" s="65"/>
      <c r="D527" s="6"/>
      <c r="E527" s="6"/>
      <c r="F527" s="6">
        <v>441</v>
      </c>
      <c r="G527" s="6" t="s">
        <v>28</v>
      </c>
      <c r="H527" s="6" t="s">
        <v>3466</v>
      </c>
    </row>
    <row r="528" spans="1:8" ht="18.75" customHeight="1">
      <c r="A528" s="10" t="s">
        <v>109</v>
      </c>
      <c r="B528" s="64" t="s">
        <v>3469</v>
      </c>
      <c r="C528" s="65"/>
      <c r="D528" s="6"/>
      <c r="E528" s="6"/>
      <c r="F528" s="6">
        <v>441</v>
      </c>
      <c r="G528" s="6" t="s">
        <v>28</v>
      </c>
      <c r="H528" s="6" t="s">
        <v>3466</v>
      </c>
    </row>
    <row r="529" spans="1:8" ht="18.75" customHeight="1">
      <c r="A529" s="10" t="s">
        <v>110</v>
      </c>
      <c r="B529" s="64" t="s">
        <v>3470</v>
      </c>
      <c r="C529" s="65"/>
      <c r="D529" s="6"/>
      <c r="E529" s="6"/>
      <c r="F529" s="6">
        <v>441</v>
      </c>
      <c r="G529" s="6" t="s">
        <v>28</v>
      </c>
      <c r="H529" s="6" t="s">
        <v>3466</v>
      </c>
    </row>
    <row r="530" spans="1:8" ht="18.75" customHeight="1">
      <c r="A530" s="10"/>
      <c r="B530" s="62"/>
      <c r="C530" s="63"/>
      <c r="D530" s="6"/>
      <c r="E530" s="6"/>
      <c r="F530" s="6">
        <v>441</v>
      </c>
      <c r="G530" s="6" t="s">
        <v>28</v>
      </c>
      <c r="H530" s="6" t="s">
        <v>3466</v>
      </c>
    </row>
    <row r="531" spans="1:8" ht="18.75" customHeight="1" thickBot="1">
      <c r="A531" s="10"/>
      <c r="B531" s="66"/>
      <c r="C531" s="67"/>
      <c r="D531" s="6"/>
      <c r="E531" s="6"/>
      <c r="F531" s="6">
        <v>441</v>
      </c>
      <c r="G531" s="6" t="s">
        <v>28</v>
      </c>
      <c r="H531" s="6" t="s">
        <v>3466</v>
      </c>
    </row>
    <row r="532" spans="1:8" ht="18.75" customHeight="1" thickBot="1">
      <c r="A532" s="11" t="s">
        <v>111</v>
      </c>
      <c r="B532" s="25"/>
      <c r="C532" s="7"/>
      <c r="D532" s="6"/>
      <c r="E532" s="6"/>
      <c r="F532" s="6">
        <v>441</v>
      </c>
      <c r="G532" s="6" t="s">
        <v>28</v>
      </c>
      <c r="H532" s="6" t="s">
        <v>3466</v>
      </c>
    </row>
    <row r="533" spans="1:8" ht="18.75" customHeight="1">
      <c r="A533" s="10" t="s">
        <v>112</v>
      </c>
      <c r="B533" s="34" t="str">
        <f>_xlfn.LET(_xlpm.inp,$B$532,_xlpm.nInp,_xlfn.LET(_xlpm.raw,UPPER(TRIM($B$532)),_xlpm.clean,SUBSTITUTE(SUBSTITUTE(SUBSTITUTE(SUBSTITUTE(SUBSTITUTE(_xlpm.raw,"，",","),"、",","),"；",","),"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33" s="19"/>
      <c r="D533" s="6"/>
      <c r="E533" s="6"/>
      <c r="F533" s="6">
        <v>441</v>
      </c>
      <c r="G533" s="6" t="s">
        <v>28</v>
      </c>
      <c r="H533" s="6" t="s">
        <v>3466</v>
      </c>
    </row>
    <row r="534" spans="1:8" ht="18.75" customHeight="1">
      <c r="A534" s="10" t="s">
        <v>113</v>
      </c>
      <c r="B534" s="35" t="str">
        <f>_xlfn.LET(_xlpm.inp,$B$532,_xlpm.nStd,_xlfn.LET(_xlpm.raw,UPPER(TRIM($G$524)),_xlpm.clean,SUBSTITUTE(SUBSTITUTE(SUBSTITUTE(SUBSTITUTE(SUBSTITUTE(_xlpm.raw,"，",","),"、",","),"；",","),"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4" s="18"/>
      <c r="D534" s="6"/>
      <c r="E534" s="6"/>
      <c r="F534" s="6">
        <v>441</v>
      </c>
      <c r="G534" s="6" t="s">
        <v>28</v>
      </c>
      <c r="H534" s="6" t="s">
        <v>3466</v>
      </c>
    </row>
    <row r="535" spans="1:8" ht="18.75" customHeight="1">
      <c r="A535" s="37" t="s">
        <v>114</v>
      </c>
      <c r="B535" s="52" t="str">
        <f>_xlfn.LET(_xlpm.inp,$B$532,_xlpm.p,$H$524,IF(OR(LEN(TRIM(_xlpm.inp))=0,LEN(TRIM(_xlpm.p))=0,_xlpm.p=0),"",_xlpm.p))</f>
        <v/>
      </c>
      <c r="C535" s="53"/>
      <c r="D535" s="6"/>
      <c r="E535" s="6"/>
      <c r="F535" s="6">
        <v>441</v>
      </c>
      <c r="G535" s="6" t="s">
        <v>28</v>
      </c>
      <c r="H535" s="6" t="s">
        <v>3466</v>
      </c>
    </row>
    <row r="536" spans="1:8" ht="18.75" customHeight="1" thickBot="1">
      <c r="A536" s="12"/>
      <c r="B536" s="54"/>
      <c r="C536" s="55"/>
      <c r="D536" s="6"/>
      <c r="E536" s="6"/>
      <c r="F536" s="6">
        <v>441</v>
      </c>
      <c r="G536" s="6" t="s">
        <v>28</v>
      </c>
      <c r="H536" s="6" t="s">
        <v>3466</v>
      </c>
    </row>
    <row r="537" spans="1:8" ht="58.5" customHeight="1" thickTop="1" thickBot="1">
      <c r="A537" s="8" t="s">
        <v>3181</v>
      </c>
      <c r="B537" s="56" t="s">
        <v>3471</v>
      </c>
      <c r="C537" s="73"/>
      <c r="D537" s="6"/>
      <c r="E537" s="6"/>
      <c r="F537" s="6">
        <v>442</v>
      </c>
      <c r="G537" s="6" t="s">
        <v>26</v>
      </c>
      <c r="H537" s="6" t="s">
        <v>3472</v>
      </c>
    </row>
    <row r="538" spans="1:8" ht="18.75" customHeight="1">
      <c r="A538" s="9"/>
      <c r="B538" s="74"/>
      <c r="C538" s="75"/>
      <c r="D538" s="6"/>
      <c r="E538" s="6"/>
      <c r="F538" s="6">
        <v>442</v>
      </c>
      <c r="G538" s="6" t="s">
        <v>26</v>
      </c>
      <c r="H538" s="6" t="s">
        <v>3472</v>
      </c>
    </row>
    <row r="539" spans="1:8" ht="18.75" customHeight="1">
      <c r="A539" s="10" t="s">
        <v>107</v>
      </c>
      <c r="B539" s="64" t="s">
        <v>3473</v>
      </c>
      <c r="C539" s="65"/>
      <c r="D539" s="6"/>
      <c r="E539" s="6"/>
      <c r="F539" s="6">
        <v>442</v>
      </c>
      <c r="G539" s="6" t="s">
        <v>26</v>
      </c>
      <c r="H539" s="6" t="s">
        <v>3472</v>
      </c>
    </row>
    <row r="540" spans="1:8" ht="18.75" customHeight="1">
      <c r="A540" s="10" t="s">
        <v>108</v>
      </c>
      <c r="B540" s="64" t="s">
        <v>3474</v>
      </c>
      <c r="C540" s="65"/>
      <c r="D540" s="6"/>
      <c r="E540" s="6"/>
      <c r="F540" s="6">
        <v>442</v>
      </c>
      <c r="G540" s="6" t="s">
        <v>26</v>
      </c>
      <c r="H540" s="6" t="s">
        <v>3472</v>
      </c>
    </row>
    <row r="541" spans="1:8" ht="18.75" customHeight="1">
      <c r="A541" s="10" t="s">
        <v>109</v>
      </c>
      <c r="B541" s="64" t="s">
        <v>3475</v>
      </c>
      <c r="C541" s="65"/>
      <c r="D541" s="6"/>
      <c r="E541" s="6"/>
      <c r="F541" s="6">
        <v>442</v>
      </c>
      <c r="G541" s="6" t="s">
        <v>26</v>
      </c>
      <c r="H541" s="6" t="s">
        <v>3472</v>
      </c>
    </row>
    <row r="542" spans="1:8" ht="18.75" customHeight="1">
      <c r="A542" s="10" t="s">
        <v>110</v>
      </c>
      <c r="B542" s="64" t="s">
        <v>3476</v>
      </c>
      <c r="C542" s="65"/>
      <c r="D542" s="6"/>
      <c r="E542" s="6"/>
      <c r="F542" s="6">
        <v>442</v>
      </c>
      <c r="G542" s="6" t="s">
        <v>26</v>
      </c>
      <c r="H542" s="6" t="s">
        <v>3472</v>
      </c>
    </row>
    <row r="543" spans="1:8" ht="18.75" customHeight="1">
      <c r="A543" s="10"/>
      <c r="B543" s="62"/>
      <c r="C543" s="63"/>
      <c r="D543" s="6"/>
      <c r="E543" s="6"/>
      <c r="F543" s="6">
        <v>442</v>
      </c>
      <c r="G543" s="6" t="s">
        <v>26</v>
      </c>
      <c r="H543" s="6" t="s">
        <v>3472</v>
      </c>
    </row>
    <row r="544" spans="1:8" ht="18.75" customHeight="1" thickBot="1">
      <c r="A544" s="10"/>
      <c r="B544" s="66"/>
      <c r="C544" s="67"/>
      <c r="D544" s="6"/>
      <c r="E544" s="6"/>
      <c r="F544" s="6">
        <v>442</v>
      </c>
      <c r="G544" s="6" t="s">
        <v>26</v>
      </c>
      <c r="H544" s="6" t="s">
        <v>3472</v>
      </c>
    </row>
    <row r="545" spans="1:8" ht="18.75" customHeight="1" thickBot="1">
      <c r="A545" s="11" t="s">
        <v>111</v>
      </c>
      <c r="B545" s="25"/>
      <c r="C545" s="7"/>
      <c r="D545" s="6"/>
      <c r="E545" s="6"/>
      <c r="F545" s="6">
        <v>442</v>
      </c>
      <c r="G545" s="6" t="s">
        <v>26</v>
      </c>
      <c r="H545" s="6" t="s">
        <v>3472</v>
      </c>
    </row>
    <row r="546" spans="1:8" ht="18.75" customHeight="1">
      <c r="A546" s="10" t="s">
        <v>112</v>
      </c>
      <c r="B546" s="34" t="str">
        <f>_xlfn.LET(_xlpm.inp,$B$545,_xlpm.nInp,_xlfn.LET(_xlpm.raw,UPPER(TRIM($B$545)),_xlpm.clean,SUBSTITUTE(SUBSTITUTE(SUBSTITUTE(SUBSTITUTE(SUBSTITUTE(_xlpm.raw,"，",","),"、",","),"；",","),"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46" s="19"/>
      <c r="D546" s="6"/>
      <c r="E546" s="6"/>
      <c r="F546" s="6">
        <v>442</v>
      </c>
      <c r="G546" s="6" t="s">
        <v>26</v>
      </c>
      <c r="H546" s="6" t="s">
        <v>3472</v>
      </c>
    </row>
    <row r="547" spans="1:8" ht="18.75" customHeight="1">
      <c r="A547" s="10" t="s">
        <v>113</v>
      </c>
      <c r="B547" s="35" t="str">
        <f>_xlfn.LET(_xlpm.inp,$B$545,_xlpm.nStd,_xlfn.LET(_xlpm.raw,UPPER(TRIM($G$537)),_xlpm.clean,SUBSTITUTE(SUBSTITUTE(SUBSTITUTE(SUBSTITUTE(SUBSTITUTE(_xlpm.raw,"，",","),"、",","),"；",","),"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47" s="18"/>
      <c r="D547" s="6"/>
      <c r="E547" s="6"/>
      <c r="F547" s="6">
        <v>442</v>
      </c>
      <c r="G547" s="6" t="s">
        <v>26</v>
      </c>
      <c r="H547" s="6" t="s">
        <v>3472</v>
      </c>
    </row>
    <row r="548" spans="1:8" ht="18.75" customHeight="1">
      <c r="A548" s="37" t="s">
        <v>114</v>
      </c>
      <c r="B548" s="52" t="str">
        <f>_xlfn.LET(_xlpm.inp,$B$545,_xlpm.p,$H$537,IF(OR(LEN(TRIM(_xlpm.inp))=0,LEN(TRIM(_xlpm.p))=0,_xlpm.p=0),"",_xlpm.p))</f>
        <v/>
      </c>
      <c r="C548" s="53"/>
      <c r="D548" s="6"/>
      <c r="E548" s="6"/>
      <c r="F548" s="6">
        <v>442</v>
      </c>
      <c r="G548" s="6" t="s">
        <v>26</v>
      </c>
      <c r="H548" s="6" t="s">
        <v>3472</v>
      </c>
    </row>
    <row r="549" spans="1:8" ht="18.75" customHeight="1" thickBot="1">
      <c r="A549" s="12"/>
      <c r="B549" s="54"/>
      <c r="C549" s="55"/>
      <c r="D549" s="6"/>
      <c r="E549" s="6"/>
      <c r="F549" s="6">
        <v>442</v>
      </c>
      <c r="G549" s="6" t="s">
        <v>26</v>
      </c>
      <c r="H549" s="6" t="s">
        <v>3472</v>
      </c>
    </row>
    <row r="550" spans="1:8" ht="58.5" customHeight="1" thickTop="1" thickBot="1">
      <c r="A550" s="8" t="s">
        <v>3182</v>
      </c>
      <c r="B550" s="56" t="s">
        <v>3477</v>
      </c>
      <c r="C550" s="73"/>
      <c r="D550" s="6"/>
      <c r="E550" s="6"/>
      <c r="F550" s="6">
        <v>443</v>
      </c>
      <c r="G550" s="6" t="s">
        <v>28</v>
      </c>
      <c r="H550" s="6" t="s">
        <v>3478</v>
      </c>
    </row>
    <row r="551" spans="1:8" ht="18.75" customHeight="1">
      <c r="A551" s="9"/>
      <c r="B551" s="74"/>
      <c r="C551" s="75"/>
      <c r="D551" s="6"/>
      <c r="E551" s="6"/>
      <c r="F551" s="6">
        <v>443</v>
      </c>
      <c r="G551" s="6" t="s">
        <v>28</v>
      </c>
      <c r="H551" s="6" t="s">
        <v>3478</v>
      </c>
    </row>
    <row r="552" spans="1:8" ht="18.75" customHeight="1">
      <c r="A552" s="10" t="s">
        <v>107</v>
      </c>
      <c r="B552" s="64" t="s">
        <v>3479</v>
      </c>
      <c r="C552" s="65"/>
      <c r="D552" s="6"/>
      <c r="E552" s="6"/>
      <c r="F552" s="6">
        <v>443</v>
      </c>
      <c r="G552" s="6" t="s">
        <v>28</v>
      </c>
      <c r="H552" s="6" t="s">
        <v>3478</v>
      </c>
    </row>
    <row r="553" spans="1:8" ht="18.75" customHeight="1">
      <c r="A553" s="10" t="s">
        <v>108</v>
      </c>
      <c r="B553" s="64" t="s">
        <v>3480</v>
      </c>
      <c r="C553" s="65"/>
      <c r="D553" s="6"/>
      <c r="E553" s="6"/>
      <c r="F553" s="6">
        <v>443</v>
      </c>
      <c r="G553" s="6" t="s">
        <v>28</v>
      </c>
      <c r="H553" s="6" t="s">
        <v>3478</v>
      </c>
    </row>
    <row r="554" spans="1:8" ht="18.75" customHeight="1">
      <c r="A554" s="10" t="s">
        <v>109</v>
      </c>
      <c r="B554" s="64" t="s">
        <v>3481</v>
      </c>
      <c r="C554" s="65"/>
      <c r="D554" s="6"/>
      <c r="E554" s="6"/>
      <c r="F554" s="6">
        <v>443</v>
      </c>
      <c r="G554" s="6" t="s">
        <v>28</v>
      </c>
      <c r="H554" s="6" t="s">
        <v>3478</v>
      </c>
    </row>
    <row r="555" spans="1:8" ht="18.75" customHeight="1">
      <c r="A555" s="10" t="s">
        <v>110</v>
      </c>
      <c r="B555" s="64" t="s">
        <v>3482</v>
      </c>
      <c r="C555" s="65"/>
      <c r="D555" s="6"/>
      <c r="E555" s="6"/>
      <c r="F555" s="6">
        <v>443</v>
      </c>
      <c r="G555" s="6" t="s">
        <v>28</v>
      </c>
      <c r="H555" s="6" t="s">
        <v>3478</v>
      </c>
    </row>
    <row r="556" spans="1:8" ht="18.75" customHeight="1">
      <c r="A556" s="10"/>
      <c r="B556" s="62"/>
      <c r="C556" s="63"/>
      <c r="D556" s="6"/>
      <c r="E556" s="6"/>
      <c r="F556" s="6">
        <v>443</v>
      </c>
      <c r="G556" s="6" t="s">
        <v>28</v>
      </c>
      <c r="H556" s="6" t="s">
        <v>3478</v>
      </c>
    </row>
    <row r="557" spans="1:8" ht="18.75" customHeight="1" thickBot="1">
      <c r="A557" s="10"/>
      <c r="B557" s="66"/>
      <c r="C557" s="67"/>
      <c r="D557" s="6"/>
      <c r="E557" s="6"/>
      <c r="F557" s="6">
        <v>443</v>
      </c>
      <c r="G557" s="6" t="s">
        <v>28</v>
      </c>
      <c r="H557" s="6" t="s">
        <v>3478</v>
      </c>
    </row>
    <row r="558" spans="1:8" ht="18.75" customHeight="1" thickBot="1">
      <c r="A558" s="11" t="s">
        <v>111</v>
      </c>
      <c r="B558" s="25"/>
      <c r="C558" s="7"/>
      <c r="D558" s="6"/>
      <c r="E558" s="6"/>
      <c r="F558" s="6">
        <v>443</v>
      </c>
      <c r="G558" s="6" t="s">
        <v>28</v>
      </c>
      <c r="H558" s="6" t="s">
        <v>3478</v>
      </c>
    </row>
    <row r="559" spans="1:8" ht="18.75" customHeight="1">
      <c r="A559" s="10" t="s">
        <v>112</v>
      </c>
      <c r="B559" s="34" t="str">
        <f>_xlfn.LET(_xlpm.inp,$B$558,_xlpm.nInp,_xlfn.LET(_xlpm.raw,UPPER(TRIM($B$558)),_xlpm.clean,SUBSTITUTE(SUBSTITUTE(SUBSTITUTE(SUBSTITUTE(SUBSTITUTE(_xlpm.raw,"，",","),"、",","),"；",","),"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59" s="19"/>
      <c r="D559" s="6"/>
      <c r="E559" s="6"/>
      <c r="F559" s="6">
        <v>443</v>
      </c>
      <c r="G559" s="6" t="s">
        <v>28</v>
      </c>
      <c r="H559" s="6" t="s">
        <v>3478</v>
      </c>
    </row>
    <row r="560" spans="1:8" ht="18.75" customHeight="1">
      <c r="A560" s="10" t="s">
        <v>113</v>
      </c>
      <c r="B560" s="35" t="str">
        <f>_xlfn.LET(_xlpm.inp,$B$558,_xlpm.nStd,_xlfn.LET(_xlpm.raw,UPPER(TRIM($G$550)),_xlpm.clean,SUBSTITUTE(SUBSTITUTE(SUBSTITUTE(SUBSTITUTE(SUBSTITUTE(_xlpm.raw,"，",","),"、",","),"；",","),"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60" s="18"/>
      <c r="D560" s="6"/>
      <c r="E560" s="6"/>
      <c r="F560" s="6">
        <v>443</v>
      </c>
      <c r="G560" s="6" t="s">
        <v>28</v>
      </c>
      <c r="H560" s="6" t="s">
        <v>3478</v>
      </c>
    </row>
    <row r="561" spans="1:8" ht="18.75" customHeight="1">
      <c r="A561" s="37" t="s">
        <v>114</v>
      </c>
      <c r="B561" s="52" t="str">
        <f>_xlfn.LET(_xlpm.inp,$B$558,_xlpm.p,$H$550,IF(OR(LEN(TRIM(_xlpm.inp))=0,LEN(TRIM(_xlpm.p))=0,_xlpm.p=0),"",_xlpm.p))</f>
        <v/>
      </c>
      <c r="C561" s="53"/>
      <c r="D561" s="6"/>
      <c r="E561" s="6"/>
      <c r="F561" s="6">
        <v>443</v>
      </c>
      <c r="G561" s="6" t="s">
        <v>28</v>
      </c>
      <c r="H561" s="6" t="s">
        <v>3478</v>
      </c>
    </row>
    <row r="562" spans="1:8" ht="18.75" customHeight="1" thickBot="1">
      <c r="A562" s="12"/>
      <c r="B562" s="54"/>
      <c r="C562" s="55"/>
      <c r="D562" s="6"/>
      <c r="E562" s="6"/>
      <c r="F562" s="6">
        <v>443</v>
      </c>
      <c r="G562" s="6" t="s">
        <v>28</v>
      </c>
      <c r="H562" s="6" t="s">
        <v>3478</v>
      </c>
    </row>
    <row r="563" spans="1:8" ht="58.5" customHeight="1" thickTop="1" thickBot="1">
      <c r="A563" s="8" t="s">
        <v>3183</v>
      </c>
      <c r="B563" s="56" t="s">
        <v>3483</v>
      </c>
      <c r="C563" s="73"/>
      <c r="D563" s="6"/>
      <c r="E563" s="6"/>
      <c r="F563" s="6">
        <v>444</v>
      </c>
      <c r="G563" s="6" t="s">
        <v>62</v>
      </c>
      <c r="H563" s="6" t="s">
        <v>3484</v>
      </c>
    </row>
    <row r="564" spans="1:8" ht="18.75" customHeight="1">
      <c r="A564" s="9"/>
      <c r="B564" s="74"/>
      <c r="C564" s="75"/>
      <c r="D564" s="6"/>
      <c r="E564" s="6"/>
      <c r="F564" s="6">
        <v>444</v>
      </c>
      <c r="G564" s="6" t="s">
        <v>62</v>
      </c>
      <c r="H564" s="6" t="s">
        <v>3484</v>
      </c>
    </row>
    <row r="565" spans="1:8" ht="18.75" customHeight="1">
      <c r="A565" s="10" t="s">
        <v>107</v>
      </c>
      <c r="B565" s="64" t="s">
        <v>3485</v>
      </c>
      <c r="C565" s="65"/>
      <c r="D565" s="6"/>
      <c r="E565" s="6"/>
      <c r="F565" s="6">
        <v>444</v>
      </c>
      <c r="G565" s="6" t="s">
        <v>62</v>
      </c>
      <c r="H565" s="6" t="s">
        <v>3484</v>
      </c>
    </row>
    <row r="566" spans="1:8" ht="18.75" customHeight="1">
      <c r="A566" s="10" t="s">
        <v>108</v>
      </c>
      <c r="B566" s="64" t="s">
        <v>3486</v>
      </c>
      <c r="C566" s="65"/>
      <c r="D566" s="6"/>
      <c r="E566" s="6"/>
      <c r="F566" s="6">
        <v>444</v>
      </c>
      <c r="G566" s="6" t="s">
        <v>62</v>
      </c>
      <c r="H566" s="6" t="s">
        <v>3484</v>
      </c>
    </row>
    <row r="567" spans="1:8" ht="18.75" customHeight="1">
      <c r="A567" s="10" t="s">
        <v>109</v>
      </c>
      <c r="B567" s="64" t="s">
        <v>3487</v>
      </c>
      <c r="C567" s="65"/>
      <c r="D567" s="6"/>
      <c r="E567" s="6"/>
      <c r="F567" s="6">
        <v>444</v>
      </c>
      <c r="G567" s="6" t="s">
        <v>62</v>
      </c>
      <c r="H567" s="6" t="s">
        <v>3484</v>
      </c>
    </row>
    <row r="568" spans="1:8" ht="18.75" customHeight="1">
      <c r="A568" s="10" t="s">
        <v>110</v>
      </c>
      <c r="B568" s="64" t="s">
        <v>3488</v>
      </c>
      <c r="C568" s="65"/>
      <c r="D568" s="6"/>
      <c r="E568" s="6"/>
      <c r="F568" s="6">
        <v>444</v>
      </c>
      <c r="G568" s="6" t="s">
        <v>62</v>
      </c>
      <c r="H568" s="6" t="s">
        <v>3484</v>
      </c>
    </row>
    <row r="569" spans="1:8" ht="18.75" customHeight="1">
      <c r="A569" s="10" t="s">
        <v>128</v>
      </c>
      <c r="B569" s="62" t="s">
        <v>3489</v>
      </c>
      <c r="C569" s="63"/>
      <c r="D569" s="6"/>
      <c r="E569" s="6"/>
      <c r="F569" s="6">
        <v>444</v>
      </c>
      <c r="G569" s="6" t="s">
        <v>62</v>
      </c>
      <c r="H569" s="6" t="s">
        <v>3484</v>
      </c>
    </row>
    <row r="570" spans="1:8" ht="18.75" customHeight="1" thickBot="1">
      <c r="A570" s="10"/>
      <c r="B570" s="66"/>
      <c r="C570" s="67"/>
      <c r="D570" s="6"/>
      <c r="E570" s="6"/>
      <c r="F570" s="6">
        <v>444</v>
      </c>
      <c r="G570" s="6" t="s">
        <v>62</v>
      </c>
      <c r="H570" s="6" t="s">
        <v>3484</v>
      </c>
    </row>
    <row r="571" spans="1:8" ht="18.75" customHeight="1" thickBot="1">
      <c r="A571" s="11" t="s">
        <v>111</v>
      </c>
      <c r="B571" s="25"/>
      <c r="C571" s="7"/>
      <c r="D571" s="6"/>
      <c r="E571" s="6"/>
      <c r="F571" s="6">
        <v>444</v>
      </c>
      <c r="G571" s="6" t="s">
        <v>62</v>
      </c>
      <c r="H571" s="6" t="s">
        <v>3484</v>
      </c>
    </row>
    <row r="572" spans="1:8" ht="18.75" customHeight="1">
      <c r="A572" s="10" t="s">
        <v>112</v>
      </c>
      <c r="B572" s="34" t="str">
        <f>_xlfn.LET(_xlpm.inp,$B$571,_xlpm.nInp,_xlfn.LET(_xlpm.raw,UPPER(TRIM($B$571)),_xlpm.clean,SUBSTITUTE(SUBSTITUTE(SUBSTITUTE(SUBSTITUTE(SUBSTITUTE(_xlpm.raw,"，",","),"、",","),"；",","),"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72" s="19"/>
      <c r="D572" s="6"/>
      <c r="E572" s="6"/>
      <c r="F572" s="6">
        <v>444</v>
      </c>
      <c r="G572" s="6" t="s">
        <v>62</v>
      </c>
      <c r="H572" s="6" t="s">
        <v>3484</v>
      </c>
    </row>
    <row r="573" spans="1:8" ht="18.75" customHeight="1">
      <c r="A573" s="10" t="s">
        <v>113</v>
      </c>
      <c r="B573" s="35" t="str">
        <f>_xlfn.LET(_xlpm.inp,$B$571,_xlpm.nStd,_xlfn.LET(_xlpm.raw,UPPER(TRIM($G$563)),_xlpm.clean,SUBSTITUTE(SUBSTITUTE(SUBSTITUTE(SUBSTITUTE(SUBSTITUTE(_xlpm.raw,"，",","),"、",","),"；",","),"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73" s="18"/>
      <c r="D573" s="6"/>
      <c r="E573" s="6"/>
      <c r="F573" s="6">
        <v>444</v>
      </c>
      <c r="G573" s="6" t="s">
        <v>62</v>
      </c>
      <c r="H573" s="6" t="s">
        <v>3484</v>
      </c>
    </row>
    <row r="574" spans="1:8" ht="18.75" customHeight="1">
      <c r="A574" s="37" t="s">
        <v>114</v>
      </c>
      <c r="B574" s="52" t="str">
        <f>_xlfn.LET(_xlpm.inp,$B$571,_xlpm.p,$H$563,IF(OR(LEN(TRIM(_xlpm.inp))=0,LEN(TRIM(_xlpm.p))=0,_xlpm.p=0),"",_xlpm.p))</f>
        <v/>
      </c>
      <c r="C574" s="53"/>
      <c r="D574" s="6"/>
      <c r="E574" s="6"/>
      <c r="F574" s="6">
        <v>444</v>
      </c>
      <c r="G574" s="6" t="s">
        <v>62</v>
      </c>
      <c r="H574" s="6" t="s">
        <v>3484</v>
      </c>
    </row>
    <row r="575" spans="1:8" ht="18.75" customHeight="1" thickBot="1">
      <c r="A575" s="12"/>
      <c r="B575" s="54"/>
      <c r="C575" s="55"/>
      <c r="D575" s="6"/>
      <c r="E575" s="6"/>
      <c r="F575" s="6">
        <v>444</v>
      </c>
      <c r="G575" s="6" t="s">
        <v>62</v>
      </c>
      <c r="H575" s="6" t="s">
        <v>3484</v>
      </c>
    </row>
    <row r="576" spans="1:8" ht="58.5" customHeight="1" thickTop="1" thickBot="1">
      <c r="A576" s="8" t="s">
        <v>3184</v>
      </c>
      <c r="B576" s="56" t="s">
        <v>3490</v>
      </c>
      <c r="C576" s="73"/>
      <c r="D576" s="6"/>
      <c r="E576" s="6"/>
      <c r="F576" s="6">
        <v>445</v>
      </c>
      <c r="G576" s="6" t="s">
        <v>18</v>
      </c>
      <c r="H576" s="6" t="s">
        <v>3491</v>
      </c>
    </row>
    <row r="577" spans="1:8" ht="18.75" customHeight="1">
      <c r="A577" s="9"/>
      <c r="B577" s="74"/>
      <c r="C577" s="75"/>
      <c r="D577" s="6"/>
      <c r="E577" s="6"/>
      <c r="F577" s="6">
        <v>445</v>
      </c>
      <c r="G577" s="6" t="s">
        <v>18</v>
      </c>
      <c r="H577" s="6" t="s">
        <v>3491</v>
      </c>
    </row>
    <row r="578" spans="1:8" ht="18.75" customHeight="1">
      <c r="A578" s="10" t="s">
        <v>107</v>
      </c>
      <c r="B578" s="64" t="s">
        <v>3492</v>
      </c>
      <c r="C578" s="65"/>
      <c r="D578" s="6"/>
      <c r="E578" s="6"/>
      <c r="F578" s="6">
        <v>445</v>
      </c>
      <c r="G578" s="6" t="s">
        <v>18</v>
      </c>
      <c r="H578" s="6" t="s">
        <v>3491</v>
      </c>
    </row>
    <row r="579" spans="1:8" ht="18.75" customHeight="1">
      <c r="A579" s="10" t="s">
        <v>108</v>
      </c>
      <c r="B579" s="64" t="s">
        <v>3493</v>
      </c>
      <c r="C579" s="65"/>
      <c r="D579" s="6"/>
      <c r="E579" s="6"/>
      <c r="F579" s="6">
        <v>445</v>
      </c>
      <c r="G579" s="6" t="s">
        <v>18</v>
      </c>
      <c r="H579" s="6" t="s">
        <v>3491</v>
      </c>
    </row>
    <row r="580" spans="1:8" ht="18.75" customHeight="1">
      <c r="A580" s="10" t="s">
        <v>109</v>
      </c>
      <c r="B580" s="64" t="s">
        <v>3494</v>
      </c>
      <c r="C580" s="65"/>
      <c r="D580" s="6"/>
      <c r="E580" s="6"/>
      <c r="F580" s="6">
        <v>445</v>
      </c>
      <c r="G580" s="6" t="s">
        <v>18</v>
      </c>
      <c r="H580" s="6" t="s">
        <v>3491</v>
      </c>
    </row>
    <row r="581" spans="1:8" ht="18.75" customHeight="1">
      <c r="A581" s="10" t="s">
        <v>110</v>
      </c>
      <c r="B581" s="64" t="s">
        <v>3495</v>
      </c>
      <c r="C581" s="65"/>
      <c r="D581" s="6"/>
      <c r="E581" s="6"/>
      <c r="F581" s="6">
        <v>445</v>
      </c>
      <c r="G581" s="6" t="s">
        <v>18</v>
      </c>
      <c r="H581" s="6" t="s">
        <v>3491</v>
      </c>
    </row>
    <row r="582" spans="1:8" ht="18.75" customHeight="1">
      <c r="A582" s="10"/>
      <c r="B582" s="62"/>
      <c r="C582" s="63"/>
      <c r="D582" s="6"/>
      <c r="E582" s="6"/>
      <c r="F582" s="6">
        <v>445</v>
      </c>
      <c r="G582" s="6" t="s">
        <v>18</v>
      </c>
      <c r="H582" s="6" t="s">
        <v>3491</v>
      </c>
    </row>
    <row r="583" spans="1:8" ht="18.75" customHeight="1" thickBot="1">
      <c r="A583" s="10"/>
      <c r="B583" s="66"/>
      <c r="C583" s="67"/>
      <c r="D583" s="6"/>
      <c r="E583" s="6"/>
      <c r="F583" s="6">
        <v>445</v>
      </c>
      <c r="G583" s="6" t="s">
        <v>18</v>
      </c>
      <c r="H583" s="6" t="s">
        <v>3491</v>
      </c>
    </row>
    <row r="584" spans="1:8" ht="18.75" customHeight="1" thickBot="1">
      <c r="A584" s="11" t="s">
        <v>111</v>
      </c>
      <c r="B584" s="25"/>
      <c r="C584" s="7"/>
      <c r="D584" s="6"/>
      <c r="E584" s="6"/>
      <c r="F584" s="6">
        <v>445</v>
      </c>
      <c r="G584" s="6" t="s">
        <v>18</v>
      </c>
      <c r="H584" s="6" t="s">
        <v>3491</v>
      </c>
    </row>
    <row r="585" spans="1:8" ht="18.75" customHeight="1">
      <c r="A585" s="10" t="s">
        <v>112</v>
      </c>
      <c r="B585" s="34" t="str">
        <f>_xlfn.LET(_xlpm.inp,$B$584,_xlpm.nInp,_xlfn.LET(_xlpm.raw,UPPER(TRIM($B$584)),_xlpm.clean,SUBSTITUTE(SUBSTITUTE(SUBSTITUTE(SUBSTITUTE(SUBSTITUTE(_xlpm.raw,"，",","),"、",","),"；",","),"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85" s="19"/>
      <c r="D585" s="6"/>
      <c r="E585" s="6"/>
      <c r="F585" s="6">
        <v>445</v>
      </c>
      <c r="G585" s="6" t="s">
        <v>18</v>
      </c>
      <c r="H585" s="6" t="s">
        <v>3491</v>
      </c>
    </row>
    <row r="586" spans="1:8" ht="18.75" customHeight="1">
      <c r="A586" s="10" t="s">
        <v>113</v>
      </c>
      <c r="B586" s="35" t="str">
        <f>_xlfn.LET(_xlpm.inp,$B$584,_xlpm.nStd,_xlfn.LET(_xlpm.raw,UPPER(TRIM($G$576)),_xlpm.clean,SUBSTITUTE(SUBSTITUTE(SUBSTITUTE(SUBSTITUTE(SUBSTITUTE(_xlpm.raw,"，",","),"、",","),"；",","),"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86" s="18"/>
      <c r="D586" s="6"/>
      <c r="E586" s="6"/>
      <c r="F586" s="6">
        <v>445</v>
      </c>
      <c r="G586" s="6" t="s">
        <v>18</v>
      </c>
      <c r="H586" s="6" t="s">
        <v>3491</v>
      </c>
    </row>
    <row r="587" spans="1:8" ht="18.75" customHeight="1">
      <c r="A587" s="37" t="s">
        <v>114</v>
      </c>
      <c r="B587" s="52" t="str">
        <f>_xlfn.LET(_xlpm.inp,$B$584,_xlpm.p,$H$576,IF(OR(LEN(TRIM(_xlpm.inp))=0,LEN(TRIM(_xlpm.p))=0,_xlpm.p=0),"",_xlpm.p))</f>
        <v/>
      </c>
      <c r="C587" s="53"/>
      <c r="D587" s="6"/>
      <c r="E587" s="6"/>
      <c r="F587" s="6">
        <v>445</v>
      </c>
      <c r="G587" s="6" t="s">
        <v>18</v>
      </c>
      <c r="H587" s="6" t="s">
        <v>3491</v>
      </c>
    </row>
    <row r="588" spans="1:8" ht="18.75" customHeight="1" thickBot="1">
      <c r="A588" s="12"/>
      <c r="B588" s="54"/>
      <c r="C588" s="55"/>
      <c r="D588" s="6"/>
      <c r="E588" s="6"/>
      <c r="F588" s="6">
        <v>445</v>
      </c>
      <c r="G588" s="6" t="s">
        <v>18</v>
      </c>
      <c r="H588" s="6" t="s">
        <v>3491</v>
      </c>
    </row>
    <row r="589" spans="1:8" ht="58.5" customHeight="1" thickTop="1" thickBot="1">
      <c r="A589" s="8" t="s">
        <v>3185</v>
      </c>
      <c r="B589" s="56" t="s">
        <v>3496</v>
      </c>
      <c r="C589" s="73"/>
      <c r="D589" s="6"/>
      <c r="E589" s="6"/>
      <c r="F589" s="6">
        <v>446</v>
      </c>
      <c r="G589" s="6" t="s">
        <v>18</v>
      </c>
      <c r="H589" s="6" t="s">
        <v>3497</v>
      </c>
    </row>
    <row r="590" spans="1:8" ht="18.75" customHeight="1">
      <c r="A590" s="9"/>
      <c r="B590" s="74"/>
      <c r="C590" s="75"/>
      <c r="D590" s="6"/>
      <c r="E590" s="6"/>
      <c r="F590" s="6">
        <v>446</v>
      </c>
      <c r="G590" s="6" t="s">
        <v>18</v>
      </c>
      <c r="H590" s="6" t="s">
        <v>3497</v>
      </c>
    </row>
    <row r="591" spans="1:8" ht="18.75" customHeight="1">
      <c r="A591" s="10" t="s">
        <v>107</v>
      </c>
      <c r="B591" s="64" t="s">
        <v>3498</v>
      </c>
      <c r="C591" s="65"/>
      <c r="D591" s="6"/>
      <c r="E591" s="6"/>
      <c r="F591" s="6">
        <v>446</v>
      </c>
      <c r="G591" s="6" t="s">
        <v>18</v>
      </c>
      <c r="H591" s="6" t="s">
        <v>3497</v>
      </c>
    </row>
    <row r="592" spans="1:8" ht="18.75" customHeight="1">
      <c r="A592" s="10" t="s">
        <v>108</v>
      </c>
      <c r="B592" s="64" t="s">
        <v>3499</v>
      </c>
      <c r="C592" s="65"/>
      <c r="D592" s="6"/>
      <c r="E592" s="6"/>
      <c r="F592" s="6">
        <v>446</v>
      </c>
      <c r="G592" s="6" t="s">
        <v>18</v>
      </c>
      <c r="H592" s="6" t="s">
        <v>3497</v>
      </c>
    </row>
    <row r="593" spans="1:8" ht="18.75" customHeight="1">
      <c r="A593" s="10" t="s">
        <v>109</v>
      </c>
      <c r="B593" s="64" t="s">
        <v>3500</v>
      </c>
      <c r="C593" s="65"/>
      <c r="D593" s="6"/>
      <c r="E593" s="6"/>
      <c r="F593" s="6">
        <v>446</v>
      </c>
      <c r="G593" s="6" t="s">
        <v>18</v>
      </c>
      <c r="H593" s="6" t="s">
        <v>3497</v>
      </c>
    </row>
    <row r="594" spans="1:8" ht="18.75" customHeight="1">
      <c r="A594" s="10" t="s">
        <v>110</v>
      </c>
      <c r="B594" s="64" t="s">
        <v>3501</v>
      </c>
      <c r="C594" s="65"/>
      <c r="D594" s="6"/>
      <c r="E594" s="6"/>
      <c r="F594" s="6">
        <v>446</v>
      </c>
      <c r="G594" s="6" t="s">
        <v>18</v>
      </c>
      <c r="H594" s="6" t="s">
        <v>3497</v>
      </c>
    </row>
    <row r="595" spans="1:8" ht="18.75" customHeight="1">
      <c r="A595" s="10"/>
      <c r="B595" s="62"/>
      <c r="C595" s="63"/>
      <c r="D595" s="6"/>
      <c r="E595" s="6"/>
      <c r="F595" s="6">
        <v>446</v>
      </c>
      <c r="G595" s="6" t="s">
        <v>18</v>
      </c>
      <c r="H595" s="6" t="s">
        <v>3497</v>
      </c>
    </row>
    <row r="596" spans="1:8" ht="18.75" customHeight="1" thickBot="1">
      <c r="A596" s="10"/>
      <c r="B596" s="66"/>
      <c r="C596" s="67"/>
      <c r="D596" s="6"/>
      <c r="E596" s="6"/>
      <c r="F596" s="6">
        <v>446</v>
      </c>
      <c r="G596" s="6" t="s">
        <v>18</v>
      </c>
      <c r="H596" s="6" t="s">
        <v>3497</v>
      </c>
    </row>
    <row r="597" spans="1:8" ht="18.75" customHeight="1" thickBot="1">
      <c r="A597" s="11" t="s">
        <v>111</v>
      </c>
      <c r="B597" s="25"/>
      <c r="C597" s="7"/>
      <c r="D597" s="6"/>
      <c r="E597" s="6"/>
      <c r="F597" s="6">
        <v>446</v>
      </c>
      <c r="G597" s="6" t="s">
        <v>18</v>
      </c>
      <c r="H597" s="6" t="s">
        <v>3497</v>
      </c>
    </row>
    <row r="598" spans="1:8" ht="18.75" customHeight="1">
      <c r="A598" s="10" t="s">
        <v>112</v>
      </c>
      <c r="B598" s="34" t="str">
        <f>_xlfn.LET(_xlpm.inp,$B$597,_xlpm.nInp,_xlfn.LET(_xlpm.raw,UPPER(TRIM($B$597)),_xlpm.clean,SUBSTITUTE(SUBSTITUTE(SUBSTITUTE(SUBSTITUTE(SUBSTITUTE(_xlpm.raw,"，",","),"、",","),"；",","),"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98" s="19"/>
      <c r="D598" s="6"/>
      <c r="E598" s="6"/>
      <c r="F598" s="6">
        <v>446</v>
      </c>
      <c r="G598" s="6" t="s">
        <v>18</v>
      </c>
      <c r="H598" s="6" t="s">
        <v>3497</v>
      </c>
    </row>
    <row r="599" spans="1:8" ht="18.75" customHeight="1">
      <c r="A599" s="10" t="s">
        <v>113</v>
      </c>
      <c r="B599" s="35" t="str">
        <f>_xlfn.LET(_xlpm.inp,$B$597,_xlpm.nStd,_xlfn.LET(_xlpm.raw,UPPER(TRIM($G$589)),_xlpm.clean,SUBSTITUTE(SUBSTITUTE(SUBSTITUTE(SUBSTITUTE(SUBSTITUTE(_xlpm.raw,"，",","),"、",","),"；",","),"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99" s="18"/>
      <c r="D599" s="6"/>
      <c r="E599" s="6"/>
      <c r="F599" s="6">
        <v>446</v>
      </c>
      <c r="G599" s="6" t="s">
        <v>18</v>
      </c>
      <c r="H599" s="6" t="s">
        <v>3497</v>
      </c>
    </row>
    <row r="600" spans="1:8" ht="18.75" customHeight="1">
      <c r="A600" s="37" t="s">
        <v>114</v>
      </c>
      <c r="B600" s="52" t="str">
        <f>_xlfn.LET(_xlpm.inp,$B$597,_xlpm.p,$H$589,IF(OR(LEN(TRIM(_xlpm.inp))=0,LEN(TRIM(_xlpm.p))=0,_xlpm.p=0),"",_xlpm.p))</f>
        <v/>
      </c>
      <c r="C600" s="53"/>
      <c r="D600" s="6"/>
      <c r="E600" s="6"/>
      <c r="F600" s="6">
        <v>446</v>
      </c>
      <c r="G600" s="6" t="s">
        <v>18</v>
      </c>
      <c r="H600" s="6" t="s">
        <v>3497</v>
      </c>
    </row>
    <row r="601" spans="1:8" ht="18.75" customHeight="1" thickBot="1">
      <c r="A601" s="12"/>
      <c r="B601" s="54"/>
      <c r="C601" s="55"/>
      <c r="D601" s="6"/>
      <c r="E601" s="6"/>
      <c r="F601" s="6">
        <v>446</v>
      </c>
      <c r="G601" s="6" t="s">
        <v>18</v>
      </c>
      <c r="H601" s="6" t="s">
        <v>3497</v>
      </c>
    </row>
    <row r="602" spans="1:8" ht="58.5" customHeight="1" thickTop="1" thickBot="1">
      <c r="A602" s="8" t="s">
        <v>3186</v>
      </c>
      <c r="B602" s="56" t="s">
        <v>3502</v>
      </c>
      <c r="C602" s="73"/>
      <c r="D602" s="6"/>
      <c r="E602" s="6"/>
      <c r="F602" s="6">
        <v>447</v>
      </c>
      <c r="G602" s="6" t="s">
        <v>18</v>
      </c>
      <c r="H602" s="6" t="s">
        <v>3503</v>
      </c>
    </row>
    <row r="603" spans="1:8" ht="18.75" customHeight="1">
      <c r="A603" s="9"/>
      <c r="B603" s="74"/>
      <c r="C603" s="75"/>
      <c r="D603" s="6"/>
      <c r="E603" s="6"/>
      <c r="F603" s="6">
        <v>447</v>
      </c>
      <c r="G603" s="6" t="s">
        <v>18</v>
      </c>
      <c r="H603" s="6" t="s">
        <v>3503</v>
      </c>
    </row>
    <row r="604" spans="1:8" ht="18.75" customHeight="1">
      <c r="A604" s="10" t="s">
        <v>107</v>
      </c>
      <c r="B604" s="64" t="s">
        <v>3504</v>
      </c>
      <c r="C604" s="65"/>
      <c r="D604" s="6"/>
      <c r="E604" s="6"/>
      <c r="F604" s="6">
        <v>447</v>
      </c>
      <c r="G604" s="6" t="s">
        <v>18</v>
      </c>
      <c r="H604" s="6" t="s">
        <v>3503</v>
      </c>
    </row>
    <row r="605" spans="1:8" ht="18.75" customHeight="1">
      <c r="A605" s="10" t="s">
        <v>108</v>
      </c>
      <c r="B605" s="64" t="s">
        <v>3505</v>
      </c>
      <c r="C605" s="65"/>
      <c r="D605" s="6"/>
      <c r="E605" s="6"/>
      <c r="F605" s="6">
        <v>447</v>
      </c>
      <c r="G605" s="6" t="s">
        <v>18</v>
      </c>
      <c r="H605" s="6" t="s">
        <v>3503</v>
      </c>
    </row>
    <row r="606" spans="1:8" ht="18.75" customHeight="1">
      <c r="A606" s="10" t="s">
        <v>109</v>
      </c>
      <c r="B606" s="64" t="s">
        <v>3506</v>
      </c>
      <c r="C606" s="65"/>
      <c r="D606" s="6"/>
      <c r="E606" s="6"/>
      <c r="F606" s="6">
        <v>447</v>
      </c>
      <c r="G606" s="6" t="s">
        <v>18</v>
      </c>
      <c r="H606" s="6" t="s">
        <v>3503</v>
      </c>
    </row>
    <row r="607" spans="1:8" ht="18.75" customHeight="1">
      <c r="A607" s="10" t="s">
        <v>110</v>
      </c>
      <c r="B607" s="64" t="s">
        <v>3507</v>
      </c>
      <c r="C607" s="65"/>
      <c r="D607" s="6"/>
      <c r="E607" s="6"/>
      <c r="F607" s="6">
        <v>447</v>
      </c>
      <c r="G607" s="6" t="s">
        <v>18</v>
      </c>
      <c r="H607" s="6" t="s">
        <v>3503</v>
      </c>
    </row>
    <row r="608" spans="1:8" ht="18.75" customHeight="1">
      <c r="A608" s="10"/>
      <c r="B608" s="62"/>
      <c r="C608" s="63"/>
      <c r="D608" s="6"/>
      <c r="E608" s="6"/>
      <c r="F608" s="6">
        <v>447</v>
      </c>
      <c r="G608" s="6" t="s">
        <v>18</v>
      </c>
      <c r="H608" s="6" t="s">
        <v>3503</v>
      </c>
    </row>
    <row r="609" spans="1:8" ht="18.75" customHeight="1" thickBot="1">
      <c r="A609" s="10"/>
      <c r="B609" s="66"/>
      <c r="C609" s="67"/>
      <c r="D609" s="6"/>
      <c r="E609" s="6"/>
      <c r="F609" s="6">
        <v>447</v>
      </c>
      <c r="G609" s="6" t="s">
        <v>18</v>
      </c>
      <c r="H609" s="6" t="s">
        <v>3503</v>
      </c>
    </row>
    <row r="610" spans="1:8" ht="18.75" customHeight="1" thickBot="1">
      <c r="A610" s="11" t="s">
        <v>111</v>
      </c>
      <c r="B610" s="25"/>
      <c r="C610" s="7"/>
      <c r="D610" s="6"/>
      <c r="E610" s="6"/>
      <c r="F610" s="6">
        <v>447</v>
      </c>
      <c r="G610" s="6" t="s">
        <v>18</v>
      </c>
      <c r="H610" s="6" t="s">
        <v>3503</v>
      </c>
    </row>
    <row r="611" spans="1:8" ht="18.75" customHeight="1">
      <c r="A611" s="10" t="s">
        <v>112</v>
      </c>
      <c r="B611" s="34" t="str">
        <f>_xlfn.LET(_xlpm.inp,$B$610,_xlpm.nInp,_xlfn.LET(_xlpm.raw,UPPER(TRIM($B$610)),_xlpm.clean,SUBSTITUTE(SUBSTITUTE(SUBSTITUTE(SUBSTITUTE(SUBSTITUTE(_xlpm.raw,"，",","),"、",","),"；",","),"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11" s="19"/>
      <c r="D611" s="6"/>
      <c r="E611" s="6"/>
      <c r="F611" s="6">
        <v>447</v>
      </c>
      <c r="G611" s="6" t="s">
        <v>18</v>
      </c>
      <c r="H611" s="6" t="s">
        <v>3503</v>
      </c>
    </row>
    <row r="612" spans="1:8" ht="18.75" customHeight="1">
      <c r="A612" s="10" t="s">
        <v>113</v>
      </c>
      <c r="B612" s="35" t="str">
        <f>_xlfn.LET(_xlpm.inp,$B$610,_xlpm.nStd,_xlfn.LET(_xlpm.raw,UPPER(TRIM($G$602)),_xlpm.clean,SUBSTITUTE(SUBSTITUTE(SUBSTITUTE(SUBSTITUTE(SUBSTITUTE(_xlpm.raw,"，",","),"、",","),"；",","),"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12" s="18"/>
      <c r="D612" s="6"/>
      <c r="E612" s="6"/>
      <c r="F612" s="6">
        <v>447</v>
      </c>
      <c r="G612" s="6" t="s">
        <v>18</v>
      </c>
      <c r="H612" s="6" t="s">
        <v>3503</v>
      </c>
    </row>
    <row r="613" spans="1:8" ht="18.75" customHeight="1">
      <c r="A613" s="37" t="s">
        <v>114</v>
      </c>
      <c r="B613" s="52" t="str">
        <f>_xlfn.LET(_xlpm.inp,$B$610,_xlpm.p,$H$602,IF(OR(LEN(TRIM(_xlpm.inp))=0,LEN(TRIM(_xlpm.p))=0,_xlpm.p=0),"",_xlpm.p))</f>
        <v/>
      </c>
      <c r="C613" s="53"/>
      <c r="D613" s="6"/>
      <c r="E613" s="6"/>
      <c r="F613" s="6">
        <v>447</v>
      </c>
      <c r="G613" s="6" t="s">
        <v>18</v>
      </c>
      <c r="H613" s="6" t="s">
        <v>3503</v>
      </c>
    </row>
    <row r="614" spans="1:8" ht="18.75" customHeight="1" thickBot="1">
      <c r="A614" s="12"/>
      <c r="B614" s="54"/>
      <c r="C614" s="55"/>
      <c r="D614" s="6"/>
      <c r="E614" s="6"/>
      <c r="F614" s="6">
        <v>447</v>
      </c>
      <c r="G614" s="6" t="s">
        <v>18</v>
      </c>
      <c r="H614" s="6" t="s">
        <v>3503</v>
      </c>
    </row>
    <row r="615" spans="1:8" ht="58.5" customHeight="1" thickTop="1" thickBot="1">
      <c r="A615" s="8" t="s">
        <v>3187</v>
      </c>
      <c r="B615" s="56" t="s">
        <v>3508</v>
      </c>
      <c r="C615" s="73"/>
      <c r="D615" s="6"/>
      <c r="E615" s="6"/>
      <c r="F615" s="6">
        <v>448</v>
      </c>
      <c r="G615" s="6" t="s">
        <v>1380</v>
      </c>
      <c r="H615" s="6" t="s">
        <v>3510</v>
      </c>
    </row>
    <row r="616" spans="1:8" ht="18.75" customHeight="1">
      <c r="A616" s="9"/>
      <c r="B616" s="74"/>
      <c r="C616" s="75"/>
      <c r="D616" s="6"/>
      <c r="E616" s="6"/>
      <c r="F616" s="6">
        <v>448</v>
      </c>
      <c r="G616" s="6" t="s">
        <v>1380</v>
      </c>
      <c r="H616" s="6" t="s">
        <v>3510</v>
      </c>
    </row>
    <row r="617" spans="1:8" ht="18.75" customHeight="1">
      <c r="A617" s="10" t="s">
        <v>107</v>
      </c>
      <c r="B617" s="64" t="s">
        <v>3511</v>
      </c>
      <c r="C617" s="65"/>
      <c r="D617" s="6"/>
      <c r="E617" s="6"/>
      <c r="F617" s="6">
        <v>448</v>
      </c>
      <c r="G617" s="6" t="s">
        <v>1380</v>
      </c>
      <c r="H617" s="6" t="s">
        <v>3510</v>
      </c>
    </row>
    <row r="618" spans="1:8" ht="18.75" customHeight="1">
      <c r="A618" s="10" t="s">
        <v>108</v>
      </c>
      <c r="B618" s="64" t="s">
        <v>3512</v>
      </c>
      <c r="C618" s="65"/>
      <c r="D618" s="6"/>
      <c r="E618" s="6"/>
      <c r="F618" s="6">
        <v>448</v>
      </c>
      <c r="G618" s="6" t="s">
        <v>1380</v>
      </c>
      <c r="H618" s="6" t="s">
        <v>3510</v>
      </c>
    </row>
    <row r="619" spans="1:8" ht="18.75" customHeight="1">
      <c r="A619" s="10" t="s">
        <v>109</v>
      </c>
      <c r="B619" s="64" t="s">
        <v>3513</v>
      </c>
      <c r="C619" s="65"/>
      <c r="D619" s="6"/>
      <c r="E619" s="6"/>
      <c r="F619" s="6">
        <v>448</v>
      </c>
      <c r="G619" s="6" t="s">
        <v>1380</v>
      </c>
      <c r="H619" s="6" t="s">
        <v>3510</v>
      </c>
    </row>
    <row r="620" spans="1:8" ht="18.75" customHeight="1">
      <c r="A620" s="10" t="s">
        <v>110</v>
      </c>
      <c r="B620" s="64" t="s">
        <v>3514</v>
      </c>
      <c r="C620" s="65"/>
      <c r="D620" s="6"/>
      <c r="E620" s="6"/>
      <c r="F620" s="6">
        <v>448</v>
      </c>
      <c r="G620" s="6" t="s">
        <v>1380</v>
      </c>
      <c r="H620" s="6" t="s">
        <v>3510</v>
      </c>
    </row>
    <row r="621" spans="1:8" ht="18.75" customHeight="1">
      <c r="A621" s="10" t="s">
        <v>128</v>
      </c>
      <c r="B621" s="62" t="s">
        <v>3515</v>
      </c>
      <c r="C621" s="63"/>
      <c r="D621" s="6"/>
      <c r="E621" s="6"/>
      <c r="F621" s="6">
        <v>448</v>
      </c>
      <c r="G621" s="6" t="s">
        <v>1380</v>
      </c>
      <c r="H621" s="6" t="s">
        <v>3510</v>
      </c>
    </row>
    <row r="622" spans="1:8" ht="18.75" customHeight="1" thickBot="1">
      <c r="A622" s="10"/>
      <c r="B622" s="66"/>
      <c r="C622" s="67"/>
      <c r="D622" s="6"/>
      <c r="E622" s="6"/>
      <c r="F622" s="6">
        <v>448</v>
      </c>
      <c r="G622" s="6" t="s">
        <v>1380</v>
      </c>
      <c r="H622" s="6" t="s">
        <v>3510</v>
      </c>
    </row>
    <row r="623" spans="1:8" ht="18.75" customHeight="1" thickBot="1">
      <c r="A623" s="11" t="s">
        <v>111</v>
      </c>
      <c r="B623" s="25"/>
      <c r="C623" s="7"/>
      <c r="D623" s="6"/>
      <c r="E623" s="6"/>
      <c r="F623" s="6">
        <v>448</v>
      </c>
      <c r="G623" s="6" t="s">
        <v>1380</v>
      </c>
      <c r="H623" s="6" t="s">
        <v>3510</v>
      </c>
    </row>
    <row r="624" spans="1:8" ht="18.75" customHeight="1">
      <c r="A624" s="10" t="s">
        <v>112</v>
      </c>
      <c r="B624" s="34" t="str">
        <f>_xlfn.LET(_xlpm.inp,$B$623,_xlpm.nInp,_xlfn.LET(_xlpm.raw,UPPER(TRIM($B$623)),_xlpm.clean,SUBSTITUTE(SUBSTITUTE(SUBSTITUTE(SUBSTITUTE(SUBSTITUTE(_xlpm.raw,"，",","),"、",","),"；",","),"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24" s="19"/>
      <c r="D624" s="6"/>
      <c r="E624" s="6"/>
      <c r="F624" s="6">
        <v>448</v>
      </c>
      <c r="G624" s="6" t="s">
        <v>1380</v>
      </c>
      <c r="H624" s="6" t="s">
        <v>3510</v>
      </c>
    </row>
    <row r="625" spans="1:8" ht="18.75" customHeight="1">
      <c r="A625" s="10" t="s">
        <v>113</v>
      </c>
      <c r="B625" s="35" t="str">
        <f>_xlfn.LET(_xlpm.inp,$B$623,_xlpm.nStd,_xlfn.LET(_xlpm.raw,UPPER(TRIM($G$615)),_xlpm.clean,SUBSTITUTE(SUBSTITUTE(SUBSTITUTE(SUBSTITUTE(SUBSTITUTE(_xlpm.raw,"，",","),"、",","),"；",","),"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25" s="18"/>
      <c r="D625" s="6"/>
      <c r="E625" s="6"/>
      <c r="F625" s="6">
        <v>448</v>
      </c>
      <c r="G625" s="6" t="s">
        <v>1380</v>
      </c>
      <c r="H625" s="6" t="s">
        <v>3510</v>
      </c>
    </row>
    <row r="626" spans="1:8" ht="18.75" customHeight="1">
      <c r="A626" s="37" t="s">
        <v>114</v>
      </c>
      <c r="B626" s="52" t="str">
        <f>_xlfn.LET(_xlpm.inp,$B$623,_xlpm.p,$H$615,IF(OR(LEN(TRIM(_xlpm.inp))=0,LEN(TRIM(_xlpm.p))=0,_xlpm.p=0),"",_xlpm.p))</f>
        <v/>
      </c>
      <c r="C626" s="53"/>
      <c r="D626" s="6"/>
      <c r="E626" s="6"/>
      <c r="F626" s="6">
        <v>448</v>
      </c>
      <c r="G626" s="6" t="s">
        <v>1380</v>
      </c>
      <c r="H626" s="6" t="s">
        <v>3510</v>
      </c>
    </row>
    <row r="627" spans="1:8" ht="18.75" customHeight="1" thickBot="1">
      <c r="A627" s="12"/>
      <c r="B627" s="54"/>
      <c r="C627" s="55"/>
      <c r="D627" s="6"/>
      <c r="E627" s="6"/>
      <c r="F627" s="6">
        <v>448</v>
      </c>
      <c r="G627" s="6" t="s">
        <v>1380</v>
      </c>
      <c r="H627" s="6" t="s">
        <v>3510</v>
      </c>
    </row>
    <row r="628" spans="1:8" ht="58.5" customHeight="1" thickTop="1" thickBot="1">
      <c r="A628" s="8" t="s">
        <v>3188</v>
      </c>
      <c r="B628" s="56" t="s">
        <v>3516</v>
      </c>
      <c r="C628" s="73"/>
      <c r="D628" s="6"/>
      <c r="E628" s="6"/>
      <c r="F628" s="6">
        <v>449</v>
      </c>
      <c r="G628" s="6" t="s">
        <v>28</v>
      </c>
      <c r="H628" s="6" t="s">
        <v>3517</v>
      </c>
    </row>
    <row r="629" spans="1:8" ht="18.75" customHeight="1">
      <c r="A629" s="9"/>
      <c r="B629" s="74"/>
      <c r="C629" s="75"/>
      <c r="D629" s="6"/>
      <c r="E629" s="6"/>
      <c r="F629" s="6">
        <v>449</v>
      </c>
      <c r="G629" s="6" t="s">
        <v>28</v>
      </c>
      <c r="H629" s="6" t="s">
        <v>3517</v>
      </c>
    </row>
    <row r="630" spans="1:8" ht="18.75" customHeight="1">
      <c r="A630" s="10" t="s">
        <v>107</v>
      </c>
      <c r="B630" s="64" t="s">
        <v>3518</v>
      </c>
      <c r="C630" s="65"/>
      <c r="D630" s="6"/>
      <c r="E630" s="6"/>
      <c r="F630" s="6">
        <v>449</v>
      </c>
      <c r="G630" s="6" t="s">
        <v>28</v>
      </c>
      <c r="H630" s="6" t="s">
        <v>3517</v>
      </c>
    </row>
    <row r="631" spans="1:8" ht="18.75" customHeight="1">
      <c r="A631" s="10" t="s">
        <v>108</v>
      </c>
      <c r="B631" s="64" t="s">
        <v>3519</v>
      </c>
      <c r="C631" s="65"/>
      <c r="D631" s="6"/>
      <c r="E631" s="6"/>
      <c r="F631" s="6">
        <v>449</v>
      </c>
      <c r="G631" s="6" t="s">
        <v>28</v>
      </c>
      <c r="H631" s="6" t="s">
        <v>3517</v>
      </c>
    </row>
    <row r="632" spans="1:8" ht="18.75" customHeight="1">
      <c r="A632" s="10" t="s">
        <v>109</v>
      </c>
      <c r="B632" s="64" t="s">
        <v>3520</v>
      </c>
      <c r="C632" s="65"/>
      <c r="D632" s="6"/>
      <c r="E632" s="6"/>
      <c r="F632" s="6">
        <v>449</v>
      </c>
      <c r="G632" s="6" t="s">
        <v>28</v>
      </c>
      <c r="H632" s="6" t="s">
        <v>3517</v>
      </c>
    </row>
    <row r="633" spans="1:8" ht="18.75" customHeight="1">
      <c r="A633" s="10" t="s">
        <v>110</v>
      </c>
      <c r="B633" s="64" t="s">
        <v>3521</v>
      </c>
      <c r="C633" s="65"/>
      <c r="D633" s="6"/>
      <c r="E633" s="6"/>
      <c r="F633" s="6">
        <v>449</v>
      </c>
      <c r="G633" s="6" t="s">
        <v>28</v>
      </c>
      <c r="H633" s="6" t="s">
        <v>3517</v>
      </c>
    </row>
    <row r="634" spans="1:8" ht="18.75" customHeight="1">
      <c r="A634" s="10"/>
      <c r="B634" s="62"/>
      <c r="C634" s="63"/>
      <c r="D634" s="6"/>
      <c r="E634" s="6"/>
      <c r="F634" s="6">
        <v>449</v>
      </c>
      <c r="G634" s="6" t="s">
        <v>28</v>
      </c>
      <c r="H634" s="6" t="s">
        <v>3517</v>
      </c>
    </row>
    <row r="635" spans="1:8" ht="18.75" customHeight="1" thickBot="1">
      <c r="A635" s="10"/>
      <c r="B635" s="66"/>
      <c r="C635" s="67"/>
      <c r="D635" s="6"/>
      <c r="E635" s="6"/>
      <c r="F635" s="6">
        <v>449</v>
      </c>
      <c r="G635" s="6" t="s">
        <v>28</v>
      </c>
      <c r="H635" s="6" t="s">
        <v>3517</v>
      </c>
    </row>
    <row r="636" spans="1:8" ht="18.75" customHeight="1" thickBot="1">
      <c r="A636" s="11" t="s">
        <v>111</v>
      </c>
      <c r="B636" s="25"/>
      <c r="C636" s="7"/>
      <c r="D636" s="6"/>
      <c r="E636" s="6"/>
      <c r="F636" s="6">
        <v>449</v>
      </c>
      <c r="G636" s="6" t="s">
        <v>28</v>
      </c>
      <c r="H636" s="6" t="s">
        <v>3517</v>
      </c>
    </row>
    <row r="637" spans="1:8" ht="18.75" customHeight="1">
      <c r="A637" s="10" t="s">
        <v>112</v>
      </c>
      <c r="B637" s="34" t="str">
        <f>_xlfn.LET(_xlpm.inp,$B$636,_xlpm.nInp,_xlfn.LET(_xlpm.raw,UPPER(TRIM($B$636)),_xlpm.clean,SUBSTITUTE(SUBSTITUTE(SUBSTITUTE(SUBSTITUTE(SUBSTITUTE(_xlpm.raw,"，",","),"、",","),"；",","),"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37" s="19"/>
      <c r="D637" s="6"/>
      <c r="E637" s="6"/>
      <c r="F637" s="6">
        <v>449</v>
      </c>
      <c r="G637" s="6" t="s">
        <v>28</v>
      </c>
      <c r="H637" s="6" t="s">
        <v>3517</v>
      </c>
    </row>
    <row r="638" spans="1:8" ht="18.75" customHeight="1">
      <c r="A638" s="10" t="s">
        <v>113</v>
      </c>
      <c r="B638" s="35" t="str">
        <f>_xlfn.LET(_xlpm.inp,$B$636,_xlpm.nStd,_xlfn.LET(_xlpm.raw,UPPER(TRIM($G$628)),_xlpm.clean,SUBSTITUTE(SUBSTITUTE(SUBSTITUTE(SUBSTITUTE(SUBSTITUTE(_xlpm.raw,"，",","),"、",","),"；",","),"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38" s="18"/>
      <c r="D638" s="6"/>
      <c r="E638" s="6"/>
      <c r="F638" s="6">
        <v>449</v>
      </c>
      <c r="G638" s="6" t="s">
        <v>28</v>
      </c>
      <c r="H638" s="6" t="s">
        <v>3517</v>
      </c>
    </row>
    <row r="639" spans="1:8" ht="18.75" customHeight="1">
      <c r="A639" s="37" t="s">
        <v>114</v>
      </c>
      <c r="B639" s="52" t="str">
        <f>_xlfn.LET(_xlpm.inp,$B$636,_xlpm.p,$H$628,IF(OR(LEN(TRIM(_xlpm.inp))=0,LEN(TRIM(_xlpm.p))=0,_xlpm.p=0),"",_xlpm.p))</f>
        <v/>
      </c>
      <c r="C639" s="53"/>
      <c r="D639" s="6"/>
      <c r="E639" s="6"/>
      <c r="F639" s="6">
        <v>449</v>
      </c>
      <c r="G639" s="6" t="s">
        <v>28</v>
      </c>
      <c r="H639" s="6" t="s">
        <v>3517</v>
      </c>
    </row>
    <row r="640" spans="1:8" ht="18.75" customHeight="1" thickBot="1">
      <c r="A640" s="12"/>
      <c r="B640" s="54"/>
      <c r="C640" s="55"/>
      <c r="D640" s="6"/>
      <c r="E640" s="6"/>
      <c r="F640" s="6">
        <v>449</v>
      </c>
      <c r="G640" s="6" t="s">
        <v>28</v>
      </c>
      <c r="H640" s="6" t="s">
        <v>3517</v>
      </c>
    </row>
    <row r="641" spans="1:8" ht="58.5" customHeight="1" thickTop="1" thickBot="1">
      <c r="A641" s="8" t="s">
        <v>3189</v>
      </c>
      <c r="B641" s="56" t="s">
        <v>3522</v>
      </c>
      <c r="C641" s="73"/>
      <c r="D641" s="6"/>
      <c r="E641" s="6"/>
      <c r="F641" s="6">
        <v>450</v>
      </c>
      <c r="G641" s="6" t="s">
        <v>61</v>
      </c>
      <c r="H641" s="6" t="s">
        <v>3523</v>
      </c>
    </row>
    <row r="642" spans="1:8" ht="18.75" customHeight="1">
      <c r="A642" s="9"/>
      <c r="B642" s="74"/>
      <c r="C642" s="75"/>
      <c r="D642" s="6"/>
      <c r="E642" s="6"/>
      <c r="F642" s="6">
        <v>450</v>
      </c>
      <c r="G642" s="6" t="s">
        <v>61</v>
      </c>
      <c r="H642" s="6" t="s">
        <v>3523</v>
      </c>
    </row>
    <row r="643" spans="1:8" ht="18.75" customHeight="1">
      <c r="A643" s="10" t="s">
        <v>107</v>
      </c>
      <c r="B643" s="64" t="s">
        <v>3524</v>
      </c>
      <c r="C643" s="65"/>
      <c r="D643" s="6"/>
      <c r="E643" s="6"/>
      <c r="F643" s="6">
        <v>450</v>
      </c>
      <c r="G643" s="6" t="s">
        <v>61</v>
      </c>
      <c r="H643" s="6" t="s">
        <v>3523</v>
      </c>
    </row>
    <row r="644" spans="1:8" ht="18.75" customHeight="1">
      <c r="A644" s="10" t="s">
        <v>108</v>
      </c>
      <c r="B644" s="64" t="s">
        <v>3525</v>
      </c>
      <c r="C644" s="65"/>
      <c r="D644" s="6"/>
      <c r="E644" s="6"/>
      <c r="F644" s="6">
        <v>450</v>
      </c>
      <c r="G644" s="6" t="s">
        <v>61</v>
      </c>
      <c r="H644" s="6" t="s">
        <v>3523</v>
      </c>
    </row>
    <row r="645" spans="1:8" ht="18.75" customHeight="1">
      <c r="A645" s="10" t="s">
        <v>109</v>
      </c>
      <c r="B645" s="64" t="s">
        <v>3526</v>
      </c>
      <c r="C645" s="65"/>
      <c r="D645" s="6"/>
      <c r="E645" s="6"/>
      <c r="F645" s="6">
        <v>450</v>
      </c>
      <c r="G645" s="6" t="s">
        <v>61</v>
      </c>
      <c r="H645" s="6" t="s">
        <v>3523</v>
      </c>
    </row>
    <row r="646" spans="1:8" ht="18.75" customHeight="1">
      <c r="A646" s="10" t="s">
        <v>110</v>
      </c>
      <c r="B646" s="64" t="s">
        <v>3527</v>
      </c>
      <c r="C646" s="65"/>
      <c r="D646" s="6"/>
      <c r="E646" s="6"/>
      <c r="F646" s="6">
        <v>450</v>
      </c>
      <c r="G646" s="6" t="s">
        <v>61</v>
      </c>
      <c r="H646" s="6" t="s">
        <v>3523</v>
      </c>
    </row>
    <row r="647" spans="1:8" ht="18.75" customHeight="1">
      <c r="A647" s="10" t="s">
        <v>128</v>
      </c>
      <c r="B647" s="62" t="s">
        <v>3528</v>
      </c>
      <c r="C647" s="63"/>
      <c r="D647" s="6"/>
      <c r="E647" s="6"/>
      <c r="F647" s="6">
        <v>450</v>
      </c>
      <c r="G647" s="6" t="s">
        <v>61</v>
      </c>
      <c r="H647" s="6" t="s">
        <v>3523</v>
      </c>
    </row>
    <row r="648" spans="1:8" ht="18.75" customHeight="1" thickBot="1">
      <c r="A648" s="10"/>
      <c r="B648" s="66"/>
      <c r="C648" s="67"/>
      <c r="D648" s="6"/>
      <c r="E648" s="6"/>
      <c r="F648" s="6">
        <v>450</v>
      </c>
      <c r="G648" s="6" t="s">
        <v>61</v>
      </c>
      <c r="H648" s="6" t="s">
        <v>3523</v>
      </c>
    </row>
    <row r="649" spans="1:8" ht="18.75" customHeight="1" thickBot="1">
      <c r="A649" s="11" t="s">
        <v>111</v>
      </c>
      <c r="B649" s="25"/>
      <c r="C649" s="7"/>
      <c r="D649" s="6"/>
      <c r="E649" s="6"/>
      <c r="F649" s="6">
        <v>450</v>
      </c>
      <c r="G649" s="6" t="s">
        <v>61</v>
      </c>
      <c r="H649" s="6" t="s">
        <v>3523</v>
      </c>
    </row>
    <row r="650" spans="1:8" ht="18.75" customHeight="1">
      <c r="A650" s="10" t="s">
        <v>112</v>
      </c>
      <c r="B650" s="34" t="str">
        <f>_xlfn.LET(_xlpm.inp,$B$649,_xlpm.nInp,_xlfn.LET(_xlpm.raw,UPPER(TRIM($B$649)),_xlpm.clean,SUBSTITUTE(SUBSTITUTE(SUBSTITUTE(SUBSTITUTE(SUBSTITUTE(_xlpm.raw,"，",","),"、",","),"；",","),"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0" s="19"/>
      <c r="D650" s="6"/>
      <c r="E650" s="6"/>
      <c r="F650" s="6">
        <v>450</v>
      </c>
      <c r="G650" s="6" t="s">
        <v>61</v>
      </c>
      <c r="H650" s="6" t="s">
        <v>3523</v>
      </c>
    </row>
    <row r="651" spans="1:8" ht="18.75" customHeight="1">
      <c r="A651" s="10" t="s">
        <v>113</v>
      </c>
      <c r="B651" s="35" t="str">
        <f>_xlfn.LET(_xlpm.inp,$B$649,_xlpm.nStd,_xlfn.LET(_xlpm.raw,UPPER(TRIM($G$641)),_xlpm.clean,SUBSTITUTE(SUBSTITUTE(SUBSTITUTE(SUBSTITUTE(SUBSTITUTE(_xlpm.raw,"，",","),"、",","),"；",","),"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51" s="18"/>
      <c r="D651" s="6"/>
      <c r="E651" s="6"/>
      <c r="F651" s="6">
        <v>450</v>
      </c>
      <c r="G651" s="6" t="s">
        <v>61</v>
      </c>
      <c r="H651" s="6" t="s">
        <v>3523</v>
      </c>
    </row>
    <row r="652" spans="1:8" ht="18.75" customHeight="1">
      <c r="A652" s="37" t="s">
        <v>114</v>
      </c>
      <c r="B652" s="52" t="str">
        <f>_xlfn.LET(_xlpm.inp,$B$649,_xlpm.p,$H$641,IF(OR(LEN(TRIM(_xlpm.inp))=0,LEN(TRIM(_xlpm.p))=0,_xlpm.p=0),"",_xlpm.p))</f>
        <v/>
      </c>
      <c r="C652" s="53"/>
      <c r="D652" s="6"/>
      <c r="E652" s="6"/>
      <c r="F652" s="6">
        <v>450</v>
      </c>
      <c r="G652" s="6" t="s">
        <v>61</v>
      </c>
      <c r="H652" s="6" t="s">
        <v>3523</v>
      </c>
    </row>
    <row r="653" spans="1:8" ht="18.75" customHeight="1" thickBot="1">
      <c r="A653" s="12"/>
      <c r="B653" s="54"/>
      <c r="C653" s="55"/>
      <c r="D653" s="6"/>
      <c r="E653" s="6"/>
      <c r="F653" s="6">
        <v>450</v>
      </c>
      <c r="G653" s="6" t="s">
        <v>61</v>
      </c>
      <c r="H653" s="6" t="s">
        <v>3523</v>
      </c>
    </row>
    <row r="654" spans="1:8" ht="58.5" customHeight="1" thickTop="1" thickBot="1">
      <c r="A654" s="8" t="s">
        <v>3190</v>
      </c>
      <c r="B654" s="56" t="s">
        <v>3529</v>
      </c>
      <c r="C654" s="73"/>
      <c r="D654" s="6"/>
      <c r="E654" s="6"/>
      <c r="F654" s="6">
        <v>451</v>
      </c>
      <c r="G654" s="6" t="s">
        <v>18</v>
      </c>
      <c r="H654" s="6" t="s">
        <v>3530</v>
      </c>
    </row>
    <row r="655" spans="1:8" ht="18.75" customHeight="1">
      <c r="A655" s="9"/>
      <c r="B655" s="74"/>
      <c r="C655" s="75"/>
      <c r="D655" s="6"/>
      <c r="E655" s="6"/>
      <c r="F655" s="6">
        <v>451</v>
      </c>
      <c r="G655" s="6" t="s">
        <v>18</v>
      </c>
      <c r="H655" s="6" t="s">
        <v>3530</v>
      </c>
    </row>
    <row r="656" spans="1:8" ht="18.75" customHeight="1">
      <c r="A656" s="10" t="s">
        <v>107</v>
      </c>
      <c r="B656" s="64" t="s">
        <v>3531</v>
      </c>
      <c r="C656" s="65"/>
      <c r="D656" s="6"/>
      <c r="E656" s="6"/>
      <c r="F656" s="6">
        <v>451</v>
      </c>
      <c r="G656" s="6" t="s">
        <v>18</v>
      </c>
      <c r="H656" s="6" t="s">
        <v>3530</v>
      </c>
    </row>
    <row r="657" spans="1:8" ht="18.75" customHeight="1">
      <c r="A657" s="10" t="s">
        <v>108</v>
      </c>
      <c r="B657" s="64" t="s">
        <v>3532</v>
      </c>
      <c r="C657" s="65"/>
      <c r="D657" s="6"/>
      <c r="E657" s="6"/>
      <c r="F657" s="6">
        <v>451</v>
      </c>
      <c r="G657" s="6" t="s">
        <v>18</v>
      </c>
      <c r="H657" s="6" t="s">
        <v>3530</v>
      </c>
    </row>
    <row r="658" spans="1:8" ht="18.75" customHeight="1">
      <c r="A658" s="10" t="s">
        <v>109</v>
      </c>
      <c r="B658" s="64" t="s">
        <v>3533</v>
      </c>
      <c r="C658" s="65"/>
      <c r="D658" s="6"/>
      <c r="E658" s="6"/>
      <c r="F658" s="6">
        <v>451</v>
      </c>
      <c r="G658" s="6" t="s">
        <v>18</v>
      </c>
      <c r="H658" s="6" t="s">
        <v>3530</v>
      </c>
    </row>
    <row r="659" spans="1:8" ht="18.75" customHeight="1">
      <c r="A659" s="10" t="s">
        <v>110</v>
      </c>
      <c r="B659" s="64" t="s">
        <v>3534</v>
      </c>
      <c r="C659" s="65"/>
      <c r="D659" s="6"/>
      <c r="E659" s="6"/>
      <c r="F659" s="6">
        <v>451</v>
      </c>
      <c r="G659" s="6" t="s">
        <v>18</v>
      </c>
      <c r="H659" s="6" t="s">
        <v>3530</v>
      </c>
    </row>
    <row r="660" spans="1:8" ht="18.75" customHeight="1">
      <c r="A660" s="10"/>
      <c r="B660" s="62"/>
      <c r="C660" s="63"/>
      <c r="D660" s="6"/>
      <c r="E660" s="6"/>
      <c r="F660" s="6">
        <v>451</v>
      </c>
      <c r="G660" s="6" t="s">
        <v>18</v>
      </c>
      <c r="H660" s="6" t="s">
        <v>3530</v>
      </c>
    </row>
    <row r="661" spans="1:8" ht="18.75" customHeight="1" thickBot="1">
      <c r="A661" s="10"/>
      <c r="B661" s="66"/>
      <c r="C661" s="67"/>
      <c r="D661" s="6"/>
      <c r="E661" s="6"/>
      <c r="F661" s="6">
        <v>451</v>
      </c>
      <c r="G661" s="6" t="s">
        <v>18</v>
      </c>
      <c r="H661" s="6" t="s">
        <v>3530</v>
      </c>
    </row>
    <row r="662" spans="1:8" ht="18.75" customHeight="1" thickBot="1">
      <c r="A662" s="11" t="s">
        <v>111</v>
      </c>
      <c r="B662" s="25"/>
      <c r="C662" s="7"/>
      <c r="D662" s="6"/>
      <c r="E662" s="6"/>
      <c r="F662" s="6">
        <v>451</v>
      </c>
      <c r="G662" s="6" t="s">
        <v>18</v>
      </c>
      <c r="H662" s="6" t="s">
        <v>3530</v>
      </c>
    </row>
    <row r="663" spans="1:8" ht="18.75" customHeight="1">
      <c r="A663" s="10" t="s">
        <v>112</v>
      </c>
      <c r="B663" s="34" t="str">
        <f>_xlfn.LET(_xlpm.inp,$B$662,_xlpm.nInp,_xlfn.LET(_xlpm.raw,UPPER(TRIM($B$662)),_xlpm.clean,SUBSTITUTE(SUBSTITUTE(SUBSTITUTE(SUBSTITUTE(SUBSTITUTE(_xlpm.raw,"，",","),"、",","),"；",","),"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63" s="19"/>
      <c r="D663" s="6"/>
      <c r="E663" s="6"/>
      <c r="F663" s="6">
        <v>451</v>
      </c>
      <c r="G663" s="6" t="s">
        <v>18</v>
      </c>
      <c r="H663" s="6" t="s">
        <v>3530</v>
      </c>
    </row>
    <row r="664" spans="1:8" ht="18.75" customHeight="1">
      <c r="A664" s="10" t="s">
        <v>113</v>
      </c>
      <c r="B664" s="35" t="str">
        <f>_xlfn.LET(_xlpm.inp,$B$662,_xlpm.nStd,_xlfn.LET(_xlpm.raw,UPPER(TRIM($G$654)),_xlpm.clean,SUBSTITUTE(SUBSTITUTE(SUBSTITUTE(SUBSTITUTE(SUBSTITUTE(_xlpm.raw,"，",","),"、",","),"；",","),"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4" s="18"/>
      <c r="D664" s="6"/>
      <c r="E664" s="6"/>
      <c r="F664" s="6">
        <v>451</v>
      </c>
      <c r="G664" s="6" t="s">
        <v>18</v>
      </c>
      <c r="H664" s="6" t="s">
        <v>3530</v>
      </c>
    </row>
    <row r="665" spans="1:8" ht="76.5" customHeight="1">
      <c r="A665" s="37" t="s">
        <v>114</v>
      </c>
      <c r="B665" s="52" t="str">
        <f>_xlfn.LET(_xlpm.inp,$B$662,_xlpm.p,$H$654,IF(OR(LEN(TRIM(_xlpm.inp))=0,LEN(TRIM(_xlpm.p))=0,_xlpm.p=0),"",_xlpm.p))</f>
        <v/>
      </c>
      <c r="C665" s="53"/>
      <c r="D665" s="6"/>
      <c r="E665" s="6"/>
      <c r="F665" s="6">
        <v>451</v>
      </c>
      <c r="G665" s="6" t="s">
        <v>18</v>
      </c>
      <c r="H665" s="6" t="s">
        <v>3530</v>
      </c>
    </row>
    <row r="666" spans="1:8" ht="18.75" customHeight="1" thickBot="1">
      <c r="A666" s="12"/>
      <c r="B666" s="54"/>
      <c r="C666" s="55"/>
      <c r="D666" s="6"/>
      <c r="E666" s="6"/>
      <c r="F666" s="6">
        <v>451</v>
      </c>
      <c r="G666" s="6" t="s">
        <v>18</v>
      </c>
      <c r="H666" s="6" t="s">
        <v>3530</v>
      </c>
    </row>
    <row r="667" spans="1:8" ht="58.5" customHeight="1" thickTop="1" thickBot="1">
      <c r="A667" s="8" t="s">
        <v>3191</v>
      </c>
      <c r="B667" s="56" t="s">
        <v>3535</v>
      </c>
      <c r="C667" s="73"/>
      <c r="D667" s="6"/>
      <c r="E667" s="6"/>
      <c r="F667" s="6">
        <v>452</v>
      </c>
      <c r="G667" s="6" t="s">
        <v>26</v>
      </c>
      <c r="H667" s="6" t="s">
        <v>3536</v>
      </c>
    </row>
    <row r="668" spans="1:8" ht="18.75" customHeight="1">
      <c r="A668" s="9"/>
      <c r="B668" s="74"/>
      <c r="C668" s="75"/>
      <c r="D668" s="6"/>
      <c r="E668" s="6"/>
      <c r="F668" s="6">
        <v>452</v>
      </c>
      <c r="G668" s="6" t="s">
        <v>26</v>
      </c>
      <c r="H668" s="6" t="s">
        <v>3536</v>
      </c>
    </row>
    <row r="669" spans="1:8" ht="18.75" customHeight="1">
      <c r="A669" s="10" t="s">
        <v>107</v>
      </c>
      <c r="B669" s="64" t="s">
        <v>3537</v>
      </c>
      <c r="C669" s="65"/>
      <c r="D669" s="6"/>
      <c r="E669" s="6"/>
      <c r="F669" s="6">
        <v>452</v>
      </c>
      <c r="G669" s="6" t="s">
        <v>26</v>
      </c>
      <c r="H669" s="6" t="s">
        <v>3536</v>
      </c>
    </row>
    <row r="670" spans="1:8" ht="18.75" customHeight="1">
      <c r="A670" s="10" t="s">
        <v>108</v>
      </c>
      <c r="B670" s="64" t="s">
        <v>3538</v>
      </c>
      <c r="C670" s="65"/>
      <c r="D670" s="6"/>
      <c r="E670" s="6"/>
      <c r="F670" s="6">
        <v>452</v>
      </c>
      <c r="G670" s="6" t="s">
        <v>26</v>
      </c>
      <c r="H670" s="6" t="s">
        <v>3536</v>
      </c>
    </row>
    <row r="671" spans="1:8" ht="18.75" customHeight="1">
      <c r="A671" s="10" t="s">
        <v>109</v>
      </c>
      <c r="B671" s="64" t="s">
        <v>3539</v>
      </c>
      <c r="C671" s="65"/>
      <c r="D671" s="6"/>
      <c r="E671" s="6"/>
      <c r="F671" s="6">
        <v>452</v>
      </c>
      <c r="G671" s="6" t="s">
        <v>26</v>
      </c>
      <c r="H671" s="6" t="s">
        <v>3536</v>
      </c>
    </row>
    <row r="672" spans="1:8" ht="18.75" customHeight="1">
      <c r="A672" s="10" t="s">
        <v>110</v>
      </c>
      <c r="B672" s="64" t="s">
        <v>3540</v>
      </c>
      <c r="C672" s="65"/>
      <c r="D672" s="6"/>
      <c r="E672" s="6"/>
      <c r="F672" s="6">
        <v>452</v>
      </c>
      <c r="G672" s="6" t="s">
        <v>26</v>
      </c>
      <c r="H672" s="6" t="s">
        <v>3536</v>
      </c>
    </row>
    <row r="673" spans="1:8" ht="18.75" customHeight="1">
      <c r="A673" s="10"/>
      <c r="B673" s="62"/>
      <c r="C673" s="63"/>
      <c r="D673" s="6"/>
      <c r="E673" s="6"/>
      <c r="F673" s="6">
        <v>452</v>
      </c>
      <c r="G673" s="6" t="s">
        <v>26</v>
      </c>
      <c r="H673" s="6" t="s">
        <v>3536</v>
      </c>
    </row>
    <row r="674" spans="1:8" ht="18.75" customHeight="1" thickBot="1">
      <c r="A674" s="10"/>
      <c r="B674" s="66"/>
      <c r="C674" s="67"/>
      <c r="D674" s="6"/>
      <c r="E674" s="6"/>
      <c r="F674" s="6">
        <v>452</v>
      </c>
      <c r="G674" s="6" t="s">
        <v>26</v>
      </c>
      <c r="H674" s="6" t="s">
        <v>3536</v>
      </c>
    </row>
    <row r="675" spans="1:8" ht="18.75" customHeight="1" thickBot="1">
      <c r="A675" s="11" t="s">
        <v>111</v>
      </c>
      <c r="B675" s="25"/>
      <c r="C675" s="7"/>
      <c r="D675" s="6"/>
      <c r="E675" s="6"/>
      <c r="F675" s="6">
        <v>452</v>
      </c>
      <c r="G675" s="6" t="s">
        <v>26</v>
      </c>
      <c r="H675" s="6" t="s">
        <v>3536</v>
      </c>
    </row>
    <row r="676" spans="1:8" ht="18.75" customHeight="1">
      <c r="A676" s="10" t="s">
        <v>112</v>
      </c>
      <c r="B676" s="34" t="str">
        <f>_xlfn.LET(_xlpm.inp,$B$675,_xlpm.nInp,_xlfn.LET(_xlpm.raw,UPPER(TRIM($B$675)),_xlpm.clean,SUBSTITUTE(SUBSTITUTE(SUBSTITUTE(SUBSTITUTE(SUBSTITUTE(_xlpm.raw,"，",","),"、",","),"；",","),"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76" s="19"/>
      <c r="D676" s="6"/>
      <c r="E676" s="6"/>
      <c r="F676" s="6">
        <v>452</v>
      </c>
      <c r="G676" s="6" t="s">
        <v>26</v>
      </c>
      <c r="H676" s="6" t="s">
        <v>3536</v>
      </c>
    </row>
    <row r="677" spans="1:8" ht="18.75" customHeight="1">
      <c r="A677" s="10" t="s">
        <v>113</v>
      </c>
      <c r="B677" s="35" t="str">
        <f>_xlfn.LET(_xlpm.inp,$B$675,_xlpm.nStd,_xlfn.LET(_xlpm.raw,UPPER(TRIM($G$667)),_xlpm.clean,SUBSTITUTE(SUBSTITUTE(SUBSTITUTE(SUBSTITUTE(SUBSTITUTE(_xlpm.raw,"，",","),"、",","),"；",","),"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77" s="18"/>
      <c r="D677" s="6"/>
      <c r="E677" s="6"/>
      <c r="F677" s="6">
        <v>452</v>
      </c>
      <c r="G677" s="6" t="s">
        <v>26</v>
      </c>
      <c r="H677" s="6" t="s">
        <v>3536</v>
      </c>
    </row>
    <row r="678" spans="1:8" ht="76.5" customHeight="1">
      <c r="A678" s="37" t="s">
        <v>114</v>
      </c>
      <c r="B678" s="52" t="str">
        <f>_xlfn.LET(_xlpm.inp,$B$675,_xlpm.p,$H$667,IF(OR(LEN(TRIM(_xlpm.inp))=0,LEN(TRIM(_xlpm.p))=0,_xlpm.p=0),"",_xlpm.p))</f>
        <v/>
      </c>
      <c r="C678" s="53"/>
      <c r="D678" s="6"/>
      <c r="E678" s="6"/>
      <c r="F678" s="6">
        <v>452</v>
      </c>
      <c r="G678" s="6" t="s">
        <v>26</v>
      </c>
      <c r="H678" s="6" t="s">
        <v>3536</v>
      </c>
    </row>
    <row r="679" spans="1:8" ht="18.75" customHeight="1" thickBot="1">
      <c r="A679" s="12"/>
      <c r="B679" s="54"/>
      <c r="C679" s="55"/>
      <c r="D679" s="6"/>
      <c r="E679" s="6"/>
      <c r="F679" s="6">
        <v>452</v>
      </c>
      <c r="G679" s="6" t="s">
        <v>26</v>
      </c>
      <c r="H679" s="6" t="s">
        <v>3536</v>
      </c>
    </row>
    <row r="680" spans="1:8" ht="58.5" customHeight="1" thickTop="1" thickBot="1">
      <c r="A680" s="8" t="s">
        <v>3192</v>
      </c>
      <c r="B680" s="56" t="s">
        <v>3541</v>
      </c>
      <c r="C680" s="73"/>
      <c r="D680" s="6"/>
      <c r="E680" s="6"/>
      <c r="F680" s="6">
        <v>453</v>
      </c>
      <c r="G680" s="6" t="s">
        <v>27</v>
      </c>
      <c r="H680" s="6" t="s">
        <v>3542</v>
      </c>
    </row>
    <row r="681" spans="1:8" ht="18.75" customHeight="1">
      <c r="A681" s="9"/>
      <c r="B681" s="74"/>
      <c r="C681" s="75"/>
      <c r="D681" s="6"/>
      <c r="E681" s="6"/>
      <c r="F681" s="6">
        <v>453</v>
      </c>
      <c r="G681" s="6" t="s">
        <v>27</v>
      </c>
      <c r="H681" s="6" t="s">
        <v>3542</v>
      </c>
    </row>
    <row r="682" spans="1:8" ht="18.75" customHeight="1">
      <c r="A682" s="10" t="s">
        <v>107</v>
      </c>
      <c r="B682" s="64" t="s">
        <v>3543</v>
      </c>
      <c r="C682" s="65"/>
      <c r="D682" s="6"/>
      <c r="E682" s="6"/>
      <c r="F682" s="6">
        <v>453</v>
      </c>
      <c r="G682" s="6" t="s">
        <v>27</v>
      </c>
      <c r="H682" s="6" t="s">
        <v>3542</v>
      </c>
    </row>
    <row r="683" spans="1:8" ht="18.75" customHeight="1">
      <c r="A683" s="10" t="s">
        <v>108</v>
      </c>
      <c r="B683" s="64" t="s">
        <v>3544</v>
      </c>
      <c r="C683" s="65"/>
      <c r="D683" s="6"/>
      <c r="E683" s="6"/>
      <c r="F683" s="6">
        <v>453</v>
      </c>
      <c r="G683" s="6" t="s">
        <v>27</v>
      </c>
      <c r="H683" s="6" t="s">
        <v>3542</v>
      </c>
    </row>
    <row r="684" spans="1:8" ht="18.75" customHeight="1">
      <c r="A684" s="10" t="s">
        <v>109</v>
      </c>
      <c r="B684" s="64" t="s">
        <v>3545</v>
      </c>
      <c r="C684" s="65"/>
      <c r="D684" s="6"/>
      <c r="E684" s="6"/>
      <c r="F684" s="6">
        <v>453</v>
      </c>
      <c r="G684" s="6" t="s">
        <v>27</v>
      </c>
      <c r="H684" s="6" t="s">
        <v>3542</v>
      </c>
    </row>
    <row r="685" spans="1:8" ht="18.75" customHeight="1">
      <c r="A685" s="10" t="s">
        <v>110</v>
      </c>
      <c r="B685" s="64" t="s">
        <v>3546</v>
      </c>
      <c r="C685" s="65"/>
      <c r="D685" s="6"/>
      <c r="E685" s="6"/>
      <c r="F685" s="6">
        <v>453</v>
      </c>
      <c r="G685" s="6" t="s">
        <v>27</v>
      </c>
      <c r="H685" s="6" t="s">
        <v>3542</v>
      </c>
    </row>
    <row r="686" spans="1:8" ht="18.75" customHeight="1">
      <c r="A686" s="10"/>
      <c r="B686" s="62"/>
      <c r="C686" s="63"/>
      <c r="D686" s="6"/>
      <c r="E686" s="6"/>
      <c r="F686" s="6">
        <v>453</v>
      </c>
      <c r="G686" s="6" t="s">
        <v>27</v>
      </c>
      <c r="H686" s="6" t="s">
        <v>3542</v>
      </c>
    </row>
    <row r="687" spans="1:8" ht="18.75" customHeight="1" thickBot="1">
      <c r="A687" s="10"/>
      <c r="B687" s="66"/>
      <c r="C687" s="67"/>
      <c r="D687" s="6"/>
      <c r="E687" s="6"/>
      <c r="F687" s="6">
        <v>453</v>
      </c>
      <c r="G687" s="6" t="s">
        <v>27</v>
      </c>
      <c r="H687" s="6" t="s">
        <v>3542</v>
      </c>
    </row>
    <row r="688" spans="1:8" ht="18.75" customHeight="1" thickBot="1">
      <c r="A688" s="11" t="s">
        <v>111</v>
      </c>
      <c r="B688" s="25"/>
      <c r="C688" s="7"/>
      <c r="D688" s="6"/>
      <c r="E688" s="6"/>
      <c r="F688" s="6">
        <v>453</v>
      </c>
      <c r="G688" s="6" t="s">
        <v>27</v>
      </c>
      <c r="H688" s="6" t="s">
        <v>3542</v>
      </c>
    </row>
    <row r="689" spans="1:8" ht="18.75" customHeight="1">
      <c r="A689" s="10" t="s">
        <v>112</v>
      </c>
      <c r="B689" s="34" t="str">
        <f>_xlfn.LET(_xlpm.inp,$B$688,_xlpm.nInp,_xlfn.LET(_xlpm.raw,UPPER(TRIM($B$688)),_xlpm.clean,SUBSTITUTE(SUBSTITUTE(SUBSTITUTE(SUBSTITUTE(SUBSTITUTE(_xlpm.raw,"，",","),"、",","),"；",","),"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89" s="19"/>
      <c r="D689" s="6"/>
      <c r="E689" s="6"/>
      <c r="F689" s="6">
        <v>453</v>
      </c>
      <c r="G689" s="6" t="s">
        <v>27</v>
      </c>
      <c r="H689" s="6" t="s">
        <v>3542</v>
      </c>
    </row>
    <row r="690" spans="1:8" ht="18.75" customHeight="1">
      <c r="A690" s="10" t="s">
        <v>113</v>
      </c>
      <c r="B690" s="35" t="str">
        <f>_xlfn.LET(_xlpm.inp,$B$688,_xlpm.nStd,_xlfn.LET(_xlpm.raw,UPPER(TRIM($G$680)),_xlpm.clean,SUBSTITUTE(SUBSTITUTE(SUBSTITUTE(SUBSTITUTE(SUBSTITUTE(_xlpm.raw,"，",","),"、",","),"；",","),"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90" s="18"/>
      <c r="D690" s="6"/>
      <c r="E690" s="6"/>
      <c r="F690" s="6">
        <v>453</v>
      </c>
      <c r="G690" s="6" t="s">
        <v>27</v>
      </c>
      <c r="H690" s="6" t="s">
        <v>3542</v>
      </c>
    </row>
    <row r="691" spans="1:8" ht="76.5" customHeight="1">
      <c r="A691" s="37" t="s">
        <v>114</v>
      </c>
      <c r="B691" s="52" t="str">
        <f>_xlfn.LET(_xlpm.inp,$B$688,_xlpm.p,$H$680,IF(OR(LEN(TRIM(_xlpm.inp))=0,LEN(TRIM(_xlpm.p))=0,_xlpm.p=0),"",_xlpm.p))</f>
        <v/>
      </c>
      <c r="C691" s="53"/>
      <c r="D691" s="6"/>
      <c r="E691" s="6"/>
      <c r="F691" s="6">
        <v>453</v>
      </c>
      <c r="G691" s="6" t="s">
        <v>27</v>
      </c>
      <c r="H691" s="6" t="s">
        <v>3542</v>
      </c>
    </row>
    <row r="692" spans="1:8" ht="18.75" customHeight="1" thickBot="1">
      <c r="A692" s="12"/>
      <c r="B692" s="54"/>
      <c r="C692" s="55"/>
      <c r="D692" s="6"/>
      <c r="E692" s="6"/>
      <c r="F692" s="6">
        <v>453</v>
      </c>
      <c r="G692" s="6" t="s">
        <v>27</v>
      </c>
      <c r="H692" s="6" t="s">
        <v>3542</v>
      </c>
    </row>
    <row r="693" spans="1:8" ht="58.5" customHeight="1" thickTop="1" thickBot="1">
      <c r="A693" s="8" t="s">
        <v>3193</v>
      </c>
      <c r="B693" s="56" t="s">
        <v>3547</v>
      </c>
      <c r="C693" s="73"/>
      <c r="D693" s="6"/>
      <c r="E693" s="6"/>
      <c r="F693" s="6">
        <v>454</v>
      </c>
      <c r="G693" s="6" t="s">
        <v>27</v>
      </c>
      <c r="H693" s="6" t="s">
        <v>3548</v>
      </c>
    </row>
    <row r="694" spans="1:8" ht="18.75" customHeight="1">
      <c r="A694" s="9"/>
      <c r="B694" s="74"/>
      <c r="C694" s="75"/>
      <c r="D694" s="6"/>
      <c r="E694" s="6"/>
      <c r="F694" s="6">
        <v>454</v>
      </c>
      <c r="G694" s="6" t="s">
        <v>27</v>
      </c>
      <c r="H694" s="6" t="s">
        <v>3548</v>
      </c>
    </row>
    <row r="695" spans="1:8" ht="18.75" customHeight="1">
      <c r="A695" s="10" t="s">
        <v>107</v>
      </c>
      <c r="B695" s="64" t="s">
        <v>3549</v>
      </c>
      <c r="C695" s="65"/>
      <c r="D695" s="6"/>
      <c r="E695" s="6"/>
      <c r="F695" s="6">
        <v>454</v>
      </c>
      <c r="G695" s="6" t="s">
        <v>27</v>
      </c>
      <c r="H695" s="6" t="s">
        <v>3548</v>
      </c>
    </row>
    <row r="696" spans="1:8" ht="18.75" customHeight="1">
      <c r="A696" s="10" t="s">
        <v>108</v>
      </c>
      <c r="B696" s="64" t="s">
        <v>3550</v>
      </c>
      <c r="C696" s="65"/>
      <c r="D696" s="6"/>
      <c r="E696" s="6"/>
      <c r="F696" s="6">
        <v>454</v>
      </c>
      <c r="G696" s="6" t="s">
        <v>27</v>
      </c>
      <c r="H696" s="6" t="s">
        <v>3548</v>
      </c>
    </row>
    <row r="697" spans="1:8" ht="18.75" customHeight="1">
      <c r="A697" s="10" t="s">
        <v>109</v>
      </c>
      <c r="B697" s="64" t="s">
        <v>3551</v>
      </c>
      <c r="C697" s="65"/>
      <c r="D697" s="6"/>
      <c r="E697" s="6"/>
      <c r="F697" s="6">
        <v>454</v>
      </c>
      <c r="G697" s="6" t="s">
        <v>27</v>
      </c>
      <c r="H697" s="6" t="s">
        <v>3548</v>
      </c>
    </row>
    <row r="698" spans="1:8" ht="18.75" customHeight="1">
      <c r="A698" s="10" t="s">
        <v>110</v>
      </c>
      <c r="B698" s="64" t="s">
        <v>3552</v>
      </c>
      <c r="C698" s="65"/>
      <c r="D698" s="6"/>
      <c r="E698" s="6"/>
      <c r="F698" s="6">
        <v>454</v>
      </c>
      <c r="G698" s="6" t="s">
        <v>27</v>
      </c>
      <c r="H698" s="6" t="s">
        <v>3548</v>
      </c>
    </row>
    <row r="699" spans="1:8" ht="18.75" customHeight="1">
      <c r="A699" s="10"/>
      <c r="B699" s="62"/>
      <c r="C699" s="63"/>
      <c r="D699" s="6"/>
      <c r="E699" s="6"/>
      <c r="F699" s="6">
        <v>454</v>
      </c>
      <c r="G699" s="6" t="s">
        <v>27</v>
      </c>
      <c r="H699" s="6" t="s">
        <v>3548</v>
      </c>
    </row>
    <row r="700" spans="1:8" ht="18.75" customHeight="1" thickBot="1">
      <c r="A700" s="10"/>
      <c r="B700" s="66"/>
      <c r="C700" s="67"/>
      <c r="D700" s="6"/>
      <c r="E700" s="6"/>
      <c r="F700" s="6">
        <v>454</v>
      </c>
      <c r="G700" s="6" t="s">
        <v>27</v>
      </c>
      <c r="H700" s="6" t="s">
        <v>3548</v>
      </c>
    </row>
    <row r="701" spans="1:8" ht="18.75" customHeight="1" thickBot="1">
      <c r="A701" s="11" t="s">
        <v>111</v>
      </c>
      <c r="B701" s="25"/>
      <c r="C701" s="7"/>
      <c r="D701" s="6"/>
      <c r="E701" s="6"/>
      <c r="F701" s="6">
        <v>454</v>
      </c>
      <c r="G701" s="6" t="s">
        <v>27</v>
      </c>
      <c r="H701" s="6" t="s">
        <v>3548</v>
      </c>
    </row>
    <row r="702" spans="1:8" ht="18.75" customHeight="1">
      <c r="A702" s="10" t="s">
        <v>112</v>
      </c>
      <c r="B702" s="34" t="str">
        <f>_xlfn.LET(_xlpm.inp,$B$701,_xlpm.nInp,_xlfn.LET(_xlpm.raw,UPPER(TRIM($B$701)),_xlpm.clean,SUBSTITUTE(SUBSTITUTE(SUBSTITUTE(SUBSTITUTE(SUBSTITUTE(_xlpm.raw,"，",","),"、",","),"；",","),"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02" s="19"/>
      <c r="D702" s="6"/>
      <c r="E702" s="6"/>
      <c r="F702" s="6">
        <v>454</v>
      </c>
      <c r="G702" s="6" t="s">
        <v>27</v>
      </c>
      <c r="H702" s="6" t="s">
        <v>3548</v>
      </c>
    </row>
    <row r="703" spans="1:8" ht="18.75" customHeight="1">
      <c r="A703" s="10" t="s">
        <v>113</v>
      </c>
      <c r="B703" s="35" t="str">
        <f>_xlfn.LET(_xlpm.inp,$B$701,_xlpm.nStd,_xlfn.LET(_xlpm.raw,UPPER(TRIM($G$693)),_xlpm.clean,SUBSTITUTE(SUBSTITUTE(SUBSTITUTE(SUBSTITUTE(SUBSTITUTE(_xlpm.raw,"，",","),"、",","),"；",","),"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03" s="18"/>
      <c r="D703" s="6"/>
      <c r="E703" s="6"/>
      <c r="F703" s="6">
        <v>454</v>
      </c>
      <c r="G703" s="6" t="s">
        <v>27</v>
      </c>
      <c r="H703" s="6" t="s">
        <v>3548</v>
      </c>
    </row>
    <row r="704" spans="1:8" ht="76.5" customHeight="1">
      <c r="A704" s="37" t="s">
        <v>114</v>
      </c>
      <c r="B704" s="52" t="str">
        <f>_xlfn.LET(_xlpm.inp,$B$701,_xlpm.p,$H$693,IF(OR(LEN(TRIM(_xlpm.inp))=0,LEN(TRIM(_xlpm.p))=0,_xlpm.p=0),"",_xlpm.p))</f>
        <v/>
      </c>
      <c r="C704" s="53"/>
      <c r="D704" s="6"/>
      <c r="E704" s="6"/>
      <c r="F704" s="6">
        <v>454</v>
      </c>
      <c r="G704" s="6" t="s">
        <v>27</v>
      </c>
      <c r="H704" s="6" t="s">
        <v>3548</v>
      </c>
    </row>
    <row r="705" spans="1:8" ht="18.75" customHeight="1" thickBot="1">
      <c r="A705" s="12"/>
      <c r="B705" s="54"/>
      <c r="C705" s="55"/>
      <c r="D705" s="6"/>
      <c r="E705" s="6"/>
      <c r="F705" s="6">
        <v>454</v>
      </c>
      <c r="G705" s="6" t="s">
        <v>27</v>
      </c>
      <c r="H705" s="6" t="s">
        <v>3548</v>
      </c>
    </row>
    <row r="706" spans="1:8" ht="58.5" customHeight="1" thickTop="1" thickBot="1">
      <c r="A706" s="8" t="s">
        <v>3194</v>
      </c>
      <c r="B706" s="56" t="s">
        <v>3553</v>
      </c>
      <c r="C706" s="73"/>
      <c r="D706" s="6"/>
      <c r="E706" s="6"/>
      <c r="F706" s="6">
        <v>455</v>
      </c>
      <c r="G706" s="6" t="s">
        <v>27</v>
      </c>
      <c r="H706" s="6" t="s">
        <v>3554</v>
      </c>
    </row>
    <row r="707" spans="1:8" ht="18.75" customHeight="1">
      <c r="A707" s="9"/>
      <c r="B707" s="74"/>
      <c r="C707" s="75"/>
      <c r="D707" s="6"/>
      <c r="E707" s="6"/>
      <c r="F707" s="6">
        <v>455</v>
      </c>
      <c r="G707" s="6" t="s">
        <v>27</v>
      </c>
      <c r="H707" s="6" t="s">
        <v>3554</v>
      </c>
    </row>
    <row r="708" spans="1:8" ht="18.75" customHeight="1">
      <c r="A708" s="10" t="s">
        <v>107</v>
      </c>
      <c r="B708" s="64" t="s">
        <v>3555</v>
      </c>
      <c r="C708" s="65"/>
      <c r="D708" s="6"/>
      <c r="E708" s="6"/>
      <c r="F708" s="6">
        <v>455</v>
      </c>
      <c r="G708" s="6" t="s">
        <v>27</v>
      </c>
      <c r="H708" s="6" t="s">
        <v>3554</v>
      </c>
    </row>
    <row r="709" spans="1:8" ht="18.75" customHeight="1">
      <c r="A709" s="10" t="s">
        <v>108</v>
      </c>
      <c r="B709" s="64" t="s">
        <v>3556</v>
      </c>
      <c r="C709" s="65"/>
      <c r="D709" s="6"/>
      <c r="E709" s="6"/>
      <c r="F709" s="6">
        <v>455</v>
      </c>
      <c r="G709" s="6" t="s">
        <v>27</v>
      </c>
      <c r="H709" s="6" t="s">
        <v>3554</v>
      </c>
    </row>
    <row r="710" spans="1:8" ht="18.75" customHeight="1">
      <c r="A710" s="10" t="s">
        <v>109</v>
      </c>
      <c r="B710" s="64" t="s">
        <v>3557</v>
      </c>
      <c r="C710" s="65"/>
      <c r="D710" s="6"/>
      <c r="E710" s="6"/>
      <c r="F710" s="6">
        <v>455</v>
      </c>
      <c r="G710" s="6" t="s">
        <v>27</v>
      </c>
      <c r="H710" s="6" t="s">
        <v>3554</v>
      </c>
    </row>
    <row r="711" spans="1:8" ht="18.75" customHeight="1">
      <c r="A711" s="10" t="s">
        <v>110</v>
      </c>
      <c r="B711" s="64" t="s">
        <v>3558</v>
      </c>
      <c r="C711" s="65"/>
      <c r="D711" s="6"/>
      <c r="E711" s="6"/>
      <c r="F711" s="6">
        <v>455</v>
      </c>
      <c r="G711" s="6" t="s">
        <v>27</v>
      </c>
      <c r="H711" s="6" t="s">
        <v>3554</v>
      </c>
    </row>
    <row r="712" spans="1:8" ht="18.75" customHeight="1">
      <c r="A712" s="10"/>
      <c r="B712" s="62"/>
      <c r="C712" s="63"/>
      <c r="D712" s="6"/>
      <c r="E712" s="6"/>
      <c r="F712" s="6">
        <v>455</v>
      </c>
      <c r="G712" s="6" t="s">
        <v>27</v>
      </c>
      <c r="H712" s="6" t="s">
        <v>3554</v>
      </c>
    </row>
    <row r="713" spans="1:8" ht="18.75" customHeight="1" thickBot="1">
      <c r="A713" s="10"/>
      <c r="B713" s="66"/>
      <c r="C713" s="67"/>
      <c r="D713" s="6"/>
      <c r="E713" s="6"/>
      <c r="F713" s="6">
        <v>455</v>
      </c>
      <c r="G713" s="6" t="s">
        <v>27</v>
      </c>
      <c r="H713" s="6" t="s">
        <v>3554</v>
      </c>
    </row>
    <row r="714" spans="1:8" ht="18.75" customHeight="1" thickBot="1">
      <c r="A714" s="11" t="s">
        <v>111</v>
      </c>
      <c r="B714" s="25"/>
      <c r="C714" s="7"/>
      <c r="D714" s="6"/>
      <c r="E714" s="6"/>
      <c r="F714" s="6">
        <v>455</v>
      </c>
      <c r="G714" s="6" t="s">
        <v>27</v>
      </c>
      <c r="H714" s="6" t="s">
        <v>3554</v>
      </c>
    </row>
    <row r="715" spans="1:8" ht="18.75" customHeight="1">
      <c r="A715" s="10" t="s">
        <v>112</v>
      </c>
      <c r="B715" s="34" t="str">
        <f>_xlfn.LET(_xlpm.inp,$B$714,_xlpm.nInp,_xlfn.LET(_xlpm.raw,UPPER(TRIM($B$714)),_xlpm.clean,SUBSTITUTE(SUBSTITUTE(SUBSTITUTE(SUBSTITUTE(SUBSTITUTE(_xlpm.raw,"，",","),"、",","),"；",","),"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15" s="19"/>
      <c r="D715" s="6"/>
      <c r="E715" s="6"/>
      <c r="F715" s="6">
        <v>455</v>
      </c>
      <c r="G715" s="6" t="s">
        <v>27</v>
      </c>
      <c r="H715" s="6" t="s">
        <v>3554</v>
      </c>
    </row>
    <row r="716" spans="1:8" ht="18.75" customHeight="1">
      <c r="A716" s="10" t="s">
        <v>113</v>
      </c>
      <c r="B716" s="35" t="str">
        <f>_xlfn.LET(_xlpm.inp,$B$714,_xlpm.nStd,_xlfn.LET(_xlpm.raw,UPPER(TRIM($G$706)),_xlpm.clean,SUBSTITUTE(SUBSTITUTE(SUBSTITUTE(SUBSTITUTE(SUBSTITUTE(_xlpm.raw,"，",","),"、",","),"；",","),"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16" s="18"/>
      <c r="D716" s="6"/>
      <c r="E716" s="6"/>
      <c r="F716" s="6">
        <v>455</v>
      </c>
      <c r="G716" s="6" t="s">
        <v>27</v>
      </c>
      <c r="H716" s="6" t="s">
        <v>3554</v>
      </c>
    </row>
    <row r="717" spans="1:8" ht="76.5" customHeight="1">
      <c r="A717" s="37" t="s">
        <v>114</v>
      </c>
      <c r="B717" s="52" t="str">
        <f>_xlfn.LET(_xlpm.inp,$B$714,_xlpm.p,$H$706,IF(OR(LEN(TRIM(_xlpm.inp))=0,LEN(TRIM(_xlpm.p))=0,_xlpm.p=0),"",_xlpm.p))</f>
        <v/>
      </c>
      <c r="C717" s="53"/>
      <c r="D717" s="6"/>
      <c r="E717" s="6"/>
      <c r="F717" s="6">
        <v>455</v>
      </c>
      <c r="G717" s="6" t="s">
        <v>27</v>
      </c>
      <c r="H717" s="6" t="s">
        <v>3554</v>
      </c>
    </row>
    <row r="718" spans="1:8" ht="18.75" customHeight="1" thickBot="1">
      <c r="A718" s="12"/>
      <c r="B718" s="54"/>
      <c r="C718" s="55"/>
      <c r="D718" s="6"/>
      <c r="E718" s="6"/>
      <c r="F718" s="6">
        <v>455</v>
      </c>
      <c r="G718" s="6" t="s">
        <v>27</v>
      </c>
      <c r="H718" s="6" t="s">
        <v>3554</v>
      </c>
    </row>
    <row r="719" spans="1:8" ht="58.5" customHeight="1" thickTop="1" thickBot="1">
      <c r="A719" s="8" t="s">
        <v>3195</v>
      </c>
      <c r="B719" s="56" t="s">
        <v>3559</v>
      </c>
      <c r="C719" s="73"/>
      <c r="D719" s="6"/>
      <c r="E719" s="6"/>
      <c r="F719" s="6">
        <v>456</v>
      </c>
      <c r="G719" s="6" t="s">
        <v>18</v>
      </c>
      <c r="H719" s="6" t="s">
        <v>3560</v>
      </c>
    </row>
    <row r="720" spans="1:8" ht="18.75" customHeight="1">
      <c r="A720" s="9"/>
      <c r="B720" s="74"/>
      <c r="C720" s="75"/>
      <c r="D720" s="6"/>
      <c r="E720" s="6"/>
      <c r="F720" s="6">
        <v>456</v>
      </c>
      <c r="G720" s="6" t="s">
        <v>18</v>
      </c>
      <c r="H720" s="6" t="s">
        <v>3560</v>
      </c>
    </row>
    <row r="721" spans="1:8" ht="18.75" customHeight="1">
      <c r="A721" s="10" t="s">
        <v>107</v>
      </c>
      <c r="B721" s="64" t="s">
        <v>3561</v>
      </c>
      <c r="C721" s="65"/>
      <c r="D721" s="6"/>
      <c r="E721" s="6"/>
      <c r="F721" s="6">
        <v>456</v>
      </c>
      <c r="G721" s="6" t="s">
        <v>18</v>
      </c>
      <c r="H721" s="6" t="s">
        <v>3560</v>
      </c>
    </row>
    <row r="722" spans="1:8" ht="18.75" customHeight="1">
      <c r="A722" s="10" t="s">
        <v>108</v>
      </c>
      <c r="B722" s="64" t="s">
        <v>3562</v>
      </c>
      <c r="C722" s="65"/>
      <c r="D722" s="6"/>
      <c r="E722" s="6"/>
      <c r="F722" s="6">
        <v>456</v>
      </c>
      <c r="G722" s="6" t="s">
        <v>18</v>
      </c>
      <c r="H722" s="6" t="s">
        <v>3560</v>
      </c>
    </row>
    <row r="723" spans="1:8" ht="18.75" customHeight="1">
      <c r="A723" s="10" t="s">
        <v>109</v>
      </c>
      <c r="B723" s="64" t="s">
        <v>3563</v>
      </c>
      <c r="C723" s="65"/>
      <c r="D723" s="6"/>
      <c r="E723" s="6"/>
      <c r="F723" s="6">
        <v>456</v>
      </c>
      <c r="G723" s="6" t="s">
        <v>18</v>
      </c>
      <c r="H723" s="6" t="s">
        <v>3560</v>
      </c>
    </row>
    <row r="724" spans="1:8" ht="18.75" customHeight="1">
      <c r="A724" s="10" t="s">
        <v>110</v>
      </c>
      <c r="B724" s="64" t="s">
        <v>3564</v>
      </c>
      <c r="C724" s="65"/>
      <c r="D724" s="6"/>
      <c r="E724" s="6"/>
      <c r="F724" s="6">
        <v>456</v>
      </c>
      <c r="G724" s="6" t="s">
        <v>18</v>
      </c>
      <c r="H724" s="6" t="s">
        <v>3560</v>
      </c>
    </row>
    <row r="725" spans="1:8" ht="18.75" customHeight="1">
      <c r="A725" s="10"/>
      <c r="B725" s="62"/>
      <c r="C725" s="63"/>
      <c r="D725" s="6"/>
      <c r="E725" s="6"/>
      <c r="F725" s="6">
        <v>456</v>
      </c>
      <c r="G725" s="6" t="s">
        <v>18</v>
      </c>
      <c r="H725" s="6" t="s">
        <v>3560</v>
      </c>
    </row>
    <row r="726" spans="1:8" ht="18.75" customHeight="1" thickBot="1">
      <c r="A726" s="10"/>
      <c r="B726" s="66"/>
      <c r="C726" s="67"/>
      <c r="D726" s="6"/>
      <c r="E726" s="6"/>
      <c r="F726" s="6">
        <v>456</v>
      </c>
      <c r="G726" s="6" t="s">
        <v>18</v>
      </c>
      <c r="H726" s="6" t="s">
        <v>3560</v>
      </c>
    </row>
    <row r="727" spans="1:8" ht="18.75" customHeight="1" thickBot="1">
      <c r="A727" s="11" t="s">
        <v>111</v>
      </c>
      <c r="B727" s="25"/>
      <c r="C727" s="7"/>
      <c r="D727" s="6"/>
      <c r="E727" s="6"/>
      <c r="F727" s="6">
        <v>456</v>
      </c>
      <c r="G727" s="6" t="s">
        <v>18</v>
      </c>
      <c r="H727" s="6" t="s">
        <v>3560</v>
      </c>
    </row>
    <row r="728" spans="1:8" ht="18.75" customHeight="1">
      <c r="A728" s="10" t="s">
        <v>112</v>
      </c>
      <c r="B728" s="34" t="str">
        <f>_xlfn.LET(_xlpm.inp,$B$727,_xlpm.nInp,_xlfn.LET(_xlpm.raw,UPPER(TRIM($B$727)),_xlpm.clean,SUBSTITUTE(SUBSTITUTE(SUBSTITUTE(SUBSTITUTE(SUBSTITUTE(_xlpm.raw,"，",","),"、",","),"；",","),"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28" s="19"/>
      <c r="D728" s="6"/>
      <c r="E728" s="6"/>
      <c r="F728" s="6">
        <v>456</v>
      </c>
      <c r="G728" s="6" t="s">
        <v>18</v>
      </c>
      <c r="H728" s="6" t="s">
        <v>3560</v>
      </c>
    </row>
    <row r="729" spans="1:8" ht="18.75" customHeight="1">
      <c r="A729" s="10" t="s">
        <v>113</v>
      </c>
      <c r="B729" s="35" t="str">
        <f>_xlfn.LET(_xlpm.inp,$B$727,_xlpm.nStd,_xlfn.LET(_xlpm.raw,UPPER(TRIM($G$719)),_xlpm.clean,SUBSTITUTE(SUBSTITUTE(SUBSTITUTE(SUBSTITUTE(SUBSTITUTE(_xlpm.raw,"，",","),"、",","),"；",","),"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29" s="18"/>
      <c r="D729" s="6"/>
      <c r="E729" s="6"/>
      <c r="F729" s="6">
        <v>456</v>
      </c>
      <c r="G729" s="6" t="s">
        <v>18</v>
      </c>
      <c r="H729" s="6" t="s">
        <v>3560</v>
      </c>
    </row>
    <row r="730" spans="1:8" ht="76.5" customHeight="1">
      <c r="A730" s="37" t="s">
        <v>114</v>
      </c>
      <c r="B730" s="52" t="str">
        <f>_xlfn.LET(_xlpm.inp,$B$727,_xlpm.p,$H$719,IF(OR(LEN(TRIM(_xlpm.inp))=0,LEN(TRIM(_xlpm.p))=0,_xlpm.p=0),"",_xlpm.p))</f>
        <v/>
      </c>
      <c r="C730" s="53"/>
      <c r="D730" s="6"/>
      <c r="E730" s="6"/>
      <c r="F730" s="6">
        <v>456</v>
      </c>
      <c r="G730" s="6" t="s">
        <v>18</v>
      </c>
      <c r="H730" s="6" t="s">
        <v>3560</v>
      </c>
    </row>
    <row r="731" spans="1:8" ht="18.75" customHeight="1" thickBot="1">
      <c r="A731" s="12"/>
      <c r="B731" s="54"/>
      <c r="C731" s="55"/>
      <c r="D731" s="6"/>
      <c r="E731" s="6"/>
      <c r="F731" s="6">
        <v>456</v>
      </c>
      <c r="G731" s="6" t="s">
        <v>18</v>
      </c>
      <c r="H731" s="6" t="s">
        <v>3560</v>
      </c>
    </row>
    <row r="732" spans="1:8" ht="58.5" customHeight="1" thickTop="1" thickBot="1">
      <c r="A732" s="8" t="s">
        <v>3196</v>
      </c>
      <c r="B732" s="56" t="s">
        <v>3565</v>
      </c>
      <c r="C732" s="73"/>
      <c r="D732" s="6"/>
      <c r="E732" s="6"/>
      <c r="F732" s="6">
        <v>457</v>
      </c>
      <c r="G732" s="6" t="s">
        <v>29</v>
      </c>
      <c r="H732" s="6" t="s">
        <v>3567</v>
      </c>
    </row>
    <row r="733" spans="1:8" ht="18.75" customHeight="1">
      <c r="A733" s="9"/>
      <c r="B733" s="74"/>
      <c r="C733" s="75"/>
      <c r="D733" s="6"/>
      <c r="E733" s="6"/>
      <c r="F733" s="6">
        <v>457</v>
      </c>
      <c r="G733" s="6" t="s">
        <v>29</v>
      </c>
      <c r="H733" s="6" t="s">
        <v>3567</v>
      </c>
    </row>
    <row r="734" spans="1:8" ht="18.75" customHeight="1">
      <c r="A734" s="10" t="s">
        <v>107</v>
      </c>
      <c r="B734" s="64" t="s">
        <v>3568</v>
      </c>
      <c r="C734" s="65"/>
      <c r="D734" s="6"/>
      <c r="E734" s="6"/>
      <c r="F734" s="6">
        <v>457</v>
      </c>
      <c r="G734" s="6" t="s">
        <v>29</v>
      </c>
      <c r="H734" s="6" t="s">
        <v>3567</v>
      </c>
    </row>
    <row r="735" spans="1:8" ht="18.75" customHeight="1">
      <c r="A735" s="10" t="s">
        <v>108</v>
      </c>
      <c r="B735" s="64" t="s">
        <v>3569</v>
      </c>
      <c r="C735" s="65"/>
      <c r="D735" s="6"/>
      <c r="E735" s="6"/>
      <c r="F735" s="6">
        <v>457</v>
      </c>
      <c r="G735" s="6" t="s">
        <v>29</v>
      </c>
      <c r="H735" s="6" t="s">
        <v>3567</v>
      </c>
    </row>
    <row r="736" spans="1:8" ht="18.75" customHeight="1">
      <c r="A736" s="10" t="s">
        <v>109</v>
      </c>
      <c r="B736" s="64" t="s">
        <v>3570</v>
      </c>
      <c r="C736" s="65"/>
      <c r="D736" s="6"/>
      <c r="E736" s="6"/>
      <c r="F736" s="6">
        <v>457</v>
      </c>
      <c r="G736" s="6" t="s">
        <v>29</v>
      </c>
      <c r="H736" s="6" t="s">
        <v>3567</v>
      </c>
    </row>
    <row r="737" spans="1:8" ht="18.75" customHeight="1">
      <c r="A737" s="10" t="s">
        <v>110</v>
      </c>
      <c r="B737" s="64" t="s">
        <v>3571</v>
      </c>
      <c r="C737" s="65"/>
      <c r="D737" s="6"/>
      <c r="E737" s="6"/>
      <c r="F737" s="6">
        <v>457</v>
      </c>
      <c r="G737" s="6" t="s">
        <v>29</v>
      </c>
      <c r="H737" s="6" t="s">
        <v>3567</v>
      </c>
    </row>
    <row r="738" spans="1:8" ht="18.75" customHeight="1">
      <c r="A738" s="10" t="s">
        <v>128</v>
      </c>
      <c r="B738" s="62" t="s">
        <v>3572</v>
      </c>
      <c r="C738" s="63"/>
      <c r="D738" s="6"/>
      <c r="E738" s="6"/>
      <c r="F738" s="6">
        <v>457</v>
      </c>
      <c r="G738" s="6" t="s">
        <v>29</v>
      </c>
      <c r="H738" s="6" t="s">
        <v>3567</v>
      </c>
    </row>
    <row r="739" spans="1:8" ht="18.75" customHeight="1" thickBot="1">
      <c r="A739" s="10"/>
      <c r="B739" s="66"/>
      <c r="C739" s="67"/>
      <c r="D739" s="6"/>
      <c r="E739" s="6"/>
      <c r="F739" s="6">
        <v>457</v>
      </c>
      <c r="G739" s="6" t="s">
        <v>29</v>
      </c>
      <c r="H739" s="6" t="s">
        <v>3567</v>
      </c>
    </row>
    <row r="740" spans="1:8" ht="18.75" customHeight="1" thickBot="1">
      <c r="A740" s="11" t="s">
        <v>111</v>
      </c>
      <c r="B740" s="25"/>
      <c r="C740" s="7"/>
      <c r="D740" s="6"/>
      <c r="E740" s="6"/>
      <c r="F740" s="6">
        <v>457</v>
      </c>
      <c r="G740" s="6" t="s">
        <v>29</v>
      </c>
      <c r="H740" s="6" t="s">
        <v>3567</v>
      </c>
    </row>
    <row r="741" spans="1:8" ht="18.75" customHeight="1">
      <c r="A741" s="10" t="s">
        <v>112</v>
      </c>
      <c r="B741" s="34" t="str">
        <f>_xlfn.LET(_xlpm.inp,$B$740,_xlpm.nInp,_xlfn.LET(_xlpm.raw,UPPER(TRIM($B$740)),_xlpm.clean,SUBSTITUTE(SUBSTITUTE(SUBSTITUTE(SUBSTITUTE(SUBSTITUTE(_xlpm.raw,"，",","),"、",","),"；",","),"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41" s="19"/>
      <c r="D741" s="6"/>
      <c r="E741" s="6"/>
      <c r="F741" s="6">
        <v>457</v>
      </c>
      <c r="G741" s="6" t="s">
        <v>29</v>
      </c>
      <c r="H741" s="6" t="s">
        <v>3567</v>
      </c>
    </row>
    <row r="742" spans="1:8" ht="18.75" customHeight="1">
      <c r="A742" s="10" t="s">
        <v>113</v>
      </c>
      <c r="B742" s="35" t="str">
        <f>_xlfn.LET(_xlpm.inp,$B$740,_xlpm.nStd,_xlfn.LET(_xlpm.raw,UPPER(TRIM($G$732)),_xlpm.clean,SUBSTITUTE(SUBSTITUTE(SUBSTITUTE(SUBSTITUTE(SUBSTITUTE(_xlpm.raw,"，",","),"、",","),"；",","),"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42" s="18"/>
      <c r="D742" s="6"/>
      <c r="E742" s="6"/>
      <c r="F742" s="6">
        <v>457</v>
      </c>
      <c r="G742" s="6" t="s">
        <v>29</v>
      </c>
      <c r="H742" s="6" t="s">
        <v>3567</v>
      </c>
    </row>
    <row r="743" spans="1:8" ht="76.5" customHeight="1">
      <c r="A743" s="37" t="s">
        <v>114</v>
      </c>
      <c r="B743" s="52" t="str">
        <f>_xlfn.LET(_xlpm.inp,$B$740,_xlpm.p,$H$732,IF(OR(LEN(TRIM(_xlpm.inp))=0,LEN(TRIM(_xlpm.p))=0,_xlpm.p=0),"",_xlpm.p))</f>
        <v/>
      </c>
      <c r="C743" s="53"/>
      <c r="D743" s="6"/>
      <c r="E743" s="6"/>
      <c r="F743" s="6">
        <v>457</v>
      </c>
      <c r="G743" s="6" t="s">
        <v>29</v>
      </c>
      <c r="H743" s="6" t="s">
        <v>3567</v>
      </c>
    </row>
    <row r="744" spans="1:8" ht="18.75" customHeight="1" thickBot="1">
      <c r="A744" s="12"/>
      <c r="B744" s="54"/>
      <c r="C744" s="55"/>
      <c r="D744" s="6"/>
      <c r="E744" s="6"/>
      <c r="F744" s="6">
        <v>457</v>
      </c>
      <c r="G744" s="6" t="s">
        <v>29</v>
      </c>
      <c r="H744" s="6" t="s">
        <v>3567</v>
      </c>
    </row>
    <row r="745" spans="1:8" ht="58.5" customHeight="1" thickTop="1" thickBot="1">
      <c r="A745" s="8" t="s">
        <v>3197</v>
      </c>
      <c r="B745" s="56" t="s">
        <v>3573</v>
      </c>
      <c r="C745" s="73"/>
      <c r="D745" s="6"/>
      <c r="E745" s="6"/>
      <c r="F745" s="6">
        <v>458</v>
      </c>
      <c r="G745" s="6" t="s">
        <v>28</v>
      </c>
      <c r="H745" s="6" t="s">
        <v>3574</v>
      </c>
    </row>
    <row r="746" spans="1:8" ht="18.75" customHeight="1">
      <c r="A746" s="9"/>
      <c r="B746" s="74"/>
      <c r="C746" s="75"/>
      <c r="D746" s="6"/>
      <c r="E746" s="6"/>
      <c r="F746" s="6">
        <v>458</v>
      </c>
      <c r="G746" s="6" t="s">
        <v>28</v>
      </c>
      <c r="H746" s="6" t="s">
        <v>3574</v>
      </c>
    </row>
    <row r="747" spans="1:8" ht="18.75" customHeight="1">
      <c r="A747" s="10" t="s">
        <v>107</v>
      </c>
      <c r="B747" s="64" t="s">
        <v>3575</v>
      </c>
      <c r="C747" s="65"/>
      <c r="D747" s="6"/>
      <c r="E747" s="6"/>
      <c r="F747" s="6">
        <v>458</v>
      </c>
      <c r="G747" s="6" t="s">
        <v>28</v>
      </c>
      <c r="H747" s="6" t="s">
        <v>3574</v>
      </c>
    </row>
    <row r="748" spans="1:8" ht="18.75" customHeight="1">
      <c r="A748" s="10" t="s">
        <v>108</v>
      </c>
      <c r="B748" s="64" t="s">
        <v>3576</v>
      </c>
      <c r="C748" s="65"/>
      <c r="D748" s="6"/>
      <c r="E748" s="6"/>
      <c r="F748" s="6">
        <v>458</v>
      </c>
      <c r="G748" s="6" t="s">
        <v>28</v>
      </c>
      <c r="H748" s="6" t="s">
        <v>3574</v>
      </c>
    </row>
    <row r="749" spans="1:8" ht="18.75" customHeight="1">
      <c r="A749" s="10" t="s">
        <v>109</v>
      </c>
      <c r="B749" s="64" t="s">
        <v>3577</v>
      </c>
      <c r="C749" s="65"/>
      <c r="D749" s="6"/>
      <c r="E749" s="6"/>
      <c r="F749" s="6">
        <v>458</v>
      </c>
      <c r="G749" s="6" t="s">
        <v>28</v>
      </c>
      <c r="H749" s="6" t="s">
        <v>3574</v>
      </c>
    </row>
    <row r="750" spans="1:8" ht="18.75" customHeight="1">
      <c r="A750" s="10" t="s">
        <v>110</v>
      </c>
      <c r="B750" s="64" t="s">
        <v>3578</v>
      </c>
      <c r="C750" s="65"/>
      <c r="D750" s="6"/>
      <c r="E750" s="6"/>
      <c r="F750" s="6">
        <v>458</v>
      </c>
      <c r="G750" s="6" t="s">
        <v>28</v>
      </c>
      <c r="H750" s="6" t="s">
        <v>3574</v>
      </c>
    </row>
    <row r="751" spans="1:8" ht="18.75" customHeight="1">
      <c r="A751" s="10"/>
      <c r="B751" s="62"/>
      <c r="C751" s="63"/>
      <c r="D751" s="6"/>
      <c r="E751" s="6"/>
      <c r="F751" s="6">
        <v>458</v>
      </c>
      <c r="G751" s="6" t="s">
        <v>28</v>
      </c>
      <c r="H751" s="6" t="s">
        <v>3574</v>
      </c>
    </row>
    <row r="752" spans="1:8" ht="18.75" customHeight="1" thickBot="1">
      <c r="A752" s="10"/>
      <c r="B752" s="66"/>
      <c r="C752" s="67"/>
      <c r="D752" s="6"/>
      <c r="E752" s="6"/>
      <c r="F752" s="6">
        <v>458</v>
      </c>
      <c r="G752" s="6" t="s">
        <v>28</v>
      </c>
      <c r="H752" s="6" t="s">
        <v>3574</v>
      </c>
    </row>
    <row r="753" spans="1:8" ht="18.75" customHeight="1" thickBot="1">
      <c r="A753" s="11" t="s">
        <v>111</v>
      </c>
      <c r="B753" s="25"/>
      <c r="C753" s="7"/>
      <c r="D753" s="6"/>
      <c r="E753" s="6"/>
      <c r="F753" s="6">
        <v>458</v>
      </c>
      <c r="G753" s="6" t="s">
        <v>28</v>
      </c>
      <c r="H753" s="6" t="s">
        <v>3574</v>
      </c>
    </row>
    <row r="754" spans="1:8" ht="18.75" customHeight="1">
      <c r="A754" s="10" t="s">
        <v>112</v>
      </c>
      <c r="B754" s="34" t="str">
        <f>_xlfn.LET(_xlpm.inp,$B$753,_xlpm.nInp,_xlfn.LET(_xlpm.raw,UPPER(TRIM($B$753)),_xlpm.clean,SUBSTITUTE(SUBSTITUTE(SUBSTITUTE(SUBSTITUTE(SUBSTITUTE(_xlpm.raw,"，",","),"、",","),"；",","),"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54" s="19"/>
      <c r="D754" s="6"/>
      <c r="E754" s="6"/>
      <c r="F754" s="6">
        <v>458</v>
      </c>
      <c r="G754" s="6" t="s">
        <v>28</v>
      </c>
      <c r="H754" s="6" t="s">
        <v>3574</v>
      </c>
    </row>
    <row r="755" spans="1:8" ht="18.75" customHeight="1">
      <c r="A755" s="10" t="s">
        <v>113</v>
      </c>
      <c r="B755" s="35" t="str">
        <f>_xlfn.LET(_xlpm.inp,$B$753,_xlpm.nStd,_xlfn.LET(_xlpm.raw,UPPER(TRIM($G$745)),_xlpm.clean,SUBSTITUTE(SUBSTITUTE(SUBSTITUTE(SUBSTITUTE(SUBSTITUTE(_xlpm.raw,"，",","),"、",","),"；",","),"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55" s="18"/>
      <c r="D755" s="6"/>
      <c r="E755" s="6"/>
      <c r="F755" s="6">
        <v>458</v>
      </c>
      <c r="G755" s="6" t="s">
        <v>28</v>
      </c>
      <c r="H755" s="6" t="s">
        <v>3574</v>
      </c>
    </row>
    <row r="756" spans="1:8" ht="76.5" customHeight="1">
      <c r="A756" s="37" t="s">
        <v>114</v>
      </c>
      <c r="B756" s="52" t="str">
        <f>_xlfn.LET(_xlpm.inp,$B$753,_xlpm.p,$H$745,IF(OR(LEN(TRIM(_xlpm.inp))=0,LEN(TRIM(_xlpm.p))=0,_xlpm.p=0),"",_xlpm.p))</f>
        <v/>
      </c>
      <c r="C756" s="53"/>
      <c r="D756" s="6"/>
      <c r="E756" s="6"/>
      <c r="F756" s="6">
        <v>458</v>
      </c>
      <c r="G756" s="6" t="s">
        <v>28</v>
      </c>
      <c r="H756" s="6" t="s">
        <v>3574</v>
      </c>
    </row>
    <row r="757" spans="1:8" ht="18.75" customHeight="1" thickBot="1">
      <c r="A757" s="12"/>
      <c r="B757" s="54"/>
      <c r="C757" s="55"/>
      <c r="D757" s="6"/>
      <c r="E757" s="6"/>
      <c r="F757" s="6">
        <v>458</v>
      </c>
      <c r="G757" s="6" t="s">
        <v>28</v>
      </c>
      <c r="H757" s="6" t="s">
        <v>3574</v>
      </c>
    </row>
    <row r="758" spans="1:8" ht="58.5" customHeight="1" thickTop="1" thickBot="1">
      <c r="A758" s="8" t="s">
        <v>3198</v>
      </c>
      <c r="B758" s="56" t="s">
        <v>3579</v>
      </c>
      <c r="C758" s="73"/>
      <c r="D758" s="6"/>
      <c r="E758" s="6"/>
      <c r="F758" s="6">
        <v>459</v>
      </c>
      <c r="G758" s="6" t="s">
        <v>26</v>
      </c>
      <c r="H758" s="6" t="s">
        <v>3580</v>
      </c>
    </row>
    <row r="759" spans="1:8" ht="18.75" customHeight="1">
      <c r="A759" s="9"/>
      <c r="B759" s="74"/>
      <c r="C759" s="75"/>
      <c r="D759" s="6"/>
      <c r="E759" s="6"/>
      <c r="F759" s="6">
        <v>459</v>
      </c>
      <c r="G759" s="6" t="s">
        <v>26</v>
      </c>
      <c r="H759" s="6" t="s">
        <v>3580</v>
      </c>
    </row>
    <row r="760" spans="1:8" ht="18.75" customHeight="1">
      <c r="A760" s="10" t="s">
        <v>107</v>
      </c>
      <c r="B760" s="64" t="s">
        <v>3581</v>
      </c>
      <c r="C760" s="65"/>
      <c r="D760" s="6"/>
      <c r="E760" s="6"/>
      <c r="F760" s="6">
        <v>459</v>
      </c>
      <c r="G760" s="6" t="s">
        <v>26</v>
      </c>
      <c r="H760" s="6" t="s">
        <v>3580</v>
      </c>
    </row>
    <row r="761" spans="1:8" ht="18.75" customHeight="1">
      <c r="A761" s="10" t="s">
        <v>108</v>
      </c>
      <c r="B761" s="64" t="s">
        <v>3582</v>
      </c>
      <c r="C761" s="65"/>
      <c r="D761" s="6"/>
      <c r="E761" s="6"/>
      <c r="F761" s="6">
        <v>459</v>
      </c>
      <c r="G761" s="6" t="s">
        <v>26</v>
      </c>
      <c r="H761" s="6" t="s">
        <v>3580</v>
      </c>
    </row>
    <row r="762" spans="1:8" ht="18.75" customHeight="1">
      <c r="A762" s="10" t="s">
        <v>109</v>
      </c>
      <c r="B762" s="64" t="s">
        <v>3583</v>
      </c>
      <c r="C762" s="65"/>
      <c r="D762" s="6"/>
      <c r="E762" s="6"/>
      <c r="F762" s="6">
        <v>459</v>
      </c>
      <c r="G762" s="6" t="s">
        <v>26</v>
      </c>
      <c r="H762" s="6" t="s">
        <v>3580</v>
      </c>
    </row>
    <row r="763" spans="1:8" ht="18.75" customHeight="1">
      <c r="A763" s="10" t="s">
        <v>110</v>
      </c>
      <c r="B763" s="64" t="s">
        <v>3584</v>
      </c>
      <c r="C763" s="65"/>
      <c r="D763" s="6"/>
      <c r="E763" s="6"/>
      <c r="F763" s="6">
        <v>459</v>
      </c>
      <c r="G763" s="6" t="s">
        <v>26</v>
      </c>
      <c r="H763" s="6" t="s">
        <v>3580</v>
      </c>
    </row>
    <row r="764" spans="1:8" ht="18.75" customHeight="1">
      <c r="A764" s="10"/>
      <c r="B764" s="62"/>
      <c r="C764" s="63"/>
      <c r="D764" s="6"/>
      <c r="E764" s="6"/>
      <c r="F764" s="6">
        <v>459</v>
      </c>
      <c r="G764" s="6" t="s">
        <v>26</v>
      </c>
      <c r="H764" s="6" t="s">
        <v>3580</v>
      </c>
    </row>
    <row r="765" spans="1:8" ht="18.75" customHeight="1" thickBot="1">
      <c r="A765" s="10"/>
      <c r="B765" s="66"/>
      <c r="C765" s="67"/>
      <c r="D765" s="6"/>
      <c r="E765" s="6"/>
      <c r="F765" s="6">
        <v>459</v>
      </c>
      <c r="G765" s="6" t="s">
        <v>26</v>
      </c>
      <c r="H765" s="6" t="s">
        <v>3580</v>
      </c>
    </row>
    <row r="766" spans="1:8" ht="18.75" customHeight="1" thickBot="1">
      <c r="A766" s="11" t="s">
        <v>111</v>
      </c>
      <c r="B766" s="25"/>
      <c r="C766" s="7"/>
      <c r="D766" s="6"/>
      <c r="E766" s="6"/>
      <c r="F766" s="6">
        <v>459</v>
      </c>
      <c r="G766" s="6" t="s">
        <v>26</v>
      </c>
      <c r="H766" s="6" t="s">
        <v>3580</v>
      </c>
    </row>
    <row r="767" spans="1:8" ht="18.75" customHeight="1">
      <c r="A767" s="10" t="s">
        <v>112</v>
      </c>
      <c r="B767" s="34" t="str">
        <f>_xlfn.LET(_xlpm.inp,$B$766,_xlpm.nInp,_xlfn.LET(_xlpm.raw,UPPER(TRIM($B$766)),_xlpm.clean,SUBSTITUTE(SUBSTITUTE(SUBSTITUTE(SUBSTITUTE(SUBSTITUTE(_xlpm.raw,"，",","),"、",","),"；",","),"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67" s="19"/>
      <c r="D767" s="6"/>
      <c r="E767" s="6"/>
      <c r="F767" s="6">
        <v>459</v>
      </c>
      <c r="G767" s="6" t="s">
        <v>26</v>
      </c>
      <c r="H767" s="6" t="s">
        <v>3580</v>
      </c>
    </row>
    <row r="768" spans="1:8" ht="18.75" customHeight="1">
      <c r="A768" s="10" t="s">
        <v>113</v>
      </c>
      <c r="B768" s="35" t="str">
        <f>_xlfn.LET(_xlpm.inp,$B$766,_xlpm.nStd,_xlfn.LET(_xlpm.raw,UPPER(TRIM($G$758)),_xlpm.clean,SUBSTITUTE(SUBSTITUTE(SUBSTITUTE(SUBSTITUTE(SUBSTITUTE(_xlpm.raw,"，",","),"、",","),"；",","),"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68" s="18"/>
      <c r="D768" s="6"/>
      <c r="E768" s="6"/>
      <c r="F768" s="6">
        <v>459</v>
      </c>
      <c r="G768" s="6" t="s">
        <v>26</v>
      </c>
      <c r="H768" s="6" t="s">
        <v>3580</v>
      </c>
    </row>
    <row r="769" spans="1:8" ht="76.5" customHeight="1">
      <c r="A769" s="37" t="s">
        <v>114</v>
      </c>
      <c r="B769" s="52" t="str">
        <f>_xlfn.LET(_xlpm.inp,$B$766,_xlpm.p,$H$758,IF(OR(LEN(TRIM(_xlpm.inp))=0,LEN(TRIM(_xlpm.p))=0,_xlpm.p=0),"",_xlpm.p))</f>
        <v/>
      </c>
      <c r="C769" s="53"/>
      <c r="D769" s="6"/>
      <c r="E769" s="6"/>
      <c r="F769" s="6">
        <v>459</v>
      </c>
      <c r="G769" s="6" t="s">
        <v>26</v>
      </c>
      <c r="H769" s="6" t="s">
        <v>3580</v>
      </c>
    </row>
    <row r="770" spans="1:8" ht="18.75" customHeight="1" thickBot="1">
      <c r="A770" s="12"/>
      <c r="B770" s="54"/>
      <c r="C770" s="55"/>
      <c r="D770" s="6"/>
      <c r="E770" s="6"/>
      <c r="F770" s="6">
        <v>459</v>
      </c>
      <c r="G770" s="6" t="s">
        <v>26</v>
      </c>
      <c r="H770" s="6" t="s">
        <v>3580</v>
      </c>
    </row>
    <row r="771" spans="1:8" ht="58.5" customHeight="1" thickTop="1" thickBot="1">
      <c r="A771" s="8" t="s">
        <v>3199</v>
      </c>
      <c r="B771" s="56" t="s">
        <v>3585</v>
      </c>
      <c r="C771" s="73"/>
      <c r="D771" s="6"/>
      <c r="E771" s="6"/>
      <c r="F771" s="6">
        <v>460</v>
      </c>
      <c r="G771" s="6" t="s">
        <v>27</v>
      </c>
      <c r="H771" s="6" t="s">
        <v>3586</v>
      </c>
    </row>
    <row r="772" spans="1:8" ht="18.75" customHeight="1">
      <c r="A772" s="9"/>
      <c r="B772" s="74"/>
      <c r="C772" s="75"/>
      <c r="D772" s="6"/>
      <c r="E772" s="6"/>
      <c r="F772" s="6">
        <v>460</v>
      </c>
      <c r="G772" s="6" t="s">
        <v>27</v>
      </c>
      <c r="H772" s="6" t="s">
        <v>3586</v>
      </c>
    </row>
    <row r="773" spans="1:8" ht="18.75" customHeight="1">
      <c r="A773" s="10" t="s">
        <v>107</v>
      </c>
      <c r="B773" s="64" t="s">
        <v>3587</v>
      </c>
      <c r="C773" s="65"/>
      <c r="D773" s="6"/>
      <c r="E773" s="6"/>
      <c r="F773" s="6">
        <v>460</v>
      </c>
      <c r="G773" s="6" t="s">
        <v>27</v>
      </c>
      <c r="H773" s="6" t="s">
        <v>3586</v>
      </c>
    </row>
    <row r="774" spans="1:8" ht="18.75" customHeight="1">
      <c r="A774" s="10" t="s">
        <v>108</v>
      </c>
      <c r="B774" s="64" t="s">
        <v>3588</v>
      </c>
      <c r="C774" s="65"/>
      <c r="D774" s="6"/>
      <c r="E774" s="6"/>
      <c r="F774" s="6">
        <v>460</v>
      </c>
      <c r="G774" s="6" t="s">
        <v>27</v>
      </c>
      <c r="H774" s="6" t="s">
        <v>3586</v>
      </c>
    </row>
    <row r="775" spans="1:8" ht="18.75" customHeight="1">
      <c r="A775" s="10" t="s">
        <v>109</v>
      </c>
      <c r="B775" s="64" t="s">
        <v>3589</v>
      </c>
      <c r="C775" s="65"/>
      <c r="D775" s="6"/>
      <c r="E775" s="6"/>
      <c r="F775" s="6">
        <v>460</v>
      </c>
      <c r="G775" s="6" t="s">
        <v>27</v>
      </c>
      <c r="H775" s="6" t="s">
        <v>3586</v>
      </c>
    </row>
    <row r="776" spans="1:8" ht="18.75" customHeight="1">
      <c r="A776" s="10" t="s">
        <v>110</v>
      </c>
      <c r="B776" s="64" t="s">
        <v>3590</v>
      </c>
      <c r="C776" s="65"/>
      <c r="D776" s="6"/>
      <c r="E776" s="6"/>
      <c r="F776" s="6">
        <v>460</v>
      </c>
      <c r="G776" s="6" t="s">
        <v>27</v>
      </c>
      <c r="H776" s="6" t="s">
        <v>3586</v>
      </c>
    </row>
    <row r="777" spans="1:8" ht="18.75" customHeight="1">
      <c r="A777" s="10"/>
      <c r="B777" s="62"/>
      <c r="C777" s="63"/>
      <c r="D777" s="6"/>
      <c r="E777" s="6"/>
      <c r="F777" s="6">
        <v>460</v>
      </c>
      <c r="G777" s="6" t="s">
        <v>27</v>
      </c>
      <c r="H777" s="6" t="s">
        <v>3586</v>
      </c>
    </row>
    <row r="778" spans="1:8" ht="18.75" customHeight="1" thickBot="1">
      <c r="A778" s="10"/>
      <c r="B778" s="66"/>
      <c r="C778" s="67"/>
      <c r="D778" s="6"/>
      <c r="E778" s="6"/>
      <c r="F778" s="6">
        <v>460</v>
      </c>
      <c r="G778" s="6" t="s">
        <v>27</v>
      </c>
      <c r="H778" s="6" t="s">
        <v>3586</v>
      </c>
    </row>
    <row r="779" spans="1:8" ht="18.75" customHeight="1" thickBot="1">
      <c r="A779" s="11" t="s">
        <v>111</v>
      </c>
      <c r="B779" s="25"/>
      <c r="C779" s="7"/>
      <c r="D779" s="6"/>
      <c r="E779" s="6"/>
      <c r="F779" s="6">
        <v>460</v>
      </c>
      <c r="G779" s="6" t="s">
        <v>27</v>
      </c>
      <c r="H779" s="6" t="s">
        <v>3586</v>
      </c>
    </row>
    <row r="780" spans="1:8" ht="18.75" customHeight="1">
      <c r="A780" s="10" t="s">
        <v>112</v>
      </c>
      <c r="B780" s="34" t="str">
        <f>_xlfn.LET(_xlpm.inp,$B$779,_xlpm.nInp,_xlfn.LET(_xlpm.raw,UPPER(TRIM($B$779)),_xlpm.clean,SUBSTITUTE(SUBSTITUTE(SUBSTITUTE(SUBSTITUTE(SUBSTITUTE(_xlpm.raw,"，",","),"、",","),"；",","),"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0" s="19"/>
      <c r="D780" s="6"/>
      <c r="E780" s="6"/>
      <c r="F780" s="6">
        <v>460</v>
      </c>
      <c r="G780" s="6" t="s">
        <v>27</v>
      </c>
      <c r="H780" s="6" t="s">
        <v>3586</v>
      </c>
    </row>
    <row r="781" spans="1:8" ht="18.75" customHeight="1">
      <c r="A781" s="10" t="s">
        <v>113</v>
      </c>
      <c r="B781" s="35" t="str">
        <f>_xlfn.LET(_xlpm.inp,$B$779,_xlpm.nStd,_xlfn.LET(_xlpm.raw,UPPER(TRIM($G$771)),_xlpm.clean,SUBSTITUTE(SUBSTITUTE(SUBSTITUTE(SUBSTITUTE(SUBSTITUTE(_xlpm.raw,"，",","),"、",","),"；",","),"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81" s="18"/>
      <c r="D781" s="6"/>
      <c r="E781" s="6"/>
      <c r="F781" s="6">
        <v>460</v>
      </c>
      <c r="G781" s="6" t="s">
        <v>27</v>
      </c>
      <c r="H781" s="6" t="s">
        <v>3586</v>
      </c>
    </row>
    <row r="782" spans="1:8" ht="76.5" customHeight="1">
      <c r="A782" s="37" t="s">
        <v>114</v>
      </c>
      <c r="B782" s="52" t="str">
        <f>_xlfn.LET(_xlpm.inp,$B$779,_xlpm.p,$H$771,IF(OR(LEN(TRIM(_xlpm.inp))=0,LEN(TRIM(_xlpm.p))=0,_xlpm.p=0),"",_xlpm.p))</f>
        <v/>
      </c>
      <c r="C782" s="53"/>
      <c r="D782" s="6"/>
      <c r="E782" s="6"/>
      <c r="F782" s="6">
        <v>460</v>
      </c>
      <c r="G782" s="6" t="s">
        <v>27</v>
      </c>
      <c r="H782" s="6" t="s">
        <v>3586</v>
      </c>
    </row>
    <row r="783" spans="1:8" ht="18.75" customHeight="1" thickBot="1">
      <c r="A783" s="12"/>
      <c r="B783" s="54"/>
      <c r="C783" s="55"/>
      <c r="D783" s="6"/>
      <c r="E783" s="6"/>
      <c r="F783" s="6">
        <v>460</v>
      </c>
      <c r="G783" s="6" t="s">
        <v>27</v>
      </c>
      <c r="H783" s="6" t="s">
        <v>3586</v>
      </c>
    </row>
    <row r="784" spans="1:8" ht="58.5" customHeight="1" thickTop="1" thickBot="1">
      <c r="A784" s="8" t="s">
        <v>3200</v>
      </c>
      <c r="B784" s="56" t="s">
        <v>3591</v>
      </c>
      <c r="C784" s="73"/>
      <c r="D784" s="6"/>
      <c r="E784" s="6"/>
      <c r="F784" s="6">
        <v>461</v>
      </c>
      <c r="G784" s="6" t="s">
        <v>27</v>
      </c>
      <c r="H784" s="6" t="s">
        <v>3592</v>
      </c>
    </row>
    <row r="785" spans="1:8" ht="18.75" customHeight="1">
      <c r="A785" s="9"/>
      <c r="B785" s="74"/>
      <c r="C785" s="75"/>
      <c r="D785" s="6"/>
      <c r="E785" s="6"/>
      <c r="F785" s="6">
        <v>461</v>
      </c>
      <c r="G785" s="6" t="s">
        <v>27</v>
      </c>
      <c r="H785" s="6" t="s">
        <v>3592</v>
      </c>
    </row>
    <row r="786" spans="1:8" ht="18.75" customHeight="1">
      <c r="A786" s="10" t="s">
        <v>107</v>
      </c>
      <c r="B786" s="64" t="s">
        <v>3593</v>
      </c>
      <c r="C786" s="65"/>
      <c r="D786" s="6"/>
      <c r="E786" s="6"/>
      <c r="F786" s="6">
        <v>461</v>
      </c>
      <c r="G786" s="6" t="s">
        <v>27</v>
      </c>
      <c r="H786" s="6" t="s">
        <v>3592</v>
      </c>
    </row>
    <row r="787" spans="1:8" ht="18.75" customHeight="1">
      <c r="A787" s="10" t="s">
        <v>108</v>
      </c>
      <c r="B787" s="64" t="s">
        <v>3594</v>
      </c>
      <c r="C787" s="65"/>
      <c r="D787" s="6"/>
      <c r="E787" s="6"/>
      <c r="F787" s="6">
        <v>461</v>
      </c>
      <c r="G787" s="6" t="s">
        <v>27</v>
      </c>
      <c r="H787" s="6" t="s">
        <v>3592</v>
      </c>
    </row>
    <row r="788" spans="1:8" ht="18.75" customHeight="1">
      <c r="A788" s="10" t="s">
        <v>109</v>
      </c>
      <c r="B788" s="64" t="s">
        <v>3595</v>
      </c>
      <c r="C788" s="65"/>
      <c r="D788" s="6"/>
      <c r="E788" s="6"/>
      <c r="F788" s="6">
        <v>461</v>
      </c>
      <c r="G788" s="6" t="s">
        <v>27</v>
      </c>
      <c r="H788" s="6" t="s">
        <v>3592</v>
      </c>
    </row>
    <row r="789" spans="1:8" ht="18.75" customHeight="1">
      <c r="A789" s="10" t="s">
        <v>110</v>
      </c>
      <c r="B789" s="64" t="s">
        <v>3596</v>
      </c>
      <c r="C789" s="65"/>
      <c r="D789" s="6"/>
      <c r="E789" s="6"/>
      <c r="F789" s="6">
        <v>461</v>
      </c>
      <c r="G789" s="6" t="s">
        <v>27</v>
      </c>
      <c r="H789" s="6" t="s">
        <v>3592</v>
      </c>
    </row>
    <row r="790" spans="1:8" ht="18.75" customHeight="1">
      <c r="A790" s="10"/>
      <c r="B790" s="62"/>
      <c r="C790" s="63"/>
      <c r="D790" s="6"/>
      <c r="E790" s="6"/>
      <c r="F790" s="6">
        <v>461</v>
      </c>
      <c r="G790" s="6" t="s">
        <v>27</v>
      </c>
      <c r="H790" s="6" t="s">
        <v>3592</v>
      </c>
    </row>
    <row r="791" spans="1:8" ht="18.75" customHeight="1" thickBot="1">
      <c r="A791" s="10"/>
      <c r="B791" s="66"/>
      <c r="C791" s="67"/>
      <c r="D791" s="6"/>
      <c r="E791" s="6"/>
      <c r="F791" s="6">
        <v>461</v>
      </c>
      <c r="G791" s="6" t="s">
        <v>27</v>
      </c>
      <c r="H791" s="6" t="s">
        <v>3592</v>
      </c>
    </row>
    <row r="792" spans="1:8" ht="18.75" customHeight="1" thickBot="1">
      <c r="A792" s="11" t="s">
        <v>111</v>
      </c>
      <c r="B792" s="25"/>
      <c r="C792" s="7"/>
      <c r="D792" s="6"/>
      <c r="E792" s="6"/>
      <c r="F792" s="6">
        <v>461</v>
      </c>
      <c r="G792" s="6" t="s">
        <v>27</v>
      </c>
      <c r="H792" s="6" t="s">
        <v>3592</v>
      </c>
    </row>
    <row r="793" spans="1:8" ht="18.75" customHeight="1">
      <c r="A793" s="10" t="s">
        <v>112</v>
      </c>
      <c r="B793" s="34" t="str">
        <f>_xlfn.LET(_xlpm.inp,$B$792,_xlpm.nInp,_xlfn.LET(_xlpm.raw,UPPER(TRIM($B$792)),_xlpm.clean,SUBSTITUTE(SUBSTITUTE(SUBSTITUTE(SUBSTITUTE(SUBSTITUTE(_xlpm.raw,"，",","),"、",","),"；",","),"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93" s="19"/>
      <c r="D793" s="6"/>
      <c r="E793" s="6"/>
      <c r="F793" s="6">
        <v>461</v>
      </c>
      <c r="G793" s="6" t="s">
        <v>27</v>
      </c>
      <c r="H793" s="6" t="s">
        <v>3592</v>
      </c>
    </row>
    <row r="794" spans="1:8" ht="18.75" customHeight="1">
      <c r="A794" s="10" t="s">
        <v>113</v>
      </c>
      <c r="B794" s="35" t="str">
        <f>_xlfn.LET(_xlpm.inp,$B$792,_xlpm.nStd,_xlfn.LET(_xlpm.raw,UPPER(TRIM($G$784)),_xlpm.clean,SUBSTITUTE(SUBSTITUTE(SUBSTITUTE(SUBSTITUTE(SUBSTITUTE(_xlpm.raw,"，",","),"、",","),"；",","),"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4" s="18"/>
      <c r="D794" s="6"/>
      <c r="E794" s="6"/>
      <c r="F794" s="6">
        <v>461</v>
      </c>
      <c r="G794" s="6" t="s">
        <v>27</v>
      </c>
      <c r="H794" s="6" t="s">
        <v>3592</v>
      </c>
    </row>
    <row r="795" spans="1:8" ht="76.5" customHeight="1">
      <c r="A795" s="37" t="s">
        <v>114</v>
      </c>
      <c r="B795" s="52" t="str">
        <f>_xlfn.LET(_xlpm.inp,$B$792,_xlpm.p,$H$784,IF(OR(LEN(TRIM(_xlpm.inp))=0,LEN(TRIM(_xlpm.p))=0,_xlpm.p=0),"",_xlpm.p))</f>
        <v/>
      </c>
      <c r="C795" s="53"/>
      <c r="D795" s="6"/>
      <c r="E795" s="6"/>
      <c r="F795" s="6">
        <v>461</v>
      </c>
      <c r="G795" s="6" t="s">
        <v>27</v>
      </c>
      <c r="H795" s="6" t="s">
        <v>3592</v>
      </c>
    </row>
    <row r="796" spans="1:8" ht="18.75" customHeight="1" thickBot="1">
      <c r="A796" s="12"/>
      <c r="B796" s="54"/>
      <c r="C796" s="55"/>
      <c r="D796" s="6"/>
      <c r="E796" s="6"/>
      <c r="F796" s="6">
        <v>461</v>
      </c>
      <c r="G796" s="6" t="s">
        <v>27</v>
      </c>
      <c r="H796" s="6" t="s">
        <v>3592</v>
      </c>
    </row>
    <row r="797" spans="1:8" ht="58.5" customHeight="1" thickTop="1" thickBot="1">
      <c r="A797" s="8" t="s">
        <v>3201</v>
      </c>
      <c r="B797" s="56" t="s">
        <v>3597</v>
      </c>
      <c r="C797" s="73"/>
      <c r="D797" s="6"/>
      <c r="E797" s="6"/>
      <c r="F797" s="6">
        <v>462</v>
      </c>
      <c r="G797" s="6" t="s">
        <v>28</v>
      </c>
      <c r="H797" s="6" t="s">
        <v>3598</v>
      </c>
    </row>
    <row r="798" spans="1:8" ht="18.75" customHeight="1">
      <c r="A798" s="9"/>
      <c r="B798" s="74"/>
      <c r="C798" s="75"/>
      <c r="D798" s="6"/>
      <c r="E798" s="6"/>
      <c r="F798" s="6">
        <v>462</v>
      </c>
      <c r="G798" s="6" t="s">
        <v>28</v>
      </c>
      <c r="H798" s="6" t="s">
        <v>3598</v>
      </c>
    </row>
    <row r="799" spans="1:8" ht="18.75" customHeight="1">
      <c r="A799" s="10" t="s">
        <v>107</v>
      </c>
      <c r="B799" s="64" t="s">
        <v>3599</v>
      </c>
      <c r="C799" s="65"/>
      <c r="D799" s="6"/>
      <c r="E799" s="6"/>
      <c r="F799" s="6">
        <v>462</v>
      </c>
      <c r="G799" s="6" t="s">
        <v>28</v>
      </c>
      <c r="H799" s="6" t="s">
        <v>3598</v>
      </c>
    </row>
    <row r="800" spans="1:8" ht="18.75" customHeight="1">
      <c r="A800" s="10" t="s">
        <v>108</v>
      </c>
      <c r="B800" s="64" t="s">
        <v>3600</v>
      </c>
      <c r="C800" s="65"/>
      <c r="D800" s="6"/>
      <c r="E800" s="6"/>
      <c r="F800" s="6">
        <v>462</v>
      </c>
      <c r="G800" s="6" t="s">
        <v>28</v>
      </c>
      <c r="H800" s="6" t="s">
        <v>3598</v>
      </c>
    </row>
    <row r="801" spans="1:8" ht="18.75" customHeight="1">
      <c r="A801" s="10" t="s">
        <v>109</v>
      </c>
      <c r="B801" s="64" t="s">
        <v>3601</v>
      </c>
      <c r="C801" s="65"/>
      <c r="D801" s="6"/>
      <c r="E801" s="6"/>
      <c r="F801" s="6">
        <v>462</v>
      </c>
      <c r="G801" s="6" t="s">
        <v>28</v>
      </c>
      <c r="H801" s="6" t="s">
        <v>3598</v>
      </c>
    </row>
    <row r="802" spans="1:8" ht="18.75" customHeight="1">
      <c r="A802" s="10" t="s">
        <v>110</v>
      </c>
      <c r="B802" s="64" t="s">
        <v>3602</v>
      </c>
      <c r="C802" s="65"/>
      <c r="D802" s="6"/>
      <c r="E802" s="6"/>
      <c r="F802" s="6">
        <v>462</v>
      </c>
      <c r="G802" s="6" t="s">
        <v>28</v>
      </c>
      <c r="H802" s="6" t="s">
        <v>3598</v>
      </c>
    </row>
    <row r="803" spans="1:8" ht="18.75" customHeight="1">
      <c r="A803" s="10"/>
      <c r="B803" s="62"/>
      <c r="C803" s="63"/>
      <c r="D803" s="6"/>
      <c r="E803" s="6"/>
      <c r="F803" s="6">
        <v>462</v>
      </c>
      <c r="G803" s="6" t="s">
        <v>28</v>
      </c>
      <c r="H803" s="6" t="s">
        <v>3598</v>
      </c>
    </row>
    <row r="804" spans="1:8" ht="18.75" customHeight="1" thickBot="1">
      <c r="A804" s="10"/>
      <c r="B804" s="66"/>
      <c r="C804" s="67"/>
      <c r="D804" s="6"/>
      <c r="E804" s="6"/>
      <c r="F804" s="6">
        <v>462</v>
      </c>
      <c r="G804" s="6" t="s">
        <v>28</v>
      </c>
      <c r="H804" s="6" t="s">
        <v>3598</v>
      </c>
    </row>
    <row r="805" spans="1:8" ht="18.75" customHeight="1" thickBot="1">
      <c r="A805" s="11" t="s">
        <v>111</v>
      </c>
      <c r="B805" s="25"/>
      <c r="C805" s="7"/>
      <c r="D805" s="6"/>
      <c r="E805" s="6"/>
      <c r="F805" s="6">
        <v>462</v>
      </c>
      <c r="G805" s="6" t="s">
        <v>28</v>
      </c>
      <c r="H805" s="6" t="s">
        <v>3598</v>
      </c>
    </row>
    <row r="806" spans="1:8" ht="18.75" customHeight="1">
      <c r="A806" s="10" t="s">
        <v>112</v>
      </c>
      <c r="B806" s="34" t="str">
        <f>_xlfn.LET(_xlpm.inp,$B$805,_xlpm.nInp,_xlfn.LET(_xlpm.raw,UPPER(TRIM($B$805)),_xlpm.clean,SUBSTITUTE(SUBSTITUTE(SUBSTITUTE(SUBSTITUTE(SUBSTITUTE(_xlpm.raw,"，",","),"、",","),"；",","),"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06" s="19"/>
      <c r="D806" s="6"/>
      <c r="E806" s="6"/>
      <c r="F806" s="6">
        <v>462</v>
      </c>
      <c r="G806" s="6" t="s">
        <v>28</v>
      </c>
      <c r="H806" s="6" t="s">
        <v>3598</v>
      </c>
    </row>
    <row r="807" spans="1:8" ht="18.75" customHeight="1">
      <c r="A807" s="10" t="s">
        <v>113</v>
      </c>
      <c r="B807" s="35" t="str">
        <f>_xlfn.LET(_xlpm.inp,$B$805,_xlpm.nStd,_xlfn.LET(_xlpm.raw,UPPER(TRIM($G$797)),_xlpm.clean,SUBSTITUTE(SUBSTITUTE(SUBSTITUTE(SUBSTITUTE(SUBSTITUTE(_xlpm.raw,"，",","),"、",","),"；",","),"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07" s="18"/>
      <c r="D807" s="6"/>
      <c r="E807" s="6"/>
      <c r="F807" s="6">
        <v>462</v>
      </c>
      <c r="G807" s="6" t="s">
        <v>28</v>
      </c>
      <c r="H807" s="6" t="s">
        <v>3598</v>
      </c>
    </row>
    <row r="808" spans="1:8" ht="76.5" customHeight="1">
      <c r="A808" s="37" t="s">
        <v>114</v>
      </c>
      <c r="B808" s="52" t="str">
        <f>_xlfn.LET(_xlpm.inp,$B$805,_xlpm.p,$H$797,IF(OR(LEN(TRIM(_xlpm.inp))=0,LEN(TRIM(_xlpm.p))=0,_xlpm.p=0),"",_xlpm.p))</f>
        <v/>
      </c>
      <c r="C808" s="53"/>
      <c r="D808" s="6"/>
      <c r="E808" s="6"/>
      <c r="F808" s="6">
        <v>462</v>
      </c>
      <c r="G808" s="6" t="s">
        <v>28</v>
      </c>
      <c r="H808" s="6" t="s">
        <v>3598</v>
      </c>
    </row>
    <row r="809" spans="1:8" ht="18.75" customHeight="1" thickBot="1">
      <c r="A809" s="12"/>
      <c r="B809" s="54"/>
      <c r="C809" s="55"/>
      <c r="D809" s="6"/>
      <c r="E809" s="6"/>
      <c r="F809" s="6">
        <v>462</v>
      </c>
      <c r="G809" s="6" t="s">
        <v>28</v>
      </c>
      <c r="H809" s="6" t="s">
        <v>3598</v>
      </c>
    </row>
    <row r="810" spans="1:8" ht="58.5" customHeight="1" thickTop="1" thickBot="1">
      <c r="A810" s="8" t="s">
        <v>3202</v>
      </c>
      <c r="B810" s="56" t="s">
        <v>3603</v>
      </c>
      <c r="C810" s="73"/>
      <c r="D810" s="6"/>
      <c r="E810" s="6"/>
      <c r="F810" s="6">
        <v>463</v>
      </c>
      <c r="G810" s="6" t="s">
        <v>28</v>
      </c>
      <c r="H810" s="6" t="s">
        <v>3604</v>
      </c>
    </row>
    <row r="811" spans="1:8" ht="18.75" customHeight="1">
      <c r="A811" s="9"/>
      <c r="B811" s="74"/>
      <c r="C811" s="75"/>
      <c r="D811" s="6"/>
      <c r="E811" s="6"/>
      <c r="F811" s="6">
        <v>463</v>
      </c>
      <c r="G811" s="6" t="s">
        <v>28</v>
      </c>
      <c r="H811" s="6" t="s">
        <v>3604</v>
      </c>
    </row>
    <row r="812" spans="1:8" ht="18.75" customHeight="1">
      <c r="A812" s="10" t="s">
        <v>107</v>
      </c>
      <c r="B812" s="64" t="s">
        <v>3605</v>
      </c>
      <c r="C812" s="65"/>
      <c r="D812" s="6"/>
      <c r="E812" s="6"/>
      <c r="F812" s="6">
        <v>463</v>
      </c>
      <c r="G812" s="6" t="s">
        <v>28</v>
      </c>
      <c r="H812" s="6" t="s">
        <v>3604</v>
      </c>
    </row>
    <row r="813" spans="1:8" ht="18.75" customHeight="1">
      <c r="A813" s="10" t="s">
        <v>108</v>
      </c>
      <c r="B813" s="64" t="s">
        <v>3606</v>
      </c>
      <c r="C813" s="65"/>
      <c r="D813" s="6"/>
      <c r="E813" s="6"/>
      <c r="F813" s="6">
        <v>463</v>
      </c>
      <c r="G813" s="6" t="s">
        <v>28</v>
      </c>
      <c r="H813" s="6" t="s">
        <v>3604</v>
      </c>
    </row>
    <row r="814" spans="1:8" ht="18.75" customHeight="1">
      <c r="A814" s="10" t="s">
        <v>109</v>
      </c>
      <c r="B814" s="64" t="s">
        <v>3607</v>
      </c>
      <c r="C814" s="65"/>
      <c r="D814" s="6"/>
      <c r="E814" s="6"/>
      <c r="F814" s="6">
        <v>463</v>
      </c>
      <c r="G814" s="6" t="s">
        <v>28</v>
      </c>
      <c r="H814" s="6" t="s">
        <v>3604</v>
      </c>
    </row>
    <row r="815" spans="1:8" ht="18.75" customHeight="1">
      <c r="A815" s="10" t="s">
        <v>110</v>
      </c>
      <c r="B815" s="64" t="s">
        <v>3608</v>
      </c>
      <c r="C815" s="65"/>
      <c r="D815" s="6"/>
      <c r="E815" s="6"/>
      <c r="F815" s="6">
        <v>463</v>
      </c>
      <c r="G815" s="6" t="s">
        <v>28</v>
      </c>
      <c r="H815" s="6" t="s">
        <v>3604</v>
      </c>
    </row>
    <row r="816" spans="1:8" ht="18.75" customHeight="1">
      <c r="A816" s="10"/>
      <c r="B816" s="62"/>
      <c r="C816" s="63"/>
      <c r="D816" s="6"/>
      <c r="E816" s="6"/>
      <c r="F816" s="6">
        <v>463</v>
      </c>
      <c r="G816" s="6" t="s">
        <v>28</v>
      </c>
      <c r="H816" s="6" t="s">
        <v>3604</v>
      </c>
    </row>
    <row r="817" spans="1:8" ht="18.75" customHeight="1" thickBot="1">
      <c r="A817" s="10"/>
      <c r="B817" s="66"/>
      <c r="C817" s="67"/>
      <c r="D817" s="6"/>
      <c r="E817" s="6"/>
      <c r="F817" s="6">
        <v>463</v>
      </c>
      <c r="G817" s="6" t="s">
        <v>28</v>
      </c>
      <c r="H817" s="6" t="s">
        <v>3604</v>
      </c>
    </row>
    <row r="818" spans="1:8" ht="18.75" customHeight="1" thickBot="1">
      <c r="A818" s="11" t="s">
        <v>111</v>
      </c>
      <c r="B818" s="25"/>
      <c r="C818" s="7"/>
      <c r="D818" s="6"/>
      <c r="E818" s="6"/>
      <c r="F818" s="6">
        <v>463</v>
      </c>
      <c r="G818" s="6" t="s">
        <v>28</v>
      </c>
      <c r="H818" s="6" t="s">
        <v>3604</v>
      </c>
    </row>
    <row r="819" spans="1:8" ht="18.75" customHeight="1">
      <c r="A819" s="10" t="s">
        <v>112</v>
      </c>
      <c r="B819" s="34" t="str">
        <f>_xlfn.LET(_xlpm.inp,$B$818,_xlpm.nInp,_xlfn.LET(_xlpm.raw,UPPER(TRIM($B$818)),_xlpm.clean,SUBSTITUTE(SUBSTITUTE(SUBSTITUTE(SUBSTITUTE(SUBSTITUTE(_xlpm.raw,"，",","),"、",","),"；",","),"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19" s="19"/>
      <c r="D819" s="6"/>
      <c r="E819" s="6"/>
      <c r="F819" s="6">
        <v>463</v>
      </c>
      <c r="G819" s="6" t="s">
        <v>28</v>
      </c>
      <c r="H819" s="6" t="s">
        <v>3604</v>
      </c>
    </row>
    <row r="820" spans="1:8" ht="18.75" customHeight="1">
      <c r="A820" s="10" t="s">
        <v>113</v>
      </c>
      <c r="B820" s="35" t="str">
        <f>_xlfn.LET(_xlpm.inp,$B$818,_xlpm.nStd,_xlfn.LET(_xlpm.raw,UPPER(TRIM($G$810)),_xlpm.clean,SUBSTITUTE(SUBSTITUTE(SUBSTITUTE(SUBSTITUTE(SUBSTITUTE(_xlpm.raw,"，",","),"、",","),"；",","),"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20" s="18"/>
      <c r="D820" s="6"/>
      <c r="E820" s="6"/>
      <c r="F820" s="6">
        <v>463</v>
      </c>
      <c r="G820" s="6" t="s">
        <v>28</v>
      </c>
      <c r="H820" s="6" t="s">
        <v>3604</v>
      </c>
    </row>
    <row r="821" spans="1:8" ht="76.5" customHeight="1">
      <c r="A821" s="37" t="s">
        <v>114</v>
      </c>
      <c r="B821" s="52" t="str">
        <f>_xlfn.LET(_xlpm.inp,$B$818,_xlpm.p,$H$810,IF(OR(LEN(TRIM(_xlpm.inp))=0,LEN(TRIM(_xlpm.p))=0,_xlpm.p=0),"",_xlpm.p))</f>
        <v/>
      </c>
      <c r="C821" s="53"/>
      <c r="D821" s="6"/>
      <c r="E821" s="6"/>
      <c r="F821" s="6">
        <v>463</v>
      </c>
      <c r="G821" s="6" t="s">
        <v>28</v>
      </c>
      <c r="H821" s="6" t="s">
        <v>3604</v>
      </c>
    </row>
    <row r="822" spans="1:8" ht="18.75" customHeight="1" thickBot="1">
      <c r="A822" s="12"/>
      <c r="B822" s="54"/>
      <c r="C822" s="55"/>
      <c r="D822" s="6"/>
      <c r="E822" s="6"/>
      <c r="F822" s="6">
        <v>463</v>
      </c>
      <c r="G822" s="6" t="s">
        <v>28</v>
      </c>
      <c r="H822" s="6" t="s">
        <v>3604</v>
      </c>
    </row>
    <row r="823" spans="1:8" ht="58.5" customHeight="1" thickTop="1" thickBot="1">
      <c r="A823" s="8" t="s">
        <v>3203</v>
      </c>
      <c r="B823" s="56" t="s">
        <v>3609</v>
      </c>
      <c r="C823" s="73"/>
      <c r="D823" s="6"/>
      <c r="E823" s="6"/>
      <c r="F823" s="6">
        <v>464</v>
      </c>
      <c r="G823" s="6" t="s">
        <v>26</v>
      </c>
      <c r="H823" s="6" t="s">
        <v>3610</v>
      </c>
    </row>
    <row r="824" spans="1:8" ht="18.75" customHeight="1">
      <c r="A824" s="9"/>
      <c r="B824" s="74"/>
      <c r="C824" s="75"/>
      <c r="D824" s="6"/>
      <c r="E824" s="6"/>
      <c r="F824" s="6">
        <v>464</v>
      </c>
      <c r="G824" s="6" t="s">
        <v>26</v>
      </c>
      <c r="H824" s="6" t="s">
        <v>3610</v>
      </c>
    </row>
    <row r="825" spans="1:8" ht="18.75" customHeight="1">
      <c r="A825" s="10" t="s">
        <v>107</v>
      </c>
      <c r="B825" s="64" t="s">
        <v>3611</v>
      </c>
      <c r="C825" s="65"/>
      <c r="D825" s="6"/>
      <c r="E825" s="6"/>
      <c r="F825" s="6">
        <v>464</v>
      </c>
      <c r="G825" s="6" t="s">
        <v>26</v>
      </c>
      <c r="H825" s="6" t="s">
        <v>3610</v>
      </c>
    </row>
    <row r="826" spans="1:8" ht="18.75" customHeight="1">
      <c r="A826" s="10" t="s">
        <v>108</v>
      </c>
      <c r="B826" s="64" t="s">
        <v>3612</v>
      </c>
      <c r="C826" s="65"/>
      <c r="D826" s="6"/>
      <c r="E826" s="6"/>
      <c r="F826" s="6">
        <v>464</v>
      </c>
      <c r="G826" s="6" t="s">
        <v>26</v>
      </c>
      <c r="H826" s="6" t="s">
        <v>3610</v>
      </c>
    </row>
    <row r="827" spans="1:8" ht="18.75" customHeight="1">
      <c r="A827" s="10" t="s">
        <v>109</v>
      </c>
      <c r="B827" s="64" t="s">
        <v>3613</v>
      </c>
      <c r="C827" s="65"/>
      <c r="D827" s="6"/>
      <c r="E827" s="6"/>
      <c r="F827" s="6">
        <v>464</v>
      </c>
      <c r="G827" s="6" t="s">
        <v>26</v>
      </c>
      <c r="H827" s="6" t="s">
        <v>3610</v>
      </c>
    </row>
    <row r="828" spans="1:8" ht="18.75" customHeight="1">
      <c r="A828" s="10" t="s">
        <v>110</v>
      </c>
      <c r="B828" s="64" t="s">
        <v>3614</v>
      </c>
      <c r="C828" s="65"/>
      <c r="D828" s="6"/>
      <c r="E828" s="6"/>
      <c r="F828" s="6">
        <v>464</v>
      </c>
      <c r="G828" s="6" t="s">
        <v>26</v>
      </c>
      <c r="H828" s="6" t="s">
        <v>3610</v>
      </c>
    </row>
    <row r="829" spans="1:8" ht="18.75" customHeight="1">
      <c r="A829" s="10"/>
      <c r="B829" s="62"/>
      <c r="C829" s="63"/>
      <c r="D829" s="6"/>
      <c r="E829" s="6"/>
      <c r="F829" s="6">
        <v>464</v>
      </c>
      <c r="G829" s="6" t="s">
        <v>26</v>
      </c>
      <c r="H829" s="6" t="s">
        <v>3610</v>
      </c>
    </row>
    <row r="830" spans="1:8" ht="18.75" customHeight="1" thickBot="1">
      <c r="A830" s="10"/>
      <c r="B830" s="66"/>
      <c r="C830" s="67"/>
      <c r="D830" s="6"/>
      <c r="E830" s="6"/>
      <c r="F830" s="6">
        <v>464</v>
      </c>
      <c r="G830" s="6" t="s">
        <v>26</v>
      </c>
      <c r="H830" s="6" t="s">
        <v>3610</v>
      </c>
    </row>
    <row r="831" spans="1:8" ht="18.75" customHeight="1" thickBot="1">
      <c r="A831" s="11" t="s">
        <v>111</v>
      </c>
      <c r="B831" s="25"/>
      <c r="C831" s="7"/>
      <c r="D831" s="6"/>
      <c r="E831" s="6"/>
      <c r="F831" s="6">
        <v>464</v>
      </c>
      <c r="G831" s="6" t="s">
        <v>26</v>
      </c>
      <c r="H831" s="6" t="s">
        <v>3610</v>
      </c>
    </row>
    <row r="832" spans="1:8" ht="18.75" customHeight="1">
      <c r="A832" s="10" t="s">
        <v>112</v>
      </c>
      <c r="B832" s="34" t="str">
        <f>_xlfn.LET(_xlpm.inp,$B$831,_xlpm.nInp,_xlfn.LET(_xlpm.raw,UPPER(TRIM($B$831)),_xlpm.clean,SUBSTITUTE(SUBSTITUTE(SUBSTITUTE(SUBSTITUTE(SUBSTITUTE(_xlpm.raw,"，",","),"、",","),"；",","),"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32" s="19"/>
      <c r="D832" s="6"/>
      <c r="E832" s="6"/>
      <c r="F832" s="6">
        <v>464</v>
      </c>
      <c r="G832" s="6" t="s">
        <v>26</v>
      </c>
      <c r="H832" s="6" t="s">
        <v>3610</v>
      </c>
    </row>
    <row r="833" spans="1:8" ht="18.75" customHeight="1">
      <c r="A833" s="10" t="s">
        <v>113</v>
      </c>
      <c r="B833" s="35" t="str">
        <f>_xlfn.LET(_xlpm.inp,$B$831,_xlpm.nStd,_xlfn.LET(_xlpm.raw,UPPER(TRIM($G$823)),_xlpm.clean,SUBSTITUTE(SUBSTITUTE(SUBSTITUTE(SUBSTITUTE(SUBSTITUTE(_xlpm.raw,"，",","),"、",","),"；",","),"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33" s="18"/>
      <c r="D833" s="6"/>
      <c r="E833" s="6"/>
      <c r="F833" s="6">
        <v>464</v>
      </c>
      <c r="G833" s="6" t="s">
        <v>26</v>
      </c>
      <c r="H833" s="6" t="s">
        <v>3610</v>
      </c>
    </row>
    <row r="834" spans="1:8" ht="76.5" customHeight="1">
      <c r="A834" s="37" t="s">
        <v>114</v>
      </c>
      <c r="B834" s="52" t="str">
        <f>_xlfn.LET(_xlpm.inp,$B$831,_xlpm.p,$H$823,IF(OR(LEN(TRIM(_xlpm.inp))=0,LEN(TRIM(_xlpm.p))=0,_xlpm.p=0),"",_xlpm.p))</f>
        <v/>
      </c>
      <c r="C834" s="53"/>
      <c r="D834" s="6"/>
      <c r="E834" s="6"/>
      <c r="F834" s="6">
        <v>464</v>
      </c>
      <c r="G834" s="6" t="s">
        <v>26</v>
      </c>
      <c r="H834" s="6" t="s">
        <v>3610</v>
      </c>
    </row>
    <row r="835" spans="1:8" ht="18.75" customHeight="1" thickBot="1">
      <c r="A835" s="12"/>
      <c r="B835" s="54"/>
      <c r="C835" s="55"/>
      <c r="D835" s="6"/>
      <c r="E835" s="6"/>
      <c r="F835" s="6">
        <v>464</v>
      </c>
      <c r="G835" s="6" t="s">
        <v>26</v>
      </c>
      <c r="H835" s="6" t="s">
        <v>3610</v>
      </c>
    </row>
    <row r="836" spans="1:8" ht="58.5" customHeight="1" thickTop="1" thickBot="1">
      <c r="A836" s="8" t="s">
        <v>3204</v>
      </c>
      <c r="B836" s="56" t="s">
        <v>3615</v>
      </c>
      <c r="C836" s="73"/>
      <c r="D836" s="6"/>
      <c r="E836" s="6"/>
      <c r="F836" s="6">
        <v>465</v>
      </c>
      <c r="G836" s="6" t="s">
        <v>27</v>
      </c>
      <c r="H836" s="6" t="s">
        <v>3616</v>
      </c>
    </row>
    <row r="837" spans="1:8" ht="18.75" customHeight="1">
      <c r="A837" s="9"/>
      <c r="B837" s="74"/>
      <c r="C837" s="75"/>
      <c r="D837" s="6"/>
      <c r="E837" s="6"/>
      <c r="F837" s="6">
        <v>465</v>
      </c>
      <c r="G837" s="6" t="s">
        <v>27</v>
      </c>
      <c r="H837" s="6" t="s">
        <v>3616</v>
      </c>
    </row>
    <row r="838" spans="1:8" ht="18.75" customHeight="1">
      <c r="A838" s="10" t="s">
        <v>107</v>
      </c>
      <c r="B838" s="64" t="s">
        <v>3617</v>
      </c>
      <c r="C838" s="65"/>
      <c r="D838" s="6"/>
      <c r="E838" s="6"/>
      <c r="F838" s="6">
        <v>465</v>
      </c>
      <c r="G838" s="6" t="s">
        <v>27</v>
      </c>
      <c r="H838" s="6" t="s">
        <v>3616</v>
      </c>
    </row>
    <row r="839" spans="1:8" ht="18.75" customHeight="1">
      <c r="A839" s="10" t="s">
        <v>108</v>
      </c>
      <c r="B839" s="64" t="s">
        <v>3618</v>
      </c>
      <c r="C839" s="65"/>
      <c r="D839" s="6"/>
      <c r="E839" s="6"/>
      <c r="F839" s="6">
        <v>465</v>
      </c>
      <c r="G839" s="6" t="s">
        <v>27</v>
      </c>
      <c r="H839" s="6" t="s">
        <v>3616</v>
      </c>
    </row>
    <row r="840" spans="1:8" ht="18.75" customHeight="1">
      <c r="A840" s="10" t="s">
        <v>109</v>
      </c>
      <c r="B840" s="64" t="s">
        <v>3619</v>
      </c>
      <c r="C840" s="65"/>
      <c r="D840" s="6"/>
      <c r="E840" s="6"/>
      <c r="F840" s="6">
        <v>465</v>
      </c>
      <c r="G840" s="6" t="s">
        <v>27</v>
      </c>
      <c r="H840" s="6" t="s">
        <v>3616</v>
      </c>
    </row>
    <row r="841" spans="1:8" ht="18.75" customHeight="1">
      <c r="A841" s="10" t="s">
        <v>110</v>
      </c>
      <c r="B841" s="64" t="s">
        <v>3620</v>
      </c>
      <c r="C841" s="65"/>
      <c r="D841" s="6"/>
      <c r="E841" s="6"/>
      <c r="F841" s="6">
        <v>465</v>
      </c>
      <c r="G841" s="6" t="s">
        <v>27</v>
      </c>
      <c r="H841" s="6" t="s">
        <v>3616</v>
      </c>
    </row>
    <row r="842" spans="1:8" ht="18.75" customHeight="1">
      <c r="A842" s="10"/>
      <c r="B842" s="62"/>
      <c r="C842" s="63"/>
      <c r="D842" s="6"/>
      <c r="E842" s="6"/>
      <c r="F842" s="6">
        <v>465</v>
      </c>
      <c r="G842" s="6" t="s">
        <v>27</v>
      </c>
      <c r="H842" s="6" t="s">
        <v>3616</v>
      </c>
    </row>
    <row r="843" spans="1:8" ht="18.75" customHeight="1" thickBot="1">
      <c r="A843" s="10"/>
      <c r="B843" s="66"/>
      <c r="C843" s="67"/>
      <c r="D843" s="6"/>
      <c r="E843" s="6"/>
      <c r="F843" s="6">
        <v>465</v>
      </c>
      <c r="G843" s="6" t="s">
        <v>27</v>
      </c>
      <c r="H843" s="6" t="s">
        <v>3616</v>
      </c>
    </row>
    <row r="844" spans="1:8" ht="18.75" customHeight="1" thickBot="1">
      <c r="A844" s="11" t="s">
        <v>111</v>
      </c>
      <c r="B844" s="25"/>
      <c r="C844" s="7"/>
      <c r="D844" s="6"/>
      <c r="E844" s="6"/>
      <c r="F844" s="6">
        <v>465</v>
      </c>
      <c r="G844" s="6" t="s">
        <v>27</v>
      </c>
      <c r="H844" s="6" t="s">
        <v>3616</v>
      </c>
    </row>
    <row r="845" spans="1:8" ht="18.75" customHeight="1">
      <c r="A845" s="10" t="s">
        <v>112</v>
      </c>
      <c r="B845" s="34" t="str">
        <f>_xlfn.LET(_xlpm.inp,$B$844,_xlpm.nInp,_xlfn.LET(_xlpm.raw,UPPER(TRIM($B$844)),_xlpm.clean,SUBSTITUTE(SUBSTITUTE(SUBSTITUTE(SUBSTITUTE(SUBSTITUTE(_xlpm.raw,"，",","),"、",","),"；",","),"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45" s="19"/>
      <c r="D845" s="6"/>
      <c r="E845" s="6"/>
      <c r="F845" s="6">
        <v>465</v>
      </c>
      <c r="G845" s="6" t="s">
        <v>27</v>
      </c>
      <c r="H845" s="6" t="s">
        <v>3616</v>
      </c>
    </row>
    <row r="846" spans="1:8" ht="18.75" customHeight="1">
      <c r="A846" s="10" t="s">
        <v>113</v>
      </c>
      <c r="B846" s="35" t="str">
        <f>_xlfn.LET(_xlpm.inp,$B$844,_xlpm.nStd,_xlfn.LET(_xlpm.raw,UPPER(TRIM($G$836)),_xlpm.clean,SUBSTITUTE(SUBSTITUTE(SUBSTITUTE(SUBSTITUTE(SUBSTITUTE(_xlpm.raw,"，",","),"、",","),"；",","),"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46" s="18"/>
      <c r="D846" s="6"/>
      <c r="E846" s="6"/>
      <c r="F846" s="6">
        <v>465</v>
      </c>
      <c r="G846" s="6" t="s">
        <v>27</v>
      </c>
      <c r="H846" s="6" t="s">
        <v>3616</v>
      </c>
    </row>
    <row r="847" spans="1:8" ht="76.5" customHeight="1">
      <c r="A847" s="37" t="s">
        <v>114</v>
      </c>
      <c r="B847" s="52" t="str">
        <f>_xlfn.LET(_xlpm.inp,$B$844,_xlpm.p,$H$836,IF(OR(LEN(TRIM(_xlpm.inp))=0,LEN(TRIM(_xlpm.p))=0,_xlpm.p=0),"",_xlpm.p))</f>
        <v/>
      </c>
      <c r="C847" s="53"/>
      <c r="D847" s="6"/>
      <c r="E847" s="6"/>
      <c r="F847" s="6">
        <v>465</v>
      </c>
      <c r="G847" s="6" t="s">
        <v>27</v>
      </c>
      <c r="H847" s="6" t="s">
        <v>3616</v>
      </c>
    </row>
    <row r="848" spans="1:8" ht="18.75" customHeight="1" thickBot="1">
      <c r="A848" s="12"/>
      <c r="B848" s="54"/>
      <c r="C848" s="55"/>
      <c r="D848" s="6"/>
      <c r="E848" s="6"/>
      <c r="F848" s="6">
        <v>465</v>
      </c>
      <c r="G848" s="6" t="s">
        <v>27</v>
      </c>
      <c r="H848" s="6" t="s">
        <v>3616</v>
      </c>
    </row>
    <row r="849" spans="1:8" ht="58.5" customHeight="1" thickTop="1" thickBot="1">
      <c r="A849" s="8" t="s">
        <v>3205</v>
      </c>
      <c r="B849" s="56" t="s">
        <v>3621</v>
      </c>
      <c r="C849" s="73"/>
      <c r="D849" s="6"/>
      <c r="E849" s="6"/>
      <c r="F849" s="6">
        <v>466</v>
      </c>
      <c r="G849" s="6" t="s">
        <v>27</v>
      </c>
      <c r="H849" s="6" t="s">
        <v>3622</v>
      </c>
    </row>
    <row r="850" spans="1:8" ht="18.75" customHeight="1">
      <c r="A850" s="9"/>
      <c r="B850" s="74"/>
      <c r="C850" s="75"/>
      <c r="D850" s="6"/>
      <c r="E850" s="6"/>
      <c r="F850" s="6">
        <v>466</v>
      </c>
      <c r="G850" s="6" t="s">
        <v>27</v>
      </c>
      <c r="H850" s="6" t="s">
        <v>3622</v>
      </c>
    </row>
    <row r="851" spans="1:8" ht="18.75" customHeight="1">
      <c r="A851" s="10" t="s">
        <v>107</v>
      </c>
      <c r="B851" s="64" t="s">
        <v>3623</v>
      </c>
      <c r="C851" s="65"/>
      <c r="D851" s="6"/>
      <c r="E851" s="6"/>
      <c r="F851" s="6">
        <v>466</v>
      </c>
      <c r="G851" s="6" t="s">
        <v>27</v>
      </c>
      <c r="H851" s="6" t="s">
        <v>3622</v>
      </c>
    </row>
    <row r="852" spans="1:8" ht="18.75" customHeight="1">
      <c r="A852" s="10" t="s">
        <v>108</v>
      </c>
      <c r="B852" s="64" t="s">
        <v>3624</v>
      </c>
      <c r="C852" s="65"/>
      <c r="D852" s="6"/>
      <c r="E852" s="6"/>
      <c r="F852" s="6">
        <v>466</v>
      </c>
      <c r="G852" s="6" t="s">
        <v>27</v>
      </c>
      <c r="H852" s="6" t="s">
        <v>3622</v>
      </c>
    </row>
    <row r="853" spans="1:8" ht="18.75" customHeight="1">
      <c r="A853" s="10" t="s">
        <v>109</v>
      </c>
      <c r="B853" s="64" t="s">
        <v>3625</v>
      </c>
      <c r="C853" s="65"/>
      <c r="D853" s="6"/>
      <c r="E853" s="6"/>
      <c r="F853" s="6">
        <v>466</v>
      </c>
      <c r="G853" s="6" t="s">
        <v>27</v>
      </c>
      <c r="H853" s="6" t="s">
        <v>3622</v>
      </c>
    </row>
    <row r="854" spans="1:8" ht="18.75" customHeight="1">
      <c r="A854" s="10" t="s">
        <v>110</v>
      </c>
      <c r="B854" s="64" t="s">
        <v>3626</v>
      </c>
      <c r="C854" s="65"/>
      <c r="D854" s="6"/>
      <c r="E854" s="6"/>
      <c r="F854" s="6">
        <v>466</v>
      </c>
      <c r="G854" s="6" t="s">
        <v>27</v>
      </c>
      <c r="H854" s="6" t="s">
        <v>3622</v>
      </c>
    </row>
    <row r="855" spans="1:8" ht="18.75" customHeight="1">
      <c r="A855" s="10"/>
      <c r="B855" s="62"/>
      <c r="C855" s="63"/>
      <c r="D855" s="6"/>
      <c r="E855" s="6"/>
      <c r="F855" s="6">
        <v>466</v>
      </c>
      <c r="G855" s="6" t="s">
        <v>27</v>
      </c>
      <c r="H855" s="6" t="s">
        <v>3622</v>
      </c>
    </row>
    <row r="856" spans="1:8" ht="18.75" customHeight="1" thickBot="1">
      <c r="A856" s="10"/>
      <c r="B856" s="66"/>
      <c r="C856" s="67"/>
      <c r="D856" s="6"/>
      <c r="E856" s="6"/>
      <c r="F856" s="6">
        <v>466</v>
      </c>
      <c r="G856" s="6" t="s">
        <v>27</v>
      </c>
      <c r="H856" s="6" t="s">
        <v>3622</v>
      </c>
    </row>
    <row r="857" spans="1:8" ht="18.75" customHeight="1" thickBot="1">
      <c r="A857" s="11" t="s">
        <v>111</v>
      </c>
      <c r="B857" s="25"/>
      <c r="C857" s="7"/>
      <c r="D857" s="6"/>
      <c r="E857" s="6"/>
      <c r="F857" s="6">
        <v>466</v>
      </c>
      <c r="G857" s="6" t="s">
        <v>27</v>
      </c>
      <c r="H857" s="6" t="s">
        <v>3622</v>
      </c>
    </row>
    <row r="858" spans="1:8" ht="18.75" customHeight="1">
      <c r="A858" s="10" t="s">
        <v>112</v>
      </c>
      <c r="B858" s="34" t="str">
        <f>_xlfn.LET(_xlpm.inp,$B$857,_xlpm.nInp,_xlfn.LET(_xlpm.raw,UPPER(TRIM($B$857)),_xlpm.clean,SUBSTITUTE(SUBSTITUTE(SUBSTITUTE(SUBSTITUTE(SUBSTITUTE(_xlpm.raw,"，",","),"、",","),"；",","),"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58" s="19"/>
      <c r="D858" s="6"/>
      <c r="E858" s="6"/>
      <c r="F858" s="6">
        <v>466</v>
      </c>
      <c r="G858" s="6" t="s">
        <v>27</v>
      </c>
      <c r="H858" s="6" t="s">
        <v>3622</v>
      </c>
    </row>
    <row r="859" spans="1:8" ht="18.75" customHeight="1">
      <c r="A859" s="10" t="s">
        <v>113</v>
      </c>
      <c r="B859" s="35" t="str">
        <f>_xlfn.LET(_xlpm.inp,$B$857,_xlpm.nStd,_xlfn.LET(_xlpm.raw,UPPER(TRIM($G$849)),_xlpm.clean,SUBSTITUTE(SUBSTITUTE(SUBSTITUTE(SUBSTITUTE(SUBSTITUTE(_xlpm.raw,"，",","),"、",","),"；",","),"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59" s="18"/>
      <c r="D859" s="6"/>
      <c r="E859" s="6"/>
      <c r="F859" s="6">
        <v>466</v>
      </c>
      <c r="G859" s="6" t="s">
        <v>27</v>
      </c>
      <c r="H859" s="6" t="s">
        <v>3622</v>
      </c>
    </row>
    <row r="860" spans="1:8" ht="76.5" customHeight="1">
      <c r="A860" s="37" t="s">
        <v>114</v>
      </c>
      <c r="B860" s="52" t="str">
        <f>_xlfn.LET(_xlpm.inp,$B$857,_xlpm.p,$H$849,IF(OR(LEN(TRIM(_xlpm.inp))=0,LEN(TRIM(_xlpm.p))=0,_xlpm.p=0),"",_xlpm.p))</f>
        <v/>
      </c>
      <c r="C860" s="53"/>
      <c r="D860" s="6"/>
      <c r="E860" s="6"/>
      <c r="F860" s="6">
        <v>466</v>
      </c>
      <c r="G860" s="6" t="s">
        <v>27</v>
      </c>
      <c r="H860" s="6" t="s">
        <v>3622</v>
      </c>
    </row>
    <row r="861" spans="1:8" ht="18.75" customHeight="1" thickBot="1">
      <c r="A861" s="12"/>
      <c r="B861" s="54"/>
      <c r="C861" s="55"/>
      <c r="D861" s="6"/>
      <c r="E861" s="6"/>
      <c r="F861" s="6">
        <v>466</v>
      </c>
      <c r="G861" s="6" t="s">
        <v>27</v>
      </c>
      <c r="H861" s="6" t="s">
        <v>3622</v>
      </c>
    </row>
    <row r="862" spans="1:8" ht="58.5" customHeight="1" thickTop="1" thickBot="1">
      <c r="A862" s="8" t="s">
        <v>3206</v>
      </c>
      <c r="B862" s="56" t="s">
        <v>3627</v>
      </c>
      <c r="C862" s="73"/>
      <c r="D862" s="6"/>
      <c r="E862" s="6"/>
      <c r="F862" s="6">
        <v>467</v>
      </c>
      <c r="G862" s="6" t="s">
        <v>18</v>
      </c>
      <c r="H862" s="6" t="s">
        <v>3628</v>
      </c>
    </row>
    <row r="863" spans="1:8" ht="18.75" customHeight="1">
      <c r="A863" s="9"/>
      <c r="B863" s="74"/>
      <c r="C863" s="75"/>
      <c r="D863" s="6"/>
      <c r="E863" s="6"/>
      <c r="F863" s="6">
        <v>467</v>
      </c>
      <c r="G863" s="6" t="s">
        <v>18</v>
      </c>
      <c r="H863" s="6" t="s">
        <v>3628</v>
      </c>
    </row>
    <row r="864" spans="1:8" ht="18.75" customHeight="1">
      <c r="A864" s="10" t="s">
        <v>107</v>
      </c>
      <c r="B864" s="64" t="s">
        <v>3629</v>
      </c>
      <c r="C864" s="65"/>
      <c r="D864" s="6"/>
      <c r="E864" s="6"/>
      <c r="F864" s="6">
        <v>467</v>
      </c>
      <c r="G864" s="6" t="s">
        <v>18</v>
      </c>
      <c r="H864" s="6" t="s">
        <v>3628</v>
      </c>
    </row>
    <row r="865" spans="1:8" ht="18.75" customHeight="1">
      <c r="A865" s="10" t="s">
        <v>108</v>
      </c>
      <c r="B865" s="64" t="s">
        <v>3630</v>
      </c>
      <c r="C865" s="65"/>
      <c r="D865" s="6"/>
      <c r="E865" s="6"/>
      <c r="F865" s="6">
        <v>467</v>
      </c>
      <c r="G865" s="6" t="s">
        <v>18</v>
      </c>
      <c r="H865" s="6" t="s">
        <v>3628</v>
      </c>
    </row>
    <row r="866" spans="1:8" ht="18.75" customHeight="1">
      <c r="A866" s="10" t="s">
        <v>109</v>
      </c>
      <c r="B866" s="64" t="s">
        <v>3631</v>
      </c>
      <c r="C866" s="65"/>
      <c r="D866" s="6"/>
      <c r="E866" s="6"/>
      <c r="F866" s="6">
        <v>467</v>
      </c>
      <c r="G866" s="6" t="s">
        <v>18</v>
      </c>
      <c r="H866" s="6" t="s">
        <v>3628</v>
      </c>
    </row>
    <row r="867" spans="1:8" ht="18.75" customHeight="1">
      <c r="A867" s="10" t="s">
        <v>110</v>
      </c>
      <c r="B867" s="64" t="s">
        <v>3632</v>
      </c>
      <c r="C867" s="65"/>
      <c r="D867" s="6"/>
      <c r="E867" s="6"/>
      <c r="F867" s="6">
        <v>467</v>
      </c>
      <c r="G867" s="6" t="s">
        <v>18</v>
      </c>
      <c r="H867" s="6" t="s">
        <v>3628</v>
      </c>
    </row>
    <row r="868" spans="1:8" ht="18.75" customHeight="1">
      <c r="A868" s="10"/>
      <c r="B868" s="62"/>
      <c r="C868" s="63"/>
      <c r="D868" s="6"/>
      <c r="E868" s="6"/>
      <c r="F868" s="6">
        <v>467</v>
      </c>
      <c r="G868" s="6" t="s">
        <v>18</v>
      </c>
      <c r="H868" s="6" t="s">
        <v>3628</v>
      </c>
    </row>
    <row r="869" spans="1:8" ht="18.75" customHeight="1" thickBot="1">
      <c r="A869" s="10"/>
      <c r="B869" s="66"/>
      <c r="C869" s="67"/>
      <c r="D869" s="6"/>
      <c r="E869" s="6"/>
      <c r="F869" s="6">
        <v>467</v>
      </c>
      <c r="G869" s="6" t="s">
        <v>18</v>
      </c>
      <c r="H869" s="6" t="s">
        <v>3628</v>
      </c>
    </row>
    <row r="870" spans="1:8" ht="18.75" customHeight="1" thickBot="1">
      <c r="A870" s="11" t="s">
        <v>111</v>
      </c>
      <c r="B870" s="25"/>
      <c r="C870" s="7"/>
      <c r="D870" s="6"/>
      <c r="E870" s="6"/>
      <c r="F870" s="6">
        <v>467</v>
      </c>
      <c r="G870" s="6" t="s">
        <v>18</v>
      </c>
      <c r="H870" s="6" t="s">
        <v>3628</v>
      </c>
    </row>
    <row r="871" spans="1:8" ht="18.75" customHeight="1">
      <c r="A871" s="10" t="s">
        <v>112</v>
      </c>
      <c r="B871" s="34" t="str">
        <f>_xlfn.LET(_xlpm.inp,$B$870,_xlpm.nInp,_xlfn.LET(_xlpm.raw,UPPER(TRIM($B$870)),_xlpm.clean,SUBSTITUTE(SUBSTITUTE(SUBSTITUTE(SUBSTITUTE(SUBSTITUTE(_xlpm.raw,"，",","),"、",","),"；",","),"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71" s="19"/>
      <c r="D871" s="6"/>
      <c r="E871" s="6"/>
      <c r="F871" s="6">
        <v>467</v>
      </c>
      <c r="G871" s="6" t="s">
        <v>18</v>
      </c>
      <c r="H871" s="6" t="s">
        <v>3628</v>
      </c>
    </row>
    <row r="872" spans="1:8" ht="18.75" customHeight="1">
      <c r="A872" s="10" t="s">
        <v>113</v>
      </c>
      <c r="B872" s="35" t="str">
        <f>_xlfn.LET(_xlpm.inp,$B$870,_xlpm.nStd,_xlfn.LET(_xlpm.raw,UPPER(TRIM($G$862)),_xlpm.clean,SUBSTITUTE(SUBSTITUTE(SUBSTITUTE(SUBSTITUTE(SUBSTITUTE(_xlpm.raw,"，",","),"、",","),"；",","),"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72" s="18"/>
      <c r="D872" s="6"/>
      <c r="E872" s="6"/>
      <c r="F872" s="6">
        <v>467</v>
      </c>
      <c r="G872" s="6" t="s">
        <v>18</v>
      </c>
      <c r="H872" s="6" t="s">
        <v>3628</v>
      </c>
    </row>
    <row r="873" spans="1:8" ht="76.5" customHeight="1">
      <c r="A873" s="37" t="s">
        <v>114</v>
      </c>
      <c r="B873" s="52" t="str">
        <f>_xlfn.LET(_xlpm.inp,$B$870,_xlpm.p,$H$862,IF(OR(LEN(TRIM(_xlpm.inp))=0,LEN(TRIM(_xlpm.p))=0,_xlpm.p=0),"",_xlpm.p))</f>
        <v/>
      </c>
      <c r="C873" s="53"/>
      <c r="D873" s="6"/>
      <c r="E873" s="6"/>
      <c r="F873" s="6">
        <v>467</v>
      </c>
      <c r="G873" s="6" t="s">
        <v>18</v>
      </c>
      <c r="H873" s="6" t="s">
        <v>3628</v>
      </c>
    </row>
    <row r="874" spans="1:8" ht="18.75" customHeight="1" thickBot="1">
      <c r="A874" s="12"/>
      <c r="B874" s="54"/>
      <c r="C874" s="55"/>
      <c r="D874" s="6"/>
      <c r="E874" s="6"/>
      <c r="F874" s="6">
        <v>467</v>
      </c>
      <c r="G874" s="6" t="s">
        <v>18</v>
      </c>
      <c r="H874" s="6" t="s">
        <v>3628</v>
      </c>
    </row>
    <row r="875" spans="1:8" ht="58.5" customHeight="1" thickTop="1" thickBot="1">
      <c r="A875" s="8" t="s">
        <v>3207</v>
      </c>
      <c r="B875" s="56" t="s">
        <v>3633</v>
      </c>
      <c r="C875" s="73"/>
      <c r="D875" s="6"/>
      <c r="E875" s="6"/>
      <c r="F875" s="6">
        <v>468</v>
      </c>
      <c r="G875" s="6" t="s">
        <v>18</v>
      </c>
      <c r="H875" s="6" t="s">
        <v>3634</v>
      </c>
    </row>
    <row r="876" spans="1:8" ht="18.75" customHeight="1">
      <c r="A876" s="9"/>
      <c r="B876" s="74"/>
      <c r="C876" s="75"/>
      <c r="D876" s="6"/>
      <c r="E876" s="6"/>
      <c r="F876" s="6">
        <v>468</v>
      </c>
      <c r="G876" s="6" t="s">
        <v>18</v>
      </c>
      <c r="H876" s="6" t="s">
        <v>3634</v>
      </c>
    </row>
    <row r="877" spans="1:8" ht="18.75" customHeight="1">
      <c r="A877" s="10" t="s">
        <v>107</v>
      </c>
      <c r="B877" s="64" t="s">
        <v>3635</v>
      </c>
      <c r="C877" s="65"/>
      <c r="D877" s="6"/>
      <c r="E877" s="6"/>
      <c r="F877" s="6">
        <v>468</v>
      </c>
      <c r="G877" s="6" t="s">
        <v>18</v>
      </c>
      <c r="H877" s="6" t="s">
        <v>3634</v>
      </c>
    </row>
    <row r="878" spans="1:8" ht="18.75" customHeight="1">
      <c r="A878" s="10" t="s">
        <v>108</v>
      </c>
      <c r="B878" s="64" t="s">
        <v>3636</v>
      </c>
      <c r="C878" s="65"/>
      <c r="D878" s="6"/>
      <c r="E878" s="6"/>
      <c r="F878" s="6">
        <v>468</v>
      </c>
      <c r="G878" s="6" t="s">
        <v>18</v>
      </c>
      <c r="H878" s="6" t="s">
        <v>3634</v>
      </c>
    </row>
    <row r="879" spans="1:8" ht="18.75" customHeight="1">
      <c r="A879" s="10" t="s">
        <v>109</v>
      </c>
      <c r="B879" s="64" t="s">
        <v>3637</v>
      </c>
      <c r="C879" s="65"/>
      <c r="D879" s="6"/>
      <c r="E879" s="6"/>
      <c r="F879" s="6">
        <v>468</v>
      </c>
      <c r="G879" s="6" t="s">
        <v>18</v>
      </c>
      <c r="H879" s="6" t="s">
        <v>3634</v>
      </c>
    </row>
    <row r="880" spans="1:8" ht="18.75" customHeight="1">
      <c r="A880" s="10" t="s">
        <v>110</v>
      </c>
      <c r="B880" s="64" t="s">
        <v>3638</v>
      </c>
      <c r="C880" s="65"/>
      <c r="D880" s="6"/>
      <c r="E880" s="6"/>
      <c r="F880" s="6">
        <v>468</v>
      </c>
      <c r="G880" s="6" t="s">
        <v>18</v>
      </c>
      <c r="H880" s="6" t="s">
        <v>3634</v>
      </c>
    </row>
    <row r="881" spans="1:8" ht="18.75" customHeight="1">
      <c r="A881" s="10"/>
      <c r="B881" s="62"/>
      <c r="C881" s="63"/>
      <c r="D881" s="6"/>
      <c r="E881" s="6"/>
      <c r="F881" s="6">
        <v>468</v>
      </c>
      <c r="G881" s="6" t="s">
        <v>18</v>
      </c>
      <c r="H881" s="6" t="s">
        <v>3634</v>
      </c>
    </row>
    <row r="882" spans="1:8" ht="18.75" customHeight="1" thickBot="1">
      <c r="A882" s="10"/>
      <c r="B882" s="66"/>
      <c r="C882" s="67"/>
      <c r="D882" s="6"/>
      <c r="E882" s="6"/>
      <c r="F882" s="6">
        <v>468</v>
      </c>
      <c r="G882" s="6" t="s">
        <v>18</v>
      </c>
      <c r="H882" s="6" t="s">
        <v>3634</v>
      </c>
    </row>
    <row r="883" spans="1:8" ht="18.75" customHeight="1" thickBot="1">
      <c r="A883" s="11" t="s">
        <v>111</v>
      </c>
      <c r="B883" s="25"/>
      <c r="C883" s="7"/>
      <c r="D883" s="6"/>
      <c r="E883" s="6"/>
      <c r="F883" s="6">
        <v>468</v>
      </c>
      <c r="G883" s="6" t="s">
        <v>18</v>
      </c>
      <c r="H883" s="6" t="s">
        <v>3634</v>
      </c>
    </row>
    <row r="884" spans="1:8" ht="18.75" customHeight="1">
      <c r="A884" s="10" t="s">
        <v>112</v>
      </c>
      <c r="B884" s="34" t="str">
        <f>_xlfn.LET(_xlpm.inp,$B$883,_xlpm.nInp,_xlfn.LET(_xlpm.raw,UPPER(TRIM($B$883)),_xlpm.clean,SUBSTITUTE(SUBSTITUTE(SUBSTITUTE(SUBSTITUTE(SUBSTITUTE(_xlpm.raw,"，",","),"、",","),"；",","),"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84" s="19"/>
      <c r="D884" s="6"/>
      <c r="E884" s="6"/>
      <c r="F884" s="6">
        <v>468</v>
      </c>
      <c r="G884" s="6" t="s">
        <v>18</v>
      </c>
      <c r="H884" s="6" t="s">
        <v>3634</v>
      </c>
    </row>
    <row r="885" spans="1:8" ht="18.75" customHeight="1">
      <c r="A885" s="10" t="s">
        <v>113</v>
      </c>
      <c r="B885" s="35" t="str">
        <f>_xlfn.LET(_xlpm.inp,$B$883,_xlpm.nStd,_xlfn.LET(_xlpm.raw,UPPER(TRIM($G$875)),_xlpm.clean,SUBSTITUTE(SUBSTITUTE(SUBSTITUTE(SUBSTITUTE(SUBSTITUTE(_xlpm.raw,"，",","),"、",","),"；",","),"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85" s="18"/>
      <c r="D885" s="6"/>
      <c r="E885" s="6"/>
      <c r="F885" s="6">
        <v>468</v>
      </c>
      <c r="G885" s="6" t="s">
        <v>18</v>
      </c>
      <c r="H885" s="6" t="s">
        <v>3634</v>
      </c>
    </row>
    <row r="886" spans="1:8" ht="76.5" customHeight="1">
      <c r="A886" s="37" t="s">
        <v>114</v>
      </c>
      <c r="B886" s="52" t="str">
        <f>_xlfn.LET(_xlpm.inp,$B$883,_xlpm.p,$H$875,IF(OR(LEN(TRIM(_xlpm.inp))=0,LEN(TRIM(_xlpm.p))=0,_xlpm.p=0),"",_xlpm.p))</f>
        <v/>
      </c>
      <c r="C886" s="53"/>
      <c r="D886" s="6"/>
      <c r="E886" s="6"/>
      <c r="F886" s="6">
        <v>468</v>
      </c>
      <c r="G886" s="6" t="s">
        <v>18</v>
      </c>
      <c r="H886" s="6" t="s">
        <v>3634</v>
      </c>
    </row>
    <row r="887" spans="1:8" ht="18.75" customHeight="1" thickBot="1">
      <c r="A887" s="12"/>
      <c r="B887" s="54"/>
      <c r="C887" s="55"/>
      <c r="D887" s="6"/>
      <c r="E887" s="6"/>
      <c r="F887" s="6">
        <v>468</v>
      </c>
      <c r="G887" s="6" t="s">
        <v>18</v>
      </c>
      <c r="H887" s="6" t="s">
        <v>3634</v>
      </c>
    </row>
    <row r="888" spans="1:8" ht="58.5" customHeight="1" thickTop="1" thickBot="1">
      <c r="A888" s="8" t="s">
        <v>3208</v>
      </c>
      <c r="B888" s="56" t="s">
        <v>3639</v>
      </c>
      <c r="C888" s="73"/>
      <c r="D888" s="6"/>
      <c r="E888" s="6"/>
      <c r="F888" s="6">
        <v>469</v>
      </c>
      <c r="G888" s="6" t="s">
        <v>28</v>
      </c>
      <c r="H888" s="6" t="s">
        <v>3640</v>
      </c>
    </row>
    <row r="889" spans="1:8" ht="18.75" customHeight="1">
      <c r="A889" s="9"/>
      <c r="B889" s="74"/>
      <c r="C889" s="75"/>
      <c r="D889" s="6"/>
      <c r="E889" s="6"/>
      <c r="F889" s="6">
        <v>469</v>
      </c>
      <c r="G889" s="6" t="s">
        <v>28</v>
      </c>
      <c r="H889" s="6" t="s">
        <v>3640</v>
      </c>
    </row>
    <row r="890" spans="1:8" ht="18.75" customHeight="1">
      <c r="A890" s="10" t="s">
        <v>107</v>
      </c>
      <c r="B890" s="64" t="s">
        <v>3641</v>
      </c>
      <c r="C890" s="65"/>
      <c r="D890" s="6"/>
      <c r="E890" s="6"/>
      <c r="F890" s="6">
        <v>469</v>
      </c>
      <c r="G890" s="6" t="s">
        <v>28</v>
      </c>
      <c r="H890" s="6" t="s">
        <v>3640</v>
      </c>
    </row>
    <row r="891" spans="1:8" ht="18.75" customHeight="1">
      <c r="A891" s="10" t="s">
        <v>108</v>
      </c>
      <c r="B891" s="64" t="s">
        <v>3642</v>
      </c>
      <c r="C891" s="65"/>
      <c r="D891" s="6"/>
      <c r="E891" s="6"/>
      <c r="F891" s="6">
        <v>469</v>
      </c>
      <c r="G891" s="6" t="s">
        <v>28</v>
      </c>
      <c r="H891" s="6" t="s">
        <v>3640</v>
      </c>
    </row>
    <row r="892" spans="1:8" ht="18.75" customHeight="1">
      <c r="A892" s="10" t="s">
        <v>109</v>
      </c>
      <c r="B892" s="64" t="s">
        <v>3643</v>
      </c>
      <c r="C892" s="65"/>
      <c r="D892" s="6"/>
      <c r="E892" s="6"/>
      <c r="F892" s="6">
        <v>469</v>
      </c>
      <c r="G892" s="6" t="s">
        <v>28</v>
      </c>
      <c r="H892" s="6" t="s">
        <v>3640</v>
      </c>
    </row>
    <row r="893" spans="1:8" ht="18.75" customHeight="1">
      <c r="A893" s="10" t="s">
        <v>110</v>
      </c>
      <c r="B893" s="64" t="s">
        <v>3644</v>
      </c>
      <c r="C893" s="65"/>
      <c r="D893" s="6"/>
      <c r="E893" s="6"/>
      <c r="F893" s="6">
        <v>469</v>
      </c>
      <c r="G893" s="6" t="s">
        <v>28</v>
      </c>
      <c r="H893" s="6" t="s">
        <v>3640</v>
      </c>
    </row>
    <row r="894" spans="1:8" ht="18.75" customHeight="1">
      <c r="A894" s="10"/>
      <c r="B894" s="62"/>
      <c r="C894" s="63"/>
      <c r="D894" s="6"/>
      <c r="E894" s="6"/>
      <c r="F894" s="6">
        <v>469</v>
      </c>
      <c r="G894" s="6" t="s">
        <v>28</v>
      </c>
      <c r="H894" s="6" t="s">
        <v>3640</v>
      </c>
    </row>
    <row r="895" spans="1:8" ht="18.75" customHeight="1" thickBot="1">
      <c r="A895" s="10"/>
      <c r="B895" s="66"/>
      <c r="C895" s="67"/>
      <c r="D895" s="6"/>
      <c r="E895" s="6"/>
      <c r="F895" s="6">
        <v>469</v>
      </c>
      <c r="G895" s="6" t="s">
        <v>28</v>
      </c>
      <c r="H895" s="6" t="s">
        <v>3640</v>
      </c>
    </row>
    <row r="896" spans="1:8" ht="18.75" customHeight="1" thickBot="1">
      <c r="A896" s="11" t="s">
        <v>111</v>
      </c>
      <c r="B896" s="25"/>
      <c r="C896" s="7"/>
      <c r="D896" s="6"/>
      <c r="E896" s="6"/>
      <c r="F896" s="6">
        <v>469</v>
      </c>
      <c r="G896" s="6" t="s">
        <v>28</v>
      </c>
      <c r="H896" s="6" t="s">
        <v>3640</v>
      </c>
    </row>
    <row r="897" spans="1:8" ht="18.75" customHeight="1">
      <c r="A897" s="10" t="s">
        <v>112</v>
      </c>
      <c r="B897" s="34" t="str">
        <f>_xlfn.LET(_xlpm.inp,$B$896,_xlpm.nInp,_xlfn.LET(_xlpm.raw,UPPER(TRIM($B$896)),_xlpm.clean,SUBSTITUTE(SUBSTITUTE(SUBSTITUTE(SUBSTITUTE(SUBSTITUTE(_xlpm.raw,"，",","),"、",","),"；",","),"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97" s="19"/>
      <c r="D897" s="6"/>
      <c r="E897" s="6"/>
      <c r="F897" s="6">
        <v>469</v>
      </c>
      <c r="G897" s="6" t="s">
        <v>28</v>
      </c>
      <c r="H897" s="6" t="s">
        <v>3640</v>
      </c>
    </row>
    <row r="898" spans="1:8" ht="18.75" customHeight="1">
      <c r="A898" s="10" t="s">
        <v>113</v>
      </c>
      <c r="B898" s="35" t="str">
        <f>_xlfn.LET(_xlpm.inp,$B$896,_xlpm.nStd,_xlfn.LET(_xlpm.raw,UPPER(TRIM($G$888)),_xlpm.clean,SUBSTITUTE(SUBSTITUTE(SUBSTITUTE(SUBSTITUTE(SUBSTITUTE(_xlpm.raw,"，",","),"、",","),"；",","),"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98" s="18"/>
      <c r="D898" s="6"/>
      <c r="E898" s="6"/>
      <c r="F898" s="6">
        <v>469</v>
      </c>
      <c r="G898" s="6" t="s">
        <v>28</v>
      </c>
      <c r="H898" s="6" t="s">
        <v>3640</v>
      </c>
    </row>
    <row r="899" spans="1:8" ht="76.5" customHeight="1">
      <c r="A899" s="37" t="s">
        <v>114</v>
      </c>
      <c r="B899" s="52" t="str">
        <f>_xlfn.LET(_xlpm.inp,$B$896,_xlpm.p,$H$888,IF(OR(LEN(TRIM(_xlpm.inp))=0,LEN(TRIM(_xlpm.p))=0,_xlpm.p=0),"",_xlpm.p))</f>
        <v/>
      </c>
      <c r="C899" s="53"/>
      <c r="D899" s="6"/>
      <c r="E899" s="6"/>
      <c r="F899" s="6">
        <v>469</v>
      </c>
      <c r="G899" s="6" t="s">
        <v>28</v>
      </c>
      <c r="H899" s="6" t="s">
        <v>3640</v>
      </c>
    </row>
    <row r="900" spans="1:8" ht="18.75" customHeight="1" thickBot="1">
      <c r="A900" s="12"/>
      <c r="B900" s="54"/>
      <c r="C900" s="55"/>
      <c r="D900" s="6"/>
      <c r="E900" s="6"/>
      <c r="F900" s="6">
        <v>469</v>
      </c>
      <c r="G900" s="6" t="s">
        <v>28</v>
      </c>
      <c r="H900" s="6" t="s">
        <v>3640</v>
      </c>
    </row>
    <row r="901" spans="1:8" ht="58.5" customHeight="1" thickTop="1" thickBot="1">
      <c r="A901" s="8" t="s">
        <v>3209</v>
      </c>
      <c r="B901" s="56" t="s">
        <v>3645</v>
      </c>
      <c r="C901" s="73"/>
      <c r="D901" s="6"/>
      <c r="E901" s="6"/>
      <c r="F901" s="6">
        <v>470</v>
      </c>
      <c r="G901" s="6" t="s">
        <v>26</v>
      </c>
      <c r="H901" s="6" t="s">
        <v>3646</v>
      </c>
    </row>
    <row r="902" spans="1:8" ht="18.75" customHeight="1">
      <c r="A902" s="9"/>
      <c r="B902" s="74"/>
      <c r="C902" s="75"/>
      <c r="D902" s="6"/>
      <c r="E902" s="6"/>
      <c r="F902" s="6">
        <v>470</v>
      </c>
      <c r="G902" s="6" t="s">
        <v>26</v>
      </c>
      <c r="H902" s="6" t="s">
        <v>3646</v>
      </c>
    </row>
    <row r="903" spans="1:8" ht="18.75" customHeight="1">
      <c r="A903" s="10" t="s">
        <v>107</v>
      </c>
      <c r="B903" s="64" t="s">
        <v>3647</v>
      </c>
      <c r="C903" s="65"/>
      <c r="D903" s="6"/>
      <c r="E903" s="6"/>
      <c r="F903" s="6">
        <v>470</v>
      </c>
      <c r="G903" s="6" t="s">
        <v>26</v>
      </c>
      <c r="H903" s="6" t="s">
        <v>3646</v>
      </c>
    </row>
    <row r="904" spans="1:8" ht="18.75" customHeight="1">
      <c r="A904" s="10" t="s">
        <v>108</v>
      </c>
      <c r="B904" s="64" t="s">
        <v>3648</v>
      </c>
      <c r="C904" s="65"/>
      <c r="D904" s="6"/>
      <c r="E904" s="6"/>
      <c r="F904" s="6">
        <v>470</v>
      </c>
      <c r="G904" s="6" t="s">
        <v>26</v>
      </c>
      <c r="H904" s="6" t="s">
        <v>3646</v>
      </c>
    </row>
    <row r="905" spans="1:8" ht="18.75" customHeight="1">
      <c r="A905" s="10" t="s">
        <v>109</v>
      </c>
      <c r="B905" s="64" t="s">
        <v>3649</v>
      </c>
      <c r="C905" s="65"/>
      <c r="D905" s="6"/>
      <c r="E905" s="6"/>
      <c r="F905" s="6">
        <v>470</v>
      </c>
      <c r="G905" s="6" t="s">
        <v>26</v>
      </c>
      <c r="H905" s="6" t="s">
        <v>3646</v>
      </c>
    </row>
    <row r="906" spans="1:8" ht="18.75" customHeight="1">
      <c r="A906" s="10" t="s">
        <v>110</v>
      </c>
      <c r="B906" s="64" t="s">
        <v>3650</v>
      </c>
      <c r="C906" s="65"/>
      <c r="D906" s="6"/>
      <c r="E906" s="6"/>
      <c r="F906" s="6">
        <v>470</v>
      </c>
      <c r="G906" s="6" t="s">
        <v>26</v>
      </c>
      <c r="H906" s="6" t="s">
        <v>3646</v>
      </c>
    </row>
    <row r="907" spans="1:8" ht="18.75" customHeight="1">
      <c r="A907" s="10"/>
      <c r="B907" s="62"/>
      <c r="C907" s="63"/>
      <c r="D907" s="6"/>
      <c r="E907" s="6"/>
      <c r="F907" s="6">
        <v>470</v>
      </c>
      <c r="G907" s="6" t="s">
        <v>26</v>
      </c>
      <c r="H907" s="6" t="s">
        <v>3646</v>
      </c>
    </row>
    <row r="908" spans="1:8" ht="18.75" customHeight="1" thickBot="1">
      <c r="A908" s="10"/>
      <c r="B908" s="66"/>
      <c r="C908" s="67"/>
      <c r="D908" s="6"/>
      <c r="E908" s="6"/>
      <c r="F908" s="6">
        <v>470</v>
      </c>
      <c r="G908" s="6" t="s">
        <v>26</v>
      </c>
      <c r="H908" s="6" t="s">
        <v>3646</v>
      </c>
    </row>
    <row r="909" spans="1:8" ht="18.75" customHeight="1" thickBot="1">
      <c r="A909" s="11" t="s">
        <v>111</v>
      </c>
      <c r="B909" s="25"/>
      <c r="C909" s="7"/>
      <c r="D909" s="6"/>
      <c r="E909" s="6"/>
      <c r="F909" s="6">
        <v>470</v>
      </c>
      <c r="G909" s="6" t="s">
        <v>26</v>
      </c>
      <c r="H909" s="6" t="s">
        <v>3646</v>
      </c>
    </row>
    <row r="910" spans="1:8" ht="18.75" customHeight="1">
      <c r="A910" s="10" t="s">
        <v>112</v>
      </c>
      <c r="B910" s="34" t="str">
        <f>_xlfn.LET(_xlpm.inp,$B$909,_xlpm.nInp,_xlfn.LET(_xlpm.raw,UPPER(TRIM($B$909)),_xlpm.clean,SUBSTITUTE(SUBSTITUTE(SUBSTITUTE(SUBSTITUTE(SUBSTITUTE(_xlpm.raw,"，",","),"、",","),"；",","),"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0" s="19"/>
      <c r="D910" s="6"/>
      <c r="E910" s="6"/>
      <c r="F910" s="6">
        <v>470</v>
      </c>
      <c r="G910" s="6" t="s">
        <v>26</v>
      </c>
      <c r="H910" s="6" t="s">
        <v>3646</v>
      </c>
    </row>
    <row r="911" spans="1:8" ht="18.75" customHeight="1">
      <c r="A911" s="10" t="s">
        <v>113</v>
      </c>
      <c r="B911" s="35" t="str">
        <f>_xlfn.LET(_xlpm.inp,$B$909,_xlpm.nStd,_xlfn.LET(_xlpm.raw,UPPER(TRIM($G$901)),_xlpm.clean,SUBSTITUTE(SUBSTITUTE(SUBSTITUTE(SUBSTITUTE(SUBSTITUTE(_xlpm.raw,"，",","),"、",","),"；",","),"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11" s="18"/>
      <c r="D911" s="6"/>
      <c r="E911" s="6"/>
      <c r="F911" s="6">
        <v>470</v>
      </c>
      <c r="G911" s="6" t="s">
        <v>26</v>
      </c>
      <c r="H911" s="6" t="s">
        <v>3646</v>
      </c>
    </row>
    <row r="912" spans="1:8" ht="76.5" customHeight="1">
      <c r="A912" s="37" t="s">
        <v>114</v>
      </c>
      <c r="B912" s="52" t="str">
        <f>_xlfn.LET(_xlpm.inp,$B$909,_xlpm.p,$H$901,IF(OR(LEN(TRIM(_xlpm.inp))=0,LEN(TRIM(_xlpm.p))=0,_xlpm.p=0),"",_xlpm.p))</f>
        <v/>
      </c>
      <c r="C912" s="53"/>
      <c r="D912" s="6"/>
      <c r="E912" s="6"/>
      <c r="F912" s="6">
        <v>470</v>
      </c>
      <c r="G912" s="6" t="s">
        <v>26</v>
      </c>
      <c r="H912" s="6" t="s">
        <v>3646</v>
      </c>
    </row>
    <row r="913" spans="1:8" ht="18.75" customHeight="1" thickBot="1">
      <c r="A913" s="12"/>
      <c r="B913" s="54"/>
      <c r="C913" s="55"/>
      <c r="D913" s="6"/>
      <c r="E913" s="6"/>
      <c r="F913" s="6">
        <v>470</v>
      </c>
      <c r="G913" s="6" t="s">
        <v>26</v>
      </c>
      <c r="H913" s="6" t="s">
        <v>3646</v>
      </c>
    </row>
    <row r="914" spans="1:8" ht="58.5" customHeight="1" thickTop="1" thickBot="1">
      <c r="A914" s="8" t="s">
        <v>3210</v>
      </c>
      <c r="B914" s="56" t="s">
        <v>3651</v>
      </c>
      <c r="C914" s="73"/>
      <c r="D914" s="6"/>
      <c r="E914" s="6"/>
      <c r="F914" s="6">
        <v>471</v>
      </c>
      <c r="G914" s="6" t="s">
        <v>27</v>
      </c>
      <c r="H914" s="6" t="s">
        <v>3652</v>
      </c>
    </row>
    <row r="915" spans="1:8" ht="18.75" customHeight="1">
      <c r="A915" s="9"/>
      <c r="B915" s="74"/>
      <c r="C915" s="75"/>
      <c r="D915" s="6"/>
      <c r="E915" s="6"/>
      <c r="F915" s="6">
        <v>471</v>
      </c>
      <c r="G915" s="6" t="s">
        <v>27</v>
      </c>
      <c r="H915" s="6" t="s">
        <v>3652</v>
      </c>
    </row>
    <row r="916" spans="1:8" ht="18.75" customHeight="1">
      <c r="A916" s="10" t="s">
        <v>107</v>
      </c>
      <c r="B916" s="64" t="s">
        <v>3653</v>
      </c>
      <c r="C916" s="65"/>
      <c r="D916" s="6"/>
      <c r="E916" s="6"/>
      <c r="F916" s="6">
        <v>471</v>
      </c>
      <c r="G916" s="6" t="s">
        <v>27</v>
      </c>
      <c r="H916" s="6" t="s">
        <v>3652</v>
      </c>
    </row>
    <row r="917" spans="1:8" ht="18.75" customHeight="1">
      <c r="A917" s="10" t="s">
        <v>108</v>
      </c>
      <c r="B917" s="64" t="s">
        <v>3654</v>
      </c>
      <c r="C917" s="65"/>
      <c r="D917" s="6"/>
      <c r="E917" s="6"/>
      <c r="F917" s="6">
        <v>471</v>
      </c>
      <c r="G917" s="6" t="s">
        <v>27</v>
      </c>
      <c r="H917" s="6" t="s">
        <v>3652</v>
      </c>
    </row>
    <row r="918" spans="1:8" ht="18.75" customHeight="1">
      <c r="A918" s="10" t="s">
        <v>109</v>
      </c>
      <c r="B918" s="64" t="s">
        <v>3655</v>
      </c>
      <c r="C918" s="65"/>
      <c r="D918" s="6"/>
      <c r="E918" s="6"/>
      <c r="F918" s="6">
        <v>471</v>
      </c>
      <c r="G918" s="6" t="s">
        <v>27</v>
      </c>
      <c r="H918" s="6" t="s">
        <v>3652</v>
      </c>
    </row>
    <row r="919" spans="1:8" ht="18.75" customHeight="1">
      <c r="A919" s="10" t="s">
        <v>110</v>
      </c>
      <c r="B919" s="64" t="s">
        <v>3656</v>
      </c>
      <c r="C919" s="65"/>
      <c r="D919" s="6"/>
      <c r="E919" s="6"/>
      <c r="F919" s="6">
        <v>471</v>
      </c>
      <c r="G919" s="6" t="s">
        <v>27</v>
      </c>
      <c r="H919" s="6" t="s">
        <v>3652</v>
      </c>
    </row>
    <row r="920" spans="1:8" ht="18.75" customHeight="1">
      <c r="A920" s="10"/>
      <c r="B920" s="62"/>
      <c r="C920" s="63"/>
      <c r="D920" s="6"/>
      <c r="E920" s="6"/>
      <c r="F920" s="6">
        <v>471</v>
      </c>
      <c r="G920" s="6" t="s">
        <v>27</v>
      </c>
      <c r="H920" s="6" t="s">
        <v>3652</v>
      </c>
    </row>
    <row r="921" spans="1:8" ht="18.75" customHeight="1" thickBot="1">
      <c r="A921" s="10"/>
      <c r="B921" s="66"/>
      <c r="C921" s="67"/>
      <c r="D921" s="6"/>
      <c r="E921" s="6"/>
      <c r="F921" s="6">
        <v>471</v>
      </c>
      <c r="G921" s="6" t="s">
        <v>27</v>
      </c>
      <c r="H921" s="6" t="s">
        <v>3652</v>
      </c>
    </row>
    <row r="922" spans="1:8" ht="18.75" customHeight="1" thickBot="1">
      <c r="A922" s="11" t="s">
        <v>111</v>
      </c>
      <c r="B922" s="25"/>
      <c r="C922" s="7"/>
      <c r="D922" s="6"/>
      <c r="E922" s="6"/>
      <c r="F922" s="6">
        <v>471</v>
      </c>
      <c r="G922" s="6" t="s">
        <v>27</v>
      </c>
      <c r="H922" s="6" t="s">
        <v>3652</v>
      </c>
    </row>
    <row r="923" spans="1:8" ht="18.75" customHeight="1">
      <c r="A923" s="10" t="s">
        <v>112</v>
      </c>
      <c r="B923" s="34" t="str">
        <f>_xlfn.LET(_xlpm.inp,$B$922,_xlpm.nInp,_xlfn.LET(_xlpm.raw,UPPER(TRIM($B$922)),_xlpm.clean,SUBSTITUTE(SUBSTITUTE(SUBSTITUTE(SUBSTITUTE(SUBSTITUTE(_xlpm.raw,"，",","),"、",","),"；",","),"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23" s="19"/>
      <c r="D923" s="6"/>
      <c r="E923" s="6"/>
      <c r="F923" s="6">
        <v>471</v>
      </c>
      <c r="G923" s="6" t="s">
        <v>27</v>
      </c>
      <c r="H923" s="6" t="s">
        <v>3652</v>
      </c>
    </row>
    <row r="924" spans="1:8" ht="18.75" customHeight="1">
      <c r="A924" s="10" t="s">
        <v>113</v>
      </c>
      <c r="B924" s="35" t="str">
        <f>_xlfn.LET(_xlpm.inp,$B$922,_xlpm.nStd,_xlfn.LET(_xlpm.raw,UPPER(TRIM($G$914)),_xlpm.clean,SUBSTITUTE(SUBSTITUTE(SUBSTITUTE(SUBSTITUTE(SUBSTITUTE(_xlpm.raw,"，",","),"、",","),"；",","),"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4" s="18"/>
      <c r="D924" s="6"/>
      <c r="E924" s="6"/>
      <c r="F924" s="6">
        <v>471</v>
      </c>
      <c r="G924" s="6" t="s">
        <v>27</v>
      </c>
      <c r="H924" s="6" t="s">
        <v>3652</v>
      </c>
    </row>
    <row r="925" spans="1:8" ht="76.5" customHeight="1">
      <c r="A925" s="37" t="s">
        <v>114</v>
      </c>
      <c r="B925" s="52" t="str">
        <f>_xlfn.LET(_xlpm.inp,$B$922,_xlpm.p,$H$914,IF(OR(LEN(TRIM(_xlpm.inp))=0,LEN(TRIM(_xlpm.p))=0,_xlpm.p=0),"",_xlpm.p))</f>
        <v/>
      </c>
      <c r="C925" s="53"/>
      <c r="D925" s="6"/>
      <c r="E925" s="6"/>
      <c r="F925" s="6">
        <v>471</v>
      </c>
      <c r="G925" s="6" t="s">
        <v>27</v>
      </c>
      <c r="H925" s="6" t="s">
        <v>3652</v>
      </c>
    </row>
    <row r="926" spans="1:8" ht="18.75" customHeight="1" thickBot="1">
      <c r="A926" s="12"/>
      <c r="B926" s="54"/>
      <c r="C926" s="55"/>
      <c r="D926" s="6"/>
      <c r="E926" s="6"/>
      <c r="F926" s="6">
        <v>471</v>
      </c>
      <c r="G926" s="6" t="s">
        <v>27</v>
      </c>
      <c r="H926" s="6" t="s">
        <v>3652</v>
      </c>
    </row>
    <row r="927" spans="1:8" ht="58.5" customHeight="1" thickTop="1" thickBot="1">
      <c r="A927" s="8" t="s">
        <v>3211</v>
      </c>
      <c r="B927" s="56" t="s">
        <v>3657</v>
      </c>
      <c r="C927" s="73"/>
      <c r="D927" s="6"/>
      <c r="E927" s="6"/>
      <c r="F927" s="6">
        <v>472</v>
      </c>
      <c r="G927" s="6" t="s">
        <v>62</v>
      </c>
      <c r="H927" s="6" t="s">
        <v>3658</v>
      </c>
    </row>
    <row r="928" spans="1:8" ht="18.75" customHeight="1">
      <c r="A928" s="9"/>
      <c r="B928" s="74"/>
      <c r="C928" s="75"/>
      <c r="D928" s="6"/>
      <c r="E928" s="6"/>
      <c r="F928" s="6">
        <v>472</v>
      </c>
      <c r="G928" s="6" t="s">
        <v>62</v>
      </c>
      <c r="H928" s="6" t="s">
        <v>3658</v>
      </c>
    </row>
    <row r="929" spans="1:8" ht="18.75" customHeight="1">
      <c r="A929" s="10" t="s">
        <v>107</v>
      </c>
      <c r="B929" s="64" t="s">
        <v>3659</v>
      </c>
      <c r="C929" s="65"/>
      <c r="D929" s="6"/>
      <c r="E929" s="6"/>
      <c r="F929" s="6">
        <v>472</v>
      </c>
      <c r="G929" s="6" t="s">
        <v>62</v>
      </c>
      <c r="H929" s="6" t="s">
        <v>3658</v>
      </c>
    </row>
    <row r="930" spans="1:8" ht="18.75" customHeight="1">
      <c r="A930" s="10" t="s">
        <v>108</v>
      </c>
      <c r="B930" s="64" t="s">
        <v>3660</v>
      </c>
      <c r="C930" s="65"/>
      <c r="D930" s="6"/>
      <c r="E930" s="6"/>
      <c r="F930" s="6">
        <v>472</v>
      </c>
      <c r="G930" s="6" t="s">
        <v>62</v>
      </c>
      <c r="H930" s="6" t="s">
        <v>3658</v>
      </c>
    </row>
    <row r="931" spans="1:8" ht="18.75" customHeight="1">
      <c r="A931" s="10" t="s">
        <v>109</v>
      </c>
      <c r="B931" s="64" t="s">
        <v>3661</v>
      </c>
      <c r="C931" s="65"/>
      <c r="D931" s="6"/>
      <c r="E931" s="6"/>
      <c r="F931" s="6">
        <v>472</v>
      </c>
      <c r="G931" s="6" t="s">
        <v>62</v>
      </c>
      <c r="H931" s="6" t="s">
        <v>3658</v>
      </c>
    </row>
    <row r="932" spans="1:8" ht="18.75" customHeight="1">
      <c r="A932" s="10" t="s">
        <v>110</v>
      </c>
      <c r="B932" s="64" t="s">
        <v>3662</v>
      </c>
      <c r="C932" s="65"/>
      <c r="D932" s="6"/>
      <c r="E932" s="6"/>
      <c r="F932" s="6">
        <v>472</v>
      </c>
      <c r="G932" s="6" t="s">
        <v>62</v>
      </c>
      <c r="H932" s="6" t="s">
        <v>3658</v>
      </c>
    </row>
    <row r="933" spans="1:8" ht="18.75" customHeight="1">
      <c r="A933" s="10" t="s">
        <v>128</v>
      </c>
      <c r="B933" s="62" t="s">
        <v>3663</v>
      </c>
      <c r="C933" s="63"/>
      <c r="D933" s="6"/>
      <c r="E933" s="6"/>
      <c r="F933" s="6">
        <v>472</v>
      </c>
      <c r="G933" s="6" t="s">
        <v>62</v>
      </c>
      <c r="H933" s="6" t="s">
        <v>3658</v>
      </c>
    </row>
    <row r="934" spans="1:8" ht="18.75" customHeight="1" thickBot="1">
      <c r="A934" s="10"/>
      <c r="B934" s="66"/>
      <c r="C934" s="67"/>
      <c r="D934" s="6"/>
      <c r="E934" s="6"/>
      <c r="F934" s="6">
        <v>472</v>
      </c>
      <c r="G934" s="6" t="s">
        <v>62</v>
      </c>
      <c r="H934" s="6" t="s">
        <v>3658</v>
      </c>
    </row>
    <row r="935" spans="1:8" ht="18.75" customHeight="1" thickBot="1">
      <c r="A935" s="11" t="s">
        <v>111</v>
      </c>
      <c r="B935" s="25"/>
      <c r="C935" s="7"/>
      <c r="D935" s="6"/>
      <c r="E935" s="6"/>
      <c r="F935" s="6">
        <v>472</v>
      </c>
      <c r="G935" s="6" t="s">
        <v>62</v>
      </c>
      <c r="H935" s="6" t="s">
        <v>3658</v>
      </c>
    </row>
    <row r="936" spans="1:8" ht="18.75" customHeight="1">
      <c r="A936" s="10" t="s">
        <v>112</v>
      </c>
      <c r="B936" s="34" t="str">
        <f>_xlfn.LET(_xlpm.inp,$B$935,_xlpm.nInp,_xlfn.LET(_xlpm.raw,UPPER(TRIM($B$935)),_xlpm.clean,SUBSTITUTE(SUBSTITUTE(SUBSTITUTE(SUBSTITUTE(SUBSTITUTE(_xlpm.raw,"，",","),"、",","),"；",","),"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36" s="19"/>
      <c r="D936" s="6"/>
      <c r="E936" s="6"/>
      <c r="F936" s="6">
        <v>472</v>
      </c>
      <c r="G936" s="6" t="s">
        <v>62</v>
      </c>
      <c r="H936" s="6" t="s">
        <v>3658</v>
      </c>
    </row>
    <row r="937" spans="1:8" ht="18.75" customHeight="1">
      <c r="A937" s="10" t="s">
        <v>113</v>
      </c>
      <c r="B937" s="35" t="str">
        <f>_xlfn.LET(_xlpm.inp,$B$935,_xlpm.nStd,_xlfn.LET(_xlpm.raw,UPPER(TRIM($G$927)),_xlpm.clean,SUBSTITUTE(SUBSTITUTE(SUBSTITUTE(SUBSTITUTE(SUBSTITUTE(_xlpm.raw,"，",","),"、",","),"；",","),"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37" s="18"/>
      <c r="D937" s="6"/>
      <c r="E937" s="6"/>
      <c r="F937" s="6">
        <v>472</v>
      </c>
      <c r="G937" s="6" t="s">
        <v>62</v>
      </c>
      <c r="H937" s="6" t="s">
        <v>3658</v>
      </c>
    </row>
    <row r="938" spans="1:8" ht="76.5" customHeight="1">
      <c r="A938" s="37" t="s">
        <v>114</v>
      </c>
      <c r="B938" s="52" t="str">
        <f>_xlfn.LET(_xlpm.inp,$B$935,_xlpm.p,$H$927,IF(OR(LEN(TRIM(_xlpm.inp))=0,LEN(TRIM(_xlpm.p))=0,_xlpm.p=0),"",_xlpm.p))</f>
        <v/>
      </c>
      <c r="C938" s="53"/>
      <c r="D938" s="6"/>
      <c r="E938" s="6"/>
      <c r="F938" s="6">
        <v>472</v>
      </c>
      <c r="G938" s="6" t="s">
        <v>62</v>
      </c>
      <c r="H938" s="6" t="s">
        <v>3658</v>
      </c>
    </row>
    <row r="939" spans="1:8" ht="18.75" customHeight="1" thickBot="1">
      <c r="A939" s="12"/>
      <c r="B939" s="54"/>
      <c r="C939" s="55"/>
      <c r="D939" s="6"/>
      <c r="E939" s="6"/>
      <c r="F939" s="6">
        <v>472</v>
      </c>
      <c r="G939" s="6" t="s">
        <v>62</v>
      </c>
      <c r="H939" s="6" t="s">
        <v>3658</v>
      </c>
    </row>
    <row r="940" spans="1:8" ht="58.5" customHeight="1" thickTop="1" thickBot="1">
      <c r="A940" s="8" t="s">
        <v>3212</v>
      </c>
      <c r="B940" s="56" t="s">
        <v>3664</v>
      </c>
      <c r="C940" s="73"/>
      <c r="D940" s="6"/>
      <c r="E940" s="6"/>
      <c r="F940" s="6">
        <v>473</v>
      </c>
      <c r="G940" s="6" t="s">
        <v>18</v>
      </c>
      <c r="H940" s="6" t="s">
        <v>3665</v>
      </c>
    </row>
    <row r="941" spans="1:8" ht="18.75" customHeight="1">
      <c r="A941" s="9"/>
      <c r="B941" s="74"/>
      <c r="C941" s="75"/>
      <c r="D941" s="6"/>
      <c r="E941" s="6"/>
      <c r="F941" s="6">
        <v>473</v>
      </c>
      <c r="G941" s="6" t="s">
        <v>18</v>
      </c>
      <c r="H941" s="6" t="s">
        <v>3665</v>
      </c>
    </row>
    <row r="942" spans="1:8" ht="18.75" customHeight="1">
      <c r="A942" s="10" t="s">
        <v>107</v>
      </c>
      <c r="B942" s="64" t="s">
        <v>3666</v>
      </c>
      <c r="C942" s="65"/>
      <c r="D942" s="6"/>
      <c r="E942" s="6"/>
      <c r="F942" s="6">
        <v>473</v>
      </c>
      <c r="G942" s="6" t="s">
        <v>18</v>
      </c>
      <c r="H942" s="6" t="s">
        <v>3665</v>
      </c>
    </row>
    <row r="943" spans="1:8" ht="18.75" customHeight="1">
      <c r="A943" s="10" t="s">
        <v>108</v>
      </c>
      <c r="B943" s="64" t="s">
        <v>3667</v>
      </c>
      <c r="C943" s="65"/>
      <c r="D943" s="6"/>
      <c r="E943" s="6"/>
      <c r="F943" s="6">
        <v>473</v>
      </c>
      <c r="G943" s="6" t="s">
        <v>18</v>
      </c>
      <c r="H943" s="6" t="s">
        <v>3665</v>
      </c>
    </row>
    <row r="944" spans="1:8" ht="18.75" customHeight="1">
      <c r="A944" s="10" t="s">
        <v>109</v>
      </c>
      <c r="B944" s="64" t="s">
        <v>3668</v>
      </c>
      <c r="C944" s="65"/>
      <c r="D944" s="6"/>
      <c r="E944" s="6"/>
      <c r="F944" s="6">
        <v>473</v>
      </c>
      <c r="G944" s="6" t="s">
        <v>18</v>
      </c>
      <c r="H944" s="6" t="s">
        <v>3665</v>
      </c>
    </row>
    <row r="945" spans="1:8" ht="18.75" customHeight="1">
      <c r="A945" s="10" t="s">
        <v>110</v>
      </c>
      <c r="B945" s="64" t="s">
        <v>3669</v>
      </c>
      <c r="C945" s="65"/>
      <c r="D945" s="6"/>
      <c r="E945" s="6"/>
      <c r="F945" s="6">
        <v>473</v>
      </c>
      <c r="G945" s="6" t="s">
        <v>18</v>
      </c>
      <c r="H945" s="6" t="s">
        <v>3665</v>
      </c>
    </row>
    <row r="946" spans="1:8" ht="18.75" customHeight="1">
      <c r="A946" s="10"/>
      <c r="B946" s="62"/>
      <c r="C946" s="63"/>
      <c r="D946" s="6"/>
      <c r="E946" s="6"/>
      <c r="F946" s="6">
        <v>473</v>
      </c>
      <c r="G946" s="6" t="s">
        <v>18</v>
      </c>
      <c r="H946" s="6" t="s">
        <v>3665</v>
      </c>
    </row>
    <row r="947" spans="1:8" ht="18.75" customHeight="1" thickBot="1">
      <c r="A947" s="10"/>
      <c r="B947" s="66"/>
      <c r="C947" s="67"/>
      <c r="D947" s="6"/>
      <c r="E947" s="6"/>
      <c r="F947" s="6">
        <v>473</v>
      </c>
      <c r="G947" s="6" t="s">
        <v>18</v>
      </c>
      <c r="H947" s="6" t="s">
        <v>3665</v>
      </c>
    </row>
    <row r="948" spans="1:8" ht="18.75" customHeight="1" thickBot="1">
      <c r="A948" s="11" t="s">
        <v>111</v>
      </c>
      <c r="B948" s="25"/>
      <c r="C948" s="7"/>
      <c r="D948" s="6"/>
      <c r="E948" s="6"/>
      <c r="F948" s="6">
        <v>473</v>
      </c>
      <c r="G948" s="6" t="s">
        <v>18</v>
      </c>
      <c r="H948" s="6" t="s">
        <v>3665</v>
      </c>
    </row>
    <row r="949" spans="1:8" ht="18.75" customHeight="1">
      <c r="A949" s="10" t="s">
        <v>112</v>
      </c>
      <c r="B949" s="34" t="str">
        <f>_xlfn.LET(_xlpm.inp,$B$948,_xlpm.nInp,_xlfn.LET(_xlpm.raw,UPPER(TRIM($B$948)),_xlpm.clean,SUBSTITUTE(SUBSTITUTE(SUBSTITUTE(SUBSTITUTE(SUBSTITUTE(_xlpm.raw,"，",","),"、",","),"；",","),"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49" s="19"/>
      <c r="D949" s="6"/>
      <c r="E949" s="6"/>
      <c r="F949" s="6">
        <v>473</v>
      </c>
      <c r="G949" s="6" t="s">
        <v>18</v>
      </c>
      <c r="H949" s="6" t="s">
        <v>3665</v>
      </c>
    </row>
    <row r="950" spans="1:8" ht="18.75" customHeight="1">
      <c r="A950" s="10" t="s">
        <v>113</v>
      </c>
      <c r="B950" s="35" t="str">
        <f>_xlfn.LET(_xlpm.inp,$B$948,_xlpm.nStd,_xlfn.LET(_xlpm.raw,UPPER(TRIM($G$940)),_xlpm.clean,SUBSTITUTE(SUBSTITUTE(SUBSTITUTE(SUBSTITUTE(SUBSTITUTE(_xlpm.raw,"，",","),"、",","),"；",","),"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50" s="18"/>
      <c r="D950" s="6"/>
      <c r="E950" s="6"/>
      <c r="F950" s="6">
        <v>473</v>
      </c>
      <c r="G950" s="6" t="s">
        <v>18</v>
      </c>
      <c r="H950" s="6" t="s">
        <v>3665</v>
      </c>
    </row>
    <row r="951" spans="1:8" ht="76.5" customHeight="1">
      <c r="A951" s="37" t="s">
        <v>114</v>
      </c>
      <c r="B951" s="52" t="str">
        <f>_xlfn.LET(_xlpm.inp,$B$948,_xlpm.p,$H$940,IF(OR(LEN(TRIM(_xlpm.inp))=0,LEN(TRIM(_xlpm.p))=0,_xlpm.p=0),"",_xlpm.p))</f>
        <v/>
      </c>
      <c r="C951" s="53"/>
      <c r="D951" s="6"/>
      <c r="E951" s="6"/>
      <c r="F951" s="6">
        <v>473</v>
      </c>
      <c r="G951" s="6" t="s">
        <v>18</v>
      </c>
      <c r="H951" s="6" t="s">
        <v>3665</v>
      </c>
    </row>
    <row r="952" spans="1:8" ht="18.75" customHeight="1" thickBot="1">
      <c r="A952" s="12"/>
      <c r="B952" s="54"/>
      <c r="C952" s="55"/>
      <c r="D952" s="6"/>
      <c r="E952" s="6"/>
      <c r="F952" s="6">
        <v>473</v>
      </c>
      <c r="G952" s="6" t="s">
        <v>18</v>
      </c>
      <c r="H952" s="6" t="s">
        <v>3665</v>
      </c>
    </row>
    <row r="953" spans="1:8" ht="58.5" customHeight="1" thickTop="1" thickBot="1">
      <c r="A953" s="8" t="s">
        <v>3213</v>
      </c>
      <c r="B953" s="56" t="s">
        <v>3670</v>
      </c>
      <c r="C953" s="73"/>
      <c r="D953" s="6"/>
      <c r="E953" s="6"/>
      <c r="F953" s="6">
        <v>474</v>
      </c>
      <c r="G953" s="6" t="s">
        <v>27</v>
      </c>
      <c r="H953" s="6" t="s">
        <v>3671</v>
      </c>
    </row>
    <row r="954" spans="1:8" ht="18.75" customHeight="1">
      <c r="A954" s="9"/>
      <c r="B954" s="74"/>
      <c r="C954" s="75"/>
      <c r="D954" s="6"/>
      <c r="E954" s="6"/>
      <c r="F954" s="6">
        <v>474</v>
      </c>
      <c r="G954" s="6" t="s">
        <v>27</v>
      </c>
      <c r="H954" s="6" t="s">
        <v>3671</v>
      </c>
    </row>
    <row r="955" spans="1:8" ht="18.75" customHeight="1">
      <c r="A955" s="10" t="s">
        <v>107</v>
      </c>
      <c r="B955" s="64" t="s">
        <v>3672</v>
      </c>
      <c r="C955" s="65"/>
      <c r="D955" s="6"/>
      <c r="E955" s="6"/>
      <c r="F955" s="6">
        <v>474</v>
      </c>
      <c r="G955" s="6" t="s">
        <v>27</v>
      </c>
      <c r="H955" s="6" t="s">
        <v>3671</v>
      </c>
    </row>
    <row r="956" spans="1:8" ht="18.75" customHeight="1">
      <c r="A956" s="10" t="s">
        <v>108</v>
      </c>
      <c r="B956" s="64" t="s">
        <v>3673</v>
      </c>
      <c r="C956" s="65"/>
      <c r="D956" s="6"/>
      <c r="E956" s="6"/>
      <c r="F956" s="6">
        <v>474</v>
      </c>
      <c r="G956" s="6" t="s">
        <v>27</v>
      </c>
      <c r="H956" s="6" t="s">
        <v>3671</v>
      </c>
    </row>
    <row r="957" spans="1:8" ht="18.75" customHeight="1">
      <c r="A957" s="10" t="s">
        <v>109</v>
      </c>
      <c r="B957" s="64" t="s">
        <v>3674</v>
      </c>
      <c r="C957" s="65"/>
      <c r="D957" s="6"/>
      <c r="E957" s="6"/>
      <c r="F957" s="6">
        <v>474</v>
      </c>
      <c r="G957" s="6" t="s">
        <v>27</v>
      </c>
      <c r="H957" s="6" t="s">
        <v>3671</v>
      </c>
    </row>
    <row r="958" spans="1:8" ht="18.75" customHeight="1">
      <c r="A958" s="10" t="s">
        <v>110</v>
      </c>
      <c r="B958" s="64" t="s">
        <v>3675</v>
      </c>
      <c r="C958" s="65"/>
      <c r="D958" s="6"/>
      <c r="E958" s="6"/>
      <c r="F958" s="6">
        <v>474</v>
      </c>
      <c r="G958" s="6" t="s">
        <v>27</v>
      </c>
      <c r="H958" s="6" t="s">
        <v>3671</v>
      </c>
    </row>
    <row r="959" spans="1:8" ht="18.75" customHeight="1">
      <c r="A959" s="10"/>
      <c r="B959" s="62"/>
      <c r="C959" s="63"/>
      <c r="D959" s="6"/>
      <c r="E959" s="6"/>
      <c r="F959" s="6">
        <v>474</v>
      </c>
      <c r="G959" s="6" t="s">
        <v>27</v>
      </c>
      <c r="H959" s="6" t="s">
        <v>3671</v>
      </c>
    </row>
    <row r="960" spans="1:8" ht="18.75" customHeight="1" thickBot="1">
      <c r="A960" s="10"/>
      <c r="B960" s="66"/>
      <c r="C960" s="67"/>
      <c r="D960" s="6"/>
      <c r="E960" s="6"/>
      <c r="F960" s="6">
        <v>474</v>
      </c>
      <c r="G960" s="6" t="s">
        <v>27</v>
      </c>
      <c r="H960" s="6" t="s">
        <v>3671</v>
      </c>
    </row>
    <row r="961" spans="1:8" ht="18.75" customHeight="1" thickBot="1">
      <c r="A961" s="11" t="s">
        <v>111</v>
      </c>
      <c r="B961" s="25"/>
      <c r="C961" s="7"/>
      <c r="D961" s="6"/>
      <c r="E961" s="6"/>
      <c r="F961" s="6">
        <v>474</v>
      </c>
      <c r="G961" s="6" t="s">
        <v>27</v>
      </c>
      <c r="H961" s="6" t="s">
        <v>3671</v>
      </c>
    </row>
    <row r="962" spans="1:8" ht="18.75" customHeight="1">
      <c r="A962" s="10" t="s">
        <v>112</v>
      </c>
      <c r="B962" s="34" t="str">
        <f>_xlfn.LET(_xlpm.inp,$B$961,_xlpm.nInp,_xlfn.LET(_xlpm.raw,UPPER(TRIM($B$961)),_xlpm.clean,SUBSTITUTE(SUBSTITUTE(SUBSTITUTE(SUBSTITUTE(SUBSTITUTE(_xlpm.raw,"，",","),"、",","),"；",","),"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62" s="19"/>
      <c r="D962" s="6"/>
      <c r="E962" s="6"/>
      <c r="F962" s="6">
        <v>474</v>
      </c>
      <c r="G962" s="6" t="s">
        <v>27</v>
      </c>
      <c r="H962" s="6" t="s">
        <v>3671</v>
      </c>
    </row>
    <row r="963" spans="1:8" ht="18.75" customHeight="1">
      <c r="A963" s="10" t="s">
        <v>113</v>
      </c>
      <c r="B963" s="35" t="str">
        <f>_xlfn.LET(_xlpm.inp,$B$961,_xlpm.nStd,_xlfn.LET(_xlpm.raw,UPPER(TRIM($G$953)),_xlpm.clean,SUBSTITUTE(SUBSTITUTE(SUBSTITUTE(SUBSTITUTE(SUBSTITUTE(_xlpm.raw,"，",","),"、",","),"；",","),"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63" s="18"/>
      <c r="D963" s="6"/>
      <c r="E963" s="6"/>
      <c r="F963" s="6">
        <v>474</v>
      </c>
      <c r="G963" s="6" t="s">
        <v>27</v>
      </c>
      <c r="H963" s="6" t="s">
        <v>3671</v>
      </c>
    </row>
    <row r="964" spans="1:8" ht="76.5" customHeight="1">
      <c r="A964" s="37" t="s">
        <v>114</v>
      </c>
      <c r="B964" s="52" t="str">
        <f>_xlfn.LET(_xlpm.inp,$B$961,_xlpm.p,$H$953,IF(OR(LEN(TRIM(_xlpm.inp))=0,LEN(TRIM(_xlpm.p))=0,_xlpm.p=0),"",_xlpm.p))</f>
        <v/>
      </c>
      <c r="C964" s="53"/>
      <c r="D964" s="6"/>
      <c r="E964" s="6"/>
      <c r="F964" s="6">
        <v>474</v>
      </c>
      <c r="G964" s="6" t="s">
        <v>27</v>
      </c>
      <c r="H964" s="6" t="s">
        <v>3671</v>
      </c>
    </row>
    <row r="965" spans="1:8" ht="18.75" customHeight="1" thickBot="1">
      <c r="A965" s="12"/>
      <c r="B965" s="54"/>
      <c r="C965" s="55"/>
      <c r="D965" s="6"/>
      <c r="E965" s="6"/>
      <c r="F965" s="6">
        <v>474</v>
      </c>
      <c r="G965" s="6" t="s">
        <v>27</v>
      </c>
      <c r="H965" s="6" t="s">
        <v>3671</v>
      </c>
    </row>
    <row r="966" spans="1:8" ht="58.5" customHeight="1" thickTop="1" thickBot="1">
      <c r="A966" s="8" t="s">
        <v>3214</v>
      </c>
      <c r="B966" s="56" t="s">
        <v>3676</v>
      </c>
      <c r="C966" s="73"/>
      <c r="D966" s="6"/>
      <c r="E966" s="6"/>
      <c r="F966" s="6">
        <v>475</v>
      </c>
      <c r="G966" s="6" t="s">
        <v>18</v>
      </c>
      <c r="H966" s="6" t="s">
        <v>3677</v>
      </c>
    </row>
    <row r="967" spans="1:8" ht="18.75" customHeight="1">
      <c r="A967" s="9"/>
      <c r="B967" s="74"/>
      <c r="C967" s="75"/>
      <c r="D967" s="6"/>
      <c r="E967" s="6"/>
      <c r="F967" s="6">
        <v>475</v>
      </c>
      <c r="G967" s="6" t="s">
        <v>18</v>
      </c>
      <c r="H967" s="6" t="s">
        <v>3677</v>
      </c>
    </row>
    <row r="968" spans="1:8" ht="18.75" customHeight="1">
      <c r="A968" s="10" t="s">
        <v>107</v>
      </c>
      <c r="B968" s="64" t="s">
        <v>3678</v>
      </c>
      <c r="C968" s="65"/>
      <c r="D968" s="6"/>
      <c r="E968" s="6"/>
      <c r="F968" s="6">
        <v>475</v>
      </c>
      <c r="G968" s="6" t="s">
        <v>18</v>
      </c>
      <c r="H968" s="6" t="s">
        <v>3677</v>
      </c>
    </row>
    <row r="969" spans="1:8" ht="18.75" customHeight="1">
      <c r="A969" s="10" t="s">
        <v>108</v>
      </c>
      <c r="B969" s="64" t="s">
        <v>3679</v>
      </c>
      <c r="C969" s="65"/>
      <c r="D969" s="6"/>
      <c r="E969" s="6"/>
      <c r="F969" s="6">
        <v>475</v>
      </c>
      <c r="G969" s="6" t="s">
        <v>18</v>
      </c>
      <c r="H969" s="6" t="s">
        <v>3677</v>
      </c>
    </row>
    <row r="970" spans="1:8" ht="18.75" customHeight="1">
      <c r="A970" s="10" t="s">
        <v>109</v>
      </c>
      <c r="B970" s="64" t="s">
        <v>3680</v>
      </c>
      <c r="C970" s="65"/>
      <c r="D970" s="6"/>
      <c r="E970" s="6"/>
      <c r="F970" s="6">
        <v>475</v>
      </c>
      <c r="G970" s="6" t="s">
        <v>18</v>
      </c>
      <c r="H970" s="6" t="s">
        <v>3677</v>
      </c>
    </row>
    <row r="971" spans="1:8" ht="18.75" customHeight="1">
      <c r="A971" s="10" t="s">
        <v>110</v>
      </c>
      <c r="B971" s="64" t="s">
        <v>3681</v>
      </c>
      <c r="C971" s="65"/>
      <c r="D971" s="6"/>
      <c r="E971" s="6"/>
      <c r="F971" s="6">
        <v>475</v>
      </c>
      <c r="G971" s="6" t="s">
        <v>18</v>
      </c>
      <c r="H971" s="6" t="s">
        <v>3677</v>
      </c>
    </row>
    <row r="972" spans="1:8" ht="18.75" customHeight="1">
      <c r="A972" s="10"/>
      <c r="B972" s="62"/>
      <c r="C972" s="63"/>
      <c r="D972" s="6"/>
      <c r="E972" s="6"/>
      <c r="F972" s="6">
        <v>475</v>
      </c>
      <c r="G972" s="6" t="s">
        <v>18</v>
      </c>
      <c r="H972" s="6" t="s">
        <v>3677</v>
      </c>
    </row>
    <row r="973" spans="1:8" ht="18.75" customHeight="1" thickBot="1">
      <c r="A973" s="10"/>
      <c r="B973" s="66"/>
      <c r="C973" s="67"/>
      <c r="D973" s="6"/>
      <c r="E973" s="6"/>
      <c r="F973" s="6">
        <v>475</v>
      </c>
      <c r="G973" s="6" t="s">
        <v>18</v>
      </c>
      <c r="H973" s="6" t="s">
        <v>3677</v>
      </c>
    </row>
    <row r="974" spans="1:8" ht="18.75" customHeight="1" thickBot="1">
      <c r="A974" s="11" t="s">
        <v>111</v>
      </c>
      <c r="B974" s="25"/>
      <c r="C974" s="7"/>
      <c r="D974" s="6"/>
      <c r="E974" s="6"/>
      <c r="F974" s="6">
        <v>475</v>
      </c>
      <c r="G974" s="6" t="s">
        <v>18</v>
      </c>
      <c r="H974" s="6" t="s">
        <v>3677</v>
      </c>
    </row>
    <row r="975" spans="1:8" ht="18.75" customHeight="1">
      <c r="A975" s="10" t="s">
        <v>112</v>
      </c>
      <c r="B975" s="34" t="str">
        <f>_xlfn.LET(_xlpm.inp,$B$974,_xlpm.nInp,_xlfn.LET(_xlpm.raw,UPPER(TRIM($B$974)),_xlpm.clean,SUBSTITUTE(SUBSTITUTE(SUBSTITUTE(SUBSTITUTE(SUBSTITUTE(_xlpm.raw,"，",","),"、",","),"；",","),"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75" s="19"/>
      <c r="D975" s="6"/>
      <c r="E975" s="6"/>
      <c r="F975" s="6">
        <v>475</v>
      </c>
      <c r="G975" s="6" t="s">
        <v>18</v>
      </c>
      <c r="H975" s="6" t="s">
        <v>3677</v>
      </c>
    </row>
    <row r="976" spans="1:8" ht="18.75" customHeight="1">
      <c r="A976" s="10" t="s">
        <v>113</v>
      </c>
      <c r="B976" s="35" t="str">
        <f>_xlfn.LET(_xlpm.inp,$B$974,_xlpm.nStd,_xlfn.LET(_xlpm.raw,UPPER(TRIM($G$966)),_xlpm.clean,SUBSTITUTE(SUBSTITUTE(SUBSTITUTE(SUBSTITUTE(SUBSTITUTE(_xlpm.raw,"，",","),"、",","),"；",","),"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76" s="18"/>
      <c r="D976" s="6"/>
      <c r="E976" s="6"/>
      <c r="F976" s="6">
        <v>475</v>
      </c>
      <c r="G976" s="6" t="s">
        <v>18</v>
      </c>
      <c r="H976" s="6" t="s">
        <v>3677</v>
      </c>
    </row>
    <row r="977" spans="1:8" ht="76.5" customHeight="1">
      <c r="A977" s="37" t="s">
        <v>114</v>
      </c>
      <c r="B977" s="52" t="str">
        <f>_xlfn.LET(_xlpm.inp,$B$974,_xlpm.p,$H$966,IF(OR(LEN(TRIM(_xlpm.inp))=0,LEN(TRIM(_xlpm.p))=0,_xlpm.p=0),"",_xlpm.p))</f>
        <v/>
      </c>
      <c r="C977" s="53"/>
      <c r="D977" s="6"/>
      <c r="E977" s="6"/>
      <c r="F977" s="6">
        <v>475</v>
      </c>
      <c r="G977" s="6" t="s">
        <v>18</v>
      </c>
      <c r="H977" s="6" t="s">
        <v>3677</v>
      </c>
    </row>
    <row r="978" spans="1:8" ht="18.75" customHeight="1" thickBot="1">
      <c r="A978" s="12"/>
      <c r="B978" s="54"/>
      <c r="C978" s="55"/>
      <c r="D978" s="6"/>
      <c r="E978" s="6"/>
      <c r="F978" s="6">
        <v>475</v>
      </c>
      <c r="G978" s="6" t="s">
        <v>18</v>
      </c>
      <c r="H978" s="6" t="s">
        <v>3677</v>
      </c>
    </row>
    <row r="979" spans="1:8" ht="58.5" customHeight="1" thickTop="1" thickBot="1">
      <c r="A979" s="8" t="s">
        <v>3215</v>
      </c>
      <c r="B979" s="56" t="s">
        <v>3682</v>
      </c>
      <c r="C979" s="73"/>
      <c r="D979" s="6"/>
      <c r="E979" s="6"/>
      <c r="F979" s="6">
        <v>476</v>
      </c>
      <c r="G979" s="6" t="s">
        <v>18</v>
      </c>
      <c r="H979" s="6" t="s">
        <v>3683</v>
      </c>
    </row>
    <row r="980" spans="1:8" ht="18.75" customHeight="1">
      <c r="A980" s="9"/>
      <c r="B980" s="74"/>
      <c r="C980" s="75"/>
      <c r="D980" s="6"/>
      <c r="E980" s="6"/>
      <c r="F980" s="6">
        <v>476</v>
      </c>
      <c r="G980" s="6" t="s">
        <v>18</v>
      </c>
      <c r="H980" s="6" t="s">
        <v>3683</v>
      </c>
    </row>
    <row r="981" spans="1:8" ht="18.75" customHeight="1">
      <c r="A981" s="10" t="s">
        <v>107</v>
      </c>
      <c r="B981" s="64" t="s">
        <v>3684</v>
      </c>
      <c r="C981" s="65"/>
      <c r="D981" s="6"/>
      <c r="E981" s="6"/>
      <c r="F981" s="6">
        <v>476</v>
      </c>
      <c r="G981" s="6" t="s">
        <v>18</v>
      </c>
      <c r="H981" s="6" t="s">
        <v>3683</v>
      </c>
    </row>
    <row r="982" spans="1:8" ht="18.75" customHeight="1">
      <c r="A982" s="10" t="s">
        <v>108</v>
      </c>
      <c r="B982" s="64" t="s">
        <v>3685</v>
      </c>
      <c r="C982" s="65"/>
      <c r="D982" s="6"/>
      <c r="E982" s="6"/>
      <c r="F982" s="6">
        <v>476</v>
      </c>
      <c r="G982" s="6" t="s">
        <v>18</v>
      </c>
      <c r="H982" s="6" t="s">
        <v>3683</v>
      </c>
    </row>
    <row r="983" spans="1:8" ht="18.75" customHeight="1">
      <c r="A983" s="10" t="s">
        <v>109</v>
      </c>
      <c r="B983" s="64" t="s">
        <v>3686</v>
      </c>
      <c r="C983" s="65"/>
      <c r="D983" s="6"/>
      <c r="E983" s="6"/>
      <c r="F983" s="6">
        <v>476</v>
      </c>
      <c r="G983" s="6" t="s">
        <v>18</v>
      </c>
      <c r="H983" s="6" t="s">
        <v>3683</v>
      </c>
    </row>
    <row r="984" spans="1:8" ht="18.75" customHeight="1">
      <c r="A984" s="10" t="s">
        <v>110</v>
      </c>
      <c r="B984" s="64" t="s">
        <v>3687</v>
      </c>
      <c r="C984" s="65"/>
      <c r="D984" s="6"/>
      <c r="E984" s="6"/>
      <c r="F984" s="6">
        <v>476</v>
      </c>
      <c r="G984" s="6" t="s">
        <v>18</v>
      </c>
      <c r="H984" s="6" t="s">
        <v>3683</v>
      </c>
    </row>
    <row r="985" spans="1:8" ht="18.75" customHeight="1">
      <c r="A985" s="10"/>
      <c r="B985" s="62"/>
      <c r="C985" s="63"/>
      <c r="D985" s="6"/>
      <c r="E985" s="6"/>
      <c r="F985" s="6">
        <v>476</v>
      </c>
      <c r="G985" s="6" t="s">
        <v>18</v>
      </c>
      <c r="H985" s="6" t="s">
        <v>3683</v>
      </c>
    </row>
    <row r="986" spans="1:8" ht="18.75" customHeight="1" thickBot="1">
      <c r="A986" s="10"/>
      <c r="B986" s="66"/>
      <c r="C986" s="67"/>
      <c r="D986" s="6"/>
      <c r="E986" s="6"/>
      <c r="F986" s="6">
        <v>476</v>
      </c>
      <c r="G986" s="6" t="s">
        <v>18</v>
      </c>
      <c r="H986" s="6" t="s">
        <v>3683</v>
      </c>
    </row>
    <row r="987" spans="1:8" ht="18.75" customHeight="1" thickBot="1">
      <c r="A987" s="11" t="s">
        <v>111</v>
      </c>
      <c r="B987" s="25"/>
      <c r="C987" s="7"/>
      <c r="D987" s="6"/>
      <c r="E987" s="6"/>
      <c r="F987" s="6">
        <v>476</v>
      </c>
      <c r="G987" s="6" t="s">
        <v>18</v>
      </c>
      <c r="H987" s="6" t="s">
        <v>3683</v>
      </c>
    </row>
    <row r="988" spans="1:8" ht="18.75" customHeight="1">
      <c r="A988" s="10" t="s">
        <v>112</v>
      </c>
      <c r="B988" s="34" t="str">
        <f>_xlfn.LET(_xlpm.inp,$B$987,_xlpm.nInp,_xlfn.LET(_xlpm.raw,UPPER(TRIM($B$987)),_xlpm.clean,SUBSTITUTE(SUBSTITUTE(SUBSTITUTE(SUBSTITUTE(SUBSTITUTE(_xlpm.raw,"，",","),"、",","),"；",","),"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88" s="19"/>
      <c r="D988" s="6"/>
      <c r="E988" s="6"/>
      <c r="F988" s="6">
        <v>476</v>
      </c>
      <c r="G988" s="6" t="s">
        <v>18</v>
      </c>
      <c r="H988" s="6" t="s">
        <v>3683</v>
      </c>
    </row>
    <row r="989" spans="1:8" ht="18.75" customHeight="1">
      <c r="A989" s="10" t="s">
        <v>113</v>
      </c>
      <c r="B989" s="35" t="str">
        <f>_xlfn.LET(_xlpm.inp,$B$987,_xlpm.nStd,_xlfn.LET(_xlpm.raw,UPPER(TRIM($G$979)),_xlpm.clean,SUBSTITUTE(SUBSTITUTE(SUBSTITUTE(SUBSTITUTE(SUBSTITUTE(_xlpm.raw,"，",","),"、",","),"；",","),"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89" s="18"/>
      <c r="D989" s="6"/>
      <c r="E989" s="6"/>
      <c r="F989" s="6">
        <v>476</v>
      </c>
      <c r="G989" s="6" t="s">
        <v>18</v>
      </c>
      <c r="H989" s="6" t="s">
        <v>3683</v>
      </c>
    </row>
    <row r="990" spans="1:8" ht="76.5" customHeight="1">
      <c r="A990" s="37" t="s">
        <v>114</v>
      </c>
      <c r="B990" s="52" t="str">
        <f>_xlfn.LET(_xlpm.inp,$B$987,_xlpm.p,$H$979,IF(OR(LEN(TRIM(_xlpm.inp))=0,LEN(TRIM(_xlpm.p))=0,_xlpm.p=0),"",_xlpm.p))</f>
        <v/>
      </c>
      <c r="C990" s="53"/>
      <c r="D990" s="6"/>
      <c r="E990" s="6"/>
      <c r="F990" s="6">
        <v>476</v>
      </c>
      <c r="G990" s="6" t="s">
        <v>18</v>
      </c>
      <c r="H990" s="6" t="s">
        <v>3683</v>
      </c>
    </row>
    <row r="991" spans="1:8" ht="18.75" customHeight="1" thickBot="1">
      <c r="A991" s="12"/>
      <c r="B991" s="54"/>
      <c r="C991" s="55"/>
      <c r="D991" s="6"/>
      <c r="E991" s="6"/>
      <c r="F991" s="6">
        <v>476</v>
      </c>
      <c r="G991" s="6" t="s">
        <v>18</v>
      </c>
      <c r="H991" s="6" t="s">
        <v>3683</v>
      </c>
    </row>
    <row r="992" spans="1:8" ht="58.5" customHeight="1" thickTop="1" thickBot="1">
      <c r="A992" s="8" t="s">
        <v>3216</v>
      </c>
      <c r="B992" s="56" t="s">
        <v>3688</v>
      </c>
      <c r="C992" s="73"/>
      <c r="D992" s="6"/>
      <c r="E992" s="6"/>
      <c r="F992" s="6">
        <v>477</v>
      </c>
      <c r="G992" s="6" t="s">
        <v>18</v>
      </c>
      <c r="H992" s="6" t="s">
        <v>3689</v>
      </c>
    </row>
    <row r="993" spans="1:8" ht="18.75" customHeight="1">
      <c r="A993" s="9"/>
      <c r="B993" s="74"/>
      <c r="C993" s="75"/>
      <c r="D993" s="6"/>
      <c r="E993" s="6"/>
      <c r="F993" s="6">
        <v>477</v>
      </c>
      <c r="G993" s="6" t="s">
        <v>18</v>
      </c>
      <c r="H993" s="6" t="s">
        <v>3689</v>
      </c>
    </row>
    <row r="994" spans="1:8" ht="18.75" customHeight="1">
      <c r="A994" s="10" t="s">
        <v>107</v>
      </c>
      <c r="B994" s="64" t="s">
        <v>3690</v>
      </c>
      <c r="C994" s="65"/>
      <c r="D994" s="6"/>
      <c r="E994" s="6"/>
      <c r="F994" s="6">
        <v>477</v>
      </c>
      <c r="G994" s="6" t="s">
        <v>18</v>
      </c>
      <c r="H994" s="6" t="s">
        <v>3689</v>
      </c>
    </row>
    <row r="995" spans="1:8" ht="18.75" customHeight="1">
      <c r="A995" s="10" t="s">
        <v>108</v>
      </c>
      <c r="B995" s="64" t="s">
        <v>3691</v>
      </c>
      <c r="C995" s="65"/>
      <c r="D995" s="6"/>
      <c r="E995" s="6"/>
      <c r="F995" s="6">
        <v>477</v>
      </c>
      <c r="G995" s="6" t="s">
        <v>18</v>
      </c>
      <c r="H995" s="6" t="s">
        <v>3689</v>
      </c>
    </row>
    <row r="996" spans="1:8" ht="18.75" customHeight="1">
      <c r="A996" s="10" t="s">
        <v>109</v>
      </c>
      <c r="B996" s="64" t="s">
        <v>3692</v>
      </c>
      <c r="C996" s="65"/>
      <c r="D996" s="6"/>
      <c r="E996" s="6"/>
      <c r="F996" s="6">
        <v>477</v>
      </c>
      <c r="G996" s="6" t="s">
        <v>18</v>
      </c>
      <c r="H996" s="6" t="s">
        <v>3689</v>
      </c>
    </row>
    <row r="997" spans="1:8" ht="18.75" customHeight="1">
      <c r="A997" s="10" t="s">
        <v>110</v>
      </c>
      <c r="B997" s="64" t="s">
        <v>3693</v>
      </c>
      <c r="C997" s="65"/>
      <c r="D997" s="6"/>
      <c r="E997" s="6"/>
      <c r="F997" s="6">
        <v>477</v>
      </c>
      <c r="G997" s="6" t="s">
        <v>18</v>
      </c>
      <c r="H997" s="6" t="s">
        <v>3689</v>
      </c>
    </row>
    <row r="998" spans="1:8" ht="18.75" customHeight="1">
      <c r="A998" s="10"/>
      <c r="B998" s="62"/>
      <c r="C998" s="63"/>
      <c r="D998" s="6"/>
      <c r="E998" s="6"/>
      <c r="F998" s="6">
        <v>477</v>
      </c>
      <c r="G998" s="6" t="s">
        <v>18</v>
      </c>
      <c r="H998" s="6" t="s">
        <v>3689</v>
      </c>
    </row>
    <row r="999" spans="1:8" ht="18.75" customHeight="1" thickBot="1">
      <c r="A999" s="10"/>
      <c r="B999" s="66"/>
      <c r="C999" s="67"/>
      <c r="D999" s="6"/>
      <c r="E999" s="6"/>
      <c r="F999" s="6">
        <v>477</v>
      </c>
      <c r="G999" s="6" t="s">
        <v>18</v>
      </c>
      <c r="H999" s="6" t="s">
        <v>3689</v>
      </c>
    </row>
    <row r="1000" spans="1:8" ht="18.75" customHeight="1" thickBot="1">
      <c r="A1000" s="11" t="s">
        <v>111</v>
      </c>
      <c r="B1000" s="25"/>
      <c r="C1000" s="7"/>
      <c r="D1000" s="6"/>
      <c r="E1000" s="6"/>
      <c r="F1000" s="6">
        <v>477</v>
      </c>
      <c r="G1000" s="6" t="s">
        <v>18</v>
      </c>
      <c r="H1000" s="6" t="s">
        <v>3689</v>
      </c>
    </row>
    <row r="1001" spans="1:8" ht="18.75" customHeight="1">
      <c r="A1001" s="10" t="s">
        <v>112</v>
      </c>
      <c r="B1001" s="34" t="str">
        <f>_xlfn.LET(_xlpm.inp,$B$1000,_xlpm.nInp,_xlfn.LET(_xlpm.raw,UPPER(TRIM($B$1000)),_xlpm.clean,SUBSTITUTE(SUBSTITUTE(SUBSTITUTE(SUBSTITUTE(SUBSTITUTE(_xlpm.raw,"，",","),"、",","),"；",","),"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01" s="19"/>
      <c r="D1001" s="6"/>
      <c r="E1001" s="6"/>
      <c r="F1001" s="6">
        <v>477</v>
      </c>
      <c r="G1001" s="6" t="s">
        <v>18</v>
      </c>
      <c r="H1001" s="6" t="s">
        <v>3689</v>
      </c>
    </row>
    <row r="1002" spans="1:8" ht="18.75" customHeight="1">
      <c r="A1002" s="10" t="s">
        <v>113</v>
      </c>
      <c r="B1002" s="35" t="str">
        <f>_xlfn.LET(_xlpm.inp,$B$1000,_xlpm.nStd,_xlfn.LET(_xlpm.raw,UPPER(TRIM($G$992)),_xlpm.clean,SUBSTITUTE(SUBSTITUTE(SUBSTITUTE(SUBSTITUTE(SUBSTITUTE(_xlpm.raw,"，",","),"、",","),"；",","),"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02" s="18"/>
      <c r="D1002" s="6"/>
      <c r="E1002" s="6"/>
      <c r="F1002" s="6">
        <v>477</v>
      </c>
      <c r="G1002" s="6" t="s">
        <v>18</v>
      </c>
      <c r="H1002" s="6" t="s">
        <v>3689</v>
      </c>
    </row>
    <row r="1003" spans="1:8" ht="76.5" customHeight="1">
      <c r="A1003" s="37" t="s">
        <v>114</v>
      </c>
      <c r="B1003" s="52" t="str">
        <f>_xlfn.LET(_xlpm.inp,$B$1000,_xlpm.p,$H$992,IF(OR(LEN(TRIM(_xlpm.inp))=0,LEN(TRIM(_xlpm.p))=0,_xlpm.p=0),"",_xlpm.p))</f>
        <v/>
      </c>
      <c r="C1003" s="53"/>
      <c r="D1003" s="6"/>
      <c r="E1003" s="6"/>
      <c r="F1003" s="6">
        <v>477</v>
      </c>
      <c r="G1003" s="6" t="s">
        <v>18</v>
      </c>
      <c r="H1003" s="6" t="s">
        <v>3689</v>
      </c>
    </row>
    <row r="1004" spans="1:8" ht="18.75" customHeight="1" thickBot="1">
      <c r="A1004" s="12"/>
      <c r="B1004" s="54"/>
      <c r="C1004" s="55"/>
      <c r="D1004" s="6"/>
      <c r="E1004" s="6"/>
      <c r="F1004" s="6">
        <v>477</v>
      </c>
      <c r="G1004" s="6" t="s">
        <v>18</v>
      </c>
      <c r="H1004" s="6" t="s">
        <v>3689</v>
      </c>
    </row>
    <row r="1005" spans="1:8" ht="58.5" customHeight="1" thickTop="1" thickBot="1">
      <c r="A1005" s="8" t="s">
        <v>3217</v>
      </c>
      <c r="B1005" s="56" t="s">
        <v>3694</v>
      </c>
      <c r="C1005" s="73"/>
      <c r="D1005" s="6"/>
      <c r="E1005" s="6"/>
      <c r="F1005" s="6">
        <v>478</v>
      </c>
      <c r="G1005" s="6" t="s">
        <v>27</v>
      </c>
      <c r="H1005" s="6" t="s">
        <v>3695</v>
      </c>
    </row>
    <row r="1006" spans="1:8" ht="18.75" customHeight="1">
      <c r="A1006" s="9"/>
      <c r="B1006" s="74"/>
      <c r="C1006" s="75"/>
      <c r="D1006" s="6"/>
      <c r="E1006" s="6"/>
      <c r="F1006" s="6">
        <v>478</v>
      </c>
      <c r="G1006" s="6" t="s">
        <v>27</v>
      </c>
      <c r="H1006" s="6" t="s">
        <v>3695</v>
      </c>
    </row>
    <row r="1007" spans="1:8" ht="18.75" customHeight="1">
      <c r="A1007" s="10" t="s">
        <v>107</v>
      </c>
      <c r="B1007" s="64" t="s">
        <v>3696</v>
      </c>
      <c r="C1007" s="65"/>
      <c r="D1007" s="6"/>
      <c r="E1007" s="6"/>
      <c r="F1007" s="6">
        <v>478</v>
      </c>
      <c r="G1007" s="6" t="s">
        <v>27</v>
      </c>
      <c r="H1007" s="6" t="s">
        <v>3695</v>
      </c>
    </row>
    <row r="1008" spans="1:8" ht="18.75" customHeight="1">
      <c r="A1008" s="10" t="s">
        <v>108</v>
      </c>
      <c r="B1008" s="64" t="s">
        <v>3697</v>
      </c>
      <c r="C1008" s="65"/>
      <c r="D1008" s="6"/>
      <c r="E1008" s="6"/>
      <c r="F1008" s="6">
        <v>478</v>
      </c>
      <c r="G1008" s="6" t="s">
        <v>27</v>
      </c>
      <c r="H1008" s="6" t="s">
        <v>3695</v>
      </c>
    </row>
    <row r="1009" spans="1:8" ht="18.75" customHeight="1">
      <c r="A1009" s="10" t="s">
        <v>109</v>
      </c>
      <c r="B1009" s="64" t="s">
        <v>3698</v>
      </c>
      <c r="C1009" s="65"/>
      <c r="D1009" s="6"/>
      <c r="E1009" s="6"/>
      <c r="F1009" s="6">
        <v>478</v>
      </c>
      <c r="G1009" s="6" t="s">
        <v>27</v>
      </c>
      <c r="H1009" s="6" t="s">
        <v>3695</v>
      </c>
    </row>
    <row r="1010" spans="1:8" ht="18.75" customHeight="1">
      <c r="A1010" s="10" t="s">
        <v>110</v>
      </c>
      <c r="B1010" s="64" t="s">
        <v>3699</v>
      </c>
      <c r="C1010" s="65"/>
      <c r="D1010" s="6"/>
      <c r="E1010" s="6"/>
      <c r="F1010" s="6">
        <v>478</v>
      </c>
      <c r="G1010" s="6" t="s">
        <v>27</v>
      </c>
      <c r="H1010" s="6" t="s">
        <v>3695</v>
      </c>
    </row>
    <row r="1011" spans="1:8" ht="18.75" customHeight="1">
      <c r="A1011" s="10"/>
      <c r="B1011" s="62"/>
      <c r="C1011" s="63"/>
      <c r="D1011" s="6"/>
      <c r="E1011" s="6"/>
      <c r="F1011" s="6">
        <v>478</v>
      </c>
      <c r="G1011" s="6" t="s">
        <v>27</v>
      </c>
      <c r="H1011" s="6" t="s">
        <v>3695</v>
      </c>
    </row>
    <row r="1012" spans="1:8" ht="18.75" customHeight="1" thickBot="1">
      <c r="A1012" s="10"/>
      <c r="B1012" s="66"/>
      <c r="C1012" s="67"/>
      <c r="D1012" s="6"/>
      <c r="E1012" s="6"/>
      <c r="F1012" s="6">
        <v>478</v>
      </c>
      <c r="G1012" s="6" t="s">
        <v>27</v>
      </c>
      <c r="H1012" s="6" t="s">
        <v>3695</v>
      </c>
    </row>
    <row r="1013" spans="1:8" ht="18.75" customHeight="1" thickBot="1">
      <c r="A1013" s="11" t="s">
        <v>111</v>
      </c>
      <c r="B1013" s="25"/>
      <c r="C1013" s="7"/>
      <c r="D1013" s="6"/>
      <c r="E1013" s="6"/>
      <c r="F1013" s="6">
        <v>478</v>
      </c>
      <c r="G1013" s="6" t="s">
        <v>27</v>
      </c>
      <c r="H1013" s="6" t="s">
        <v>3695</v>
      </c>
    </row>
    <row r="1014" spans="1:8" ht="18.75" customHeight="1">
      <c r="A1014" s="10" t="s">
        <v>112</v>
      </c>
      <c r="B1014" s="34" t="str">
        <f>_xlfn.LET(_xlpm.inp,$B$1013,_xlpm.nInp,_xlfn.LET(_xlpm.raw,UPPER(TRIM($B$1013)),_xlpm.clean,SUBSTITUTE(SUBSTITUTE(SUBSTITUTE(SUBSTITUTE(SUBSTITUTE(_xlpm.raw,"，",","),"、",","),"；",","),"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14" s="19"/>
      <c r="D1014" s="6"/>
      <c r="E1014" s="6"/>
      <c r="F1014" s="6">
        <v>478</v>
      </c>
      <c r="G1014" s="6" t="s">
        <v>27</v>
      </c>
      <c r="H1014" s="6" t="s">
        <v>3695</v>
      </c>
    </row>
    <row r="1015" spans="1:8" ht="18.75" customHeight="1">
      <c r="A1015" s="10" t="s">
        <v>113</v>
      </c>
      <c r="B1015" s="35" t="str">
        <f>_xlfn.LET(_xlpm.inp,$B$1013,_xlpm.nStd,_xlfn.LET(_xlpm.raw,UPPER(TRIM($G$1005)),_xlpm.clean,SUBSTITUTE(SUBSTITUTE(SUBSTITUTE(SUBSTITUTE(SUBSTITUTE(_xlpm.raw,"，",","),"、",","),"；",","),"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15" s="18"/>
      <c r="D1015" s="6"/>
      <c r="E1015" s="6"/>
      <c r="F1015" s="6">
        <v>478</v>
      </c>
      <c r="G1015" s="6" t="s">
        <v>27</v>
      </c>
      <c r="H1015" s="6" t="s">
        <v>3695</v>
      </c>
    </row>
    <row r="1016" spans="1:8" ht="76.5" customHeight="1">
      <c r="A1016" s="37" t="s">
        <v>114</v>
      </c>
      <c r="B1016" s="52" t="str">
        <f>_xlfn.LET(_xlpm.inp,$B$1013,_xlpm.p,$H$1005,IF(OR(LEN(TRIM(_xlpm.inp))=0,LEN(TRIM(_xlpm.p))=0,_xlpm.p=0),"",_xlpm.p))</f>
        <v/>
      </c>
      <c r="C1016" s="53"/>
      <c r="D1016" s="6"/>
      <c r="E1016" s="6"/>
      <c r="F1016" s="6">
        <v>478</v>
      </c>
      <c r="G1016" s="6" t="s">
        <v>27</v>
      </c>
      <c r="H1016" s="6" t="s">
        <v>3695</v>
      </c>
    </row>
    <row r="1017" spans="1:8" ht="18.75" customHeight="1" thickBot="1">
      <c r="A1017" s="12"/>
      <c r="B1017" s="54"/>
      <c r="C1017" s="55"/>
      <c r="D1017" s="6"/>
      <c r="E1017" s="6"/>
      <c r="F1017" s="6">
        <v>478</v>
      </c>
      <c r="G1017" s="6" t="s">
        <v>27</v>
      </c>
      <c r="H1017" s="6" t="s">
        <v>3695</v>
      </c>
    </row>
    <row r="1018" spans="1:8" ht="58.5" customHeight="1" thickTop="1" thickBot="1">
      <c r="A1018" s="8" t="s">
        <v>3218</v>
      </c>
      <c r="B1018" s="56" t="s">
        <v>3700</v>
      </c>
      <c r="C1018" s="73"/>
      <c r="D1018" s="6"/>
      <c r="E1018" s="6"/>
      <c r="F1018" s="6">
        <v>479</v>
      </c>
      <c r="G1018" s="6" t="s">
        <v>18</v>
      </c>
      <c r="H1018" s="6" t="s">
        <v>3701</v>
      </c>
    </row>
    <row r="1019" spans="1:8" ht="18.75" customHeight="1">
      <c r="A1019" s="9"/>
      <c r="B1019" s="74"/>
      <c r="C1019" s="75"/>
      <c r="D1019" s="6"/>
      <c r="E1019" s="6"/>
      <c r="F1019" s="6">
        <v>479</v>
      </c>
      <c r="G1019" s="6" t="s">
        <v>18</v>
      </c>
      <c r="H1019" s="6" t="s">
        <v>3701</v>
      </c>
    </row>
    <row r="1020" spans="1:8" ht="18.75" customHeight="1">
      <c r="A1020" s="10" t="s">
        <v>107</v>
      </c>
      <c r="B1020" s="64" t="s">
        <v>3702</v>
      </c>
      <c r="C1020" s="65"/>
      <c r="D1020" s="6"/>
      <c r="E1020" s="6"/>
      <c r="F1020" s="6">
        <v>479</v>
      </c>
      <c r="G1020" s="6" t="s">
        <v>18</v>
      </c>
      <c r="H1020" s="6" t="s">
        <v>3701</v>
      </c>
    </row>
    <row r="1021" spans="1:8" ht="18.75" customHeight="1">
      <c r="A1021" s="10" t="s">
        <v>108</v>
      </c>
      <c r="B1021" s="64" t="s">
        <v>3703</v>
      </c>
      <c r="C1021" s="65"/>
      <c r="D1021" s="6"/>
      <c r="E1021" s="6"/>
      <c r="F1021" s="6">
        <v>479</v>
      </c>
      <c r="G1021" s="6" t="s">
        <v>18</v>
      </c>
      <c r="H1021" s="6" t="s">
        <v>3701</v>
      </c>
    </row>
    <row r="1022" spans="1:8" ht="18.75" customHeight="1">
      <c r="A1022" s="10" t="s">
        <v>109</v>
      </c>
      <c r="B1022" s="64" t="s">
        <v>3704</v>
      </c>
      <c r="C1022" s="65"/>
      <c r="D1022" s="6"/>
      <c r="E1022" s="6"/>
      <c r="F1022" s="6">
        <v>479</v>
      </c>
      <c r="G1022" s="6" t="s">
        <v>18</v>
      </c>
      <c r="H1022" s="6" t="s">
        <v>3701</v>
      </c>
    </row>
    <row r="1023" spans="1:8" ht="18.75" customHeight="1">
      <c r="A1023" s="10" t="s">
        <v>110</v>
      </c>
      <c r="B1023" s="64" t="s">
        <v>3705</v>
      </c>
      <c r="C1023" s="65"/>
      <c r="D1023" s="6"/>
      <c r="E1023" s="6"/>
      <c r="F1023" s="6">
        <v>479</v>
      </c>
      <c r="G1023" s="6" t="s">
        <v>18</v>
      </c>
      <c r="H1023" s="6" t="s">
        <v>3701</v>
      </c>
    </row>
    <row r="1024" spans="1:8" ht="18.75" customHeight="1">
      <c r="A1024" s="10"/>
      <c r="B1024" s="62"/>
      <c r="C1024" s="63"/>
      <c r="D1024" s="6"/>
      <c r="E1024" s="6"/>
      <c r="F1024" s="6">
        <v>479</v>
      </c>
      <c r="G1024" s="6" t="s">
        <v>18</v>
      </c>
      <c r="H1024" s="6" t="s">
        <v>3701</v>
      </c>
    </row>
    <row r="1025" spans="1:8" ht="18.75" customHeight="1" thickBot="1">
      <c r="A1025" s="10"/>
      <c r="B1025" s="66"/>
      <c r="C1025" s="67"/>
      <c r="D1025" s="6"/>
      <c r="E1025" s="6"/>
      <c r="F1025" s="6">
        <v>479</v>
      </c>
      <c r="G1025" s="6" t="s">
        <v>18</v>
      </c>
      <c r="H1025" s="6" t="s">
        <v>3701</v>
      </c>
    </row>
    <row r="1026" spans="1:8" ht="18.75" customHeight="1" thickBot="1">
      <c r="A1026" s="11" t="s">
        <v>111</v>
      </c>
      <c r="B1026" s="25"/>
      <c r="C1026" s="7"/>
      <c r="D1026" s="6"/>
      <c r="E1026" s="6"/>
      <c r="F1026" s="6">
        <v>479</v>
      </c>
      <c r="G1026" s="6" t="s">
        <v>18</v>
      </c>
      <c r="H1026" s="6" t="s">
        <v>3701</v>
      </c>
    </row>
    <row r="1027" spans="1:8" ht="18.75" customHeight="1">
      <c r="A1027" s="10" t="s">
        <v>112</v>
      </c>
      <c r="B1027" s="34" t="str">
        <f>_xlfn.LET(_xlpm.inp,$B$1026,_xlpm.nInp,_xlfn.LET(_xlpm.raw,UPPER(TRIM($B$1026)),_xlpm.clean,SUBSTITUTE(SUBSTITUTE(SUBSTITUTE(SUBSTITUTE(SUBSTITUTE(_xlpm.raw,"，",","),"、",","),"；",","),"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27" s="19"/>
      <c r="D1027" s="6"/>
      <c r="E1027" s="6"/>
      <c r="F1027" s="6">
        <v>479</v>
      </c>
      <c r="G1027" s="6" t="s">
        <v>18</v>
      </c>
      <c r="H1027" s="6" t="s">
        <v>3701</v>
      </c>
    </row>
    <row r="1028" spans="1:8" ht="18.75" customHeight="1">
      <c r="A1028" s="10" t="s">
        <v>113</v>
      </c>
      <c r="B1028" s="35" t="str">
        <f>_xlfn.LET(_xlpm.inp,$B$1026,_xlpm.nStd,_xlfn.LET(_xlpm.raw,UPPER(TRIM($G$1018)),_xlpm.clean,SUBSTITUTE(SUBSTITUTE(SUBSTITUTE(SUBSTITUTE(SUBSTITUTE(_xlpm.raw,"，",","),"、",","),"；",","),"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28" s="18"/>
      <c r="D1028" s="6"/>
      <c r="E1028" s="6"/>
      <c r="F1028" s="6">
        <v>479</v>
      </c>
      <c r="G1028" s="6" t="s">
        <v>18</v>
      </c>
      <c r="H1028" s="6" t="s">
        <v>3701</v>
      </c>
    </row>
    <row r="1029" spans="1:8" ht="76.5" customHeight="1">
      <c r="A1029" s="37" t="s">
        <v>114</v>
      </c>
      <c r="B1029" s="52" t="str">
        <f>_xlfn.LET(_xlpm.inp,$B$1026,_xlpm.p,$H$1018,IF(OR(LEN(TRIM(_xlpm.inp))=0,LEN(TRIM(_xlpm.p))=0,_xlpm.p=0),"",_xlpm.p))</f>
        <v/>
      </c>
      <c r="C1029" s="53"/>
      <c r="D1029" s="6"/>
      <c r="E1029" s="6"/>
      <c r="F1029" s="6">
        <v>479</v>
      </c>
      <c r="G1029" s="6" t="s">
        <v>18</v>
      </c>
      <c r="H1029" s="6" t="s">
        <v>3701</v>
      </c>
    </row>
    <row r="1030" spans="1:8" ht="18.75" customHeight="1" thickBot="1">
      <c r="A1030" s="12"/>
      <c r="B1030" s="54"/>
      <c r="C1030" s="55"/>
      <c r="D1030" s="6"/>
      <c r="E1030" s="6"/>
      <c r="F1030" s="6">
        <v>479</v>
      </c>
      <c r="G1030" s="6" t="s">
        <v>18</v>
      </c>
      <c r="H1030" s="6" t="s">
        <v>3701</v>
      </c>
    </row>
    <row r="1031" spans="1:8" ht="58.5" customHeight="1" thickTop="1" thickBot="1">
      <c r="A1031" s="8" t="s">
        <v>3219</v>
      </c>
      <c r="B1031" s="56" t="s">
        <v>3706</v>
      </c>
      <c r="C1031" s="73"/>
      <c r="D1031" s="6"/>
      <c r="E1031" s="6"/>
      <c r="F1031" s="6">
        <v>480</v>
      </c>
      <c r="G1031" s="6" t="s">
        <v>18</v>
      </c>
      <c r="H1031" s="6" t="s">
        <v>3707</v>
      </c>
    </row>
    <row r="1032" spans="1:8" ht="18.75" customHeight="1">
      <c r="A1032" s="9"/>
      <c r="B1032" s="74"/>
      <c r="C1032" s="75"/>
      <c r="D1032" s="6"/>
      <c r="E1032" s="6"/>
      <c r="F1032" s="6">
        <v>480</v>
      </c>
      <c r="G1032" s="6" t="s">
        <v>18</v>
      </c>
      <c r="H1032" s="6" t="s">
        <v>3707</v>
      </c>
    </row>
    <row r="1033" spans="1:8" ht="18.75" customHeight="1">
      <c r="A1033" s="10" t="s">
        <v>107</v>
      </c>
      <c r="B1033" s="64" t="s">
        <v>3708</v>
      </c>
      <c r="C1033" s="65"/>
      <c r="D1033" s="6"/>
      <c r="E1033" s="6"/>
      <c r="F1033" s="6">
        <v>480</v>
      </c>
      <c r="G1033" s="6" t="s">
        <v>18</v>
      </c>
      <c r="H1033" s="6" t="s">
        <v>3707</v>
      </c>
    </row>
    <row r="1034" spans="1:8" ht="18.75" customHeight="1">
      <c r="A1034" s="10" t="s">
        <v>108</v>
      </c>
      <c r="B1034" s="64" t="s">
        <v>3709</v>
      </c>
      <c r="C1034" s="65"/>
      <c r="D1034" s="6"/>
      <c r="E1034" s="6"/>
      <c r="F1034" s="6">
        <v>480</v>
      </c>
      <c r="G1034" s="6" t="s">
        <v>18</v>
      </c>
      <c r="H1034" s="6" t="s">
        <v>3707</v>
      </c>
    </row>
    <row r="1035" spans="1:8" ht="18.75" customHeight="1">
      <c r="A1035" s="10" t="s">
        <v>109</v>
      </c>
      <c r="B1035" s="64" t="s">
        <v>3710</v>
      </c>
      <c r="C1035" s="65"/>
      <c r="D1035" s="6"/>
      <c r="E1035" s="6"/>
      <c r="F1035" s="6">
        <v>480</v>
      </c>
      <c r="G1035" s="6" t="s">
        <v>18</v>
      </c>
      <c r="H1035" s="6" t="s">
        <v>3707</v>
      </c>
    </row>
    <row r="1036" spans="1:8" ht="18.75" customHeight="1">
      <c r="A1036" s="10" t="s">
        <v>110</v>
      </c>
      <c r="B1036" s="64" t="s">
        <v>3711</v>
      </c>
      <c r="C1036" s="65"/>
      <c r="D1036" s="6"/>
      <c r="E1036" s="6"/>
      <c r="F1036" s="6">
        <v>480</v>
      </c>
      <c r="G1036" s="6" t="s">
        <v>18</v>
      </c>
      <c r="H1036" s="6" t="s">
        <v>3707</v>
      </c>
    </row>
    <row r="1037" spans="1:8" ht="18.75" customHeight="1">
      <c r="A1037" s="10"/>
      <c r="B1037" s="62"/>
      <c r="C1037" s="63"/>
      <c r="D1037" s="6"/>
      <c r="E1037" s="6"/>
      <c r="F1037" s="6">
        <v>480</v>
      </c>
      <c r="G1037" s="6" t="s">
        <v>18</v>
      </c>
      <c r="H1037" s="6" t="s">
        <v>3707</v>
      </c>
    </row>
    <row r="1038" spans="1:8" ht="18.75" customHeight="1" thickBot="1">
      <c r="A1038" s="10"/>
      <c r="B1038" s="66"/>
      <c r="C1038" s="67"/>
      <c r="D1038" s="6"/>
      <c r="E1038" s="6"/>
      <c r="F1038" s="6">
        <v>480</v>
      </c>
      <c r="G1038" s="6" t="s">
        <v>18</v>
      </c>
      <c r="H1038" s="6" t="s">
        <v>3707</v>
      </c>
    </row>
    <row r="1039" spans="1:8" ht="18.75" customHeight="1" thickBot="1">
      <c r="A1039" s="11" t="s">
        <v>111</v>
      </c>
      <c r="B1039" s="25"/>
      <c r="C1039" s="7"/>
      <c r="D1039" s="6"/>
      <c r="E1039" s="6"/>
      <c r="F1039" s="6">
        <v>480</v>
      </c>
      <c r="G1039" s="6" t="s">
        <v>18</v>
      </c>
      <c r="H1039" s="6" t="s">
        <v>3707</v>
      </c>
    </row>
    <row r="1040" spans="1:8" ht="18.75" customHeight="1">
      <c r="A1040" s="10" t="s">
        <v>112</v>
      </c>
      <c r="B1040" s="34" t="str">
        <f>_xlfn.LET(_xlpm.inp,$B$1039,_xlpm.nInp,_xlfn.LET(_xlpm.raw,UPPER(TRIM($B$1039)),_xlpm.clean,SUBSTITUTE(SUBSTITUTE(SUBSTITUTE(SUBSTITUTE(SUBSTITUTE(_xlpm.raw,"，",","),"、",","),"；",","),"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0" s="19"/>
      <c r="D1040" s="6"/>
      <c r="E1040" s="6"/>
      <c r="F1040" s="6">
        <v>480</v>
      </c>
      <c r="G1040" s="6" t="s">
        <v>18</v>
      </c>
      <c r="H1040" s="6" t="s">
        <v>3707</v>
      </c>
    </row>
    <row r="1041" spans="1:8" ht="18.75" customHeight="1">
      <c r="A1041" s="10" t="s">
        <v>113</v>
      </c>
      <c r="B1041" s="35" t="str">
        <f>_xlfn.LET(_xlpm.inp,$B$1039,_xlpm.nStd,_xlfn.LET(_xlpm.raw,UPPER(TRIM($G$1031)),_xlpm.clean,SUBSTITUTE(SUBSTITUTE(SUBSTITUTE(SUBSTITUTE(SUBSTITUTE(_xlpm.raw,"，",","),"、",","),"；",","),"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41" s="18"/>
      <c r="D1041" s="6"/>
      <c r="E1041" s="6"/>
      <c r="F1041" s="6">
        <v>480</v>
      </c>
      <c r="G1041" s="6" t="s">
        <v>18</v>
      </c>
      <c r="H1041" s="6" t="s">
        <v>3707</v>
      </c>
    </row>
    <row r="1042" spans="1:8" ht="76.5" customHeight="1">
      <c r="A1042" s="37" t="s">
        <v>114</v>
      </c>
      <c r="B1042" s="52" t="str">
        <f>_xlfn.LET(_xlpm.inp,$B$1039,_xlpm.p,$H$1031,IF(OR(LEN(TRIM(_xlpm.inp))=0,LEN(TRIM(_xlpm.p))=0,_xlpm.p=0),"",_xlpm.p))</f>
        <v/>
      </c>
      <c r="C1042" s="53"/>
      <c r="D1042" s="6"/>
      <c r="E1042" s="6"/>
      <c r="F1042" s="6">
        <v>480</v>
      </c>
      <c r="G1042" s="6" t="s">
        <v>18</v>
      </c>
      <c r="H1042" s="6" t="s">
        <v>3707</v>
      </c>
    </row>
    <row r="1043" spans="1:8" ht="18.75" customHeight="1" thickBot="1">
      <c r="A1043" s="12"/>
      <c r="B1043" s="54"/>
      <c r="C1043" s="55"/>
      <c r="D1043" s="6"/>
      <c r="E1043" s="6"/>
      <c r="F1043" s="6">
        <v>480</v>
      </c>
      <c r="G1043" s="6" t="s">
        <v>18</v>
      </c>
      <c r="H1043" s="6" t="s">
        <v>3707</v>
      </c>
    </row>
    <row r="1044" spans="1:8" ht="58.5" customHeight="1" thickTop="1" thickBot="1">
      <c r="A1044" s="8" t="s">
        <v>3220</v>
      </c>
      <c r="B1044" s="56" t="s">
        <v>3712</v>
      </c>
      <c r="C1044" s="73"/>
      <c r="D1044" s="6"/>
      <c r="E1044" s="6"/>
      <c r="F1044" s="6">
        <v>481</v>
      </c>
      <c r="G1044" s="6" t="s">
        <v>28</v>
      </c>
      <c r="H1044" s="6" t="s">
        <v>3713</v>
      </c>
    </row>
    <row r="1045" spans="1:8" ht="18.75" customHeight="1">
      <c r="A1045" s="9"/>
      <c r="B1045" s="74"/>
      <c r="C1045" s="75"/>
      <c r="D1045" s="6"/>
      <c r="E1045" s="6"/>
      <c r="F1045" s="6">
        <v>481</v>
      </c>
      <c r="G1045" s="6" t="s">
        <v>28</v>
      </c>
      <c r="H1045" s="6" t="s">
        <v>3713</v>
      </c>
    </row>
    <row r="1046" spans="1:8" ht="18.75" customHeight="1">
      <c r="A1046" s="10" t="s">
        <v>107</v>
      </c>
      <c r="B1046" s="64" t="s">
        <v>3714</v>
      </c>
      <c r="C1046" s="65"/>
      <c r="D1046" s="6"/>
      <c r="E1046" s="6"/>
      <c r="F1046" s="6">
        <v>481</v>
      </c>
      <c r="G1046" s="6" t="s">
        <v>28</v>
      </c>
      <c r="H1046" s="6" t="s">
        <v>3713</v>
      </c>
    </row>
    <row r="1047" spans="1:8" ht="18.75" customHeight="1">
      <c r="A1047" s="10" t="s">
        <v>108</v>
      </c>
      <c r="B1047" s="64" t="s">
        <v>3715</v>
      </c>
      <c r="C1047" s="65"/>
      <c r="D1047" s="6"/>
      <c r="E1047" s="6"/>
      <c r="F1047" s="6">
        <v>481</v>
      </c>
      <c r="G1047" s="6" t="s">
        <v>28</v>
      </c>
      <c r="H1047" s="6" t="s">
        <v>3713</v>
      </c>
    </row>
    <row r="1048" spans="1:8" ht="18.75" customHeight="1">
      <c r="A1048" s="10" t="s">
        <v>109</v>
      </c>
      <c r="B1048" s="64" t="s">
        <v>3716</v>
      </c>
      <c r="C1048" s="65"/>
      <c r="D1048" s="6"/>
      <c r="E1048" s="6"/>
      <c r="F1048" s="6">
        <v>481</v>
      </c>
      <c r="G1048" s="6" t="s">
        <v>28</v>
      </c>
      <c r="H1048" s="6" t="s">
        <v>3713</v>
      </c>
    </row>
    <row r="1049" spans="1:8" ht="18.75" customHeight="1">
      <c r="A1049" s="10" t="s">
        <v>110</v>
      </c>
      <c r="B1049" s="64" t="s">
        <v>3717</v>
      </c>
      <c r="C1049" s="65"/>
      <c r="D1049" s="6"/>
      <c r="E1049" s="6"/>
      <c r="F1049" s="6">
        <v>481</v>
      </c>
      <c r="G1049" s="6" t="s">
        <v>28</v>
      </c>
      <c r="H1049" s="6" t="s">
        <v>3713</v>
      </c>
    </row>
    <row r="1050" spans="1:8" ht="18.75" customHeight="1">
      <c r="A1050" s="10"/>
      <c r="B1050" s="62"/>
      <c r="C1050" s="63"/>
      <c r="D1050" s="6"/>
      <c r="E1050" s="6"/>
      <c r="F1050" s="6">
        <v>481</v>
      </c>
      <c r="G1050" s="6" t="s">
        <v>28</v>
      </c>
      <c r="H1050" s="6" t="s">
        <v>3713</v>
      </c>
    </row>
    <row r="1051" spans="1:8" ht="18.75" customHeight="1" thickBot="1">
      <c r="A1051" s="10"/>
      <c r="B1051" s="66"/>
      <c r="C1051" s="67"/>
      <c r="D1051" s="6"/>
      <c r="E1051" s="6"/>
      <c r="F1051" s="6">
        <v>481</v>
      </c>
      <c r="G1051" s="6" t="s">
        <v>28</v>
      </c>
      <c r="H1051" s="6" t="s">
        <v>3713</v>
      </c>
    </row>
    <row r="1052" spans="1:8" ht="18.75" customHeight="1" thickBot="1">
      <c r="A1052" s="11" t="s">
        <v>111</v>
      </c>
      <c r="B1052" s="25"/>
      <c r="C1052" s="7"/>
      <c r="D1052" s="6"/>
      <c r="E1052" s="6"/>
      <c r="F1052" s="6">
        <v>481</v>
      </c>
      <c r="G1052" s="6" t="s">
        <v>28</v>
      </c>
      <c r="H1052" s="6" t="s">
        <v>3713</v>
      </c>
    </row>
    <row r="1053" spans="1:8" ht="18.75" customHeight="1">
      <c r="A1053" s="10" t="s">
        <v>112</v>
      </c>
      <c r="B1053" s="34" t="str">
        <f>_xlfn.LET(_xlpm.inp,$B$1052,_xlpm.nInp,_xlfn.LET(_xlpm.raw,UPPER(TRIM($B$1052)),_xlpm.clean,SUBSTITUTE(SUBSTITUTE(SUBSTITUTE(SUBSTITUTE(SUBSTITUTE(_xlpm.raw,"，",","),"、",","),"；",","),"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53" s="19"/>
      <c r="D1053" s="6"/>
      <c r="E1053" s="6"/>
      <c r="F1053" s="6">
        <v>481</v>
      </c>
      <c r="G1053" s="6" t="s">
        <v>28</v>
      </c>
      <c r="H1053" s="6" t="s">
        <v>3713</v>
      </c>
    </row>
    <row r="1054" spans="1:8" ht="18.75" customHeight="1">
      <c r="A1054" s="10" t="s">
        <v>113</v>
      </c>
      <c r="B1054" s="35" t="str">
        <f>_xlfn.LET(_xlpm.inp,$B$1052,_xlpm.nStd,_xlfn.LET(_xlpm.raw,UPPER(TRIM($G$1044)),_xlpm.clean,SUBSTITUTE(SUBSTITUTE(SUBSTITUTE(SUBSTITUTE(SUBSTITUTE(_xlpm.raw,"，",","),"、",","),"；",","),"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4" s="18"/>
      <c r="D1054" s="6"/>
      <c r="E1054" s="6"/>
      <c r="F1054" s="6">
        <v>481</v>
      </c>
      <c r="G1054" s="6" t="s">
        <v>28</v>
      </c>
      <c r="H1054" s="6" t="s">
        <v>3713</v>
      </c>
    </row>
    <row r="1055" spans="1:8" ht="76.5" customHeight="1">
      <c r="A1055" s="37" t="s">
        <v>114</v>
      </c>
      <c r="B1055" s="52" t="str">
        <f>_xlfn.LET(_xlpm.inp,$B$1052,_xlpm.p,$H$1044,IF(OR(LEN(TRIM(_xlpm.inp))=0,LEN(TRIM(_xlpm.p))=0,_xlpm.p=0),"",_xlpm.p))</f>
        <v/>
      </c>
      <c r="C1055" s="53"/>
      <c r="D1055" s="6"/>
      <c r="E1055" s="6"/>
      <c r="F1055" s="6">
        <v>481</v>
      </c>
      <c r="G1055" s="6" t="s">
        <v>28</v>
      </c>
      <c r="H1055" s="6" t="s">
        <v>3713</v>
      </c>
    </row>
    <row r="1056" spans="1:8" ht="18.75" customHeight="1" thickBot="1">
      <c r="A1056" s="12"/>
      <c r="B1056" s="54"/>
      <c r="C1056" s="55"/>
      <c r="D1056" s="6"/>
      <c r="E1056" s="6"/>
      <c r="F1056" s="6">
        <v>481</v>
      </c>
      <c r="G1056" s="6" t="s">
        <v>28</v>
      </c>
      <c r="H1056" s="6" t="s">
        <v>3713</v>
      </c>
    </row>
    <row r="1057" spans="1:8" ht="58.5" customHeight="1" thickTop="1" thickBot="1">
      <c r="A1057" s="8" t="s">
        <v>3221</v>
      </c>
      <c r="B1057" s="56" t="s">
        <v>3718</v>
      </c>
      <c r="C1057" s="73"/>
      <c r="D1057" s="6"/>
      <c r="E1057" s="6"/>
      <c r="F1057" s="6">
        <v>482</v>
      </c>
      <c r="G1057" s="6" t="s">
        <v>18</v>
      </c>
      <c r="H1057" s="6" t="s">
        <v>3719</v>
      </c>
    </row>
    <row r="1058" spans="1:8" ht="18.75" customHeight="1">
      <c r="A1058" s="9"/>
      <c r="B1058" s="74"/>
      <c r="C1058" s="75"/>
      <c r="D1058" s="6"/>
      <c r="E1058" s="6"/>
      <c r="F1058" s="6">
        <v>482</v>
      </c>
      <c r="G1058" s="6" t="s">
        <v>18</v>
      </c>
      <c r="H1058" s="6" t="s">
        <v>3719</v>
      </c>
    </row>
    <row r="1059" spans="1:8" ht="18.75" customHeight="1">
      <c r="A1059" s="10" t="s">
        <v>107</v>
      </c>
      <c r="B1059" s="64" t="s">
        <v>3720</v>
      </c>
      <c r="C1059" s="65"/>
      <c r="D1059" s="6"/>
      <c r="E1059" s="6"/>
      <c r="F1059" s="6">
        <v>482</v>
      </c>
      <c r="G1059" s="6" t="s">
        <v>18</v>
      </c>
      <c r="H1059" s="6" t="s">
        <v>3719</v>
      </c>
    </row>
    <row r="1060" spans="1:8" ht="18.75" customHeight="1">
      <c r="A1060" s="10" t="s">
        <v>108</v>
      </c>
      <c r="B1060" s="64" t="s">
        <v>3721</v>
      </c>
      <c r="C1060" s="65"/>
      <c r="D1060" s="6"/>
      <c r="E1060" s="6"/>
      <c r="F1060" s="6">
        <v>482</v>
      </c>
      <c r="G1060" s="6" t="s">
        <v>18</v>
      </c>
      <c r="H1060" s="6" t="s">
        <v>3719</v>
      </c>
    </row>
    <row r="1061" spans="1:8" ht="18.75" customHeight="1">
      <c r="A1061" s="10" t="s">
        <v>109</v>
      </c>
      <c r="B1061" s="64" t="s">
        <v>3722</v>
      </c>
      <c r="C1061" s="65"/>
      <c r="D1061" s="6"/>
      <c r="E1061" s="6"/>
      <c r="F1061" s="6">
        <v>482</v>
      </c>
      <c r="G1061" s="6" t="s">
        <v>18</v>
      </c>
      <c r="H1061" s="6" t="s">
        <v>3719</v>
      </c>
    </row>
    <row r="1062" spans="1:8" ht="18.75" customHeight="1">
      <c r="A1062" s="10" t="s">
        <v>110</v>
      </c>
      <c r="B1062" s="64" t="s">
        <v>3723</v>
      </c>
      <c r="C1062" s="65"/>
      <c r="D1062" s="6"/>
      <c r="E1062" s="6"/>
      <c r="F1062" s="6">
        <v>482</v>
      </c>
      <c r="G1062" s="6" t="s">
        <v>18</v>
      </c>
      <c r="H1062" s="6" t="s">
        <v>3719</v>
      </c>
    </row>
    <row r="1063" spans="1:8" ht="18.75" customHeight="1">
      <c r="A1063" s="10"/>
      <c r="B1063" s="62"/>
      <c r="C1063" s="63"/>
      <c r="D1063" s="6"/>
      <c r="E1063" s="6"/>
      <c r="F1063" s="6">
        <v>482</v>
      </c>
      <c r="G1063" s="6" t="s">
        <v>18</v>
      </c>
      <c r="H1063" s="6" t="s">
        <v>3719</v>
      </c>
    </row>
    <row r="1064" spans="1:8" ht="18.75" customHeight="1" thickBot="1">
      <c r="A1064" s="10"/>
      <c r="B1064" s="66"/>
      <c r="C1064" s="67"/>
      <c r="D1064" s="6"/>
      <c r="E1064" s="6"/>
      <c r="F1064" s="6">
        <v>482</v>
      </c>
      <c r="G1064" s="6" t="s">
        <v>18</v>
      </c>
      <c r="H1064" s="6" t="s">
        <v>3719</v>
      </c>
    </row>
    <row r="1065" spans="1:8" ht="18.75" customHeight="1" thickBot="1">
      <c r="A1065" s="11" t="s">
        <v>111</v>
      </c>
      <c r="B1065" s="25"/>
      <c r="C1065" s="7"/>
      <c r="D1065" s="6"/>
      <c r="E1065" s="6"/>
      <c r="F1065" s="6">
        <v>482</v>
      </c>
      <c r="G1065" s="6" t="s">
        <v>18</v>
      </c>
      <c r="H1065" s="6" t="s">
        <v>3719</v>
      </c>
    </row>
    <row r="1066" spans="1:8" ht="18.75" customHeight="1">
      <c r="A1066" s="10" t="s">
        <v>112</v>
      </c>
      <c r="B1066" s="34" t="str">
        <f>_xlfn.LET(_xlpm.inp,$B$1065,_xlpm.nInp,_xlfn.LET(_xlpm.raw,UPPER(TRIM($B$1065)),_xlpm.clean,SUBSTITUTE(SUBSTITUTE(SUBSTITUTE(SUBSTITUTE(SUBSTITUTE(_xlpm.raw,"，",","),"、",","),"；",","),"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66" s="19"/>
      <c r="D1066" s="6"/>
      <c r="E1066" s="6"/>
      <c r="F1066" s="6">
        <v>482</v>
      </c>
      <c r="G1066" s="6" t="s">
        <v>18</v>
      </c>
      <c r="H1066" s="6" t="s">
        <v>3719</v>
      </c>
    </row>
    <row r="1067" spans="1:8" ht="18.75" customHeight="1">
      <c r="A1067" s="10" t="s">
        <v>113</v>
      </c>
      <c r="B1067" s="35" t="str">
        <f>_xlfn.LET(_xlpm.inp,$B$1065,_xlpm.nStd,_xlfn.LET(_xlpm.raw,UPPER(TRIM($G$1057)),_xlpm.clean,SUBSTITUTE(SUBSTITUTE(SUBSTITUTE(SUBSTITUTE(SUBSTITUTE(_xlpm.raw,"，",","),"、",","),"；",","),"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67" s="18"/>
      <c r="D1067" s="6"/>
      <c r="E1067" s="6"/>
      <c r="F1067" s="6">
        <v>482</v>
      </c>
      <c r="G1067" s="6" t="s">
        <v>18</v>
      </c>
      <c r="H1067" s="6" t="s">
        <v>3719</v>
      </c>
    </row>
    <row r="1068" spans="1:8" ht="76.5" customHeight="1">
      <c r="A1068" s="37" t="s">
        <v>114</v>
      </c>
      <c r="B1068" s="52" t="str">
        <f>_xlfn.LET(_xlpm.inp,$B$1065,_xlpm.p,$H$1057,IF(OR(LEN(TRIM(_xlpm.inp))=0,LEN(TRIM(_xlpm.p))=0,_xlpm.p=0),"",_xlpm.p))</f>
        <v/>
      </c>
      <c r="C1068" s="53"/>
      <c r="D1068" s="6"/>
      <c r="E1068" s="6"/>
      <c r="F1068" s="6">
        <v>482</v>
      </c>
      <c r="G1068" s="6" t="s">
        <v>18</v>
      </c>
      <c r="H1068" s="6" t="s">
        <v>3719</v>
      </c>
    </row>
    <row r="1069" spans="1:8" ht="18.75" customHeight="1" thickBot="1">
      <c r="A1069" s="12"/>
      <c r="B1069" s="54"/>
      <c r="C1069" s="55"/>
      <c r="D1069" s="6"/>
      <c r="E1069" s="6"/>
      <c r="F1069" s="6">
        <v>482</v>
      </c>
      <c r="G1069" s="6" t="s">
        <v>18</v>
      </c>
      <c r="H1069" s="6" t="s">
        <v>3719</v>
      </c>
    </row>
    <row r="1070" spans="1:8" ht="58.5" customHeight="1" thickTop="1" thickBot="1">
      <c r="A1070" s="8" t="s">
        <v>3222</v>
      </c>
      <c r="B1070" s="56" t="s">
        <v>3724</v>
      </c>
      <c r="C1070" s="73"/>
      <c r="D1070" s="6"/>
      <c r="E1070" s="6"/>
      <c r="F1070" s="6">
        <v>483</v>
      </c>
      <c r="G1070" s="6" t="s">
        <v>27</v>
      </c>
      <c r="H1070" s="6" t="s">
        <v>3725</v>
      </c>
    </row>
    <row r="1071" spans="1:8" ht="18.75" customHeight="1">
      <c r="A1071" s="9"/>
      <c r="B1071" s="74"/>
      <c r="C1071" s="75"/>
      <c r="D1071" s="6"/>
      <c r="E1071" s="6"/>
      <c r="F1071" s="6">
        <v>483</v>
      </c>
      <c r="G1071" s="6" t="s">
        <v>27</v>
      </c>
      <c r="H1071" s="6" t="s">
        <v>3725</v>
      </c>
    </row>
    <row r="1072" spans="1:8" ht="18.75" customHeight="1">
      <c r="A1072" s="10" t="s">
        <v>107</v>
      </c>
      <c r="B1072" s="64" t="s">
        <v>3726</v>
      </c>
      <c r="C1072" s="65"/>
      <c r="D1072" s="6"/>
      <c r="E1072" s="6"/>
      <c r="F1072" s="6">
        <v>483</v>
      </c>
      <c r="G1072" s="6" t="s">
        <v>27</v>
      </c>
      <c r="H1072" s="6" t="s">
        <v>3725</v>
      </c>
    </row>
    <row r="1073" spans="1:8" ht="18.75" customHeight="1">
      <c r="A1073" s="10" t="s">
        <v>108</v>
      </c>
      <c r="B1073" s="64" t="s">
        <v>3727</v>
      </c>
      <c r="C1073" s="65"/>
      <c r="D1073" s="6"/>
      <c r="E1073" s="6"/>
      <c r="F1073" s="6">
        <v>483</v>
      </c>
      <c r="G1073" s="6" t="s">
        <v>27</v>
      </c>
      <c r="H1073" s="6" t="s">
        <v>3725</v>
      </c>
    </row>
    <row r="1074" spans="1:8" ht="18.75" customHeight="1">
      <c r="A1074" s="10" t="s">
        <v>109</v>
      </c>
      <c r="B1074" s="64" t="s">
        <v>3728</v>
      </c>
      <c r="C1074" s="65"/>
      <c r="D1074" s="6"/>
      <c r="E1074" s="6"/>
      <c r="F1074" s="6">
        <v>483</v>
      </c>
      <c r="G1074" s="6" t="s">
        <v>27</v>
      </c>
      <c r="H1074" s="6" t="s">
        <v>3725</v>
      </c>
    </row>
    <row r="1075" spans="1:8" ht="18.75" customHeight="1">
      <c r="A1075" s="10" t="s">
        <v>110</v>
      </c>
      <c r="B1075" s="64" t="s">
        <v>3729</v>
      </c>
      <c r="C1075" s="65"/>
      <c r="D1075" s="6"/>
      <c r="E1075" s="6"/>
      <c r="F1075" s="6">
        <v>483</v>
      </c>
      <c r="G1075" s="6" t="s">
        <v>27</v>
      </c>
      <c r="H1075" s="6" t="s">
        <v>3725</v>
      </c>
    </row>
    <row r="1076" spans="1:8" ht="18.75" customHeight="1">
      <c r="A1076" s="10"/>
      <c r="B1076" s="62"/>
      <c r="C1076" s="63"/>
      <c r="D1076" s="6"/>
      <c r="E1076" s="6"/>
      <c r="F1076" s="6">
        <v>483</v>
      </c>
      <c r="G1076" s="6" t="s">
        <v>27</v>
      </c>
      <c r="H1076" s="6" t="s">
        <v>3725</v>
      </c>
    </row>
    <row r="1077" spans="1:8" ht="18.75" customHeight="1" thickBot="1">
      <c r="A1077" s="10"/>
      <c r="B1077" s="66"/>
      <c r="C1077" s="67"/>
      <c r="D1077" s="6"/>
      <c r="E1077" s="6"/>
      <c r="F1077" s="6">
        <v>483</v>
      </c>
      <c r="G1077" s="6" t="s">
        <v>27</v>
      </c>
      <c r="H1077" s="6" t="s">
        <v>3725</v>
      </c>
    </row>
    <row r="1078" spans="1:8" ht="18.75" customHeight="1" thickBot="1">
      <c r="A1078" s="11" t="s">
        <v>111</v>
      </c>
      <c r="B1078" s="25"/>
      <c r="C1078" s="7"/>
      <c r="D1078" s="6"/>
      <c r="E1078" s="6"/>
      <c r="F1078" s="6">
        <v>483</v>
      </c>
      <c r="G1078" s="6" t="s">
        <v>27</v>
      </c>
      <c r="H1078" s="6" t="s">
        <v>3725</v>
      </c>
    </row>
    <row r="1079" spans="1:8" ht="18.75" customHeight="1">
      <c r="A1079" s="10" t="s">
        <v>112</v>
      </c>
      <c r="B1079" s="34" t="str">
        <f>_xlfn.LET(_xlpm.inp,$B$1078,_xlpm.nInp,_xlfn.LET(_xlpm.raw,UPPER(TRIM($B$1078)),_xlpm.clean,SUBSTITUTE(SUBSTITUTE(SUBSTITUTE(SUBSTITUTE(SUBSTITUTE(_xlpm.raw,"，",","),"、",","),"；",","),"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79" s="19"/>
      <c r="D1079" s="6"/>
      <c r="E1079" s="6"/>
      <c r="F1079" s="6">
        <v>483</v>
      </c>
      <c r="G1079" s="6" t="s">
        <v>27</v>
      </c>
      <c r="H1079" s="6" t="s">
        <v>3725</v>
      </c>
    </row>
    <row r="1080" spans="1:8" ht="18.75" customHeight="1">
      <c r="A1080" s="10" t="s">
        <v>113</v>
      </c>
      <c r="B1080" s="35" t="str">
        <f>_xlfn.LET(_xlpm.inp,$B$1078,_xlpm.nStd,_xlfn.LET(_xlpm.raw,UPPER(TRIM($G$1070)),_xlpm.clean,SUBSTITUTE(SUBSTITUTE(SUBSTITUTE(SUBSTITUTE(SUBSTITUTE(_xlpm.raw,"，",","),"、",","),"；",","),"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80" s="18"/>
      <c r="D1080" s="6"/>
      <c r="E1080" s="6"/>
      <c r="F1080" s="6">
        <v>483</v>
      </c>
      <c r="G1080" s="6" t="s">
        <v>27</v>
      </c>
      <c r="H1080" s="6" t="s">
        <v>3725</v>
      </c>
    </row>
    <row r="1081" spans="1:8" ht="76.5" customHeight="1">
      <c r="A1081" s="37" t="s">
        <v>114</v>
      </c>
      <c r="B1081" s="52" t="str">
        <f>_xlfn.LET(_xlpm.inp,$B$1078,_xlpm.p,$H$1070,IF(OR(LEN(TRIM(_xlpm.inp))=0,LEN(TRIM(_xlpm.p))=0,_xlpm.p=0),"",_xlpm.p))</f>
        <v/>
      </c>
      <c r="C1081" s="53"/>
      <c r="D1081" s="6"/>
      <c r="E1081" s="6"/>
      <c r="F1081" s="6">
        <v>483</v>
      </c>
      <c r="G1081" s="6" t="s">
        <v>27</v>
      </c>
      <c r="H1081" s="6" t="s">
        <v>3725</v>
      </c>
    </row>
    <row r="1082" spans="1:8" ht="18.75" customHeight="1" thickBot="1">
      <c r="A1082" s="12"/>
      <c r="B1082" s="54"/>
      <c r="C1082" s="55"/>
      <c r="D1082" s="6"/>
      <c r="E1082" s="6"/>
      <c r="F1082" s="6">
        <v>483</v>
      </c>
      <c r="G1082" s="6" t="s">
        <v>27</v>
      </c>
      <c r="H1082" s="6" t="s">
        <v>3725</v>
      </c>
    </row>
    <row r="1083" spans="1:8" ht="58.5" customHeight="1" thickTop="1" thickBot="1">
      <c r="A1083" s="8" t="s">
        <v>3223</v>
      </c>
      <c r="B1083" s="56" t="s">
        <v>3730</v>
      </c>
      <c r="C1083" s="73"/>
      <c r="D1083" s="6"/>
      <c r="E1083" s="6"/>
      <c r="F1083" s="6">
        <v>484</v>
      </c>
      <c r="G1083" s="6" t="s">
        <v>26</v>
      </c>
      <c r="H1083" s="6" t="s">
        <v>3731</v>
      </c>
    </row>
    <row r="1084" spans="1:8" ht="18.75" customHeight="1">
      <c r="A1084" s="9"/>
      <c r="B1084" s="74"/>
      <c r="C1084" s="75"/>
      <c r="D1084" s="6"/>
      <c r="E1084" s="6"/>
      <c r="F1084" s="6">
        <v>484</v>
      </c>
      <c r="G1084" s="6" t="s">
        <v>26</v>
      </c>
      <c r="H1084" s="6" t="s">
        <v>3731</v>
      </c>
    </row>
    <row r="1085" spans="1:8" ht="18.75" customHeight="1">
      <c r="A1085" s="10" t="s">
        <v>107</v>
      </c>
      <c r="B1085" s="64" t="s">
        <v>3732</v>
      </c>
      <c r="C1085" s="65"/>
      <c r="D1085" s="6"/>
      <c r="E1085" s="6"/>
      <c r="F1085" s="6">
        <v>484</v>
      </c>
      <c r="G1085" s="6" t="s">
        <v>26</v>
      </c>
      <c r="H1085" s="6" t="s">
        <v>3731</v>
      </c>
    </row>
    <row r="1086" spans="1:8" ht="18.75" customHeight="1">
      <c r="A1086" s="10" t="s">
        <v>108</v>
      </c>
      <c r="B1086" s="64" t="s">
        <v>3733</v>
      </c>
      <c r="C1086" s="65"/>
      <c r="D1086" s="6"/>
      <c r="E1086" s="6"/>
      <c r="F1086" s="6">
        <v>484</v>
      </c>
      <c r="G1086" s="6" t="s">
        <v>26</v>
      </c>
      <c r="H1086" s="6" t="s">
        <v>3731</v>
      </c>
    </row>
    <row r="1087" spans="1:8" ht="18.75" customHeight="1">
      <c r="A1087" s="10" t="s">
        <v>109</v>
      </c>
      <c r="B1087" s="64" t="s">
        <v>3734</v>
      </c>
      <c r="C1087" s="65"/>
      <c r="D1087" s="6"/>
      <c r="E1087" s="6"/>
      <c r="F1087" s="6">
        <v>484</v>
      </c>
      <c r="G1087" s="6" t="s">
        <v>26</v>
      </c>
      <c r="H1087" s="6" t="s">
        <v>3731</v>
      </c>
    </row>
    <row r="1088" spans="1:8" ht="18.75" customHeight="1">
      <c r="A1088" s="10" t="s">
        <v>110</v>
      </c>
      <c r="B1088" s="64" t="s">
        <v>3735</v>
      </c>
      <c r="C1088" s="65"/>
      <c r="D1088" s="6"/>
      <c r="E1088" s="6"/>
      <c r="F1088" s="6">
        <v>484</v>
      </c>
      <c r="G1088" s="6" t="s">
        <v>26</v>
      </c>
      <c r="H1088" s="6" t="s">
        <v>3731</v>
      </c>
    </row>
    <row r="1089" spans="1:8" ht="18.75" customHeight="1">
      <c r="A1089" s="10"/>
      <c r="B1089" s="62"/>
      <c r="C1089" s="63"/>
      <c r="D1089" s="6"/>
      <c r="E1089" s="6"/>
      <c r="F1089" s="6">
        <v>484</v>
      </c>
      <c r="G1089" s="6" t="s">
        <v>26</v>
      </c>
      <c r="H1089" s="6" t="s">
        <v>3731</v>
      </c>
    </row>
    <row r="1090" spans="1:8" ht="18.75" customHeight="1" thickBot="1">
      <c r="A1090" s="10"/>
      <c r="B1090" s="66"/>
      <c r="C1090" s="67"/>
      <c r="D1090" s="6"/>
      <c r="E1090" s="6"/>
      <c r="F1090" s="6">
        <v>484</v>
      </c>
      <c r="G1090" s="6" t="s">
        <v>26</v>
      </c>
      <c r="H1090" s="6" t="s">
        <v>3731</v>
      </c>
    </row>
    <row r="1091" spans="1:8" ht="18.75" customHeight="1" thickBot="1">
      <c r="A1091" s="11" t="s">
        <v>111</v>
      </c>
      <c r="B1091" s="25"/>
      <c r="C1091" s="7"/>
      <c r="D1091" s="6"/>
      <c r="E1091" s="6"/>
      <c r="F1091" s="6">
        <v>484</v>
      </c>
      <c r="G1091" s="6" t="s">
        <v>26</v>
      </c>
      <c r="H1091" s="6" t="s">
        <v>3731</v>
      </c>
    </row>
    <row r="1092" spans="1:8" ht="18.75" customHeight="1">
      <c r="A1092" s="10" t="s">
        <v>112</v>
      </c>
      <c r="B1092" s="34" t="str">
        <f>_xlfn.LET(_xlpm.inp,$B$1091,_xlpm.nInp,_xlfn.LET(_xlpm.raw,UPPER(TRIM($B$1091)),_xlpm.clean,SUBSTITUTE(SUBSTITUTE(SUBSTITUTE(SUBSTITUTE(SUBSTITUTE(_xlpm.raw,"，",","),"、",","),"；",","),"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92" s="19"/>
      <c r="D1092" s="6"/>
      <c r="E1092" s="6"/>
      <c r="F1092" s="6">
        <v>484</v>
      </c>
      <c r="G1092" s="6" t="s">
        <v>26</v>
      </c>
      <c r="H1092" s="6" t="s">
        <v>3731</v>
      </c>
    </row>
    <row r="1093" spans="1:8" ht="18.75" customHeight="1">
      <c r="A1093" s="10" t="s">
        <v>113</v>
      </c>
      <c r="B1093" s="35" t="str">
        <f>_xlfn.LET(_xlpm.inp,$B$1091,_xlpm.nStd,_xlfn.LET(_xlpm.raw,UPPER(TRIM($G$1083)),_xlpm.clean,SUBSTITUTE(SUBSTITUTE(SUBSTITUTE(SUBSTITUTE(SUBSTITUTE(_xlpm.raw,"，",","),"、",","),"；",","),"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93" s="18"/>
      <c r="D1093" s="6"/>
      <c r="E1093" s="6"/>
      <c r="F1093" s="6">
        <v>484</v>
      </c>
      <c r="G1093" s="6" t="s">
        <v>26</v>
      </c>
      <c r="H1093" s="6" t="s">
        <v>3731</v>
      </c>
    </row>
    <row r="1094" spans="1:8" ht="76.5" customHeight="1">
      <c r="A1094" s="37" t="s">
        <v>114</v>
      </c>
      <c r="B1094" s="52" t="str">
        <f>_xlfn.LET(_xlpm.inp,$B$1091,_xlpm.p,$H$1083,IF(OR(LEN(TRIM(_xlpm.inp))=0,LEN(TRIM(_xlpm.p))=0,_xlpm.p=0),"",_xlpm.p))</f>
        <v/>
      </c>
      <c r="C1094" s="53"/>
      <c r="D1094" s="6"/>
      <c r="E1094" s="6"/>
      <c r="F1094" s="6">
        <v>484</v>
      </c>
      <c r="G1094" s="6" t="s">
        <v>26</v>
      </c>
      <c r="H1094" s="6" t="s">
        <v>3731</v>
      </c>
    </row>
    <row r="1095" spans="1:8" ht="18.75" customHeight="1" thickBot="1">
      <c r="A1095" s="12"/>
      <c r="B1095" s="54"/>
      <c r="C1095" s="55"/>
      <c r="D1095" s="6"/>
      <c r="E1095" s="6"/>
      <c r="F1095" s="6">
        <v>484</v>
      </c>
      <c r="G1095" s="6" t="s">
        <v>26</v>
      </c>
      <c r="H1095" s="6" t="s">
        <v>3731</v>
      </c>
    </row>
    <row r="1096" spans="1:8" ht="58.5" customHeight="1" thickTop="1" thickBot="1">
      <c r="A1096" s="8" t="s">
        <v>3224</v>
      </c>
      <c r="B1096" s="56" t="s">
        <v>3736</v>
      </c>
      <c r="C1096" s="73"/>
      <c r="D1096" s="6"/>
      <c r="E1096" s="6"/>
      <c r="F1096" s="6">
        <v>485</v>
      </c>
      <c r="G1096" s="6" t="s">
        <v>26</v>
      </c>
      <c r="H1096" s="6" t="s">
        <v>3737</v>
      </c>
    </row>
    <row r="1097" spans="1:8" ht="18.75" customHeight="1">
      <c r="A1097" s="9"/>
      <c r="B1097" s="74"/>
      <c r="C1097" s="75"/>
      <c r="D1097" s="6"/>
      <c r="E1097" s="6"/>
      <c r="F1097" s="6">
        <v>485</v>
      </c>
      <c r="G1097" s="6" t="s">
        <v>26</v>
      </c>
      <c r="H1097" s="6" t="s">
        <v>3737</v>
      </c>
    </row>
    <row r="1098" spans="1:8" ht="18.75" customHeight="1">
      <c r="A1098" s="10" t="s">
        <v>107</v>
      </c>
      <c r="B1098" s="64" t="s">
        <v>3738</v>
      </c>
      <c r="C1098" s="65"/>
      <c r="D1098" s="6"/>
      <c r="E1098" s="6"/>
      <c r="F1098" s="6">
        <v>485</v>
      </c>
      <c r="G1098" s="6" t="s">
        <v>26</v>
      </c>
      <c r="H1098" s="6" t="s">
        <v>3737</v>
      </c>
    </row>
    <row r="1099" spans="1:8" ht="18.75" customHeight="1">
      <c r="A1099" s="10" t="s">
        <v>108</v>
      </c>
      <c r="B1099" s="64" t="s">
        <v>3739</v>
      </c>
      <c r="C1099" s="65"/>
      <c r="D1099" s="6"/>
      <c r="E1099" s="6"/>
      <c r="F1099" s="6">
        <v>485</v>
      </c>
      <c r="G1099" s="6" t="s">
        <v>26</v>
      </c>
      <c r="H1099" s="6" t="s">
        <v>3737</v>
      </c>
    </row>
    <row r="1100" spans="1:8" ht="18.75" customHeight="1">
      <c r="A1100" s="10" t="s">
        <v>109</v>
      </c>
      <c r="B1100" s="64" t="s">
        <v>3740</v>
      </c>
      <c r="C1100" s="65"/>
      <c r="D1100" s="6"/>
      <c r="E1100" s="6"/>
      <c r="F1100" s="6">
        <v>485</v>
      </c>
      <c r="G1100" s="6" t="s">
        <v>26</v>
      </c>
      <c r="H1100" s="6" t="s">
        <v>3737</v>
      </c>
    </row>
    <row r="1101" spans="1:8" ht="18.75" customHeight="1">
      <c r="A1101" s="10" t="s">
        <v>110</v>
      </c>
      <c r="B1101" s="64" t="s">
        <v>3741</v>
      </c>
      <c r="C1101" s="65"/>
      <c r="D1101" s="6"/>
      <c r="E1101" s="6"/>
      <c r="F1101" s="6">
        <v>485</v>
      </c>
      <c r="G1101" s="6" t="s">
        <v>26</v>
      </c>
      <c r="H1101" s="6" t="s">
        <v>3737</v>
      </c>
    </row>
    <row r="1102" spans="1:8" ht="18.75" customHeight="1">
      <c r="A1102" s="10"/>
      <c r="B1102" s="62"/>
      <c r="C1102" s="63"/>
      <c r="D1102" s="6"/>
      <c r="E1102" s="6"/>
      <c r="F1102" s="6">
        <v>485</v>
      </c>
      <c r="G1102" s="6" t="s">
        <v>26</v>
      </c>
      <c r="H1102" s="6" t="s">
        <v>3737</v>
      </c>
    </row>
    <row r="1103" spans="1:8" ht="18.75" customHeight="1" thickBot="1">
      <c r="A1103" s="10"/>
      <c r="B1103" s="66"/>
      <c r="C1103" s="67"/>
      <c r="D1103" s="6"/>
      <c r="E1103" s="6"/>
      <c r="F1103" s="6">
        <v>485</v>
      </c>
      <c r="G1103" s="6" t="s">
        <v>26</v>
      </c>
      <c r="H1103" s="6" t="s">
        <v>3737</v>
      </c>
    </row>
    <row r="1104" spans="1:8" ht="18.75" customHeight="1" thickBot="1">
      <c r="A1104" s="11" t="s">
        <v>111</v>
      </c>
      <c r="B1104" s="25"/>
      <c r="C1104" s="7"/>
      <c r="D1104" s="6"/>
      <c r="E1104" s="6"/>
      <c r="F1104" s="6">
        <v>485</v>
      </c>
      <c r="G1104" s="6" t="s">
        <v>26</v>
      </c>
      <c r="H1104" s="6" t="s">
        <v>3737</v>
      </c>
    </row>
    <row r="1105" spans="1:8" ht="18.75" customHeight="1">
      <c r="A1105" s="10" t="s">
        <v>112</v>
      </c>
      <c r="B1105" s="34" t="str">
        <f>_xlfn.LET(_xlpm.inp,$B$1104,_xlpm.nInp,_xlfn.LET(_xlpm.raw,UPPER(TRIM($B$1104)),_xlpm.clean,SUBSTITUTE(SUBSTITUTE(SUBSTITUTE(SUBSTITUTE(SUBSTITUTE(_xlpm.raw,"，",","),"、",","),"；",","),"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05" s="19"/>
      <c r="D1105" s="6"/>
      <c r="E1105" s="6"/>
      <c r="F1105" s="6">
        <v>485</v>
      </c>
      <c r="G1105" s="6" t="s">
        <v>26</v>
      </c>
      <c r="H1105" s="6" t="s">
        <v>3737</v>
      </c>
    </row>
    <row r="1106" spans="1:8" ht="18.75" customHeight="1">
      <c r="A1106" s="10" t="s">
        <v>113</v>
      </c>
      <c r="B1106" s="35" t="str">
        <f>_xlfn.LET(_xlpm.inp,$B$1104,_xlpm.nStd,_xlfn.LET(_xlpm.raw,UPPER(TRIM($G$1096)),_xlpm.clean,SUBSTITUTE(SUBSTITUTE(SUBSTITUTE(SUBSTITUTE(SUBSTITUTE(_xlpm.raw,"，",","),"、",","),"；",","),"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06" s="18"/>
      <c r="D1106" s="6"/>
      <c r="E1106" s="6"/>
      <c r="F1106" s="6">
        <v>485</v>
      </c>
      <c r="G1106" s="6" t="s">
        <v>26</v>
      </c>
      <c r="H1106" s="6" t="s">
        <v>3737</v>
      </c>
    </row>
    <row r="1107" spans="1:8" ht="76.5" customHeight="1">
      <c r="A1107" s="37" t="s">
        <v>114</v>
      </c>
      <c r="B1107" s="52" t="str">
        <f>_xlfn.LET(_xlpm.inp,$B$1104,_xlpm.p,$H$1096,IF(OR(LEN(TRIM(_xlpm.inp))=0,LEN(TRIM(_xlpm.p))=0,_xlpm.p=0),"",_xlpm.p))</f>
        <v/>
      </c>
      <c r="C1107" s="53"/>
      <c r="D1107" s="6"/>
      <c r="E1107" s="6"/>
      <c r="F1107" s="6">
        <v>485</v>
      </c>
      <c r="G1107" s="6" t="s">
        <v>26</v>
      </c>
      <c r="H1107" s="6" t="s">
        <v>3737</v>
      </c>
    </row>
    <row r="1108" spans="1:8" ht="18.75" customHeight="1" thickBot="1">
      <c r="A1108" s="12"/>
      <c r="B1108" s="54"/>
      <c r="C1108" s="55"/>
      <c r="D1108" s="6"/>
      <c r="E1108" s="6"/>
      <c r="F1108" s="6">
        <v>485</v>
      </c>
      <c r="G1108" s="6" t="s">
        <v>26</v>
      </c>
      <c r="H1108" s="6" t="s">
        <v>3737</v>
      </c>
    </row>
    <row r="1109" spans="1:8" ht="58.5" customHeight="1" thickTop="1" thickBot="1">
      <c r="A1109" s="8" t="s">
        <v>3225</v>
      </c>
      <c r="B1109" s="56" t="s">
        <v>3742</v>
      </c>
      <c r="C1109" s="73"/>
      <c r="D1109" s="6"/>
      <c r="E1109" s="6"/>
      <c r="F1109" s="6">
        <v>486</v>
      </c>
      <c r="G1109" s="6" t="s">
        <v>66</v>
      </c>
      <c r="H1109" s="6" t="s">
        <v>3743</v>
      </c>
    </row>
    <row r="1110" spans="1:8" ht="18.75" customHeight="1">
      <c r="A1110" s="9"/>
      <c r="B1110" s="74"/>
      <c r="C1110" s="75"/>
      <c r="D1110" s="6"/>
      <c r="E1110" s="6"/>
      <c r="F1110" s="6">
        <v>486</v>
      </c>
      <c r="G1110" s="6" t="s">
        <v>66</v>
      </c>
      <c r="H1110" s="6" t="s">
        <v>3743</v>
      </c>
    </row>
    <row r="1111" spans="1:8" ht="18.75" customHeight="1">
      <c r="A1111" s="10" t="s">
        <v>107</v>
      </c>
      <c r="B1111" s="64" t="s">
        <v>3744</v>
      </c>
      <c r="C1111" s="65"/>
      <c r="D1111" s="6"/>
      <c r="E1111" s="6"/>
      <c r="F1111" s="6">
        <v>486</v>
      </c>
      <c r="G1111" s="6" t="s">
        <v>66</v>
      </c>
      <c r="H1111" s="6" t="s">
        <v>3743</v>
      </c>
    </row>
    <row r="1112" spans="1:8" ht="18.75" customHeight="1">
      <c r="A1112" s="10" t="s">
        <v>108</v>
      </c>
      <c r="B1112" s="64" t="s">
        <v>3745</v>
      </c>
      <c r="C1112" s="65"/>
      <c r="D1112" s="6"/>
      <c r="E1112" s="6"/>
      <c r="F1112" s="6">
        <v>486</v>
      </c>
      <c r="G1112" s="6" t="s">
        <v>66</v>
      </c>
      <c r="H1112" s="6" t="s">
        <v>3743</v>
      </c>
    </row>
    <row r="1113" spans="1:8" ht="18.75" customHeight="1">
      <c r="A1113" s="10" t="s">
        <v>109</v>
      </c>
      <c r="B1113" s="64" t="s">
        <v>3746</v>
      </c>
      <c r="C1113" s="65"/>
      <c r="D1113" s="6"/>
      <c r="E1113" s="6"/>
      <c r="F1113" s="6">
        <v>486</v>
      </c>
      <c r="G1113" s="6" t="s">
        <v>66</v>
      </c>
      <c r="H1113" s="6" t="s">
        <v>3743</v>
      </c>
    </row>
    <row r="1114" spans="1:8" ht="18.75" customHeight="1">
      <c r="A1114" s="10" t="s">
        <v>110</v>
      </c>
      <c r="B1114" s="64" t="s">
        <v>3747</v>
      </c>
      <c r="C1114" s="65"/>
      <c r="D1114" s="6"/>
      <c r="E1114" s="6"/>
      <c r="F1114" s="6">
        <v>486</v>
      </c>
      <c r="G1114" s="6" t="s">
        <v>66</v>
      </c>
      <c r="H1114" s="6" t="s">
        <v>3743</v>
      </c>
    </row>
    <row r="1115" spans="1:8" ht="18.75" customHeight="1">
      <c r="A1115" s="10" t="s">
        <v>128</v>
      </c>
      <c r="B1115" s="62" t="s">
        <v>3748</v>
      </c>
      <c r="C1115" s="63"/>
      <c r="D1115" s="6"/>
      <c r="E1115" s="6"/>
      <c r="F1115" s="6">
        <v>486</v>
      </c>
      <c r="G1115" s="6" t="s">
        <v>66</v>
      </c>
      <c r="H1115" s="6" t="s">
        <v>3743</v>
      </c>
    </row>
    <row r="1116" spans="1:8" ht="18.75" customHeight="1" thickBot="1">
      <c r="A1116" s="10"/>
      <c r="B1116" s="66"/>
      <c r="C1116" s="67"/>
      <c r="D1116" s="6"/>
      <c r="E1116" s="6"/>
      <c r="F1116" s="6">
        <v>486</v>
      </c>
      <c r="G1116" s="6" t="s">
        <v>66</v>
      </c>
      <c r="H1116" s="6" t="s">
        <v>3743</v>
      </c>
    </row>
    <row r="1117" spans="1:8" ht="18.75" customHeight="1" thickBot="1">
      <c r="A1117" s="11" t="s">
        <v>111</v>
      </c>
      <c r="B1117" s="25"/>
      <c r="C1117" s="7"/>
      <c r="D1117" s="6"/>
      <c r="E1117" s="6"/>
      <c r="F1117" s="6">
        <v>486</v>
      </c>
      <c r="G1117" s="6" t="s">
        <v>66</v>
      </c>
      <c r="H1117" s="6" t="s">
        <v>3743</v>
      </c>
    </row>
    <row r="1118" spans="1:8" ht="18.75" customHeight="1">
      <c r="A1118" s="10" t="s">
        <v>112</v>
      </c>
      <c r="B1118" s="34" t="str">
        <f>_xlfn.LET(_xlpm.inp,$B$1117,_xlpm.nInp,_xlfn.LET(_xlpm.raw,UPPER(TRIM($B$1117)),_xlpm.clean,SUBSTITUTE(SUBSTITUTE(SUBSTITUTE(SUBSTITUTE(SUBSTITUTE(_xlpm.raw,"，",","),"、",","),"；",","),"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18" s="19"/>
      <c r="D1118" s="6"/>
      <c r="E1118" s="6"/>
      <c r="F1118" s="6">
        <v>486</v>
      </c>
      <c r="G1118" s="6" t="s">
        <v>66</v>
      </c>
      <c r="H1118" s="6" t="s">
        <v>3743</v>
      </c>
    </row>
    <row r="1119" spans="1:8" ht="18.75" customHeight="1">
      <c r="A1119" s="10" t="s">
        <v>113</v>
      </c>
      <c r="B1119" s="35" t="str">
        <f>_xlfn.LET(_xlpm.inp,$B$1117,_xlpm.nStd,_xlfn.LET(_xlpm.raw,UPPER(TRIM($G$1109)),_xlpm.clean,SUBSTITUTE(SUBSTITUTE(SUBSTITUTE(SUBSTITUTE(SUBSTITUTE(_xlpm.raw,"，",","),"、",","),"；",","),"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19" s="18"/>
      <c r="D1119" s="6"/>
      <c r="E1119" s="6"/>
      <c r="F1119" s="6">
        <v>486</v>
      </c>
      <c r="G1119" s="6" t="s">
        <v>66</v>
      </c>
      <c r="H1119" s="6" t="s">
        <v>3743</v>
      </c>
    </row>
    <row r="1120" spans="1:8" ht="76.5" customHeight="1">
      <c r="A1120" s="37" t="s">
        <v>114</v>
      </c>
      <c r="B1120" s="52" t="str">
        <f>_xlfn.LET(_xlpm.inp,$B$1117,_xlpm.p,$H$1109,IF(OR(LEN(TRIM(_xlpm.inp))=0,LEN(TRIM(_xlpm.p))=0,_xlpm.p=0),"",_xlpm.p))</f>
        <v/>
      </c>
      <c r="C1120" s="53"/>
      <c r="D1120" s="6"/>
      <c r="E1120" s="6"/>
      <c r="F1120" s="6">
        <v>486</v>
      </c>
      <c r="G1120" s="6" t="s">
        <v>66</v>
      </c>
      <c r="H1120" s="6" t="s">
        <v>3743</v>
      </c>
    </row>
    <row r="1121" spans="1:8" ht="18.75" customHeight="1" thickBot="1">
      <c r="A1121" s="12"/>
      <c r="B1121" s="54"/>
      <c r="C1121" s="55"/>
      <c r="D1121" s="6"/>
      <c r="E1121" s="6"/>
      <c r="F1121" s="6">
        <v>486</v>
      </c>
      <c r="G1121" s="6" t="s">
        <v>66</v>
      </c>
      <c r="H1121" s="6" t="s">
        <v>3743</v>
      </c>
    </row>
    <row r="1122" spans="1:8" ht="58.5" customHeight="1" thickTop="1" thickBot="1">
      <c r="A1122" s="8" t="s">
        <v>3226</v>
      </c>
      <c r="B1122" s="56" t="s">
        <v>3749</v>
      </c>
      <c r="C1122" s="73"/>
      <c r="D1122" s="6"/>
      <c r="E1122" s="6"/>
      <c r="F1122" s="6">
        <v>487</v>
      </c>
      <c r="G1122" s="6" t="s">
        <v>29</v>
      </c>
      <c r="H1122" s="6" t="s">
        <v>3750</v>
      </c>
    </row>
    <row r="1123" spans="1:8" ht="18.75" customHeight="1">
      <c r="A1123" s="9"/>
      <c r="B1123" s="74"/>
      <c r="C1123" s="75"/>
      <c r="D1123" s="6"/>
      <c r="E1123" s="6"/>
      <c r="F1123" s="6">
        <v>487</v>
      </c>
      <c r="G1123" s="6" t="s">
        <v>29</v>
      </c>
      <c r="H1123" s="6" t="s">
        <v>3750</v>
      </c>
    </row>
    <row r="1124" spans="1:8" ht="18.75" customHeight="1">
      <c r="A1124" s="10" t="s">
        <v>107</v>
      </c>
      <c r="B1124" s="64" t="s">
        <v>3751</v>
      </c>
      <c r="C1124" s="65"/>
      <c r="D1124" s="6"/>
      <c r="E1124" s="6"/>
      <c r="F1124" s="6">
        <v>487</v>
      </c>
      <c r="G1124" s="6" t="s">
        <v>29</v>
      </c>
      <c r="H1124" s="6" t="s">
        <v>3750</v>
      </c>
    </row>
    <row r="1125" spans="1:8" ht="18.75" customHeight="1">
      <c r="A1125" s="10" t="s">
        <v>108</v>
      </c>
      <c r="B1125" s="64" t="s">
        <v>3752</v>
      </c>
      <c r="C1125" s="65"/>
      <c r="D1125" s="6"/>
      <c r="E1125" s="6"/>
      <c r="F1125" s="6">
        <v>487</v>
      </c>
      <c r="G1125" s="6" t="s">
        <v>29</v>
      </c>
      <c r="H1125" s="6" t="s">
        <v>3750</v>
      </c>
    </row>
    <row r="1126" spans="1:8" ht="18.75" customHeight="1">
      <c r="A1126" s="10" t="s">
        <v>109</v>
      </c>
      <c r="B1126" s="64" t="s">
        <v>3753</v>
      </c>
      <c r="C1126" s="65"/>
      <c r="D1126" s="6"/>
      <c r="E1126" s="6"/>
      <c r="F1126" s="6">
        <v>487</v>
      </c>
      <c r="G1126" s="6" t="s">
        <v>29</v>
      </c>
      <c r="H1126" s="6" t="s">
        <v>3750</v>
      </c>
    </row>
    <row r="1127" spans="1:8" ht="18.75" customHeight="1">
      <c r="A1127" s="10" t="s">
        <v>110</v>
      </c>
      <c r="B1127" s="64" t="s">
        <v>3754</v>
      </c>
      <c r="C1127" s="65"/>
      <c r="D1127" s="6"/>
      <c r="E1127" s="6"/>
      <c r="F1127" s="6">
        <v>487</v>
      </c>
      <c r="G1127" s="6" t="s">
        <v>29</v>
      </c>
      <c r="H1127" s="6" t="s">
        <v>3750</v>
      </c>
    </row>
    <row r="1128" spans="1:8" ht="18.75" customHeight="1">
      <c r="A1128" s="10" t="s">
        <v>128</v>
      </c>
      <c r="B1128" s="62" t="s">
        <v>3755</v>
      </c>
      <c r="C1128" s="63"/>
      <c r="D1128" s="6"/>
      <c r="E1128" s="6"/>
      <c r="F1128" s="6">
        <v>487</v>
      </c>
      <c r="G1128" s="6" t="s">
        <v>29</v>
      </c>
      <c r="H1128" s="6" t="s">
        <v>3750</v>
      </c>
    </row>
    <row r="1129" spans="1:8" ht="18.75" customHeight="1" thickBot="1">
      <c r="A1129" s="10"/>
      <c r="B1129" s="66"/>
      <c r="C1129" s="67"/>
      <c r="D1129" s="6"/>
      <c r="E1129" s="6"/>
      <c r="F1129" s="6">
        <v>487</v>
      </c>
      <c r="G1129" s="6" t="s">
        <v>29</v>
      </c>
      <c r="H1129" s="6" t="s">
        <v>3750</v>
      </c>
    </row>
    <row r="1130" spans="1:8" ht="18.75" customHeight="1" thickBot="1">
      <c r="A1130" s="11" t="s">
        <v>111</v>
      </c>
      <c r="B1130" s="25"/>
      <c r="C1130" s="7"/>
      <c r="D1130" s="6"/>
      <c r="E1130" s="6"/>
      <c r="F1130" s="6">
        <v>487</v>
      </c>
      <c r="G1130" s="6" t="s">
        <v>29</v>
      </c>
      <c r="H1130" s="6" t="s">
        <v>3750</v>
      </c>
    </row>
    <row r="1131" spans="1:8" ht="18.75" customHeight="1">
      <c r="A1131" s="10" t="s">
        <v>112</v>
      </c>
      <c r="B1131" s="34" t="str">
        <f>_xlfn.LET(_xlpm.inp,$B$1130,_xlpm.nInp,_xlfn.LET(_xlpm.raw,UPPER(TRIM($B$1130)),_xlpm.clean,SUBSTITUTE(SUBSTITUTE(SUBSTITUTE(SUBSTITUTE(SUBSTITUTE(_xlpm.raw,"，",","),"、",","),"；",","),"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31" s="19"/>
      <c r="D1131" s="6"/>
      <c r="E1131" s="6"/>
      <c r="F1131" s="6">
        <v>487</v>
      </c>
      <c r="G1131" s="6" t="s">
        <v>29</v>
      </c>
      <c r="H1131" s="6" t="s">
        <v>3750</v>
      </c>
    </row>
    <row r="1132" spans="1:8" ht="18.75" customHeight="1">
      <c r="A1132" s="10" t="s">
        <v>113</v>
      </c>
      <c r="B1132" s="35" t="str">
        <f>_xlfn.LET(_xlpm.inp,$B$1130,_xlpm.nStd,_xlfn.LET(_xlpm.raw,UPPER(TRIM($G$1122)),_xlpm.clean,SUBSTITUTE(SUBSTITUTE(SUBSTITUTE(SUBSTITUTE(SUBSTITUTE(_xlpm.raw,"，",","),"、",","),"；",","),"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32" s="18"/>
      <c r="D1132" s="6"/>
      <c r="E1132" s="6"/>
      <c r="F1132" s="6">
        <v>487</v>
      </c>
      <c r="G1132" s="6" t="s">
        <v>29</v>
      </c>
      <c r="H1132" s="6" t="s">
        <v>3750</v>
      </c>
    </row>
    <row r="1133" spans="1:8" ht="76.5" customHeight="1">
      <c r="A1133" s="37" t="s">
        <v>114</v>
      </c>
      <c r="B1133" s="52" t="str">
        <f>_xlfn.LET(_xlpm.inp,$B$1130,_xlpm.p,$H$1122,IF(OR(LEN(TRIM(_xlpm.inp))=0,LEN(TRIM(_xlpm.p))=0,_xlpm.p=0),"",_xlpm.p))</f>
        <v/>
      </c>
      <c r="C1133" s="53"/>
      <c r="D1133" s="6"/>
      <c r="E1133" s="6"/>
      <c r="F1133" s="6">
        <v>487</v>
      </c>
      <c r="G1133" s="6" t="s">
        <v>29</v>
      </c>
      <c r="H1133" s="6" t="s">
        <v>3750</v>
      </c>
    </row>
    <row r="1134" spans="1:8" ht="18.75" customHeight="1" thickBot="1">
      <c r="A1134" s="12"/>
      <c r="B1134" s="54"/>
      <c r="C1134" s="55"/>
      <c r="D1134" s="6"/>
      <c r="E1134" s="6"/>
      <c r="F1134" s="6">
        <v>487</v>
      </c>
      <c r="G1134" s="6" t="s">
        <v>29</v>
      </c>
      <c r="H1134" s="6" t="s">
        <v>3750</v>
      </c>
    </row>
    <row r="1135" spans="1:8" ht="58.5" customHeight="1" thickTop="1" thickBot="1">
      <c r="A1135" s="8" t="s">
        <v>3227</v>
      </c>
      <c r="B1135" s="56" t="s">
        <v>3756</v>
      </c>
      <c r="C1135" s="73"/>
      <c r="D1135" s="6"/>
      <c r="E1135" s="6"/>
      <c r="F1135" s="6">
        <v>488</v>
      </c>
      <c r="G1135" s="6" t="s">
        <v>28</v>
      </c>
      <c r="H1135" s="6" t="s">
        <v>3757</v>
      </c>
    </row>
    <row r="1136" spans="1:8" ht="18.75" customHeight="1">
      <c r="A1136" s="9"/>
      <c r="B1136" s="74"/>
      <c r="C1136" s="75"/>
      <c r="D1136" s="6"/>
      <c r="E1136" s="6"/>
      <c r="F1136" s="6">
        <v>488</v>
      </c>
      <c r="G1136" s="6" t="s">
        <v>28</v>
      </c>
      <c r="H1136" s="6" t="s">
        <v>3757</v>
      </c>
    </row>
    <row r="1137" spans="1:8" ht="18.75" customHeight="1">
      <c r="A1137" s="10" t="s">
        <v>107</v>
      </c>
      <c r="B1137" s="64" t="s">
        <v>3758</v>
      </c>
      <c r="C1137" s="65"/>
      <c r="D1137" s="6"/>
      <c r="E1137" s="6"/>
      <c r="F1137" s="6">
        <v>488</v>
      </c>
      <c r="G1137" s="6" t="s">
        <v>28</v>
      </c>
      <c r="H1137" s="6" t="s">
        <v>3757</v>
      </c>
    </row>
    <row r="1138" spans="1:8" ht="18.75" customHeight="1">
      <c r="A1138" s="10" t="s">
        <v>108</v>
      </c>
      <c r="B1138" s="64" t="s">
        <v>3759</v>
      </c>
      <c r="C1138" s="65"/>
      <c r="D1138" s="6"/>
      <c r="E1138" s="6"/>
      <c r="F1138" s="6">
        <v>488</v>
      </c>
      <c r="G1138" s="6" t="s">
        <v>28</v>
      </c>
      <c r="H1138" s="6" t="s">
        <v>3757</v>
      </c>
    </row>
    <row r="1139" spans="1:8" ht="18.75" customHeight="1">
      <c r="A1139" s="10" t="s">
        <v>109</v>
      </c>
      <c r="B1139" s="64" t="s">
        <v>3760</v>
      </c>
      <c r="C1139" s="65"/>
      <c r="D1139" s="6"/>
      <c r="E1139" s="6"/>
      <c r="F1139" s="6">
        <v>488</v>
      </c>
      <c r="G1139" s="6" t="s">
        <v>28</v>
      </c>
      <c r="H1139" s="6" t="s">
        <v>3757</v>
      </c>
    </row>
    <row r="1140" spans="1:8" ht="18.75" customHeight="1">
      <c r="A1140" s="10" t="s">
        <v>110</v>
      </c>
      <c r="B1140" s="64" t="s">
        <v>3761</v>
      </c>
      <c r="C1140" s="65"/>
      <c r="D1140" s="6"/>
      <c r="E1140" s="6"/>
      <c r="F1140" s="6">
        <v>488</v>
      </c>
      <c r="G1140" s="6" t="s">
        <v>28</v>
      </c>
      <c r="H1140" s="6" t="s">
        <v>3757</v>
      </c>
    </row>
    <row r="1141" spans="1:8" ht="18.75" customHeight="1">
      <c r="A1141" s="10"/>
      <c r="B1141" s="62"/>
      <c r="C1141" s="63"/>
      <c r="D1141" s="6"/>
      <c r="E1141" s="6"/>
      <c r="F1141" s="6">
        <v>488</v>
      </c>
      <c r="G1141" s="6" t="s">
        <v>28</v>
      </c>
      <c r="H1141" s="6" t="s">
        <v>3757</v>
      </c>
    </row>
    <row r="1142" spans="1:8" ht="18.75" customHeight="1" thickBot="1">
      <c r="A1142" s="10"/>
      <c r="B1142" s="66"/>
      <c r="C1142" s="67"/>
      <c r="D1142" s="6"/>
      <c r="E1142" s="6"/>
      <c r="F1142" s="6">
        <v>488</v>
      </c>
      <c r="G1142" s="6" t="s">
        <v>28</v>
      </c>
      <c r="H1142" s="6" t="s">
        <v>3757</v>
      </c>
    </row>
    <row r="1143" spans="1:8" ht="18.75" customHeight="1" thickBot="1">
      <c r="A1143" s="11" t="s">
        <v>111</v>
      </c>
      <c r="B1143" s="25"/>
      <c r="C1143" s="7"/>
      <c r="D1143" s="6"/>
      <c r="E1143" s="6"/>
      <c r="F1143" s="6">
        <v>488</v>
      </c>
      <c r="G1143" s="6" t="s">
        <v>28</v>
      </c>
      <c r="H1143" s="6" t="s">
        <v>3757</v>
      </c>
    </row>
    <row r="1144" spans="1:8" ht="18.75" customHeight="1">
      <c r="A1144" s="10" t="s">
        <v>112</v>
      </c>
      <c r="B1144" s="34" t="str">
        <f>_xlfn.LET(_xlpm.inp,$B$1143,_xlpm.nInp,_xlfn.LET(_xlpm.raw,UPPER(TRIM($B$1143)),_xlpm.clean,SUBSTITUTE(SUBSTITUTE(SUBSTITUTE(SUBSTITUTE(SUBSTITUTE(_xlpm.raw,"，",","),"、",","),"；",","),"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44" s="19"/>
      <c r="D1144" s="6"/>
      <c r="E1144" s="6"/>
      <c r="F1144" s="6">
        <v>488</v>
      </c>
      <c r="G1144" s="6" t="s">
        <v>28</v>
      </c>
      <c r="H1144" s="6" t="s">
        <v>3757</v>
      </c>
    </row>
    <row r="1145" spans="1:8" ht="18.75" customHeight="1">
      <c r="A1145" s="10" t="s">
        <v>113</v>
      </c>
      <c r="B1145" s="35" t="str">
        <f>_xlfn.LET(_xlpm.inp,$B$1143,_xlpm.nStd,_xlfn.LET(_xlpm.raw,UPPER(TRIM($G$1135)),_xlpm.clean,SUBSTITUTE(SUBSTITUTE(SUBSTITUTE(SUBSTITUTE(SUBSTITUTE(_xlpm.raw,"，",","),"、",","),"；",","),"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45" s="18"/>
      <c r="D1145" s="6"/>
      <c r="E1145" s="6"/>
      <c r="F1145" s="6">
        <v>488</v>
      </c>
      <c r="G1145" s="6" t="s">
        <v>28</v>
      </c>
      <c r="H1145" s="6" t="s">
        <v>3757</v>
      </c>
    </row>
    <row r="1146" spans="1:8" ht="76.5" customHeight="1">
      <c r="A1146" s="37" t="s">
        <v>114</v>
      </c>
      <c r="B1146" s="52" t="str">
        <f>_xlfn.LET(_xlpm.inp,$B$1143,_xlpm.p,$H$1135,IF(OR(LEN(TRIM(_xlpm.inp))=0,LEN(TRIM(_xlpm.p))=0,_xlpm.p=0),"",_xlpm.p))</f>
        <v/>
      </c>
      <c r="C1146" s="53"/>
      <c r="D1146" s="6"/>
      <c r="E1146" s="6"/>
      <c r="F1146" s="6">
        <v>488</v>
      </c>
      <c r="G1146" s="6" t="s">
        <v>28</v>
      </c>
      <c r="H1146" s="6" t="s">
        <v>3757</v>
      </c>
    </row>
    <row r="1147" spans="1:8" ht="18.75" customHeight="1" thickBot="1">
      <c r="A1147" s="12"/>
      <c r="B1147" s="54"/>
      <c r="C1147" s="55"/>
      <c r="D1147" s="6"/>
      <c r="E1147" s="6"/>
      <c r="F1147" s="6">
        <v>488</v>
      </c>
      <c r="G1147" s="6" t="s">
        <v>28</v>
      </c>
      <c r="H1147" s="6" t="s">
        <v>3757</v>
      </c>
    </row>
    <row r="1148" spans="1:8" ht="58.5" customHeight="1" thickTop="1" thickBot="1">
      <c r="A1148" s="8" t="s">
        <v>3228</v>
      </c>
      <c r="B1148" s="56" t="s">
        <v>3762</v>
      </c>
      <c r="C1148" s="73"/>
      <c r="D1148" s="6"/>
      <c r="E1148" s="6"/>
      <c r="F1148" s="6">
        <v>489</v>
      </c>
      <c r="G1148" s="6" t="s">
        <v>18</v>
      </c>
      <c r="H1148" s="6" t="s">
        <v>3763</v>
      </c>
    </row>
    <row r="1149" spans="1:8" ht="18.75" customHeight="1">
      <c r="A1149" s="9"/>
      <c r="B1149" s="74"/>
      <c r="C1149" s="75"/>
      <c r="D1149" s="6"/>
      <c r="E1149" s="6"/>
      <c r="F1149" s="6">
        <v>489</v>
      </c>
      <c r="G1149" s="6" t="s">
        <v>18</v>
      </c>
      <c r="H1149" s="6" t="s">
        <v>3763</v>
      </c>
    </row>
    <row r="1150" spans="1:8" ht="18.75" customHeight="1">
      <c r="A1150" s="10" t="s">
        <v>107</v>
      </c>
      <c r="B1150" s="64" t="s">
        <v>3764</v>
      </c>
      <c r="C1150" s="65"/>
      <c r="D1150" s="6"/>
      <c r="E1150" s="6"/>
      <c r="F1150" s="6">
        <v>489</v>
      </c>
      <c r="G1150" s="6" t="s">
        <v>18</v>
      </c>
      <c r="H1150" s="6" t="s">
        <v>3763</v>
      </c>
    </row>
    <row r="1151" spans="1:8" ht="18.75" customHeight="1">
      <c r="A1151" s="10" t="s">
        <v>108</v>
      </c>
      <c r="B1151" s="64" t="s">
        <v>3765</v>
      </c>
      <c r="C1151" s="65"/>
      <c r="D1151" s="6"/>
      <c r="E1151" s="6"/>
      <c r="F1151" s="6">
        <v>489</v>
      </c>
      <c r="G1151" s="6" t="s">
        <v>18</v>
      </c>
      <c r="H1151" s="6" t="s">
        <v>3763</v>
      </c>
    </row>
    <row r="1152" spans="1:8" ht="18.75" customHeight="1">
      <c r="A1152" s="10" t="s">
        <v>109</v>
      </c>
      <c r="B1152" s="64" t="s">
        <v>3766</v>
      </c>
      <c r="C1152" s="65"/>
      <c r="D1152" s="6"/>
      <c r="E1152" s="6"/>
      <c r="F1152" s="6">
        <v>489</v>
      </c>
      <c r="G1152" s="6" t="s">
        <v>18</v>
      </c>
      <c r="H1152" s="6" t="s">
        <v>3763</v>
      </c>
    </row>
    <row r="1153" spans="1:8" ht="18.75" customHeight="1">
      <c r="A1153" s="10" t="s">
        <v>110</v>
      </c>
      <c r="B1153" s="64" t="s">
        <v>3767</v>
      </c>
      <c r="C1153" s="65"/>
      <c r="D1153" s="6"/>
      <c r="E1153" s="6"/>
      <c r="F1153" s="6">
        <v>489</v>
      </c>
      <c r="G1153" s="6" t="s">
        <v>18</v>
      </c>
      <c r="H1153" s="6" t="s">
        <v>3763</v>
      </c>
    </row>
    <row r="1154" spans="1:8" ht="18.75" customHeight="1">
      <c r="A1154" s="10"/>
      <c r="B1154" s="62"/>
      <c r="C1154" s="63"/>
      <c r="D1154" s="6"/>
      <c r="E1154" s="6"/>
      <c r="F1154" s="6">
        <v>489</v>
      </c>
      <c r="G1154" s="6" t="s">
        <v>18</v>
      </c>
      <c r="H1154" s="6" t="s">
        <v>3763</v>
      </c>
    </row>
    <row r="1155" spans="1:8" ht="18.75" customHeight="1" thickBot="1">
      <c r="A1155" s="10"/>
      <c r="B1155" s="66"/>
      <c r="C1155" s="67"/>
      <c r="D1155" s="6"/>
      <c r="E1155" s="6"/>
      <c r="F1155" s="6">
        <v>489</v>
      </c>
      <c r="G1155" s="6" t="s">
        <v>18</v>
      </c>
      <c r="H1155" s="6" t="s">
        <v>3763</v>
      </c>
    </row>
    <row r="1156" spans="1:8" ht="18.75" customHeight="1" thickBot="1">
      <c r="A1156" s="11" t="s">
        <v>111</v>
      </c>
      <c r="B1156" s="25"/>
      <c r="C1156" s="7"/>
      <c r="D1156" s="6"/>
      <c r="E1156" s="6"/>
      <c r="F1156" s="6">
        <v>489</v>
      </c>
      <c r="G1156" s="6" t="s">
        <v>18</v>
      </c>
      <c r="H1156" s="6" t="s">
        <v>3763</v>
      </c>
    </row>
    <row r="1157" spans="1:8" ht="18.75" customHeight="1">
      <c r="A1157" s="10" t="s">
        <v>112</v>
      </c>
      <c r="B1157" s="34" t="str">
        <f>_xlfn.LET(_xlpm.inp,$B$1156,_xlpm.nInp,_xlfn.LET(_xlpm.raw,UPPER(TRIM($B$1156)),_xlpm.clean,SUBSTITUTE(SUBSTITUTE(SUBSTITUTE(SUBSTITUTE(SUBSTITUTE(_xlpm.raw,"，",","),"、",","),"；",","),"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57" s="19"/>
      <c r="D1157" s="6"/>
      <c r="E1157" s="6"/>
      <c r="F1157" s="6">
        <v>489</v>
      </c>
      <c r="G1157" s="6" t="s">
        <v>18</v>
      </c>
      <c r="H1157" s="6" t="s">
        <v>3763</v>
      </c>
    </row>
    <row r="1158" spans="1:8" ht="18.75" customHeight="1">
      <c r="A1158" s="10" t="s">
        <v>113</v>
      </c>
      <c r="B1158" s="35" t="str">
        <f>_xlfn.LET(_xlpm.inp,$B$1156,_xlpm.nStd,_xlfn.LET(_xlpm.raw,UPPER(TRIM($G$1148)),_xlpm.clean,SUBSTITUTE(SUBSTITUTE(SUBSTITUTE(SUBSTITUTE(SUBSTITUTE(_xlpm.raw,"，",","),"、",","),"；",","),"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58" s="18"/>
      <c r="D1158" s="6"/>
      <c r="E1158" s="6"/>
      <c r="F1158" s="6">
        <v>489</v>
      </c>
      <c r="G1158" s="6" t="s">
        <v>18</v>
      </c>
      <c r="H1158" s="6" t="s">
        <v>3763</v>
      </c>
    </row>
    <row r="1159" spans="1:8" ht="76.5" customHeight="1">
      <c r="A1159" s="37" t="s">
        <v>114</v>
      </c>
      <c r="B1159" s="52" t="str">
        <f>_xlfn.LET(_xlpm.inp,$B$1156,_xlpm.p,$H$1148,IF(OR(LEN(TRIM(_xlpm.inp))=0,LEN(TRIM(_xlpm.p))=0,_xlpm.p=0),"",_xlpm.p))</f>
        <v/>
      </c>
      <c r="C1159" s="53"/>
      <c r="D1159" s="6"/>
      <c r="E1159" s="6"/>
      <c r="F1159" s="6">
        <v>489</v>
      </c>
      <c r="G1159" s="6" t="s">
        <v>18</v>
      </c>
      <c r="H1159" s="6" t="s">
        <v>3763</v>
      </c>
    </row>
    <row r="1160" spans="1:8" ht="18.75" customHeight="1" thickBot="1">
      <c r="A1160" s="12"/>
      <c r="B1160" s="54"/>
      <c r="C1160" s="55"/>
      <c r="D1160" s="6"/>
      <c r="E1160" s="6"/>
      <c r="F1160" s="6">
        <v>489</v>
      </c>
      <c r="G1160" s="6" t="s">
        <v>18</v>
      </c>
      <c r="H1160" s="6" t="s">
        <v>3763</v>
      </c>
    </row>
    <row r="1161" spans="1:8" ht="58.5" customHeight="1" thickTop="1" thickBot="1">
      <c r="A1161" s="8" t="s">
        <v>3229</v>
      </c>
      <c r="B1161" s="56" t="s">
        <v>3768</v>
      </c>
      <c r="C1161" s="73"/>
      <c r="D1161" s="6"/>
      <c r="E1161" s="6"/>
      <c r="F1161" s="6">
        <v>490</v>
      </c>
      <c r="G1161" s="6" t="s">
        <v>28</v>
      </c>
      <c r="H1161" s="6" t="s">
        <v>3769</v>
      </c>
    </row>
    <row r="1162" spans="1:8" ht="18.75" customHeight="1">
      <c r="A1162" s="9"/>
      <c r="B1162" s="74"/>
      <c r="C1162" s="75"/>
      <c r="D1162" s="6"/>
      <c r="E1162" s="6"/>
      <c r="F1162" s="6">
        <v>490</v>
      </c>
      <c r="G1162" s="6" t="s">
        <v>28</v>
      </c>
      <c r="H1162" s="6" t="s">
        <v>3769</v>
      </c>
    </row>
    <row r="1163" spans="1:8" ht="18.75" customHeight="1">
      <c r="A1163" s="10" t="s">
        <v>107</v>
      </c>
      <c r="B1163" s="64" t="s">
        <v>3770</v>
      </c>
      <c r="C1163" s="65"/>
      <c r="D1163" s="6"/>
      <c r="E1163" s="6"/>
      <c r="F1163" s="6">
        <v>490</v>
      </c>
      <c r="G1163" s="6" t="s">
        <v>28</v>
      </c>
      <c r="H1163" s="6" t="s">
        <v>3769</v>
      </c>
    </row>
    <row r="1164" spans="1:8" ht="18.75" customHeight="1">
      <c r="A1164" s="10" t="s">
        <v>108</v>
      </c>
      <c r="B1164" s="64" t="s">
        <v>3771</v>
      </c>
      <c r="C1164" s="65"/>
      <c r="D1164" s="6"/>
      <c r="E1164" s="6"/>
      <c r="F1164" s="6">
        <v>490</v>
      </c>
      <c r="G1164" s="6" t="s">
        <v>28</v>
      </c>
      <c r="H1164" s="6" t="s">
        <v>3769</v>
      </c>
    </row>
    <row r="1165" spans="1:8" ht="18.75" customHeight="1">
      <c r="A1165" s="10" t="s">
        <v>109</v>
      </c>
      <c r="B1165" s="64" t="s">
        <v>3772</v>
      </c>
      <c r="C1165" s="65"/>
      <c r="D1165" s="6"/>
      <c r="E1165" s="6"/>
      <c r="F1165" s="6">
        <v>490</v>
      </c>
      <c r="G1165" s="6" t="s">
        <v>28</v>
      </c>
      <c r="H1165" s="6" t="s">
        <v>3769</v>
      </c>
    </row>
    <row r="1166" spans="1:8" ht="18.75" customHeight="1">
      <c r="A1166" s="10" t="s">
        <v>110</v>
      </c>
      <c r="B1166" s="64" t="s">
        <v>3773</v>
      </c>
      <c r="C1166" s="65"/>
      <c r="D1166" s="6"/>
      <c r="E1166" s="6"/>
      <c r="F1166" s="6">
        <v>490</v>
      </c>
      <c r="G1166" s="6" t="s">
        <v>28</v>
      </c>
      <c r="H1166" s="6" t="s">
        <v>3769</v>
      </c>
    </row>
    <row r="1167" spans="1:8" ht="18.75" customHeight="1">
      <c r="A1167" s="10"/>
      <c r="B1167" s="62"/>
      <c r="C1167" s="63"/>
      <c r="D1167" s="6"/>
      <c r="E1167" s="6"/>
      <c r="F1167" s="6">
        <v>490</v>
      </c>
      <c r="G1167" s="6" t="s">
        <v>28</v>
      </c>
      <c r="H1167" s="6" t="s">
        <v>3769</v>
      </c>
    </row>
    <row r="1168" spans="1:8" ht="18.75" customHeight="1" thickBot="1">
      <c r="A1168" s="10"/>
      <c r="B1168" s="66"/>
      <c r="C1168" s="67"/>
      <c r="D1168" s="6"/>
      <c r="E1168" s="6"/>
      <c r="F1168" s="6">
        <v>490</v>
      </c>
      <c r="G1168" s="6" t="s">
        <v>28</v>
      </c>
      <c r="H1168" s="6" t="s">
        <v>3769</v>
      </c>
    </row>
    <row r="1169" spans="1:8" ht="18.75" customHeight="1" thickBot="1">
      <c r="A1169" s="11" t="s">
        <v>111</v>
      </c>
      <c r="B1169" s="25"/>
      <c r="C1169" s="7"/>
      <c r="D1169" s="6"/>
      <c r="E1169" s="6"/>
      <c r="F1169" s="6">
        <v>490</v>
      </c>
      <c r="G1169" s="6" t="s">
        <v>28</v>
      </c>
      <c r="H1169" s="6" t="s">
        <v>3769</v>
      </c>
    </row>
    <row r="1170" spans="1:8" ht="18.75" customHeight="1">
      <c r="A1170" s="10" t="s">
        <v>112</v>
      </c>
      <c r="B1170" s="34" t="str">
        <f>_xlfn.LET(_xlpm.inp,$B$1169,_xlpm.nInp,_xlfn.LET(_xlpm.raw,UPPER(TRIM($B$1169)),_xlpm.clean,SUBSTITUTE(SUBSTITUTE(SUBSTITUTE(SUBSTITUTE(SUBSTITUTE(_xlpm.raw,"，",","),"、",","),"；",","),"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0" s="19"/>
      <c r="D1170" s="6"/>
      <c r="E1170" s="6"/>
      <c r="F1170" s="6">
        <v>490</v>
      </c>
      <c r="G1170" s="6" t="s">
        <v>28</v>
      </c>
      <c r="H1170" s="6" t="s">
        <v>3769</v>
      </c>
    </row>
    <row r="1171" spans="1:8" ht="18.75" customHeight="1">
      <c r="A1171" s="10" t="s">
        <v>113</v>
      </c>
      <c r="B1171" s="35" t="str">
        <f>_xlfn.LET(_xlpm.inp,$B$1169,_xlpm.nStd,_xlfn.LET(_xlpm.raw,UPPER(TRIM($G$1161)),_xlpm.clean,SUBSTITUTE(SUBSTITUTE(SUBSTITUTE(SUBSTITUTE(SUBSTITUTE(_xlpm.raw,"，",","),"、",","),"；",","),"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71" s="18"/>
      <c r="D1171" s="6"/>
      <c r="E1171" s="6"/>
      <c r="F1171" s="6">
        <v>490</v>
      </c>
      <c r="G1171" s="6" t="s">
        <v>28</v>
      </c>
      <c r="H1171" s="6" t="s">
        <v>3769</v>
      </c>
    </row>
    <row r="1172" spans="1:8" ht="76.5" customHeight="1">
      <c r="A1172" s="37" t="s">
        <v>114</v>
      </c>
      <c r="B1172" s="52" t="str">
        <f>_xlfn.LET(_xlpm.inp,$B$1169,_xlpm.p,$H$1161,IF(OR(LEN(TRIM(_xlpm.inp))=0,LEN(TRIM(_xlpm.p))=0,_xlpm.p=0),"",_xlpm.p))</f>
        <v/>
      </c>
      <c r="C1172" s="53"/>
      <c r="D1172" s="6"/>
      <c r="E1172" s="6"/>
      <c r="F1172" s="6">
        <v>490</v>
      </c>
      <c r="G1172" s="6" t="s">
        <v>28</v>
      </c>
      <c r="H1172" s="6" t="s">
        <v>3769</v>
      </c>
    </row>
    <row r="1173" spans="1:8" ht="18.75" customHeight="1" thickBot="1">
      <c r="A1173" s="12"/>
      <c r="B1173" s="54"/>
      <c r="C1173" s="55"/>
      <c r="D1173" s="6"/>
      <c r="E1173" s="6"/>
      <c r="F1173" s="6">
        <v>490</v>
      </c>
      <c r="G1173" s="6" t="s">
        <v>28</v>
      </c>
      <c r="H1173" s="6" t="s">
        <v>3769</v>
      </c>
    </row>
    <row r="1174" spans="1:8" ht="58.5" customHeight="1" thickTop="1" thickBot="1">
      <c r="A1174" s="8" t="s">
        <v>3230</v>
      </c>
      <c r="B1174" s="56" t="s">
        <v>3774</v>
      </c>
      <c r="C1174" s="73"/>
      <c r="D1174" s="6"/>
      <c r="E1174" s="6"/>
      <c r="F1174" s="6">
        <v>491</v>
      </c>
      <c r="G1174" s="6" t="s">
        <v>18</v>
      </c>
      <c r="H1174" s="6" t="s">
        <v>3775</v>
      </c>
    </row>
    <row r="1175" spans="1:8" ht="18.75" customHeight="1">
      <c r="A1175" s="9"/>
      <c r="B1175" s="74"/>
      <c r="C1175" s="75"/>
      <c r="D1175" s="6"/>
      <c r="E1175" s="6"/>
      <c r="F1175" s="6">
        <v>491</v>
      </c>
      <c r="G1175" s="6" t="s">
        <v>18</v>
      </c>
      <c r="H1175" s="6" t="s">
        <v>3775</v>
      </c>
    </row>
    <row r="1176" spans="1:8" ht="18.75" customHeight="1">
      <c r="A1176" s="10" t="s">
        <v>107</v>
      </c>
      <c r="B1176" s="64" t="s">
        <v>3776</v>
      </c>
      <c r="C1176" s="65"/>
      <c r="D1176" s="6"/>
      <c r="E1176" s="6"/>
      <c r="F1176" s="6">
        <v>491</v>
      </c>
      <c r="G1176" s="6" t="s">
        <v>18</v>
      </c>
      <c r="H1176" s="6" t="s">
        <v>3775</v>
      </c>
    </row>
    <row r="1177" spans="1:8" ht="18.75" customHeight="1">
      <c r="A1177" s="10" t="s">
        <v>108</v>
      </c>
      <c r="B1177" s="64" t="s">
        <v>3777</v>
      </c>
      <c r="C1177" s="65"/>
      <c r="D1177" s="6"/>
      <c r="E1177" s="6"/>
      <c r="F1177" s="6">
        <v>491</v>
      </c>
      <c r="G1177" s="6" t="s">
        <v>18</v>
      </c>
      <c r="H1177" s="6" t="s">
        <v>3775</v>
      </c>
    </row>
    <row r="1178" spans="1:8" ht="18.75" customHeight="1">
      <c r="A1178" s="10" t="s">
        <v>109</v>
      </c>
      <c r="B1178" s="64" t="s">
        <v>3778</v>
      </c>
      <c r="C1178" s="65"/>
      <c r="D1178" s="6"/>
      <c r="E1178" s="6"/>
      <c r="F1178" s="6">
        <v>491</v>
      </c>
      <c r="G1178" s="6" t="s">
        <v>18</v>
      </c>
      <c r="H1178" s="6" t="s">
        <v>3775</v>
      </c>
    </row>
    <row r="1179" spans="1:8" ht="18.75" customHeight="1">
      <c r="A1179" s="10" t="s">
        <v>110</v>
      </c>
      <c r="B1179" s="64" t="s">
        <v>3779</v>
      </c>
      <c r="C1179" s="65"/>
      <c r="D1179" s="6"/>
      <c r="E1179" s="6"/>
      <c r="F1179" s="6">
        <v>491</v>
      </c>
      <c r="G1179" s="6" t="s">
        <v>18</v>
      </c>
      <c r="H1179" s="6" t="s">
        <v>3775</v>
      </c>
    </row>
    <row r="1180" spans="1:8" ht="18.75" customHeight="1">
      <c r="A1180" s="10"/>
      <c r="B1180" s="62"/>
      <c r="C1180" s="63"/>
      <c r="D1180" s="6"/>
      <c r="E1180" s="6"/>
      <c r="F1180" s="6">
        <v>491</v>
      </c>
      <c r="G1180" s="6" t="s">
        <v>18</v>
      </c>
      <c r="H1180" s="6" t="s">
        <v>3775</v>
      </c>
    </row>
    <row r="1181" spans="1:8" ht="18.75" customHeight="1" thickBot="1">
      <c r="A1181" s="10"/>
      <c r="B1181" s="66"/>
      <c r="C1181" s="67"/>
      <c r="D1181" s="6"/>
      <c r="E1181" s="6"/>
      <c r="F1181" s="6">
        <v>491</v>
      </c>
      <c r="G1181" s="6" t="s">
        <v>18</v>
      </c>
      <c r="H1181" s="6" t="s">
        <v>3775</v>
      </c>
    </row>
    <row r="1182" spans="1:8" ht="18.75" customHeight="1" thickBot="1">
      <c r="A1182" s="11" t="s">
        <v>111</v>
      </c>
      <c r="B1182" s="25"/>
      <c r="C1182" s="7"/>
      <c r="D1182" s="6"/>
      <c r="E1182" s="6"/>
      <c r="F1182" s="6">
        <v>491</v>
      </c>
      <c r="G1182" s="6" t="s">
        <v>18</v>
      </c>
      <c r="H1182" s="6" t="s">
        <v>3775</v>
      </c>
    </row>
    <row r="1183" spans="1:8" ht="18.75" customHeight="1">
      <c r="A1183" s="10" t="s">
        <v>112</v>
      </c>
      <c r="B1183" s="34" t="str">
        <f>_xlfn.LET(_xlpm.inp,$B$1182,_xlpm.nInp,_xlfn.LET(_xlpm.raw,UPPER(TRIM($B$1182)),_xlpm.clean,SUBSTITUTE(SUBSTITUTE(SUBSTITUTE(SUBSTITUTE(SUBSTITUTE(_xlpm.raw,"，",","),"、",","),"；",","),"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83" s="19"/>
      <c r="D1183" s="6"/>
      <c r="E1183" s="6"/>
      <c r="F1183" s="6">
        <v>491</v>
      </c>
      <c r="G1183" s="6" t="s">
        <v>18</v>
      </c>
      <c r="H1183" s="6" t="s">
        <v>3775</v>
      </c>
    </row>
    <row r="1184" spans="1:8" ht="18.75" customHeight="1">
      <c r="A1184" s="10" t="s">
        <v>113</v>
      </c>
      <c r="B1184" s="35" t="str">
        <f>_xlfn.LET(_xlpm.inp,$B$1182,_xlpm.nStd,_xlfn.LET(_xlpm.raw,UPPER(TRIM($G$1174)),_xlpm.clean,SUBSTITUTE(SUBSTITUTE(SUBSTITUTE(SUBSTITUTE(SUBSTITUTE(_xlpm.raw,"，",","),"、",","),"；",","),"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4" s="18"/>
      <c r="D1184" s="6"/>
      <c r="E1184" s="6"/>
      <c r="F1184" s="6">
        <v>491</v>
      </c>
      <c r="G1184" s="6" t="s">
        <v>18</v>
      </c>
      <c r="H1184" s="6" t="s">
        <v>3775</v>
      </c>
    </row>
    <row r="1185" spans="1:8" ht="76.5" customHeight="1">
      <c r="A1185" s="37" t="s">
        <v>114</v>
      </c>
      <c r="B1185" s="52" t="str">
        <f>_xlfn.LET(_xlpm.inp,$B$1182,_xlpm.p,$H$1174,IF(OR(LEN(TRIM(_xlpm.inp))=0,LEN(TRIM(_xlpm.p))=0,_xlpm.p=0),"",_xlpm.p))</f>
        <v/>
      </c>
      <c r="C1185" s="53"/>
      <c r="D1185" s="6"/>
      <c r="E1185" s="6"/>
      <c r="F1185" s="6">
        <v>491</v>
      </c>
      <c r="G1185" s="6" t="s">
        <v>18</v>
      </c>
      <c r="H1185" s="6" t="s">
        <v>3775</v>
      </c>
    </row>
    <row r="1186" spans="1:8" ht="18.75" customHeight="1" thickBot="1">
      <c r="A1186" s="12"/>
      <c r="B1186" s="54"/>
      <c r="C1186" s="55"/>
      <c r="D1186" s="6"/>
      <c r="E1186" s="6"/>
      <c r="F1186" s="6">
        <v>491</v>
      </c>
      <c r="G1186" s="6" t="s">
        <v>18</v>
      </c>
      <c r="H1186" s="6" t="s">
        <v>3775</v>
      </c>
    </row>
    <row r="1187" spans="1:8" ht="58.5" customHeight="1" thickTop="1" thickBot="1">
      <c r="A1187" s="8" t="s">
        <v>3231</v>
      </c>
      <c r="B1187" s="56" t="s">
        <v>3780</v>
      </c>
      <c r="C1187" s="73"/>
      <c r="D1187" s="6"/>
      <c r="E1187" s="6"/>
      <c r="F1187" s="6">
        <v>492</v>
      </c>
      <c r="G1187" s="6" t="s">
        <v>26</v>
      </c>
      <c r="H1187" s="6" t="s">
        <v>3781</v>
      </c>
    </row>
    <row r="1188" spans="1:8" ht="18.75" customHeight="1">
      <c r="A1188" s="9"/>
      <c r="B1188" s="74"/>
      <c r="C1188" s="75"/>
      <c r="D1188" s="6"/>
      <c r="E1188" s="6"/>
      <c r="F1188" s="6">
        <v>492</v>
      </c>
      <c r="G1188" s="6" t="s">
        <v>26</v>
      </c>
      <c r="H1188" s="6" t="s">
        <v>3781</v>
      </c>
    </row>
    <row r="1189" spans="1:8" ht="18.75" customHeight="1">
      <c r="A1189" s="10" t="s">
        <v>107</v>
      </c>
      <c r="B1189" s="64" t="s">
        <v>3782</v>
      </c>
      <c r="C1189" s="65"/>
      <c r="D1189" s="6"/>
      <c r="E1189" s="6"/>
      <c r="F1189" s="6">
        <v>492</v>
      </c>
      <c r="G1189" s="6" t="s">
        <v>26</v>
      </c>
      <c r="H1189" s="6" t="s">
        <v>3781</v>
      </c>
    </row>
    <row r="1190" spans="1:8" ht="18.75" customHeight="1">
      <c r="A1190" s="10" t="s">
        <v>108</v>
      </c>
      <c r="B1190" s="64" t="s">
        <v>3783</v>
      </c>
      <c r="C1190" s="65"/>
      <c r="D1190" s="6"/>
      <c r="E1190" s="6"/>
      <c r="F1190" s="6">
        <v>492</v>
      </c>
      <c r="G1190" s="6" t="s">
        <v>26</v>
      </c>
      <c r="H1190" s="6" t="s">
        <v>3781</v>
      </c>
    </row>
    <row r="1191" spans="1:8" ht="18.75" customHeight="1">
      <c r="A1191" s="10" t="s">
        <v>109</v>
      </c>
      <c r="B1191" s="64" t="s">
        <v>3784</v>
      </c>
      <c r="C1191" s="65"/>
      <c r="D1191" s="6"/>
      <c r="E1191" s="6"/>
      <c r="F1191" s="6">
        <v>492</v>
      </c>
      <c r="G1191" s="6" t="s">
        <v>26</v>
      </c>
      <c r="H1191" s="6" t="s">
        <v>3781</v>
      </c>
    </row>
    <row r="1192" spans="1:8" ht="18.75" customHeight="1">
      <c r="A1192" s="10" t="s">
        <v>110</v>
      </c>
      <c r="B1192" s="64" t="s">
        <v>3785</v>
      </c>
      <c r="C1192" s="65"/>
      <c r="D1192" s="6"/>
      <c r="E1192" s="6"/>
      <c r="F1192" s="6">
        <v>492</v>
      </c>
      <c r="G1192" s="6" t="s">
        <v>26</v>
      </c>
      <c r="H1192" s="6" t="s">
        <v>3781</v>
      </c>
    </row>
    <row r="1193" spans="1:8" ht="18.75" customHeight="1">
      <c r="A1193" s="10"/>
      <c r="B1193" s="62"/>
      <c r="C1193" s="63"/>
      <c r="D1193" s="6"/>
      <c r="E1193" s="6"/>
      <c r="F1193" s="6">
        <v>492</v>
      </c>
      <c r="G1193" s="6" t="s">
        <v>26</v>
      </c>
      <c r="H1193" s="6" t="s">
        <v>3781</v>
      </c>
    </row>
    <row r="1194" spans="1:8" ht="18.75" customHeight="1" thickBot="1">
      <c r="A1194" s="10"/>
      <c r="B1194" s="66"/>
      <c r="C1194" s="67"/>
      <c r="D1194" s="6"/>
      <c r="E1194" s="6"/>
      <c r="F1194" s="6">
        <v>492</v>
      </c>
      <c r="G1194" s="6" t="s">
        <v>26</v>
      </c>
      <c r="H1194" s="6" t="s">
        <v>3781</v>
      </c>
    </row>
    <row r="1195" spans="1:8" ht="18.75" customHeight="1" thickBot="1">
      <c r="A1195" s="11" t="s">
        <v>111</v>
      </c>
      <c r="B1195" s="25"/>
      <c r="C1195" s="7"/>
      <c r="D1195" s="6"/>
      <c r="E1195" s="6"/>
      <c r="F1195" s="6">
        <v>492</v>
      </c>
      <c r="G1195" s="6" t="s">
        <v>26</v>
      </c>
      <c r="H1195" s="6" t="s">
        <v>3781</v>
      </c>
    </row>
    <row r="1196" spans="1:8" ht="18.75" customHeight="1">
      <c r="A1196" s="10" t="s">
        <v>112</v>
      </c>
      <c r="B1196" s="34" t="str">
        <f>_xlfn.LET(_xlpm.inp,$B$1195,_xlpm.nInp,_xlfn.LET(_xlpm.raw,UPPER(TRIM($B$1195)),_xlpm.clean,SUBSTITUTE(SUBSTITUTE(SUBSTITUTE(SUBSTITUTE(SUBSTITUTE(_xlpm.raw,"，",","),"、",","),"；",","),"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96" s="19"/>
      <c r="D1196" s="6"/>
      <c r="E1196" s="6"/>
      <c r="F1196" s="6">
        <v>492</v>
      </c>
      <c r="G1196" s="6" t="s">
        <v>26</v>
      </c>
      <c r="H1196" s="6" t="s">
        <v>3781</v>
      </c>
    </row>
    <row r="1197" spans="1:8" ht="18.75" customHeight="1">
      <c r="A1197" s="10" t="s">
        <v>113</v>
      </c>
      <c r="B1197" s="35" t="str">
        <f>_xlfn.LET(_xlpm.inp,$B$1195,_xlpm.nStd,_xlfn.LET(_xlpm.raw,UPPER(TRIM($G$1187)),_xlpm.clean,SUBSTITUTE(SUBSTITUTE(SUBSTITUTE(SUBSTITUTE(SUBSTITUTE(_xlpm.raw,"，",","),"、",","),"；",","),"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97" s="18"/>
      <c r="D1197" s="6"/>
      <c r="E1197" s="6"/>
      <c r="F1197" s="6">
        <v>492</v>
      </c>
      <c r="G1197" s="6" t="s">
        <v>26</v>
      </c>
      <c r="H1197" s="6" t="s">
        <v>3781</v>
      </c>
    </row>
    <row r="1198" spans="1:8" ht="76.5" customHeight="1">
      <c r="A1198" s="37" t="s">
        <v>114</v>
      </c>
      <c r="B1198" s="52" t="str">
        <f>_xlfn.LET(_xlpm.inp,$B$1195,_xlpm.p,$H$1187,IF(OR(LEN(TRIM(_xlpm.inp))=0,LEN(TRIM(_xlpm.p))=0,_xlpm.p=0),"",_xlpm.p))</f>
        <v/>
      </c>
      <c r="C1198" s="53"/>
      <c r="D1198" s="6"/>
      <c r="E1198" s="6"/>
      <c r="F1198" s="6">
        <v>492</v>
      </c>
      <c r="G1198" s="6" t="s">
        <v>26</v>
      </c>
      <c r="H1198" s="6" t="s">
        <v>3781</v>
      </c>
    </row>
    <row r="1199" spans="1:8" ht="18.75" customHeight="1" thickBot="1">
      <c r="A1199" s="12"/>
      <c r="B1199" s="54"/>
      <c r="C1199" s="55"/>
      <c r="D1199" s="6"/>
      <c r="E1199" s="6"/>
      <c r="F1199" s="6">
        <v>492</v>
      </c>
      <c r="G1199" s="6" t="s">
        <v>26</v>
      </c>
      <c r="H1199" s="6" t="s">
        <v>3781</v>
      </c>
    </row>
    <row r="1200" spans="1:8" ht="58.5" customHeight="1" thickTop="1" thickBot="1">
      <c r="A1200" s="8" t="s">
        <v>3232</v>
      </c>
      <c r="B1200" s="56" t="s">
        <v>3786</v>
      </c>
      <c r="C1200" s="73"/>
      <c r="D1200" s="6"/>
      <c r="E1200" s="6"/>
      <c r="F1200" s="6">
        <v>493</v>
      </c>
      <c r="G1200" s="6" t="s">
        <v>28</v>
      </c>
      <c r="H1200" s="6" t="s">
        <v>3787</v>
      </c>
    </row>
    <row r="1201" spans="1:8" ht="18.75" customHeight="1">
      <c r="A1201" s="9"/>
      <c r="B1201" s="74"/>
      <c r="C1201" s="75"/>
      <c r="D1201" s="6"/>
      <c r="E1201" s="6"/>
      <c r="F1201" s="6">
        <v>493</v>
      </c>
      <c r="G1201" s="6" t="s">
        <v>28</v>
      </c>
      <c r="H1201" s="6" t="s">
        <v>3787</v>
      </c>
    </row>
    <row r="1202" spans="1:8" ht="18.75" customHeight="1">
      <c r="A1202" s="10" t="s">
        <v>107</v>
      </c>
      <c r="B1202" s="64" t="s">
        <v>3788</v>
      </c>
      <c r="C1202" s="65"/>
      <c r="D1202" s="6"/>
      <c r="E1202" s="6"/>
      <c r="F1202" s="6">
        <v>493</v>
      </c>
      <c r="G1202" s="6" t="s">
        <v>28</v>
      </c>
      <c r="H1202" s="6" t="s">
        <v>3787</v>
      </c>
    </row>
    <row r="1203" spans="1:8" ht="18.75" customHeight="1">
      <c r="A1203" s="10" t="s">
        <v>108</v>
      </c>
      <c r="B1203" s="64" t="s">
        <v>3789</v>
      </c>
      <c r="C1203" s="65"/>
      <c r="D1203" s="6"/>
      <c r="E1203" s="6"/>
      <c r="F1203" s="6">
        <v>493</v>
      </c>
      <c r="G1203" s="6" t="s">
        <v>28</v>
      </c>
      <c r="H1203" s="6" t="s">
        <v>3787</v>
      </c>
    </row>
    <row r="1204" spans="1:8" ht="18.75" customHeight="1">
      <c r="A1204" s="10" t="s">
        <v>109</v>
      </c>
      <c r="B1204" s="64" t="s">
        <v>3790</v>
      </c>
      <c r="C1204" s="65"/>
      <c r="D1204" s="6"/>
      <c r="E1204" s="6"/>
      <c r="F1204" s="6">
        <v>493</v>
      </c>
      <c r="G1204" s="6" t="s">
        <v>28</v>
      </c>
      <c r="H1204" s="6" t="s">
        <v>3787</v>
      </c>
    </row>
    <row r="1205" spans="1:8" ht="18.75" customHeight="1">
      <c r="A1205" s="10" t="s">
        <v>110</v>
      </c>
      <c r="B1205" s="64" t="s">
        <v>3791</v>
      </c>
      <c r="C1205" s="65"/>
      <c r="D1205" s="6"/>
      <c r="E1205" s="6"/>
      <c r="F1205" s="6">
        <v>493</v>
      </c>
      <c r="G1205" s="6" t="s">
        <v>28</v>
      </c>
      <c r="H1205" s="6" t="s">
        <v>3787</v>
      </c>
    </row>
    <row r="1206" spans="1:8" ht="18.75" customHeight="1">
      <c r="A1206" s="10"/>
      <c r="B1206" s="62"/>
      <c r="C1206" s="63"/>
      <c r="D1206" s="6"/>
      <c r="E1206" s="6"/>
      <c r="F1206" s="6">
        <v>493</v>
      </c>
      <c r="G1206" s="6" t="s">
        <v>28</v>
      </c>
      <c r="H1206" s="6" t="s">
        <v>3787</v>
      </c>
    </row>
    <row r="1207" spans="1:8" ht="18.75" customHeight="1" thickBot="1">
      <c r="A1207" s="10"/>
      <c r="B1207" s="66"/>
      <c r="C1207" s="67"/>
      <c r="D1207" s="6"/>
      <c r="E1207" s="6"/>
      <c r="F1207" s="6">
        <v>493</v>
      </c>
      <c r="G1207" s="6" t="s">
        <v>28</v>
      </c>
      <c r="H1207" s="6" t="s">
        <v>3787</v>
      </c>
    </row>
    <row r="1208" spans="1:8" ht="18.75" customHeight="1" thickBot="1">
      <c r="A1208" s="11" t="s">
        <v>111</v>
      </c>
      <c r="B1208" s="25"/>
      <c r="C1208" s="7"/>
      <c r="D1208" s="6"/>
      <c r="E1208" s="6"/>
      <c r="F1208" s="6">
        <v>493</v>
      </c>
      <c r="G1208" s="6" t="s">
        <v>28</v>
      </c>
      <c r="H1208" s="6" t="s">
        <v>3787</v>
      </c>
    </row>
    <row r="1209" spans="1:8" ht="18.75" customHeight="1">
      <c r="A1209" s="10" t="s">
        <v>112</v>
      </c>
      <c r="B1209" s="34" t="str">
        <f>_xlfn.LET(_xlpm.inp,$B$1208,_xlpm.nInp,_xlfn.LET(_xlpm.raw,UPPER(TRIM($B$1208)),_xlpm.clean,SUBSTITUTE(SUBSTITUTE(SUBSTITUTE(SUBSTITUTE(SUBSTITUTE(_xlpm.raw,"，",","),"、",","),"；",","),"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09" s="19"/>
      <c r="D1209" s="6"/>
      <c r="E1209" s="6"/>
      <c r="F1209" s="6">
        <v>493</v>
      </c>
      <c r="G1209" s="6" t="s">
        <v>28</v>
      </c>
      <c r="H1209" s="6" t="s">
        <v>3787</v>
      </c>
    </row>
    <row r="1210" spans="1:8" ht="18.75" customHeight="1">
      <c r="A1210" s="10" t="s">
        <v>113</v>
      </c>
      <c r="B1210" s="35" t="str">
        <f>_xlfn.LET(_xlpm.inp,$B$1208,_xlpm.nStd,_xlfn.LET(_xlpm.raw,UPPER(TRIM($G$1200)),_xlpm.clean,SUBSTITUTE(SUBSTITUTE(SUBSTITUTE(SUBSTITUTE(SUBSTITUTE(_xlpm.raw,"，",","),"、",","),"；",","),"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10" s="18"/>
      <c r="D1210" s="6"/>
      <c r="E1210" s="6"/>
      <c r="F1210" s="6">
        <v>493</v>
      </c>
      <c r="G1210" s="6" t="s">
        <v>28</v>
      </c>
      <c r="H1210" s="6" t="s">
        <v>3787</v>
      </c>
    </row>
    <row r="1211" spans="1:8" ht="76.5" customHeight="1">
      <c r="A1211" s="37" t="s">
        <v>114</v>
      </c>
      <c r="B1211" s="52" t="str">
        <f>_xlfn.LET(_xlpm.inp,$B$1208,_xlpm.p,$H$1200,IF(OR(LEN(TRIM(_xlpm.inp))=0,LEN(TRIM(_xlpm.p))=0,_xlpm.p=0),"",_xlpm.p))</f>
        <v/>
      </c>
      <c r="C1211" s="53"/>
      <c r="D1211" s="6"/>
      <c r="E1211" s="6"/>
      <c r="F1211" s="6">
        <v>493</v>
      </c>
      <c r="G1211" s="6" t="s">
        <v>28</v>
      </c>
      <c r="H1211" s="6" t="s">
        <v>3787</v>
      </c>
    </row>
    <row r="1212" spans="1:8" ht="18.75" customHeight="1" thickBot="1">
      <c r="A1212" s="12"/>
      <c r="B1212" s="54"/>
      <c r="C1212" s="55"/>
      <c r="D1212" s="6"/>
      <c r="E1212" s="6"/>
      <c r="F1212" s="6">
        <v>493</v>
      </c>
      <c r="G1212" s="6" t="s">
        <v>28</v>
      </c>
      <c r="H1212" s="6" t="s">
        <v>3787</v>
      </c>
    </row>
    <row r="1213" spans="1:8" ht="58.5" customHeight="1" thickTop="1" thickBot="1">
      <c r="A1213" s="8" t="s">
        <v>3233</v>
      </c>
      <c r="B1213" s="56" t="s">
        <v>3792</v>
      </c>
      <c r="C1213" s="73"/>
      <c r="D1213" s="6"/>
      <c r="E1213" s="6"/>
      <c r="F1213" s="6">
        <v>494</v>
      </c>
      <c r="G1213" s="6" t="s">
        <v>28</v>
      </c>
      <c r="H1213" s="6" t="s">
        <v>3793</v>
      </c>
    </row>
    <row r="1214" spans="1:8" ht="18.75" customHeight="1">
      <c r="A1214" s="9"/>
      <c r="B1214" s="74"/>
      <c r="C1214" s="75"/>
      <c r="D1214" s="6"/>
      <c r="E1214" s="6"/>
      <c r="F1214" s="6">
        <v>494</v>
      </c>
      <c r="G1214" s="6" t="s">
        <v>28</v>
      </c>
      <c r="H1214" s="6" t="s">
        <v>3793</v>
      </c>
    </row>
    <row r="1215" spans="1:8" ht="18.75" customHeight="1">
      <c r="A1215" s="10" t="s">
        <v>107</v>
      </c>
      <c r="B1215" s="64" t="s">
        <v>3794</v>
      </c>
      <c r="C1215" s="65"/>
      <c r="D1215" s="6"/>
      <c r="E1215" s="6"/>
      <c r="F1215" s="6">
        <v>494</v>
      </c>
      <c r="G1215" s="6" t="s">
        <v>28</v>
      </c>
      <c r="H1215" s="6" t="s">
        <v>3793</v>
      </c>
    </row>
    <row r="1216" spans="1:8" ht="18.75" customHeight="1">
      <c r="A1216" s="10" t="s">
        <v>108</v>
      </c>
      <c r="B1216" s="64" t="s">
        <v>3795</v>
      </c>
      <c r="C1216" s="65"/>
      <c r="D1216" s="6"/>
      <c r="E1216" s="6"/>
      <c r="F1216" s="6">
        <v>494</v>
      </c>
      <c r="G1216" s="6" t="s">
        <v>28</v>
      </c>
      <c r="H1216" s="6" t="s">
        <v>3793</v>
      </c>
    </row>
    <row r="1217" spans="1:8" ht="18.75" customHeight="1">
      <c r="A1217" s="10" t="s">
        <v>109</v>
      </c>
      <c r="B1217" s="64" t="s">
        <v>3796</v>
      </c>
      <c r="C1217" s="65"/>
      <c r="D1217" s="6"/>
      <c r="E1217" s="6"/>
      <c r="F1217" s="6">
        <v>494</v>
      </c>
      <c r="G1217" s="6" t="s">
        <v>28</v>
      </c>
      <c r="H1217" s="6" t="s">
        <v>3793</v>
      </c>
    </row>
    <row r="1218" spans="1:8" ht="18.75" customHeight="1">
      <c r="A1218" s="10" t="s">
        <v>110</v>
      </c>
      <c r="B1218" s="64" t="s">
        <v>3797</v>
      </c>
      <c r="C1218" s="65"/>
      <c r="D1218" s="6"/>
      <c r="E1218" s="6"/>
      <c r="F1218" s="6">
        <v>494</v>
      </c>
      <c r="G1218" s="6" t="s">
        <v>28</v>
      </c>
      <c r="H1218" s="6" t="s">
        <v>3793</v>
      </c>
    </row>
    <row r="1219" spans="1:8" ht="18.75" customHeight="1">
      <c r="A1219" s="10"/>
      <c r="B1219" s="62"/>
      <c r="C1219" s="63"/>
      <c r="D1219" s="6"/>
      <c r="E1219" s="6"/>
      <c r="F1219" s="6">
        <v>494</v>
      </c>
      <c r="G1219" s="6" t="s">
        <v>28</v>
      </c>
      <c r="H1219" s="6" t="s">
        <v>3793</v>
      </c>
    </row>
    <row r="1220" spans="1:8" ht="18.75" customHeight="1" thickBot="1">
      <c r="A1220" s="10"/>
      <c r="B1220" s="66"/>
      <c r="C1220" s="67"/>
      <c r="D1220" s="6"/>
      <c r="E1220" s="6"/>
      <c r="F1220" s="6">
        <v>494</v>
      </c>
      <c r="G1220" s="6" t="s">
        <v>28</v>
      </c>
      <c r="H1220" s="6" t="s">
        <v>3793</v>
      </c>
    </row>
    <row r="1221" spans="1:8" ht="18.75" customHeight="1" thickBot="1">
      <c r="A1221" s="11" t="s">
        <v>111</v>
      </c>
      <c r="B1221" s="25"/>
      <c r="C1221" s="7"/>
      <c r="D1221" s="6"/>
      <c r="E1221" s="6"/>
      <c r="F1221" s="6">
        <v>494</v>
      </c>
      <c r="G1221" s="6" t="s">
        <v>28</v>
      </c>
      <c r="H1221" s="6" t="s">
        <v>3793</v>
      </c>
    </row>
    <row r="1222" spans="1:8" ht="18.75" customHeight="1">
      <c r="A1222" s="10" t="s">
        <v>112</v>
      </c>
      <c r="B1222" s="34" t="str">
        <f>_xlfn.LET(_xlpm.inp,$B$1221,_xlpm.nInp,_xlfn.LET(_xlpm.raw,UPPER(TRIM($B$1221)),_xlpm.clean,SUBSTITUTE(SUBSTITUTE(SUBSTITUTE(SUBSTITUTE(SUBSTITUTE(_xlpm.raw,"，",","),"、",","),"；",","),"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22" s="19"/>
      <c r="D1222" s="6"/>
      <c r="E1222" s="6"/>
      <c r="F1222" s="6">
        <v>494</v>
      </c>
      <c r="G1222" s="6" t="s">
        <v>28</v>
      </c>
      <c r="H1222" s="6" t="s">
        <v>3793</v>
      </c>
    </row>
    <row r="1223" spans="1:8" ht="18.75" customHeight="1">
      <c r="A1223" s="10" t="s">
        <v>113</v>
      </c>
      <c r="B1223" s="35" t="str">
        <f>_xlfn.LET(_xlpm.inp,$B$1221,_xlpm.nStd,_xlfn.LET(_xlpm.raw,UPPER(TRIM($G$1213)),_xlpm.clean,SUBSTITUTE(SUBSTITUTE(SUBSTITUTE(SUBSTITUTE(SUBSTITUTE(_xlpm.raw,"，",","),"、",","),"；",","),"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23" s="18"/>
      <c r="D1223" s="6"/>
      <c r="E1223" s="6"/>
      <c r="F1223" s="6">
        <v>494</v>
      </c>
      <c r="G1223" s="6" t="s">
        <v>28</v>
      </c>
      <c r="H1223" s="6" t="s">
        <v>3793</v>
      </c>
    </row>
    <row r="1224" spans="1:8" ht="76.5" customHeight="1">
      <c r="A1224" s="37" t="s">
        <v>114</v>
      </c>
      <c r="B1224" s="52" t="str">
        <f>_xlfn.LET(_xlpm.inp,$B$1221,_xlpm.p,$H$1213,IF(OR(LEN(TRIM(_xlpm.inp))=0,LEN(TRIM(_xlpm.p))=0,_xlpm.p=0),"",_xlpm.p))</f>
        <v/>
      </c>
      <c r="C1224" s="53"/>
      <c r="D1224" s="6"/>
      <c r="E1224" s="6"/>
      <c r="F1224" s="6">
        <v>494</v>
      </c>
      <c r="G1224" s="6" t="s">
        <v>28</v>
      </c>
      <c r="H1224" s="6" t="s">
        <v>3793</v>
      </c>
    </row>
    <row r="1225" spans="1:8" ht="18.75" customHeight="1" thickBot="1">
      <c r="A1225" s="12"/>
      <c r="B1225" s="54"/>
      <c r="C1225" s="55"/>
      <c r="D1225" s="6"/>
      <c r="E1225" s="6"/>
      <c r="F1225" s="6">
        <v>494</v>
      </c>
      <c r="G1225" s="6" t="s">
        <v>28</v>
      </c>
      <c r="H1225" s="6" t="s">
        <v>3793</v>
      </c>
    </row>
    <row r="1226" spans="1:8" ht="58.5" customHeight="1" thickTop="1" thickBot="1">
      <c r="A1226" s="8" t="s">
        <v>3234</v>
      </c>
      <c r="B1226" s="56" t="s">
        <v>3798</v>
      </c>
      <c r="C1226" s="73"/>
      <c r="D1226" s="6"/>
      <c r="E1226" s="6"/>
      <c r="F1226" s="6">
        <v>495</v>
      </c>
      <c r="G1226" s="6" t="s">
        <v>27</v>
      </c>
      <c r="H1226" s="6" t="s">
        <v>3799</v>
      </c>
    </row>
    <row r="1227" spans="1:8" ht="18.75" customHeight="1">
      <c r="A1227" s="9"/>
      <c r="B1227" s="74"/>
      <c r="C1227" s="75"/>
      <c r="D1227" s="6"/>
      <c r="E1227" s="6"/>
      <c r="F1227" s="6">
        <v>495</v>
      </c>
      <c r="G1227" s="6" t="s">
        <v>27</v>
      </c>
      <c r="H1227" s="6" t="s">
        <v>3799</v>
      </c>
    </row>
    <row r="1228" spans="1:8" ht="18.75" customHeight="1">
      <c r="A1228" s="10" t="s">
        <v>107</v>
      </c>
      <c r="B1228" s="64" t="s">
        <v>3800</v>
      </c>
      <c r="C1228" s="65"/>
      <c r="D1228" s="6"/>
      <c r="E1228" s="6"/>
      <c r="F1228" s="6">
        <v>495</v>
      </c>
      <c r="G1228" s="6" t="s">
        <v>27</v>
      </c>
      <c r="H1228" s="6" t="s">
        <v>3799</v>
      </c>
    </row>
    <row r="1229" spans="1:8" ht="18.75" customHeight="1">
      <c r="A1229" s="10" t="s">
        <v>108</v>
      </c>
      <c r="B1229" s="64" t="s">
        <v>3801</v>
      </c>
      <c r="C1229" s="65"/>
      <c r="D1229" s="6"/>
      <c r="E1229" s="6"/>
      <c r="F1229" s="6">
        <v>495</v>
      </c>
      <c r="G1229" s="6" t="s">
        <v>27</v>
      </c>
      <c r="H1229" s="6" t="s">
        <v>3799</v>
      </c>
    </row>
    <row r="1230" spans="1:8" ht="18.75" customHeight="1">
      <c r="A1230" s="10" t="s">
        <v>109</v>
      </c>
      <c r="B1230" s="64" t="s">
        <v>3802</v>
      </c>
      <c r="C1230" s="65"/>
      <c r="D1230" s="6"/>
      <c r="E1230" s="6"/>
      <c r="F1230" s="6">
        <v>495</v>
      </c>
      <c r="G1230" s="6" t="s">
        <v>27</v>
      </c>
      <c r="H1230" s="6" t="s">
        <v>3799</v>
      </c>
    </row>
    <row r="1231" spans="1:8" ht="18.75" customHeight="1">
      <c r="A1231" s="10" t="s">
        <v>110</v>
      </c>
      <c r="B1231" s="64" t="s">
        <v>3803</v>
      </c>
      <c r="C1231" s="65"/>
      <c r="D1231" s="6"/>
      <c r="E1231" s="6"/>
      <c r="F1231" s="6">
        <v>495</v>
      </c>
      <c r="G1231" s="6" t="s">
        <v>27</v>
      </c>
      <c r="H1231" s="6" t="s">
        <v>3799</v>
      </c>
    </row>
    <row r="1232" spans="1:8" ht="18.75" customHeight="1">
      <c r="A1232" s="10"/>
      <c r="B1232" s="62"/>
      <c r="C1232" s="63"/>
      <c r="D1232" s="6"/>
      <c r="E1232" s="6"/>
      <c r="F1232" s="6">
        <v>495</v>
      </c>
      <c r="G1232" s="6" t="s">
        <v>27</v>
      </c>
      <c r="H1232" s="6" t="s">
        <v>3799</v>
      </c>
    </row>
    <row r="1233" spans="1:8" ht="18.75" customHeight="1" thickBot="1">
      <c r="A1233" s="10"/>
      <c r="B1233" s="66"/>
      <c r="C1233" s="67"/>
      <c r="D1233" s="6"/>
      <c r="E1233" s="6"/>
      <c r="F1233" s="6">
        <v>495</v>
      </c>
      <c r="G1233" s="6" t="s">
        <v>27</v>
      </c>
      <c r="H1233" s="6" t="s">
        <v>3799</v>
      </c>
    </row>
    <row r="1234" spans="1:8" ht="18.75" customHeight="1" thickBot="1">
      <c r="A1234" s="11" t="s">
        <v>111</v>
      </c>
      <c r="B1234" s="25"/>
      <c r="C1234" s="7"/>
      <c r="D1234" s="6"/>
      <c r="E1234" s="6"/>
      <c r="F1234" s="6">
        <v>495</v>
      </c>
      <c r="G1234" s="6" t="s">
        <v>27</v>
      </c>
      <c r="H1234" s="6" t="s">
        <v>3799</v>
      </c>
    </row>
    <row r="1235" spans="1:8" ht="18.75" customHeight="1">
      <c r="A1235" s="10" t="s">
        <v>112</v>
      </c>
      <c r="B1235" s="34" t="str">
        <f>_xlfn.LET(_xlpm.inp,$B$1234,_xlpm.nInp,_xlfn.LET(_xlpm.raw,UPPER(TRIM($B$1234)),_xlpm.clean,SUBSTITUTE(SUBSTITUTE(SUBSTITUTE(SUBSTITUTE(SUBSTITUTE(_xlpm.raw,"，",","),"、",","),"；",","),"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35" s="19"/>
      <c r="D1235" s="6"/>
      <c r="E1235" s="6"/>
      <c r="F1235" s="6">
        <v>495</v>
      </c>
      <c r="G1235" s="6" t="s">
        <v>27</v>
      </c>
      <c r="H1235" s="6" t="s">
        <v>3799</v>
      </c>
    </row>
    <row r="1236" spans="1:8" ht="18.75" customHeight="1">
      <c r="A1236" s="10" t="s">
        <v>113</v>
      </c>
      <c r="B1236" s="35" t="str">
        <f>_xlfn.LET(_xlpm.inp,$B$1234,_xlpm.nStd,_xlfn.LET(_xlpm.raw,UPPER(TRIM($G$1226)),_xlpm.clean,SUBSTITUTE(SUBSTITUTE(SUBSTITUTE(SUBSTITUTE(SUBSTITUTE(_xlpm.raw,"，",","),"、",","),"；",","),"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36" s="18"/>
      <c r="D1236" s="6"/>
      <c r="E1236" s="6"/>
      <c r="F1236" s="6">
        <v>495</v>
      </c>
      <c r="G1236" s="6" t="s">
        <v>27</v>
      </c>
      <c r="H1236" s="6" t="s">
        <v>3799</v>
      </c>
    </row>
    <row r="1237" spans="1:8" ht="76.5" customHeight="1">
      <c r="A1237" s="37" t="s">
        <v>114</v>
      </c>
      <c r="B1237" s="52" t="str">
        <f>_xlfn.LET(_xlpm.inp,$B$1234,_xlpm.p,$H$1226,IF(OR(LEN(TRIM(_xlpm.inp))=0,LEN(TRIM(_xlpm.p))=0,_xlpm.p=0),"",_xlpm.p))</f>
        <v/>
      </c>
      <c r="C1237" s="53"/>
      <c r="D1237" s="6"/>
      <c r="E1237" s="6"/>
      <c r="F1237" s="6">
        <v>495</v>
      </c>
      <c r="G1237" s="6" t="s">
        <v>27</v>
      </c>
      <c r="H1237" s="6" t="s">
        <v>3799</v>
      </c>
    </row>
    <row r="1238" spans="1:8" ht="18.75" customHeight="1" thickBot="1">
      <c r="A1238" s="12"/>
      <c r="B1238" s="54"/>
      <c r="C1238" s="55"/>
      <c r="D1238" s="6"/>
      <c r="E1238" s="6"/>
      <c r="F1238" s="6">
        <v>495</v>
      </c>
      <c r="G1238" s="6" t="s">
        <v>27</v>
      </c>
      <c r="H1238" s="6" t="s">
        <v>3799</v>
      </c>
    </row>
    <row r="1239" spans="1:8" ht="58.5" customHeight="1" thickTop="1" thickBot="1">
      <c r="A1239" s="8" t="s">
        <v>3235</v>
      </c>
      <c r="B1239" s="56" t="s">
        <v>3804</v>
      </c>
      <c r="C1239" s="73"/>
      <c r="D1239" s="6"/>
      <c r="E1239" s="6"/>
      <c r="F1239" s="6">
        <v>496</v>
      </c>
      <c r="G1239" s="6" t="s">
        <v>61</v>
      </c>
      <c r="H1239" s="6" t="s">
        <v>3805</v>
      </c>
    </row>
    <row r="1240" spans="1:8" ht="18.75" customHeight="1">
      <c r="A1240" s="9"/>
      <c r="B1240" s="74"/>
      <c r="C1240" s="75"/>
      <c r="D1240" s="6"/>
      <c r="E1240" s="6"/>
      <c r="F1240" s="6">
        <v>496</v>
      </c>
      <c r="G1240" s="6" t="s">
        <v>61</v>
      </c>
      <c r="H1240" s="6" t="s">
        <v>3805</v>
      </c>
    </row>
    <row r="1241" spans="1:8" ht="18.75" customHeight="1">
      <c r="A1241" s="10" t="s">
        <v>107</v>
      </c>
      <c r="B1241" s="64" t="s">
        <v>3806</v>
      </c>
      <c r="C1241" s="65"/>
      <c r="D1241" s="6"/>
      <c r="E1241" s="6"/>
      <c r="F1241" s="6">
        <v>496</v>
      </c>
      <c r="G1241" s="6" t="s">
        <v>61</v>
      </c>
      <c r="H1241" s="6" t="s">
        <v>3805</v>
      </c>
    </row>
    <row r="1242" spans="1:8" ht="18.75" customHeight="1">
      <c r="A1242" s="10" t="s">
        <v>108</v>
      </c>
      <c r="B1242" s="64" t="s">
        <v>3807</v>
      </c>
      <c r="C1242" s="65"/>
      <c r="D1242" s="6"/>
      <c r="E1242" s="6"/>
      <c r="F1242" s="6">
        <v>496</v>
      </c>
      <c r="G1242" s="6" t="s">
        <v>61</v>
      </c>
      <c r="H1242" s="6" t="s">
        <v>3805</v>
      </c>
    </row>
    <row r="1243" spans="1:8" ht="18.75" customHeight="1">
      <c r="A1243" s="10" t="s">
        <v>109</v>
      </c>
      <c r="B1243" s="64" t="s">
        <v>3808</v>
      </c>
      <c r="C1243" s="65"/>
      <c r="D1243" s="6"/>
      <c r="E1243" s="6"/>
      <c r="F1243" s="6">
        <v>496</v>
      </c>
      <c r="G1243" s="6" t="s">
        <v>61</v>
      </c>
      <c r="H1243" s="6" t="s">
        <v>3805</v>
      </c>
    </row>
    <row r="1244" spans="1:8" ht="18.75" customHeight="1">
      <c r="A1244" s="10" t="s">
        <v>110</v>
      </c>
      <c r="B1244" s="64" t="s">
        <v>3809</v>
      </c>
      <c r="C1244" s="65"/>
      <c r="D1244" s="6"/>
      <c r="E1244" s="6"/>
      <c r="F1244" s="6">
        <v>496</v>
      </c>
      <c r="G1244" s="6" t="s">
        <v>61</v>
      </c>
      <c r="H1244" s="6" t="s">
        <v>3805</v>
      </c>
    </row>
    <row r="1245" spans="1:8" ht="18.75" customHeight="1">
      <c r="A1245" s="10" t="s">
        <v>128</v>
      </c>
      <c r="B1245" s="62" t="s">
        <v>3810</v>
      </c>
      <c r="C1245" s="63"/>
      <c r="D1245" s="6"/>
      <c r="E1245" s="6"/>
      <c r="F1245" s="6">
        <v>496</v>
      </c>
      <c r="G1245" s="6" t="s">
        <v>61</v>
      </c>
      <c r="H1245" s="6" t="s">
        <v>3805</v>
      </c>
    </row>
    <row r="1246" spans="1:8" ht="18.75" customHeight="1" thickBot="1">
      <c r="A1246" s="10"/>
      <c r="B1246" s="66"/>
      <c r="C1246" s="67"/>
      <c r="D1246" s="6"/>
      <c r="E1246" s="6"/>
      <c r="F1246" s="6">
        <v>496</v>
      </c>
      <c r="G1246" s="6" t="s">
        <v>61</v>
      </c>
      <c r="H1246" s="6" t="s">
        <v>3805</v>
      </c>
    </row>
    <row r="1247" spans="1:8" ht="18.75" customHeight="1" thickBot="1">
      <c r="A1247" s="11" t="s">
        <v>111</v>
      </c>
      <c r="B1247" s="25"/>
      <c r="C1247" s="7"/>
      <c r="D1247" s="6"/>
      <c r="E1247" s="6"/>
      <c r="F1247" s="6">
        <v>496</v>
      </c>
      <c r="G1247" s="6" t="s">
        <v>61</v>
      </c>
      <c r="H1247" s="6" t="s">
        <v>3805</v>
      </c>
    </row>
    <row r="1248" spans="1:8" ht="18.75" customHeight="1">
      <c r="A1248" s="10" t="s">
        <v>112</v>
      </c>
      <c r="B1248" s="34" t="str">
        <f>_xlfn.LET(_xlpm.inp,$B$1247,_xlpm.nInp,_xlfn.LET(_xlpm.raw,UPPER(TRIM($B$1247)),_xlpm.clean,SUBSTITUTE(SUBSTITUTE(SUBSTITUTE(SUBSTITUTE(SUBSTITUTE(_xlpm.raw,"，",","),"、",","),"；",","),"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48" s="19"/>
      <c r="D1248" s="6"/>
      <c r="E1248" s="6"/>
      <c r="F1248" s="6">
        <v>496</v>
      </c>
      <c r="G1248" s="6" t="s">
        <v>61</v>
      </c>
      <c r="H1248" s="6" t="s">
        <v>3805</v>
      </c>
    </row>
    <row r="1249" spans="1:8" ht="18.75" customHeight="1">
      <c r="A1249" s="10" t="s">
        <v>113</v>
      </c>
      <c r="B1249" s="35" t="str">
        <f>_xlfn.LET(_xlpm.inp,$B$1247,_xlpm.nStd,_xlfn.LET(_xlpm.raw,UPPER(TRIM($G$1239)),_xlpm.clean,SUBSTITUTE(SUBSTITUTE(SUBSTITUTE(SUBSTITUTE(SUBSTITUTE(_xlpm.raw,"，",","),"、",","),"；",","),"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49" s="18"/>
      <c r="D1249" s="6"/>
      <c r="E1249" s="6"/>
      <c r="F1249" s="6">
        <v>496</v>
      </c>
      <c r="G1249" s="6" t="s">
        <v>61</v>
      </c>
      <c r="H1249" s="6" t="s">
        <v>3805</v>
      </c>
    </row>
    <row r="1250" spans="1:8" ht="76.5" customHeight="1">
      <c r="A1250" s="37" t="s">
        <v>114</v>
      </c>
      <c r="B1250" s="52" t="str">
        <f>_xlfn.LET(_xlpm.inp,$B$1247,_xlpm.p,$H$1239,IF(OR(LEN(TRIM(_xlpm.inp))=0,LEN(TRIM(_xlpm.p))=0,_xlpm.p=0),"",_xlpm.p))</f>
        <v/>
      </c>
      <c r="C1250" s="53"/>
      <c r="D1250" s="6"/>
      <c r="E1250" s="6"/>
      <c r="F1250" s="6">
        <v>496</v>
      </c>
      <c r="G1250" s="6" t="s">
        <v>61</v>
      </c>
      <c r="H1250" s="6" t="s">
        <v>3805</v>
      </c>
    </row>
    <row r="1251" spans="1:8" ht="18.75" customHeight="1" thickBot="1">
      <c r="A1251" s="12"/>
      <c r="B1251" s="54"/>
      <c r="C1251" s="55"/>
      <c r="D1251" s="6"/>
      <c r="E1251" s="6"/>
      <c r="F1251" s="6">
        <v>496</v>
      </c>
      <c r="G1251" s="6" t="s">
        <v>61</v>
      </c>
      <c r="H1251" s="6" t="s">
        <v>3805</v>
      </c>
    </row>
    <row r="1252" spans="1:8" ht="58.5" customHeight="1" thickTop="1" thickBot="1">
      <c r="A1252" s="8" t="s">
        <v>3236</v>
      </c>
      <c r="B1252" s="56" t="s">
        <v>3811</v>
      </c>
      <c r="C1252" s="73"/>
      <c r="D1252" s="6"/>
      <c r="E1252" s="6"/>
      <c r="F1252" s="6">
        <v>497</v>
      </c>
      <c r="G1252" s="6" t="s">
        <v>18</v>
      </c>
      <c r="H1252" s="6" t="s">
        <v>3812</v>
      </c>
    </row>
    <row r="1253" spans="1:8" ht="18.75" customHeight="1">
      <c r="A1253" s="9"/>
      <c r="B1253" s="74"/>
      <c r="C1253" s="75"/>
      <c r="D1253" s="6"/>
      <c r="E1253" s="6"/>
      <c r="F1253" s="6">
        <v>497</v>
      </c>
      <c r="G1253" s="6" t="s">
        <v>18</v>
      </c>
      <c r="H1253" s="6" t="s">
        <v>3812</v>
      </c>
    </row>
    <row r="1254" spans="1:8" ht="18.75" customHeight="1">
      <c r="A1254" s="10" t="s">
        <v>107</v>
      </c>
      <c r="B1254" s="64" t="s">
        <v>3813</v>
      </c>
      <c r="C1254" s="65"/>
      <c r="D1254" s="6"/>
      <c r="E1254" s="6"/>
      <c r="F1254" s="6">
        <v>497</v>
      </c>
      <c r="G1254" s="6" t="s">
        <v>18</v>
      </c>
      <c r="H1254" s="6" t="s">
        <v>3812</v>
      </c>
    </row>
    <row r="1255" spans="1:8" ht="18.75" customHeight="1">
      <c r="A1255" s="10" t="s">
        <v>108</v>
      </c>
      <c r="B1255" s="64" t="s">
        <v>3814</v>
      </c>
      <c r="C1255" s="65"/>
      <c r="D1255" s="6"/>
      <c r="E1255" s="6"/>
      <c r="F1255" s="6">
        <v>497</v>
      </c>
      <c r="G1255" s="6" t="s">
        <v>18</v>
      </c>
      <c r="H1255" s="6" t="s">
        <v>3812</v>
      </c>
    </row>
    <row r="1256" spans="1:8" ht="18.75" customHeight="1">
      <c r="A1256" s="10" t="s">
        <v>109</v>
      </c>
      <c r="B1256" s="64" t="s">
        <v>3815</v>
      </c>
      <c r="C1256" s="65"/>
      <c r="D1256" s="6"/>
      <c r="E1256" s="6"/>
      <c r="F1256" s="6">
        <v>497</v>
      </c>
      <c r="G1256" s="6" t="s">
        <v>18</v>
      </c>
      <c r="H1256" s="6" t="s">
        <v>3812</v>
      </c>
    </row>
    <row r="1257" spans="1:8" ht="18.75" customHeight="1">
      <c r="A1257" s="10" t="s">
        <v>110</v>
      </c>
      <c r="B1257" s="64" t="s">
        <v>3816</v>
      </c>
      <c r="C1257" s="65"/>
      <c r="D1257" s="6"/>
      <c r="E1257" s="6"/>
      <c r="F1257" s="6">
        <v>497</v>
      </c>
      <c r="G1257" s="6" t="s">
        <v>18</v>
      </c>
      <c r="H1257" s="6" t="s">
        <v>3812</v>
      </c>
    </row>
    <row r="1258" spans="1:8" ht="18.75" customHeight="1">
      <c r="A1258" s="10"/>
      <c r="B1258" s="62"/>
      <c r="C1258" s="63"/>
      <c r="D1258" s="6"/>
      <c r="E1258" s="6"/>
      <c r="F1258" s="6">
        <v>497</v>
      </c>
      <c r="G1258" s="6" t="s">
        <v>18</v>
      </c>
      <c r="H1258" s="6" t="s">
        <v>3812</v>
      </c>
    </row>
    <row r="1259" spans="1:8" ht="18.75" customHeight="1" thickBot="1">
      <c r="A1259" s="10"/>
      <c r="B1259" s="66"/>
      <c r="C1259" s="67"/>
      <c r="D1259" s="6"/>
      <c r="E1259" s="6"/>
      <c r="F1259" s="6">
        <v>497</v>
      </c>
      <c r="G1259" s="6" t="s">
        <v>18</v>
      </c>
      <c r="H1259" s="6" t="s">
        <v>3812</v>
      </c>
    </row>
    <row r="1260" spans="1:8" ht="18.75" customHeight="1" thickBot="1">
      <c r="A1260" s="11" t="s">
        <v>111</v>
      </c>
      <c r="B1260" s="25"/>
      <c r="C1260" s="7"/>
      <c r="D1260" s="6"/>
      <c r="E1260" s="6"/>
      <c r="F1260" s="6">
        <v>497</v>
      </c>
      <c r="G1260" s="6" t="s">
        <v>18</v>
      </c>
      <c r="H1260" s="6" t="s">
        <v>3812</v>
      </c>
    </row>
    <row r="1261" spans="1:8" ht="18.75" customHeight="1">
      <c r="A1261" s="10" t="s">
        <v>112</v>
      </c>
      <c r="B1261" s="34" t="str">
        <f>_xlfn.LET(_xlpm.inp,$B$1260,_xlpm.nInp,_xlfn.LET(_xlpm.raw,UPPER(TRIM($B$1260)),_xlpm.clean,SUBSTITUTE(SUBSTITUTE(SUBSTITUTE(SUBSTITUTE(SUBSTITUTE(_xlpm.raw,"，",","),"、",","),"；",","),"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61" s="19"/>
      <c r="D1261" s="6"/>
      <c r="E1261" s="6"/>
      <c r="F1261" s="6">
        <v>497</v>
      </c>
      <c r="G1261" s="6" t="s">
        <v>18</v>
      </c>
      <c r="H1261" s="6" t="s">
        <v>3812</v>
      </c>
    </row>
    <row r="1262" spans="1:8" ht="18.75" customHeight="1">
      <c r="A1262" s="10" t="s">
        <v>113</v>
      </c>
      <c r="B1262" s="35" t="str">
        <f>_xlfn.LET(_xlpm.inp,$B$1260,_xlpm.nStd,_xlfn.LET(_xlpm.raw,UPPER(TRIM($G$1252)),_xlpm.clean,SUBSTITUTE(SUBSTITUTE(SUBSTITUTE(SUBSTITUTE(SUBSTITUTE(_xlpm.raw,"，",","),"、",","),"；",","),"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62" s="18"/>
      <c r="D1262" s="6"/>
      <c r="E1262" s="6"/>
      <c r="F1262" s="6">
        <v>497</v>
      </c>
      <c r="G1262" s="6" t="s">
        <v>18</v>
      </c>
      <c r="H1262" s="6" t="s">
        <v>3812</v>
      </c>
    </row>
    <row r="1263" spans="1:8" ht="76.5" customHeight="1">
      <c r="A1263" s="37" t="s">
        <v>114</v>
      </c>
      <c r="B1263" s="52" t="str">
        <f>_xlfn.LET(_xlpm.inp,$B$1260,_xlpm.p,$H$1252,IF(OR(LEN(TRIM(_xlpm.inp))=0,LEN(TRIM(_xlpm.p))=0,_xlpm.p=0),"",_xlpm.p))</f>
        <v/>
      </c>
      <c r="C1263" s="53"/>
      <c r="D1263" s="6"/>
      <c r="E1263" s="6"/>
      <c r="F1263" s="6">
        <v>497</v>
      </c>
      <c r="G1263" s="6" t="s">
        <v>18</v>
      </c>
      <c r="H1263" s="6" t="s">
        <v>3812</v>
      </c>
    </row>
    <row r="1264" spans="1:8" ht="18.75" customHeight="1" thickBot="1">
      <c r="A1264" s="12"/>
      <c r="B1264" s="54"/>
      <c r="C1264" s="55"/>
      <c r="D1264" s="6"/>
      <c r="E1264" s="6"/>
      <c r="F1264" s="6">
        <v>497</v>
      </c>
      <c r="G1264" s="6" t="s">
        <v>18</v>
      </c>
      <c r="H1264" s="6" t="s">
        <v>3812</v>
      </c>
    </row>
    <row r="1265" spans="1:8" ht="58.5" customHeight="1" thickTop="1" thickBot="1">
      <c r="A1265" s="8" t="s">
        <v>3237</v>
      </c>
      <c r="B1265" s="56" t="s">
        <v>3817</v>
      </c>
      <c r="C1265" s="73"/>
      <c r="D1265" s="6"/>
      <c r="E1265" s="6"/>
      <c r="F1265" s="6">
        <v>498</v>
      </c>
      <c r="G1265" s="6" t="s">
        <v>28</v>
      </c>
      <c r="H1265" s="6" t="s">
        <v>3818</v>
      </c>
    </row>
    <row r="1266" spans="1:8" ht="18.75" customHeight="1">
      <c r="A1266" s="9"/>
      <c r="B1266" s="74"/>
      <c r="C1266" s="75"/>
      <c r="D1266" s="6"/>
      <c r="E1266" s="6"/>
      <c r="F1266" s="6">
        <v>498</v>
      </c>
      <c r="G1266" s="6" t="s">
        <v>28</v>
      </c>
      <c r="H1266" s="6" t="s">
        <v>3818</v>
      </c>
    </row>
    <row r="1267" spans="1:8" ht="18.75" customHeight="1">
      <c r="A1267" s="10" t="s">
        <v>107</v>
      </c>
      <c r="B1267" s="64" t="s">
        <v>3819</v>
      </c>
      <c r="C1267" s="65"/>
      <c r="D1267" s="6"/>
      <c r="E1267" s="6"/>
      <c r="F1267" s="6">
        <v>498</v>
      </c>
      <c r="G1267" s="6" t="s">
        <v>28</v>
      </c>
      <c r="H1267" s="6" t="s">
        <v>3818</v>
      </c>
    </row>
    <row r="1268" spans="1:8" ht="18.75" customHeight="1">
      <c r="A1268" s="10" t="s">
        <v>108</v>
      </c>
      <c r="B1268" s="64" t="s">
        <v>3820</v>
      </c>
      <c r="C1268" s="65"/>
      <c r="D1268" s="6"/>
      <c r="E1268" s="6"/>
      <c r="F1268" s="6">
        <v>498</v>
      </c>
      <c r="G1268" s="6" t="s">
        <v>28</v>
      </c>
      <c r="H1268" s="6" t="s">
        <v>3818</v>
      </c>
    </row>
    <row r="1269" spans="1:8" ht="18.75" customHeight="1">
      <c r="A1269" s="10" t="s">
        <v>109</v>
      </c>
      <c r="B1269" s="64" t="s">
        <v>3821</v>
      </c>
      <c r="C1269" s="65"/>
      <c r="D1269" s="6"/>
      <c r="E1269" s="6"/>
      <c r="F1269" s="6">
        <v>498</v>
      </c>
      <c r="G1269" s="6" t="s">
        <v>28</v>
      </c>
      <c r="H1269" s="6" t="s">
        <v>3818</v>
      </c>
    </row>
    <row r="1270" spans="1:8" ht="18.75" customHeight="1">
      <c r="A1270" s="10" t="s">
        <v>110</v>
      </c>
      <c r="B1270" s="64" t="s">
        <v>3822</v>
      </c>
      <c r="C1270" s="65"/>
      <c r="D1270" s="6"/>
      <c r="E1270" s="6"/>
      <c r="F1270" s="6">
        <v>498</v>
      </c>
      <c r="G1270" s="6" t="s">
        <v>28</v>
      </c>
      <c r="H1270" s="6" t="s">
        <v>3818</v>
      </c>
    </row>
    <row r="1271" spans="1:8" ht="18.75" customHeight="1">
      <c r="A1271" s="10"/>
      <c r="B1271" s="62"/>
      <c r="C1271" s="63"/>
      <c r="D1271" s="6"/>
      <c r="E1271" s="6"/>
      <c r="F1271" s="6">
        <v>498</v>
      </c>
      <c r="G1271" s="6" t="s">
        <v>28</v>
      </c>
      <c r="H1271" s="6" t="s">
        <v>3818</v>
      </c>
    </row>
    <row r="1272" spans="1:8" ht="18.75" customHeight="1" thickBot="1">
      <c r="A1272" s="10"/>
      <c r="B1272" s="66"/>
      <c r="C1272" s="67"/>
      <c r="D1272" s="6"/>
      <c r="E1272" s="6"/>
      <c r="F1272" s="6">
        <v>498</v>
      </c>
      <c r="G1272" s="6" t="s">
        <v>28</v>
      </c>
      <c r="H1272" s="6" t="s">
        <v>3818</v>
      </c>
    </row>
    <row r="1273" spans="1:8" ht="18.75" customHeight="1" thickBot="1">
      <c r="A1273" s="11" t="s">
        <v>111</v>
      </c>
      <c r="B1273" s="25"/>
      <c r="C1273" s="7"/>
      <c r="D1273" s="6"/>
      <c r="E1273" s="6"/>
      <c r="F1273" s="6">
        <v>498</v>
      </c>
      <c r="G1273" s="6" t="s">
        <v>28</v>
      </c>
      <c r="H1273" s="6" t="s">
        <v>3818</v>
      </c>
    </row>
    <row r="1274" spans="1:8" ht="18.75" customHeight="1">
      <c r="A1274" s="10" t="s">
        <v>112</v>
      </c>
      <c r="B1274" s="34" t="str">
        <f>_xlfn.LET(_xlpm.inp,$B$1273,_xlpm.nInp,_xlfn.LET(_xlpm.raw,UPPER(TRIM($B$1273)),_xlpm.clean,SUBSTITUTE(SUBSTITUTE(SUBSTITUTE(SUBSTITUTE(SUBSTITUTE(_xlpm.raw,"，",","),"、",","),"；",","),"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74" s="19"/>
      <c r="D1274" s="6"/>
      <c r="E1274" s="6"/>
      <c r="F1274" s="6">
        <v>498</v>
      </c>
      <c r="G1274" s="6" t="s">
        <v>28</v>
      </c>
      <c r="H1274" s="6" t="s">
        <v>3818</v>
      </c>
    </row>
    <row r="1275" spans="1:8" ht="18.75" customHeight="1">
      <c r="A1275" s="10" t="s">
        <v>113</v>
      </c>
      <c r="B1275" s="35" t="str">
        <f>_xlfn.LET(_xlpm.inp,$B$1273,_xlpm.nStd,_xlfn.LET(_xlpm.raw,UPPER(TRIM($G$1265)),_xlpm.clean,SUBSTITUTE(SUBSTITUTE(SUBSTITUTE(SUBSTITUTE(SUBSTITUTE(_xlpm.raw,"，",","),"、",","),"；",","),"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75" s="18"/>
      <c r="D1275" s="6"/>
      <c r="E1275" s="6"/>
      <c r="F1275" s="6">
        <v>498</v>
      </c>
      <c r="G1275" s="6" t="s">
        <v>28</v>
      </c>
      <c r="H1275" s="6" t="s">
        <v>3818</v>
      </c>
    </row>
    <row r="1276" spans="1:8" ht="76.5" customHeight="1">
      <c r="A1276" s="37" t="s">
        <v>114</v>
      </c>
      <c r="B1276" s="52" t="str">
        <f>_xlfn.LET(_xlpm.inp,$B$1273,_xlpm.p,$H$1265,IF(OR(LEN(TRIM(_xlpm.inp))=0,LEN(TRIM(_xlpm.p))=0,_xlpm.p=0),"",_xlpm.p))</f>
        <v/>
      </c>
      <c r="C1276" s="53"/>
      <c r="D1276" s="6"/>
      <c r="E1276" s="6"/>
      <c r="F1276" s="6">
        <v>498</v>
      </c>
      <c r="G1276" s="6" t="s">
        <v>28</v>
      </c>
      <c r="H1276" s="6" t="s">
        <v>3818</v>
      </c>
    </row>
    <row r="1277" spans="1:8" ht="18.75" customHeight="1" thickBot="1">
      <c r="A1277" s="12"/>
      <c r="B1277" s="54"/>
      <c r="C1277" s="55"/>
      <c r="D1277" s="6"/>
      <c r="E1277" s="6"/>
      <c r="F1277" s="6">
        <v>498</v>
      </c>
      <c r="G1277" s="6" t="s">
        <v>28</v>
      </c>
      <c r="H1277" s="6" t="s">
        <v>3818</v>
      </c>
    </row>
    <row r="1278" spans="1:8" ht="58.5" customHeight="1" thickTop="1" thickBot="1">
      <c r="A1278" s="8" t="s">
        <v>3238</v>
      </c>
      <c r="B1278" s="56" t="s">
        <v>3823</v>
      </c>
      <c r="C1278" s="73"/>
      <c r="D1278" s="6"/>
      <c r="E1278" s="6"/>
      <c r="F1278" s="6">
        <v>499</v>
      </c>
      <c r="G1278" s="6" t="s">
        <v>67</v>
      </c>
      <c r="H1278" s="6" t="s">
        <v>3824</v>
      </c>
    </row>
    <row r="1279" spans="1:8" ht="18.75" customHeight="1">
      <c r="A1279" s="9"/>
      <c r="B1279" s="74"/>
      <c r="C1279" s="75"/>
      <c r="D1279" s="6"/>
      <c r="E1279" s="6"/>
      <c r="F1279" s="6">
        <v>499</v>
      </c>
      <c r="G1279" s="6" t="s">
        <v>67</v>
      </c>
      <c r="H1279" s="6" t="s">
        <v>3824</v>
      </c>
    </row>
    <row r="1280" spans="1:8" ht="18.75" customHeight="1">
      <c r="A1280" s="10" t="s">
        <v>107</v>
      </c>
      <c r="B1280" s="64" t="s">
        <v>3825</v>
      </c>
      <c r="C1280" s="65"/>
      <c r="D1280" s="6"/>
      <c r="E1280" s="6"/>
      <c r="F1280" s="6">
        <v>499</v>
      </c>
      <c r="G1280" s="6" t="s">
        <v>67</v>
      </c>
      <c r="H1280" s="6" t="s">
        <v>3824</v>
      </c>
    </row>
    <row r="1281" spans="1:8" ht="18.75" customHeight="1">
      <c r="A1281" s="10" t="s">
        <v>108</v>
      </c>
      <c r="B1281" s="64" t="s">
        <v>3826</v>
      </c>
      <c r="C1281" s="65"/>
      <c r="D1281" s="6"/>
      <c r="E1281" s="6"/>
      <c r="F1281" s="6">
        <v>499</v>
      </c>
      <c r="G1281" s="6" t="s">
        <v>67</v>
      </c>
      <c r="H1281" s="6" t="s">
        <v>3824</v>
      </c>
    </row>
    <row r="1282" spans="1:8" ht="18.75" customHeight="1">
      <c r="A1282" s="10" t="s">
        <v>109</v>
      </c>
      <c r="B1282" s="64" t="s">
        <v>3827</v>
      </c>
      <c r="C1282" s="65"/>
      <c r="D1282" s="6"/>
      <c r="E1282" s="6"/>
      <c r="F1282" s="6">
        <v>499</v>
      </c>
      <c r="G1282" s="6" t="s">
        <v>67</v>
      </c>
      <c r="H1282" s="6" t="s">
        <v>3824</v>
      </c>
    </row>
    <row r="1283" spans="1:8" ht="18.75" customHeight="1">
      <c r="A1283" s="10" t="s">
        <v>110</v>
      </c>
      <c r="B1283" s="64" t="s">
        <v>3828</v>
      </c>
      <c r="C1283" s="65"/>
      <c r="D1283" s="6"/>
      <c r="E1283" s="6"/>
      <c r="F1283" s="6">
        <v>499</v>
      </c>
      <c r="G1283" s="6" t="s">
        <v>67</v>
      </c>
      <c r="H1283" s="6" t="s">
        <v>3824</v>
      </c>
    </row>
    <row r="1284" spans="1:8" ht="18.75" customHeight="1">
      <c r="A1284" s="10" t="s">
        <v>128</v>
      </c>
      <c r="B1284" s="62" t="s">
        <v>3829</v>
      </c>
      <c r="C1284" s="63"/>
      <c r="D1284" s="6"/>
      <c r="E1284" s="6"/>
      <c r="F1284" s="6">
        <v>499</v>
      </c>
      <c r="G1284" s="6" t="s">
        <v>67</v>
      </c>
      <c r="H1284" s="6" t="s">
        <v>3824</v>
      </c>
    </row>
    <row r="1285" spans="1:8" ht="18.75" customHeight="1" thickBot="1">
      <c r="A1285" s="10"/>
      <c r="B1285" s="66"/>
      <c r="C1285" s="67"/>
      <c r="D1285" s="6"/>
      <c r="E1285" s="6"/>
      <c r="F1285" s="6">
        <v>499</v>
      </c>
      <c r="G1285" s="6" t="s">
        <v>67</v>
      </c>
      <c r="H1285" s="6" t="s">
        <v>3824</v>
      </c>
    </row>
    <row r="1286" spans="1:8" ht="18.75" customHeight="1" thickBot="1">
      <c r="A1286" s="11" t="s">
        <v>111</v>
      </c>
      <c r="B1286" s="25"/>
      <c r="C1286" s="7"/>
      <c r="D1286" s="6"/>
      <c r="E1286" s="6"/>
      <c r="F1286" s="6">
        <v>499</v>
      </c>
      <c r="G1286" s="6" t="s">
        <v>67</v>
      </c>
      <c r="H1286" s="6" t="s">
        <v>3824</v>
      </c>
    </row>
    <row r="1287" spans="1:8" ht="18.75" customHeight="1">
      <c r="A1287" s="10" t="s">
        <v>112</v>
      </c>
      <c r="B1287" s="34" t="str">
        <f>_xlfn.LET(_xlpm.inp,$B$1286,_xlpm.nInp,_xlfn.LET(_xlpm.raw,UPPER(TRIM($B$1286)),_xlpm.clean,SUBSTITUTE(SUBSTITUTE(SUBSTITUTE(SUBSTITUTE(SUBSTITUTE(_xlpm.raw,"，",","),"、",","),"；",","),"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87" s="19"/>
      <c r="D1287" s="6"/>
      <c r="E1287" s="6"/>
      <c r="F1287" s="6">
        <v>499</v>
      </c>
      <c r="G1287" s="6" t="s">
        <v>67</v>
      </c>
      <c r="H1287" s="6" t="s">
        <v>3824</v>
      </c>
    </row>
    <row r="1288" spans="1:8" ht="18.75" customHeight="1">
      <c r="A1288" s="10" t="s">
        <v>113</v>
      </c>
      <c r="B1288" s="35" t="str">
        <f>_xlfn.LET(_xlpm.inp,$B$1286,_xlpm.nStd,_xlfn.LET(_xlpm.raw,UPPER(TRIM($G$1278)),_xlpm.clean,SUBSTITUTE(SUBSTITUTE(SUBSTITUTE(SUBSTITUTE(SUBSTITUTE(_xlpm.raw,"，",","),"、",","),"；",","),"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88" s="18"/>
      <c r="D1288" s="6"/>
      <c r="E1288" s="6"/>
      <c r="F1288" s="6">
        <v>499</v>
      </c>
      <c r="G1288" s="6" t="s">
        <v>67</v>
      </c>
      <c r="H1288" s="6" t="s">
        <v>3824</v>
      </c>
    </row>
    <row r="1289" spans="1:8" ht="76.5" customHeight="1">
      <c r="A1289" s="37" t="s">
        <v>114</v>
      </c>
      <c r="B1289" s="52" t="str">
        <f>_xlfn.LET(_xlpm.inp,$B$1286,_xlpm.p,$H$1278,IF(OR(LEN(TRIM(_xlpm.inp))=0,LEN(TRIM(_xlpm.p))=0,_xlpm.p=0),"",_xlpm.p))</f>
        <v/>
      </c>
      <c r="C1289" s="53"/>
      <c r="D1289" s="6"/>
      <c r="E1289" s="6"/>
      <c r="F1289" s="6">
        <v>499</v>
      </c>
      <c r="G1289" s="6" t="s">
        <v>67</v>
      </c>
      <c r="H1289" s="6" t="s">
        <v>3824</v>
      </c>
    </row>
    <row r="1290" spans="1:8" ht="18.75" customHeight="1" thickBot="1">
      <c r="A1290" s="12"/>
      <c r="B1290" s="54"/>
      <c r="C1290" s="55"/>
      <c r="D1290" s="6"/>
      <c r="E1290" s="6"/>
      <c r="F1290" s="6">
        <v>499</v>
      </c>
      <c r="G1290" s="6" t="s">
        <v>67</v>
      </c>
      <c r="H1290" s="6" t="s">
        <v>3824</v>
      </c>
    </row>
    <row r="1291" spans="1:8" ht="58.5" customHeight="1" thickTop="1" thickBot="1">
      <c r="A1291" s="8" t="s">
        <v>3239</v>
      </c>
      <c r="B1291" s="56" t="s">
        <v>3830</v>
      </c>
      <c r="C1291" s="73"/>
      <c r="D1291" s="6"/>
      <c r="E1291" s="6"/>
      <c r="F1291" s="6">
        <v>500</v>
      </c>
      <c r="G1291" s="6" t="s">
        <v>26</v>
      </c>
      <c r="H1291" s="6" t="s">
        <v>3831</v>
      </c>
    </row>
    <row r="1292" spans="1:8" ht="18.75" customHeight="1">
      <c r="A1292" s="9"/>
      <c r="B1292" s="74"/>
      <c r="C1292" s="75"/>
      <c r="D1292" s="6"/>
      <c r="E1292" s="6"/>
      <c r="F1292" s="6">
        <v>500</v>
      </c>
      <c r="G1292" s="6" t="s">
        <v>26</v>
      </c>
      <c r="H1292" s="6" t="s">
        <v>3831</v>
      </c>
    </row>
    <row r="1293" spans="1:8" ht="18.75" customHeight="1">
      <c r="A1293" s="10" t="s">
        <v>107</v>
      </c>
      <c r="B1293" s="64" t="s">
        <v>3832</v>
      </c>
      <c r="C1293" s="65"/>
      <c r="D1293" s="6"/>
      <c r="E1293" s="6"/>
      <c r="F1293" s="6">
        <v>500</v>
      </c>
      <c r="G1293" s="6" t="s">
        <v>26</v>
      </c>
      <c r="H1293" s="6" t="s">
        <v>3831</v>
      </c>
    </row>
    <row r="1294" spans="1:8" ht="18.75" customHeight="1">
      <c r="A1294" s="10" t="s">
        <v>108</v>
      </c>
      <c r="B1294" s="64" t="s">
        <v>3833</v>
      </c>
      <c r="C1294" s="65"/>
      <c r="D1294" s="6"/>
      <c r="E1294" s="6"/>
      <c r="F1294" s="6">
        <v>500</v>
      </c>
      <c r="G1294" s="6" t="s">
        <v>26</v>
      </c>
      <c r="H1294" s="6" t="s">
        <v>3831</v>
      </c>
    </row>
    <row r="1295" spans="1:8" ht="18.75" customHeight="1">
      <c r="A1295" s="10" t="s">
        <v>109</v>
      </c>
      <c r="B1295" s="64" t="s">
        <v>3834</v>
      </c>
      <c r="C1295" s="65"/>
      <c r="D1295" s="6"/>
      <c r="E1295" s="6"/>
      <c r="F1295" s="6">
        <v>500</v>
      </c>
      <c r="G1295" s="6" t="s">
        <v>26</v>
      </c>
      <c r="H1295" s="6" t="s">
        <v>3831</v>
      </c>
    </row>
    <row r="1296" spans="1:8" ht="18.75" customHeight="1">
      <c r="A1296" s="10" t="s">
        <v>110</v>
      </c>
      <c r="B1296" s="64" t="s">
        <v>3835</v>
      </c>
      <c r="C1296" s="65"/>
      <c r="D1296" s="6"/>
      <c r="E1296" s="6"/>
      <c r="F1296" s="6">
        <v>500</v>
      </c>
      <c r="G1296" s="6" t="s">
        <v>26</v>
      </c>
      <c r="H1296" s="6" t="s">
        <v>3831</v>
      </c>
    </row>
    <row r="1297" spans="1:8" ht="18.75" customHeight="1">
      <c r="A1297" s="10"/>
      <c r="B1297" s="62"/>
      <c r="C1297" s="63"/>
      <c r="D1297" s="6"/>
      <c r="E1297" s="6"/>
      <c r="F1297" s="6">
        <v>500</v>
      </c>
      <c r="G1297" s="6" t="s">
        <v>26</v>
      </c>
      <c r="H1297" s="6" t="s">
        <v>3831</v>
      </c>
    </row>
    <row r="1298" spans="1:8" ht="18.75" customHeight="1" thickBot="1">
      <c r="A1298" s="10"/>
      <c r="B1298" s="66"/>
      <c r="C1298" s="67"/>
      <c r="D1298" s="6"/>
      <c r="E1298" s="6"/>
      <c r="F1298" s="6">
        <v>500</v>
      </c>
      <c r="G1298" s="6" t="s">
        <v>26</v>
      </c>
      <c r="H1298" s="6" t="s">
        <v>3831</v>
      </c>
    </row>
    <row r="1299" spans="1:8" ht="18.75" customHeight="1" thickBot="1">
      <c r="A1299" s="11" t="s">
        <v>111</v>
      </c>
      <c r="B1299" s="25"/>
      <c r="C1299" s="7"/>
      <c r="D1299" s="6"/>
      <c r="E1299" s="6"/>
      <c r="F1299" s="6">
        <v>500</v>
      </c>
      <c r="G1299" s="6" t="s">
        <v>26</v>
      </c>
      <c r="H1299" s="6" t="s">
        <v>3831</v>
      </c>
    </row>
    <row r="1300" spans="1:8" ht="18.75" customHeight="1">
      <c r="A1300" s="10" t="s">
        <v>112</v>
      </c>
      <c r="B1300" s="34" t="str">
        <f>_xlfn.LET(_xlpm.inp,$B$1299,_xlpm.nInp,_xlfn.LET(_xlpm.raw,UPPER(TRIM($B$1299)),_xlpm.clean,SUBSTITUTE(SUBSTITUTE(SUBSTITUTE(SUBSTITUTE(SUBSTITUTE(_xlpm.raw,"，",","),"、",","),"；",","),"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0" s="19"/>
      <c r="D1300" s="6"/>
      <c r="E1300" s="6"/>
      <c r="F1300" s="6">
        <v>500</v>
      </c>
      <c r="G1300" s="6" t="s">
        <v>26</v>
      </c>
      <c r="H1300" s="6" t="s">
        <v>3831</v>
      </c>
    </row>
    <row r="1301" spans="1:8" ht="18.75" customHeight="1">
      <c r="A1301" s="10" t="s">
        <v>113</v>
      </c>
      <c r="B1301" s="35" t="str">
        <f>_xlfn.LET(_xlpm.inp,$B$1299,_xlpm.nStd,_xlfn.LET(_xlpm.raw,UPPER(TRIM($G$1291)),_xlpm.clean,SUBSTITUTE(SUBSTITUTE(SUBSTITUTE(SUBSTITUTE(SUBSTITUTE(_xlpm.raw,"，",","),"、",","),"；",","),"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01" s="18"/>
      <c r="D1301" s="6"/>
      <c r="E1301" s="6"/>
      <c r="F1301" s="6">
        <v>500</v>
      </c>
      <c r="G1301" s="6" t="s">
        <v>26</v>
      </c>
      <c r="H1301" s="6" t="s">
        <v>3831</v>
      </c>
    </row>
    <row r="1302" spans="1:8" ht="76.5" customHeight="1">
      <c r="A1302" s="37" t="s">
        <v>114</v>
      </c>
      <c r="B1302" s="52" t="str">
        <f>_xlfn.LET(_xlpm.inp,$B$1299,_xlpm.p,$H$1291,IF(OR(LEN(TRIM(_xlpm.inp))=0,LEN(TRIM(_xlpm.p))=0,_xlpm.p=0),"",_xlpm.p))</f>
        <v/>
      </c>
      <c r="C1302" s="53"/>
      <c r="D1302" s="6"/>
      <c r="E1302" s="6"/>
      <c r="F1302" s="6">
        <v>500</v>
      </c>
      <c r="G1302" s="6" t="s">
        <v>26</v>
      </c>
      <c r="H1302" s="6" t="s">
        <v>3831</v>
      </c>
    </row>
    <row r="1303" spans="1:8" ht="18.75" customHeight="1" thickBot="1">
      <c r="A1303" s="12"/>
      <c r="B1303" s="54"/>
      <c r="C1303" s="55"/>
      <c r="D1303" s="6"/>
      <c r="E1303" s="6"/>
      <c r="F1303" s="6">
        <v>500</v>
      </c>
      <c r="G1303" s="6" t="s">
        <v>26</v>
      </c>
      <c r="H1303" s="6" t="s">
        <v>3831</v>
      </c>
    </row>
    <row r="1304" spans="1:8" ht="17.25" thickTop="1">
      <c r="A1304" s="40"/>
      <c r="B1304" s="83"/>
      <c r="C1304" s="83"/>
      <c r="D1304" s="6"/>
      <c r="E1304" s="6"/>
      <c r="F1304" s="6"/>
      <c r="G1304" s="6"/>
      <c r="H1304" s="6"/>
    </row>
  </sheetData>
  <mergeCells count="1004">
    <mergeCell ref="B1303:C1303"/>
    <mergeCell ref="B1304:C1304"/>
    <mergeCell ref="B1294:C1294"/>
    <mergeCell ref="B1295:C1295"/>
    <mergeCell ref="B1296:C1296"/>
    <mergeCell ref="B1297:C1297"/>
    <mergeCell ref="B1298:C1298"/>
    <mergeCell ref="B1302:C1302"/>
    <mergeCell ref="B1285:C1285"/>
    <mergeCell ref="B1289:C1289"/>
    <mergeCell ref="B1290:C1290"/>
    <mergeCell ref="B1291:C1291"/>
    <mergeCell ref="B1292:C1292"/>
    <mergeCell ref="B1293:C1293"/>
    <mergeCell ref="B1279:C1279"/>
    <mergeCell ref="B1280:C1280"/>
    <mergeCell ref="B1281:C1281"/>
    <mergeCell ref="B1282:C1282"/>
    <mergeCell ref="B1283:C1283"/>
    <mergeCell ref="B1284:C1284"/>
    <mergeCell ref="B1270:C1270"/>
    <mergeCell ref="B1271:C1271"/>
    <mergeCell ref="B1272:C1272"/>
    <mergeCell ref="B1276:C1276"/>
    <mergeCell ref="B1277:C1277"/>
    <mergeCell ref="B1278:C1278"/>
    <mergeCell ref="B1264:C1264"/>
    <mergeCell ref="B1265:C1265"/>
    <mergeCell ref="B1266:C1266"/>
    <mergeCell ref="B1267:C1267"/>
    <mergeCell ref="B1268:C1268"/>
    <mergeCell ref="B1269:C1269"/>
    <mergeCell ref="B1255:C1255"/>
    <mergeCell ref="B1256:C1256"/>
    <mergeCell ref="B1257:C1257"/>
    <mergeCell ref="B1258:C1258"/>
    <mergeCell ref="B1259:C1259"/>
    <mergeCell ref="B1263:C1263"/>
    <mergeCell ref="B1246:C1246"/>
    <mergeCell ref="B1250:C1250"/>
    <mergeCell ref="B1251:C1251"/>
    <mergeCell ref="B1252:C1252"/>
    <mergeCell ref="B1253:C1253"/>
    <mergeCell ref="B1254:C1254"/>
    <mergeCell ref="B1240:C1240"/>
    <mergeCell ref="B1241:C1241"/>
    <mergeCell ref="B1242:C1242"/>
    <mergeCell ref="B1243:C1243"/>
    <mergeCell ref="B1244:C1244"/>
    <mergeCell ref="B1245:C1245"/>
    <mergeCell ref="B1231:C1231"/>
    <mergeCell ref="B1232:C1232"/>
    <mergeCell ref="B1233:C1233"/>
    <mergeCell ref="B1237:C1237"/>
    <mergeCell ref="B1238:C1238"/>
    <mergeCell ref="B1239:C1239"/>
    <mergeCell ref="B1225:C1225"/>
    <mergeCell ref="B1226:C1226"/>
    <mergeCell ref="B1227:C1227"/>
    <mergeCell ref="B1228:C1228"/>
    <mergeCell ref="B1229:C1229"/>
    <mergeCell ref="B1230:C1230"/>
    <mergeCell ref="B1216:C1216"/>
    <mergeCell ref="B1217:C1217"/>
    <mergeCell ref="B1218:C1218"/>
    <mergeCell ref="B1219:C1219"/>
    <mergeCell ref="B1220:C1220"/>
    <mergeCell ref="B1224:C1224"/>
    <mergeCell ref="B1207:C1207"/>
    <mergeCell ref="B1211:C1211"/>
    <mergeCell ref="B1212:C1212"/>
    <mergeCell ref="B1213:C1213"/>
    <mergeCell ref="B1214:C1214"/>
    <mergeCell ref="B1215:C1215"/>
    <mergeCell ref="B1201:C1201"/>
    <mergeCell ref="B1202:C1202"/>
    <mergeCell ref="B1203:C1203"/>
    <mergeCell ref="B1204:C1204"/>
    <mergeCell ref="B1205:C1205"/>
    <mergeCell ref="B1206:C1206"/>
    <mergeCell ref="B1192:C1192"/>
    <mergeCell ref="B1193:C1193"/>
    <mergeCell ref="B1194:C1194"/>
    <mergeCell ref="B1198:C1198"/>
    <mergeCell ref="B1199:C1199"/>
    <mergeCell ref="B1200:C1200"/>
    <mergeCell ref="B1186:C1186"/>
    <mergeCell ref="B1187:C1187"/>
    <mergeCell ref="B1188:C1188"/>
    <mergeCell ref="B1189:C1189"/>
    <mergeCell ref="B1190:C1190"/>
    <mergeCell ref="B1191:C1191"/>
    <mergeCell ref="B1177:C1177"/>
    <mergeCell ref="B1178:C1178"/>
    <mergeCell ref="B1179:C1179"/>
    <mergeCell ref="B1180:C1180"/>
    <mergeCell ref="B1181:C1181"/>
    <mergeCell ref="B1185:C1185"/>
    <mergeCell ref="B1168:C1168"/>
    <mergeCell ref="B1172:C1172"/>
    <mergeCell ref="B1173:C1173"/>
    <mergeCell ref="B1174:C1174"/>
    <mergeCell ref="B1175:C1175"/>
    <mergeCell ref="B1176:C1176"/>
    <mergeCell ref="B1162:C1162"/>
    <mergeCell ref="B1163:C1163"/>
    <mergeCell ref="B1164:C1164"/>
    <mergeCell ref="B1165:C1165"/>
    <mergeCell ref="B1166:C1166"/>
    <mergeCell ref="B1167:C1167"/>
    <mergeCell ref="B1153:C1153"/>
    <mergeCell ref="B1154:C1154"/>
    <mergeCell ref="B1155:C1155"/>
    <mergeCell ref="B1159:C1159"/>
    <mergeCell ref="B1160:C1160"/>
    <mergeCell ref="B1161:C1161"/>
    <mergeCell ref="B1147:C1147"/>
    <mergeCell ref="B1148:C1148"/>
    <mergeCell ref="B1149:C1149"/>
    <mergeCell ref="B1150:C1150"/>
    <mergeCell ref="B1151:C1151"/>
    <mergeCell ref="B1152:C1152"/>
    <mergeCell ref="B1138:C1138"/>
    <mergeCell ref="B1139:C1139"/>
    <mergeCell ref="B1140:C1140"/>
    <mergeCell ref="B1141:C1141"/>
    <mergeCell ref="B1142:C1142"/>
    <mergeCell ref="B1146:C1146"/>
    <mergeCell ref="B1129:C1129"/>
    <mergeCell ref="B1133:C1133"/>
    <mergeCell ref="B1134:C1134"/>
    <mergeCell ref="B1135:C1135"/>
    <mergeCell ref="B1136:C1136"/>
    <mergeCell ref="B1137:C1137"/>
    <mergeCell ref="B1123:C1123"/>
    <mergeCell ref="B1124:C1124"/>
    <mergeCell ref="B1125:C1125"/>
    <mergeCell ref="B1126:C1126"/>
    <mergeCell ref="B1127:C1127"/>
    <mergeCell ref="B1128:C1128"/>
    <mergeCell ref="B1114:C1114"/>
    <mergeCell ref="B1115:C1115"/>
    <mergeCell ref="B1116:C1116"/>
    <mergeCell ref="B1120:C1120"/>
    <mergeCell ref="B1121:C1121"/>
    <mergeCell ref="B1122:C1122"/>
    <mergeCell ref="B1108:C1108"/>
    <mergeCell ref="B1109:C1109"/>
    <mergeCell ref="B1110:C1110"/>
    <mergeCell ref="B1111:C1111"/>
    <mergeCell ref="B1112:C1112"/>
    <mergeCell ref="B1113:C1113"/>
    <mergeCell ref="B1099:C1099"/>
    <mergeCell ref="B1100:C1100"/>
    <mergeCell ref="B1101:C1101"/>
    <mergeCell ref="B1102:C1102"/>
    <mergeCell ref="B1103:C1103"/>
    <mergeCell ref="B1107:C1107"/>
    <mergeCell ref="B1090:C1090"/>
    <mergeCell ref="B1094:C1094"/>
    <mergeCell ref="B1095:C1095"/>
    <mergeCell ref="B1096:C1096"/>
    <mergeCell ref="B1097:C1097"/>
    <mergeCell ref="B1098:C1098"/>
    <mergeCell ref="B1084:C1084"/>
    <mergeCell ref="B1085:C1085"/>
    <mergeCell ref="B1086:C1086"/>
    <mergeCell ref="B1087:C1087"/>
    <mergeCell ref="B1088:C1088"/>
    <mergeCell ref="B1089:C1089"/>
    <mergeCell ref="B1075:C1075"/>
    <mergeCell ref="B1076:C1076"/>
    <mergeCell ref="B1077:C1077"/>
    <mergeCell ref="B1081:C1081"/>
    <mergeCell ref="B1082:C1082"/>
    <mergeCell ref="B1083:C1083"/>
    <mergeCell ref="B1069:C1069"/>
    <mergeCell ref="B1070:C1070"/>
    <mergeCell ref="B1071:C1071"/>
    <mergeCell ref="B1072:C1072"/>
    <mergeCell ref="B1073:C1073"/>
    <mergeCell ref="B1074:C1074"/>
    <mergeCell ref="B1060:C1060"/>
    <mergeCell ref="B1061:C1061"/>
    <mergeCell ref="B1062:C1062"/>
    <mergeCell ref="B1063:C1063"/>
    <mergeCell ref="B1064:C1064"/>
    <mergeCell ref="B1068:C1068"/>
    <mergeCell ref="B1051:C1051"/>
    <mergeCell ref="B1055:C1055"/>
    <mergeCell ref="B1056:C1056"/>
    <mergeCell ref="B1057:C1057"/>
    <mergeCell ref="B1058:C1058"/>
    <mergeCell ref="B1059:C1059"/>
    <mergeCell ref="B1045:C1045"/>
    <mergeCell ref="B1046:C1046"/>
    <mergeCell ref="B1047:C1047"/>
    <mergeCell ref="B1048:C1048"/>
    <mergeCell ref="B1049:C1049"/>
    <mergeCell ref="B1050:C1050"/>
    <mergeCell ref="B1036:C1036"/>
    <mergeCell ref="B1037:C1037"/>
    <mergeCell ref="B1038:C1038"/>
    <mergeCell ref="B1042:C1042"/>
    <mergeCell ref="B1043:C1043"/>
    <mergeCell ref="B1044:C1044"/>
    <mergeCell ref="B1030:C1030"/>
    <mergeCell ref="B1031:C1031"/>
    <mergeCell ref="B1032:C1032"/>
    <mergeCell ref="B1033:C1033"/>
    <mergeCell ref="B1034:C1034"/>
    <mergeCell ref="B1035:C1035"/>
    <mergeCell ref="B1021:C1021"/>
    <mergeCell ref="B1022:C1022"/>
    <mergeCell ref="B1023:C1023"/>
    <mergeCell ref="B1024:C1024"/>
    <mergeCell ref="B1025:C1025"/>
    <mergeCell ref="B1029:C1029"/>
    <mergeCell ref="B1012:C1012"/>
    <mergeCell ref="B1016:C1016"/>
    <mergeCell ref="B1017:C1017"/>
    <mergeCell ref="B1018:C1018"/>
    <mergeCell ref="B1019:C1019"/>
    <mergeCell ref="B1020:C1020"/>
    <mergeCell ref="B1006:C1006"/>
    <mergeCell ref="B1007:C1007"/>
    <mergeCell ref="B1008:C1008"/>
    <mergeCell ref="B1009:C1009"/>
    <mergeCell ref="B1010:C1010"/>
    <mergeCell ref="B1011:C1011"/>
    <mergeCell ref="B997:C997"/>
    <mergeCell ref="B998:C998"/>
    <mergeCell ref="B999:C999"/>
    <mergeCell ref="B1003:C1003"/>
    <mergeCell ref="B1004:C1004"/>
    <mergeCell ref="B1005:C1005"/>
    <mergeCell ref="B991:C991"/>
    <mergeCell ref="B992:C992"/>
    <mergeCell ref="B993:C993"/>
    <mergeCell ref="B994:C994"/>
    <mergeCell ref="B995:C995"/>
    <mergeCell ref="B996:C996"/>
    <mergeCell ref="B982:C982"/>
    <mergeCell ref="B983:C983"/>
    <mergeCell ref="B984:C984"/>
    <mergeCell ref="B985:C985"/>
    <mergeCell ref="B986:C986"/>
    <mergeCell ref="B990:C990"/>
    <mergeCell ref="B973:C973"/>
    <mergeCell ref="B977:C977"/>
    <mergeCell ref="B978:C978"/>
    <mergeCell ref="B979:C979"/>
    <mergeCell ref="B980:C980"/>
    <mergeCell ref="B981:C981"/>
    <mergeCell ref="B967:C967"/>
    <mergeCell ref="B968:C968"/>
    <mergeCell ref="B969:C969"/>
    <mergeCell ref="B970:C970"/>
    <mergeCell ref="B971:C971"/>
    <mergeCell ref="B972:C972"/>
    <mergeCell ref="B958:C958"/>
    <mergeCell ref="B959:C959"/>
    <mergeCell ref="B960:C960"/>
    <mergeCell ref="B964:C964"/>
    <mergeCell ref="B965:C965"/>
    <mergeCell ref="B966:C966"/>
    <mergeCell ref="B952:C952"/>
    <mergeCell ref="B953:C953"/>
    <mergeCell ref="B954:C954"/>
    <mergeCell ref="B955:C955"/>
    <mergeCell ref="B956:C956"/>
    <mergeCell ref="B957:C957"/>
    <mergeCell ref="B943:C943"/>
    <mergeCell ref="B944:C944"/>
    <mergeCell ref="B945:C945"/>
    <mergeCell ref="B946:C946"/>
    <mergeCell ref="B947:C947"/>
    <mergeCell ref="B951:C951"/>
    <mergeCell ref="B934:C934"/>
    <mergeCell ref="B938:C938"/>
    <mergeCell ref="B939:C939"/>
    <mergeCell ref="B940:C940"/>
    <mergeCell ref="B941:C941"/>
    <mergeCell ref="B942:C942"/>
    <mergeCell ref="B928:C928"/>
    <mergeCell ref="B929:C929"/>
    <mergeCell ref="B930:C930"/>
    <mergeCell ref="B931:C931"/>
    <mergeCell ref="B932:C932"/>
    <mergeCell ref="B933:C933"/>
    <mergeCell ref="B919:C919"/>
    <mergeCell ref="B920:C920"/>
    <mergeCell ref="B921:C921"/>
    <mergeCell ref="B925:C925"/>
    <mergeCell ref="B926:C926"/>
    <mergeCell ref="B927:C927"/>
    <mergeCell ref="B913:C913"/>
    <mergeCell ref="B914:C914"/>
    <mergeCell ref="B915:C915"/>
    <mergeCell ref="B916:C916"/>
    <mergeCell ref="B917:C917"/>
    <mergeCell ref="B918:C918"/>
    <mergeCell ref="B904:C904"/>
    <mergeCell ref="B905:C905"/>
    <mergeCell ref="B906:C906"/>
    <mergeCell ref="B907:C907"/>
    <mergeCell ref="B908:C908"/>
    <mergeCell ref="B912:C912"/>
    <mergeCell ref="B895:C895"/>
    <mergeCell ref="B899:C899"/>
    <mergeCell ref="B900:C900"/>
    <mergeCell ref="B901:C901"/>
    <mergeCell ref="B902:C902"/>
    <mergeCell ref="B903:C903"/>
    <mergeCell ref="B889:C889"/>
    <mergeCell ref="B890:C890"/>
    <mergeCell ref="B891:C891"/>
    <mergeCell ref="B892:C892"/>
    <mergeCell ref="B893:C893"/>
    <mergeCell ref="B894:C894"/>
    <mergeCell ref="B880:C880"/>
    <mergeCell ref="B881:C881"/>
    <mergeCell ref="B882:C882"/>
    <mergeCell ref="B886:C886"/>
    <mergeCell ref="B887:C887"/>
    <mergeCell ref="B888:C888"/>
    <mergeCell ref="B874:C874"/>
    <mergeCell ref="B875:C875"/>
    <mergeCell ref="B876:C876"/>
    <mergeCell ref="B877:C877"/>
    <mergeCell ref="B878:C878"/>
    <mergeCell ref="B879:C879"/>
    <mergeCell ref="B865:C865"/>
    <mergeCell ref="B866:C866"/>
    <mergeCell ref="B867:C867"/>
    <mergeCell ref="B868:C868"/>
    <mergeCell ref="B869:C869"/>
    <mergeCell ref="B873:C873"/>
    <mergeCell ref="B856:C856"/>
    <mergeCell ref="B860:C860"/>
    <mergeCell ref="B861:C861"/>
    <mergeCell ref="B862:C862"/>
    <mergeCell ref="B863:C863"/>
    <mergeCell ref="B864:C864"/>
    <mergeCell ref="B850:C850"/>
    <mergeCell ref="B851:C851"/>
    <mergeCell ref="B852:C852"/>
    <mergeCell ref="B853:C853"/>
    <mergeCell ref="B854:C854"/>
    <mergeCell ref="B855:C855"/>
    <mergeCell ref="B841:C841"/>
    <mergeCell ref="B842:C842"/>
    <mergeCell ref="B843:C843"/>
    <mergeCell ref="B847:C847"/>
    <mergeCell ref="B848:C848"/>
    <mergeCell ref="B849:C849"/>
    <mergeCell ref="B835:C835"/>
    <mergeCell ref="B836:C836"/>
    <mergeCell ref="B837:C837"/>
    <mergeCell ref="B838:C838"/>
    <mergeCell ref="B839:C839"/>
    <mergeCell ref="B840:C840"/>
    <mergeCell ref="B826:C826"/>
    <mergeCell ref="B827:C827"/>
    <mergeCell ref="B828:C828"/>
    <mergeCell ref="B829:C829"/>
    <mergeCell ref="B830:C830"/>
    <mergeCell ref="B834:C834"/>
    <mergeCell ref="B817:C817"/>
    <mergeCell ref="B821:C821"/>
    <mergeCell ref="B822:C822"/>
    <mergeCell ref="B823:C823"/>
    <mergeCell ref="B824:C824"/>
    <mergeCell ref="B825:C825"/>
    <mergeCell ref="B811:C811"/>
    <mergeCell ref="B812:C812"/>
    <mergeCell ref="B813:C813"/>
    <mergeCell ref="B814:C814"/>
    <mergeCell ref="B815:C815"/>
    <mergeCell ref="B816:C816"/>
    <mergeCell ref="B802:C802"/>
    <mergeCell ref="B803:C803"/>
    <mergeCell ref="B804:C804"/>
    <mergeCell ref="B808:C808"/>
    <mergeCell ref="B809:C809"/>
    <mergeCell ref="B810:C810"/>
    <mergeCell ref="B796:C796"/>
    <mergeCell ref="B797:C797"/>
    <mergeCell ref="B798:C798"/>
    <mergeCell ref="B799:C799"/>
    <mergeCell ref="B800:C800"/>
    <mergeCell ref="B801:C801"/>
    <mergeCell ref="B787:C787"/>
    <mergeCell ref="B788:C788"/>
    <mergeCell ref="B789:C789"/>
    <mergeCell ref="B790:C790"/>
    <mergeCell ref="B791:C791"/>
    <mergeCell ref="B795:C795"/>
    <mergeCell ref="B778:C778"/>
    <mergeCell ref="B782:C782"/>
    <mergeCell ref="B783:C783"/>
    <mergeCell ref="B784:C784"/>
    <mergeCell ref="B785:C785"/>
    <mergeCell ref="B786:C786"/>
    <mergeCell ref="B772:C772"/>
    <mergeCell ref="B773:C773"/>
    <mergeCell ref="B774:C774"/>
    <mergeCell ref="B775:C775"/>
    <mergeCell ref="B776:C776"/>
    <mergeCell ref="B777:C777"/>
    <mergeCell ref="B763:C763"/>
    <mergeCell ref="B764:C764"/>
    <mergeCell ref="B765:C765"/>
    <mergeCell ref="B769:C769"/>
    <mergeCell ref="B770:C770"/>
    <mergeCell ref="B771:C771"/>
    <mergeCell ref="B757:C757"/>
    <mergeCell ref="B758:C758"/>
    <mergeCell ref="B759:C759"/>
    <mergeCell ref="B760:C760"/>
    <mergeCell ref="B761:C761"/>
    <mergeCell ref="B762:C762"/>
    <mergeCell ref="B748:C748"/>
    <mergeCell ref="B749:C749"/>
    <mergeCell ref="B750:C750"/>
    <mergeCell ref="B751:C751"/>
    <mergeCell ref="B752:C752"/>
    <mergeCell ref="B756:C756"/>
    <mergeCell ref="B739:C739"/>
    <mergeCell ref="B743:C743"/>
    <mergeCell ref="B744:C744"/>
    <mergeCell ref="B745:C745"/>
    <mergeCell ref="B746:C746"/>
    <mergeCell ref="B747:C747"/>
    <mergeCell ref="B733:C733"/>
    <mergeCell ref="B734:C734"/>
    <mergeCell ref="B735:C735"/>
    <mergeCell ref="B736:C736"/>
    <mergeCell ref="B737:C737"/>
    <mergeCell ref="B738:C738"/>
    <mergeCell ref="B724:C724"/>
    <mergeCell ref="B725:C725"/>
    <mergeCell ref="B726:C726"/>
    <mergeCell ref="B730:C730"/>
    <mergeCell ref="B731:C731"/>
    <mergeCell ref="B732:C732"/>
    <mergeCell ref="B718:C718"/>
    <mergeCell ref="B719:C719"/>
    <mergeCell ref="B720:C720"/>
    <mergeCell ref="B721:C721"/>
    <mergeCell ref="B722:C722"/>
    <mergeCell ref="B723:C723"/>
    <mergeCell ref="B709:C709"/>
    <mergeCell ref="B710:C710"/>
    <mergeCell ref="B711:C711"/>
    <mergeCell ref="B712:C712"/>
    <mergeCell ref="B713:C713"/>
    <mergeCell ref="B717:C717"/>
    <mergeCell ref="B700:C700"/>
    <mergeCell ref="B704:C704"/>
    <mergeCell ref="B705:C705"/>
    <mergeCell ref="B706:C706"/>
    <mergeCell ref="B707:C707"/>
    <mergeCell ref="B708:C708"/>
    <mergeCell ref="B694:C694"/>
    <mergeCell ref="B695:C695"/>
    <mergeCell ref="B696:C696"/>
    <mergeCell ref="B697:C697"/>
    <mergeCell ref="B698:C698"/>
    <mergeCell ref="B699:C699"/>
    <mergeCell ref="B685:C685"/>
    <mergeCell ref="B686:C686"/>
    <mergeCell ref="B687:C687"/>
    <mergeCell ref="B691:C691"/>
    <mergeCell ref="B692:C692"/>
    <mergeCell ref="B693:C693"/>
    <mergeCell ref="B679:C679"/>
    <mergeCell ref="B680:C680"/>
    <mergeCell ref="B681:C681"/>
    <mergeCell ref="B682:C682"/>
    <mergeCell ref="B683:C683"/>
    <mergeCell ref="B684:C684"/>
    <mergeCell ref="B670:C670"/>
    <mergeCell ref="B671:C671"/>
    <mergeCell ref="B672:C672"/>
    <mergeCell ref="B673:C673"/>
    <mergeCell ref="B674:C674"/>
    <mergeCell ref="B678:C678"/>
    <mergeCell ref="B661:C661"/>
    <mergeCell ref="B665:C665"/>
    <mergeCell ref="B666:C666"/>
    <mergeCell ref="B667:C667"/>
    <mergeCell ref="B668:C668"/>
    <mergeCell ref="B669:C669"/>
    <mergeCell ref="B655:C655"/>
    <mergeCell ref="B656:C656"/>
    <mergeCell ref="B657:C657"/>
    <mergeCell ref="B658:C658"/>
    <mergeCell ref="B659:C659"/>
    <mergeCell ref="B660:C660"/>
    <mergeCell ref="B646:C646"/>
    <mergeCell ref="B647:C647"/>
    <mergeCell ref="B648:C648"/>
    <mergeCell ref="B652:C652"/>
    <mergeCell ref="B653:C653"/>
    <mergeCell ref="B654:C654"/>
    <mergeCell ref="B640:C640"/>
    <mergeCell ref="B641:C641"/>
    <mergeCell ref="B642:C642"/>
    <mergeCell ref="B643:C643"/>
    <mergeCell ref="B644:C644"/>
    <mergeCell ref="B645:C645"/>
    <mergeCell ref="B631:C631"/>
    <mergeCell ref="B632:C632"/>
    <mergeCell ref="B633:C633"/>
    <mergeCell ref="B634:C634"/>
    <mergeCell ref="B635:C635"/>
    <mergeCell ref="B639:C639"/>
    <mergeCell ref="B622:C622"/>
    <mergeCell ref="B626:C626"/>
    <mergeCell ref="B627:C627"/>
    <mergeCell ref="B628:C628"/>
    <mergeCell ref="B629:C629"/>
    <mergeCell ref="B630:C630"/>
    <mergeCell ref="B616:C616"/>
    <mergeCell ref="B617:C617"/>
    <mergeCell ref="B618:C618"/>
    <mergeCell ref="B619:C619"/>
    <mergeCell ref="B620:C620"/>
    <mergeCell ref="B621:C621"/>
    <mergeCell ref="B607:C607"/>
    <mergeCell ref="B608:C608"/>
    <mergeCell ref="B609:C609"/>
    <mergeCell ref="B613:C613"/>
    <mergeCell ref="B614:C614"/>
    <mergeCell ref="B615:C615"/>
    <mergeCell ref="B601:C601"/>
    <mergeCell ref="B602:C602"/>
    <mergeCell ref="B603:C603"/>
    <mergeCell ref="B604:C604"/>
    <mergeCell ref="B605:C605"/>
    <mergeCell ref="B606:C606"/>
    <mergeCell ref="B592:C592"/>
    <mergeCell ref="B593:C593"/>
    <mergeCell ref="B594:C594"/>
    <mergeCell ref="B595:C595"/>
    <mergeCell ref="B596:C596"/>
    <mergeCell ref="B600:C600"/>
    <mergeCell ref="B583:C583"/>
    <mergeCell ref="B587:C587"/>
    <mergeCell ref="B588:C588"/>
    <mergeCell ref="B589:C589"/>
    <mergeCell ref="B590:C590"/>
    <mergeCell ref="B591:C591"/>
    <mergeCell ref="B577:C577"/>
    <mergeCell ref="B578:C578"/>
    <mergeCell ref="B579:C579"/>
    <mergeCell ref="B580:C580"/>
    <mergeCell ref="B581:C581"/>
    <mergeCell ref="B582:C582"/>
    <mergeCell ref="B568:C568"/>
    <mergeCell ref="B569:C569"/>
    <mergeCell ref="B570:C570"/>
    <mergeCell ref="B574:C574"/>
    <mergeCell ref="B575:C575"/>
    <mergeCell ref="B576:C576"/>
    <mergeCell ref="B562:C562"/>
    <mergeCell ref="B563:C563"/>
    <mergeCell ref="B564:C564"/>
    <mergeCell ref="B565:C565"/>
    <mergeCell ref="B566:C566"/>
    <mergeCell ref="B567:C567"/>
    <mergeCell ref="B553:C553"/>
    <mergeCell ref="B554:C554"/>
    <mergeCell ref="B555:C555"/>
    <mergeCell ref="B556:C556"/>
    <mergeCell ref="B557:C557"/>
    <mergeCell ref="B561:C561"/>
    <mergeCell ref="B544:C544"/>
    <mergeCell ref="B548:C548"/>
    <mergeCell ref="B549:C549"/>
    <mergeCell ref="B550:C550"/>
    <mergeCell ref="B551:C551"/>
    <mergeCell ref="B552:C552"/>
    <mergeCell ref="B538:C538"/>
    <mergeCell ref="B539:C539"/>
    <mergeCell ref="B540:C540"/>
    <mergeCell ref="B541:C541"/>
    <mergeCell ref="B542:C542"/>
    <mergeCell ref="B543:C543"/>
    <mergeCell ref="B529:C529"/>
    <mergeCell ref="B530:C530"/>
    <mergeCell ref="B531:C531"/>
    <mergeCell ref="B535:C535"/>
    <mergeCell ref="B536:C536"/>
    <mergeCell ref="B537:C537"/>
    <mergeCell ref="B523:C523"/>
    <mergeCell ref="B524:C524"/>
    <mergeCell ref="B525:C525"/>
    <mergeCell ref="B526:C526"/>
    <mergeCell ref="B527:C527"/>
    <mergeCell ref="B528:C528"/>
    <mergeCell ref="B514:C514"/>
    <mergeCell ref="B515:C515"/>
    <mergeCell ref="B516:C516"/>
    <mergeCell ref="B517:C517"/>
    <mergeCell ref="B518:C518"/>
    <mergeCell ref="B522:C522"/>
    <mergeCell ref="B505:C505"/>
    <mergeCell ref="B509:C509"/>
    <mergeCell ref="B510:C510"/>
    <mergeCell ref="B511:C511"/>
    <mergeCell ref="B512:C512"/>
    <mergeCell ref="B513:C513"/>
    <mergeCell ref="B499:C499"/>
    <mergeCell ref="B500:C500"/>
    <mergeCell ref="B501:C501"/>
    <mergeCell ref="B502:C502"/>
    <mergeCell ref="B503:C503"/>
    <mergeCell ref="B504:C504"/>
    <mergeCell ref="B490:C490"/>
    <mergeCell ref="B491:C491"/>
    <mergeCell ref="B492:C492"/>
    <mergeCell ref="B496:C496"/>
    <mergeCell ref="B497:C497"/>
    <mergeCell ref="B498:C498"/>
    <mergeCell ref="B484:C484"/>
    <mergeCell ref="B485:C485"/>
    <mergeCell ref="B486:C486"/>
    <mergeCell ref="B487:C487"/>
    <mergeCell ref="B488:C488"/>
    <mergeCell ref="B489:C489"/>
    <mergeCell ref="B475:C475"/>
    <mergeCell ref="B476:C476"/>
    <mergeCell ref="B477:C477"/>
    <mergeCell ref="B478:C478"/>
    <mergeCell ref="B479:C479"/>
    <mergeCell ref="B483:C483"/>
    <mergeCell ref="B466:C466"/>
    <mergeCell ref="B470:C470"/>
    <mergeCell ref="B471:C471"/>
    <mergeCell ref="B472:C472"/>
    <mergeCell ref="B473:C473"/>
    <mergeCell ref="B474:C474"/>
    <mergeCell ref="B460:C460"/>
    <mergeCell ref="B461:C461"/>
    <mergeCell ref="B462:C462"/>
    <mergeCell ref="B463:C463"/>
    <mergeCell ref="B464:C464"/>
    <mergeCell ref="B465:C465"/>
    <mergeCell ref="B451:C451"/>
    <mergeCell ref="B452:C452"/>
    <mergeCell ref="B453:C453"/>
    <mergeCell ref="B457:C457"/>
    <mergeCell ref="B458:C458"/>
    <mergeCell ref="B459:C459"/>
    <mergeCell ref="B445:C445"/>
    <mergeCell ref="B446:C446"/>
    <mergeCell ref="B447:C447"/>
    <mergeCell ref="B448:C448"/>
    <mergeCell ref="B449:C449"/>
    <mergeCell ref="B450:C450"/>
    <mergeCell ref="B436:C436"/>
    <mergeCell ref="B437:C437"/>
    <mergeCell ref="B438:C438"/>
    <mergeCell ref="B439:C439"/>
    <mergeCell ref="B440:C440"/>
    <mergeCell ref="B444:C444"/>
    <mergeCell ref="B427:C427"/>
    <mergeCell ref="B431:C431"/>
    <mergeCell ref="B432:C432"/>
    <mergeCell ref="B433:C433"/>
    <mergeCell ref="B434:C434"/>
    <mergeCell ref="B435:C435"/>
    <mergeCell ref="B421:C421"/>
    <mergeCell ref="B422:C422"/>
    <mergeCell ref="B423:C423"/>
    <mergeCell ref="B424:C424"/>
    <mergeCell ref="B425:C425"/>
    <mergeCell ref="B426:C426"/>
    <mergeCell ref="B412:C412"/>
    <mergeCell ref="B413:C413"/>
    <mergeCell ref="B414:C414"/>
    <mergeCell ref="B418:C418"/>
    <mergeCell ref="B419:C419"/>
    <mergeCell ref="B420:C420"/>
    <mergeCell ref="B406:C406"/>
    <mergeCell ref="B407:C407"/>
    <mergeCell ref="B408:C408"/>
    <mergeCell ref="B409:C409"/>
    <mergeCell ref="B410:C410"/>
    <mergeCell ref="B411:C411"/>
    <mergeCell ref="B397:C397"/>
    <mergeCell ref="B398:C398"/>
    <mergeCell ref="B399:C399"/>
    <mergeCell ref="B400:C400"/>
    <mergeCell ref="B401:C401"/>
    <mergeCell ref="B405:C405"/>
    <mergeCell ref="B388:C388"/>
    <mergeCell ref="B392:C392"/>
    <mergeCell ref="B393:C393"/>
    <mergeCell ref="B394:C394"/>
    <mergeCell ref="B395:C395"/>
    <mergeCell ref="B396:C396"/>
    <mergeCell ref="B382:C382"/>
    <mergeCell ref="B383:C383"/>
    <mergeCell ref="B384:C384"/>
    <mergeCell ref="B385:C385"/>
    <mergeCell ref="B386:C386"/>
    <mergeCell ref="B387:C387"/>
    <mergeCell ref="B373:C373"/>
    <mergeCell ref="B374:C374"/>
    <mergeCell ref="B375:C375"/>
    <mergeCell ref="B379:C379"/>
    <mergeCell ref="B380:C380"/>
    <mergeCell ref="B381:C381"/>
    <mergeCell ref="B367:C367"/>
    <mergeCell ref="B368:C368"/>
    <mergeCell ref="B369:C369"/>
    <mergeCell ref="B370:C370"/>
    <mergeCell ref="B371:C371"/>
    <mergeCell ref="B372:C372"/>
    <mergeCell ref="B358:C358"/>
    <mergeCell ref="B359:C359"/>
    <mergeCell ref="B360:C360"/>
    <mergeCell ref="B361:C361"/>
    <mergeCell ref="B362:C362"/>
    <mergeCell ref="B366:C366"/>
    <mergeCell ref="B349:C349"/>
    <mergeCell ref="B353:C353"/>
    <mergeCell ref="B354:C354"/>
    <mergeCell ref="B355:C355"/>
    <mergeCell ref="B356:C356"/>
    <mergeCell ref="B357:C357"/>
    <mergeCell ref="B343:C343"/>
    <mergeCell ref="B344:C344"/>
    <mergeCell ref="B345:C345"/>
    <mergeCell ref="B346:C346"/>
    <mergeCell ref="B347:C347"/>
    <mergeCell ref="B348:C348"/>
    <mergeCell ref="B334:C334"/>
    <mergeCell ref="B335:C335"/>
    <mergeCell ref="B336:C336"/>
    <mergeCell ref="B340:C340"/>
    <mergeCell ref="B341:C341"/>
    <mergeCell ref="B342:C342"/>
    <mergeCell ref="B328:C328"/>
    <mergeCell ref="B329:C329"/>
    <mergeCell ref="B330:C330"/>
    <mergeCell ref="B331:C331"/>
    <mergeCell ref="B332:C332"/>
    <mergeCell ref="B333:C333"/>
    <mergeCell ref="B319:C319"/>
    <mergeCell ref="B320:C320"/>
    <mergeCell ref="B321:C321"/>
    <mergeCell ref="B322:C322"/>
    <mergeCell ref="B323:C323"/>
    <mergeCell ref="B327:C327"/>
    <mergeCell ref="B310:C310"/>
    <mergeCell ref="B314:C314"/>
    <mergeCell ref="B315:C315"/>
    <mergeCell ref="B316:C316"/>
    <mergeCell ref="B317:C317"/>
    <mergeCell ref="B318:C318"/>
    <mergeCell ref="B304:C304"/>
    <mergeCell ref="B305:C305"/>
    <mergeCell ref="B306:C306"/>
    <mergeCell ref="B307:C307"/>
    <mergeCell ref="B308:C308"/>
    <mergeCell ref="B309:C309"/>
    <mergeCell ref="B295:C295"/>
    <mergeCell ref="B296:C296"/>
    <mergeCell ref="B297:C297"/>
    <mergeCell ref="B301:C301"/>
    <mergeCell ref="B302:C302"/>
    <mergeCell ref="B303:C303"/>
    <mergeCell ref="B289:C289"/>
    <mergeCell ref="B290:C290"/>
    <mergeCell ref="B291:C291"/>
    <mergeCell ref="B292:C292"/>
    <mergeCell ref="B293:C293"/>
    <mergeCell ref="B294:C294"/>
    <mergeCell ref="B280:C280"/>
    <mergeCell ref="B281:C281"/>
    <mergeCell ref="B282:C282"/>
    <mergeCell ref="B283:C283"/>
    <mergeCell ref="B284:C284"/>
    <mergeCell ref="B288:C288"/>
    <mergeCell ref="B271:C271"/>
    <mergeCell ref="B275:C275"/>
    <mergeCell ref="B276:C276"/>
    <mergeCell ref="B277:C277"/>
    <mergeCell ref="B278:C278"/>
    <mergeCell ref="B279:C279"/>
    <mergeCell ref="B265:C265"/>
    <mergeCell ref="B266:C266"/>
    <mergeCell ref="B267:C267"/>
    <mergeCell ref="B268:C268"/>
    <mergeCell ref="B269:C269"/>
    <mergeCell ref="B270:C270"/>
    <mergeCell ref="B256:C256"/>
    <mergeCell ref="B257:C257"/>
    <mergeCell ref="B258:C258"/>
    <mergeCell ref="B262:C262"/>
    <mergeCell ref="B263:C263"/>
    <mergeCell ref="B264:C264"/>
    <mergeCell ref="B250:C250"/>
    <mergeCell ref="B251:C251"/>
    <mergeCell ref="B252:C252"/>
    <mergeCell ref="B253:C253"/>
    <mergeCell ref="B254:C254"/>
    <mergeCell ref="B255:C255"/>
    <mergeCell ref="B241:C241"/>
    <mergeCell ref="B242:C242"/>
    <mergeCell ref="B243:C243"/>
    <mergeCell ref="B244:C244"/>
    <mergeCell ref="B245:C245"/>
    <mergeCell ref="B249:C249"/>
    <mergeCell ref="B232:C232"/>
    <mergeCell ref="B236:C236"/>
    <mergeCell ref="B237:C237"/>
    <mergeCell ref="B238:C238"/>
    <mergeCell ref="B239:C239"/>
    <mergeCell ref="B240:C240"/>
    <mergeCell ref="B226:C226"/>
    <mergeCell ref="B227:C227"/>
    <mergeCell ref="B228:C228"/>
    <mergeCell ref="B229:C229"/>
    <mergeCell ref="B230:C230"/>
    <mergeCell ref="B231:C231"/>
    <mergeCell ref="B217:C217"/>
    <mergeCell ref="B218:C218"/>
    <mergeCell ref="B219:C219"/>
    <mergeCell ref="B223:C223"/>
    <mergeCell ref="B224:C224"/>
    <mergeCell ref="B225:C225"/>
    <mergeCell ref="B211:C211"/>
    <mergeCell ref="B212:C212"/>
    <mergeCell ref="B213:C213"/>
    <mergeCell ref="B214:C214"/>
    <mergeCell ref="B215:C215"/>
    <mergeCell ref="B216:C216"/>
    <mergeCell ref="B202:C202"/>
    <mergeCell ref="B203:C203"/>
    <mergeCell ref="B204:C204"/>
    <mergeCell ref="B205:C205"/>
    <mergeCell ref="B206:C206"/>
    <mergeCell ref="B210:C210"/>
    <mergeCell ref="B193:C193"/>
    <mergeCell ref="B197:C197"/>
    <mergeCell ref="B198:C198"/>
    <mergeCell ref="B199:C199"/>
    <mergeCell ref="B200:C200"/>
    <mergeCell ref="B201:C201"/>
    <mergeCell ref="B187:C187"/>
    <mergeCell ref="B188:C188"/>
    <mergeCell ref="B189:C189"/>
    <mergeCell ref="B190:C190"/>
    <mergeCell ref="B191:C191"/>
    <mergeCell ref="B192:C192"/>
    <mergeCell ref="B178:C178"/>
    <mergeCell ref="B179:C179"/>
    <mergeCell ref="B180:C180"/>
    <mergeCell ref="B184:C184"/>
    <mergeCell ref="B185:C185"/>
    <mergeCell ref="B186:C186"/>
    <mergeCell ref="B172:C172"/>
    <mergeCell ref="B173:C173"/>
    <mergeCell ref="B174:C174"/>
    <mergeCell ref="B175:C175"/>
    <mergeCell ref="B176:C176"/>
    <mergeCell ref="B177:C177"/>
    <mergeCell ref="B163:C163"/>
    <mergeCell ref="B164:C164"/>
    <mergeCell ref="B165:C165"/>
    <mergeCell ref="B166:C166"/>
    <mergeCell ref="B167:C167"/>
    <mergeCell ref="B171:C171"/>
    <mergeCell ref="B154:C154"/>
    <mergeCell ref="B158:C158"/>
    <mergeCell ref="B159:C159"/>
    <mergeCell ref="B160:C160"/>
    <mergeCell ref="B161:C161"/>
    <mergeCell ref="B162:C162"/>
    <mergeCell ref="B148:C148"/>
    <mergeCell ref="B149:C149"/>
    <mergeCell ref="B150:C150"/>
    <mergeCell ref="B151:C151"/>
    <mergeCell ref="B152:C152"/>
    <mergeCell ref="B153:C153"/>
    <mergeCell ref="B139:C139"/>
    <mergeCell ref="B140:C140"/>
    <mergeCell ref="B141:C141"/>
    <mergeCell ref="B145:C145"/>
    <mergeCell ref="B146:C146"/>
    <mergeCell ref="B147:C147"/>
    <mergeCell ref="B133:C133"/>
    <mergeCell ref="B134:C134"/>
    <mergeCell ref="B135:C135"/>
    <mergeCell ref="B136:C136"/>
    <mergeCell ref="B137:C137"/>
    <mergeCell ref="B138:C138"/>
    <mergeCell ref="B125:C125"/>
    <mergeCell ref="B126:C126"/>
    <mergeCell ref="B127:C127"/>
    <mergeCell ref="B128:C128"/>
    <mergeCell ref="B132:C132"/>
    <mergeCell ref="B115:C115"/>
    <mergeCell ref="B119:C119"/>
    <mergeCell ref="B120:C120"/>
    <mergeCell ref="B121:C121"/>
    <mergeCell ref="B122:C122"/>
    <mergeCell ref="B123:C123"/>
    <mergeCell ref="B109:C109"/>
    <mergeCell ref="B110:C110"/>
    <mergeCell ref="B111:C111"/>
    <mergeCell ref="B112:C112"/>
    <mergeCell ref="B113:C113"/>
    <mergeCell ref="B114:C114"/>
    <mergeCell ref="B102:C102"/>
    <mergeCell ref="B106:C106"/>
    <mergeCell ref="B107:C107"/>
    <mergeCell ref="B108:C108"/>
    <mergeCell ref="B94:C94"/>
    <mergeCell ref="B95:C95"/>
    <mergeCell ref="B96:C96"/>
    <mergeCell ref="B97:C97"/>
    <mergeCell ref="B98:C98"/>
    <mergeCell ref="B99:C99"/>
    <mergeCell ref="B85:C85"/>
    <mergeCell ref="B86:C86"/>
    <mergeCell ref="B87:C87"/>
    <mergeCell ref="B88:C88"/>
    <mergeCell ref="B89:C89"/>
    <mergeCell ref="B93:C93"/>
    <mergeCell ref="B124:C124"/>
    <mergeCell ref="B82:C82"/>
    <mergeCell ref="B83:C83"/>
    <mergeCell ref="B84:C84"/>
    <mergeCell ref="B70:C70"/>
    <mergeCell ref="B71:C71"/>
    <mergeCell ref="B72:C72"/>
    <mergeCell ref="B73:C73"/>
    <mergeCell ref="B74:C74"/>
    <mergeCell ref="B75:C75"/>
    <mergeCell ref="B61:C61"/>
    <mergeCell ref="B62:C62"/>
    <mergeCell ref="B63:C63"/>
    <mergeCell ref="B67:C67"/>
    <mergeCell ref="B68:C68"/>
    <mergeCell ref="B69:C69"/>
    <mergeCell ref="B100:C100"/>
    <mergeCell ref="B101:C101"/>
    <mergeCell ref="B59:C59"/>
    <mergeCell ref="B60:C60"/>
    <mergeCell ref="B46:C46"/>
    <mergeCell ref="B47:C47"/>
    <mergeCell ref="B48:C48"/>
    <mergeCell ref="B49:C49"/>
    <mergeCell ref="B50:C50"/>
    <mergeCell ref="B54:C54"/>
    <mergeCell ref="B37:C37"/>
    <mergeCell ref="B41:C41"/>
    <mergeCell ref="B42:C42"/>
    <mergeCell ref="B43:C43"/>
    <mergeCell ref="B44:C44"/>
    <mergeCell ref="B45:C45"/>
    <mergeCell ref="B76:C76"/>
    <mergeCell ref="B80:C80"/>
    <mergeCell ref="B81:C81"/>
    <mergeCell ref="B36:C36"/>
    <mergeCell ref="B22:C22"/>
    <mergeCell ref="B23:C23"/>
    <mergeCell ref="B24:C24"/>
    <mergeCell ref="B28:C28"/>
    <mergeCell ref="B29:C29"/>
    <mergeCell ref="B30:C30"/>
    <mergeCell ref="B16:C16"/>
    <mergeCell ref="B17:C17"/>
    <mergeCell ref="B18:C18"/>
    <mergeCell ref="B19:C19"/>
    <mergeCell ref="B20:C20"/>
    <mergeCell ref="B21:C21"/>
    <mergeCell ref="B55:C55"/>
    <mergeCell ref="B56:C56"/>
    <mergeCell ref="B57:C57"/>
    <mergeCell ref="B58:C58"/>
    <mergeCell ref="B7:C7"/>
    <mergeCell ref="B8:C8"/>
    <mergeCell ref="B9:C9"/>
    <mergeCell ref="B10:C10"/>
    <mergeCell ref="B11:C11"/>
    <mergeCell ref="B15:C15"/>
    <mergeCell ref="A1:C1"/>
    <mergeCell ref="A2:C2"/>
    <mergeCell ref="A3:C3"/>
    <mergeCell ref="B4:C4"/>
    <mergeCell ref="B5:C5"/>
    <mergeCell ref="B6:C6"/>
    <mergeCell ref="B31:C31"/>
    <mergeCell ref="B32:C32"/>
    <mergeCell ref="B33:C33"/>
    <mergeCell ref="B34:C34"/>
    <mergeCell ref="B35:C35"/>
  </mergeCells>
  <phoneticPr fontId="2"/>
  <conditionalFormatting sqref="A6:B11">
    <cfRule type="expression" dxfId="1515" priority="205">
      <formula>AND($B$12&lt;&gt;"",$A6&lt;&gt;"",ISNUMBER(SEARCH(LEFT($A6,1),SUBSTITUTE(SUBSTITUTE(SUBSTITUTE(SUBSTITUTE(UPPER($G$4),"，",","),"、",","),"；",",")," ",""))))</formula>
    </cfRule>
    <cfRule type="expression" dxfId="1514" priority="206">
      <formula>AND($B$12&lt;&gt;"",$A6&lt;&gt;"",ISNUMBER(SEARCH(LEFT($A6,1),SUBSTITUTE(SUBSTITUTE(SUBSTITUTE(SUBSTITUTE(UPPER($B$12),"，",","),"、",","),"；",",")," ",""))),NOT(ISNUMBER(SEARCH(LEFT($A6,1),SUBSTITUTE(SUBSTITUTE(SUBSTITUTE(SUBSTITUTE(UPPER($G$4),"，",","),"、",","),"；",",")," ","")))))</formula>
    </cfRule>
  </conditionalFormatting>
  <conditionalFormatting sqref="A19:B24">
    <cfRule type="expression" dxfId="1513" priority="208">
      <formula>AND($B$25&lt;&gt;"",$A19&lt;&gt;"",ISNUMBER(SEARCH(LEFT($A19,1),SUBSTITUTE(SUBSTITUTE(SUBSTITUTE(SUBSTITUTE(UPPER($B$25),"，",","),"、",","),"；",",")," ",""))),NOT(ISNUMBER(SEARCH(LEFT($A19,1),SUBSTITUTE(SUBSTITUTE(SUBSTITUTE(SUBSTITUTE(UPPER($G$17),"，",","),"、",","),"；",",")," ","")))))</formula>
    </cfRule>
    <cfRule type="expression" dxfId="1512" priority="207">
      <formula>AND($B$25&lt;&gt;"",$A19&lt;&gt;"",ISNUMBER(SEARCH(LEFT($A19,1),SUBSTITUTE(SUBSTITUTE(SUBSTITUTE(SUBSTITUTE(UPPER($G$17),"，",","),"、",","),"；",",")," ",""))))</formula>
    </cfRule>
  </conditionalFormatting>
  <conditionalFormatting sqref="A32:B37">
    <cfRule type="expression" dxfId="1511" priority="209">
      <formula>AND($B$38&lt;&gt;"",$A32&lt;&gt;"",ISNUMBER(SEARCH(LEFT($A32,1),SUBSTITUTE(SUBSTITUTE(SUBSTITUTE(SUBSTITUTE(UPPER($G$30),"，",","),"、",","),"；",",")," ",""))))</formula>
    </cfRule>
    <cfRule type="expression" dxfId="1510" priority="210">
      <formula>AND($B$38&lt;&gt;"",$A32&lt;&gt;"",ISNUMBER(SEARCH(LEFT($A32,1),SUBSTITUTE(SUBSTITUTE(SUBSTITUTE(SUBSTITUTE(UPPER($B$38),"，",","),"、",","),"；",",")," ",""))),NOT(ISNUMBER(SEARCH(LEFT($A32,1),SUBSTITUTE(SUBSTITUTE(SUBSTITUTE(SUBSTITUTE(UPPER($G$30),"，",","),"、",","),"；",",")," ","")))))</formula>
    </cfRule>
  </conditionalFormatting>
  <conditionalFormatting sqref="A45:B50">
    <cfRule type="expression" dxfId="1509" priority="211">
      <formula>AND($B$51&lt;&gt;"",$A45&lt;&gt;"",ISNUMBER(SEARCH(LEFT($A45,1),SUBSTITUTE(SUBSTITUTE(SUBSTITUTE(SUBSTITUTE(UPPER($G$43),"，",","),"、",","),"；",",")," ",""))))</formula>
    </cfRule>
    <cfRule type="expression" dxfId="1508" priority="212">
      <formula>AND($B$51&lt;&gt;"",$A45&lt;&gt;"",ISNUMBER(SEARCH(LEFT($A45,1),SUBSTITUTE(SUBSTITUTE(SUBSTITUTE(SUBSTITUTE(UPPER($B$51),"，",","),"、",","),"；",",")," ",""))),NOT(ISNUMBER(SEARCH(LEFT($A45,1),SUBSTITUTE(SUBSTITUTE(SUBSTITUTE(SUBSTITUTE(UPPER($G$43),"，",","),"、",","),"；",",")," ","")))))</formula>
    </cfRule>
  </conditionalFormatting>
  <conditionalFormatting sqref="A58:B63">
    <cfRule type="expression" dxfId="1507" priority="213">
      <formula>AND($B$64&lt;&gt;"",$A58&lt;&gt;"",ISNUMBER(SEARCH(LEFT($A58,1),SUBSTITUTE(SUBSTITUTE(SUBSTITUTE(SUBSTITUTE(UPPER($G$56),"，",","),"、",","),"；",",")," ",""))))</formula>
    </cfRule>
    <cfRule type="expression" dxfId="1506" priority="214">
      <formula>AND($B$64&lt;&gt;"",$A58&lt;&gt;"",ISNUMBER(SEARCH(LEFT($A58,1),SUBSTITUTE(SUBSTITUTE(SUBSTITUTE(SUBSTITUTE(UPPER($B$64),"，",","),"、",","),"；",",")," ",""))),NOT(ISNUMBER(SEARCH(LEFT($A58,1),SUBSTITUTE(SUBSTITUTE(SUBSTITUTE(SUBSTITUTE(UPPER($G$56),"，",","),"、",","),"；",",")," ","")))))</formula>
    </cfRule>
  </conditionalFormatting>
  <conditionalFormatting sqref="A71:B76">
    <cfRule type="expression" dxfId="1505" priority="215">
      <formula>AND($B$77&lt;&gt;"",$A71&lt;&gt;"",ISNUMBER(SEARCH(LEFT($A71,1),SUBSTITUTE(SUBSTITUTE(SUBSTITUTE(SUBSTITUTE(UPPER($G$69),"，",","),"、",","),"；",",")," ",""))))</formula>
    </cfRule>
    <cfRule type="expression" dxfId="1504" priority="216">
      <formula>AND($B$77&lt;&gt;"",$A71&lt;&gt;"",ISNUMBER(SEARCH(LEFT($A71,1),SUBSTITUTE(SUBSTITUTE(SUBSTITUTE(SUBSTITUTE(UPPER($B$77),"，",","),"、",","),"；",",")," ",""))),NOT(ISNUMBER(SEARCH(LEFT($A71,1),SUBSTITUTE(SUBSTITUTE(SUBSTITUTE(SUBSTITUTE(UPPER($G$69),"，",","),"、",","),"；",",")," ","")))))</formula>
    </cfRule>
  </conditionalFormatting>
  <conditionalFormatting sqref="A84:B89">
    <cfRule type="expression" dxfId="1503" priority="217">
      <formula>AND($B$90&lt;&gt;"",$A84&lt;&gt;"",ISNUMBER(SEARCH(LEFT($A84,1),SUBSTITUTE(SUBSTITUTE(SUBSTITUTE(SUBSTITUTE(UPPER($G$82),"，",","),"、",","),"；",",")," ",""))))</formula>
    </cfRule>
    <cfRule type="expression" dxfId="1502" priority="218">
      <formula>AND($B$90&lt;&gt;"",$A84&lt;&gt;"",ISNUMBER(SEARCH(LEFT($A84,1),SUBSTITUTE(SUBSTITUTE(SUBSTITUTE(SUBSTITUTE(UPPER($B$90),"，",","),"、",","),"；",",")," ",""))),NOT(ISNUMBER(SEARCH(LEFT($A84,1),SUBSTITUTE(SUBSTITUTE(SUBSTITUTE(SUBSTITUTE(UPPER($G$82),"，",","),"、",","),"；",",")," ","")))))</formula>
    </cfRule>
  </conditionalFormatting>
  <conditionalFormatting sqref="A97:B102">
    <cfRule type="expression" dxfId="1501" priority="219">
      <formula>AND($B$103&lt;&gt;"",$A97&lt;&gt;"",ISNUMBER(SEARCH(LEFT($A97,1),SUBSTITUTE(SUBSTITUTE(SUBSTITUTE(SUBSTITUTE(UPPER($G$95),"，",","),"、",","),"；",",")," ",""))))</formula>
    </cfRule>
    <cfRule type="expression" dxfId="1500" priority="220">
      <formula>AND($B$103&lt;&gt;"",$A97&lt;&gt;"",ISNUMBER(SEARCH(LEFT($A97,1),SUBSTITUTE(SUBSTITUTE(SUBSTITUTE(SUBSTITUTE(UPPER($B$103),"，",","),"、",","),"；",",")," ",""))),NOT(ISNUMBER(SEARCH(LEFT($A97,1),SUBSTITUTE(SUBSTITUTE(SUBSTITUTE(SUBSTITUTE(UPPER($G$95),"，",","),"、",","),"；",",")," ","")))))</formula>
    </cfRule>
  </conditionalFormatting>
  <conditionalFormatting sqref="A110:B115">
    <cfRule type="expression" dxfId="1499" priority="221">
      <formula>AND($B$116&lt;&gt;"",$A110&lt;&gt;"",ISNUMBER(SEARCH(LEFT($A110,1),SUBSTITUTE(SUBSTITUTE(SUBSTITUTE(SUBSTITUTE(UPPER($G$108),"，",","),"、",","),"；",",")," ",""))))</formula>
    </cfRule>
    <cfRule type="expression" dxfId="1498" priority="222">
      <formula>AND($B$116&lt;&gt;"",$A110&lt;&gt;"",ISNUMBER(SEARCH(LEFT($A110,1),SUBSTITUTE(SUBSTITUTE(SUBSTITUTE(SUBSTITUTE(UPPER($B$116),"，",","),"、",","),"；",",")," ",""))),NOT(ISNUMBER(SEARCH(LEFT($A110,1),SUBSTITUTE(SUBSTITUTE(SUBSTITUTE(SUBSTITUTE(UPPER($G$108),"，",","),"、",","),"；",",")," ","")))))</formula>
    </cfRule>
  </conditionalFormatting>
  <conditionalFormatting sqref="A123:B128">
    <cfRule type="expression" dxfId="1497" priority="223">
      <formula>AND($B$129&lt;&gt;"",$A123&lt;&gt;"",ISNUMBER(SEARCH(LEFT($A123,1),SUBSTITUTE(SUBSTITUTE(SUBSTITUTE(SUBSTITUTE(UPPER($G$121),"，",","),"、",","),"；",",")," ",""))))</formula>
    </cfRule>
    <cfRule type="expression" dxfId="1496" priority="224">
      <formula>AND($B$129&lt;&gt;"",$A123&lt;&gt;"",ISNUMBER(SEARCH(LEFT($A123,1),SUBSTITUTE(SUBSTITUTE(SUBSTITUTE(SUBSTITUTE(UPPER($B$129),"，",","),"、",","),"；",",")," ",""))),NOT(ISNUMBER(SEARCH(LEFT($A123,1),SUBSTITUTE(SUBSTITUTE(SUBSTITUTE(SUBSTITUTE(UPPER($G$121),"，",","),"、",","),"；",",")," ","")))))</formula>
    </cfRule>
  </conditionalFormatting>
  <conditionalFormatting sqref="A136:B141">
    <cfRule type="expression" dxfId="1495" priority="225">
      <formula>AND($B$142&lt;&gt;"",$A136&lt;&gt;"",ISNUMBER(SEARCH(LEFT($A136,1),SUBSTITUTE(SUBSTITUTE(SUBSTITUTE(SUBSTITUTE(UPPER($G$134),"，",","),"、",","),"；",",")," ",""))))</formula>
    </cfRule>
    <cfRule type="expression" dxfId="1494" priority="226">
      <formula>AND($B$142&lt;&gt;"",$A136&lt;&gt;"",ISNUMBER(SEARCH(LEFT($A136,1),SUBSTITUTE(SUBSTITUTE(SUBSTITUTE(SUBSTITUTE(UPPER($B$142),"，",","),"、",","),"；",",")," ",""))),NOT(ISNUMBER(SEARCH(LEFT($A136,1),SUBSTITUTE(SUBSTITUTE(SUBSTITUTE(SUBSTITUTE(UPPER($G$134),"，",","),"、",","),"；",",")," ","")))))</formula>
    </cfRule>
  </conditionalFormatting>
  <conditionalFormatting sqref="A149:B154">
    <cfRule type="expression" dxfId="1493" priority="228">
      <formula>AND($B$155&lt;&gt;"",$A149&lt;&gt;"",ISNUMBER(SEARCH(LEFT($A149,1),SUBSTITUTE(SUBSTITUTE(SUBSTITUTE(SUBSTITUTE(UPPER($B$155),"，",","),"、",","),"；",",")," ",""))),NOT(ISNUMBER(SEARCH(LEFT($A149,1),SUBSTITUTE(SUBSTITUTE(SUBSTITUTE(SUBSTITUTE(UPPER($G$147),"，",","),"、",","),"；",",")," ","")))))</formula>
    </cfRule>
    <cfRule type="expression" dxfId="1492" priority="227">
      <formula>AND($B$155&lt;&gt;"",$A149&lt;&gt;"",ISNUMBER(SEARCH(LEFT($A149,1),SUBSTITUTE(SUBSTITUTE(SUBSTITUTE(SUBSTITUTE(UPPER($G$147),"，",","),"、",","),"；",",")," ",""))))</formula>
    </cfRule>
  </conditionalFormatting>
  <conditionalFormatting sqref="A162:B167">
    <cfRule type="expression" dxfId="1491" priority="229">
      <formula>AND($B$168&lt;&gt;"",$A162&lt;&gt;"",ISNUMBER(SEARCH(LEFT($A162,1),SUBSTITUTE(SUBSTITUTE(SUBSTITUTE(SUBSTITUTE(UPPER($G$160),"，",","),"、",","),"；",",")," ",""))))</formula>
    </cfRule>
    <cfRule type="expression" dxfId="1490" priority="230">
      <formula>AND($B$168&lt;&gt;"",$A162&lt;&gt;"",ISNUMBER(SEARCH(LEFT($A162,1),SUBSTITUTE(SUBSTITUTE(SUBSTITUTE(SUBSTITUTE(UPPER($B$168),"，",","),"、",","),"；",",")," ",""))),NOT(ISNUMBER(SEARCH(LEFT($A162,1),SUBSTITUTE(SUBSTITUTE(SUBSTITUTE(SUBSTITUTE(UPPER($G$160),"，",","),"、",","),"；",",")," ","")))))</formula>
    </cfRule>
  </conditionalFormatting>
  <conditionalFormatting sqref="A175:B180">
    <cfRule type="expression" dxfId="1489" priority="231">
      <formula>AND($B$181&lt;&gt;"",$A175&lt;&gt;"",ISNUMBER(SEARCH(LEFT($A175,1),SUBSTITUTE(SUBSTITUTE(SUBSTITUTE(SUBSTITUTE(UPPER($G$173),"，",","),"、",","),"；",",")," ",""))))</formula>
    </cfRule>
    <cfRule type="expression" dxfId="1488" priority="232">
      <formula>AND($B$181&lt;&gt;"",$A175&lt;&gt;"",ISNUMBER(SEARCH(LEFT($A175,1),SUBSTITUTE(SUBSTITUTE(SUBSTITUTE(SUBSTITUTE(UPPER($B$181),"，",","),"、",","),"；",",")," ",""))),NOT(ISNUMBER(SEARCH(LEFT($A175,1),SUBSTITUTE(SUBSTITUTE(SUBSTITUTE(SUBSTITUTE(UPPER($G$173),"，",","),"、",","),"；",",")," ","")))))</formula>
    </cfRule>
  </conditionalFormatting>
  <conditionalFormatting sqref="A188:B193">
    <cfRule type="expression" dxfId="1487" priority="233">
      <formula>AND($B$194&lt;&gt;"",$A188&lt;&gt;"",ISNUMBER(SEARCH(LEFT($A188,1),SUBSTITUTE(SUBSTITUTE(SUBSTITUTE(SUBSTITUTE(UPPER($G$186),"，",","),"、",","),"；",",")," ",""))))</formula>
    </cfRule>
    <cfRule type="expression" dxfId="1486" priority="234">
      <formula>AND($B$194&lt;&gt;"",$A188&lt;&gt;"",ISNUMBER(SEARCH(LEFT($A188,1),SUBSTITUTE(SUBSTITUTE(SUBSTITUTE(SUBSTITUTE(UPPER($B$194),"，",","),"、",","),"；",",")," ",""))),NOT(ISNUMBER(SEARCH(LEFT($A188,1),SUBSTITUTE(SUBSTITUTE(SUBSTITUTE(SUBSTITUTE(UPPER($G$186),"，",","),"、",","),"；",",")," ","")))))</formula>
    </cfRule>
  </conditionalFormatting>
  <conditionalFormatting sqref="A201:B206">
    <cfRule type="expression" dxfId="1485" priority="235">
      <formula>AND($B$207&lt;&gt;"",$A201&lt;&gt;"",ISNUMBER(SEARCH(LEFT($A201,1),SUBSTITUTE(SUBSTITUTE(SUBSTITUTE(SUBSTITUTE(UPPER($G$199),"，",","),"、",","),"；",",")," ",""))))</formula>
    </cfRule>
    <cfRule type="expression" dxfId="1484" priority="236">
      <formula>AND($B$207&lt;&gt;"",$A201&lt;&gt;"",ISNUMBER(SEARCH(LEFT($A201,1),SUBSTITUTE(SUBSTITUTE(SUBSTITUTE(SUBSTITUTE(UPPER($B$207),"，",","),"、",","),"；",",")," ",""))),NOT(ISNUMBER(SEARCH(LEFT($A201,1),SUBSTITUTE(SUBSTITUTE(SUBSTITUTE(SUBSTITUTE(UPPER($G$199),"，",","),"、",","),"；",",")," ","")))))</formula>
    </cfRule>
  </conditionalFormatting>
  <conditionalFormatting sqref="A214:B219">
    <cfRule type="expression" dxfId="1483" priority="237">
      <formula>AND($B$220&lt;&gt;"",$A214&lt;&gt;"",ISNUMBER(SEARCH(LEFT($A214,1),SUBSTITUTE(SUBSTITUTE(SUBSTITUTE(SUBSTITUTE(UPPER($G$212),"，",","),"、",","),"；",",")," ",""))))</formula>
    </cfRule>
    <cfRule type="expression" dxfId="1482" priority="238">
      <formula>AND($B$220&lt;&gt;"",$A214&lt;&gt;"",ISNUMBER(SEARCH(LEFT($A214,1),SUBSTITUTE(SUBSTITUTE(SUBSTITUTE(SUBSTITUTE(UPPER($B$220),"，",","),"、",","),"；",",")," ",""))),NOT(ISNUMBER(SEARCH(LEFT($A214,1),SUBSTITUTE(SUBSTITUTE(SUBSTITUTE(SUBSTITUTE(UPPER($G$212),"，",","),"、",","),"；",",")," ","")))))</formula>
    </cfRule>
  </conditionalFormatting>
  <conditionalFormatting sqref="A227:B232">
    <cfRule type="expression" dxfId="1481" priority="239">
      <formula>AND($B$233&lt;&gt;"",$A227&lt;&gt;"",ISNUMBER(SEARCH(LEFT($A227,1),SUBSTITUTE(SUBSTITUTE(SUBSTITUTE(SUBSTITUTE(UPPER($G$225),"，",","),"、",","),"；",",")," ",""))))</formula>
    </cfRule>
    <cfRule type="expression" dxfId="1480" priority="240">
      <formula>AND($B$233&lt;&gt;"",$A227&lt;&gt;"",ISNUMBER(SEARCH(LEFT($A227,1),SUBSTITUTE(SUBSTITUTE(SUBSTITUTE(SUBSTITUTE(UPPER($B$233),"，",","),"、",","),"；",",")," ",""))),NOT(ISNUMBER(SEARCH(LEFT($A227,1),SUBSTITUTE(SUBSTITUTE(SUBSTITUTE(SUBSTITUTE(UPPER($G$225),"，",","),"、",","),"；",",")," ","")))))</formula>
    </cfRule>
  </conditionalFormatting>
  <conditionalFormatting sqref="A240:B245">
    <cfRule type="expression" dxfId="1479" priority="241">
      <formula>AND($B$246&lt;&gt;"",$A240&lt;&gt;"",ISNUMBER(SEARCH(LEFT($A240,1),SUBSTITUTE(SUBSTITUTE(SUBSTITUTE(SUBSTITUTE(UPPER($G$238),"，",","),"、",","),"；",",")," ",""))))</formula>
    </cfRule>
    <cfRule type="expression" dxfId="1478" priority="242">
      <formula>AND($B$246&lt;&gt;"",$A240&lt;&gt;"",ISNUMBER(SEARCH(LEFT($A240,1),SUBSTITUTE(SUBSTITUTE(SUBSTITUTE(SUBSTITUTE(UPPER($B$246),"，",","),"、",","),"；",",")," ",""))),NOT(ISNUMBER(SEARCH(LEFT($A240,1),SUBSTITUTE(SUBSTITUTE(SUBSTITUTE(SUBSTITUTE(UPPER($G$238),"，",","),"、",","),"；",",")," ","")))))</formula>
    </cfRule>
  </conditionalFormatting>
  <conditionalFormatting sqref="A253:B258">
    <cfRule type="expression" dxfId="1477" priority="243">
      <formula>AND($B$259&lt;&gt;"",$A253&lt;&gt;"",ISNUMBER(SEARCH(LEFT($A253,1),SUBSTITUTE(SUBSTITUTE(SUBSTITUTE(SUBSTITUTE(UPPER($G$251),"，",","),"、",","),"；",",")," ",""))))</formula>
    </cfRule>
    <cfRule type="expression" dxfId="1476" priority="244">
      <formula>AND($B$259&lt;&gt;"",$A253&lt;&gt;"",ISNUMBER(SEARCH(LEFT($A253,1),SUBSTITUTE(SUBSTITUTE(SUBSTITUTE(SUBSTITUTE(UPPER($B$259),"，",","),"、",","),"；",",")," ",""))),NOT(ISNUMBER(SEARCH(LEFT($A253,1),SUBSTITUTE(SUBSTITUTE(SUBSTITUTE(SUBSTITUTE(UPPER($G$251),"，",","),"、",","),"；",",")," ","")))))</formula>
    </cfRule>
  </conditionalFormatting>
  <conditionalFormatting sqref="A266:B271">
    <cfRule type="expression" dxfId="1475" priority="245">
      <formula>AND($B$272&lt;&gt;"",$A266&lt;&gt;"",ISNUMBER(SEARCH(LEFT($A266,1),SUBSTITUTE(SUBSTITUTE(SUBSTITUTE(SUBSTITUTE(UPPER($G$264),"，",","),"、",","),"；",",")," ",""))))</formula>
    </cfRule>
    <cfRule type="expression" dxfId="1474" priority="246">
      <formula>AND($B$272&lt;&gt;"",$A266&lt;&gt;"",ISNUMBER(SEARCH(LEFT($A266,1),SUBSTITUTE(SUBSTITUTE(SUBSTITUTE(SUBSTITUTE(UPPER($B$272),"，",","),"、",","),"；",",")," ",""))),NOT(ISNUMBER(SEARCH(LEFT($A266,1),SUBSTITUTE(SUBSTITUTE(SUBSTITUTE(SUBSTITUTE(UPPER($G$264),"，",","),"、",","),"；",",")," ","")))))</formula>
    </cfRule>
  </conditionalFormatting>
  <conditionalFormatting sqref="A279:B284">
    <cfRule type="expression" dxfId="1473" priority="247">
      <formula>AND($B$285&lt;&gt;"",$A279&lt;&gt;"",ISNUMBER(SEARCH(LEFT($A279,1),SUBSTITUTE(SUBSTITUTE(SUBSTITUTE(SUBSTITUTE(UPPER($G$277),"，",","),"、",","),"；",",")," ",""))))</formula>
    </cfRule>
    <cfRule type="expression" dxfId="1472" priority="248">
      <formula>AND($B$285&lt;&gt;"",$A279&lt;&gt;"",ISNUMBER(SEARCH(LEFT($A279,1),SUBSTITUTE(SUBSTITUTE(SUBSTITUTE(SUBSTITUTE(UPPER($B$285),"，",","),"、",","),"；",",")," ",""))),NOT(ISNUMBER(SEARCH(LEFT($A279,1),SUBSTITUTE(SUBSTITUTE(SUBSTITUTE(SUBSTITUTE(UPPER($G$277),"，",","),"、",","),"；",",")," ","")))))</formula>
    </cfRule>
  </conditionalFormatting>
  <conditionalFormatting sqref="A292:B297">
    <cfRule type="expression" dxfId="1471" priority="249">
      <formula>AND($B$298&lt;&gt;"",$A292&lt;&gt;"",ISNUMBER(SEARCH(LEFT($A292,1),SUBSTITUTE(SUBSTITUTE(SUBSTITUTE(SUBSTITUTE(UPPER($G$290),"，",","),"、",","),"；",",")," ",""))))</formula>
    </cfRule>
    <cfRule type="expression" dxfId="1470" priority="250">
      <formula>AND($B$298&lt;&gt;"",$A292&lt;&gt;"",ISNUMBER(SEARCH(LEFT($A292,1),SUBSTITUTE(SUBSTITUTE(SUBSTITUTE(SUBSTITUTE(UPPER($B$298),"，",","),"、",","),"；",",")," ",""))),NOT(ISNUMBER(SEARCH(LEFT($A292,1),SUBSTITUTE(SUBSTITUTE(SUBSTITUTE(SUBSTITUTE(UPPER($G$290),"，",","),"、",","),"；",",")," ","")))))</formula>
    </cfRule>
  </conditionalFormatting>
  <conditionalFormatting sqref="A305:B310">
    <cfRule type="expression" dxfId="1469" priority="251">
      <formula>AND($B$311&lt;&gt;"",$A305&lt;&gt;"",ISNUMBER(SEARCH(LEFT($A305,1),SUBSTITUTE(SUBSTITUTE(SUBSTITUTE(SUBSTITUTE(UPPER($G$303),"，",","),"、",","),"；",",")," ",""))))</formula>
    </cfRule>
    <cfRule type="expression" dxfId="1468" priority="252">
      <formula>AND($B$311&lt;&gt;"",$A305&lt;&gt;"",ISNUMBER(SEARCH(LEFT($A305,1),SUBSTITUTE(SUBSTITUTE(SUBSTITUTE(SUBSTITUTE(UPPER($B$311),"，",","),"、",","),"；",",")," ",""))),NOT(ISNUMBER(SEARCH(LEFT($A305,1),SUBSTITUTE(SUBSTITUTE(SUBSTITUTE(SUBSTITUTE(UPPER($G$303),"，",","),"、",","),"；",",")," ","")))))</formula>
    </cfRule>
  </conditionalFormatting>
  <conditionalFormatting sqref="A318:B323">
    <cfRule type="expression" dxfId="1467" priority="253">
      <formula>AND($B$324&lt;&gt;"",$A318&lt;&gt;"",ISNUMBER(SEARCH(LEFT($A318,1),SUBSTITUTE(SUBSTITUTE(SUBSTITUTE(SUBSTITUTE(UPPER($G$316),"，",","),"、",","),"；",",")," ",""))))</formula>
    </cfRule>
    <cfRule type="expression" dxfId="1466" priority="254">
      <formula>AND($B$324&lt;&gt;"",$A318&lt;&gt;"",ISNUMBER(SEARCH(LEFT($A318,1),SUBSTITUTE(SUBSTITUTE(SUBSTITUTE(SUBSTITUTE(UPPER($B$324),"，",","),"、",","),"；",",")," ",""))),NOT(ISNUMBER(SEARCH(LEFT($A318,1),SUBSTITUTE(SUBSTITUTE(SUBSTITUTE(SUBSTITUTE(UPPER($G$316),"，",","),"、",","),"；",",")," ","")))))</formula>
    </cfRule>
  </conditionalFormatting>
  <conditionalFormatting sqref="A331:B336">
    <cfRule type="expression" dxfId="1465" priority="255">
      <formula>AND($B$337&lt;&gt;"",$A331&lt;&gt;"",ISNUMBER(SEARCH(LEFT($A331,1),SUBSTITUTE(SUBSTITUTE(SUBSTITUTE(SUBSTITUTE(UPPER($G$329),"，",","),"、",","),"；",",")," ",""))))</formula>
    </cfRule>
    <cfRule type="expression" dxfId="1464" priority="256">
      <formula>AND($B$337&lt;&gt;"",$A331&lt;&gt;"",ISNUMBER(SEARCH(LEFT($A331,1),SUBSTITUTE(SUBSTITUTE(SUBSTITUTE(SUBSTITUTE(UPPER($B$337),"，",","),"、",","),"；",",")," ",""))),NOT(ISNUMBER(SEARCH(LEFT($A331,1),SUBSTITUTE(SUBSTITUTE(SUBSTITUTE(SUBSTITUTE(UPPER($G$329),"，",","),"、",","),"；",",")," ","")))))</formula>
    </cfRule>
  </conditionalFormatting>
  <conditionalFormatting sqref="A344:B349">
    <cfRule type="expression" dxfId="1463" priority="257">
      <formula>AND($B$350&lt;&gt;"",$A344&lt;&gt;"",ISNUMBER(SEARCH(LEFT($A344,1),SUBSTITUTE(SUBSTITUTE(SUBSTITUTE(SUBSTITUTE(UPPER($G$342),"，",","),"、",","),"；",",")," ",""))))</formula>
    </cfRule>
    <cfRule type="expression" dxfId="1462" priority="258">
      <formula>AND($B$350&lt;&gt;"",$A344&lt;&gt;"",ISNUMBER(SEARCH(LEFT($A344,1),SUBSTITUTE(SUBSTITUTE(SUBSTITUTE(SUBSTITUTE(UPPER($B$350),"，",","),"、",","),"；",",")," ",""))),NOT(ISNUMBER(SEARCH(LEFT($A344,1),SUBSTITUTE(SUBSTITUTE(SUBSTITUTE(SUBSTITUTE(UPPER($G$342),"，",","),"、",","),"；",",")," ","")))))</formula>
    </cfRule>
  </conditionalFormatting>
  <conditionalFormatting sqref="A357:B362">
    <cfRule type="expression" dxfId="1461" priority="259">
      <formula>AND($B$363&lt;&gt;"",$A357&lt;&gt;"",ISNUMBER(SEARCH(LEFT($A357,1),SUBSTITUTE(SUBSTITUTE(SUBSTITUTE(SUBSTITUTE(UPPER($G$355),"，",","),"、",","),"；",",")," ",""))))</formula>
    </cfRule>
    <cfRule type="expression" dxfId="1460" priority="260">
      <formula>AND($B$363&lt;&gt;"",$A357&lt;&gt;"",ISNUMBER(SEARCH(LEFT($A357,1),SUBSTITUTE(SUBSTITUTE(SUBSTITUTE(SUBSTITUTE(UPPER($B$363),"，",","),"、",","),"；",",")," ",""))),NOT(ISNUMBER(SEARCH(LEFT($A357,1),SUBSTITUTE(SUBSTITUTE(SUBSTITUTE(SUBSTITUTE(UPPER($G$355),"，",","),"、",","),"；",",")," ","")))))</formula>
    </cfRule>
  </conditionalFormatting>
  <conditionalFormatting sqref="A370:B375">
    <cfRule type="expression" dxfId="1459" priority="261">
      <formula>AND($B$376&lt;&gt;"",$A370&lt;&gt;"",ISNUMBER(SEARCH(LEFT($A370,1),SUBSTITUTE(SUBSTITUTE(SUBSTITUTE(SUBSTITUTE(UPPER($G$368),"，",","),"、",","),"；",",")," ",""))))</formula>
    </cfRule>
    <cfRule type="expression" dxfId="1458" priority="262">
      <formula>AND($B$376&lt;&gt;"",$A370&lt;&gt;"",ISNUMBER(SEARCH(LEFT($A370,1),SUBSTITUTE(SUBSTITUTE(SUBSTITUTE(SUBSTITUTE(UPPER($B$376),"，",","),"、",","),"；",",")," ",""))),NOT(ISNUMBER(SEARCH(LEFT($A370,1),SUBSTITUTE(SUBSTITUTE(SUBSTITUTE(SUBSTITUTE(UPPER($G$368),"，",","),"、",","),"；",",")," ","")))))</formula>
    </cfRule>
  </conditionalFormatting>
  <conditionalFormatting sqref="A383:B388">
    <cfRule type="expression" dxfId="1457" priority="263">
      <formula>AND($B$389&lt;&gt;"",$A383&lt;&gt;"",ISNUMBER(SEARCH(LEFT($A383,1),SUBSTITUTE(SUBSTITUTE(SUBSTITUTE(SUBSTITUTE(UPPER($G$381),"，",","),"、",","),"；",",")," ",""))))</formula>
    </cfRule>
    <cfRule type="expression" dxfId="1456" priority="264">
      <formula>AND($B$389&lt;&gt;"",$A383&lt;&gt;"",ISNUMBER(SEARCH(LEFT($A383,1),SUBSTITUTE(SUBSTITUTE(SUBSTITUTE(SUBSTITUTE(UPPER($B$389),"，",","),"、",","),"；",",")," ",""))),NOT(ISNUMBER(SEARCH(LEFT($A383,1),SUBSTITUTE(SUBSTITUTE(SUBSTITUTE(SUBSTITUTE(UPPER($G$381),"，",","),"、",","),"；",",")," ","")))))</formula>
    </cfRule>
  </conditionalFormatting>
  <conditionalFormatting sqref="A396:B401">
    <cfRule type="expression" dxfId="1455" priority="265">
      <formula>AND($B$402&lt;&gt;"",$A396&lt;&gt;"",ISNUMBER(SEARCH(LEFT($A396,1),SUBSTITUTE(SUBSTITUTE(SUBSTITUTE(SUBSTITUTE(UPPER($G$394),"，",","),"、",","),"；",",")," ",""))))</formula>
    </cfRule>
    <cfRule type="expression" dxfId="1454" priority="266">
      <formula>AND($B$402&lt;&gt;"",$A396&lt;&gt;"",ISNUMBER(SEARCH(LEFT($A396,1),SUBSTITUTE(SUBSTITUTE(SUBSTITUTE(SUBSTITUTE(UPPER($B$402),"，",","),"、",","),"；",",")," ",""))),NOT(ISNUMBER(SEARCH(LEFT($A396,1),SUBSTITUTE(SUBSTITUTE(SUBSTITUTE(SUBSTITUTE(UPPER($G$394),"，",","),"、",","),"；",",")," ","")))))</formula>
    </cfRule>
  </conditionalFormatting>
  <conditionalFormatting sqref="A409:B414">
    <cfRule type="expression" dxfId="1453" priority="267">
      <formula>AND($B$415&lt;&gt;"",$A409&lt;&gt;"",ISNUMBER(SEARCH(LEFT($A409,1),SUBSTITUTE(SUBSTITUTE(SUBSTITUTE(SUBSTITUTE(UPPER($G$407),"，",","),"、",","),"；",",")," ",""))))</formula>
    </cfRule>
    <cfRule type="expression" dxfId="1452" priority="268">
      <formula>AND($B$415&lt;&gt;"",$A409&lt;&gt;"",ISNUMBER(SEARCH(LEFT($A409,1),SUBSTITUTE(SUBSTITUTE(SUBSTITUTE(SUBSTITUTE(UPPER($B$415),"，",","),"、",","),"；",",")," ",""))),NOT(ISNUMBER(SEARCH(LEFT($A409,1),SUBSTITUTE(SUBSTITUTE(SUBSTITUTE(SUBSTITUTE(UPPER($G$407),"，",","),"、",","),"；",",")," ","")))))</formula>
    </cfRule>
  </conditionalFormatting>
  <conditionalFormatting sqref="A422:B427">
    <cfRule type="expression" dxfId="1451" priority="269">
      <formula>AND($B$428&lt;&gt;"",$A422&lt;&gt;"",ISNUMBER(SEARCH(LEFT($A422,1),SUBSTITUTE(SUBSTITUTE(SUBSTITUTE(SUBSTITUTE(UPPER($G$420),"，",","),"、",","),"；",",")," ",""))))</formula>
    </cfRule>
    <cfRule type="expression" dxfId="1450" priority="270">
      <formula>AND($B$428&lt;&gt;"",$A422&lt;&gt;"",ISNUMBER(SEARCH(LEFT($A422,1),SUBSTITUTE(SUBSTITUTE(SUBSTITUTE(SUBSTITUTE(UPPER($B$428),"，",","),"、",","),"；",",")," ",""))),NOT(ISNUMBER(SEARCH(LEFT($A422,1),SUBSTITUTE(SUBSTITUTE(SUBSTITUTE(SUBSTITUTE(UPPER($G$420),"，",","),"、",","),"；",",")," ","")))))</formula>
    </cfRule>
  </conditionalFormatting>
  <conditionalFormatting sqref="A435:B440">
    <cfRule type="expression" dxfId="1449" priority="271">
      <formula>AND($B$441&lt;&gt;"",$A435&lt;&gt;"",ISNUMBER(SEARCH(LEFT($A435,1),SUBSTITUTE(SUBSTITUTE(SUBSTITUTE(SUBSTITUTE(UPPER($G$433),"，",","),"、",","),"；",",")," ",""))))</formula>
    </cfRule>
    <cfRule type="expression" dxfId="1448" priority="272">
      <formula>AND($B$441&lt;&gt;"",$A435&lt;&gt;"",ISNUMBER(SEARCH(LEFT($A435,1),SUBSTITUTE(SUBSTITUTE(SUBSTITUTE(SUBSTITUTE(UPPER($B$441),"，",","),"、",","),"；",",")," ",""))),NOT(ISNUMBER(SEARCH(LEFT($A435,1),SUBSTITUTE(SUBSTITUTE(SUBSTITUTE(SUBSTITUTE(UPPER($G$433),"，",","),"、",","),"；",",")," ","")))))</formula>
    </cfRule>
  </conditionalFormatting>
  <conditionalFormatting sqref="A448:B453">
    <cfRule type="expression" dxfId="1447" priority="273">
      <formula>AND($B$454&lt;&gt;"",$A448&lt;&gt;"",ISNUMBER(SEARCH(LEFT($A448,1),SUBSTITUTE(SUBSTITUTE(SUBSTITUTE(SUBSTITUTE(UPPER($G$446),"，",","),"、",","),"；",",")," ",""))))</formula>
    </cfRule>
    <cfRule type="expression" dxfId="1446" priority="274">
      <formula>AND($B$454&lt;&gt;"",$A448&lt;&gt;"",ISNUMBER(SEARCH(LEFT($A448,1),SUBSTITUTE(SUBSTITUTE(SUBSTITUTE(SUBSTITUTE(UPPER($B$454),"，",","),"、",","),"；",",")," ",""))),NOT(ISNUMBER(SEARCH(LEFT($A448,1),SUBSTITUTE(SUBSTITUTE(SUBSTITUTE(SUBSTITUTE(UPPER($G$446),"，",","),"、",","),"；",",")," ","")))))</formula>
    </cfRule>
  </conditionalFormatting>
  <conditionalFormatting sqref="A461:B466">
    <cfRule type="expression" dxfId="1445" priority="275">
      <formula>AND($B$467&lt;&gt;"",$A461&lt;&gt;"",ISNUMBER(SEARCH(LEFT($A461,1),SUBSTITUTE(SUBSTITUTE(SUBSTITUTE(SUBSTITUTE(UPPER($G$459),"，",","),"、",","),"；",",")," ",""))))</formula>
    </cfRule>
    <cfRule type="expression" dxfId="1444" priority="276">
      <formula>AND($B$467&lt;&gt;"",$A461&lt;&gt;"",ISNUMBER(SEARCH(LEFT($A461,1),SUBSTITUTE(SUBSTITUTE(SUBSTITUTE(SUBSTITUTE(UPPER($B$467),"，",","),"、",","),"；",",")," ",""))),NOT(ISNUMBER(SEARCH(LEFT($A461,1),SUBSTITUTE(SUBSTITUTE(SUBSTITUTE(SUBSTITUTE(UPPER($G$459),"，",","),"、",","),"；",",")," ","")))))</formula>
    </cfRule>
  </conditionalFormatting>
  <conditionalFormatting sqref="A474:B479">
    <cfRule type="expression" dxfId="1443" priority="277">
      <formula>AND($B$480&lt;&gt;"",$A474&lt;&gt;"",ISNUMBER(SEARCH(LEFT($A474,1),SUBSTITUTE(SUBSTITUTE(SUBSTITUTE(SUBSTITUTE(UPPER($G$472),"，",","),"、",","),"；",",")," ",""))))</formula>
    </cfRule>
    <cfRule type="expression" dxfId="1442" priority="278">
      <formula>AND($B$480&lt;&gt;"",$A474&lt;&gt;"",ISNUMBER(SEARCH(LEFT($A474,1),SUBSTITUTE(SUBSTITUTE(SUBSTITUTE(SUBSTITUTE(UPPER($B$480),"，",","),"、",","),"；",",")," ",""))),NOT(ISNUMBER(SEARCH(LEFT($A474,1),SUBSTITUTE(SUBSTITUTE(SUBSTITUTE(SUBSTITUTE(UPPER($G$472),"，",","),"、",","),"；",",")," ","")))))</formula>
    </cfRule>
  </conditionalFormatting>
  <conditionalFormatting sqref="A487:B492">
    <cfRule type="expression" dxfId="1441" priority="279">
      <formula>AND($B$493&lt;&gt;"",$A487&lt;&gt;"",ISNUMBER(SEARCH(LEFT($A487,1),SUBSTITUTE(SUBSTITUTE(SUBSTITUTE(SUBSTITUTE(UPPER($G$485),"，",","),"、",","),"；",",")," ",""))))</formula>
    </cfRule>
    <cfRule type="expression" dxfId="1440" priority="280">
      <formula>AND($B$493&lt;&gt;"",$A487&lt;&gt;"",ISNUMBER(SEARCH(LEFT($A487,1),SUBSTITUTE(SUBSTITUTE(SUBSTITUTE(SUBSTITUTE(UPPER($B$493),"，",","),"、",","),"；",",")," ",""))),NOT(ISNUMBER(SEARCH(LEFT($A487,1),SUBSTITUTE(SUBSTITUTE(SUBSTITUTE(SUBSTITUTE(UPPER($G$485),"，",","),"、",","),"；",",")," ","")))))</formula>
    </cfRule>
  </conditionalFormatting>
  <conditionalFormatting sqref="A500:B505">
    <cfRule type="expression" dxfId="1439" priority="281">
      <formula>AND($B$506&lt;&gt;"",$A500&lt;&gt;"",ISNUMBER(SEARCH(LEFT($A500,1),SUBSTITUTE(SUBSTITUTE(SUBSTITUTE(SUBSTITUTE(UPPER($G$498),"，",","),"、",","),"；",",")," ",""))))</formula>
    </cfRule>
    <cfRule type="expression" dxfId="1438" priority="282">
      <formula>AND($B$506&lt;&gt;"",$A500&lt;&gt;"",ISNUMBER(SEARCH(LEFT($A500,1),SUBSTITUTE(SUBSTITUTE(SUBSTITUTE(SUBSTITUTE(UPPER($B$506),"，",","),"、",","),"；",",")," ",""))),NOT(ISNUMBER(SEARCH(LEFT($A500,1),SUBSTITUTE(SUBSTITUTE(SUBSTITUTE(SUBSTITUTE(UPPER($G$498),"，",","),"、",","),"；",",")," ","")))))</formula>
    </cfRule>
  </conditionalFormatting>
  <conditionalFormatting sqref="A513:B518">
    <cfRule type="expression" dxfId="1437" priority="283">
      <formula>AND($B$519&lt;&gt;"",$A513&lt;&gt;"",ISNUMBER(SEARCH(LEFT($A513,1),SUBSTITUTE(SUBSTITUTE(SUBSTITUTE(SUBSTITUTE(UPPER($G$511),"，",","),"、",","),"；",",")," ",""))))</formula>
    </cfRule>
    <cfRule type="expression" dxfId="1436" priority="284">
      <formula>AND($B$519&lt;&gt;"",$A513&lt;&gt;"",ISNUMBER(SEARCH(LEFT($A513,1),SUBSTITUTE(SUBSTITUTE(SUBSTITUTE(SUBSTITUTE(UPPER($B$519),"，",","),"、",","),"；",",")," ",""))),NOT(ISNUMBER(SEARCH(LEFT($A513,1),SUBSTITUTE(SUBSTITUTE(SUBSTITUTE(SUBSTITUTE(UPPER($G$511),"，",","),"、",","),"；",",")," ","")))))</formula>
    </cfRule>
  </conditionalFormatting>
  <conditionalFormatting sqref="A526:B531">
    <cfRule type="expression" dxfId="1435" priority="285">
      <formula>AND($B$532&lt;&gt;"",$A526&lt;&gt;"",ISNUMBER(SEARCH(LEFT($A526,1),SUBSTITUTE(SUBSTITUTE(SUBSTITUTE(SUBSTITUTE(UPPER($G$524),"，",","),"、",","),"；",",")," ",""))))</formula>
    </cfRule>
    <cfRule type="expression" dxfId="1434" priority="286">
      <formula>AND($B$532&lt;&gt;"",$A526&lt;&gt;"",ISNUMBER(SEARCH(LEFT($A526,1),SUBSTITUTE(SUBSTITUTE(SUBSTITUTE(SUBSTITUTE(UPPER($B$532),"，",","),"、",","),"；",",")," ",""))),NOT(ISNUMBER(SEARCH(LEFT($A526,1),SUBSTITUTE(SUBSTITUTE(SUBSTITUTE(SUBSTITUTE(UPPER($G$524),"，",","),"、",","),"；",",")," ","")))))</formula>
    </cfRule>
  </conditionalFormatting>
  <conditionalFormatting sqref="A539:B544">
    <cfRule type="expression" dxfId="1433" priority="287">
      <formula>AND($B$545&lt;&gt;"",$A539&lt;&gt;"",ISNUMBER(SEARCH(LEFT($A539,1),SUBSTITUTE(SUBSTITUTE(SUBSTITUTE(SUBSTITUTE(UPPER($G$537),"，",","),"、",","),"；",",")," ",""))))</formula>
    </cfRule>
    <cfRule type="expression" dxfId="1432" priority="288">
      <formula>AND($B$545&lt;&gt;"",$A539&lt;&gt;"",ISNUMBER(SEARCH(LEFT($A539,1),SUBSTITUTE(SUBSTITUTE(SUBSTITUTE(SUBSTITUTE(UPPER($B$545),"，",","),"、",","),"；",",")," ",""))),NOT(ISNUMBER(SEARCH(LEFT($A539,1),SUBSTITUTE(SUBSTITUTE(SUBSTITUTE(SUBSTITUTE(UPPER($G$537),"，",","),"、",","),"；",",")," ","")))))</formula>
    </cfRule>
  </conditionalFormatting>
  <conditionalFormatting sqref="A552:B557">
    <cfRule type="expression" dxfId="1431" priority="289">
      <formula>AND($B$558&lt;&gt;"",$A552&lt;&gt;"",ISNUMBER(SEARCH(LEFT($A552,1),SUBSTITUTE(SUBSTITUTE(SUBSTITUTE(SUBSTITUTE(UPPER($G$550),"，",","),"、",","),"；",",")," ",""))))</formula>
    </cfRule>
    <cfRule type="expression" dxfId="1430" priority="290">
      <formula>AND($B$558&lt;&gt;"",$A552&lt;&gt;"",ISNUMBER(SEARCH(LEFT($A552,1),SUBSTITUTE(SUBSTITUTE(SUBSTITUTE(SUBSTITUTE(UPPER($B$558),"，",","),"、",","),"；",",")," ",""))),NOT(ISNUMBER(SEARCH(LEFT($A552,1),SUBSTITUTE(SUBSTITUTE(SUBSTITUTE(SUBSTITUTE(UPPER($G$550),"，",","),"、",","),"；",",")," ","")))))</formula>
    </cfRule>
  </conditionalFormatting>
  <conditionalFormatting sqref="A565:B570">
    <cfRule type="expression" dxfId="1429" priority="291">
      <formula>AND($B$571&lt;&gt;"",$A565&lt;&gt;"",ISNUMBER(SEARCH(LEFT($A565,1),SUBSTITUTE(SUBSTITUTE(SUBSTITUTE(SUBSTITUTE(UPPER($G$563),"，",","),"、",","),"；",",")," ",""))))</formula>
    </cfRule>
    <cfRule type="expression" dxfId="1428" priority="292">
      <formula>AND($B$571&lt;&gt;"",$A565&lt;&gt;"",ISNUMBER(SEARCH(LEFT($A565,1),SUBSTITUTE(SUBSTITUTE(SUBSTITUTE(SUBSTITUTE(UPPER($B$571),"，",","),"、",","),"；",",")," ",""))),NOT(ISNUMBER(SEARCH(LEFT($A565,1),SUBSTITUTE(SUBSTITUTE(SUBSTITUTE(SUBSTITUTE(UPPER($G$563),"，",","),"、",","),"；",",")," ","")))))</formula>
    </cfRule>
  </conditionalFormatting>
  <conditionalFormatting sqref="A578:B583">
    <cfRule type="expression" dxfId="1427" priority="293">
      <formula>AND($B$584&lt;&gt;"",$A578&lt;&gt;"",ISNUMBER(SEARCH(LEFT($A578,1),SUBSTITUTE(SUBSTITUTE(SUBSTITUTE(SUBSTITUTE(UPPER($G$576),"，",","),"、",","),"；",",")," ",""))))</formula>
    </cfRule>
    <cfRule type="expression" dxfId="1426" priority="294">
      <formula>AND($B$584&lt;&gt;"",$A578&lt;&gt;"",ISNUMBER(SEARCH(LEFT($A578,1),SUBSTITUTE(SUBSTITUTE(SUBSTITUTE(SUBSTITUTE(UPPER($B$584),"，",","),"、",","),"；",",")," ",""))),NOT(ISNUMBER(SEARCH(LEFT($A578,1),SUBSTITUTE(SUBSTITUTE(SUBSTITUTE(SUBSTITUTE(UPPER($G$576),"，",","),"、",","),"；",",")," ","")))))</formula>
    </cfRule>
  </conditionalFormatting>
  <conditionalFormatting sqref="A591:B596">
    <cfRule type="expression" dxfId="1425" priority="295">
      <formula>AND($B$597&lt;&gt;"",$A591&lt;&gt;"",ISNUMBER(SEARCH(LEFT($A591,1),SUBSTITUTE(SUBSTITUTE(SUBSTITUTE(SUBSTITUTE(UPPER($G$589),"，",","),"、",","),"；",",")," ",""))))</formula>
    </cfRule>
    <cfRule type="expression" dxfId="1424" priority="296">
      <formula>AND($B$597&lt;&gt;"",$A591&lt;&gt;"",ISNUMBER(SEARCH(LEFT($A591,1),SUBSTITUTE(SUBSTITUTE(SUBSTITUTE(SUBSTITUTE(UPPER($B$597),"，",","),"、",","),"；",",")," ",""))),NOT(ISNUMBER(SEARCH(LEFT($A591,1),SUBSTITUTE(SUBSTITUTE(SUBSTITUTE(SUBSTITUTE(UPPER($G$589),"，",","),"、",","),"；",",")," ","")))))</formula>
    </cfRule>
  </conditionalFormatting>
  <conditionalFormatting sqref="A604:B609">
    <cfRule type="expression" dxfId="1423" priority="297">
      <formula>AND($B$610&lt;&gt;"",$A604&lt;&gt;"",ISNUMBER(SEARCH(LEFT($A604,1),SUBSTITUTE(SUBSTITUTE(SUBSTITUTE(SUBSTITUTE(UPPER($G$602),"，",","),"、",","),"；",",")," ",""))))</formula>
    </cfRule>
    <cfRule type="expression" dxfId="1422" priority="298">
      <formula>AND($B$610&lt;&gt;"",$A604&lt;&gt;"",ISNUMBER(SEARCH(LEFT($A604,1),SUBSTITUTE(SUBSTITUTE(SUBSTITUTE(SUBSTITUTE(UPPER($B$610),"，",","),"、",","),"；",",")," ",""))),NOT(ISNUMBER(SEARCH(LEFT($A604,1),SUBSTITUTE(SUBSTITUTE(SUBSTITUTE(SUBSTITUTE(UPPER($G$602),"，",","),"、",","),"；",",")," ","")))))</formula>
    </cfRule>
  </conditionalFormatting>
  <conditionalFormatting sqref="A617:B622">
    <cfRule type="expression" dxfId="1421" priority="299">
      <formula>AND($B$623&lt;&gt;"",$A617&lt;&gt;"",ISNUMBER(SEARCH(LEFT($A617,1),SUBSTITUTE(SUBSTITUTE(SUBSTITUTE(SUBSTITUTE(UPPER($G$615),"，",","),"、",","),"；",",")," ",""))))</formula>
    </cfRule>
    <cfRule type="expression" dxfId="1420" priority="300">
      <formula>AND($B$623&lt;&gt;"",$A617&lt;&gt;"",ISNUMBER(SEARCH(LEFT($A617,1),SUBSTITUTE(SUBSTITUTE(SUBSTITUTE(SUBSTITUTE(UPPER($B$623),"，",","),"、",","),"；",",")," ",""))),NOT(ISNUMBER(SEARCH(LEFT($A617,1),SUBSTITUTE(SUBSTITUTE(SUBSTITUTE(SUBSTITUTE(UPPER($G$615),"，",","),"、",","),"；",",")," ","")))))</formula>
    </cfRule>
  </conditionalFormatting>
  <conditionalFormatting sqref="A630:B635">
    <cfRule type="expression" dxfId="1419" priority="302">
      <formula>AND($B$636&lt;&gt;"",$A630&lt;&gt;"",ISNUMBER(SEARCH(LEFT($A630,1),SUBSTITUTE(SUBSTITUTE(SUBSTITUTE(SUBSTITUTE(UPPER($B$636),"，",","),"、",","),"；",",")," ",""))),NOT(ISNUMBER(SEARCH(LEFT($A630,1),SUBSTITUTE(SUBSTITUTE(SUBSTITUTE(SUBSTITUTE(UPPER($G$628),"，",","),"、",","),"；",",")," ","")))))</formula>
    </cfRule>
    <cfRule type="expression" dxfId="1418" priority="301">
      <formula>AND($B$636&lt;&gt;"",$A630&lt;&gt;"",ISNUMBER(SEARCH(LEFT($A630,1),SUBSTITUTE(SUBSTITUTE(SUBSTITUTE(SUBSTITUTE(UPPER($G$628),"，",","),"、",","),"；",",")," ",""))))</formula>
    </cfRule>
  </conditionalFormatting>
  <conditionalFormatting sqref="A643:B648">
    <cfRule type="expression" dxfId="1417" priority="303">
      <formula>AND($B$649&lt;&gt;"",$A643&lt;&gt;"",ISNUMBER(SEARCH(LEFT($A643,1),SUBSTITUTE(SUBSTITUTE(SUBSTITUTE(SUBSTITUTE(UPPER($G$641),"，",","),"、",","),"；",",")," ",""))))</formula>
    </cfRule>
    <cfRule type="expression" dxfId="1416" priority="304">
      <formula>AND($B$649&lt;&gt;"",$A643&lt;&gt;"",ISNUMBER(SEARCH(LEFT($A643,1),SUBSTITUTE(SUBSTITUTE(SUBSTITUTE(SUBSTITUTE(UPPER($B$649),"，",","),"、",","),"；",",")," ",""))),NOT(ISNUMBER(SEARCH(LEFT($A643,1),SUBSTITUTE(SUBSTITUTE(SUBSTITUTE(SUBSTITUTE(UPPER($G$641),"，",","),"、",","),"；",",")," ","")))))</formula>
    </cfRule>
  </conditionalFormatting>
  <conditionalFormatting sqref="A656:B661">
    <cfRule type="expression" dxfId="1415" priority="305">
      <formula>AND($B$662&lt;&gt;"",$A656&lt;&gt;"",ISNUMBER(SEARCH(LEFT($A656,1),SUBSTITUTE(SUBSTITUTE(SUBSTITUTE(SUBSTITUTE(UPPER($G$654),"，",","),"、",","),"；",",")," ",""))))</formula>
    </cfRule>
    <cfRule type="expression" dxfId="1414" priority="306">
      <formula>AND($B$662&lt;&gt;"",$A656&lt;&gt;"",ISNUMBER(SEARCH(LEFT($A656,1),SUBSTITUTE(SUBSTITUTE(SUBSTITUTE(SUBSTITUTE(UPPER($B$662),"，",","),"、",","),"；",",")," ",""))),NOT(ISNUMBER(SEARCH(LEFT($A656,1),SUBSTITUTE(SUBSTITUTE(SUBSTITUTE(SUBSTITUTE(UPPER($G$654),"，",","),"、",","),"；",",")," ","")))))</formula>
    </cfRule>
  </conditionalFormatting>
  <conditionalFormatting sqref="A669:B674">
    <cfRule type="expression" dxfId="1413" priority="307">
      <formula>AND($B$675&lt;&gt;"",$A669&lt;&gt;"",ISNUMBER(SEARCH(LEFT($A669,1),SUBSTITUTE(SUBSTITUTE(SUBSTITUTE(SUBSTITUTE(UPPER($G$667),"，",","),"、",","),"；",",")," ",""))))</formula>
    </cfRule>
    <cfRule type="expression" dxfId="1412" priority="308">
      <formula>AND($B$675&lt;&gt;"",$A669&lt;&gt;"",ISNUMBER(SEARCH(LEFT($A669,1),SUBSTITUTE(SUBSTITUTE(SUBSTITUTE(SUBSTITUTE(UPPER($B$675),"，",","),"、",","),"；",",")," ",""))),NOT(ISNUMBER(SEARCH(LEFT($A669,1),SUBSTITUTE(SUBSTITUTE(SUBSTITUTE(SUBSTITUTE(UPPER($G$667),"，",","),"、",","),"；",",")," ","")))))</formula>
    </cfRule>
  </conditionalFormatting>
  <conditionalFormatting sqref="A682:B687">
    <cfRule type="expression" dxfId="1411" priority="309">
      <formula>AND($B$688&lt;&gt;"",$A682&lt;&gt;"",ISNUMBER(SEARCH(LEFT($A682,1),SUBSTITUTE(SUBSTITUTE(SUBSTITUTE(SUBSTITUTE(UPPER($G$680),"，",","),"、",","),"；",",")," ",""))))</formula>
    </cfRule>
    <cfRule type="expression" dxfId="1410" priority="310">
      <formula>AND($B$688&lt;&gt;"",$A682&lt;&gt;"",ISNUMBER(SEARCH(LEFT($A682,1),SUBSTITUTE(SUBSTITUTE(SUBSTITUTE(SUBSTITUTE(UPPER($B$688),"，",","),"、",","),"；",",")," ",""))),NOT(ISNUMBER(SEARCH(LEFT($A682,1),SUBSTITUTE(SUBSTITUTE(SUBSTITUTE(SUBSTITUTE(UPPER($G$680),"，",","),"、",","),"；",",")," ","")))))</formula>
    </cfRule>
  </conditionalFormatting>
  <conditionalFormatting sqref="A695:B700">
    <cfRule type="expression" dxfId="1409" priority="311">
      <formula>AND($B$701&lt;&gt;"",$A695&lt;&gt;"",ISNUMBER(SEARCH(LEFT($A695,1),SUBSTITUTE(SUBSTITUTE(SUBSTITUTE(SUBSTITUTE(UPPER($G$693),"，",","),"、",","),"；",",")," ",""))))</formula>
    </cfRule>
    <cfRule type="expression" dxfId="1408" priority="312">
      <formula>AND($B$701&lt;&gt;"",$A695&lt;&gt;"",ISNUMBER(SEARCH(LEFT($A695,1),SUBSTITUTE(SUBSTITUTE(SUBSTITUTE(SUBSTITUTE(UPPER($B$701),"，",","),"、",","),"；",",")," ",""))),NOT(ISNUMBER(SEARCH(LEFT($A695,1),SUBSTITUTE(SUBSTITUTE(SUBSTITUTE(SUBSTITUTE(UPPER($G$693),"，",","),"、",","),"；",",")," ","")))))</formula>
    </cfRule>
  </conditionalFormatting>
  <conditionalFormatting sqref="A708:B713">
    <cfRule type="expression" dxfId="1407" priority="313">
      <formula>AND($B$714&lt;&gt;"",$A708&lt;&gt;"",ISNUMBER(SEARCH(LEFT($A708,1),SUBSTITUTE(SUBSTITUTE(SUBSTITUTE(SUBSTITUTE(UPPER($G$706),"，",","),"、",","),"；",",")," ",""))))</formula>
    </cfRule>
    <cfRule type="expression" dxfId="1406" priority="314">
      <formula>AND($B$714&lt;&gt;"",$A708&lt;&gt;"",ISNUMBER(SEARCH(LEFT($A708,1),SUBSTITUTE(SUBSTITUTE(SUBSTITUTE(SUBSTITUTE(UPPER($B$714),"，",","),"、",","),"；",",")," ",""))),NOT(ISNUMBER(SEARCH(LEFT($A708,1),SUBSTITUTE(SUBSTITUTE(SUBSTITUTE(SUBSTITUTE(UPPER($G$706),"，",","),"、",","),"；",",")," ","")))))</formula>
    </cfRule>
  </conditionalFormatting>
  <conditionalFormatting sqref="A721:B726">
    <cfRule type="expression" dxfId="1405" priority="315">
      <formula>AND($B$727&lt;&gt;"",$A721&lt;&gt;"",ISNUMBER(SEARCH(LEFT($A721,1),SUBSTITUTE(SUBSTITUTE(SUBSTITUTE(SUBSTITUTE(UPPER($G$719),"，",","),"、",","),"；",",")," ",""))))</formula>
    </cfRule>
    <cfRule type="expression" dxfId="1404" priority="316">
      <formula>AND($B$727&lt;&gt;"",$A721&lt;&gt;"",ISNUMBER(SEARCH(LEFT($A721,1),SUBSTITUTE(SUBSTITUTE(SUBSTITUTE(SUBSTITUTE(UPPER($B$727),"，",","),"、",","),"；",",")," ",""))),NOT(ISNUMBER(SEARCH(LEFT($A721,1),SUBSTITUTE(SUBSTITUTE(SUBSTITUTE(SUBSTITUTE(UPPER($G$719),"，",","),"、",","),"；",",")," ","")))))</formula>
    </cfRule>
  </conditionalFormatting>
  <conditionalFormatting sqref="A734:B739">
    <cfRule type="expression" dxfId="1403" priority="317">
      <formula>AND($B$740&lt;&gt;"",$A734&lt;&gt;"",ISNUMBER(SEARCH(LEFT($A734,1),SUBSTITUTE(SUBSTITUTE(SUBSTITUTE(SUBSTITUTE(UPPER($G$732),"，",","),"、",","),"；",",")," ",""))))</formula>
    </cfRule>
    <cfRule type="expression" dxfId="1402" priority="318">
      <formula>AND($B$740&lt;&gt;"",$A734&lt;&gt;"",ISNUMBER(SEARCH(LEFT($A734,1),SUBSTITUTE(SUBSTITUTE(SUBSTITUTE(SUBSTITUTE(UPPER($B$740),"，",","),"、",","),"；",",")," ",""))),NOT(ISNUMBER(SEARCH(LEFT($A734,1),SUBSTITUTE(SUBSTITUTE(SUBSTITUTE(SUBSTITUTE(UPPER($G$732),"，",","),"、",","),"；",",")," ","")))))</formula>
    </cfRule>
  </conditionalFormatting>
  <conditionalFormatting sqref="A747:B752">
    <cfRule type="expression" dxfId="1401" priority="319">
      <formula>AND($B$753&lt;&gt;"",$A747&lt;&gt;"",ISNUMBER(SEARCH(LEFT($A747,1),SUBSTITUTE(SUBSTITUTE(SUBSTITUTE(SUBSTITUTE(UPPER($G$745),"，",","),"、",","),"；",",")," ",""))))</formula>
    </cfRule>
    <cfRule type="expression" dxfId="1400" priority="320">
      <formula>AND($B$753&lt;&gt;"",$A747&lt;&gt;"",ISNUMBER(SEARCH(LEFT($A747,1),SUBSTITUTE(SUBSTITUTE(SUBSTITUTE(SUBSTITUTE(UPPER($B$753),"，",","),"、",","),"；",",")," ",""))),NOT(ISNUMBER(SEARCH(LEFT($A747,1),SUBSTITUTE(SUBSTITUTE(SUBSTITUTE(SUBSTITUTE(UPPER($G$745),"，",","),"、",","),"；",",")," ","")))))</formula>
    </cfRule>
  </conditionalFormatting>
  <conditionalFormatting sqref="A760:B765">
    <cfRule type="expression" dxfId="1399" priority="321">
      <formula>AND($B$766&lt;&gt;"",$A760&lt;&gt;"",ISNUMBER(SEARCH(LEFT($A760,1),SUBSTITUTE(SUBSTITUTE(SUBSTITUTE(SUBSTITUTE(UPPER($G$758),"，",","),"、",","),"；",",")," ",""))))</formula>
    </cfRule>
    <cfRule type="expression" dxfId="1398" priority="322">
      <formula>AND($B$766&lt;&gt;"",$A760&lt;&gt;"",ISNUMBER(SEARCH(LEFT($A760,1),SUBSTITUTE(SUBSTITUTE(SUBSTITUTE(SUBSTITUTE(UPPER($B$766),"，",","),"、",","),"；",",")," ",""))),NOT(ISNUMBER(SEARCH(LEFT($A760,1),SUBSTITUTE(SUBSTITUTE(SUBSTITUTE(SUBSTITUTE(UPPER($G$758),"，",","),"、",","),"；",",")," ","")))))</formula>
    </cfRule>
  </conditionalFormatting>
  <conditionalFormatting sqref="A773:B778">
    <cfRule type="expression" dxfId="1397" priority="323">
      <formula>AND($B$779&lt;&gt;"",$A773&lt;&gt;"",ISNUMBER(SEARCH(LEFT($A773,1),SUBSTITUTE(SUBSTITUTE(SUBSTITUTE(SUBSTITUTE(UPPER($G$771),"，",","),"、",","),"；",",")," ",""))))</formula>
    </cfRule>
    <cfRule type="expression" dxfId="1396" priority="324">
      <formula>AND($B$779&lt;&gt;"",$A773&lt;&gt;"",ISNUMBER(SEARCH(LEFT($A773,1),SUBSTITUTE(SUBSTITUTE(SUBSTITUTE(SUBSTITUTE(UPPER($B$779),"，",","),"、",","),"；",",")," ",""))),NOT(ISNUMBER(SEARCH(LEFT($A773,1),SUBSTITUTE(SUBSTITUTE(SUBSTITUTE(SUBSTITUTE(UPPER($G$771),"，",","),"、",","),"；",",")," ","")))))</formula>
    </cfRule>
  </conditionalFormatting>
  <conditionalFormatting sqref="A786:B791">
    <cfRule type="expression" dxfId="1395" priority="325">
      <formula>AND($B$792&lt;&gt;"",$A786&lt;&gt;"",ISNUMBER(SEARCH(LEFT($A786,1),SUBSTITUTE(SUBSTITUTE(SUBSTITUTE(SUBSTITUTE(UPPER($G$784),"，",","),"、",","),"；",",")," ",""))))</formula>
    </cfRule>
    <cfRule type="expression" dxfId="1394" priority="326">
      <formula>AND($B$792&lt;&gt;"",$A786&lt;&gt;"",ISNUMBER(SEARCH(LEFT($A786,1),SUBSTITUTE(SUBSTITUTE(SUBSTITUTE(SUBSTITUTE(UPPER($B$792),"，",","),"、",","),"；",",")," ",""))),NOT(ISNUMBER(SEARCH(LEFT($A786,1),SUBSTITUTE(SUBSTITUTE(SUBSTITUTE(SUBSTITUTE(UPPER($G$784),"，",","),"、",","),"；",",")," ","")))))</formula>
    </cfRule>
  </conditionalFormatting>
  <conditionalFormatting sqref="A799:B804">
    <cfRule type="expression" dxfId="1393" priority="328">
      <formula>AND($B$805&lt;&gt;"",$A799&lt;&gt;"",ISNUMBER(SEARCH(LEFT($A799,1),SUBSTITUTE(SUBSTITUTE(SUBSTITUTE(SUBSTITUTE(UPPER($B$805),"，",","),"、",","),"；",",")," ",""))),NOT(ISNUMBER(SEARCH(LEFT($A799,1),SUBSTITUTE(SUBSTITUTE(SUBSTITUTE(SUBSTITUTE(UPPER($G$797),"，",","),"、",","),"；",",")," ","")))))</formula>
    </cfRule>
    <cfRule type="expression" dxfId="1392" priority="327">
      <formula>AND($B$805&lt;&gt;"",$A799&lt;&gt;"",ISNUMBER(SEARCH(LEFT($A799,1),SUBSTITUTE(SUBSTITUTE(SUBSTITUTE(SUBSTITUTE(UPPER($G$797),"，",","),"、",","),"；",",")," ",""))))</formula>
    </cfRule>
  </conditionalFormatting>
  <conditionalFormatting sqref="A812:B817">
    <cfRule type="expression" dxfId="1391" priority="329">
      <formula>AND($B$818&lt;&gt;"",$A812&lt;&gt;"",ISNUMBER(SEARCH(LEFT($A812,1),SUBSTITUTE(SUBSTITUTE(SUBSTITUTE(SUBSTITUTE(UPPER($G$810),"，",","),"、",","),"；",",")," ",""))))</formula>
    </cfRule>
    <cfRule type="expression" dxfId="1390" priority="330">
      <formula>AND($B$818&lt;&gt;"",$A812&lt;&gt;"",ISNUMBER(SEARCH(LEFT($A812,1),SUBSTITUTE(SUBSTITUTE(SUBSTITUTE(SUBSTITUTE(UPPER($B$818),"，",","),"、",","),"；",",")," ",""))),NOT(ISNUMBER(SEARCH(LEFT($A812,1),SUBSTITUTE(SUBSTITUTE(SUBSTITUTE(SUBSTITUTE(UPPER($G$810),"，",","),"、",","),"；",",")," ","")))))</formula>
    </cfRule>
  </conditionalFormatting>
  <conditionalFormatting sqref="A825:B830">
    <cfRule type="expression" dxfId="1389" priority="331">
      <formula>AND($B$831&lt;&gt;"",$A825&lt;&gt;"",ISNUMBER(SEARCH(LEFT($A825,1),SUBSTITUTE(SUBSTITUTE(SUBSTITUTE(SUBSTITUTE(UPPER($G$823),"，",","),"、",","),"；",",")," ",""))))</formula>
    </cfRule>
    <cfRule type="expression" dxfId="1388" priority="332">
      <formula>AND($B$831&lt;&gt;"",$A825&lt;&gt;"",ISNUMBER(SEARCH(LEFT($A825,1),SUBSTITUTE(SUBSTITUTE(SUBSTITUTE(SUBSTITUTE(UPPER($B$831),"，",","),"、",","),"；",",")," ",""))),NOT(ISNUMBER(SEARCH(LEFT($A825,1),SUBSTITUTE(SUBSTITUTE(SUBSTITUTE(SUBSTITUTE(UPPER($G$823),"，",","),"、",","),"；",",")," ","")))))</formula>
    </cfRule>
  </conditionalFormatting>
  <conditionalFormatting sqref="A838:B843">
    <cfRule type="expression" dxfId="1387" priority="333">
      <formula>AND($B$844&lt;&gt;"",$A838&lt;&gt;"",ISNUMBER(SEARCH(LEFT($A838,1),SUBSTITUTE(SUBSTITUTE(SUBSTITUTE(SUBSTITUTE(UPPER($G$836),"，",","),"、",","),"；",",")," ",""))))</formula>
    </cfRule>
    <cfRule type="expression" dxfId="1386" priority="334">
      <formula>AND($B$844&lt;&gt;"",$A838&lt;&gt;"",ISNUMBER(SEARCH(LEFT($A838,1),SUBSTITUTE(SUBSTITUTE(SUBSTITUTE(SUBSTITUTE(UPPER($B$844),"，",","),"、",","),"；",",")," ",""))),NOT(ISNUMBER(SEARCH(LEFT($A838,1),SUBSTITUTE(SUBSTITUTE(SUBSTITUTE(SUBSTITUTE(UPPER($G$836),"，",","),"、",","),"；",",")," ","")))))</formula>
    </cfRule>
  </conditionalFormatting>
  <conditionalFormatting sqref="A851:B856">
    <cfRule type="expression" dxfId="1385" priority="335">
      <formula>AND($B$857&lt;&gt;"",$A851&lt;&gt;"",ISNUMBER(SEARCH(LEFT($A851,1),SUBSTITUTE(SUBSTITUTE(SUBSTITUTE(SUBSTITUTE(UPPER($G$849),"，",","),"、",","),"；",",")," ",""))))</formula>
    </cfRule>
    <cfRule type="expression" dxfId="1384" priority="336">
      <formula>AND($B$857&lt;&gt;"",$A851&lt;&gt;"",ISNUMBER(SEARCH(LEFT($A851,1),SUBSTITUTE(SUBSTITUTE(SUBSTITUTE(SUBSTITUTE(UPPER($B$857),"，",","),"、",","),"；",",")," ",""))),NOT(ISNUMBER(SEARCH(LEFT($A851,1),SUBSTITUTE(SUBSTITUTE(SUBSTITUTE(SUBSTITUTE(UPPER($G$849),"，",","),"、",","),"；",",")," ","")))))</formula>
    </cfRule>
  </conditionalFormatting>
  <conditionalFormatting sqref="A864:B869">
    <cfRule type="expression" dxfId="1383" priority="337">
      <formula>AND($B$870&lt;&gt;"",$A864&lt;&gt;"",ISNUMBER(SEARCH(LEFT($A864,1),SUBSTITUTE(SUBSTITUTE(SUBSTITUTE(SUBSTITUTE(UPPER($G$862),"，",","),"、",","),"；",",")," ",""))))</formula>
    </cfRule>
    <cfRule type="expression" dxfId="1382" priority="338">
      <formula>AND($B$870&lt;&gt;"",$A864&lt;&gt;"",ISNUMBER(SEARCH(LEFT($A864,1),SUBSTITUTE(SUBSTITUTE(SUBSTITUTE(SUBSTITUTE(UPPER($B$870),"，",","),"、",","),"；",",")," ",""))),NOT(ISNUMBER(SEARCH(LEFT($A864,1),SUBSTITUTE(SUBSTITUTE(SUBSTITUTE(SUBSTITUTE(UPPER($G$862),"，",","),"、",","),"；",",")," ","")))))</formula>
    </cfRule>
  </conditionalFormatting>
  <conditionalFormatting sqref="A877:B882">
    <cfRule type="expression" dxfId="1381" priority="339">
      <formula>AND($B$883&lt;&gt;"",$A877&lt;&gt;"",ISNUMBER(SEARCH(LEFT($A877,1),SUBSTITUTE(SUBSTITUTE(SUBSTITUTE(SUBSTITUTE(UPPER($G$875),"，",","),"、",","),"；",",")," ",""))))</formula>
    </cfRule>
    <cfRule type="expression" dxfId="1380" priority="340">
      <formula>AND($B$883&lt;&gt;"",$A877&lt;&gt;"",ISNUMBER(SEARCH(LEFT($A877,1),SUBSTITUTE(SUBSTITUTE(SUBSTITUTE(SUBSTITUTE(UPPER($B$883),"，",","),"、",","),"；",",")," ",""))),NOT(ISNUMBER(SEARCH(LEFT($A877,1),SUBSTITUTE(SUBSTITUTE(SUBSTITUTE(SUBSTITUTE(UPPER($G$875),"，",","),"、",","),"；",",")," ","")))))</formula>
    </cfRule>
  </conditionalFormatting>
  <conditionalFormatting sqref="A890:B895">
    <cfRule type="expression" dxfId="1379" priority="341">
      <formula>AND($B$896&lt;&gt;"",$A890&lt;&gt;"",ISNUMBER(SEARCH(LEFT($A890,1),SUBSTITUTE(SUBSTITUTE(SUBSTITUTE(SUBSTITUTE(UPPER($G$888),"，",","),"、",","),"；",",")," ",""))))</formula>
    </cfRule>
    <cfRule type="expression" dxfId="1378" priority="342">
      <formula>AND($B$896&lt;&gt;"",$A890&lt;&gt;"",ISNUMBER(SEARCH(LEFT($A890,1),SUBSTITUTE(SUBSTITUTE(SUBSTITUTE(SUBSTITUTE(UPPER($B$896),"，",","),"、",","),"；",",")," ",""))),NOT(ISNUMBER(SEARCH(LEFT($A890,1),SUBSTITUTE(SUBSTITUTE(SUBSTITUTE(SUBSTITUTE(UPPER($G$888),"，",","),"、",","),"；",",")," ","")))))</formula>
    </cfRule>
  </conditionalFormatting>
  <conditionalFormatting sqref="A903:B908">
    <cfRule type="expression" dxfId="1377" priority="343">
      <formula>AND($B$909&lt;&gt;"",$A903&lt;&gt;"",ISNUMBER(SEARCH(LEFT($A903,1),SUBSTITUTE(SUBSTITUTE(SUBSTITUTE(SUBSTITUTE(UPPER($G$901),"，",","),"、",","),"；",",")," ",""))))</formula>
    </cfRule>
    <cfRule type="expression" dxfId="1376" priority="344">
      <formula>AND($B$909&lt;&gt;"",$A903&lt;&gt;"",ISNUMBER(SEARCH(LEFT($A903,1),SUBSTITUTE(SUBSTITUTE(SUBSTITUTE(SUBSTITUTE(UPPER($B$909),"，",","),"、",","),"；",",")," ",""))),NOT(ISNUMBER(SEARCH(LEFT($A903,1),SUBSTITUTE(SUBSTITUTE(SUBSTITUTE(SUBSTITUTE(UPPER($G$901),"，",","),"、",","),"；",",")," ","")))))</formula>
    </cfRule>
  </conditionalFormatting>
  <conditionalFormatting sqref="A916:B921">
    <cfRule type="expression" dxfId="1375" priority="345">
      <formula>AND($B$922&lt;&gt;"",$A916&lt;&gt;"",ISNUMBER(SEARCH(LEFT($A916,1),SUBSTITUTE(SUBSTITUTE(SUBSTITUTE(SUBSTITUTE(UPPER($G$914),"，",","),"、",","),"；",",")," ",""))))</formula>
    </cfRule>
    <cfRule type="expression" dxfId="1374" priority="346">
      <formula>AND($B$922&lt;&gt;"",$A916&lt;&gt;"",ISNUMBER(SEARCH(LEFT($A916,1),SUBSTITUTE(SUBSTITUTE(SUBSTITUTE(SUBSTITUTE(UPPER($B$922),"，",","),"、",","),"；",",")," ",""))),NOT(ISNUMBER(SEARCH(LEFT($A916,1),SUBSTITUTE(SUBSTITUTE(SUBSTITUTE(SUBSTITUTE(UPPER($G$914),"，",","),"、",","),"；",",")," ","")))))</formula>
    </cfRule>
  </conditionalFormatting>
  <conditionalFormatting sqref="A929:B934">
    <cfRule type="expression" dxfId="1373" priority="347">
      <formula>AND($B$935&lt;&gt;"",$A929&lt;&gt;"",ISNUMBER(SEARCH(LEFT($A929,1),SUBSTITUTE(SUBSTITUTE(SUBSTITUTE(SUBSTITUTE(UPPER($G$927),"，",","),"、",","),"；",",")," ",""))))</formula>
    </cfRule>
    <cfRule type="expression" dxfId="1372" priority="348">
      <formula>AND($B$935&lt;&gt;"",$A929&lt;&gt;"",ISNUMBER(SEARCH(LEFT($A929,1),SUBSTITUTE(SUBSTITUTE(SUBSTITUTE(SUBSTITUTE(UPPER($B$935),"，",","),"、",","),"；",",")," ",""))),NOT(ISNUMBER(SEARCH(LEFT($A929,1),SUBSTITUTE(SUBSTITUTE(SUBSTITUTE(SUBSTITUTE(UPPER($G$927),"，",","),"、",","),"；",",")," ","")))))</formula>
    </cfRule>
  </conditionalFormatting>
  <conditionalFormatting sqref="A942:B947">
    <cfRule type="expression" dxfId="1371" priority="349">
      <formula>AND($B$948&lt;&gt;"",$A942&lt;&gt;"",ISNUMBER(SEARCH(LEFT($A942,1),SUBSTITUTE(SUBSTITUTE(SUBSTITUTE(SUBSTITUTE(UPPER($G$940),"，",","),"、",","),"；",",")," ",""))))</formula>
    </cfRule>
    <cfRule type="expression" dxfId="1370" priority="350">
      <formula>AND($B$948&lt;&gt;"",$A942&lt;&gt;"",ISNUMBER(SEARCH(LEFT($A942,1),SUBSTITUTE(SUBSTITUTE(SUBSTITUTE(SUBSTITUTE(UPPER($B$948),"，",","),"、",","),"；",",")," ",""))),NOT(ISNUMBER(SEARCH(LEFT($A942,1),SUBSTITUTE(SUBSTITUTE(SUBSTITUTE(SUBSTITUTE(UPPER($G$940),"，",","),"、",","),"；",",")," ","")))))</formula>
    </cfRule>
  </conditionalFormatting>
  <conditionalFormatting sqref="A955:B960">
    <cfRule type="expression" dxfId="1369" priority="352">
      <formula>AND($B$961&lt;&gt;"",$A955&lt;&gt;"",ISNUMBER(SEARCH(LEFT($A955,1),SUBSTITUTE(SUBSTITUTE(SUBSTITUTE(SUBSTITUTE(UPPER($B$961),"，",","),"、",","),"；",",")," ",""))),NOT(ISNUMBER(SEARCH(LEFT($A955,1),SUBSTITUTE(SUBSTITUTE(SUBSTITUTE(SUBSTITUTE(UPPER($G$953),"，",","),"、",","),"；",",")," ","")))))</formula>
    </cfRule>
    <cfRule type="expression" dxfId="1368" priority="351">
      <formula>AND($B$961&lt;&gt;"",$A955&lt;&gt;"",ISNUMBER(SEARCH(LEFT($A955,1),SUBSTITUTE(SUBSTITUTE(SUBSTITUTE(SUBSTITUTE(UPPER($G$953),"，",","),"、",","),"；",",")," ",""))))</formula>
    </cfRule>
  </conditionalFormatting>
  <conditionalFormatting sqref="A968:B973">
    <cfRule type="expression" dxfId="1367" priority="353">
      <formula>AND($B$974&lt;&gt;"",$A968&lt;&gt;"",ISNUMBER(SEARCH(LEFT($A968,1),SUBSTITUTE(SUBSTITUTE(SUBSTITUTE(SUBSTITUTE(UPPER($G$966),"，",","),"、",","),"；",",")," ",""))))</formula>
    </cfRule>
    <cfRule type="expression" dxfId="1366" priority="354">
      <formula>AND($B$974&lt;&gt;"",$A968&lt;&gt;"",ISNUMBER(SEARCH(LEFT($A968,1),SUBSTITUTE(SUBSTITUTE(SUBSTITUTE(SUBSTITUTE(UPPER($B$974),"，",","),"、",","),"；",",")," ",""))),NOT(ISNUMBER(SEARCH(LEFT($A968,1),SUBSTITUTE(SUBSTITUTE(SUBSTITUTE(SUBSTITUTE(UPPER($G$966),"，",","),"、",","),"；",",")," ","")))))</formula>
    </cfRule>
  </conditionalFormatting>
  <conditionalFormatting sqref="A981:B986">
    <cfRule type="expression" dxfId="1365" priority="355">
      <formula>AND($B$987&lt;&gt;"",$A981&lt;&gt;"",ISNUMBER(SEARCH(LEFT($A981,1),SUBSTITUTE(SUBSTITUTE(SUBSTITUTE(SUBSTITUTE(UPPER($G$979),"，",","),"、",","),"；",",")," ",""))))</formula>
    </cfRule>
    <cfRule type="expression" dxfId="1364" priority="356">
      <formula>AND($B$987&lt;&gt;"",$A981&lt;&gt;"",ISNUMBER(SEARCH(LEFT($A981,1),SUBSTITUTE(SUBSTITUTE(SUBSTITUTE(SUBSTITUTE(UPPER($B$987),"，",","),"、",","),"；",",")," ",""))),NOT(ISNUMBER(SEARCH(LEFT($A981,1),SUBSTITUTE(SUBSTITUTE(SUBSTITUTE(SUBSTITUTE(UPPER($G$979),"，",","),"、",","),"；",",")," ","")))))</formula>
    </cfRule>
  </conditionalFormatting>
  <conditionalFormatting sqref="A994:B999">
    <cfRule type="expression" dxfId="1363" priority="357">
      <formula>AND($B$1000&lt;&gt;"",$A994&lt;&gt;"",ISNUMBER(SEARCH(LEFT($A994,1),SUBSTITUTE(SUBSTITUTE(SUBSTITUTE(SUBSTITUTE(UPPER($G$992),"，",","),"、",","),"；",",")," ",""))))</formula>
    </cfRule>
    <cfRule type="expression" dxfId="1362" priority="358">
      <formula>AND($B$1000&lt;&gt;"",$A994&lt;&gt;"",ISNUMBER(SEARCH(LEFT($A994,1),SUBSTITUTE(SUBSTITUTE(SUBSTITUTE(SUBSTITUTE(UPPER($B$1000),"，",","),"、",","),"；",",")," ",""))),NOT(ISNUMBER(SEARCH(LEFT($A994,1),SUBSTITUTE(SUBSTITUTE(SUBSTITUTE(SUBSTITUTE(UPPER($G$992),"，",","),"、",","),"；",",")," ","")))))</formula>
    </cfRule>
  </conditionalFormatting>
  <conditionalFormatting sqref="A1007:B1012">
    <cfRule type="expression" dxfId="1361" priority="359">
      <formula>AND($B$1013&lt;&gt;"",$A1007&lt;&gt;"",ISNUMBER(SEARCH(LEFT($A1007,1),SUBSTITUTE(SUBSTITUTE(SUBSTITUTE(SUBSTITUTE(UPPER($G$1005),"，",","),"、",","),"；",",")," ",""))))</formula>
    </cfRule>
    <cfRule type="expression" dxfId="1360" priority="360">
      <formula>AND($B$1013&lt;&gt;"",$A1007&lt;&gt;"",ISNUMBER(SEARCH(LEFT($A1007,1),SUBSTITUTE(SUBSTITUTE(SUBSTITUTE(SUBSTITUTE(UPPER($B$1013),"，",","),"、",","),"；",",")," ",""))),NOT(ISNUMBER(SEARCH(LEFT($A1007,1),SUBSTITUTE(SUBSTITUTE(SUBSTITUTE(SUBSTITUTE(UPPER($G$1005),"，",","),"、",","),"；",",")," ","")))))</formula>
    </cfRule>
  </conditionalFormatting>
  <conditionalFormatting sqref="A1020:B1025">
    <cfRule type="expression" dxfId="1359" priority="361">
      <formula>AND($B$1026&lt;&gt;"",$A1020&lt;&gt;"",ISNUMBER(SEARCH(LEFT($A1020,1),SUBSTITUTE(SUBSTITUTE(SUBSTITUTE(SUBSTITUTE(UPPER($G$1018),"，",","),"、",","),"；",",")," ",""))))</formula>
    </cfRule>
    <cfRule type="expression" dxfId="1358" priority="362">
      <formula>AND($B$1026&lt;&gt;"",$A1020&lt;&gt;"",ISNUMBER(SEARCH(LEFT($A1020,1),SUBSTITUTE(SUBSTITUTE(SUBSTITUTE(SUBSTITUTE(UPPER($B$1026),"，",","),"、",","),"；",",")," ",""))),NOT(ISNUMBER(SEARCH(LEFT($A1020,1),SUBSTITUTE(SUBSTITUTE(SUBSTITUTE(SUBSTITUTE(UPPER($G$1018),"，",","),"、",","),"；",",")," ","")))))</formula>
    </cfRule>
  </conditionalFormatting>
  <conditionalFormatting sqref="A1033:B1038">
    <cfRule type="expression" dxfId="1357" priority="363">
      <formula>AND($B$1039&lt;&gt;"",$A1033&lt;&gt;"",ISNUMBER(SEARCH(LEFT($A1033,1),SUBSTITUTE(SUBSTITUTE(SUBSTITUTE(SUBSTITUTE(UPPER($G$1031),"，",","),"、",","),"；",",")," ",""))))</formula>
    </cfRule>
    <cfRule type="expression" dxfId="1356" priority="364">
      <formula>AND($B$1039&lt;&gt;"",$A1033&lt;&gt;"",ISNUMBER(SEARCH(LEFT($A1033,1),SUBSTITUTE(SUBSTITUTE(SUBSTITUTE(SUBSTITUTE(UPPER($B$1039),"，",","),"、",","),"；",",")," ",""))),NOT(ISNUMBER(SEARCH(LEFT($A1033,1),SUBSTITUTE(SUBSTITUTE(SUBSTITUTE(SUBSTITUTE(UPPER($G$1031),"，",","),"、",","),"；",",")," ","")))))</formula>
    </cfRule>
  </conditionalFormatting>
  <conditionalFormatting sqref="A1046:B1051">
    <cfRule type="expression" dxfId="1355" priority="365">
      <formula>AND($B$1052&lt;&gt;"",$A1046&lt;&gt;"",ISNUMBER(SEARCH(LEFT($A1046,1),SUBSTITUTE(SUBSTITUTE(SUBSTITUTE(SUBSTITUTE(UPPER($G$1044),"，",","),"、",","),"；",",")," ",""))))</formula>
    </cfRule>
    <cfRule type="expression" dxfId="1354" priority="366">
      <formula>AND($B$1052&lt;&gt;"",$A1046&lt;&gt;"",ISNUMBER(SEARCH(LEFT($A1046,1),SUBSTITUTE(SUBSTITUTE(SUBSTITUTE(SUBSTITUTE(UPPER($B$1052),"，",","),"、",","),"；",",")," ",""))),NOT(ISNUMBER(SEARCH(LEFT($A1046,1),SUBSTITUTE(SUBSTITUTE(SUBSTITUTE(SUBSTITUTE(UPPER($G$1044),"，",","),"、",","),"；",",")," ","")))))</formula>
    </cfRule>
  </conditionalFormatting>
  <conditionalFormatting sqref="A1059:B1064">
    <cfRule type="expression" dxfId="1353" priority="367">
      <formula>AND($B$1065&lt;&gt;"",$A1059&lt;&gt;"",ISNUMBER(SEARCH(LEFT($A1059,1),SUBSTITUTE(SUBSTITUTE(SUBSTITUTE(SUBSTITUTE(UPPER($G$1057),"，",","),"、",","),"；",",")," ",""))))</formula>
    </cfRule>
    <cfRule type="expression" dxfId="1352" priority="368">
      <formula>AND($B$1065&lt;&gt;"",$A1059&lt;&gt;"",ISNUMBER(SEARCH(LEFT($A1059,1),SUBSTITUTE(SUBSTITUTE(SUBSTITUTE(SUBSTITUTE(UPPER($B$1065),"，",","),"、",","),"；",",")," ",""))),NOT(ISNUMBER(SEARCH(LEFT($A1059,1),SUBSTITUTE(SUBSTITUTE(SUBSTITUTE(SUBSTITUTE(UPPER($G$1057),"，",","),"、",","),"；",",")," ","")))))</formula>
    </cfRule>
  </conditionalFormatting>
  <conditionalFormatting sqref="A1072:B1077">
    <cfRule type="expression" dxfId="1351" priority="369">
      <formula>AND($B$1078&lt;&gt;"",$A1072&lt;&gt;"",ISNUMBER(SEARCH(LEFT($A1072,1),SUBSTITUTE(SUBSTITUTE(SUBSTITUTE(SUBSTITUTE(UPPER($G$1070),"，",","),"、",","),"；",",")," ",""))))</formula>
    </cfRule>
    <cfRule type="expression" dxfId="1350" priority="370">
      <formula>AND($B$1078&lt;&gt;"",$A1072&lt;&gt;"",ISNUMBER(SEARCH(LEFT($A1072,1),SUBSTITUTE(SUBSTITUTE(SUBSTITUTE(SUBSTITUTE(UPPER($B$1078),"，",","),"、",","),"；",",")," ",""))),NOT(ISNUMBER(SEARCH(LEFT($A1072,1),SUBSTITUTE(SUBSTITUTE(SUBSTITUTE(SUBSTITUTE(UPPER($G$1070),"，",","),"、",","),"；",",")," ","")))))</formula>
    </cfRule>
  </conditionalFormatting>
  <conditionalFormatting sqref="A1085:B1090">
    <cfRule type="expression" dxfId="1349" priority="371">
      <formula>AND($B$1091&lt;&gt;"",$A1085&lt;&gt;"",ISNUMBER(SEARCH(LEFT($A1085,1),SUBSTITUTE(SUBSTITUTE(SUBSTITUTE(SUBSTITUTE(UPPER($G$1083),"，",","),"、",","),"；",",")," ",""))))</formula>
    </cfRule>
    <cfRule type="expression" dxfId="1348" priority="372">
      <formula>AND($B$1091&lt;&gt;"",$A1085&lt;&gt;"",ISNUMBER(SEARCH(LEFT($A1085,1),SUBSTITUTE(SUBSTITUTE(SUBSTITUTE(SUBSTITUTE(UPPER($B$1091),"，",","),"、",","),"；",",")," ",""))),NOT(ISNUMBER(SEARCH(LEFT($A1085,1),SUBSTITUTE(SUBSTITUTE(SUBSTITUTE(SUBSTITUTE(UPPER($G$1083),"，",","),"、",","),"；",",")," ","")))))</formula>
    </cfRule>
  </conditionalFormatting>
  <conditionalFormatting sqref="A1098:B1103">
    <cfRule type="expression" dxfId="1347" priority="373">
      <formula>AND($B$1104&lt;&gt;"",$A1098&lt;&gt;"",ISNUMBER(SEARCH(LEFT($A1098,1),SUBSTITUTE(SUBSTITUTE(SUBSTITUTE(SUBSTITUTE(UPPER($G$1096),"，",","),"、",","),"；",",")," ",""))))</formula>
    </cfRule>
    <cfRule type="expression" dxfId="1346" priority="374">
      <formula>AND($B$1104&lt;&gt;"",$A1098&lt;&gt;"",ISNUMBER(SEARCH(LEFT($A1098,1),SUBSTITUTE(SUBSTITUTE(SUBSTITUTE(SUBSTITUTE(UPPER($B$1104),"，",","),"、",","),"；",",")," ",""))),NOT(ISNUMBER(SEARCH(LEFT($A1098,1),SUBSTITUTE(SUBSTITUTE(SUBSTITUTE(SUBSTITUTE(UPPER($G$1096),"，",","),"、",","),"；",",")," ","")))))</formula>
    </cfRule>
  </conditionalFormatting>
  <conditionalFormatting sqref="A1111:B1116">
    <cfRule type="expression" dxfId="1345" priority="375">
      <formula>AND($B$1117&lt;&gt;"",$A1111&lt;&gt;"",ISNUMBER(SEARCH(LEFT($A1111,1),SUBSTITUTE(SUBSTITUTE(SUBSTITUTE(SUBSTITUTE(UPPER($G$1109),"，",","),"、",","),"；",",")," ",""))))</formula>
    </cfRule>
    <cfRule type="expression" dxfId="1344" priority="376">
      <formula>AND($B$1117&lt;&gt;"",$A1111&lt;&gt;"",ISNUMBER(SEARCH(LEFT($A1111,1),SUBSTITUTE(SUBSTITUTE(SUBSTITUTE(SUBSTITUTE(UPPER($B$1117),"，",","),"、",","),"；",",")," ",""))),NOT(ISNUMBER(SEARCH(LEFT($A1111,1),SUBSTITUTE(SUBSTITUTE(SUBSTITUTE(SUBSTITUTE(UPPER($G$1109),"，",","),"、",","),"；",",")," ","")))))</formula>
    </cfRule>
  </conditionalFormatting>
  <conditionalFormatting sqref="A1124:B1129">
    <cfRule type="expression" dxfId="1343" priority="377">
      <formula>AND($B$1130&lt;&gt;"",$A1124&lt;&gt;"",ISNUMBER(SEARCH(LEFT($A1124,1),SUBSTITUTE(SUBSTITUTE(SUBSTITUTE(SUBSTITUTE(UPPER($G$1122),"，",","),"、",","),"；",",")," ",""))))</formula>
    </cfRule>
    <cfRule type="expression" dxfId="1342" priority="378">
      <formula>AND($B$1130&lt;&gt;"",$A1124&lt;&gt;"",ISNUMBER(SEARCH(LEFT($A1124,1),SUBSTITUTE(SUBSTITUTE(SUBSTITUTE(SUBSTITUTE(UPPER($B$1130),"，",","),"、",","),"；",",")," ",""))),NOT(ISNUMBER(SEARCH(LEFT($A1124,1),SUBSTITUTE(SUBSTITUTE(SUBSTITUTE(SUBSTITUTE(UPPER($G$1122),"，",","),"、",","),"；",",")," ","")))))</formula>
    </cfRule>
  </conditionalFormatting>
  <conditionalFormatting sqref="A1137:B1142">
    <cfRule type="expression" dxfId="1341" priority="379">
      <formula>AND($B$1143&lt;&gt;"",$A1137&lt;&gt;"",ISNUMBER(SEARCH(LEFT($A1137,1),SUBSTITUTE(SUBSTITUTE(SUBSTITUTE(SUBSTITUTE(UPPER($G$1135),"，",","),"、",","),"；",",")," ",""))))</formula>
    </cfRule>
    <cfRule type="expression" dxfId="1340" priority="380">
      <formula>AND($B$1143&lt;&gt;"",$A1137&lt;&gt;"",ISNUMBER(SEARCH(LEFT($A1137,1),SUBSTITUTE(SUBSTITUTE(SUBSTITUTE(SUBSTITUTE(UPPER($B$1143),"，",","),"、",","),"；",",")," ",""))),NOT(ISNUMBER(SEARCH(LEFT($A1137,1),SUBSTITUTE(SUBSTITUTE(SUBSTITUTE(SUBSTITUTE(UPPER($G$1135),"，",","),"、",","),"；",",")," ","")))))</formula>
    </cfRule>
  </conditionalFormatting>
  <conditionalFormatting sqref="A1150:B1155">
    <cfRule type="expression" dxfId="1339" priority="381">
      <formula>AND($B$1156&lt;&gt;"",$A1150&lt;&gt;"",ISNUMBER(SEARCH(LEFT($A1150,1),SUBSTITUTE(SUBSTITUTE(SUBSTITUTE(SUBSTITUTE(UPPER($G$1148),"，",","),"、",","),"；",",")," ",""))))</formula>
    </cfRule>
    <cfRule type="expression" dxfId="1338" priority="382">
      <formula>AND($B$1156&lt;&gt;"",$A1150&lt;&gt;"",ISNUMBER(SEARCH(LEFT($A1150,1),SUBSTITUTE(SUBSTITUTE(SUBSTITUTE(SUBSTITUTE(UPPER($B$1156),"，",","),"、",","),"；",",")," ",""))),NOT(ISNUMBER(SEARCH(LEFT($A1150,1),SUBSTITUTE(SUBSTITUTE(SUBSTITUTE(SUBSTITUTE(UPPER($G$1148),"，",","),"、",","),"；",",")," ","")))))</formula>
    </cfRule>
  </conditionalFormatting>
  <conditionalFormatting sqref="A1163:B1168">
    <cfRule type="expression" dxfId="1337" priority="383">
      <formula>AND($B$1169&lt;&gt;"",$A1163&lt;&gt;"",ISNUMBER(SEARCH(LEFT($A1163,1),SUBSTITUTE(SUBSTITUTE(SUBSTITUTE(SUBSTITUTE(UPPER($G$1161),"，",","),"、",","),"；",",")," ",""))))</formula>
    </cfRule>
    <cfRule type="expression" dxfId="1336" priority="384">
      <formula>AND($B$1169&lt;&gt;"",$A1163&lt;&gt;"",ISNUMBER(SEARCH(LEFT($A1163,1),SUBSTITUTE(SUBSTITUTE(SUBSTITUTE(SUBSTITUTE(UPPER($B$1169),"，",","),"、",","),"；",",")," ",""))),NOT(ISNUMBER(SEARCH(LEFT($A1163,1),SUBSTITUTE(SUBSTITUTE(SUBSTITUTE(SUBSTITUTE(UPPER($G$1161),"，",","),"、",","),"；",",")," ","")))))</formula>
    </cfRule>
  </conditionalFormatting>
  <conditionalFormatting sqref="A1176:B1181">
    <cfRule type="expression" dxfId="1335" priority="385">
      <formula>AND($B$1182&lt;&gt;"",$A1176&lt;&gt;"",ISNUMBER(SEARCH(LEFT($A1176,1),SUBSTITUTE(SUBSTITUTE(SUBSTITUTE(SUBSTITUTE(UPPER($G$1174),"，",","),"、",","),"；",",")," ",""))))</formula>
    </cfRule>
    <cfRule type="expression" dxfId="1334" priority="386">
      <formula>AND($B$1182&lt;&gt;"",$A1176&lt;&gt;"",ISNUMBER(SEARCH(LEFT($A1176,1),SUBSTITUTE(SUBSTITUTE(SUBSTITUTE(SUBSTITUTE(UPPER($B$1182),"，",","),"、",","),"；",",")," ",""))),NOT(ISNUMBER(SEARCH(LEFT($A1176,1),SUBSTITUTE(SUBSTITUTE(SUBSTITUTE(SUBSTITUTE(UPPER($G$1174),"，",","),"、",","),"；",",")," ","")))))</formula>
    </cfRule>
  </conditionalFormatting>
  <conditionalFormatting sqref="A1189:B1194">
    <cfRule type="expression" dxfId="1333" priority="387">
      <formula>AND($B$1195&lt;&gt;"",$A1189&lt;&gt;"",ISNUMBER(SEARCH(LEFT($A1189,1),SUBSTITUTE(SUBSTITUTE(SUBSTITUTE(SUBSTITUTE(UPPER($G$1187),"，",","),"、",","),"；",",")," ",""))))</formula>
    </cfRule>
    <cfRule type="expression" dxfId="1332" priority="388">
      <formula>AND($B$1195&lt;&gt;"",$A1189&lt;&gt;"",ISNUMBER(SEARCH(LEFT($A1189,1),SUBSTITUTE(SUBSTITUTE(SUBSTITUTE(SUBSTITUTE(UPPER($B$1195),"，",","),"、",","),"；",",")," ",""))),NOT(ISNUMBER(SEARCH(LEFT($A1189,1),SUBSTITUTE(SUBSTITUTE(SUBSTITUTE(SUBSTITUTE(UPPER($G$1187),"，",","),"、",","),"；",",")," ","")))))</formula>
    </cfRule>
  </conditionalFormatting>
  <conditionalFormatting sqref="A1202:B1207">
    <cfRule type="expression" dxfId="1331" priority="389">
      <formula>AND($B$1208&lt;&gt;"",$A1202&lt;&gt;"",ISNUMBER(SEARCH(LEFT($A1202,1),SUBSTITUTE(SUBSTITUTE(SUBSTITUTE(SUBSTITUTE(UPPER($G$1200),"，",","),"、",","),"；",",")," ",""))))</formula>
    </cfRule>
    <cfRule type="expression" dxfId="1330" priority="390">
      <formula>AND($B$1208&lt;&gt;"",$A1202&lt;&gt;"",ISNUMBER(SEARCH(LEFT($A1202,1),SUBSTITUTE(SUBSTITUTE(SUBSTITUTE(SUBSTITUTE(UPPER($B$1208),"，",","),"、",","),"；",",")," ",""))),NOT(ISNUMBER(SEARCH(LEFT($A1202,1),SUBSTITUTE(SUBSTITUTE(SUBSTITUTE(SUBSTITUTE(UPPER($G$1200),"，",","),"、",","),"；",",")," ","")))))</formula>
    </cfRule>
  </conditionalFormatting>
  <conditionalFormatting sqref="A1215:B1220">
    <cfRule type="expression" dxfId="1329" priority="391">
      <formula>AND($B$1221&lt;&gt;"",$A1215&lt;&gt;"",ISNUMBER(SEARCH(LEFT($A1215,1),SUBSTITUTE(SUBSTITUTE(SUBSTITUTE(SUBSTITUTE(UPPER($G$1213),"，",","),"、",","),"；",",")," ",""))))</formula>
    </cfRule>
    <cfRule type="expression" dxfId="1328" priority="392">
      <formula>AND($B$1221&lt;&gt;"",$A1215&lt;&gt;"",ISNUMBER(SEARCH(LEFT($A1215,1),SUBSTITUTE(SUBSTITUTE(SUBSTITUTE(SUBSTITUTE(UPPER($B$1221),"，",","),"、",","),"；",",")," ",""))),NOT(ISNUMBER(SEARCH(LEFT($A1215,1),SUBSTITUTE(SUBSTITUTE(SUBSTITUTE(SUBSTITUTE(UPPER($G$1213),"，",","),"、",","),"；",",")," ","")))))</formula>
    </cfRule>
  </conditionalFormatting>
  <conditionalFormatting sqref="A1228:B1233">
    <cfRule type="expression" dxfId="1327" priority="393">
      <formula>AND($B$1234&lt;&gt;"",$A1228&lt;&gt;"",ISNUMBER(SEARCH(LEFT($A1228,1),SUBSTITUTE(SUBSTITUTE(SUBSTITUTE(SUBSTITUTE(UPPER($G$1226),"，",","),"、",","),"；",",")," ",""))))</formula>
    </cfRule>
    <cfRule type="expression" dxfId="1326" priority="394">
      <formula>AND($B$1234&lt;&gt;"",$A1228&lt;&gt;"",ISNUMBER(SEARCH(LEFT($A1228,1),SUBSTITUTE(SUBSTITUTE(SUBSTITUTE(SUBSTITUTE(UPPER($B$1234),"，",","),"、",","),"；",",")," ",""))),NOT(ISNUMBER(SEARCH(LEFT($A1228,1),SUBSTITUTE(SUBSTITUTE(SUBSTITUTE(SUBSTITUTE(UPPER($G$1226),"，",","),"、",","),"；",",")," ","")))))</formula>
    </cfRule>
  </conditionalFormatting>
  <conditionalFormatting sqref="A1241:B1246">
    <cfRule type="expression" dxfId="1325" priority="395">
      <formula>AND($B$1247&lt;&gt;"",$A1241&lt;&gt;"",ISNUMBER(SEARCH(LEFT($A1241,1),SUBSTITUTE(SUBSTITUTE(SUBSTITUTE(SUBSTITUTE(UPPER($G$1239),"，",","),"、",","),"；",",")," ",""))))</formula>
    </cfRule>
    <cfRule type="expression" dxfId="1324" priority="396">
      <formula>AND($B$1247&lt;&gt;"",$A1241&lt;&gt;"",ISNUMBER(SEARCH(LEFT($A1241,1),SUBSTITUTE(SUBSTITUTE(SUBSTITUTE(SUBSTITUTE(UPPER($B$1247),"，",","),"、",","),"；",",")," ",""))),NOT(ISNUMBER(SEARCH(LEFT($A1241,1),SUBSTITUTE(SUBSTITUTE(SUBSTITUTE(SUBSTITUTE(UPPER($G$1239),"，",","),"、",","),"；",",")," ","")))))</formula>
    </cfRule>
  </conditionalFormatting>
  <conditionalFormatting sqref="A1254:B1259">
    <cfRule type="expression" dxfId="1323" priority="397">
      <formula>AND($B$1260&lt;&gt;"",$A1254&lt;&gt;"",ISNUMBER(SEARCH(LEFT($A1254,1),SUBSTITUTE(SUBSTITUTE(SUBSTITUTE(SUBSTITUTE(UPPER($G$1252),"，",","),"、",","),"；",",")," ",""))))</formula>
    </cfRule>
    <cfRule type="expression" dxfId="1322" priority="398">
      <formula>AND($B$1260&lt;&gt;"",$A1254&lt;&gt;"",ISNUMBER(SEARCH(LEFT($A1254,1),SUBSTITUTE(SUBSTITUTE(SUBSTITUTE(SUBSTITUTE(UPPER($B$1260),"，",","),"、",","),"；",",")," ",""))),NOT(ISNUMBER(SEARCH(LEFT($A1254,1),SUBSTITUTE(SUBSTITUTE(SUBSTITUTE(SUBSTITUTE(UPPER($G$1252),"，",","),"、",","),"；",",")," ","")))))</formula>
    </cfRule>
  </conditionalFormatting>
  <conditionalFormatting sqref="A1267:B1272">
    <cfRule type="expression" dxfId="1321" priority="399">
      <formula>AND($B$1273&lt;&gt;"",$A1267&lt;&gt;"",ISNUMBER(SEARCH(LEFT($A1267,1),SUBSTITUTE(SUBSTITUTE(SUBSTITUTE(SUBSTITUTE(UPPER($G$1265),"，",","),"、",","),"；",",")," ",""))))</formula>
    </cfRule>
    <cfRule type="expression" dxfId="1320" priority="400">
      <formula>AND($B$1273&lt;&gt;"",$A1267&lt;&gt;"",ISNUMBER(SEARCH(LEFT($A1267,1),SUBSTITUTE(SUBSTITUTE(SUBSTITUTE(SUBSTITUTE(UPPER($B$1273),"，",","),"、",","),"；",",")," ",""))),NOT(ISNUMBER(SEARCH(LEFT($A1267,1),SUBSTITUTE(SUBSTITUTE(SUBSTITUTE(SUBSTITUTE(UPPER($G$1265),"，",","),"、",","),"；",",")," ","")))))</formula>
    </cfRule>
  </conditionalFormatting>
  <conditionalFormatting sqref="A1280:B1285">
    <cfRule type="expression" dxfId="1319" priority="401">
      <formula>AND($B$1286&lt;&gt;"",$A1280&lt;&gt;"",ISNUMBER(SEARCH(LEFT($A1280,1),SUBSTITUTE(SUBSTITUTE(SUBSTITUTE(SUBSTITUTE(UPPER($G$1278),"，",","),"、",","),"；",",")," ",""))))</formula>
    </cfRule>
    <cfRule type="expression" dxfId="1318" priority="402">
      <formula>AND($B$1286&lt;&gt;"",$A1280&lt;&gt;"",ISNUMBER(SEARCH(LEFT($A1280,1),SUBSTITUTE(SUBSTITUTE(SUBSTITUTE(SUBSTITUTE(UPPER($B$1286),"，",","),"、",","),"；",",")," ",""))),NOT(ISNUMBER(SEARCH(LEFT($A1280,1),SUBSTITUTE(SUBSTITUTE(SUBSTITUTE(SUBSTITUTE(UPPER($G$1278),"，",","),"、",","),"；",",")," ","")))))</formula>
    </cfRule>
  </conditionalFormatting>
  <conditionalFormatting sqref="A1293:B1298">
    <cfRule type="expression" dxfId="1317" priority="403">
      <formula>AND($B$1299&lt;&gt;"",$A1293&lt;&gt;"",ISNUMBER(SEARCH(LEFT($A1293,1),SUBSTITUTE(SUBSTITUTE(SUBSTITUTE(SUBSTITUTE(UPPER($G$1291),"，",","),"、",","),"；",",")," ",""))))</formula>
    </cfRule>
    <cfRule type="expression" dxfId="1316" priority="404">
      <formula>AND($B$1299&lt;&gt;"",$A1293&lt;&gt;"",ISNUMBER(SEARCH(LEFT($A1293,1),SUBSTITUTE(SUBSTITUTE(SUBSTITUTE(SUBSTITUTE(UPPER($B$1299),"，",","),"、",","),"；",",")," ",""))),NOT(ISNUMBER(SEARCH(LEFT($A1293,1),SUBSTITUTE(SUBSTITUTE(SUBSTITUTE(SUBSTITUTE(UPPER($G$1291),"，",","),"、",","),"；",",")," ","")))))</formula>
    </cfRule>
  </conditionalFormatting>
  <conditionalFormatting sqref="B52:C53">
    <cfRule type="expression" dxfId="1315" priority="140">
      <formula>AND($D52&lt;&gt;"",OR($A52="A:",$A52="B:",$A52="C:",$A52="D:",$A52="E:",$A52="F:"),ISNUMBER(SEARCH(LEFT($A52,1),SUBSTITUTE(SUBSTITUTE(SUBSTITUTE($D52," ",""),"、",","),"，",","))),NOT(ISNUMBER(SEARCH(LEFT($A52,1),SUBSTITUTE(SUBSTITUTE(SUBSTITUTE($G52," ",""),"、",","),"，",",")))))</formula>
    </cfRule>
    <cfRule type="expression" dxfId="1314" priority="139">
      <formula>AND($D52&lt;&gt;"",OR($A52="A:",$A52="B:",$A52="C:",$A52="D:",$A52="E:",$A52="F:"),ISNUMBER(SEARCH(LEFT($A52,1),SUBSTITUTE(SUBSTITUTE(SUBSTITUTE($G52," ",""),"、",","),"，",","))))</formula>
    </cfRule>
  </conditionalFormatting>
  <dataValidations count="1">
    <dataValidation type="list" allowBlank="1" showInputMessage="1" showErrorMessage="1" sqref="B12 B25 B38 B51 B64 B77 B90 B103 B116 B129 B142 B155 B168 B181 B194 B207 B220 B233 B246 B259 B272 B285 B298 B311 B324 B337 B350 B363 B376 B389 B402 B415 B428 B441 B454 B467 B480 B493 B506 B519 B532 B545 B558 B571 B584 B597 B610 B623 B636 B649 B662 B675 B688 B701 B714 B727 B740 B753 B766 B779 B792 B805 B818 B831 B844 B857 B870 B883 B896 B909 B922 B935 B948 B961 B974 B987 B1000 B1013 B1026 B1039 B1052 B1065 B1078 B1091 B1104 B1117 B1130 B1143 B1156 B1169 B1182 B1195 B1208 B1221 B1234 B1247 B1260 B1273 B1286 B1299" xr:uid="{8E63004E-6DC0-4E2B-A9B2-A7475C93A387}">
      <formula1>"A,B,C,D,E,F"</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B8C69-B9E3-47F1-BD6E-B807AA201517}">
  <dimension ref="A1:XFC1304"/>
  <sheetViews>
    <sheetView showGridLines="0" workbookViewId="0">
      <pane ySplit="3" topLeftCell="A12" activePane="bottomLeft" state="frozen"/>
      <selection pane="bottomLeft" activeCell="B12" sqref="B12 B25 B38 B51 B64 B77 B90 B103 B116 B129 B142 B155 B168 B181 B194 B207 B220 B233 B246 B259 B272 B285 B298 B311 B324 B337 B350 B363 B376 B389 B402 B415 B428 B441 B454 B467 B480 B493 B506 B519 B532 B545 B558 B571 B584 B597 B610 B623 B636 B649 B662 B675 B688 B701 B714 B727 B740 B753 B766 B779 B792 B805 B818 B831 B844 B857 B870 B883 B896 B909 B922 B935 B948 B961 B974 B987 B1000 B1013 B1026 B1039 B1052 B1065 B1078 B1091 B1104 B1117 B1130 B1143 B1156 B1169 B1182 B1195 B1208 B1221 B1234 B1247 B1260 B1273 B1286 B1299"/>
    </sheetView>
  </sheetViews>
  <sheetFormatPr defaultColWidth="9" defaultRowHeight="14.25"/>
  <cols>
    <col min="1" max="1" width="11.75" style="3" customWidth="1"/>
    <col min="2" max="2" width="13.375" style="26" customWidth="1"/>
    <col min="3" max="3" width="166.75" style="4" customWidth="1"/>
    <col min="4" max="4" width="3.125" hidden="1" customWidth="1"/>
    <col min="5" max="5" width="9" hidden="1" customWidth="1"/>
    <col min="6" max="6" width="5.125" hidden="1" customWidth="1"/>
    <col min="7" max="7" width="2.25" hidden="1" customWidth="1"/>
    <col min="8" max="8" width="13.25" style="2" hidden="1" customWidth="1"/>
    <col min="9" max="16382" width="9" customWidth="1"/>
    <col min="16383" max="16383" width="8.125" customWidth="1"/>
    <col min="16384" max="16384" width="21.125" hidden="1" customWidth="1"/>
  </cols>
  <sheetData>
    <row r="1" spans="1:8" ht="25.5" thickBot="1">
      <c r="A1" s="68" t="s">
        <v>3836</v>
      </c>
      <c r="B1" s="68"/>
      <c r="C1" s="68"/>
      <c r="D1" s="6"/>
      <c r="E1" s="6"/>
      <c r="F1" s="6"/>
      <c r="G1" s="6"/>
      <c r="H1" s="6"/>
    </row>
    <row r="2" spans="1:8" ht="18.75" thickBot="1">
      <c r="A2" s="69" t="s">
        <v>20</v>
      </c>
      <c r="B2" s="69"/>
      <c r="C2" s="70"/>
      <c r="D2" s="6"/>
      <c r="E2" s="6"/>
      <c r="F2" s="6"/>
      <c r="G2" s="6"/>
      <c r="H2" s="6"/>
    </row>
    <row r="3" spans="1:8" ht="17.25" thickBot="1">
      <c r="A3" s="71" t="str" cm="1">
        <f t="array" ref="A3">"📊 进度：已作答 "&amp;SUMPRODUCT(--(MOD(ROW($B$12:$B$1299)-12,13)=0),--($B$12:$B$1299&lt;&gt;""))&amp;"/100  |  正确 "&amp;SUMPRODUCT(--(MOD(ROW($B$13:$B$1300)-13,13)=0),--ISNUMBER(SEARCH("✅正确",$B$13:$B$1300)))&amp;"  |  正确率 "&amp;IFERROR(TEXT(SUMPRODUCT(--(MOD(ROW($B$13:$B$1300)-13,13)=0),--ISNUMBER(SEARCH("✅正确",$B$13:$B$1300)))/SUMPRODUCT(--(MOD(ROW($B$12:$B$1299)-12,13)=0),--($B$12:$B$1299&lt;&gt;"")),"0.0%"),"0.0%")</f>
        <v>📊 进度：已作答 0/100  |  正确 0  |  正确率 0.0%</v>
      </c>
      <c r="B3" s="71"/>
      <c r="C3" s="72"/>
      <c r="D3" s="6"/>
      <c r="E3" s="6"/>
      <c r="F3" s="6"/>
      <c r="G3" s="6"/>
      <c r="H3" s="6"/>
    </row>
    <row r="4" spans="1:8" s="17" customFormat="1" ht="58.5" customHeight="1" thickTop="1" thickBot="1">
      <c r="A4" s="8" t="s">
        <v>4282</v>
      </c>
      <c r="B4" s="56" t="s">
        <v>4122</v>
      </c>
      <c r="C4" s="73"/>
      <c r="D4" s="6"/>
      <c r="E4" s="6"/>
      <c r="F4" s="6">
        <v>501</v>
      </c>
      <c r="G4" s="6" t="s">
        <v>15</v>
      </c>
      <c r="H4" s="6" t="s">
        <v>3888</v>
      </c>
    </row>
    <row r="5" spans="1:8" ht="18.75" customHeight="1">
      <c r="A5" s="9"/>
      <c r="B5" s="74"/>
      <c r="C5" s="75"/>
      <c r="D5" s="6"/>
      <c r="E5" s="6"/>
      <c r="F5" s="6"/>
      <c r="G5" s="6"/>
      <c r="H5" s="6"/>
    </row>
    <row r="6" spans="1:8" ht="18.75" customHeight="1">
      <c r="A6" s="10" t="s">
        <v>107</v>
      </c>
      <c r="B6" s="64" t="s">
        <v>4338</v>
      </c>
      <c r="C6" s="65"/>
      <c r="D6" s="6"/>
      <c r="E6" s="6"/>
      <c r="F6" s="6"/>
      <c r="G6" s="6"/>
      <c r="H6" s="6"/>
    </row>
    <row r="7" spans="1:8" ht="18.75" customHeight="1">
      <c r="A7" s="10" t="s">
        <v>108</v>
      </c>
      <c r="B7" s="64" t="s">
        <v>3887</v>
      </c>
      <c r="C7" s="65"/>
      <c r="D7" s="6"/>
      <c r="E7" s="6"/>
      <c r="F7" s="6"/>
      <c r="G7" s="6"/>
      <c r="H7" s="6"/>
    </row>
    <row r="8" spans="1:8" ht="18.75" customHeight="1">
      <c r="A8" s="10" t="s">
        <v>109</v>
      </c>
      <c r="B8" s="64" t="s">
        <v>4339</v>
      </c>
      <c r="C8" s="65"/>
      <c r="D8" s="6"/>
      <c r="E8" s="6"/>
      <c r="F8" s="6"/>
      <c r="G8" s="6"/>
      <c r="H8" s="6"/>
    </row>
    <row r="9" spans="1:8" ht="18.75" customHeight="1">
      <c r="A9" s="10" t="s">
        <v>110</v>
      </c>
      <c r="B9" s="64" t="s">
        <v>4340</v>
      </c>
      <c r="C9" s="65"/>
      <c r="D9" s="6"/>
      <c r="E9" s="6"/>
      <c r="F9" s="6"/>
      <c r="G9" s="6"/>
      <c r="H9" s="6"/>
    </row>
    <row r="10" spans="1:8" ht="18.75" customHeight="1">
      <c r="A10" s="10"/>
      <c r="B10" s="62"/>
      <c r="C10" s="63"/>
      <c r="D10" s="6"/>
      <c r="E10" s="6"/>
      <c r="F10" s="6"/>
      <c r="G10" s="6"/>
      <c r="H10" s="6"/>
    </row>
    <row r="11" spans="1:8" ht="18.75" customHeight="1" thickBot="1">
      <c r="A11" s="10"/>
      <c r="B11" s="66"/>
      <c r="C11" s="67"/>
      <c r="D11" s="6"/>
      <c r="E11" s="6"/>
      <c r="F11" s="6"/>
      <c r="G11" s="6"/>
      <c r="H11" s="6"/>
    </row>
    <row r="12" spans="1:8" ht="18.75" customHeight="1" thickBot="1">
      <c r="A12" s="11" t="s">
        <v>111</v>
      </c>
      <c r="B12" s="25"/>
      <c r="C12" s="7"/>
      <c r="D12" s="6"/>
      <c r="E12" s="6"/>
      <c r="F12" s="6"/>
      <c r="G12" s="6"/>
      <c r="H12" s="6"/>
    </row>
    <row r="13" spans="1:8" ht="18.75" customHeight="1">
      <c r="A13" s="10" t="s">
        <v>112</v>
      </c>
      <c r="B13" s="34" t="str">
        <f>_xlfn.LET(_xlpm.inp,$B$12,_xlpm.nInp,_xlfn.LET(_xlpm.raw,UPPER(TRIM($B$12)),_xlpm.clean,SUBSTITUTE(SUBSTITUTE(SUBSTITUTE(SUBSTITUTE(SUBSTITUTE(_xlpm.raw,"，",","),"、",","),"；",","),"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 s="19"/>
      <c r="D13" s="6"/>
      <c r="E13" s="6"/>
      <c r="F13" s="6"/>
      <c r="G13" s="6"/>
      <c r="H13" s="6"/>
    </row>
    <row r="14" spans="1:8" ht="18.75" customHeight="1">
      <c r="A14" s="10" t="s">
        <v>113</v>
      </c>
      <c r="B14" s="35" t="str">
        <f>_xlfn.LET(_xlpm.inp,$B$12,_xlpm.nStd,_xlfn.LET(_xlpm.raw,UPPER(TRIM($G$4)),_xlpm.clean,SUBSTITUTE(SUBSTITUTE(SUBSTITUTE(SUBSTITUTE(SUBSTITUTE(_xlpm.raw,"，",","),"、",","),"；",","),"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 s="18"/>
      <c r="D14" s="6"/>
      <c r="E14" s="6"/>
      <c r="F14" s="6"/>
      <c r="G14" s="6"/>
      <c r="H14" s="6"/>
    </row>
    <row r="15" spans="1:8" ht="76.5" customHeight="1">
      <c r="A15" s="37" t="s">
        <v>114</v>
      </c>
      <c r="B15" s="52" t="str">
        <f>_xlfn.LET(_xlpm.inp,$B$12,_xlpm.p,$H$4,IF(OR(LEN(TRIM(_xlpm.inp))=0,LEN(TRIM(_xlpm.p))=0,_xlpm.p=0),"",_xlpm.p))</f>
        <v/>
      </c>
      <c r="C15" s="53"/>
      <c r="D15" s="6"/>
      <c r="E15" s="6"/>
      <c r="F15" s="6"/>
      <c r="G15" s="6"/>
      <c r="H15" s="6"/>
    </row>
    <row r="16" spans="1:8" ht="18.75" customHeight="1" thickBot="1">
      <c r="A16" s="12"/>
      <c r="B16" s="54"/>
      <c r="C16" s="55"/>
      <c r="D16" s="6"/>
      <c r="E16" s="6"/>
      <c r="F16" s="6"/>
      <c r="G16" s="6"/>
      <c r="H16" s="6"/>
    </row>
    <row r="17" spans="1:8" ht="58.5" customHeight="1" thickTop="1" thickBot="1">
      <c r="A17" s="8" t="s">
        <v>4283</v>
      </c>
      <c r="B17" s="56" t="s">
        <v>4123</v>
      </c>
      <c r="C17" s="57"/>
      <c r="D17" s="6"/>
      <c r="E17" s="6"/>
      <c r="F17" s="6">
        <v>502</v>
      </c>
      <c r="G17" s="6" t="s">
        <v>14</v>
      </c>
      <c r="H17" s="6" t="s">
        <v>3893</v>
      </c>
    </row>
    <row r="18" spans="1:8" ht="18.75" customHeight="1">
      <c r="A18" s="13"/>
      <c r="B18" s="58"/>
      <c r="C18" s="59"/>
      <c r="D18" s="6"/>
      <c r="E18" s="6"/>
      <c r="F18" s="6"/>
      <c r="G18" s="6"/>
      <c r="H18" s="6"/>
    </row>
    <row r="19" spans="1:8" ht="18.75" customHeight="1">
      <c r="A19" s="14" t="s">
        <v>107</v>
      </c>
      <c r="B19" s="60" t="s">
        <v>3889</v>
      </c>
      <c r="C19" s="61"/>
      <c r="D19" s="6"/>
      <c r="E19" s="6"/>
      <c r="F19" s="6"/>
      <c r="G19" s="6"/>
      <c r="H19" s="6"/>
    </row>
    <row r="20" spans="1:8" ht="18.75" customHeight="1">
      <c r="A20" s="14" t="s">
        <v>108</v>
      </c>
      <c r="B20" s="60" t="s">
        <v>3890</v>
      </c>
      <c r="C20" s="61"/>
      <c r="D20" s="6"/>
      <c r="E20" s="6"/>
      <c r="F20" s="6"/>
      <c r="G20" s="6"/>
      <c r="H20" s="6"/>
    </row>
    <row r="21" spans="1:8" ht="18.75" customHeight="1">
      <c r="A21" s="14" t="s">
        <v>109</v>
      </c>
      <c r="B21" s="60" t="s">
        <v>3891</v>
      </c>
      <c r="C21" s="61"/>
      <c r="D21" s="6"/>
      <c r="E21" s="6"/>
      <c r="F21" s="6"/>
      <c r="G21" s="6"/>
      <c r="H21" s="6"/>
    </row>
    <row r="22" spans="1:8" ht="18.75" customHeight="1">
      <c r="A22" s="14" t="s">
        <v>110</v>
      </c>
      <c r="B22" s="60" t="s">
        <v>3892</v>
      </c>
      <c r="C22" s="61"/>
      <c r="D22" s="6"/>
      <c r="E22" s="6"/>
      <c r="F22" s="6"/>
      <c r="G22" s="6"/>
      <c r="H22" s="6"/>
    </row>
    <row r="23" spans="1:8" ht="18.75" customHeight="1">
      <c r="A23" s="14"/>
      <c r="B23" s="62"/>
      <c r="C23" s="63"/>
      <c r="D23" s="6"/>
      <c r="E23" s="6"/>
      <c r="F23" s="6"/>
      <c r="G23" s="6"/>
      <c r="H23" s="6"/>
    </row>
    <row r="24" spans="1:8" ht="18.75" customHeight="1" thickBot="1">
      <c r="A24" s="14"/>
      <c r="B24" s="66"/>
      <c r="C24" s="67"/>
      <c r="D24" s="6"/>
      <c r="E24" s="6"/>
      <c r="F24" s="6"/>
      <c r="G24" s="6"/>
      <c r="H24" s="6"/>
    </row>
    <row r="25" spans="1:8" ht="18.75" customHeight="1" thickBot="1">
      <c r="A25" s="11" t="s">
        <v>111</v>
      </c>
      <c r="B25" s="25"/>
      <c r="C25" s="7"/>
      <c r="D25" s="6"/>
      <c r="E25" s="6"/>
      <c r="F25" s="6"/>
      <c r="G25" s="6"/>
      <c r="H25" s="6"/>
    </row>
    <row r="26" spans="1:8" ht="18.75" customHeight="1">
      <c r="A26" s="14" t="s">
        <v>112</v>
      </c>
      <c r="B26" s="34" t="str">
        <f>_xlfn.LET(_xlpm.inp,$B$25,_xlpm.nInp,_xlfn.LET(_xlpm.raw,UPPER(TRIM($B$25)),_xlpm.clean,SUBSTITUTE(SUBSTITUTE(SUBSTITUTE(SUBSTITUTE(SUBSTITUTE(_xlpm.raw,"，",","),"、",","),"；",","),"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 s="19"/>
      <c r="D26" s="6"/>
      <c r="E26" s="6"/>
      <c r="F26" s="6"/>
      <c r="G26" s="6"/>
      <c r="H26" s="6"/>
    </row>
    <row r="27" spans="1:8" ht="18.75" customHeight="1">
      <c r="A27" s="14" t="s">
        <v>113</v>
      </c>
      <c r="B27" s="35" t="str">
        <f>_xlfn.LET(_xlpm.inp,$B$25,_xlpm.nStd,_xlfn.LET(_xlpm.raw,UPPER(TRIM($G$17)),_xlpm.clean,SUBSTITUTE(SUBSTITUTE(SUBSTITUTE(SUBSTITUTE(SUBSTITUTE(_xlpm.raw,"，",","),"、",","),"；",","),"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 s="18"/>
      <c r="D27" s="6"/>
      <c r="E27" s="6"/>
      <c r="F27" s="6"/>
      <c r="G27" s="6"/>
      <c r="H27" s="6"/>
    </row>
    <row r="28" spans="1:8" ht="18.75" customHeight="1">
      <c r="A28" s="37" t="s">
        <v>114</v>
      </c>
      <c r="B28" s="52" t="str">
        <f>_xlfn.LET(_xlpm.inp,$B$25,_xlpm.p,$H$17,IF(OR(LEN(TRIM(_xlpm.inp))=0,LEN(TRIM(_xlpm.p))=0,_xlpm.p=0),"",_xlpm.p))</f>
        <v/>
      </c>
      <c r="C28" s="76"/>
      <c r="D28" s="6"/>
      <c r="E28" s="6"/>
      <c r="F28" s="6"/>
      <c r="G28" s="6"/>
      <c r="H28" s="6"/>
    </row>
    <row r="29" spans="1:8" ht="18.75" customHeight="1" thickBot="1">
      <c r="A29" s="15"/>
      <c r="B29" s="54"/>
      <c r="C29" s="55"/>
      <c r="D29" s="6"/>
      <c r="E29" s="6"/>
      <c r="F29" s="6"/>
      <c r="G29" s="6"/>
      <c r="H29" s="6"/>
    </row>
    <row r="30" spans="1:8" ht="58.5" customHeight="1" thickTop="1" thickBot="1">
      <c r="A30" s="8" t="s">
        <v>4284</v>
      </c>
      <c r="B30" s="56" t="s">
        <v>4124</v>
      </c>
      <c r="C30" s="57"/>
      <c r="D30" s="6"/>
      <c r="E30" s="6"/>
      <c r="F30" s="6">
        <v>503</v>
      </c>
      <c r="G30" s="6" t="s">
        <v>894</v>
      </c>
      <c r="H30" s="6" t="s">
        <v>3899</v>
      </c>
    </row>
    <row r="31" spans="1:8" ht="18.75" customHeight="1">
      <c r="A31" s="9"/>
      <c r="B31" s="74"/>
      <c r="C31" s="75"/>
      <c r="D31" s="6"/>
      <c r="E31" s="6"/>
      <c r="F31" s="6"/>
      <c r="G31" s="6"/>
      <c r="H31" s="6"/>
    </row>
    <row r="32" spans="1:8" ht="18.75" customHeight="1">
      <c r="A32" s="10" t="s">
        <v>107</v>
      </c>
      <c r="B32" s="64" t="s">
        <v>3894</v>
      </c>
      <c r="C32" s="65"/>
      <c r="D32" s="6"/>
      <c r="E32" s="6"/>
      <c r="F32" s="6"/>
      <c r="G32" s="6"/>
      <c r="H32" s="6"/>
    </row>
    <row r="33" spans="1:8" ht="18.75" customHeight="1">
      <c r="A33" s="10" t="s">
        <v>108</v>
      </c>
      <c r="B33" s="64" t="s">
        <v>3895</v>
      </c>
      <c r="C33" s="65"/>
      <c r="D33" s="6"/>
      <c r="E33" s="6"/>
      <c r="F33" s="6"/>
      <c r="G33" s="6"/>
      <c r="H33" s="6"/>
    </row>
    <row r="34" spans="1:8" ht="18.75" customHeight="1">
      <c r="A34" s="10" t="s">
        <v>109</v>
      </c>
      <c r="B34" s="64" t="s">
        <v>3896</v>
      </c>
      <c r="C34" s="65"/>
      <c r="D34" s="6"/>
      <c r="E34" s="6"/>
      <c r="F34" s="6"/>
      <c r="G34" s="6"/>
      <c r="H34" s="6"/>
    </row>
    <row r="35" spans="1:8" ht="18.75" customHeight="1">
      <c r="A35" s="10" t="s">
        <v>110</v>
      </c>
      <c r="B35" s="64" t="s">
        <v>3897</v>
      </c>
      <c r="C35" s="65"/>
      <c r="D35" s="6"/>
      <c r="E35" s="6"/>
      <c r="F35" s="6"/>
      <c r="G35" s="6"/>
      <c r="H35" s="6"/>
    </row>
    <row r="36" spans="1:8" ht="18.75" customHeight="1">
      <c r="A36" s="10" t="s">
        <v>128</v>
      </c>
      <c r="B36" s="62" t="s">
        <v>3898</v>
      </c>
      <c r="C36" s="63"/>
      <c r="D36" s="6"/>
      <c r="E36" s="6"/>
      <c r="F36" s="6"/>
      <c r="G36" s="6"/>
      <c r="H36" s="6"/>
    </row>
    <row r="37" spans="1:8" ht="18.75" customHeight="1" thickBot="1">
      <c r="A37" s="10"/>
      <c r="B37" s="66"/>
      <c r="C37" s="67"/>
      <c r="D37" s="6"/>
      <c r="E37" s="6"/>
      <c r="F37" s="6"/>
      <c r="G37" s="6"/>
      <c r="H37" s="6"/>
    </row>
    <row r="38" spans="1:8" ht="18.75" customHeight="1" thickBot="1">
      <c r="A38" s="11" t="s">
        <v>111</v>
      </c>
      <c r="B38" s="43"/>
      <c r="C38" s="7"/>
      <c r="D38" s="6"/>
      <c r="E38" s="6"/>
      <c r="F38" s="6"/>
      <c r="G38" s="6"/>
      <c r="H38" s="6"/>
    </row>
    <row r="39" spans="1:8" ht="18.75" customHeight="1">
      <c r="A39" s="10" t="s">
        <v>112</v>
      </c>
      <c r="B39" s="34" t="str">
        <f>_xlfn.LET(_xlpm.inp,$B$38,_xlpm.nInp,_xlfn.LET(_xlpm.raw,UPPER(TRIM($B$38)),_xlpm.clean,SUBSTITUTE(SUBSTITUTE(SUBSTITUTE(SUBSTITUTE(SUBSTITUTE(_xlpm.raw,"，",","),"、",","),"；",","),"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 s="19"/>
      <c r="D39" s="6"/>
      <c r="E39" s="6"/>
      <c r="F39" s="6"/>
      <c r="G39" s="6"/>
      <c r="H39" s="6"/>
    </row>
    <row r="40" spans="1:8" ht="18.75" customHeight="1">
      <c r="A40" s="10" t="s">
        <v>113</v>
      </c>
      <c r="B40" s="35" t="str">
        <f>_xlfn.LET(_xlpm.inp,$B$38,_xlpm.nStd,_xlfn.LET(_xlpm.raw,UPPER(TRIM($G$30)),_xlpm.clean,SUBSTITUTE(SUBSTITUTE(SUBSTITUTE(SUBSTITUTE(SUBSTITUTE(_xlpm.raw,"，",","),"、",","),"；",","),"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 s="18"/>
      <c r="D40" s="6"/>
      <c r="E40" s="6"/>
      <c r="F40" s="6"/>
      <c r="G40" s="6"/>
      <c r="H40" s="6"/>
    </row>
    <row r="41" spans="1:8" ht="18.75" customHeight="1">
      <c r="A41" s="37" t="s">
        <v>114</v>
      </c>
      <c r="B41" s="52" t="str">
        <f>_xlfn.LET(_xlpm.inp,$B$38,_xlpm.p,$H$30,IF(OR(LEN(TRIM(_xlpm.inp))=0,LEN(TRIM(_xlpm.p))=0,_xlpm.p=0),"",_xlpm.p))</f>
        <v/>
      </c>
      <c r="C41" s="53"/>
      <c r="D41" s="6"/>
      <c r="E41" s="6"/>
      <c r="F41" s="6"/>
      <c r="G41" s="6"/>
      <c r="H41" s="6"/>
    </row>
    <row r="42" spans="1:8" ht="18.75" customHeight="1" thickBot="1">
      <c r="A42" s="12"/>
      <c r="B42" s="54"/>
      <c r="C42" s="55"/>
      <c r="D42" s="6"/>
      <c r="E42" s="6"/>
      <c r="F42" s="6"/>
      <c r="G42" s="6"/>
      <c r="H42" s="6"/>
    </row>
    <row r="43" spans="1:8" ht="58.5" customHeight="1" thickTop="1" thickBot="1">
      <c r="A43" s="8" t="s">
        <v>4285</v>
      </c>
      <c r="B43" s="56" t="s">
        <v>4125</v>
      </c>
      <c r="C43" s="57"/>
      <c r="D43" s="6"/>
      <c r="E43" s="6"/>
      <c r="F43" s="6">
        <v>504</v>
      </c>
      <c r="G43" s="6" t="s">
        <v>15</v>
      </c>
      <c r="H43" s="6" t="s">
        <v>3904</v>
      </c>
    </row>
    <row r="44" spans="1:8" ht="18.75" customHeight="1">
      <c r="A44" s="13"/>
      <c r="B44" s="58"/>
      <c r="C44" s="59"/>
      <c r="D44" s="6"/>
      <c r="E44" s="6"/>
      <c r="F44" s="6"/>
      <c r="G44" s="6"/>
      <c r="H44" s="6"/>
    </row>
    <row r="45" spans="1:8" ht="18.75" customHeight="1">
      <c r="A45" s="14" t="s">
        <v>107</v>
      </c>
      <c r="B45" s="60" t="s">
        <v>3900</v>
      </c>
      <c r="C45" s="61"/>
      <c r="D45" s="6"/>
      <c r="E45" s="6"/>
      <c r="F45" s="6"/>
      <c r="G45" s="6"/>
      <c r="H45" s="6"/>
    </row>
    <row r="46" spans="1:8" ht="18.75" customHeight="1">
      <c r="A46" s="14" t="s">
        <v>108</v>
      </c>
      <c r="B46" s="60" t="s">
        <v>3901</v>
      </c>
      <c r="C46" s="61"/>
      <c r="D46" s="6"/>
      <c r="E46" s="6"/>
      <c r="F46" s="6"/>
      <c r="G46" s="6"/>
      <c r="H46" s="6"/>
    </row>
    <row r="47" spans="1:8" ht="18.75" customHeight="1">
      <c r="A47" s="14" t="s">
        <v>109</v>
      </c>
      <c r="B47" s="60" t="s">
        <v>3902</v>
      </c>
      <c r="C47" s="61"/>
      <c r="D47" s="6"/>
      <c r="E47" s="6"/>
      <c r="F47" s="6"/>
      <c r="G47" s="6"/>
      <c r="H47" s="6"/>
    </row>
    <row r="48" spans="1:8" ht="18.75" customHeight="1">
      <c r="A48" s="14" t="s">
        <v>110</v>
      </c>
      <c r="B48" s="60" t="s">
        <v>3903</v>
      </c>
      <c r="C48" s="61"/>
      <c r="D48" s="6"/>
      <c r="E48" s="6"/>
      <c r="F48" s="6"/>
      <c r="G48" s="6"/>
      <c r="H48" s="6"/>
    </row>
    <row r="49" spans="1:8" ht="18.75" customHeight="1">
      <c r="A49" s="14"/>
      <c r="B49" s="62"/>
      <c r="C49" s="63"/>
      <c r="D49" s="6"/>
      <c r="E49" s="6"/>
      <c r="F49" s="6"/>
      <c r="G49" s="6"/>
      <c r="H49" s="6"/>
    </row>
    <row r="50" spans="1:8" ht="18.75" customHeight="1" thickBot="1">
      <c r="A50" s="14"/>
      <c r="B50" s="66"/>
      <c r="C50" s="67"/>
      <c r="D50" s="6"/>
      <c r="E50" s="6"/>
      <c r="F50" s="6"/>
      <c r="G50" s="6"/>
      <c r="H50" s="6"/>
    </row>
    <row r="51" spans="1:8" ht="18.75" customHeight="1" thickBot="1">
      <c r="A51" s="11" t="s">
        <v>111</v>
      </c>
      <c r="B51" s="25"/>
      <c r="C51" s="7"/>
      <c r="D51" s="6"/>
      <c r="E51" s="6"/>
      <c r="F51" s="6"/>
      <c r="G51" s="6"/>
      <c r="H51" s="6"/>
    </row>
    <row r="52" spans="1:8" ht="18.75" customHeight="1">
      <c r="A52" s="14" t="s">
        <v>112</v>
      </c>
      <c r="B52" s="34" t="str">
        <f>_xlfn.LET(_xlpm.inp,$B$51,_xlpm.nInp,_xlfn.LET(_xlpm.raw,UPPER(TRIM($B$51)),_xlpm.clean,SUBSTITUTE(SUBSTITUTE(SUBSTITUTE(SUBSTITUTE(SUBSTITUTE(_xlpm.raw,"，",","),"、",","),"；",","),"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 s="19"/>
      <c r="D52" s="6"/>
      <c r="E52" s="6"/>
      <c r="F52" s="6"/>
      <c r="G52" s="6"/>
      <c r="H52" s="6"/>
    </row>
    <row r="53" spans="1:8" ht="18.75" customHeight="1">
      <c r="A53" s="14" t="s">
        <v>113</v>
      </c>
      <c r="B53" s="35" t="str">
        <f>_xlfn.LET(_xlpm.inp,$B$51,_xlpm.nStd,_xlfn.LET(_xlpm.raw,UPPER(TRIM($G$43)),_xlpm.clean,SUBSTITUTE(SUBSTITUTE(SUBSTITUTE(SUBSTITUTE(SUBSTITUTE(_xlpm.raw,"，",","),"、",","),"；",","),"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 s="18"/>
      <c r="D53" s="6"/>
      <c r="E53" s="6"/>
      <c r="F53" s="6"/>
      <c r="G53" s="6"/>
      <c r="H53" s="6"/>
    </row>
    <row r="54" spans="1:8" ht="18.75" customHeight="1">
      <c r="A54" s="37" t="s">
        <v>114</v>
      </c>
      <c r="B54" s="52" t="str">
        <f>_xlfn.LET(_xlpm.inp,$B$51,_xlpm.p,$H$43,IF(OR(LEN(TRIM(_xlpm.inp))=0,LEN(TRIM(_xlpm.p))=0,_xlpm.p=0),"",_xlpm.p))</f>
        <v/>
      </c>
      <c r="C54" s="52"/>
      <c r="D54" s="6"/>
      <c r="E54" s="6"/>
      <c r="F54" s="6"/>
      <c r="G54" s="6"/>
      <c r="H54" s="6"/>
    </row>
    <row r="55" spans="1:8" ht="18.75" customHeight="1" thickBot="1">
      <c r="A55" s="15"/>
      <c r="B55" s="54"/>
      <c r="C55" s="55"/>
      <c r="D55" s="6"/>
      <c r="E55" s="6"/>
      <c r="F55" s="6"/>
      <c r="G55" s="6"/>
      <c r="H55" s="6"/>
    </row>
    <row r="56" spans="1:8" ht="58.5" customHeight="1" thickTop="1" thickBot="1">
      <c r="A56" s="8" t="s">
        <v>4286</v>
      </c>
      <c r="B56" s="56" t="s">
        <v>4126</v>
      </c>
      <c r="C56" s="57"/>
      <c r="D56" s="6"/>
      <c r="E56" s="6"/>
      <c r="F56" s="6">
        <v>505</v>
      </c>
      <c r="G56" s="6" t="s">
        <v>16</v>
      </c>
      <c r="H56" s="6" t="s">
        <v>3909</v>
      </c>
    </row>
    <row r="57" spans="1:8" ht="18.75" customHeight="1">
      <c r="A57" s="9"/>
      <c r="B57" s="74"/>
      <c r="C57" s="75"/>
      <c r="D57" s="6"/>
      <c r="E57" s="6"/>
      <c r="F57" s="6"/>
      <c r="G57" s="6"/>
      <c r="H57" s="6"/>
    </row>
    <row r="58" spans="1:8" ht="18.75" customHeight="1">
      <c r="A58" s="10" t="s">
        <v>107</v>
      </c>
      <c r="B58" s="64" t="s">
        <v>3905</v>
      </c>
      <c r="C58" s="65"/>
      <c r="D58" s="6"/>
      <c r="E58" s="6"/>
      <c r="F58" s="6"/>
      <c r="G58" s="6"/>
      <c r="H58" s="6"/>
    </row>
    <row r="59" spans="1:8" ht="18.75" customHeight="1">
      <c r="A59" s="10" t="s">
        <v>108</v>
      </c>
      <c r="B59" s="64" t="s">
        <v>3906</v>
      </c>
      <c r="C59" s="65"/>
      <c r="D59" s="6"/>
      <c r="E59" s="6"/>
      <c r="F59" s="6"/>
      <c r="G59" s="6"/>
      <c r="H59" s="6"/>
    </row>
    <row r="60" spans="1:8" ht="18.75" customHeight="1">
      <c r="A60" s="10" t="s">
        <v>109</v>
      </c>
      <c r="B60" s="64" t="s">
        <v>3907</v>
      </c>
      <c r="C60" s="65"/>
      <c r="D60" s="6"/>
      <c r="E60" s="6"/>
      <c r="F60" s="6"/>
      <c r="G60" s="6"/>
      <c r="H60" s="6"/>
    </row>
    <row r="61" spans="1:8" ht="18.75" customHeight="1">
      <c r="A61" s="10" t="s">
        <v>110</v>
      </c>
      <c r="B61" s="64" t="s">
        <v>3908</v>
      </c>
      <c r="C61" s="65"/>
      <c r="D61" s="6"/>
      <c r="E61" s="6"/>
      <c r="F61" s="6"/>
      <c r="G61" s="6"/>
      <c r="H61" s="6"/>
    </row>
    <row r="62" spans="1:8" ht="18.75" customHeight="1">
      <c r="A62" s="10"/>
      <c r="B62" s="62"/>
      <c r="C62" s="63"/>
      <c r="D62" s="6"/>
      <c r="E62" s="6"/>
      <c r="F62" s="6"/>
      <c r="G62" s="6"/>
      <c r="H62" s="6"/>
    </row>
    <row r="63" spans="1:8" ht="18.75" customHeight="1" thickBot="1">
      <c r="A63" s="10"/>
      <c r="B63" s="66"/>
      <c r="C63" s="67"/>
      <c r="D63" s="6"/>
      <c r="E63" s="6"/>
      <c r="F63" s="6"/>
      <c r="G63" s="6"/>
      <c r="H63" s="6"/>
    </row>
    <row r="64" spans="1:8" ht="18.75" customHeight="1" thickBot="1">
      <c r="A64" s="11" t="s">
        <v>111</v>
      </c>
      <c r="B64" s="25"/>
      <c r="C64" s="7"/>
      <c r="D64" s="6"/>
      <c r="E64" s="6"/>
      <c r="F64" s="6"/>
      <c r="G64" s="6"/>
      <c r="H64" s="6"/>
    </row>
    <row r="65" spans="1:8" ht="18.75" customHeight="1">
      <c r="A65" s="10" t="s">
        <v>112</v>
      </c>
      <c r="B65" s="34" t="str">
        <f>_xlfn.LET(_xlpm.inp,$B$64,_xlpm.nInp,_xlfn.LET(_xlpm.raw,UPPER(TRIM($B$64)),_xlpm.clean,SUBSTITUTE(SUBSTITUTE(SUBSTITUTE(SUBSTITUTE(SUBSTITUTE(_xlpm.raw,"，",","),"、",","),"；",","),"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 s="19"/>
      <c r="D65" s="6"/>
      <c r="E65" s="6"/>
      <c r="F65" s="6"/>
      <c r="G65" s="6"/>
      <c r="H65" s="6"/>
    </row>
    <row r="66" spans="1:8" ht="18.75" customHeight="1">
      <c r="A66" s="10" t="s">
        <v>113</v>
      </c>
      <c r="B66" s="35" t="str">
        <f>_xlfn.LET(_xlpm.inp,$B$64,_xlpm.nStd,_xlfn.LET(_xlpm.raw,UPPER(TRIM($G$56)),_xlpm.clean,SUBSTITUTE(SUBSTITUTE(SUBSTITUTE(SUBSTITUTE(SUBSTITUTE(_xlpm.raw,"，",","),"、",","),"；",","),"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 s="18"/>
      <c r="D66" s="6"/>
      <c r="E66" s="6"/>
      <c r="F66" s="6"/>
      <c r="G66" s="6"/>
      <c r="H66" s="6"/>
    </row>
    <row r="67" spans="1:8" ht="18.75" customHeight="1">
      <c r="A67" s="37" t="s">
        <v>114</v>
      </c>
      <c r="B67" s="52" t="str">
        <f>_xlfn.LET(_xlpm.inp,$B$64,_xlpm.p,$H$56,IF(OR(LEN(TRIM(_xlpm.inp))=0,LEN(TRIM(_xlpm.p))=0,_xlpm.p=0),"",_xlpm.p))</f>
        <v/>
      </c>
      <c r="C67" s="63"/>
      <c r="D67" s="6"/>
      <c r="E67" s="6"/>
      <c r="F67" s="6"/>
      <c r="G67" s="6"/>
      <c r="H67" s="6"/>
    </row>
    <row r="68" spans="1:8" ht="18.75" customHeight="1" thickBot="1">
      <c r="A68" s="12"/>
      <c r="B68" s="54"/>
      <c r="C68" s="55"/>
      <c r="D68" s="6"/>
      <c r="E68" s="6"/>
      <c r="F68" s="6"/>
      <c r="G68" s="6"/>
      <c r="H68" s="6"/>
    </row>
    <row r="69" spans="1:8" ht="58.5" customHeight="1" thickTop="1" thickBot="1">
      <c r="A69" s="8" t="s">
        <v>4287</v>
      </c>
      <c r="B69" s="56" t="s">
        <v>4127</v>
      </c>
      <c r="C69" s="57"/>
      <c r="D69" s="6"/>
      <c r="E69" s="6"/>
      <c r="F69" s="6">
        <v>506</v>
      </c>
      <c r="G69" s="6" t="s">
        <v>14</v>
      </c>
      <c r="H69" s="6" t="s">
        <v>3914</v>
      </c>
    </row>
    <row r="70" spans="1:8" ht="18.75" customHeight="1">
      <c r="A70" s="13"/>
      <c r="B70" s="58"/>
      <c r="C70" s="59"/>
      <c r="D70" s="6"/>
      <c r="E70" s="6"/>
      <c r="F70" s="6"/>
      <c r="G70" s="6"/>
      <c r="H70" s="6"/>
    </row>
    <row r="71" spans="1:8" ht="18.75" customHeight="1">
      <c r="A71" s="14" t="s">
        <v>107</v>
      </c>
      <c r="B71" s="60" t="s">
        <v>3910</v>
      </c>
      <c r="C71" s="61"/>
      <c r="D71" s="6"/>
      <c r="E71" s="6"/>
      <c r="F71" s="6"/>
      <c r="G71" s="6"/>
      <c r="H71" s="6"/>
    </row>
    <row r="72" spans="1:8" ht="18.75" customHeight="1">
      <c r="A72" s="14" t="s">
        <v>108</v>
      </c>
      <c r="B72" s="60" t="s">
        <v>3911</v>
      </c>
      <c r="C72" s="61"/>
      <c r="D72" s="6"/>
      <c r="E72" s="6"/>
      <c r="F72" s="6"/>
      <c r="G72" s="6"/>
      <c r="H72" s="6"/>
    </row>
    <row r="73" spans="1:8" ht="18.75" customHeight="1">
      <c r="A73" s="14" t="s">
        <v>109</v>
      </c>
      <c r="B73" s="60" t="s">
        <v>3912</v>
      </c>
      <c r="C73" s="61"/>
      <c r="D73" s="6"/>
      <c r="E73" s="6"/>
      <c r="F73" s="6"/>
      <c r="G73" s="6"/>
      <c r="H73" s="6"/>
    </row>
    <row r="74" spans="1:8" ht="18.75" customHeight="1">
      <c r="A74" s="14" t="s">
        <v>110</v>
      </c>
      <c r="B74" s="60" t="s">
        <v>3913</v>
      </c>
      <c r="C74" s="61"/>
      <c r="D74" s="6"/>
      <c r="E74" s="6"/>
      <c r="F74" s="6"/>
      <c r="G74" s="6"/>
      <c r="H74" s="6"/>
    </row>
    <row r="75" spans="1:8" ht="18.75" customHeight="1">
      <c r="A75" s="14"/>
      <c r="B75" s="62"/>
      <c r="C75" s="63"/>
      <c r="D75" s="6"/>
      <c r="E75" s="6"/>
      <c r="F75" s="6"/>
      <c r="G75" s="6"/>
      <c r="H75" s="6"/>
    </row>
    <row r="76" spans="1:8" ht="18.75" customHeight="1" thickBot="1">
      <c r="A76" s="14"/>
      <c r="B76" s="66"/>
      <c r="C76" s="67"/>
      <c r="D76" s="6"/>
      <c r="E76" s="6"/>
      <c r="F76" s="6"/>
      <c r="G76" s="6"/>
      <c r="H76" s="6"/>
    </row>
    <row r="77" spans="1:8" ht="18.75" customHeight="1" thickBot="1">
      <c r="A77" s="11" t="s">
        <v>111</v>
      </c>
      <c r="B77" s="25"/>
      <c r="C77" s="7"/>
      <c r="D77" s="6"/>
      <c r="E77" s="6"/>
      <c r="F77" s="6"/>
      <c r="G77" s="6"/>
      <c r="H77" s="6"/>
    </row>
    <row r="78" spans="1:8" ht="18.75" customHeight="1">
      <c r="A78" s="14" t="s">
        <v>112</v>
      </c>
      <c r="B78" s="34" t="str">
        <f>_xlfn.LET(_xlpm.inp,$B$77,_xlpm.nInp,_xlfn.LET(_xlpm.raw,UPPER(TRIM($B$77)),_xlpm.clean,SUBSTITUTE(SUBSTITUTE(SUBSTITUTE(SUBSTITUTE(SUBSTITUTE(_xlpm.raw,"，",","),"、",","),"；",","),"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 s="19"/>
      <c r="D78" s="6"/>
      <c r="E78" s="6"/>
      <c r="F78" s="6"/>
      <c r="G78" s="6"/>
      <c r="H78" s="6"/>
    </row>
    <row r="79" spans="1:8" ht="18.75" customHeight="1">
      <c r="A79" s="14" t="s">
        <v>113</v>
      </c>
      <c r="B79" s="35" t="str">
        <f>_xlfn.LET(_xlpm.inp,$B$77,_xlpm.nStd,_xlfn.LET(_xlpm.raw,UPPER(TRIM($G$69)),_xlpm.clean,SUBSTITUTE(SUBSTITUTE(SUBSTITUTE(SUBSTITUTE(SUBSTITUTE(_xlpm.raw,"，",","),"、",","),"；",","),"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 s="18"/>
      <c r="D79" s="6"/>
      <c r="E79" s="6"/>
      <c r="F79" s="6"/>
      <c r="G79" s="6"/>
      <c r="H79" s="6"/>
    </row>
    <row r="80" spans="1:8" ht="18.75" customHeight="1">
      <c r="A80" s="37" t="s">
        <v>114</v>
      </c>
      <c r="B80" s="52" t="str">
        <f>_xlfn.LET(_xlpm.inp,$B$77,_xlpm.p,$H$69,IF(OR(LEN(TRIM(_xlpm.inp))=0,LEN(TRIM(_xlpm.p))=0,_xlpm.p=0),"",_xlpm.p))</f>
        <v/>
      </c>
      <c r="C80" s="63"/>
      <c r="D80" s="6"/>
      <c r="E80" s="6"/>
      <c r="F80" s="6"/>
      <c r="G80" s="6"/>
      <c r="H80" s="6"/>
    </row>
    <row r="81" spans="1:8" ht="18.75" customHeight="1" thickBot="1">
      <c r="A81" s="15"/>
      <c r="B81" s="54"/>
      <c r="C81" s="55"/>
      <c r="D81" s="6"/>
      <c r="E81" s="6"/>
      <c r="F81" s="6"/>
      <c r="G81" s="6"/>
      <c r="H81" s="6"/>
    </row>
    <row r="82" spans="1:8" ht="58.5" customHeight="1" thickTop="1" thickBot="1">
      <c r="A82" s="8" t="s">
        <v>4288</v>
      </c>
      <c r="B82" s="56" t="s">
        <v>4128</v>
      </c>
      <c r="C82" s="57"/>
      <c r="D82" s="6"/>
      <c r="E82" s="6"/>
      <c r="F82" s="6">
        <v>507</v>
      </c>
      <c r="G82" s="6" t="s">
        <v>15</v>
      </c>
      <c r="H82" s="6" t="s">
        <v>3919</v>
      </c>
    </row>
    <row r="83" spans="1:8" ht="18.75" customHeight="1">
      <c r="A83" s="9"/>
      <c r="B83" s="74"/>
      <c r="C83" s="75"/>
      <c r="D83" s="6"/>
      <c r="E83" s="6"/>
      <c r="F83" s="6"/>
      <c r="G83" s="6"/>
      <c r="H83" s="6"/>
    </row>
    <row r="84" spans="1:8" ht="18.75" customHeight="1">
      <c r="A84" s="10" t="s">
        <v>107</v>
      </c>
      <c r="B84" s="64" t="s">
        <v>3915</v>
      </c>
      <c r="C84" s="65"/>
      <c r="D84" s="6"/>
      <c r="E84" s="6"/>
      <c r="F84" s="6"/>
      <c r="G84" s="6"/>
      <c r="H84" s="6"/>
    </row>
    <row r="85" spans="1:8" ht="18.75" customHeight="1">
      <c r="A85" s="10" t="s">
        <v>108</v>
      </c>
      <c r="B85" s="64" t="s">
        <v>3916</v>
      </c>
      <c r="C85" s="65"/>
      <c r="D85" s="6"/>
      <c r="E85" s="6"/>
      <c r="F85" s="6"/>
      <c r="G85" s="6"/>
      <c r="H85" s="6"/>
    </row>
    <row r="86" spans="1:8" ht="18.75" customHeight="1">
      <c r="A86" s="10" t="s">
        <v>109</v>
      </c>
      <c r="B86" s="64" t="s">
        <v>3917</v>
      </c>
      <c r="C86" s="65"/>
      <c r="D86" s="6"/>
      <c r="E86" s="6"/>
      <c r="F86" s="6"/>
      <c r="G86" s="6"/>
      <c r="H86" s="6"/>
    </row>
    <row r="87" spans="1:8" ht="18.75" customHeight="1">
      <c r="A87" s="10" t="s">
        <v>110</v>
      </c>
      <c r="B87" s="64" t="s">
        <v>3918</v>
      </c>
      <c r="C87" s="65"/>
      <c r="D87" s="6"/>
      <c r="E87" s="6"/>
      <c r="F87" s="6"/>
      <c r="G87" s="6"/>
      <c r="H87" s="6"/>
    </row>
    <row r="88" spans="1:8" ht="18.75" customHeight="1">
      <c r="A88" s="10"/>
      <c r="B88" s="62"/>
      <c r="C88" s="63"/>
      <c r="D88" s="6"/>
      <c r="E88" s="6"/>
      <c r="F88" s="6"/>
      <c r="G88" s="6"/>
      <c r="H88" s="6"/>
    </row>
    <row r="89" spans="1:8" ht="18.75" customHeight="1" thickBot="1">
      <c r="A89" s="10"/>
      <c r="B89" s="66"/>
      <c r="C89" s="67"/>
      <c r="D89" s="6"/>
      <c r="E89" s="6"/>
      <c r="F89" s="6"/>
      <c r="G89" s="6"/>
      <c r="H89" s="6"/>
    </row>
    <row r="90" spans="1:8" ht="18.75" customHeight="1" thickBot="1">
      <c r="A90" s="11" t="s">
        <v>111</v>
      </c>
      <c r="B90" s="25"/>
      <c r="C90" s="7"/>
      <c r="D90" s="6"/>
      <c r="E90" s="6"/>
      <c r="F90" s="6"/>
      <c r="G90" s="6"/>
      <c r="H90" s="6"/>
    </row>
    <row r="91" spans="1:8" ht="18.75" customHeight="1">
      <c r="A91" s="10" t="s">
        <v>112</v>
      </c>
      <c r="B91" s="34" t="str">
        <f>_xlfn.LET(_xlpm.inp,$B$90,_xlpm.nInp,_xlfn.LET(_xlpm.raw,UPPER(TRIM($B$90)),_xlpm.clean,SUBSTITUTE(SUBSTITUTE(SUBSTITUTE(SUBSTITUTE(SUBSTITUTE(_xlpm.raw,"，",","),"、",","),"；",","),"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 s="19"/>
      <c r="D91" s="6"/>
      <c r="E91" s="6"/>
      <c r="F91" s="6"/>
      <c r="G91" s="6"/>
      <c r="H91" s="6"/>
    </row>
    <row r="92" spans="1:8" ht="18.75" customHeight="1">
      <c r="A92" s="10" t="s">
        <v>113</v>
      </c>
      <c r="B92" s="35" t="str">
        <f>_xlfn.LET(_xlpm.inp,$B$90,_xlpm.nStd,_xlfn.LET(_xlpm.raw,UPPER(TRIM($G$82)),_xlpm.clean,SUBSTITUTE(SUBSTITUTE(SUBSTITUTE(SUBSTITUTE(SUBSTITUTE(_xlpm.raw,"，",","),"、",","),"；",","),"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 s="18"/>
      <c r="D92" s="6"/>
      <c r="E92" s="6"/>
      <c r="F92" s="6"/>
      <c r="G92" s="6"/>
      <c r="H92" s="6"/>
    </row>
    <row r="93" spans="1:8" ht="18.75" customHeight="1">
      <c r="A93" s="37" t="s">
        <v>114</v>
      </c>
      <c r="B93" s="52" t="str">
        <f>_xlfn.LET(_xlpm.inp,$B$90,_xlpm.p,$H$82,IF(OR(LEN(TRIM(_xlpm.inp))=0,LEN(TRIM(_xlpm.p))=0,_xlpm.p=0),"",_xlpm.p))</f>
        <v/>
      </c>
      <c r="C93" s="63"/>
      <c r="D93" s="6"/>
      <c r="E93" s="6"/>
      <c r="F93" s="6"/>
      <c r="G93" s="6"/>
      <c r="H93" s="6"/>
    </row>
    <row r="94" spans="1:8" ht="18.75" customHeight="1" thickBot="1">
      <c r="A94" s="12"/>
      <c r="B94" s="54"/>
      <c r="C94" s="55"/>
      <c r="D94" s="6"/>
      <c r="E94" s="6"/>
      <c r="F94" s="6"/>
      <c r="G94" s="6"/>
      <c r="H94" s="6"/>
    </row>
    <row r="95" spans="1:8" ht="58.5" customHeight="1" thickTop="1" thickBot="1">
      <c r="A95" s="8" t="s">
        <v>4289</v>
      </c>
      <c r="B95" s="56" t="s">
        <v>4129</v>
      </c>
      <c r="C95" s="57"/>
      <c r="D95" s="6"/>
      <c r="E95" s="6"/>
      <c r="F95" s="6">
        <v>508</v>
      </c>
      <c r="G95" s="6" t="s">
        <v>15</v>
      </c>
      <c r="H95" s="6" t="s">
        <v>3922</v>
      </c>
    </row>
    <row r="96" spans="1:8" ht="18.75" customHeight="1">
      <c r="A96" s="13"/>
      <c r="B96" s="58"/>
      <c r="C96" s="59"/>
      <c r="D96" s="6"/>
      <c r="E96" s="6"/>
      <c r="F96" s="6"/>
      <c r="G96" s="6"/>
      <c r="H96" s="6"/>
    </row>
    <row r="97" spans="1:8" ht="18.75" customHeight="1">
      <c r="A97" s="14" t="s">
        <v>107</v>
      </c>
      <c r="B97" s="60" t="s">
        <v>4130</v>
      </c>
      <c r="C97" s="61"/>
      <c r="D97" s="6"/>
      <c r="E97" s="6"/>
      <c r="F97" s="6"/>
      <c r="G97" s="6"/>
      <c r="H97" s="6"/>
    </row>
    <row r="98" spans="1:8" ht="18.75" customHeight="1">
      <c r="A98" s="14" t="s">
        <v>108</v>
      </c>
      <c r="B98" s="60" t="s">
        <v>3920</v>
      </c>
      <c r="C98" s="61"/>
      <c r="D98" s="6"/>
      <c r="E98" s="6"/>
      <c r="F98" s="6"/>
      <c r="G98" s="6"/>
      <c r="H98" s="6"/>
    </row>
    <row r="99" spans="1:8" ht="18.75" customHeight="1">
      <c r="A99" s="14" t="s">
        <v>109</v>
      </c>
      <c r="B99" s="60" t="s">
        <v>4131</v>
      </c>
      <c r="C99" s="61"/>
      <c r="D99" s="6"/>
      <c r="E99" s="6"/>
      <c r="F99" s="6"/>
      <c r="G99" s="6"/>
      <c r="H99" s="6"/>
    </row>
    <row r="100" spans="1:8" ht="18.75" customHeight="1">
      <c r="A100" s="14" t="s">
        <v>110</v>
      </c>
      <c r="B100" s="60" t="s">
        <v>3921</v>
      </c>
      <c r="C100" s="61"/>
      <c r="D100" s="6"/>
      <c r="E100" s="6"/>
      <c r="F100" s="6"/>
      <c r="G100" s="6"/>
      <c r="H100" s="6"/>
    </row>
    <row r="101" spans="1:8" ht="18.75" customHeight="1">
      <c r="A101" s="14"/>
      <c r="B101" s="62"/>
      <c r="C101" s="63"/>
      <c r="D101" s="6"/>
      <c r="E101" s="6"/>
      <c r="F101" s="6"/>
      <c r="G101" s="6"/>
      <c r="H101" s="6"/>
    </row>
    <row r="102" spans="1:8" ht="18.75" customHeight="1" thickBot="1">
      <c r="A102" s="14"/>
      <c r="B102" s="66"/>
      <c r="C102" s="67"/>
      <c r="D102" s="6"/>
      <c r="E102" s="6"/>
      <c r="F102" s="6"/>
      <c r="G102" s="6"/>
      <c r="H102" s="6"/>
    </row>
    <row r="103" spans="1:8" ht="18.75" customHeight="1" thickBot="1">
      <c r="A103" s="11" t="s">
        <v>111</v>
      </c>
      <c r="B103" s="25"/>
      <c r="C103" s="7"/>
      <c r="D103" s="6"/>
      <c r="E103" s="6"/>
      <c r="F103" s="6"/>
      <c r="G103" s="6"/>
      <c r="H103" s="6"/>
    </row>
    <row r="104" spans="1:8" ht="18.75" customHeight="1">
      <c r="A104" s="14" t="s">
        <v>112</v>
      </c>
      <c r="B104" s="34" t="str">
        <f>_xlfn.LET(_xlpm.inp,$B$103,_xlpm.nInp,_xlfn.LET(_xlpm.raw,UPPER(TRIM($B$103)),_xlpm.clean,SUBSTITUTE(SUBSTITUTE(SUBSTITUTE(SUBSTITUTE(SUBSTITUTE(_xlpm.raw,"，",","),"、",","),"；",","),"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 s="19"/>
      <c r="D104" s="6"/>
      <c r="E104" s="6"/>
      <c r="F104" s="6"/>
      <c r="G104" s="6"/>
      <c r="H104" s="6"/>
    </row>
    <row r="105" spans="1:8" ht="18.75" customHeight="1">
      <c r="A105" s="14" t="s">
        <v>113</v>
      </c>
      <c r="B105" s="35" t="str">
        <f>_xlfn.LET(_xlpm.inp,$B$103,_xlpm.nStd,_xlfn.LET(_xlpm.raw,UPPER(TRIM($G$95)),_xlpm.clean,SUBSTITUTE(SUBSTITUTE(SUBSTITUTE(SUBSTITUTE(SUBSTITUTE(_xlpm.raw,"，",","),"、",","),"；",","),"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 s="18"/>
      <c r="D105" s="6"/>
      <c r="E105" s="6"/>
      <c r="F105" s="6"/>
      <c r="G105" s="6"/>
      <c r="H105" s="6"/>
    </row>
    <row r="106" spans="1:8" ht="18.75" customHeight="1">
      <c r="A106" s="37" t="s">
        <v>114</v>
      </c>
      <c r="B106" s="52" t="str">
        <f>_xlfn.LET(_xlpm.inp,$B$103,_xlpm.p,$H$95,IF(OR(LEN(TRIM(_xlpm.inp))=0,LEN(TRIM(_xlpm.p))=0,_xlpm.p=0),"",_xlpm.p))</f>
        <v/>
      </c>
      <c r="C106" s="63"/>
      <c r="D106" s="6"/>
      <c r="E106" s="6"/>
      <c r="F106" s="6"/>
      <c r="G106" s="6"/>
      <c r="H106" s="6"/>
    </row>
    <row r="107" spans="1:8" ht="18.75" customHeight="1" thickBot="1">
      <c r="A107" s="15"/>
      <c r="B107" s="54"/>
      <c r="C107" s="55"/>
      <c r="D107" s="6"/>
      <c r="E107" s="6"/>
      <c r="F107" s="6"/>
      <c r="G107" s="6"/>
      <c r="H107" s="6"/>
    </row>
    <row r="108" spans="1:8" ht="58.5" customHeight="1" thickTop="1" thickBot="1">
      <c r="A108" s="8" t="s">
        <v>4290</v>
      </c>
      <c r="B108" s="56" t="s">
        <v>4132</v>
      </c>
      <c r="C108" s="57"/>
      <c r="D108" s="6"/>
      <c r="E108" s="6"/>
      <c r="F108" s="6">
        <v>509</v>
      </c>
      <c r="G108" s="6" t="s">
        <v>17</v>
      </c>
      <c r="H108" s="6"/>
    </row>
    <row r="109" spans="1:8" ht="18.75" customHeight="1">
      <c r="A109" s="9"/>
      <c r="B109" s="74"/>
      <c r="C109" s="75"/>
      <c r="D109" s="6"/>
      <c r="E109" s="6"/>
      <c r="F109" s="6"/>
      <c r="G109" s="6"/>
      <c r="H109" s="6"/>
    </row>
    <row r="110" spans="1:8" ht="18.75" customHeight="1">
      <c r="A110" s="10" t="s">
        <v>107</v>
      </c>
      <c r="B110" s="64" t="s">
        <v>3923</v>
      </c>
      <c r="C110" s="65"/>
      <c r="D110" s="6"/>
      <c r="E110" s="6"/>
      <c r="F110" s="6"/>
      <c r="G110" s="6"/>
      <c r="H110" s="6"/>
    </row>
    <row r="111" spans="1:8" ht="18.75" customHeight="1">
      <c r="A111" s="10" t="s">
        <v>108</v>
      </c>
      <c r="B111" s="64" t="s">
        <v>3924</v>
      </c>
      <c r="C111" s="65"/>
      <c r="D111" s="6"/>
      <c r="E111" s="6"/>
      <c r="F111" s="6"/>
      <c r="G111" s="6"/>
      <c r="H111" s="6"/>
    </row>
    <row r="112" spans="1:8" ht="18.75" customHeight="1">
      <c r="A112" s="10" t="s">
        <v>109</v>
      </c>
      <c r="B112" s="64" t="s">
        <v>3925</v>
      </c>
      <c r="C112" s="65"/>
      <c r="D112" s="6"/>
      <c r="E112" s="6"/>
      <c r="F112" s="6"/>
      <c r="G112" s="6"/>
      <c r="H112" s="6"/>
    </row>
    <row r="113" spans="1:8" ht="18.75" customHeight="1">
      <c r="A113" s="10" t="s">
        <v>110</v>
      </c>
      <c r="B113" s="64" t="s">
        <v>3926</v>
      </c>
      <c r="C113" s="65"/>
      <c r="D113" s="6"/>
      <c r="E113" s="6"/>
      <c r="F113" s="6"/>
      <c r="G113" s="6"/>
      <c r="H113" s="6"/>
    </row>
    <row r="114" spans="1:8" ht="18.75" customHeight="1">
      <c r="A114" s="10"/>
      <c r="B114" s="62"/>
      <c r="C114" s="63"/>
      <c r="D114" s="6"/>
      <c r="E114" s="6"/>
      <c r="F114" s="6"/>
      <c r="G114" s="6"/>
      <c r="H114" s="6"/>
    </row>
    <row r="115" spans="1:8" ht="18.75" customHeight="1" thickBot="1">
      <c r="A115" s="10"/>
      <c r="B115" s="66"/>
      <c r="C115" s="67"/>
      <c r="D115" s="6"/>
      <c r="E115" s="6"/>
      <c r="F115" s="6"/>
      <c r="G115" s="6"/>
      <c r="H115" s="6"/>
    </row>
    <row r="116" spans="1:8" ht="18.75" customHeight="1" thickBot="1">
      <c r="A116" s="11" t="s">
        <v>111</v>
      </c>
      <c r="B116" s="25"/>
      <c r="C116" s="7"/>
      <c r="D116" s="6"/>
      <c r="E116" s="6"/>
      <c r="F116" s="6"/>
      <c r="G116" s="6"/>
      <c r="H116" s="6"/>
    </row>
    <row r="117" spans="1:8" ht="18.75" customHeight="1">
      <c r="A117" s="10" t="s">
        <v>112</v>
      </c>
      <c r="B117" s="34" t="str">
        <f>_xlfn.LET(_xlpm.inp,$B$116,_xlpm.nInp,_xlfn.LET(_xlpm.raw,UPPER(TRIM($B$116)),_xlpm.clean,SUBSTITUTE(SUBSTITUTE(SUBSTITUTE(SUBSTITUTE(SUBSTITUTE(_xlpm.raw,"，",","),"、",","),"；",","),"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 s="19"/>
      <c r="D117" s="6"/>
      <c r="E117" s="6"/>
      <c r="F117" s="6"/>
      <c r="G117" s="6"/>
      <c r="H117" s="6"/>
    </row>
    <row r="118" spans="1:8" ht="18.75" customHeight="1">
      <c r="A118" s="10" t="s">
        <v>113</v>
      </c>
      <c r="B118" s="35" t="str">
        <f>_xlfn.LET(_xlpm.inp,$B$116,_xlpm.nStd,_xlfn.LET(_xlpm.raw,UPPER(TRIM($G$108)),_xlpm.clean,SUBSTITUTE(SUBSTITUTE(SUBSTITUTE(SUBSTITUTE(SUBSTITUTE(_xlpm.raw,"，",","),"、",","),"；",","),"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 s="18"/>
      <c r="D118" s="6"/>
      <c r="E118" s="6"/>
      <c r="F118" s="6"/>
      <c r="G118" s="6"/>
      <c r="H118" s="6"/>
    </row>
    <row r="119" spans="1:8" ht="18.75" customHeight="1">
      <c r="A119" s="37" t="s">
        <v>114</v>
      </c>
      <c r="B119" s="52" t="str">
        <f>_xlfn.LET(_xlpm.inp,$B$116,_xlpm.p,$H$108,IF(OR(LEN(TRIM(_xlpm.inp))=0,LEN(TRIM(_xlpm.p))=0,_xlpm.p=0),"",_xlpm.p))</f>
        <v/>
      </c>
      <c r="C119" s="63"/>
      <c r="D119" s="6"/>
      <c r="E119" s="6"/>
      <c r="F119" s="6"/>
      <c r="G119" s="6"/>
      <c r="H119" s="6"/>
    </row>
    <row r="120" spans="1:8" ht="18.75" customHeight="1" thickBot="1">
      <c r="A120" s="12"/>
      <c r="B120" s="54"/>
      <c r="C120" s="55"/>
      <c r="D120" s="6"/>
      <c r="E120" s="6"/>
      <c r="F120" s="6"/>
      <c r="G120" s="6"/>
      <c r="H120" s="6"/>
    </row>
    <row r="121" spans="1:8" ht="58.5" customHeight="1" thickTop="1" thickBot="1">
      <c r="A121" s="8" t="s">
        <v>4291</v>
      </c>
      <c r="B121" s="56" t="s">
        <v>4133</v>
      </c>
      <c r="C121" s="57"/>
      <c r="D121" s="6"/>
      <c r="E121" s="6"/>
      <c r="F121" s="6">
        <v>510</v>
      </c>
      <c r="G121" s="6" t="s">
        <v>848</v>
      </c>
      <c r="H121" s="6" t="s">
        <v>3932</v>
      </c>
    </row>
    <row r="122" spans="1:8" ht="18.75" customHeight="1">
      <c r="A122" s="13"/>
      <c r="B122" s="58"/>
      <c r="C122" s="59"/>
      <c r="D122" s="6"/>
      <c r="E122" s="6"/>
      <c r="F122" s="6"/>
      <c r="G122" s="6"/>
      <c r="H122" s="6"/>
    </row>
    <row r="123" spans="1:8" ht="18.75" customHeight="1">
      <c r="A123" s="14" t="s">
        <v>107</v>
      </c>
      <c r="B123" s="60" t="s">
        <v>3927</v>
      </c>
      <c r="C123" s="61"/>
      <c r="D123" s="6"/>
      <c r="E123" s="6"/>
      <c r="F123" s="6"/>
      <c r="G123" s="6"/>
      <c r="H123" s="6"/>
    </row>
    <row r="124" spans="1:8" ht="18.75" customHeight="1">
      <c r="A124" s="14" t="s">
        <v>108</v>
      </c>
      <c r="B124" s="60" t="s">
        <v>3928</v>
      </c>
      <c r="C124" s="61"/>
      <c r="D124" s="6"/>
      <c r="E124" s="6"/>
      <c r="F124" s="6"/>
      <c r="G124" s="6"/>
      <c r="H124" s="6"/>
    </row>
    <row r="125" spans="1:8" ht="18.75" customHeight="1">
      <c r="A125" s="14" t="s">
        <v>109</v>
      </c>
      <c r="B125" s="60" t="s">
        <v>3929</v>
      </c>
      <c r="C125" s="61"/>
      <c r="D125" s="6"/>
      <c r="E125" s="6"/>
      <c r="F125" s="6"/>
      <c r="G125" s="6"/>
      <c r="H125" s="6"/>
    </row>
    <row r="126" spans="1:8" ht="18.75" customHeight="1">
      <c r="A126" s="14" t="s">
        <v>110</v>
      </c>
      <c r="B126" s="60" t="s">
        <v>3930</v>
      </c>
      <c r="C126" s="61"/>
      <c r="D126" s="6"/>
      <c r="E126" s="6"/>
      <c r="F126" s="6"/>
      <c r="G126" s="6"/>
      <c r="H126" s="6"/>
    </row>
    <row r="127" spans="1:8" ht="18.75" customHeight="1">
      <c r="A127" s="14" t="s">
        <v>128</v>
      </c>
      <c r="B127" s="62" t="s">
        <v>3931</v>
      </c>
      <c r="C127" s="63"/>
      <c r="D127" s="6"/>
      <c r="E127" s="6"/>
      <c r="F127" s="6"/>
      <c r="G127" s="6"/>
      <c r="H127" s="6"/>
    </row>
    <row r="128" spans="1:8" ht="18.75" customHeight="1" thickBot="1">
      <c r="A128" s="14"/>
      <c r="B128" s="66"/>
      <c r="C128" s="67"/>
      <c r="D128" s="6"/>
      <c r="E128" s="6"/>
      <c r="F128" s="6"/>
      <c r="G128" s="6"/>
      <c r="H128" s="6"/>
    </row>
    <row r="129" spans="1:8" ht="18.75" customHeight="1" thickBot="1">
      <c r="A129" s="11" t="s">
        <v>111</v>
      </c>
      <c r="B129" s="25"/>
      <c r="C129" s="7"/>
      <c r="D129" s="6"/>
      <c r="E129" s="6"/>
      <c r="F129" s="6"/>
      <c r="G129" s="6"/>
      <c r="H129" s="6"/>
    </row>
    <row r="130" spans="1:8" ht="18.75" customHeight="1">
      <c r="A130" s="14" t="s">
        <v>112</v>
      </c>
      <c r="B130" s="34" t="str">
        <f>_xlfn.LET(_xlpm.inp,$B$129,_xlpm.nInp,_xlfn.LET(_xlpm.raw,UPPER(TRIM($B$129)),_xlpm.clean,SUBSTITUTE(SUBSTITUTE(SUBSTITUTE(SUBSTITUTE(SUBSTITUTE(_xlpm.raw,"，",","),"、",","),"；",","),"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 s="19"/>
      <c r="D130" s="6"/>
      <c r="E130" s="6"/>
      <c r="F130" s="6"/>
      <c r="G130" s="6"/>
      <c r="H130" s="6"/>
    </row>
    <row r="131" spans="1:8" ht="18.75" customHeight="1">
      <c r="A131" s="14" t="s">
        <v>113</v>
      </c>
      <c r="B131" s="35" t="str">
        <f>_xlfn.LET(_xlpm.inp,$B$129,_xlpm.nStd,_xlfn.LET(_xlpm.raw,UPPER(TRIM($G$121)),_xlpm.clean,SUBSTITUTE(SUBSTITUTE(SUBSTITUTE(SUBSTITUTE(SUBSTITUTE(_xlpm.raw,"，",","),"、",","),"；",","),"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1" s="18"/>
      <c r="D131" s="6"/>
      <c r="E131" s="6"/>
      <c r="F131" s="6"/>
      <c r="G131" s="6"/>
      <c r="H131" s="6"/>
    </row>
    <row r="132" spans="1:8" ht="18.75" customHeight="1">
      <c r="A132" s="37" t="s">
        <v>114</v>
      </c>
      <c r="B132" s="52" t="str">
        <f>_xlfn.LET(_xlpm.inp,$B$129,_xlpm.p,$H$121,IF(OR(LEN(TRIM(_xlpm.inp))=0,LEN(TRIM(_xlpm.p))=0,_xlpm.p=0),"",_xlpm.p))</f>
        <v/>
      </c>
      <c r="C132" s="63"/>
      <c r="D132" s="6"/>
      <c r="E132" s="6"/>
      <c r="F132" s="6"/>
      <c r="G132" s="6"/>
      <c r="H132" s="6"/>
    </row>
    <row r="133" spans="1:8" ht="18.75" customHeight="1" thickBot="1">
      <c r="A133" s="15"/>
      <c r="B133" s="54"/>
      <c r="C133" s="55"/>
      <c r="D133" s="6"/>
      <c r="E133" s="6"/>
      <c r="F133" s="6"/>
      <c r="G133" s="6"/>
      <c r="H133" s="6"/>
    </row>
    <row r="134" spans="1:8" ht="58.5" customHeight="1" thickTop="1" thickBot="1">
      <c r="A134" s="8" t="s">
        <v>4292</v>
      </c>
      <c r="B134" s="56" t="s">
        <v>4134</v>
      </c>
      <c r="C134" s="57"/>
      <c r="D134" s="6"/>
      <c r="E134" s="6"/>
      <c r="F134" s="6">
        <v>511</v>
      </c>
      <c r="G134" s="6" t="s">
        <v>15</v>
      </c>
      <c r="H134" s="6" t="s">
        <v>3937</v>
      </c>
    </row>
    <row r="135" spans="1:8" ht="18.75" customHeight="1">
      <c r="A135" s="9"/>
      <c r="B135" s="74"/>
      <c r="C135" s="75"/>
      <c r="D135" s="6"/>
      <c r="E135" s="6"/>
      <c r="F135" s="6"/>
      <c r="G135" s="6"/>
      <c r="H135" s="6"/>
    </row>
    <row r="136" spans="1:8" ht="18.75" customHeight="1">
      <c r="A136" s="10" t="s">
        <v>107</v>
      </c>
      <c r="B136" s="64" t="s">
        <v>3933</v>
      </c>
      <c r="C136" s="65"/>
      <c r="D136" s="6"/>
      <c r="E136" s="6"/>
      <c r="F136" s="6"/>
      <c r="G136" s="6"/>
      <c r="H136" s="6"/>
    </row>
    <row r="137" spans="1:8" ht="18.75" customHeight="1">
      <c r="A137" s="10" t="s">
        <v>108</v>
      </c>
      <c r="B137" s="64" t="s">
        <v>3934</v>
      </c>
      <c r="C137" s="65"/>
      <c r="D137" s="6"/>
      <c r="E137" s="6"/>
      <c r="F137" s="6"/>
      <c r="G137" s="6"/>
      <c r="H137" s="6"/>
    </row>
    <row r="138" spans="1:8" ht="18.75" customHeight="1">
      <c r="A138" s="10" t="s">
        <v>109</v>
      </c>
      <c r="B138" s="64" t="s">
        <v>3935</v>
      </c>
      <c r="C138" s="65"/>
      <c r="D138" s="6"/>
      <c r="E138" s="6"/>
      <c r="F138" s="6"/>
      <c r="G138" s="6"/>
      <c r="H138" s="6"/>
    </row>
    <row r="139" spans="1:8" ht="18.75" customHeight="1">
      <c r="A139" s="10" t="s">
        <v>110</v>
      </c>
      <c r="B139" s="64" t="s">
        <v>3936</v>
      </c>
      <c r="C139" s="65"/>
      <c r="D139" s="6"/>
      <c r="E139" s="6"/>
      <c r="F139" s="6"/>
      <c r="G139" s="6"/>
      <c r="H139" s="6"/>
    </row>
    <row r="140" spans="1:8" ht="18.75" customHeight="1">
      <c r="A140" s="10"/>
      <c r="B140" s="62"/>
      <c r="C140" s="63"/>
      <c r="D140" s="6"/>
      <c r="E140" s="6"/>
      <c r="F140" s="6"/>
      <c r="G140" s="6"/>
      <c r="H140" s="6"/>
    </row>
    <row r="141" spans="1:8" ht="18.75" customHeight="1" thickBot="1">
      <c r="A141" s="10"/>
      <c r="B141" s="66"/>
      <c r="C141" s="67"/>
      <c r="D141" s="6"/>
      <c r="E141" s="6"/>
      <c r="F141" s="6"/>
      <c r="G141" s="6"/>
      <c r="H141" s="6"/>
    </row>
    <row r="142" spans="1:8" ht="18.75" customHeight="1" thickBot="1">
      <c r="A142" s="11" t="s">
        <v>111</v>
      </c>
      <c r="B142" s="25"/>
      <c r="C142" s="7"/>
      <c r="D142" s="6"/>
      <c r="E142" s="6"/>
      <c r="F142" s="6"/>
      <c r="G142" s="6"/>
      <c r="H142" s="6"/>
    </row>
    <row r="143" spans="1:8" ht="18.75" customHeight="1">
      <c r="A143" s="10" t="s">
        <v>112</v>
      </c>
      <c r="B143" s="34" t="str">
        <f>_xlfn.LET(_xlpm.inp,$B$142,_xlpm.nInp,_xlfn.LET(_xlpm.raw,UPPER(TRIM($B$142)),_xlpm.clean,SUBSTITUTE(SUBSTITUTE(SUBSTITUTE(SUBSTITUTE(SUBSTITUTE(_xlpm.raw,"，",","),"、",","),"；",","),"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3" s="19"/>
      <c r="D143" s="6"/>
      <c r="E143" s="6"/>
      <c r="F143" s="6"/>
      <c r="G143" s="6"/>
      <c r="H143" s="6"/>
    </row>
    <row r="144" spans="1:8" ht="18.75" customHeight="1">
      <c r="A144" s="10" t="s">
        <v>113</v>
      </c>
      <c r="B144" s="35" t="str">
        <f>_xlfn.LET(_xlpm.inp,$B$142,_xlpm.nStd,_xlfn.LET(_xlpm.raw,UPPER(TRIM($G$134)),_xlpm.clean,SUBSTITUTE(SUBSTITUTE(SUBSTITUTE(SUBSTITUTE(SUBSTITUTE(_xlpm.raw,"，",","),"、",","),"；",","),"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4" s="18"/>
      <c r="D144" s="6"/>
      <c r="E144" s="6"/>
      <c r="F144" s="6"/>
      <c r="G144" s="6"/>
      <c r="H144" s="6"/>
    </row>
    <row r="145" spans="1:8" ht="18.75" customHeight="1">
      <c r="A145" s="37" t="s">
        <v>114</v>
      </c>
      <c r="B145" s="52" t="str">
        <f>_xlfn.LET(_xlpm.inp,$B$142,_xlpm.p,$H$134,IF(OR(LEN(TRIM(_xlpm.inp))=0,LEN(TRIM(_xlpm.p))=0,_xlpm.p=0),"",_xlpm.p))</f>
        <v/>
      </c>
      <c r="C145" s="63"/>
      <c r="D145" s="6"/>
      <c r="E145" s="6"/>
      <c r="F145" s="6"/>
      <c r="G145" s="6"/>
      <c r="H145" s="6"/>
    </row>
    <row r="146" spans="1:8" ht="18.75" customHeight="1" thickBot="1">
      <c r="A146" s="12"/>
      <c r="B146" s="54"/>
      <c r="C146" s="55"/>
      <c r="D146" s="6"/>
      <c r="E146" s="6"/>
      <c r="F146" s="6"/>
      <c r="G146" s="6"/>
      <c r="H146" s="6"/>
    </row>
    <row r="147" spans="1:8" ht="58.5" customHeight="1" thickTop="1" thickBot="1">
      <c r="A147" s="8" t="s">
        <v>4293</v>
      </c>
      <c r="B147" s="56" t="s">
        <v>4135</v>
      </c>
      <c r="C147" s="57"/>
      <c r="D147" s="6"/>
      <c r="E147" s="6"/>
      <c r="F147" s="6">
        <v>512</v>
      </c>
      <c r="G147" s="6" t="s">
        <v>15</v>
      </c>
      <c r="H147" s="6" t="s">
        <v>3942</v>
      </c>
    </row>
    <row r="148" spans="1:8" ht="18.75" customHeight="1">
      <c r="A148" s="13"/>
      <c r="B148" s="58"/>
      <c r="C148" s="59"/>
      <c r="D148" s="6"/>
      <c r="E148" s="6"/>
      <c r="F148" s="6"/>
      <c r="G148" s="6"/>
      <c r="H148" s="6"/>
    </row>
    <row r="149" spans="1:8" ht="18.75" customHeight="1">
      <c r="A149" s="14" t="s">
        <v>107</v>
      </c>
      <c r="B149" s="60" t="s">
        <v>3938</v>
      </c>
      <c r="C149" s="61"/>
      <c r="D149" s="6"/>
      <c r="E149" s="6"/>
      <c r="F149" s="6"/>
      <c r="G149" s="6"/>
      <c r="H149" s="6"/>
    </row>
    <row r="150" spans="1:8" ht="18.75" customHeight="1">
      <c r="A150" s="14" t="s">
        <v>108</v>
      </c>
      <c r="B150" s="60" t="s">
        <v>3939</v>
      </c>
      <c r="C150" s="61"/>
      <c r="D150" s="6"/>
      <c r="E150" s="6"/>
      <c r="F150" s="6"/>
      <c r="G150" s="6"/>
      <c r="H150" s="6"/>
    </row>
    <row r="151" spans="1:8" ht="18.75" customHeight="1">
      <c r="A151" s="14" t="s">
        <v>109</v>
      </c>
      <c r="B151" s="60" t="s">
        <v>3940</v>
      </c>
      <c r="C151" s="61"/>
      <c r="D151" s="6"/>
      <c r="E151" s="6"/>
      <c r="F151" s="6"/>
      <c r="G151" s="6"/>
      <c r="H151" s="6"/>
    </row>
    <row r="152" spans="1:8" ht="18.75" customHeight="1">
      <c r="A152" s="14" t="s">
        <v>110</v>
      </c>
      <c r="B152" s="60" t="s">
        <v>3941</v>
      </c>
      <c r="C152" s="61"/>
      <c r="D152" s="6"/>
      <c r="E152" s="6"/>
      <c r="F152" s="6"/>
      <c r="G152" s="6"/>
      <c r="H152" s="6"/>
    </row>
    <row r="153" spans="1:8" ht="18.75" customHeight="1">
      <c r="A153" s="14"/>
      <c r="B153" s="62"/>
      <c r="C153" s="63"/>
      <c r="D153" s="6"/>
      <c r="E153" s="6"/>
      <c r="F153" s="6"/>
      <c r="G153" s="6"/>
      <c r="H153" s="6"/>
    </row>
    <row r="154" spans="1:8" ht="18.75" customHeight="1" thickBot="1">
      <c r="A154" s="14"/>
      <c r="B154" s="66"/>
      <c r="C154" s="67"/>
      <c r="D154" s="6"/>
      <c r="E154" s="6"/>
      <c r="F154" s="6"/>
      <c r="G154" s="6"/>
      <c r="H154" s="6"/>
    </row>
    <row r="155" spans="1:8" ht="18.75" customHeight="1" thickBot="1">
      <c r="A155" s="11" t="s">
        <v>111</v>
      </c>
      <c r="B155" s="25"/>
      <c r="C155" s="7"/>
      <c r="D155" s="6"/>
      <c r="E155" s="6"/>
      <c r="F155" s="6"/>
      <c r="G155" s="6"/>
      <c r="H155" s="6"/>
    </row>
    <row r="156" spans="1:8" ht="18.75" customHeight="1">
      <c r="A156" s="14" t="s">
        <v>112</v>
      </c>
      <c r="B156" s="34" t="str">
        <f>_xlfn.LET(_xlpm.inp,$B$155,_xlpm.nInp,_xlfn.LET(_xlpm.raw,UPPER(TRIM($B$155)),_xlpm.clean,SUBSTITUTE(SUBSTITUTE(SUBSTITUTE(SUBSTITUTE(SUBSTITUTE(_xlpm.raw,"，",","),"、",","),"；",","),"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6" s="19"/>
      <c r="D156" s="6"/>
      <c r="E156" s="6"/>
      <c r="F156" s="6"/>
      <c r="G156" s="6"/>
      <c r="H156" s="6"/>
    </row>
    <row r="157" spans="1:8" ht="18.75" customHeight="1">
      <c r="A157" s="14" t="s">
        <v>113</v>
      </c>
      <c r="B157" s="35" t="str">
        <f>_xlfn.LET(_xlpm.inp,$B$155,_xlpm.nStd,_xlfn.LET(_xlpm.raw,UPPER(TRIM($G$147)),_xlpm.clean,SUBSTITUTE(SUBSTITUTE(SUBSTITUTE(SUBSTITUTE(SUBSTITUTE(_xlpm.raw,"，",","),"、",","),"；",","),"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57" s="18"/>
      <c r="D157" s="6"/>
      <c r="E157" s="6"/>
      <c r="F157" s="6"/>
      <c r="G157" s="6"/>
      <c r="H157" s="6"/>
    </row>
    <row r="158" spans="1:8" ht="18.75" customHeight="1">
      <c r="A158" s="37" t="s">
        <v>114</v>
      </c>
      <c r="B158" s="52" t="str">
        <f>_xlfn.LET(_xlpm.inp,$B$155,_xlpm.p,$H$147,IF(OR(LEN(TRIM(_xlpm.inp))=0,LEN(TRIM(_xlpm.p))=0,_xlpm.p=0),"",_xlpm.p))</f>
        <v/>
      </c>
      <c r="C158" s="63"/>
      <c r="D158" s="6"/>
      <c r="E158" s="6"/>
      <c r="F158" s="6"/>
      <c r="G158" s="6"/>
      <c r="H158" s="6"/>
    </row>
    <row r="159" spans="1:8" ht="18.75" customHeight="1" thickBot="1">
      <c r="A159" s="15"/>
      <c r="B159" s="54"/>
      <c r="C159" s="55"/>
      <c r="D159" s="6"/>
      <c r="E159" s="6"/>
      <c r="F159" s="6"/>
      <c r="G159" s="6"/>
      <c r="H159" s="6"/>
    </row>
    <row r="160" spans="1:8" ht="58.5" customHeight="1" thickTop="1" thickBot="1">
      <c r="A160" s="8" t="s">
        <v>4294</v>
      </c>
      <c r="B160" s="56" t="s">
        <v>4136</v>
      </c>
      <c r="C160" s="57"/>
      <c r="D160" s="6"/>
      <c r="E160" s="6"/>
      <c r="F160" s="6">
        <v>513</v>
      </c>
      <c r="G160" s="6" t="s">
        <v>16</v>
      </c>
      <c r="H160" s="6" t="s">
        <v>3947</v>
      </c>
    </row>
    <row r="161" spans="1:8" ht="18.75" customHeight="1">
      <c r="A161" s="9"/>
      <c r="B161" s="74"/>
      <c r="C161" s="75"/>
      <c r="D161" s="6"/>
      <c r="E161" s="6"/>
      <c r="F161" s="6"/>
      <c r="G161" s="6"/>
      <c r="H161" s="6"/>
    </row>
    <row r="162" spans="1:8" ht="18.75" customHeight="1">
      <c r="A162" s="10" t="s">
        <v>107</v>
      </c>
      <c r="B162" s="64" t="s">
        <v>3943</v>
      </c>
      <c r="C162" s="65"/>
      <c r="D162" s="6"/>
      <c r="E162" s="6"/>
      <c r="F162" s="6"/>
      <c r="G162" s="6"/>
      <c r="H162" s="6"/>
    </row>
    <row r="163" spans="1:8" ht="18.75" customHeight="1">
      <c r="A163" s="10" t="s">
        <v>108</v>
      </c>
      <c r="B163" s="64" t="s">
        <v>3944</v>
      </c>
      <c r="C163" s="65"/>
      <c r="D163" s="6"/>
      <c r="E163" s="6"/>
      <c r="F163" s="6"/>
      <c r="G163" s="6"/>
      <c r="H163" s="6"/>
    </row>
    <row r="164" spans="1:8" ht="18.75" customHeight="1">
      <c r="A164" s="10" t="s">
        <v>109</v>
      </c>
      <c r="B164" s="64" t="s">
        <v>3945</v>
      </c>
      <c r="C164" s="65"/>
      <c r="D164" s="6"/>
      <c r="E164" s="6"/>
      <c r="F164" s="6"/>
      <c r="G164" s="6"/>
      <c r="H164" s="6"/>
    </row>
    <row r="165" spans="1:8" ht="18.75" customHeight="1">
      <c r="A165" s="10" t="s">
        <v>110</v>
      </c>
      <c r="B165" s="64" t="s">
        <v>3946</v>
      </c>
      <c r="C165" s="65"/>
      <c r="D165" s="6"/>
      <c r="E165" s="6"/>
      <c r="F165" s="6"/>
      <c r="G165" s="6"/>
      <c r="H165" s="6"/>
    </row>
    <row r="166" spans="1:8" ht="18.75" customHeight="1">
      <c r="A166" s="10"/>
      <c r="B166" s="62"/>
      <c r="C166" s="63"/>
      <c r="D166" s="6"/>
      <c r="E166" s="6"/>
      <c r="F166" s="6"/>
      <c r="G166" s="6"/>
      <c r="H166" s="6"/>
    </row>
    <row r="167" spans="1:8" ht="18.75" customHeight="1" thickBot="1">
      <c r="A167" s="10"/>
      <c r="B167" s="66"/>
      <c r="C167" s="67"/>
      <c r="D167" s="6"/>
      <c r="E167" s="6"/>
      <c r="F167" s="6"/>
      <c r="G167" s="6"/>
      <c r="H167" s="6"/>
    </row>
    <row r="168" spans="1:8" ht="18.75" customHeight="1" thickBot="1">
      <c r="A168" s="11" t="s">
        <v>111</v>
      </c>
      <c r="B168" s="25"/>
      <c r="C168" s="7"/>
      <c r="D168" s="6"/>
      <c r="E168" s="6"/>
      <c r="F168" s="6"/>
      <c r="G168" s="6"/>
      <c r="H168" s="6"/>
    </row>
    <row r="169" spans="1:8" ht="18.75" customHeight="1">
      <c r="A169" s="10" t="s">
        <v>112</v>
      </c>
      <c r="B169" s="34" t="str">
        <f>_xlfn.LET(_xlpm.inp,$B$168,_xlpm.nInp,_xlfn.LET(_xlpm.raw,UPPER(TRIM($B$168)),_xlpm.clean,SUBSTITUTE(SUBSTITUTE(SUBSTITUTE(SUBSTITUTE(SUBSTITUTE(_xlpm.raw,"，",","),"、",","),"；",","),"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69" s="19"/>
      <c r="D169" s="6"/>
      <c r="E169" s="6"/>
      <c r="F169" s="6"/>
      <c r="G169" s="6"/>
      <c r="H169" s="6"/>
    </row>
    <row r="170" spans="1:8" ht="18.75" customHeight="1">
      <c r="A170" s="10" t="s">
        <v>113</v>
      </c>
      <c r="B170" s="35" t="str">
        <f>_xlfn.LET(_xlpm.inp,$B$168,_xlpm.nStd,_xlfn.LET(_xlpm.raw,UPPER(TRIM($G$160)),_xlpm.clean,SUBSTITUTE(SUBSTITUTE(SUBSTITUTE(SUBSTITUTE(SUBSTITUTE(_xlpm.raw,"，",","),"、",","),"；",","),"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0" s="18"/>
      <c r="D170" s="6"/>
      <c r="E170" s="6"/>
      <c r="F170" s="6"/>
      <c r="G170" s="6"/>
      <c r="H170" s="6"/>
    </row>
    <row r="171" spans="1:8" ht="18.75" customHeight="1">
      <c r="A171" s="37" t="s">
        <v>114</v>
      </c>
      <c r="B171" s="52" t="str">
        <f>_xlfn.LET(_xlpm.inp,$B$168,_xlpm.p,$H$160,IF(OR(LEN(TRIM(_xlpm.inp))=0,LEN(TRIM(_xlpm.p))=0,_xlpm.p=0),"",_xlpm.p))</f>
        <v/>
      </c>
      <c r="C171" s="63"/>
      <c r="D171" s="6"/>
      <c r="E171" s="6"/>
      <c r="F171" s="6"/>
      <c r="G171" s="6"/>
      <c r="H171" s="6"/>
    </row>
    <row r="172" spans="1:8" ht="18.75" customHeight="1" thickBot="1">
      <c r="A172" s="12"/>
      <c r="B172" s="54"/>
      <c r="C172" s="55"/>
      <c r="D172" s="6"/>
      <c r="E172" s="6"/>
      <c r="F172" s="6"/>
      <c r="G172" s="6"/>
      <c r="H172" s="6"/>
    </row>
    <row r="173" spans="1:8" ht="58.5" customHeight="1" thickTop="1" thickBot="1">
      <c r="A173" s="8" t="s">
        <v>4295</v>
      </c>
      <c r="B173" s="56" t="s">
        <v>4137</v>
      </c>
      <c r="C173" s="57"/>
      <c r="D173" s="6"/>
      <c r="E173" s="6"/>
      <c r="F173" s="6">
        <v>514</v>
      </c>
      <c r="G173" s="6" t="s">
        <v>14</v>
      </c>
      <c r="H173" s="6" t="s">
        <v>3951</v>
      </c>
    </row>
    <row r="174" spans="1:8" ht="18.75" customHeight="1">
      <c r="A174" s="13"/>
      <c r="B174" s="58"/>
      <c r="C174" s="59"/>
      <c r="D174" s="6"/>
      <c r="E174" s="6"/>
      <c r="F174" s="6"/>
      <c r="G174" s="6"/>
      <c r="H174" s="6"/>
    </row>
    <row r="175" spans="1:8" ht="18.75" customHeight="1">
      <c r="A175" s="14" t="s">
        <v>107</v>
      </c>
      <c r="B175" s="60" t="s">
        <v>3948</v>
      </c>
      <c r="C175" s="61"/>
      <c r="D175" s="6"/>
      <c r="E175" s="6"/>
      <c r="F175" s="6"/>
      <c r="G175" s="6"/>
      <c r="H175" s="6"/>
    </row>
    <row r="176" spans="1:8" ht="18.75" customHeight="1">
      <c r="A176" s="14" t="s">
        <v>108</v>
      </c>
      <c r="B176" s="60" t="s">
        <v>3949</v>
      </c>
      <c r="C176" s="61"/>
      <c r="D176" s="6"/>
      <c r="E176" s="6"/>
      <c r="F176" s="6"/>
      <c r="G176" s="6"/>
      <c r="H176" s="6"/>
    </row>
    <row r="177" spans="1:8" ht="18.75" customHeight="1">
      <c r="A177" s="14" t="s">
        <v>109</v>
      </c>
      <c r="B177" s="60" t="s">
        <v>3950</v>
      </c>
      <c r="C177" s="61"/>
      <c r="D177" s="6"/>
      <c r="E177" s="6"/>
      <c r="F177" s="6"/>
      <c r="G177" s="6"/>
      <c r="H177" s="6"/>
    </row>
    <row r="178" spans="1:8" ht="18.75" customHeight="1">
      <c r="A178" s="14" t="s">
        <v>110</v>
      </c>
      <c r="B178" s="60" t="s">
        <v>4138</v>
      </c>
      <c r="C178" s="61"/>
      <c r="D178" s="6"/>
      <c r="E178" s="6"/>
      <c r="F178" s="6"/>
      <c r="G178" s="6"/>
      <c r="H178" s="6"/>
    </row>
    <row r="179" spans="1:8" ht="18.75" customHeight="1">
      <c r="A179" s="14"/>
      <c r="B179" s="60"/>
      <c r="C179" s="61"/>
      <c r="D179" s="6"/>
      <c r="E179" s="6"/>
      <c r="F179" s="6"/>
      <c r="G179" s="6"/>
      <c r="H179" s="6"/>
    </row>
    <row r="180" spans="1:8" ht="18.75" customHeight="1" thickBot="1">
      <c r="A180" s="14"/>
      <c r="B180" s="66"/>
      <c r="C180" s="67"/>
      <c r="D180" s="6"/>
      <c r="E180" s="6"/>
      <c r="F180" s="6"/>
      <c r="G180" s="6"/>
      <c r="H180" s="6"/>
    </row>
    <row r="181" spans="1:8" ht="18.75" customHeight="1" thickBot="1">
      <c r="A181" s="11" t="s">
        <v>111</v>
      </c>
      <c r="B181" s="25"/>
      <c r="C181" s="7"/>
      <c r="D181" s="6"/>
      <c r="E181" s="6"/>
      <c r="F181" s="6"/>
      <c r="G181" s="6"/>
      <c r="H181" s="6"/>
    </row>
    <row r="182" spans="1:8" ht="18.75" customHeight="1">
      <c r="A182" s="14" t="s">
        <v>112</v>
      </c>
      <c r="B182" s="34" t="str">
        <f>_xlfn.LET(_xlpm.inp,$B$181,_xlpm.nInp,_xlfn.LET(_xlpm.raw,UPPER(TRIM($B$181)),_xlpm.clean,SUBSTITUTE(SUBSTITUTE(SUBSTITUTE(SUBSTITUTE(SUBSTITUTE(_xlpm.raw,"，",","),"、",","),"；",","),"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2" s="19"/>
      <c r="D182" s="6"/>
      <c r="E182" s="6"/>
      <c r="F182" s="6"/>
      <c r="G182" s="6"/>
      <c r="H182" s="6"/>
    </row>
    <row r="183" spans="1:8" ht="18.75" customHeight="1">
      <c r="A183" s="14" t="s">
        <v>113</v>
      </c>
      <c r="B183" s="35" t="str">
        <f>_xlfn.LET(_xlpm.inp,$B$181,_xlpm.nStd,_xlfn.LET(_xlpm.raw,UPPER(TRIM($G$173)),_xlpm.clean,SUBSTITUTE(SUBSTITUTE(SUBSTITUTE(SUBSTITUTE(SUBSTITUTE(_xlpm.raw,"，",","),"、",","),"；",","),"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3" s="18"/>
      <c r="D183" s="6"/>
      <c r="E183" s="6"/>
      <c r="F183" s="6"/>
      <c r="G183" s="6"/>
      <c r="H183" s="6"/>
    </row>
    <row r="184" spans="1:8" ht="18.75" customHeight="1">
      <c r="A184" s="37" t="s">
        <v>114</v>
      </c>
      <c r="B184" s="52" t="str">
        <f>_xlfn.LET(_xlpm.inp,$B$181,_xlpm.p,$H$173,IF(OR(LEN(TRIM(_xlpm.inp))=0,LEN(TRIM(_xlpm.p))=0,_xlpm.p=0),"",_xlpm.p))</f>
        <v/>
      </c>
      <c r="C184" s="63"/>
      <c r="D184" s="6"/>
      <c r="E184" s="6"/>
      <c r="F184" s="6"/>
      <c r="G184" s="6"/>
      <c r="H184" s="6"/>
    </row>
    <row r="185" spans="1:8" ht="18.75" customHeight="1" thickBot="1">
      <c r="A185" s="15"/>
      <c r="B185" s="54"/>
      <c r="C185" s="55"/>
      <c r="D185" s="6"/>
      <c r="E185" s="6"/>
      <c r="F185" s="6"/>
      <c r="G185" s="6"/>
      <c r="H185" s="6"/>
    </row>
    <row r="186" spans="1:8" ht="58.5" customHeight="1" thickTop="1" thickBot="1">
      <c r="A186" s="8" t="s">
        <v>4296</v>
      </c>
      <c r="B186" s="56" t="s">
        <v>4139</v>
      </c>
      <c r="C186" s="57"/>
      <c r="D186" s="6"/>
      <c r="E186" s="6"/>
      <c r="F186" s="6">
        <v>515</v>
      </c>
      <c r="G186" s="6" t="s">
        <v>14</v>
      </c>
      <c r="H186" s="6" t="s">
        <v>3956</v>
      </c>
    </row>
    <row r="187" spans="1:8" ht="18.75" customHeight="1">
      <c r="A187" s="9"/>
      <c r="B187" s="74"/>
      <c r="C187" s="75"/>
      <c r="D187" s="6"/>
      <c r="E187" s="6"/>
      <c r="F187" s="6"/>
      <c r="G187" s="6"/>
      <c r="H187" s="6"/>
    </row>
    <row r="188" spans="1:8" ht="18.75" customHeight="1">
      <c r="A188" s="10" t="s">
        <v>107</v>
      </c>
      <c r="B188" s="64" t="s">
        <v>3952</v>
      </c>
      <c r="C188" s="65"/>
      <c r="D188" s="6"/>
      <c r="E188" s="6"/>
      <c r="F188" s="6"/>
      <c r="G188" s="6"/>
      <c r="H188" s="6"/>
    </row>
    <row r="189" spans="1:8" ht="18.75" customHeight="1">
      <c r="A189" s="10" t="s">
        <v>108</v>
      </c>
      <c r="B189" s="64" t="s">
        <v>3953</v>
      </c>
      <c r="C189" s="65"/>
      <c r="D189" s="6"/>
      <c r="E189" s="6"/>
      <c r="F189" s="6"/>
      <c r="G189" s="6"/>
      <c r="H189" s="6"/>
    </row>
    <row r="190" spans="1:8" ht="18.75" customHeight="1">
      <c r="A190" s="10" t="s">
        <v>109</v>
      </c>
      <c r="B190" s="64" t="s">
        <v>3954</v>
      </c>
      <c r="C190" s="65"/>
      <c r="D190" s="6"/>
      <c r="E190" s="6"/>
      <c r="F190" s="6"/>
      <c r="G190" s="6"/>
      <c r="H190" s="6"/>
    </row>
    <row r="191" spans="1:8" ht="18.75" customHeight="1">
      <c r="A191" s="10" t="s">
        <v>110</v>
      </c>
      <c r="B191" s="64" t="s">
        <v>3955</v>
      </c>
      <c r="C191" s="65"/>
      <c r="D191" s="6"/>
      <c r="E191" s="6"/>
      <c r="F191" s="6"/>
      <c r="G191" s="6"/>
      <c r="H191" s="6"/>
    </row>
    <row r="192" spans="1:8" ht="18.75" customHeight="1">
      <c r="A192" s="10"/>
      <c r="B192" s="64"/>
      <c r="C192" s="65"/>
      <c r="D192" s="6"/>
      <c r="E192" s="6"/>
      <c r="F192" s="6"/>
      <c r="G192" s="6"/>
      <c r="H192" s="6"/>
    </row>
    <row r="193" spans="1:8" ht="18.75" customHeight="1" thickBot="1">
      <c r="A193" s="10"/>
      <c r="B193" s="66"/>
      <c r="C193" s="67"/>
      <c r="D193" s="6"/>
      <c r="E193" s="6"/>
      <c r="F193" s="6"/>
      <c r="G193" s="6"/>
      <c r="H193" s="6"/>
    </row>
    <row r="194" spans="1:8" ht="18.75" customHeight="1" thickBot="1">
      <c r="A194" s="11" t="s">
        <v>111</v>
      </c>
      <c r="B194" s="25"/>
      <c r="C194" s="7"/>
      <c r="D194" s="6"/>
      <c r="E194" s="6"/>
      <c r="F194" s="6"/>
      <c r="G194" s="6"/>
      <c r="H194" s="6"/>
    </row>
    <row r="195" spans="1:8" ht="18.75" customHeight="1">
      <c r="A195" s="10" t="s">
        <v>112</v>
      </c>
      <c r="B195" s="34" t="str">
        <f>_xlfn.LET(_xlpm.inp,$B$194,_xlpm.nInp,_xlfn.LET(_xlpm.raw,UPPER(TRIM($B$194)),_xlpm.clean,SUBSTITUTE(SUBSTITUTE(SUBSTITUTE(SUBSTITUTE(SUBSTITUTE(_xlpm.raw,"，",","),"、",","),"；",","),"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95" s="19"/>
      <c r="D195" s="6"/>
      <c r="E195" s="6"/>
      <c r="F195" s="6"/>
      <c r="G195" s="6"/>
      <c r="H195" s="6"/>
    </row>
    <row r="196" spans="1:8" ht="18.75" customHeight="1">
      <c r="A196" s="10" t="s">
        <v>113</v>
      </c>
      <c r="B196" s="35" t="str">
        <f>_xlfn.LET(_xlpm.inp,$B$194,_xlpm.nStd,_xlfn.LET(_xlpm.raw,UPPER(TRIM($G$186)),_xlpm.clean,SUBSTITUTE(SUBSTITUTE(SUBSTITUTE(SUBSTITUTE(SUBSTITUTE(_xlpm.raw,"，",","),"、",","),"；",","),"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96" s="18"/>
      <c r="D196" s="6"/>
      <c r="E196" s="6"/>
      <c r="F196" s="6"/>
      <c r="G196" s="6"/>
      <c r="H196" s="6"/>
    </row>
    <row r="197" spans="1:8" ht="18.75" customHeight="1">
      <c r="A197" s="37" t="s">
        <v>114</v>
      </c>
      <c r="B197" s="52" t="str">
        <f>_xlfn.LET(_xlpm.inp,$B$194,_xlpm.p,$H$186,IF(OR(LEN(TRIM(_xlpm.inp))=0,LEN(TRIM(_xlpm.p))=0,_xlpm.p=0),"",_xlpm.p))</f>
        <v/>
      </c>
      <c r="C197" s="63"/>
      <c r="D197" s="6"/>
      <c r="E197" s="6"/>
      <c r="F197" s="6"/>
      <c r="G197" s="6"/>
      <c r="H197" s="6"/>
    </row>
    <row r="198" spans="1:8" ht="18.75" customHeight="1" thickBot="1">
      <c r="A198" s="12"/>
      <c r="B198" s="54"/>
      <c r="C198" s="55"/>
      <c r="D198" s="6"/>
      <c r="E198" s="6"/>
      <c r="F198" s="6"/>
      <c r="G198" s="6"/>
      <c r="H198" s="6"/>
    </row>
    <row r="199" spans="1:8" ht="58.5" customHeight="1" thickTop="1" thickBot="1">
      <c r="A199" s="8" t="s">
        <v>4297</v>
      </c>
      <c r="B199" s="56" t="s">
        <v>4140</v>
      </c>
      <c r="C199" s="57"/>
      <c r="D199" s="6"/>
      <c r="E199" s="6"/>
      <c r="F199" s="6">
        <v>516</v>
      </c>
      <c r="G199" s="6" t="s">
        <v>14</v>
      </c>
      <c r="H199" s="6" t="s">
        <v>3961</v>
      </c>
    </row>
    <row r="200" spans="1:8" ht="18.75" customHeight="1">
      <c r="A200" s="13"/>
      <c r="B200" s="58"/>
      <c r="C200" s="59"/>
      <c r="D200" s="6"/>
      <c r="E200" s="6"/>
      <c r="F200" s="6"/>
      <c r="G200" s="6"/>
      <c r="H200" s="6"/>
    </row>
    <row r="201" spans="1:8" ht="18.75" customHeight="1">
      <c r="A201" s="14" t="s">
        <v>107</v>
      </c>
      <c r="B201" s="60" t="s">
        <v>3957</v>
      </c>
      <c r="C201" s="61"/>
      <c r="D201" s="6"/>
      <c r="E201" s="6"/>
      <c r="F201" s="6"/>
      <c r="G201" s="6"/>
      <c r="H201" s="6"/>
    </row>
    <row r="202" spans="1:8" ht="18.75" customHeight="1">
      <c r="A202" s="14" t="s">
        <v>108</v>
      </c>
      <c r="B202" s="60" t="s">
        <v>3958</v>
      </c>
      <c r="C202" s="61"/>
      <c r="D202" s="6"/>
      <c r="E202" s="6"/>
      <c r="F202" s="6"/>
      <c r="G202" s="6"/>
      <c r="H202" s="6"/>
    </row>
    <row r="203" spans="1:8" ht="18.75" customHeight="1">
      <c r="A203" s="14" t="s">
        <v>109</v>
      </c>
      <c r="B203" s="60" t="s">
        <v>3959</v>
      </c>
      <c r="C203" s="61"/>
      <c r="D203" s="6"/>
      <c r="E203" s="6"/>
      <c r="F203" s="6"/>
      <c r="G203" s="6"/>
      <c r="H203" s="6"/>
    </row>
    <row r="204" spans="1:8" ht="18.75" customHeight="1">
      <c r="A204" s="14" t="s">
        <v>110</v>
      </c>
      <c r="B204" s="60" t="s">
        <v>3960</v>
      </c>
      <c r="C204" s="61"/>
      <c r="D204" s="6"/>
      <c r="E204" s="6"/>
      <c r="F204" s="6"/>
      <c r="G204" s="6"/>
      <c r="H204" s="6"/>
    </row>
    <row r="205" spans="1:8" ht="18.75" customHeight="1">
      <c r="A205" s="14"/>
      <c r="B205" s="62"/>
      <c r="C205" s="63"/>
      <c r="D205" s="6"/>
      <c r="E205" s="6"/>
      <c r="F205" s="6"/>
      <c r="G205" s="6"/>
      <c r="H205" s="6"/>
    </row>
    <row r="206" spans="1:8" ht="18.75" customHeight="1" thickBot="1">
      <c r="A206" s="14"/>
      <c r="B206" s="66"/>
      <c r="C206" s="67"/>
      <c r="D206" s="6"/>
      <c r="E206" s="6"/>
      <c r="F206" s="6"/>
      <c r="G206" s="6"/>
      <c r="H206" s="6"/>
    </row>
    <row r="207" spans="1:8" ht="18.75" customHeight="1" thickBot="1">
      <c r="A207" s="11" t="s">
        <v>111</v>
      </c>
      <c r="B207" s="25"/>
      <c r="C207" s="7"/>
      <c r="D207" s="6"/>
      <c r="E207" s="6"/>
      <c r="F207" s="6"/>
      <c r="G207" s="6"/>
      <c r="H207" s="6"/>
    </row>
    <row r="208" spans="1:8" ht="18.75" customHeight="1">
      <c r="A208" s="14" t="s">
        <v>112</v>
      </c>
      <c r="B208" s="34" t="str">
        <f>_xlfn.LET(_xlpm.inp,$B$207,_xlpm.nInp,_xlfn.LET(_xlpm.raw,UPPER(TRIM($B$207)),_xlpm.clean,SUBSTITUTE(SUBSTITUTE(SUBSTITUTE(SUBSTITUTE(SUBSTITUTE(_xlpm.raw,"，",","),"、",","),"；",","),"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08" s="19"/>
      <c r="D208" s="6"/>
      <c r="E208" s="6"/>
      <c r="F208" s="6"/>
      <c r="G208" s="6"/>
      <c r="H208" s="6"/>
    </row>
    <row r="209" spans="1:8" ht="18.75" customHeight="1">
      <c r="A209" s="14" t="s">
        <v>113</v>
      </c>
      <c r="B209" s="35" t="str">
        <f>_xlfn.LET(_xlpm.inp,$B$207,_xlpm.nStd,_xlfn.LET(_xlpm.raw,UPPER(TRIM($G$199)),_xlpm.clean,SUBSTITUTE(SUBSTITUTE(SUBSTITUTE(SUBSTITUTE(SUBSTITUTE(_xlpm.raw,"，",","),"、",","),"；",","),"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09" s="18"/>
      <c r="D209" s="6"/>
      <c r="E209" s="6"/>
      <c r="F209" s="6"/>
      <c r="G209" s="6"/>
      <c r="H209" s="6"/>
    </row>
    <row r="210" spans="1:8" ht="18.75" customHeight="1">
      <c r="A210" s="37" t="s">
        <v>114</v>
      </c>
      <c r="B210" s="52" t="str">
        <f>_xlfn.LET(_xlpm.inp,$B$207,_xlpm.p,$H$199,IF(OR(LEN(TRIM(_xlpm.inp))=0,LEN(TRIM(_xlpm.p))=0,_xlpm.p=0),"",_xlpm.p))</f>
        <v/>
      </c>
      <c r="C210" s="63"/>
      <c r="D210" s="6"/>
      <c r="E210" s="6"/>
      <c r="F210" s="6"/>
      <c r="G210" s="6"/>
      <c r="H210" s="6"/>
    </row>
    <row r="211" spans="1:8" ht="18.75" customHeight="1" thickBot="1">
      <c r="A211" s="15"/>
      <c r="B211" s="54"/>
      <c r="C211" s="55"/>
      <c r="D211" s="6"/>
      <c r="E211" s="6"/>
      <c r="F211" s="6"/>
      <c r="G211" s="6"/>
      <c r="H211" s="6"/>
    </row>
    <row r="212" spans="1:8" ht="58.5" customHeight="1" thickTop="1" thickBot="1">
      <c r="A212" s="8" t="s">
        <v>4298</v>
      </c>
      <c r="B212" s="56" t="s">
        <v>4141</v>
      </c>
      <c r="C212" s="57"/>
      <c r="D212" s="6"/>
      <c r="E212" s="6"/>
      <c r="F212" s="6">
        <v>517</v>
      </c>
      <c r="G212" s="6" t="s">
        <v>3966</v>
      </c>
      <c r="H212" s="6" t="s">
        <v>3967</v>
      </c>
    </row>
    <row r="213" spans="1:8" ht="18.75" customHeight="1">
      <c r="A213" s="9"/>
      <c r="B213" s="74"/>
      <c r="C213" s="75"/>
      <c r="D213" s="6"/>
      <c r="E213" s="6"/>
      <c r="F213" s="6"/>
      <c r="G213" s="6"/>
      <c r="H213" s="6"/>
    </row>
    <row r="214" spans="1:8" ht="18.75" customHeight="1">
      <c r="A214" s="10" t="s">
        <v>107</v>
      </c>
      <c r="B214" s="64" t="s">
        <v>3962</v>
      </c>
      <c r="C214" s="65"/>
      <c r="D214" s="6"/>
      <c r="E214" s="6"/>
      <c r="F214" s="6"/>
      <c r="G214" s="6"/>
      <c r="H214" s="6"/>
    </row>
    <row r="215" spans="1:8" ht="18.75" customHeight="1">
      <c r="A215" s="10" t="s">
        <v>108</v>
      </c>
      <c r="B215" s="64" t="s">
        <v>3963</v>
      </c>
      <c r="C215" s="65"/>
      <c r="D215" s="6"/>
      <c r="E215" s="6"/>
      <c r="F215" s="6"/>
      <c r="G215" s="6"/>
      <c r="H215" s="6"/>
    </row>
    <row r="216" spans="1:8" ht="18.75" customHeight="1">
      <c r="A216" s="10" t="s">
        <v>109</v>
      </c>
      <c r="B216" s="64" t="s">
        <v>3964</v>
      </c>
      <c r="C216" s="65"/>
      <c r="D216" s="6"/>
      <c r="E216" s="6"/>
      <c r="F216" s="6"/>
      <c r="G216" s="6"/>
      <c r="H216" s="6"/>
    </row>
    <row r="217" spans="1:8" ht="18.75" customHeight="1">
      <c r="A217" s="10" t="s">
        <v>110</v>
      </c>
      <c r="B217" s="64" t="s">
        <v>3965</v>
      </c>
      <c r="C217" s="65"/>
      <c r="D217" s="6"/>
      <c r="E217" s="6"/>
      <c r="F217" s="6"/>
      <c r="G217" s="6"/>
      <c r="H217" s="6"/>
    </row>
    <row r="218" spans="1:8" ht="18.75" customHeight="1">
      <c r="A218" s="10" t="s">
        <v>128</v>
      </c>
      <c r="B218" s="62" t="s">
        <v>4142</v>
      </c>
      <c r="C218" s="63"/>
      <c r="D218" s="6"/>
      <c r="E218" s="6"/>
      <c r="F218" s="6"/>
      <c r="G218" s="6"/>
      <c r="H218" s="6"/>
    </row>
    <row r="219" spans="1:8" ht="18.75" customHeight="1" thickBot="1">
      <c r="A219" s="10"/>
      <c r="B219" s="66"/>
      <c r="C219" s="67"/>
      <c r="D219" s="6"/>
      <c r="E219" s="6"/>
      <c r="F219" s="6"/>
      <c r="G219" s="6"/>
      <c r="H219" s="6"/>
    </row>
    <row r="220" spans="1:8" ht="18.75" customHeight="1" thickBot="1">
      <c r="A220" s="11" t="s">
        <v>111</v>
      </c>
      <c r="B220" s="25"/>
      <c r="C220" s="7"/>
      <c r="D220" s="6"/>
      <c r="E220" s="6"/>
      <c r="F220" s="6"/>
      <c r="G220" s="6"/>
      <c r="H220" s="6"/>
    </row>
    <row r="221" spans="1:8" ht="18.75" customHeight="1">
      <c r="A221" s="10" t="s">
        <v>112</v>
      </c>
      <c r="B221" s="34" t="str">
        <f>_xlfn.LET(_xlpm.inp,$B$220,_xlpm.nInp,_xlfn.LET(_xlpm.raw,UPPER(TRIM($B$220)),_xlpm.clean,SUBSTITUTE(SUBSTITUTE(SUBSTITUTE(SUBSTITUTE(SUBSTITUTE(_xlpm.raw,"，",","),"、",","),"；",","),"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21" s="19"/>
      <c r="D221" s="6"/>
      <c r="E221" s="6"/>
      <c r="F221" s="6"/>
      <c r="G221" s="6"/>
      <c r="H221" s="6"/>
    </row>
    <row r="222" spans="1:8" ht="18.75" customHeight="1">
      <c r="A222" s="10" t="s">
        <v>113</v>
      </c>
      <c r="B222" s="35" t="str">
        <f>_xlfn.LET(_xlpm.inp,$B$220,_xlpm.nStd,_xlfn.LET(_xlpm.raw,UPPER(TRIM($G$212)),_xlpm.clean,SUBSTITUTE(SUBSTITUTE(SUBSTITUTE(SUBSTITUTE(SUBSTITUTE(_xlpm.raw,"，",","),"、",","),"；",","),"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22" s="18"/>
      <c r="D222" s="6"/>
      <c r="E222" s="6"/>
      <c r="F222" s="6"/>
      <c r="G222" s="6"/>
      <c r="H222" s="6"/>
    </row>
    <row r="223" spans="1:8" ht="18.75" customHeight="1">
      <c r="A223" s="37" t="s">
        <v>114</v>
      </c>
      <c r="B223" s="52" t="str">
        <f>_xlfn.LET(_xlpm.inp,$B$220,_xlpm.p,$H$212,IF(OR(LEN(TRIM(_xlpm.inp))=0,LEN(TRIM(_xlpm.p))=0,_xlpm.p=0),"",_xlpm.p))</f>
        <v/>
      </c>
      <c r="C223" s="63"/>
      <c r="D223" s="6"/>
      <c r="E223" s="6"/>
      <c r="F223" s="6"/>
      <c r="G223" s="6"/>
      <c r="H223" s="6"/>
    </row>
    <row r="224" spans="1:8" ht="18.75" customHeight="1" thickBot="1">
      <c r="A224" s="12"/>
      <c r="B224" s="54"/>
      <c r="C224" s="55"/>
      <c r="D224" s="6"/>
      <c r="E224" s="6"/>
      <c r="F224" s="6"/>
      <c r="G224" s="6"/>
      <c r="H224" s="6"/>
    </row>
    <row r="225" spans="1:8" ht="58.5" customHeight="1" thickTop="1" thickBot="1">
      <c r="A225" s="8" t="s">
        <v>4299</v>
      </c>
      <c r="B225" s="56" t="s">
        <v>4143</v>
      </c>
      <c r="C225" s="57"/>
      <c r="D225" s="6"/>
      <c r="E225" s="6"/>
      <c r="F225" s="6">
        <v>518</v>
      </c>
      <c r="G225" s="6" t="s">
        <v>17</v>
      </c>
      <c r="H225" s="6" t="s">
        <v>3971</v>
      </c>
    </row>
    <row r="226" spans="1:8" ht="18.75" customHeight="1">
      <c r="A226" s="13"/>
      <c r="B226" s="58"/>
      <c r="C226" s="59"/>
      <c r="D226" s="6"/>
      <c r="E226" s="6"/>
      <c r="F226" s="6"/>
      <c r="G226" s="6"/>
      <c r="H226" s="6"/>
    </row>
    <row r="227" spans="1:8" ht="18.75" customHeight="1">
      <c r="A227" s="14" t="s">
        <v>107</v>
      </c>
      <c r="B227" s="60" t="s">
        <v>3968</v>
      </c>
      <c r="C227" s="61"/>
      <c r="D227" s="6"/>
      <c r="E227" s="6"/>
      <c r="F227" s="6"/>
      <c r="G227" s="6"/>
      <c r="H227" s="6"/>
    </row>
    <row r="228" spans="1:8" ht="18.75" customHeight="1">
      <c r="A228" s="14" t="s">
        <v>108</v>
      </c>
      <c r="B228" s="60" t="s">
        <v>4144</v>
      </c>
      <c r="C228" s="61"/>
      <c r="D228" s="6"/>
      <c r="E228" s="6"/>
      <c r="F228" s="6"/>
      <c r="G228" s="6"/>
      <c r="H228" s="6"/>
    </row>
    <row r="229" spans="1:8" ht="18.75" customHeight="1">
      <c r="A229" s="14" t="s">
        <v>109</v>
      </c>
      <c r="B229" s="60" t="s">
        <v>3969</v>
      </c>
      <c r="C229" s="61"/>
      <c r="D229" s="6"/>
      <c r="E229" s="6"/>
      <c r="F229" s="6"/>
      <c r="G229" s="6"/>
      <c r="H229" s="6"/>
    </row>
    <row r="230" spans="1:8" ht="18.75" customHeight="1">
      <c r="A230" s="14" t="s">
        <v>110</v>
      </c>
      <c r="B230" s="60" t="s">
        <v>3970</v>
      </c>
      <c r="C230" s="61"/>
      <c r="D230" s="6"/>
      <c r="E230" s="6"/>
      <c r="F230" s="6"/>
      <c r="G230" s="6"/>
      <c r="H230" s="6"/>
    </row>
    <row r="231" spans="1:8" ht="18.75" customHeight="1">
      <c r="A231" s="14"/>
      <c r="B231" s="62"/>
      <c r="C231" s="63"/>
      <c r="D231" s="6"/>
      <c r="E231" s="6"/>
      <c r="F231" s="6"/>
      <c r="G231" s="6"/>
      <c r="H231" s="6"/>
    </row>
    <row r="232" spans="1:8" ht="18.75" customHeight="1" thickBot="1">
      <c r="A232" s="14"/>
      <c r="B232" s="66"/>
      <c r="C232" s="67"/>
      <c r="D232" s="6"/>
      <c r="E232" s="6"/>
      <c r="F232" s="6"/>
      <c r="G232" s="6"/>
      <c r="H232" s="6"/>
    </row>
    <row r="233" spans="1:8" ht="18.75" customHeight="1" thickBot="1">
      <c r="A233" s="11" t="s">
        <v>111</v>
      </c>
      <c r="B233" s="25"/>
      <c r="C233" s="7"/>
      <c r="D233" s="6"/>
      <c r="E233" s="6"/>
      <c r="F233" s="6"/>
      <c r="G233" s="6"/>
      <c r="H233" s="6"/>
    </row>
    <row r="234" spans="1:8" ht="18.75" customHeight="1">
      <c r="A234" s="14" t="s">
        <v>112</v>
      </c>
      <c r="B234" s="34" t="str">
        <f>_xlfn.LET(_xlpm.inp,$B$233,_xlpm.nInp,_xlfn.LET(_xlpm.raw,UPPER(TRIM($B$233)),_xlpm.clean,SUBSTITUTE(SUBSTITUTE(SUBSTITUTE(SUBSTITUTE(SUBSTITUTE(_xlpm.raw,"，",","),"、",","),"；",","),"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34" s="19"/>
      <c r="D234" s="6"/>
      <c r="E234" s="6"/>
      <c r="F234" s="6"/>
      <c r="G234" s="6"/>
      <c r="H234" s="6"/>
    </row>
    <row r="235" spans="1:8" ht="18.75" customHeight="1">
      <c r="A235" s="14" t="s">
        <v>113</v>
      </c>
      <c r="B235" s="35" t="str">
        <f>_xlfn.LET(_xlpm.inp,$B$233,_xlpm.nStd,_xlfn.LET(_xlpm.raw,UPPER(TRIM($G$225)),_xlpm.clean,SUBSTITUTE(SUBSTITUTE(SUBSTITUTE(SUBSTITUTE(SUBSTITUTE(_xlpm.raw,"，",","),"、",","),"；",","),"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35" s="18"/>
      <c r="D235" s="6"/>
      <c r="E235" s="6"/>
      <c r="F235" s="6"/>
      <c r="G235" s="6"/>
      <c r="H235" s="6"/>
    </row>
    <row r="236" spans="1:8" ht="18.75" customHeight="1">
      <c r="A236" s="37" t="s">
        <v>114</v>
      </c>
      <c r="B236" s="52" t="str">
        <f>_xlfn.LET(_xlpm.inp,$B$233,_xlpm.p,$H$225,IF(OR(LEN(TRIM(_xlpm.inp))=0,LEN(TRIM(_xlpm.p))=0,_xlpm.p=0),"",_xlpm.p))</f>
        <v/>
      </c>
      <c r="C236" s="63"/>
      <c r="D236" s="6"/>
      <c r="E236" s="6"/>
      <c r="F236" s="6"/>
      <c r="G236" s="6"/>
      <c r="H236" s="6"/>
    </row>
    <row r="237" spans="1:8" ht="18.75" customHeight="1" thickBot="1">
      <c r="A237" s="15"/>
      <c r="B237" s="54"/>
      <c r="C237" s="55"/>
      <c r="D237" s="6"/>
      <c r="E237" s="6"/>
      <c r="F237" s="6"/>
      <c r="G237" s="6"/>
      <c r="H237" s="6"/>
    </row>
    <row r="238" spans="1:8" ht="58.5" customHeight="1" thickTop="1" thickBot="1">
      <c r="A238" s="8" t="s">
        <v>4300</v>
      </c>
      <c r="B238" s="56" t="s">
        <v>4145</v>
      </c>
      <c r="C238" s="73"/>
      <c r="D238" s="6"/>
      <c r="E238" s="6"/>
      <c r="F238" s="6">
        <v>519</v>
      </c>
      <c r="G238" s="6" t="s">
        <v>14</v>
      </c>
      <c r="H238" s="6" t="s">
        <v>3976</v>
      </c>
    </row>
    <row r="239" spans="1:8" ht="18.75" customHeight="1">
      <c r="A239" s="9"/>
      <c r="B239" s="74"/>
      <c r="C239" s="75"/>
      <c r="D239" s="6"/>
      <c r="E239" s="6"/>
      <c r="F239" s="6"/>
      <c r="G239" s="6"/>
      <c r="H239" s="6"/>
    </row>
    <row r="240" spans="1:8" ht="18.75" customHeight="1">
      <c r="A240" s="10" t="s">
        <v>107</v>
      </c>
      <c r="B240" s="64" t="s">
        <v>3972</v>
      </c>
      <c r="C240" s="65"/>
      <c r="D240" s="6"/>
      <c r="E240" s="6"/>
      <c r="F240" s="6"/>
      <c r="G240" s="6"/>
      <c r="H240" s="6"/>
    </row>
    <row r="241" spans="1:8" ht="18.75" customHeight="1">
      <c r="A241" s="10" t="s">
        <v>108</v>
      </c>
      <c r="B241" s="64" t="s">
        <v>3973</v>
      </c>
      <c r="C241" s="65"/>
      <c r="D241" s="6"/>
      <c r="E241" s="6"/>
      <c r="F241" s="6"/>
      <c r="G241" s="6"/>
      <c r="H241" s="6"/>
    </row>
    <row r="242" spans="1:8" ht="18.75" customHeight="1">
      <c r="A242" s="10" t="s">
        <v>109</v>
      </c>
      <c r="B242" s="64" t="s">
        <v>3974</v>
      </c>
      <c r="C242" s="65"/>
      <c r="D242" s="6"/>
      <c r="E242" s="6"/>
      <c r="F242" s="6"/>
      <c r="G242" s="6"/>
      <c r="H242" s="6"/>
    </row>
    <row r="243" spans="1:8" ht="18.75" customHeight="1">
      <c r="A243" s="10" t="s">
        <v>110</v>
      </c>
      <c r="B243" s="64" t="s">
        <v>3975</v>
      </c>
      <c r="C243" s="65"/>
      <c r="D243" s="6"/>
      <c r="E243" s="6"/>
      <c r="F243" s="6"/>
      <c r="G243" s="6"/>
      <c r="H243" s="6"/>
    </row>
    <row r="244" spans="1:8" ht="18.75" customHeight="1">
      <c r="A244" s="10"/>
      <c r="B244" s="62"/>
      <c r="C244" s="63"/>
      <c r="D244" s="6"/>
      <c r="E244" s="6"/>
      <c r="F244" s="6"/>
      <c r="G244" s="6"/>
      <c r="H244" s="6"/>
    </row>
    <row r="245" spans="1:8" ht="18.75" customHeight="1" thickBot="1">
      <c r="A245" s="10"/>
      <c r="B245" s="66"/>
      <c r="C245" s="67"/>
      <c r="D245" s="6"/>
      <c r="E245" s="6"/>
      <c r="F245" s="6"/>
      <c r="G245" s="6"/>
      <c r="H245" s="6"/>
    </row>
    <row r="246" spans="1:8" ht="18.75" customHeight="1" thickBot="1">
      <c r="A246" s="11" t="s">
        <v>111</v>
      </c>
      <c r="B246" s="25"/>
      <c r="C246" s="7"/>
      <c r="D246" s="6"/>
      <c r="E246" s="6"/>
      <c r="F246" s="6"/>
      <c r="G246" s="6"/>
      <c r="H246" s="6"/>
    </row>
    <row r="247" spans="1:8" ht="18.75" customHeight="1">
      <c r="A247" s="10" t="s">
        <v>112</v>
      </c>
      <c r="B247" s="34" t="str">
        <f>_xlfn.LET(_xlpm.inp,$B$246,_xlpm.nInp,_xlfn.LET(_xlpm.raw,UPPER(TRIM($B$246)),_xlpm.clean,SUBSTITUTE(SUBSTITUTE(SUBSTITUTE(SUBSTITUTE(SUBSTITUTE(_xlpm.raw,"，",","),"、",","),"；",","),"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47" s="19"/>
      <c r="D247" s="6"/>
      <c r="E247" s="6"/>
      <c r="F247" s="6"/>
      <c r="G247" s="6"/>
      <c r="H247" s="6"/>
    </row>
    <row r="248" spans="1:8" ht="18.75" customHeight="1">
      <c r="A248" s="10" t="s">
        <v>113</v>
      </c>
      <c r="B248" s="35" t="str">
        <f>_xlfn.LET(_xlpm.inp,$B$246,_xlpm.nStd,_xlfn.LET(_xlpm.raw,UPPER(TRIM($G$238)),_xlpm.clean,SUBSTITUTE(SUBSTITUTE(SUBSTITUTE(SUBSTITUTE(SUBSTITUTE(_xlpm.raw,"，",","),"、",","),"；",","),"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48" s="18"/>
      <c r="D248" s="6"/>
      <c r="E248" s="6"/>
      <c r="F248" s="6"/>
      <c r="G248" s="6"/>
      <c r="H248" s="6"/>
    </row>
    <row r="249" spans="1:8" ht="18.75" customHeight="1">
      <c r="A249" s="37" t="s">
        <v>114</v>
      </c>
      <c r="B249" s="52" t="str">
        <f>_xlfn.LET(_xlpm.inp,$B$246,_xlpm.p,$H$238,IF(OR(LEN(TRIM(_xlpm.inp))=0,LEN(TRIM(_xlpm.p))=0,_xlpm.p=0),"",_xlpm.p))</f>
        <v/>
      </c>
      <c r="C249" s="53"/>
      <c r="D249" s="6"/>
      <c r="E249" s="6"/>
      <c r="F249" s="6"/>
      <c r="G249" s="6"/>
      <c r="H249" s="6"/>
    </row>
    <row r="250" spans="1:8" ht="18.75" customHeight="1" thickBot="1">
      <c r="A250" s="12"/>
      <c r="B250" s="54"/>
      <c r="C250" s="55"/>
      <c r="D250" s="6"/>
      <c r="E250" s="6"/>
      <c r="F250" s="6"/>
      <c r="G250" s="6"/>
      <c r="H250" s="6"/>
    </row>
    <row r="251" spans="1:8" ht="58.5" customHeight="1" thickTop="1" thickBot="1">
      <c r="A251" s="8" t="s">
        <v>4301</v>
      </c>
      <c r="B251" s="56" t="s">
        <v>4146</v>
      </c>
      <c r="C251" s="73"/>
      <c r="D251" s="6"/>
      <c r="E251" s="6"/>
      <c r="F251" s="6">
        <v>520</v>
      </c>
      <c r="G251" s="6" t="s">
        <v>828</v>
      </c>
      <c r="H251" s="6" t="s">
        <v>3982</v>
      </c>
    </row>
    <row r="252" spans="1:8" ht="18.75" customHeight="1">
      <c r="A252" s="9"/>
      <c r="B252" s="74"/>
      <c r="C252" s="75"/>
      <c r="D252" s="6"/>
      <c r="E252" s="6"/>
      <c r="F252" s="6"/>
      <c r="G252" s="6"/>
      <c r="H252" s="6"/>
    </row>
    <row r="253" spans="1:8" ht="18.75" customHeight="1">
      <c r="A253" s="10" t="s">
        <v>107</v>
      </c>
      <c r="B253" s="64" t="s">
        <v>3977</v>
      </c>
      <c r="C253" s="65"/>
      <c r="D253" s="6"/>
      <c r="E253" s="6"/>
      <c r="F253" s="6"/>
      <c r="G253" s="6"/>
      <c r="H253" s="6"/>
    </row>
    <row r="254" spans="1:8" ht="18.75" customHeight="1">
      <c r="A254" s="10" t="s">
        <v>108</v>
      </c>
      <c r="B254" s="64" t="s">
        <v>3978</v>
      </c>
      <c r="C254" s="65"/>
      <c r="D254" s="6"/>
      <c r="E254" s="6"/>
      <c r="F254" s="6"/>
      <c r="G254" s="6"/>
      <c r="H254" s="6"/>
    </row>
    <row r="255" spans="1:8" ht="18.75" customHeight="1">
      <c r="A255" s="10" t="s">
        <v>109</v>
      </c>
      <c r="B255" s="64" t="s">
        <v>3979</v>
      </c>
      <c r="C255" s="65"/>
      <c r="D255" s="6"/>
      <c r="E255" s="6"/>
      <c r="F255" s="6"/>
      <c r="G255" s="6"/>
      <c r="H255" s="6"/>
    </row>
    <row r="256" spans="1:8" ht="18.75" customHeight="1">
      <c r="A256" s="10" t="s">
        <v>110</v>
      </c>
      <c r="B256" s="64" t="s">
        <v>3980</v>
      </c>
      <c r="C256" s="65"/>
      <c r="D256" s="6"/>
      <c r="E256" s="6"/>
      <c r="F256" s="6"/>
      <c r="G256" s="6"/>
      <c r="H256" s="6"/>
    </row>
    <row r="257" spans="1:8" ht="18.75" customHeight="1">
      <c r="A257" s="10" t="s">
        <v>128</v>
      </c>
      <c r="B257" s="62" t="s">
        <v>3981</v>
      </c>
      <c r="C257" s="63"/>
      <c r="D257" s="6"/>
      <c r="E257" s="6"/>
      <c r="F257" s="6"/>
      <c r="G257" s="6"/>
      <c r="H257" s="6"/>
    </row>
    <row r="258" spans="1:8" ht="18.75" customHeight="1" thickBot="1">
      <c r="A258" s="10"/>
      <c r="B258" s="66"/>
      <c r="C258" s="67"/>
      <c r="D258" s="6"/>
      <c r="E258" s="6"/>
      <c r="F258" s="6"/>
      <c r="G258" s="6"/>
      <c r="H258" s="6"/>
    </row>
    <row r="259" spans="1:8" ht="18.75" customHeight="1" thickBot="1">
      <c r="A259" s="11" t="s">
        <v>111</v>
      </c>
      <c r="B259" s="25"/>
      <c r="C259" s="7"/>
      <c r="D259" s="6"/>
      <c r="E259" s="6"/>
      <c r="F259" s="6"/>
      <c r="G259" s="6"/>
      <c r="H259" s="6"/>
    </row>
    <row r="260" spans="1:8" ht="18.75" customHeight="1">
      <c r="A260" s="10" t="s">
        <v>112</v>
      </c>
      <c r="B260" s="34" t="str">
        <f>_xlfn.LET(_xlpm.inp,$B$259,_xlpm.nInp,_xlfn.LET(_xlpm.raw,UPPER(TRIM($B$259)),_xlpm.clean,SUBSTITUTE(SUBSTITUTE(SUBSTITUTE(SUBSTITUTE(SUBSTITUTE(_xlpm.raw,"，",","),"、",","),"；",","),"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0" s="19"/>
      <c r="D260" s="6"/>
      <c r="E260" s="6"/>
      <c r="F260" s="6"/>
      <c r="G260" s="6"/>
      <c r="H260" s="6"/>
    </row>
    <row r="261" spans="1:8" ht="18.75" customHeight="1">
      <c r="A261" s="10" t="s">
        <v>113</v>
      </c>
      <c r="B261" s="35" t="str">
        <f>_xlfn.LET(_xlpm.inp,$B$259,_xlpm.nStd,_xlfn.LET(_xlpm.raw,UPPER(TRIM($G$251)),_xlpm.clean,SUBSTITUTE(SUBSTITUTE(SUBSTITUTE(SUBSTITUTE(SUBSTITUTE(_xlpm.raw,"，",","),"、",","),"；",","),"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61" s="18"/>
      <c r="D261" s="6"/>
      <c r="E261" s="6"/>
      <c r="F261" s="6"/>
      <c r="G261" s="6"/>
      <c r="H261" s="6"/>
    </row>
    <row r="262" spans="1:8" ht="18.75" customHeight="1">
      <c r="A262" s="37" t="s">
        <v>114</v>
      </c>
      <c r="B262" s="52" t="str">
        <f>_xlfn.LET(_xlpm.inp,$B$259,_xlpm.p,$H$251,IF(OR(LEN(TRIM(_xlpm.inp))=0,LEN(TRIM(_xlpm.p))=0,_xlpm.p=0),"",_xlpm.p))</f>
        <v/>
      </c>
      <c r="C262" s="53"/>
      <c r="D262" s="6"/>
      <c r="E262" s="6"/>
      <c r="F262" s="6"/>
      <c r="G262" s="6"/>
      <c r="H262" s="6"/>
    </row>
    <row r="263" spans="1:8" ht="18.75" customHeight="1" thickBot="1">
      <c r="A263" s="12"/>
      <c r="B263" s="54"/>
      <c r="C263" s="55"/>
      <c r="D263" s="6"/>
      <c r="E263" s="6"/>
      <c r="F263" s="6"/>
      <c r="G263" s="6"/>
      <c r="H263" s="6"/>
    </row>
    <row r="264" spans="1:8" ht="58.5" customHeight="1" thickTop="1" thickBot="1">
      <c r="A264" s="8" t="s">
        <v>4302</v>
      </c>
      <c r="B264" s="56" t="s">
        <v>4147</v>
      </c>
      <c r="C264" s="73"/>
      <c r="D264" s="6"/>
      <c r="E264" s="6"/>
      <c r="F264" s="6">
        <v>521</v>
      </c>
      <c r="G264" s="6" t="s">
        <v>16</v>
      </c>
      <c r="H264" s="6" t="s">
        <v>3987</v>
      </c>
    </row>
    <row r="265" spans="1:8" ht="18.75" customHeight="1">
      <c r="A265" s="9"/>
      <c r="B265" s="74"/>
      <c r="C265" s="75"/>
      <c r="D265" s="6"/>
      <c r="E265" s="6"/>
      <c r="F265" s="6"/>
      <c r="G265" s="6"/>
      <c r="H265" s="6"/>
    </row>
    <row r="266" spans="1:8" ht="18.75" customHeight="1">
      <c r="A266" s="10" t="s">
        <v>107</v>
      </c>
      <c r="B266" s="64" t="s">
        <v>3983</v>
      </c>
      <c r="C266" s="65"/>
      <c r="D266" s="6"/>
      <c r="E266" s="6"/>
      <c r="F266" s="6"/>
      <c r="G266" s="6"/>
      <c r="H266" s="6"/>
    </row>
    <row r="267" spans="1:8" ht="18.75" customHeight="1">
      <c r="A267" s="10" t="s">
        <v>108</v>
      </c>
      <c r="B267" s="64" t="s">
        <v>3984</v>
      </c>
      <c r="C267" s="65"/>
      <c r="D267" s="6"/>
      <c r="E267" s="6"/>
      <c r="F267" s="6"/>
      <c r="G267" s="6"/>
      <c r="H267" s="6"/>
    </row>
    <row r="268" spans="1:8" ht="18.75" customHeight="1">
      <c r="A268" s="10" t="s">
        <v>109</v>
      </c>
      <c r="B268" s="64" t="s">
        <v>3985</v>
      </c>
      <c r="C268" s="65"/>
      <c r="D268" s="6"/>
      <c r="E268" s="6"/>
      <c r="F268" s="6"/>
      <c r="G268" s="6"/>
      <c r="H268" s="6"/>
    </row>
    <row r="269" spans="1:8" ht="18.75" customHeight="1">
      <c r="A269" s="10" t="s">
        <v>110</v>
      </c>
      <c r="B269" s="64" t="s">
        <v>3986</v>
      </c>
      <c r="C269" s="65"/>
      <c r="D269" s="6"/>
      <c r="E269" s="6"/>
      <c r="F269" s="6"/>
      <c r="G269" s="6"/>
      <c r="H269" s="6"/>
    </row>
    <row r="270" spans="1:8" ht="18.75" customHeight="1">
      <c r="A270" s="10"/>
      <c r="B270" s="62"/>
      <c r="C270" s="63"/>
      <c r="D270" s="6"/>
      <c r="E270" s="6"/>
      <c r="F270" s="6"/>
      <c r="G270" s="6"/>
      <c r="H270" s="6"/>
    </row>
    <row r="271" spans="1:8" ht="18.75" customHeight="1" thickBot="1">
      <c r="A271" s="10"/>
      <c r="B271" s="66"/>
      <c r="C271" s="67"/>
      <c r="D271" s="6"/>
      <c r="E271" s="6"/>
      <c r="F271" s="6"/>
      <c r="G271" s="6"/>
      <c r="H271" s="6"/>
    </row>
    <row r="272" spans="1:8" ht="18.75" customHeight="1" thickBot="1">
      <c r="A272" s="11" t="s">
        <v>111</v>
      </c>
      <c r="B272" s="25"/>
      <c r="C272" s="7"/>
      <c r="D272" s="6"/>
      <c r="E272" s="6"/>
      <c r="F272" s="6"/>
      <c r="G272" s="6"/>
      <c r="H272" s="6"/>
    </row>
    <row r="273" spans="1:8" ht="18.75" customHeight="1">
      <c r="A273" s="10" t="s">
        <v>112</v>
      </c>
      <c r="B273" s="34" t="str">
        <f>_xlfn.LET(_xlpm.inp,$B$272,_xlpm.nInp,_xlfn.LET(_xlpm.raw,UPPER(TRIM($B$272)),_xlpm.clean,SUBSTITUTE(SUBSTITUTE(SUBSTITUTE(SUBSTITUTE(SUBSTITUTE(_xlpm.raw,"，",","),"、",","),"；",","),"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73" s="19"/>
      <c r="D273" s="6"/>
      <c r="E273" s="6"/>
      <c r="F273" s="6"/>
      <c r="G273" s="6"/>
      <c r="H273" s="6"/>
    </row>
    <row r="274" spans="1:8" ht="18.75" customHeight="1">
      <c r="A274" s="10" t="s">
        <v>113</v>
      </c>
      <c r="B274" s="35" t="str">
        <f>_xlfn.LET(_xlpm.inp,$B$272,_xlpm.nStd,_xlfn.LET(_xlpm.raw,UPPER(TRIM($G$264)),_xlpm.clean,SUBSTITUTE(SUBSTITUTE(SUBSTITUTE(SUBSTITUTE(SUBSTITUTE(_xlpm.raw,"，",","),"、",","),"；",","),"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4" s="18"/>
      <c r="D274" s="6"/>
      <c r="E274" s="6"/>
      <c r="F274" s="6"/>
      <c r="G274" s="6"/>
      <c r="H274" s="6"/>
    </row>
    <row r="275" spans="1:8" ht="18.75" customHeight="1">
      <c r="A275" s="37" t="s">
        <v>114</v>
      </c>
      <c r="B275" s="52" t="str">
        <f>_xlfn.LET(_xlpm.inp,$B$272,_xlpm.p,$H$264,IF(OR(LEN(TRIM(_xlpm.inp))=0,LEN(TRIM(_xlpm.p))=0,_xlpm.p=0),"",_xlpm.p))</f>
        <v/>
      </c>
      <c r="C275" s="53"/>
      <c r="D275" s="6"/>
      <c r="E275" s="6"/>
      <c r="F275" s="6"/>
      <c r="G275" s="6"/>
      <c r="H275" s="6"/>
    </row>
    <row r="276" spans="1:8" ht="18.75" customHeight="1" thickBot="1">
      <c r="A276" s="12"/>
      <c r="B276" s="54"/>
      <c r="C276" s="55"/>
      <c r="D276" s="6"/>
      <c r="E276" s="6"/>
      <c r="F276" s="6"/>
      <c r="G276" s="6"/>
      <c r="H276" s="6"/>
    </row>
    <row r="277" spans="1:8" ht="58.5" customHeight="1" thickTop="1" thickBot="1">
      <c r="A277" s="8" t="s">
        <v>4303</v>
      </c>
      <c r="B277" s="56" t="s">
        <v>4148</v>
      </c>
      <c r="C277" s="73"/>
      <c r="D277" s="6"/>
      <c r="E277" s="6"/>
      <c r="F277" s="6">
        <v>522</v>
      </c>
      <c r="G277" s="6" t="s">
        <v>17</v>
      </c>
      <c r="H277" s="6" t="s">
        <v>3992</v>
      </c>
    </row>
    <row r="278" spans="1:8" ht="18.75" customHeight="1">
      <c r="A278" s="9"/>
      <c r="B278" s="74"/>
      <c r="C278" s="75"/>
      <c r="D278" s="6"/>
      <c r="E278" s="6"/>
      <c r="F278" s="6"/>
      <c r="G278" s="6"/>
      <c r="H278" s="6"/>
    </row>
    <row r="279" spans="1:8" ht="18.75" customHeight="1">
      <c r="A279" s="10" t="s">
        <v>107</v>
      </c>
      <c r="B279" s="64" t="s">
        <v>3988</v>
      </c>
      <c r="C279" s="65"/>
      <c r="D279" s="6"/>
      <c r="E279" s="6"/>
      <c r="F279" s="6"/>
      <c r="G279" s="6"/>
      <c r="H279" s="6"/>
    </row>
    <row r="280" spans="1:8" ht="18.75" customHeight="1">
      <c r="A280" s="10" t="s">
        <v>108</v>
      </c>
      <c r="B280" s="64" t="s">
        <v>3989</v>
      </c>
      <c r="C280" s="65"/>
      <c r="D280" s="6"/>
      <c r="E280" s="6"/>
      <c r="F280" s="6"/>
      <c r="G280" s="6"/>
      <c r="H280" s="6"/>
    </row>
    <row r="281" spans="1:8" ht="18.75" customHeight="1">
      <c r="A281" s="10" t="s">
        <v>109</v>
      </c>
      <c r="B281" s="64" t="s">
        <v>3990</v>
      </c>
      <c r="C281" s="65"/>
      <c r="D281" s="6"/>
      <c r="E281" s="6"/>
      <c r="F281" s="6"/>
      <c r="G281" s="6"/>
      <c r="H281" s="6"/>
    </row>
    <row r="282" spans="1:8" ht="18.75" customHeight="1">
      <c r="A282" s="10" t="s">
        <v>110</v>
      </c>
      <c r="B282" s="64" t="s">
        <v>3991</v>
      </c>
      <c r="C282" s="65"/>
      <c r="D282" s="6"/>
      <c r="E282" s="6"/>
      <c r="F282" s="6"/>
      <c r="G282" s="6"/>
      <c r="H282" s="6"/>
    </row>
    <row r="283" spans="1:8" ht="18.75" customHeight="1">
      <c r="A283" s="10"/>
      <c r="B283" s="62"/>
      <c r="C283" s="63"/>
      <c r="D283" s="6"/>
      <c r="E283" s="6"/>
      <c r="F283" s="6"/>
      <c r="G283" s="6"/>
      <c r="H283" s="6"/>
    </row>
    <row r="284" spans="1:8" ht="18.75" customHeight="1" thickBot="1">
      <c r="A284" s="10"/>
      <c r="B284" s="66"/>
      <c r="C284" s="67"/>
      <c r="D284" s="6"/>
      <c r="E284" s="6"/>
      <c r="F284" s="6"/>
      <c r="G284" s="6"/>
      <c r="H284" s="6"/>
    </row>
    <row r="285" spans="1:8" ht="18.75" customHeight="1" thickBot="1">
      <c r="A285" s="11" t="s">
        <v>111</v>
      </c>
      <c r="B285" s="25"/>
      <c r="C285" s="7"/>
      <c r="D285" s="6"/>
      <c r="E285" s="6"/>
      <c r="F285" s="6"/>
      <c r="G285" s="6"/>
      <c r="H285" s="6"/>
    </row>
    <row r="286" spans="1:8" ht="18.75" customHeight="1">
      <c r="A286" s="10" t="s">
        <v>112</v>
      </c>
      <c r="B286" s="34" t="str">
        <f>_xlfn.LET(_xlpm.inp,$B$285,_xlpm.nInp,_xlfn.LET(_xlpm.raw,UPPER(TRIM($B$285)),_xlpm.clean,SUBSTITUTE(SUBSTITUTE(SUBSTITUTE(SUBSTITUTE(SUBSTITUTE(_xlpm.raw,"，",","),"、",","),"；",","),"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86" s="19"/>
      <c r="D286" s="6"/>
      <c r="E286" s="6"/>
      <c r="F286" s="6"/>
      <c r="G286" s="6"/>
      <c r="H286" s="6"/>
    </row>
    <row r="287" spans="1:8" ht="18.75" customHeight="1">
      <c r="A287" s="10" t="s">
        <v>113</v>
      </c>
      <c r="B287" s="35" t="str">
        <f>_xlfn.LET(_xlpm.inp,$B$285,_xlpm.nStd,_xlfn.LET(_xlpm.raw,UPPER(TRIM($G$277)),_xlpm.clean,SUBSTITUTE(SUBSTITUTE(SUBSTITUTE(SUBSTITUTE(SUBSTITUTE(_xlpm.raw,"，",","),"、",","),"；",","),"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87" s="18"/>
      <c r="D287" s="6"/>
      <c r="E287" s="6"/>
      <c r="F287" s="6"/>
      <c r="G287" s="6"/>
      <c r="H287" s="6"/>
    </row>
    <row r="288" spans="1:8" ht="18.75" customHeight="1">
      <c r="A288" s="37" t="s">
        <v>114</v>
      </c>
      <c r="B288" s="52" t="str">
        <f>_xlfn.LET(_xlpm.inp,$B$285,_xlpm.p,$H$277,IF(OR(LEN(TRIM(_xlpm.inp))=0,LEN(TRIM(_xlpm.p))=0,_xlpm.p=0),"",_xlpm.p))</f>
        <v/>
      </c>
      <c r="C288" s="53"/>
      <c r="D288" s="6"/>
      <c r="E288" s="6"/>
      <c r="F288" s="6"/>
      <c r="G288" s="6"/>
      <c r="H288" s="6"/>
    </row>
    <row r="289" spans="1:8" ht="18.75" customHeight="1" thickBot="1">
      <c r="A289" s="12"/>
      <c r="B289" s="54"/>
      <c r="C289" s="55"/>
      <c r="D289" s="6"/>
      <c r="E289" s="6"/>
      <c r="F289" s="6"/>
      <c r="G289" s="6"/>
      <c r="H289" s="6"/>
    </row>
    <row r="290" spans="1:8" ht="58.5" customHeight="1" thickTop="1" thickBot="1">
      <c r="A290" s="8" t="s">
        <v>4304</v>
      </c>
      <c r="B290" s="56" t="s">
        <v>4149</v>
      </c>
      <c r="C290" s="73"/>
      <c r="D290" s="6"/>
      <c r="E290" s="6"/>
      <c r="F290" s="6">
        <v>523</v>
      </c>
      <c r="G290" s="6" t="s">
        <v>14</v>
      </c>
      <c r="H290" s="6" t="s">
        <v>3997</v>
      </c>
    </row>
    <row r="291" spans="1:8" ht="18.75" customHeight="1">
      <c r="A291" s="9"/>
      <c r="B291" s="74"/>
      <c r="C291" s="75"/>
      <c r="D291" s="6"/>
      <c r="E291" s="6"/>
      <c r="F291" s="6"/>
      <c r="G291" s="6"/>
      <c r="H291" s="6"/>
    </row>
    <row r="292" spans="1:8" ht="18.75" customHeight="1">
      <c r="A292" s="10" t="s">
        <v>107</v>
      </c>
      <c r="B292" s="64" t="s">
        <v>3993</v>
      </c>
      <c r="C292" s="65"/>
      <c r="D292" s="6"/>
      <c r="E292" s="6"/>
      <c r="F292" s="6"/>
      <c r="G292" s="6"/>
      <c r="H292" s="6"/>
    </row>
    <row r="293" spans="1:8" ht="18.75" customHeight="1">
      <c r="A293" s="10" t="s">
        <v>108</v>
      </c>
      <c r="B293" s="64" t="s">
        <v>3994</v>
      </c>
      <c r="C293" s="65"/>
      <c r="D293" s="6"/>
      <c r="E293" s="6"/>
      <c r="F293" s="6"/>
      <c r="G293" s="6"/>
      <c r="H293" s="6"/>
    </row>
    <row r="294" spans="1:8" ht="18.75" customHeight="1">
      <c r="A294" s="10" t="s">
        <v>109</v>
      </c>
      <c r="B294" s="64" t="s">
        <v>3995</v>
      </c>
      <c r="C294" s="65"/>
      <c r="D294" s="6"/>
      <c r="E294" s="6"/>
      <c r="F294" s="6"/>
      <c r="G294" s="6"/>
      <c r="H294" s="6"/>
    </row>
    <row r="295" spans="1:8" ht="18.75" customHeight="1">
      <c r="A295" s="10" t="s">
        <v>110</v>
      </c>
      <c r="B295" s="64" t="s">
        <v>3996</v>
      </c>
      <c r="C295" s="65"/>
      <c r="D295" s="6"/>
      <c r="E295" s="6"/>
      <c r="F295" s="6"/>
      <c r="G295" s="6"/>
      <c r="H295" s="6"/>
    </row>
    <row r="296" spans="1:8" ht="18.75" customHeight="1">
      <c r="A296" s="10"/>
      <c r="B296" s="62"/>
      <c r="C296" s="63"/>
      <c r="D296" s="6"/>
      <c r="E296" s="6"/>
      <c r="F296" s="6"/>
      <c r="G296" s="6"/>
      <c r="H296" s="6"/>
    </row>
    <row r="297" spans="1:8" ht="18.75" customHeight="1" thickBot="1">
      <c r="A297" s="10"/>
      <c r="B297" s="66"/>
      <c r="C297" s="67"/>
      <c r="D297" s="6"/>
      <c r="E297" s="6"/>
      <c r="F297" s="6"/>
      <c r="G297" s="6"/>
      <c r="H297" s="6"/>
    </row>
    <row r="298" spans="1:8" ht="18.75" customHeight="1" thickBot="1">
      <c r="A298" s="11" t="s">
        <v>111</v>
      </c>
      <c r="B298" s="25"/>
      <c r="C298" s="7"/>
      <c r="D298" s="6"/>
      <c r="E298" s="6"/>
      <c r="F298" s="6"/>
      <c r="G298" s="6"/>
      <c r="H298" s="6"/>
    </row>
    <row r="299" spans="1:8" ht="18.75" customHeight="1">
      <c r="A299" s="10" t="s">
        <v>112</v>
      </c>
      <c r="B299" s="34" t="str">
        <f>_xlfn.LET(_xlpm.inp,$B$298,_xlpm.nInp,_xlfn.LET(_xlpm.raw,UPPER(TRIM($B$298)),_xlpm.clean,SUBSTITUTE(SUBSTITUTE(SUBSTITUTE(SUBSTITUTE(SUBSTITUTE(_xlpm.raw,"，",","),"、",","),"；",","),"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99" s="19"/>
      <c r="D299" s="6"/>
      <c r="E299" s="6"/>
      <c r="F299" s="6"/>
      <c r="G299" s="6"/>
      <c r="H299" s="6"/>
    </row>
    <row r="300" spans="1:8" ht="18.75" customHeight="1">
      <c r="A300" s="10" t="s">
        <v>113</v>
      </c>
      <c r="B300" s="35" t="str">
        <f>_xlfn.LET(_xlpm.inp,$B$298,_xlpm.nStd,_xlfn.LET(_xlpm.raw,UPPER(TRIM($G$290)),_xlpm.clean,SUBSTITUTE(SUBSTITUTE(SUBSTITUTE(SUBSTITUTE(SUBSTITUTE(_xlpm.raw,"，",","),"、",","),"；",","),"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00" s="18"/>
      <c r="D300" s="6"/>
      <c r="E300" s="6"/>
      <c r="F300" s="6"/>
      <c r="G300" s="6"/>
      <c r="H300" s="6"/>
    </row>
    <row r="301" spans="1:8" ht="18.75" customHeight="1">
      <c r="A301" s="37" t="s">
        <v>114</v>
      </c>
      <c r="B301" s="52" t="str">
        <f>_xlfn.LET(_xlpm.inp,$B$298,_xlpm.p,$H$290,IF(OR(LEN(TRIM(_xlpm.inp))=0,LEN(TRIM(_xlpm.p))=0,_xlpm.p=0),"",_xlpm.p))</f>
        <v/>
      </c>
      <c r="C301" s="53"/>
      <c r="D301" s="6"/>
      <c r="E301" s="6"/>
      <c r="F301" s="6"/>
      <c r="G301" s="6"/>
      <c r="H301" s="6"/>
    </row>
    <row r="302" spans="1:8" ht="18.75" customHeight="1" thickBot="1">
      <c r="A302" s="12"/>
      <c r="B302" s="54"/>
      <c r="C302" s="55"/>
      <c r="D302" s="6"/>
      <c r="E302" s="6"/>
      <c r="F302" s="6"/>
      <c r="G302" s="6"/>
      <c r="H302" s="6"/>
    </row>
    <row r="303" spans="1:8" ht="58.5" customHeight="1" thickTop="1" thickBot="1">
      <c r="A303" s="8" t="s">
        <v>4305</v>
      </c>
      <c r="B303" s="56" t="s">
        <v>4150</v>
      </c>
      <c r="C303" s="73"/>
      <c r="D303" s="6"/>
      <c r="E303" s="6"/>
      <c r="F303" s="6">
        <v>524</v>
      </c>
      <c r="G303" s="6" t="s">
        <v>15</v>
      </c>
      <c r="H303" s="6" t="s">
        <v>4001</v>
      </c>
    </row>
    <row r="304" spans="1:8" ht="18.75" customHeight="1">
      <c r="A304" s="9"/>
      <c r="B304" s="74"/>
      <c r="C304" s="75"/>
      <c r="D304" s="6"/>
      <c r="E304" s="6"/>
      <c r="F304" s="6"/>
      <c r="G304" s="6"/>
      <c r="H304" s="6"/>
    </row>
    <row r="305" spans="1:8" ht="18.75" customHeight="1">
      <c r="A305" s="10" t="s">
        <v>107</v>
      </c>
      <c r="B305" s="64" t="s">
        <v>3998</v>
      </c>
      <c r="C305" s="65"/>
      <c r="D305" s="6"/>
      <c r="E305" s="6"/>
      <c r="F305" s="6"/>
      <c r="G305" s="6"/>
      <c r="H305" s="6"/>
    </row>
    <row r="306" spans="1:8" ht="18.75" customHeight="1">
      <c r="A306" s="10" t="s">
        <v>108</v>
      </c>
      <c r="B306" s="64" t="s">
        <v>4151</v>
      </c>
      <c r="C306" s="65"/>
      <c r="D306" s="6"/>
      <c r="E306" s="6"/>
      <c r="F306" s="6"/>
      <c r="G306" s="6"/>
      <c r="H306" s="6"/>
    </row>
    <row r="307" spans="1:8" ht="18.75" customHeight="1">
      <c r="A307" s="10" t="s">
        <v>109</v>
      </c>
      <c r="B307" s="64" t="s">
        <v>3999</v>
      </c>
      <c r="C307" s="65"/>
      <c r="D307" s="6"/>
      <c r="E307" s="6"/>
      <c r="F307" s="6"/>
      <c r="G307" s="6"/>
      <c r="H307" s="6"/>
    </row>
    <row r="308" spans="1:8" ht="18.75" customHeight="1">
      <c r="A308" s="10" t="s">
        <v>110</v>
      </c>
      <c r="B308" s="64" t="s">
        <v>4000</v>
      </c>
      <c r="C308" s="65"/>
      <c r="D308" s="6"/>
      <c r="E308" s="6"/>
      <c r="F308" s="6"/>
      <c r="G308" s="6"/>
      <c r="H308" s="6"/>
    </row>
    <row r="309" spans="1:8" ht="18.75" customHeight="1">
      <c r="A309" s="10"/>
      <c r="B309" s="62"/>
      <c r="C309" s="63"/>
      <c r="D309" s="6"/>
      <c r="E309" s="6"/>
      <c r="F309" s="6"/>
      <c r="G309" s="6"/>
      <c r="H309" s="6"/>
    </row>
    <row r="310" spans="1:8" ht="18.75" customHeight="1" thickBot="1">
      <c r="A310" s="10"/>
      <c r="B310" s="66"/>
      <c r="C310" s="67"/>
      <c r="D310" s="6"/>
      <c r="E310" s="6"/>
      <c r="F310" s="6"/>
      <c r="G310" s="6"/>
      <c r="H310" s="6"/>
    </row>
    <row r="311" spans="1:8" ht="18.75" customHeight="1" thickBot="1">
      <c r="A311" s="11" t="s">
        <v>111</v>
      </c>
      <c r="B311" s="25"/>
      <c r="C311" s="7"/>
      <c r="D311" s="6"/>
      <c r="E311" s="6"/>
      <c r="F311" s="6"/>
      <c r="G311" s="6"/>
      <c r="H311" s="6"/>
    </row>
    <row r="312" spans="1:8" ht="18.75" customHeight="1">
      <c r="A312" s="10" t="s">
        <v>112</v>
      </c>
      <c r="B312" s="34" t="str">
        <f>_xlfn.LET(_xlpm.inp,$B$311,_xlpm.nInp,_xlfn.LET(_xlpm.raw,UPPER(TRIM($B$311)),_xlpm.clean,SUBSTITUTE(SUBSTITUTE(SUBSTITUTE(SUBSTITUTE(SUBSTITUTE(_xlpm.raw,"，",","),"、",","),"；",","),"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12" s="19"/>
      <c r="D312" s="6"/>
      <c r="E312" s="6"/>
      <c r="F312" s="6"/>
      <c r="G312" s="6"/>
      <c r="H312" s="6"/>
    </row>
    <row r="313" spans="1:8" ht="18.75" customHeight="1">
      <c r="A313" s="10" t="s">
        <v>113</v>
      </c>
      <c r="B313" s="35" t="str">
        <f>_xlfn.LET(_xlpm.inp,$B$311,_xlpm.nStd,_xlfn.LET(_xlpm.raw,UPPER(TRIM($G$303)),_xlpm.clean,SUBSTITUTE(SUBSTITUTE(SUBSTITUTE(SUBSTITUTE(SUBSTITUTE(_xlpm.raw,"，",","),"、",","),"；",","),"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13" s="18"/>
      <c r="D313" s="6"/>
      <c r="E313" s="6"/>
      <c r="F313" s="6"/>
      <c r="G313" s="6"/>
      <c r="H313" s="6"/>
    </row>
    <row r="314" spans="1:8" ht="18.75" customHeight="1">
      <c r="A314" s="37" t="s">
        <v>114</v>
      </c>
      <c r="B314" s="52" t="str">
        <f>_xlfn.LET(_xlpm.inp,$B$311,_xlpm.p,$H$303,IF(OR(LEN(TRIM(_xlpm.inp))=0,LEN(TRIM(_xlpm.p))=0,_xlpm.p=0),"",_xlpm.p))</f>
        <v/>
      </c>
      <c r="C314" s="53"/>
      <c r="D314" s="6"/>
      <c r="E314" s="6"/>
      <c r="F314" s="6"/>
      <c r="G314" s="6"/>
      <c r="H314" s="6"/>
    </row>
    <row r="315" spans="1:8" ht="18.75" customHeight="1" thickBot="1">
      <c r="A315" s="12"/>
      <c r="B315" s="54"/>
      <c r="C315" s="55"/>
      <c r="D315" s="6"/>
      <c r="E315" s="6"/>
      <c r="F315" s="6"/>
      <c r="G315" s="6"/>
      <c r="H315" s="6"/>
    </row>
    <row r="316" spans="1:8" ht="58.5" customHeight="1" thickTop="1" thickBot="1">
      <c r="A316" s="8" t="s">
        <v>4306</v>
      </c>
      <c r="B316" s="56" t="s">
        <v>4152</v>
      </c>
      <c r="C316" s="73"/>
      <c r="D316" s="6"/>
      <c r="E316" s="6"/>
      <c r="F316" s="6">
        <v>525</v>
      </c>
      <c r="G316" s="6" t="s">
        <v>14</v>
      </c>
      <c r="H316" s="6" t="s">
        <v>4006</v>
      </c>
    </row>
    <row r="317" spans="1:8" ht="18.75" customHeight="1">
      <c r="A317" s="9"/>
      <c r="B317" s="74"/>
      <c r="C317" s="75"/>
      <c r="D317" s="6"/>
      <c r="E317" s="6"/>
      <c r="F317" s="6"/>
      <c r="G317" s="6"/>
      <c r="H317" s="6"/>
    </row>
    <row r="318" spans="1:8" ht="18.75" customHeight="1">
      <c r="A318" s="10" t="s">
        <v>107</v>
      </c>
      <c r="B318" s="64" t="s">
        <v>4002</v>
      </c>
      <c r="C318" s="65"/>
      <c r="D318" s="6"/>
      <c r="E318" s="6"/>
      <c r="F318" s="6"/>
      <c r="G318" s="6"/>
      <c r="H318" s="6"/>
    </row>
    <row r="319" spans="1:8" ht="18.75" customHeight="1">
      <c r="A319" s="10" t="s">
        <v>108</v>
      </c>
      <c r="B319" s="64" t="s">
        <v>4003</v>
      </c>
      <c r="C319" s="65"/>
      <c r="D319" s="6"/>
      <c r="E319" s="6"/>
      <c r="F319" s="6"/>
      <c r="G319" s="6"/>
      <c r="H319" s="6"/>
    </row>
    <row r="320" spans="1:8" ht="18.75" customHeight="1">
      <c r="A320" s="10" t="s">
        <v>109</v>
      </c>
      <c r="B320" s="64" t="s">
        <v>4004</v>
      </c>
      <c r="C320" s="65"/>
      <c r="D320" s="6"/>
      <c r="E320" s="6"/>
      <c r="F320" s="6"/>
      <c r="G320" s="6"/>
      <c r="H320" s="6"/>
    </row>
    <row r="321" spans="1:8" ht="18.75" customHeight="1">
      <c r="A321" s="10" t="s">
        <v>110</v>
      </c>
      <c r="B321" s="64" t="s">
        <v>4005</v>
      </c>
      <c r="C321" s="65"/>
      <c r="D321" s="6"/>
      <c r="E321" s="6"/>
      <c r="F321" s="6"/>
      <c r="G321" s="6"/>
      <c r="H321" s="6"/>
    </row>
    <row r="322" spans="1:8" ht="18.75" customHeight="1">
      <c r="A322" s="10"/>
      <c r="B322" s="62"/>
      <c r="C322" s="63"/>
      <c r="D322" s="6"/>
      <c r="E322" s="6"/>
      <c r="F322" s="6"/>
      <c r="G322" s="6"/>
      <c r="H322" s="6"/>
    </row>
    <row r="323" spans="1:8" ht="18.75" customHeight="1" thickBot="1">
      <c r="A323" s="10"/>
      <c r="B323" s="66"/>
      <c r="C323" s="67"/>
      <c r="D323" s="6"/>
      <c r="E323" s="6"/>
      <c r="F323" s="6"/>
      <c r="G323" s="6"/>
      <c r="H323" s="6"/>
    </row>
    <row r="324" spans="1:8" ht="18.75" customHeight="1" thickBot="1">
      <c r="A324" s="11" t="s">
        <v>111</v>
      </c>
      <c r="B324" s="25"/>
      <c r="C324" s="7"/>
      <c r="D324" s="6"/>
      <c r="E324" s="6"/>
      <c r="F324" s="6"/>
      <c r="G324" s="6"/>
      <c r="H324" s="6"/>
    </row>
    <row r="325" spans="1:8" ht="18.75" customHeight="1">
      <c r="A325" s="10" t="s">
        <v>112</v>
      </c>
      <c r="B325" s="34" t="str">
        <f>_xlfn.LET(_xlpm.inp,$B$324,_xlpm.nInp,_xlfn.LET(_xlpm.raw,UPPER(TRIM($B$324)),_xlpm.clean,SUBSTITUTE(SUBSTITUTE(SUBSTITUTE(SUBSTITUTE(SUBSTITUTE(_xlpm.raw,"，",","),"、",","),"；",","),"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25" s="19"/>
      <c r="D325" s="6"/>
      <c r="E325" s="6"/>
      <c r="F325" s="6"/>
      <c r="G325" s="6"/>
      <c r="H325" s="6"/>
    </row>
    <row r="326" spans="1:8" ht="18.75" customHeight="1">
      <c r="A326" s="10" t="s">
        <v>113</v>
      </c>
      <c r="B326" s="35" t="str">
        <f>_xlfn.LET(_xlpm.inp,$B$324,_xlpm.nStd,_xlfn.LET(_xlpm.raw,UPPER(TRIM($G$316)),_xlpm.clean,SUBSTITUTE(SUBSTITUTE(SUBSTITUTE(SUBSTITUTE(SUBSTITUTE(_xlpm.raw,"，",","),"、",","),"；",","),"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26" s="18"/>
      <c r="D326" s="6"/>
      <c r="E326" s="6"/>
      <c r="F326" s="6"/>
      <c r="G326" s="6"/>
      <c r="H326" s="6"/>
    </row>
    <row r="327" spans="1:8" ht="18.75" customHeight="1">
      <c r="A327" s="37" t="s">
        <v>114</v>
      </c>
      <c r="B327" s="52" t="str">
        <f>_xlfn.LET(_xlpm.inp,$B$324,_xlpm.p,$H$316,IF(OR(LEN(TRIM(_xlpm.inp))=0,LEN(TRIM(_xlpm.p))=0,_xlpm.p=0),"",_xlpm.p))</f>
        <v/>
      </c>
      <c r="C327" s="53"/>
      <c r="D327" s="6"/>
      <c r="E327" s="6"/>
      <c r="F327" s="6"/>
      <c r="G327" s="6"/>
      <c r="H327" s="6"/>
    </row>
    <row r="328" spans="1:8" ht="18.75" customHeight="1" thickBot="1">
      <c r="A328" s="12"/>
      <c r="B328" s="54"/>
      <c r="C328" s="55"/>
      <c r="D328" s="6"/>
      <c r="E328" s="6"/>
      <c r="F328" s="6"/>
      <c r="G328" s="6"/>
      <c r="H328" s="6"/>
    </row>
    <row r="329" spans="1:8" ht="58.5" customHeight="1" thickTop="1" thickBot="1">
      <c r="A329" s="8" t="s">
        <v>4307</v>
      </c>
      <c r="B329" s="56" t="s">
        <v>4153</v>
      </c>
      <c r="C329" s="73"/>
      <c r="D329" s="6"/>
      <c r="E329" s="6"/>
      <c r="F329" s="6">
        <v>526</v>
      </c>
      <c r="G329" s="6" t="s">
        <v>17</v>
      </c>
      <c r="H329" s="6" t="s">
        <v>4011</v>
      </c>
    </row>
    <row r="330" spans="1:8" ht="18.75" customHeight="1">
      <c r="A330" s="9"/>
      <c r="B330" s="74"/>
      <c r="C330" s="75"/>
      <c r="D330" s="6"/>
      <c r="E330" s="6"/>
      <c r="F330" s="6"/>
      <c r="G330" s="6"/>
      <c r="H330" s="6"/>
    </row>
    <row r="331" spans="1:8" ht="18.75" customHeight="1">
      <c r="A331" s="10" t="s">
        <v>107</v>
      </c>
      <c r="B331" s="64" t="s">
        <v>4007</v>
      </c>
      <c r="C331" s="65"/>
      <c r="D331" s="6"/>
      <c r="E331" s="6"/>
      <c r="F331" s="6"/>
      <c r="G331" s="6"/>
      <c r="H331" s="6"/>
    </row>
    <row r="332" spans="1:8" ht="18.75" customHeight="1">
      <c r="A332" s="10" t="s">
        <v>108</v>
      </c>
      <c r="B332" s="64" t="s">
        <v>4008</v>
      </c>
      <c r="C332" s="65"/>
      <c r="D332" s="6"/>
      <c r="E332" s="6"/>
      <c r="F332" s="6"/>
      <c r="G332" s="6"/>
      <c r="H332" s="6"/>
    </row>
    <row r="333" spans="1:8" ht="18.75" customHeight="1">
      <c r="A333" s="10" t="s">
        <v>109</v>
      </c>
      <c r="B333" s="64" t="s">
        <v>4009</v>
      </c>
      <c r="C333" s="65"/>
      <c r="D333" s="6"/>
      <c r="E333" s="6"/>
      <c r="F333" s="6"/>
      <c r="G333" s="6"/>
      <c r="H333" s="6"/>
    </row>
    <row r="334" spans="1:8" ht="18.75" customHeight="1">
      <c r="A334" s="10" t="s">
        <v>110</v>
      </c>
      <c r="B334" s="64" t="s">
        <v>4010</v>
      </c>
      <c r="C334" s="65"/>
      <c r="D334" s="6"/>
      <c r="E334" s="6"/>
      <c r="F334" s="6"/>
      <c r="G334" s="6"/>
      <c r="H334" s="6"/>
    </row>
    <row r="335" spans="1:8" ht="18.75" customHeight="1">
      <c r="A335" s="10"/>
      <c r="B335" s="62"/>
      <c r="C335" s="63"/>
      <c r="D335" s="6"/>
      <c r="E335" s="6"/>
      <c r="F335" s="6"/>
      <c r="G335" s="6"/>
      <c r="H335" s="6"/>
    </row>
    <row r="336" spans="1:8" ht="18.75" customHeight="1" thickBot="1">
      <c r="A336" s="10"/>
      <c r="B336" s="66"/>
      <c r="C336" s="67"/>
      <c r="D336" s="6"/>
      <c r="E336" s="6"/>
      <c r="F336" s="6"/>
      <c r="G336" s="6"/>
      <c r="H336" s="6"/>
    </row>
    <row r="337" spans="1:8" ht="18.75" customHeight="1" thickBot="1">
      <c r="A337" s="11" t="s">
        <v>111</v>
      </c>
      <c r="B337" s="25"/>
      <c r="C337" s="7"/>
      <c r="D337" s="6"/>
      <c r="E337" s="6"/>
      <c r="F337" s="6"/>
      <c r="G337" s="6"/>
      <c r="H337" s="6"/>
    </row>
    <row r="338" spans="1:8" ht="18.75" customHeight="1">
      <c r="A338" s="10" t="s">
        <v>112</v>
      </c>
      <c r="B338" s="34" t="str">
        <f>_xlfn.LET(_xlpm.inp,$B$337,_xlpm.nInp,_xlfn.LET(_xlpm.raw,UPPER(TRIM($B$337)),_xlpm.clean,SUBSTITUTE(SUBSTITUTE(SUBSTITUTE(SUBSTITUTE(SUBSTITUTE(_xlpm.raw,"，",","),"、",","),"；",","),"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38" s="19"/>
      <c r="D338" s="6"/>
      <c r="E338" s="6"/>
      <c r="F338" s="6"/>
      <c r="G338" s="6"/>
      <c r="H338" s="6"/>
    </row>
    <row r="339" spans="1:8" ht="18.75" customHeight="1">
      <c r="A339" s="10" t="s">
        <v>113</v>
      </c>
      <c r="B339" s="35" t="str">
        <f>_xlfn.LET(_xlpm.inp,$B$337,_xlpm.nStd,_xlfn.LET(_xlpm.raw,UPPER(TRIM($G$329)),_xlpm.clean,SUBSTITUTE(SUBSTITUTE(SUBSTITUTE(SUBSTITUTE(SUBSTITUTE(_xlpm.raw,"，",","),"、",","),"；",","),"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39" s="18"/>
      <c r="D339" s="6"/>
      <c r="E339" s="6"/>
      <c r="F339" s="6"/>
      <c r="G339" s="6"/>
      <c r="H339" s="6"/>
    </row>
    <row r="340" spans="1:8" ht="18.75" customHeight="1">
      <c r="A340" s="37" t="s">
        <v>114</v>
      </c>
      <c r="B340" s="52" t="str">
        <f>_xlfn.LET(_xlpm.inp,$B$337,_xlpm.p,$H$329,IF(OR(LEN(TRIM(_xlpm.inp))=0,LEN(TRIM(_xlpm.p))=0,_xlpm.p=0),"",_xlpm.p))</f>
        <v/>
      </c>
      <c r="C340" s="53"/>
      <c r="D340" s="6"/>
      <c r="E340" s="6"/>
      <c r="F340" s="6"/>
      <c r="G340" s="6"/>
      <c r="H340" s="6"/>
    </row>
    <row r="341" spans="1:8" ht="18.75" customHeight="1" thickBot="1">
      <c r="A341" s="12"/>
      <c r="B341" s="54"/>
      <c r="C341" s="55"/>
      <c r="D341" s="6"/>
      <c r="E341" s="6"/>
      <c r="F341" s="6"/>
      <c r="G341" s="6"/>
      <c r="H341" s="6"/>
    </row>
    <row r="342" spans="1:8" ht="58.5" customHeight="1" thickTop="1" thickBot="1">
      <c r="A342" s="8" t="s">
        <v>4308</v>
      </c>
      <c r="B342" s="56" t="s">
        <v>4154</v>
      </c>
      <c r="C342" s="73"/>
      <c r="D342" s="6"/>
      <c r="E342" s="6"/>
      <c r="F342" s="6">
        <v>527</v>
      </c>
      <c r="G342" s="6" t="s">
        <v>14</v>
      </c>
      <c r="H342" s="6" t="s">
        <v>4016</v>
      </c>
    </row>
    <row r="343" spans="1:8" ht="18.75" customHeight="1">
      <c r="A343" s="9"/>
      <c r="B343" s="74"/>
      <c r="C343" s="75"/>
      <c r="D343" s="6"/>
      <c r="E343" s="6"/>
      <c r="F343" s="6"/>
      <c r="G343" s="6"/>
      <c r="H343" s="6"/>
    </row>
    <row r="344" spans="1:8" ht="18.75" customHeight="1">
      <c r="A344" s="10" t="s">
        <v>107</v>
      </c>
      <c r="B344" s="64" t="s">
        <v>4012</v>
      </c>
      <c r="C344" s="65"/>
      <c r="D344" s="6"/>
      <c r="E344" s="6"/>
      <c r="F344" s="6"/>
      <c r="G344" s="6"/>
      <c r="H344" s="6"/>
    </row>
    <row r="345" spans="1:8" ht="18.75" customHeight="1">
      <c r="A345" s="10" t="s">
        <v>108</v>
      </c>
      <c r="B345" s="64" t="s">
        <v>4013</v>
      </c>
      <c r="C345" s="65"/>
      <c r="D345" s="6"/>
      <c r="E345" s="6"/>
      <c r="F345" s="6"/>
      <c r="G345" s="6"/>
      <c r="H345" s="6"/>
    </row>
    <row r="346" spans="1:8" ht="18.75" customHeight="1">
      <c r="A346" s="10" t="s">
        <v>109</v>
      </c>
      <c r="B346" s="64" t="s">
        <v>4014</v>
      </c>
      <c r="C346" s="65"/>
      <c r="D346" s="6"/>
      <c r="E346" s="6"/>
      <c r="F346" s="6"/>
      <c r="G346" s="6"/>
      <c r="H346" s="6"/>
    </row>
    <row r="347" spans="1:8" ht="18.75" customHeight="1">
      <c r="A347" s="10" t="s">
        <v>110</v>
      </c>
      <c r="B347" s="64" t="s">
        <v>4015</v>
      </c>
      <c r="C347" s="65"/>
      <c r="D347" s="6"/>
      <c r="E347" s="6"/>
      <c r="F347" s="6"/>
      <c r="G347" s="6"/>
      <c r="H347" s="6"/>
    </row>
    <row r="348" spans="1:8" ht="18.75" customHeight="1">
      <c r="A348" s="10"/>
      <c r="B348" s="62"/>
      <c r="C348" s="63"/>
      <c r="D348" s="6"/>
      <c r="E348" s="6"/>
      <c r="F348" s="6"/>
      <c r="G348" s="6"/>
      <c r="H348" s="6"/>
    </row>
    <row r="349" spans="1:8" ht="18.75" customHeight="1" thickBot="1">
      <c r="A349" s="10"/>
      <c r="B349" s="66"/>
      <c r="C349" s="67"/>
      <c r="D349" s="6"/>
      <c r="E349" s="6"/>
      <c r="F349" s="6"/>
      <c r="G349" s="6"/>
      <c r="H349" s="6"/>
    </row>
    <row r="350" spans="1:8" ht="18.75" customHeight="1" thickBot="1">
      <c r="A350" s="11" t="s">
        <v>111</v>
      </c>
      <c r="B350" s="25"/>
      <c r="C350" s="7"/>
      <c r="D350" s="6"/>
      <c r="E350" s="6"/>
      <c r="F350" s="6"/>
      <c r="G350" s="6"/>
      <c r="H350" s="6"/>
    </row>
    <row r="351" spans="1:8" ht="18.75" customHeight="1">
      <c r="A351" s="10" t="s">
        <v>112</v>
      </c>
      <c r="B351" s="34" t="str">
        <f>_xlfn.LET(_xlpm.inp,$B$350,_xlpm.nInp,_xlfn.LET(_xlpm.raw,UPPER(TRIM($B$350)),_xlpm.clean,SUBSTITUTE(SUBSTITUTE(SUBSTITUTE(SUBSTITUTE(SUBSTITUTE(_xlpm.raw,"，",","),"、",","),"；",","),"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51" s="19"/>
      <c r="D351" s="6"/>
      <c r="E351" s="6"/>
      <c r="F351" s="6"/>
      <c r="G351" s="6"/>
      <c r="H351" s="6"/>
    </row>
    <row r="352" spans="1:8" ht="18.75" customHeight="1">
      <c r="A352" s="10" t="s">
        <v>113</v>
      </c>
      <c r="B352" s="35" t="str">
        <f>_xlfn.LET(_xlpm.inp,$B$350,_xlpm.nStd,_xlfn.LET(_xlpm.raw,UPPER(TRIM($G$342)),_xlpm.clean,SUBSTITUTE(SUBSTITUTE(SUBSTITUTE(SUBSTITUTE(SUBSTITUTE(_xlpm.raw,"，",","),"、",","),"；",","),"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52" s="18"/>
      <c r="D352" s="6"/>
      <c r="E352" s="6"/>
      <c r="F352" s="6"/>
      <c r="G352" s="6"/>
      <c r="H352" s="6"/>
    </row>
    <row r="353" spans="1:8" ht="18.75" customHeight="1">
      <c r="A353" s="37" t="s">
        <v>114</v>
      </c>
      <c r="B353" s="52" t="str">
        <f>_xlfn.LET(_xlpm.inp,$B$350,_xlpm.p,$H$342,IF(OR(LEN(TRIM(_xlpm.inp))=0,LEN(TRIM(_xlpm.p))=0,_xlpm.p=0),"",_xlpm.p))</f>
        <v/>
      </c>
      <c r="C353" s="53"/>
      <c r="D353" s="6"/>
      <c r="E353" s="6"/>
      <c r="F353" s="6"/>
      <c r="G353" s="6"/>
      <c r="H353" s="6"/>
    </row>
    <row r="354" spans="1:8" ht="18.75" customHeight="1" thickBot="1">
      <c r="A354" s="12"/>
      <c r="B354" s="54"/>
      <c r="C354" s="55"/>
      <c r="D354" s="6"/>
      <c r="E354" s="6"/>
      <c r="F354" s="6"/>
      <c r="G354" s="6"/>
      <c r="H354" s="6"/>
    </row>
    <row r="355" spans="1:8" ht="58.5" customHeight="1" thickTop="1" thickBot="1">
      <c r="A355" s="8" t="s">
        <v>4309</v>
      </c>
      <c r="B355" s="56" t="s">
        <v>4155</v>
      </c>
      <c r="C355" s="73"/>
      <c r="D355" s="6"/>
      <c r="E355" s="6"/>
      <c r="F355" s="6">
        <v>528</v>
      </c>
      <c r="G355" s="6" t="s">
        <v>16</v>
      </c>
      <c r="H355" s="6" t="s">
        <v>4021</v>
      </c>
    </row>
    <row r="356" spans="1:8" ht="18.75" customHeight="1">
      <c r="A356" s="9"/>
      <c r="B356" s="74"/>
      <c r="C356" s="75"/>
      <c r="D356" s="6"/>
      <c r="E356" s="6"/>
      <c r="F356" s="6"/>
      <c r="G356" s="6"/>
      <c r="H356" s="6"/>
    </row>
    <row r="357" spans="1:8" ht="18.75" customHeight="1">
      <c r="A357" s="10" t="s">
        <v>107</v>
      </c>
      <c r="B357" s="64" t="s">
        <v>4017</v>
      </c>
      <c r="C357" s="65"/>
      <c r="D357" s="6"/>
      <c r="E357" s="6"/>
      <c r="F357" s="6"/>
      <c r="G357" s="6"/>
      <c r="H357" s="6"/>
    </row>
    <row r="358" spans="1:8" ht="18.75" customHeight="1">
      <c r="A358" s="10" t="s">
        <v>108</v>
      </c>
      <c r="B358" s="64" t="s">
        <v>4018</v>
      </c>
      <c r="C358" s="65"/>
      <c r="D358" s="6"/>
      <c r="E358" s="6"/>
      <c r="F358" s="6"/>
      <c r="G358" s="6"/>
      <c r="H358" s="6"/>
    </row>
    <row r="359" spans="1:8" ht="18.75" customHeight="1">
      <c r="A359" s="10" t="s">
        <v>109</v>
      </c>
      <c r="B359" s="64" t="s">
        <v>4019</v>
      </c>
      <c r="C359" s="65"/>
      <c r="D359" s="6"/>
      <c r="E359" s="6"/>
      <c r="F359" s="6"/>
      <c r="G359" s="6"/>
      <c r="H359" s="6"/>
    </row>
    <row r="360" spans="1:8" ht="18.75" customHeight="1">
      <c r="A360" s="10" t="s">
        <v>110</v>
      </c>
      <c r="B360" s="64" t="s">
        <v>4020</v>
      </c>
      <c r="C360" s="65"/>
      <c r="D360" s="6"/>
      <c r="E360" s="6"/>
      <c r="F360" s="6"/>
      <c r="G360" s="6"/>
      <c r="H360" s="6"/>
    </row>
    <row r="361" spans="1:8" ht="18.75" customHeight="1">
      <c r="A361" s="10"/>
      <c r="B361" s="62"/>
      <c r="C361" s="63"/>
      <c r="D361" s="6"/>
      <c r="E361" s="6"/>
      <c r="F361" s="6"/>
      <c r="G361" s="6"/>
      <c r="H361" s="6"/>
    </row>
    <row r="362" spans="1:8" ht="18.75" customHeight="1" thickBot="1">
      <c r="A362" s="10"/>
      <c r="B362" s="66"/>
      <c r="C362" s="67"/>
      <c r="D362" s="6"/>
      <c r="E362" s="6"/>
      <c r="F362" s="6"/>
      <c r="G362" s="6"/>
      <c r="H362" s="6"/>
    </row>
    <row r="363" spans="1:8" ht="18.75" customHeight="1" thickBot="1">
      <c r="A363" s="11" t="s">
        <v>111</v>
      </c>
      <c r="B363" s="25"/>
      <c r="C363" s="7"/>
      <c r="D363" s="6"/>
      <c r="E363" s="6"/>
      <c r="F363" s="6"/>
      <c r="G363" s="6"/>
      <c r="H363" s="6"/>
    </row>
    <row r="364" spans="1:8" ht="18.75" customHeight="1">
      <c r="A364" s="10" t="s">
        <v>112</v>
      </c>
      <c r="B364" s="34" t="str">
        <f>_xlfn.LET(_xlpm.inp,$B$363,_xlpm.nInp,_xlfn.LET(_xlpm.raw,UPPER(TRIM($B$363)),_xlpm.clean,SUBSTITUTE(SUBSTITUTE(SUBSTITUTE(SUBSTITUTE(SUBSTITUTE(_xlpm.raw,"，",","),"、",","),"；",","),"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64" s="19"/>
      <c r="D364" s="6"/>
      <c r="E364" s="6"/>
      <c r="F364" s="6"/>
      <c r="G364" s="6"/>
      <c r="H364" s="6"/>
    </row>
    <row r="365" spans="1:8" ht="18.75" customHeight="1">
      <c r="A365" s="10" t="s">
        <v>113</v>
      </c>
      <c r="B365" s="35" t="str">
        <f>_xlfn.LET(_xlpm.inp,$B$363,_xlpm.nStd,_xlfn.LET(_xlpm.raw,UPPER(TRIM($G$355)),_xlpm.clean,SUBSTITUTE(SUBSTITUTE(SUBSTITUTE(SUBSTITUTE(SUBSTITUTE(_xlpm.raw,"，",","),"、",","),"；",","),"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65" s="18"/>
      <c r="D365" s="6"/>
      <c r="E365" s="6"/>
      <c r="F365" s="6"/>
      <c r="G365" s="6"/>
      <c r="H365" s="6"/>
    </row>
    <row r="366" spans="1:8" ht="18.75" customHeight="1">
      <c r="A366" s="37" t="s">
        <v>114</v>
      </c>
      <c r="B366" s="52" t="str">
        <f>_xlfn.LET(_xlpm.inp,$B$363,_xlpm.p,$H$355,IF(OR(LEN(TRIM(_xlpm.inp))=0,LEN(TRIM(_xlpm.p))=0,_xlpm.p=0),"",_xlpm.p))</f>
        <v/>
      </c>
      <c r="C366" s="53"/>
      <c r="D366" s="6"/>
      <c r="E366" s="6"/>
      <c r="F366" s="6"/>
      <c r="G366" s="6"/>
      <c r="H366" s="6"/>
    </row>
    <row r="367" spans="1:8" ht="18.75" customHeight="1" thickBot="1">
      <c r="A367" s="12"/>
      <c r="B367" s="54"/>
      <c r="C367" s="55"/>
      <c r="D367" s="6"/>
      <c r="E367" s="6"/>
      <c r="F367" s="6"/>
      <c r="G367" s="6"/>
      <c r="H367" s="6"/>
    </row>
    <row r="368" spans="1:8" ht="58.5" customHeight="1" thickTop="1" thickBot="1">
      <c r="A368" s="8" t="s">
        <v>4310</v>
      </c>
      <c r="B368" s="56" t="s">
        <v>4156</v>
      </c>
      <c r="C368" s="73"/>
      <c r="D368" s="6"/>
      <c r="E368" s="6"/>
      <c r="F368" s="6">
        <v>529</v>
      </c>
      <c r="G368" s="6" t="s">
        <v>15</v>
      </c>
      <c r="H368" s="6" t="s">
        <v>4026</v>
      </c>
    </row>
    <row r="369" spans="1:8" ht="18.75" customHeight="1">
      <c r="A369" s="9"/>
      <c r="B369" s="74"/>
      <c r="C369" s="75"/>
      <c r="D369" s="6"/>
      <c r="E369" s="6"/>
      <c r="F369" s="6"/>
      <c r="G369" s="6"/>
      <c r="H369" s="6"/>
    </row>
    <row r="370" spans="1:8" ht="18.75" customHeight="1">
      <c r="A370" s="10" t="s">
        <v>107</v>
      </c>
      <c r="B370" s="64" t="s">
        <v>4022</v>
      </c>
      <c r="C370" s="65"/>
      <c r="D370" s="6"/>
      <c r="E370" s="6"/>
      <c r="F370" s="6"/>
      <c r="G370" s="6"/>
      <c r="H370" s="6"/>
    </row>
    <row r="371" spans="1:8" ht="18.75" customHeight="1">
      <c r="A371" s="10" t="s">
        <v>108</v>
      </c>
      <c r="B371" s="64" t="s">
        <v>4023</v>
      </c>
      <c r="C371" s="65"/>
      <c r="D371" s="6"/>
      <c r="E371" s="6"/>
      <c r="F371" s="6"/>
      <c r="G371" s="6"/>
      <c r="H371" s="6"/>
    </row>
    <row r="372" spans="1:8" ht="18.75" customHeight="1">
      <c r="A372" s="10" t="s">
        <v>109</v>
      </c>
      <c r="B372" s="64" t="s">
        <v>4024</v>
      </c>
      <c r="C372" s="65"/>
      <c r="D372" s="6"/>
      <c r="E372" s="6"/>
      <c r="F372" s="6"/>
      <c r="G372" s="6"/>
      <c r="H372" s="6"/>
    </row>
    <row r="373" spans="1:8" ht="18.75" customHeight="1">
      <c r="A373" s="10" t="s">
        <v>110</v>
      </c>
      <c r="B373" s="64" t="s">
        <v>4025</v>
      </c>
      <c r="C373" s="65"/>
      <c r="D373" s="6"/>
      <c r="E373" s="6"/>
      <c r="F373" s="6"/>
      <c r="G373" s="6"/>
      <c r="H373" s="6"/>
    </row>
    <row r="374" spans="1:8" ht="18.75" customHeight="1">
      <c r="A374" s="10"/>
      <c r="B374" s="62"/>
      <c r="C374" s="63"/>
      <c r="D374" s="6"/>
      <c r="E374" s="6"/>
      <c r="F374" s="6"/>
      <c r="G374" s="6"/>
      <c r="H374" s="6"/>
    </row>
    <row r="375" spans="1:8" ht="18.75" customHeight="1" thickBot="1">
      <c r="A375" s="10"/>
      <c r="B375" s="66"/>
      <c r="C375" s="67"/>
      <c r="D375" s="6"/>
      <c r="E375" s="6"/>
      <c r="F375" s="6"/>
      <c r="G375" s="6"/>
      <c r="H375" s="6"/>
    </row>
    <row r="376" spans="1:8" ht="18.75" customHeight="1" thickBot="1">
      <c r="A376" s="11" t="s">
        <v>111</v>
      </c>
      <c r="B376" s="25"/>
      <c r="C376" s="7"/>
      <c r="D376" s="6"/>
      <c r="E376" s="6"/>
      <c r="F376" s="6"/>
      <c r="G376" s="6"/>
      <c r="H376" s="6"/>
    </row>
    <row r="377" spans="1:8" ht="18.75" customHeight="1">
      <c r="A377" s="10" t="s">
        <v>112</v>
      </c>
      <c r="B377" s="34" t="str">
        <f>_xlfn.LET(_xlpm.inp,$B$376,_xlpm.nInp,_xlfn.LET(_xlpm.raw,UPPER(TRIM($B$376)),_xlpm.clean,SUBSTITUTE(SUBSTITUTE(SUBSTITUTE(SUBSTITUTE(SUBSTITUTE(_xlpm.raw,"，",","),"、",","),"；",","),"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77" s="19"/>
      <c r="D377" s="6"/>
      <c r="E377" s="6"/>
      <c r="F377" s="6"/>
      <c r="G377" s="6"/>
      <c r="H377" s="6"/>
    </row>
    <row r="378" spans="1:8" ht="18.75" customHeight="1">
      <c r="A378" s="10" t="s">
        <v>113</v>
      </c>
      <c r="B378" s="35" t="str">
        <f>_xlfn.LET(_xlpm.inp,$B$376,_xlpm.nStd,_xlfn.LET(_xlpm.raw,UPPER(TRIM($G$368)),_xlpm.clean,SUBSTITUTE(SUBSTITUTE(SUBSTITUTE(SUBSTITUTE(SUBSTITUTE(_xlpm.raw,"，",","),"、",","),"；",","),"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78" s="18"/>
      <c r="D378" s="6"/>
      <c r="E378" s="6"/>
      <c r="F378" s="6"/>
      <c r="G378" s="6"/>
      <c r="H378" s="6"/>
    </row>
    <row r="379" spans="1:8" ht="18.75" customHeight="1">
      <c r="A379" s="37" t="s">
        <v>114</v>
      </c>
      <c r="B379" s="52" t="str">
        <f>_xlfn.LET(_xlpm.inp,$B$376,_xlpm.p,$H$368,IF(OR(LEN(TRIM(_xlpm.inp))=0,LEN(TRIM(_xlpm.p))=0,_xlpm.p=0),"",_xlpm.p))</f>
        <v/>
      </c>
      <c r="C379" s="53"/>
      <c r="D379" s="6"/>
      <c r="E379" s="6"/>
      <c r="F379" s="6"/>
      <c r="G379" s="6"/>
      <c r="H379" s="6"/>
    </row>
    <row r="380" spans="1:8" ht="18.75" customHeight="1" thickBot="1">
      <c r="A380" s="12"/>
      <c r="B380" s="54"/>
      <c r="C380" s="55"/>
      <c r="D380" s="6"/>
      <c r="E380" s="6"/>
      <c r="F380" s="6"/>
      <c r="G380" s="6"/>
      <c r="H380" s="6"/>
    </row>
    <row r="381" spans="1:8" ht="58.5" customHeight="1" thickTop="1" thickBot="1">
      <c r="A381" s="8" t="s">
        <v>4311</v>
      </c>
      <c r="B381" s="56" t="s">
        <v>4157</v>
      </c>
      <c r="C381" s="73"/>
      <c r="D381" s="6"/>
      <c r="E381" s="6"/>
      <c r="F381" s="6">
        <v>530</v>
      </c>
      <c r="G381" s="6" t="s">
        <v>4031</v>
      </c>
      <c r="H381" s="6" t="s">
        <v>4032</v>
      </c>
    </row>
    <row r="382" spans="1:8" ht="18.75" customHeight="1">
      <c r="A382" s="9"/>
      <c r="B382" s="74"/>
      <c r="C382" s="75"/>
      <c r="D382" s="6"/>
      <c r="E382" s="6"/>
      <c r="F382" s="6"/>
      <c r="G382" s="6"/>
      <c r="H382" s="6"/>
    </row>
    <row r="383" spans="1:8" ht="18.75" customHeight="1">
      <c r="A383" s="10" t="s">
        <v>107</v>
      </c>
      <c r="B383" s="64" t="s">
        <v>4027</v>
      </c>
      <c r="C383" s="65"/>
      <c r="D383" s="6"/>
      <c r="E383" s="6"/>
      <c r="F383" s="6"/>
      <c r="G383" s="6"/>
      <c r="H383" s="6"/>
    </row>
    <row r="384" spans="1:8" ht="18.75" customHeight="1">
      <c r="A384" s="10" t="s">
        <v>108</v>
      </c>
      <c r="B384" s="64" t="s">
        <v>4028</v>
      </c>
      <c r="C384" s="65"/>
      <c r="D384" s="6"/>
      <c r="E384" s="6"/>
      <c r="F384" s="6"/>
      <c r="G384" s="6"/>
      <c r="H384" s="6"/>
    </row>
    <row r="385" spans="1:8" ht="18.75" customHeight="1">
      <c r="A385" s="10" t="s">
        <v>109</v>
      </c>
      <c r="B385" s="64" t="s">
        <v>4029</v>
      </c>
      <c r="C385" s="65"/>
      <c r="D385" s="6"/>
      <c r="E385" s="6"/>
      <c r="F385" s="6"/>
      <c r="G385" s="6"/>
      <c r="H385" s="6"/>
    </row>
    <row r="386" spans="1:8" ht="18.75" customHeight="1">
      <c r="A386" s="10" t="s">
        <v>110</v>
      </c>
      <c r="B386" s="64" t="s">
        <v>4030</v>
      </c>
      <c r="C386" s="65"/>
      <c r="D386" s="6"/>
      <c r="E386" s="6"/>
      <c r="F386" s="6"/>
      <c r="G386" s="6"/>
      <c r="H386" s="6"/>
    </row>
    <row r="387" spans="1:8" ht="18.75" customHeight="1">
      <c r="A387" s="10" t="s">
        <v>128</v>
      </c>
      <c r="B387" s="62" t="s">
        <v>4158</v>
      </c>
      <c r="C387" s="63"/>
      <c r="D387" s="6"/>
      <c r="E387" s="6"/>
      <c r="F387" s="6"/>
      <c r="G387" s="6"/>
      <c r="H387" s="6"/>
    </row>
    <row r="388" spans="1:8" ht="18.75" customHeight="1" thickBot="1">
      <c r="A388" s="10"/>
      <c r="B388" s="66"/>
      <c r="C388" s="67"/>
      <c r="D388" s="6"/>
      <c r="E388" s="6"/>
      <c r="F388" s="6"/>
      <c r="G388" s="6"/>
      <c r="H388" s="6"/>
    </row>
    <row r="389" spans="1:8" ht="18.75" customHeight="1" thickBot="1">
      <c r="A389" s="11" t="s">
        <v>111</v>
      </c>
      <c r="B389" s="25"/>
      <c r="C389" s="7"/>
      <c r="D389" s="6"/>
      <c r="E389" s="6"/>
      <c r="F389" s="6"/>
      <c r="G389" s="6"/>
      <c r="H389" s="6"/>
    </row>
    <row r="390" spans="1:8" ht="18.75" customHeight="1">
      <c r="A390" s="10" t="s">
        <v>112</v>
      </c>
      <c r="B390" s="34" t="str">
        <f>_xlfn.LET(_xlpm.inp,$B$389,_xlpm.nInp,_xlfn.LET(_xlpm.raw,UPPER(TRIM($B$389)),_xlpm.clean,SUBSTITUTE(SUBSTITUTE(SUBSTITUTE(SUBSTITUTE(SUBSTITUTE(_xlpm.raw,"，",","),"、",","),"；",","),"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0" s="19"/>
      <c r="D390" s="6"/>
      <c r="E390" s="6"/>
      <c r="F390" s="6"/>
      <c r="G390" s="6"/>
      <c r="H390" s="6"/>
    </row>
    <row r="391" spans="1:8" ht="18.75" customHeight="1">
      <c r="A391" s="10" t="s">
        <v>113</v>
      </c>
      <c r="B391" s="35" t="str">
        <f>_xlfn.LET(_xlpm.inp,$B$389,_xlpm.nStd,_xlfn.LET(_xlpm.raw,UPPER(TRIM($G$381)),_xlpm.clean,SUBSTITUTE(SUBSTITUTE(SUBSTITUTE(SUBSTITUTE(SUBSTITUTE(_xlpm.raw,"，",","),"、",","),"；",","),"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91" s="18"/>
      <c r="D391" s="6"/>
      <c r="E391" s="6"/>
      <c r="F391" s="6"/>
      <c r="G391" s="6"/>
      <c r="H391" s="6"/>
    </row>
    <row r="392" spans="1:8" ht="18.75" customHeight="1">
      <c r="A392" s="37" t="s">
        <v>114</v>
      </c>
      <c r="B392" s="52" t="str">
        <f>_xlfn.LET(_xlpm.inp,$B$389,_xlpm.p,$H$381,IF(OR(LEN(TRIM(_xlpm.inp))=0,LEN(TRIM(_xlpm.p))=0,_xlpm.p=0),"",_xlpm.p))</f>
        <v/>
      </c>
      <c r="C392" s="53"/>
      <c r="D392" s="6"/>
      <c r="E392" s="6"/>
      <c r="F392" s="6"/>
      <c r="G392" s="6"/>
      <c r="H392" s="6"/>
    </row>
    <row r="393" spans="1:8" ht="18.75" customHeight="1" thickBot="1">
      <c r="A393" s="12"/>
      <c r="B393" s="54"/>
      <c r="C393" s="55"/>
      <c r="D393" s="6"/>
      <c r="E393" s="6"/>
      <c r="F393" s="6"/>
      <c r="G393" s="6"/>
      <c r="H393" s="6"/>
    </row>
    <row r="394" spans="1:8" ht="58.5" customHeight="1" thickTop="1" thickBot="1">
      <c r="A394" s="8" t="s">
        <v>4312</v>
      </c>
      <c r="B394" s="56" t="s">
        <v>4159</v>
      </c>
      <c r="C394" s="73"/>
      <c r="D394" s="6"/>
      <c r="E394" s="6"/>
      <c r="F394" s="6">
        <v>531</v>
      </c>
      <c r="G394" s="6" t="s">
        <v>4037</v>
      </c>
      <c r="H394" s="6" t="s">
        <v>4038</v>
      </c>
    </row>
    <row r="395" spans="1:8" ht="18.75" customHeight="1">
      <c r="A395" s="9"/>
      <c r="B395" s="74"/>
      <c r="C395" s="75"/>
      <c r="D395" s="6"/>
      <c r="E395" s="6"/>
      <c r="F395" s="6"/>
      <c r="G395" s="6"/>
      <c r="H395" s="6"/>
    </row>
    <row r="396" spans="1:8" ht="18.75" customHeight="1">
      <c r="A396" s="10" t="s">
        <v>107</v>
      </c>
      <c r="B396" s="64" t="s">
        <v>4033</v>
      </c>
      <c r="C396" s="65"/>
      <c r="D396" s="6"/>
      <c r="E396" s="6"/>
      <c r="F396" s="6"/>
      <c r="G396" s="6"/>
      <c r="H396" s="6"/>
    </row>
    <row r="397" spans="1:8" ht="18.75" customHeight="1">
      <c r="A397" s="10" t="s">
        <v>108</v>
      </c>
      <c r="B397" s="64" t="s">
        <v>4034</v>
      </c>
      <c r="C397" s="65"/>
      <c r="D397" s="6"/>
      <c r="E397" s="6"/>
      <c r="F397" s="6"/>
      <c r="G397" s="6"/>
      <c r="H397" s="6"/>
    </row>
    <row r="398" spans="1:8" ht="18.75" customHeight="1">
      <c r="A398" s="10" t="s">
        <v>109</v>
      </c>
      <c r="B398" s="64" t="s">
        <v>4035</v>
      </c>
      <c r="C398" s="65"/>
      <c r="D398" s="6"/>
      <c r="E398" s="6"/>
      <c r="F398" s="6"/>
      <c r="G398" s="6"/>
      <c r="H398" s="6"/>
    </row>
    <row r="399" spans="1:8" ht="18.75" customHeight="1">
      <c r="A399" s="10" t="s">
        <v>110</v>
      </c>
      <c r="B399" s="64" t="s">
        <v>4036</v>
      </c>
      <c r="C399" s="65"/>
      <c r="D399" s="6"/>
      <c r="E399" s="6"/>
      <c r="F399" s="6"/>
      <c r="G399" s="6"/>
      <c r="H399" s="6"/>
    </row>
    <row r="400" spans="1:8" ht="18.75" customHeight="1">
      <c r="A400" s="10" t="s">
        <v>128</v>
      </c>
      <c r="B400" s="62" t="s">
        <v>4160</v>
      </c>
      <c r="C400" s="63"/>
      <c r="D400" s="6"/>
      <c r="E400" s="6"/>
      <c r="F400" s="6"/>
      <c r="G400" s="6"/>
      <c r="H400" s="6"/>
    </row>
    <row r="401" spans="1:8" ht="18.75" customHeight="1" thickBot="1">
      <c r="A401" s="10"/>
      <c r="B401" s="66"/>
      <c r="C401" s="67"/>
      <c r="D401" s="6"/>
      <c r="E401" s="6"/>
      <c r="F401" s="6"/>
      <c r="G401" s="6"/>
      <c r="H401" s="6"/>
    </row>
    <row r="402" spans="1:8" ht="18.75" customHeight="1" thickBot="1">
      <c r="A402" s="11" t="s">
        <v>111</v>
      </c>
      <c r="B402" s="25"/>
      <c r="C402" s="7"/>
      <c r="D402" s="6"/>
      <c r="E402" s="6"/>
      <c r="F402" s="6"/>
      <c r="G402" s="6"/>
      <c r="H402" s="6"/>
    </row>
    <row r="403" spans="1:8" ht="18.75" customHeight="1">
      <c r="A403" s="10" t="s">
        <v>112</v>
      </c>
      <c r="B403" s="34" t="str">
        <f>_xlfn.LET(_xlpm.inp,$B$402,_xlpm.nInp,_xlfn.LET(_xlpm.raw,UPPER(TRIM($B$402)),_xlpm.clean,SUBSTITUTE(SUBSTITUTE(SUBSTITUTE(SUBSTITUTE(SUBSTITUTE(_xlpm.raw,"，",","),"、",","),"；",","),"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03" s="19"/>
      <c r="D403" s="6"/>
      <c r="E403" s="6"/>
      <c r="F403" s="6"/>
      <c r="G403" s="6"/>
      <c r="H403" s="6"/>
    </row>
    <row r="404" spans="1:8" ht="18.75" customHeight="1">
      <c r="A404" s="10" t="s">
        <v>113</v>
      </c>
      <c r="B404" s="35" t="str">
        <f>_xlfn.LET(_xlpm.inp,$B$402,_xlpm.nStd,_xlfn.LET(_xlpm.raw,UPPER(TRIM($G$394)),_xlpm.clean,SUBSTITUTE(SUBSTITUTE(SUBSTITUTE(SUBSTITUTE(SUBSTITUTE(_xlpm.raw,"，",","),"、",","),"；",","),"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4" s="18"/>
      <c r="D404" s="6"/>
      <c r="E404" s="6"/>
      <c r="F404" s="6"/>
      <c r="G404" s="6"/>
      <c r="H404" s="6"/>
    </row>
    <row r="405" spans="1:8" ht="18.75" customHeight="1">
      <c r="A405" s="37" t="s">
        <v>114</v>
      </c>
      <c r="B405" s="52" t="str">
        <f>_xlfn.LET(_xlpm.inp,$B$402,_xlpm.p,$H$394,IF(OR(LEN(TRIM(_xlpm.inp))=0,LEN(TRIM(_xlpm.p))=0,_xlpm.p=0),"",_xlpm.p))</f>
        <v/>
      </c>
      <c r="C405" s="53"/>
      <c r="D405" s="6"/>
      <c r="E405" s="6"/>
      <c r="F405" s="6"/>
      <c r="G405" s="6"/>
      <c r="H405" s="6"/>
    </row>
    <row r="406" spans="1:8" ht="18.75" customHeight="1" thickBot="1">
      <c r="A406" s="12"/>
      <c r="B406" s="54"/>
      <c r="C406" s="55"/>
      <c r="D406" s="6"/>
      <c r="E406" s="6"/>
      <c r="F406" s="6"/>
      <c r="G406" s="6"/>
      <c r="H406" s="6"/>
    </row>
    <row r="407" spans="1:8" ht="58.5" customHeight="1" thickTop="1" thickBot="1">
      <c r="A407" s="8" t="s">
        <v>4313</v>
      </c>
      <c r="B407" s="56" t="s">
        <v>4161</v>
      </c>
      <c r="C407" s="73"/>
      <c r="D407" s="6"/>
      <c r="E407" s="6"/>
      <c r="F407" s="6">
        <v>532</v>
      </c>
      <c r="G407" s="6" t="s">
        <v>15</v>
      </c>
      <c r="H407" s="6" t="s">
        <v>4043</v>
      </c>
    </row>
    <row r="408" spans="1:8" ht="18.75" customHeight="1">
      <c r="A408" s="9"/>
      <c r="B408" s="74"/>
      <c r="C408" s="75"/>
      <c r="D408" s="6"/>
      <c r="E408" s="6"/>
      <c r="F408" s="6"/>
      <c r="G408" s="6"/>
      <c r="H408" s="6"/>
    </row>
    <row r="409" spans="1:8" ht="18.75" customHeight="1">
      <c r="A409" s="10" t="s">
        <v>107</v>
      </c>
      <c r="B409" s="64" t="s">
        <v>4039</v>
      </c>
      <c r="C409" s="65"/>
      <c r="D409" s="6"/>
      <c r="E409" s="6"/>
      <c r="F409" s="6"/>
      <c r="G409" s="6"/>
      <c r="H409" s="6"/>
    </row>
    <row r="410" spans="1:8" ht="18.75" customHeight="1">
      <c r="A410" s="10" t="s">
        <v>108</v>
      </c>
      <c r="B410" s="64" t="s">
        <v>4040</v>
      </c>
      <c r="C410" s="65"/>
      <c r="D410" s="6"/>
      <c r="E410" s="6"/>
      <c r="F410" s="6"/>
      <c r="G410" s="6"/>
      <c r="H410" s="6"/>
    </row>
    <row r="411" spans="1:8" ht="18.75" customHeight="1">
      <c r="A411" s="10" t="s">
        <v>109</v>
      </c>
      <c r="B411" s="64" t="s">
        <v>4041</v>
      </c>
      <c r="C411" s="65"/>
      <c r="D411" s="6"/>
      <c r="E411" s="6"/>
      <c r="F411" s="6"/>
      <c r="G411" s="6"/>
      <c r="H411" s="6"/>
    </row>
    <row r="412" spans="1:8" ht="18.75" customHeight="1">
      <c r="A412" s="10" t="s">
        <v>110</v>
      </c>
      <c r="B412" s="64" t="s">
        <v>4042</v>
      </c>
      <c r="C412" s="65"/>
      <c r="D412" s="6"/>
      <c r="E412" s="6"/>
      <c r="F412" s="6"/>
      <c r="G412" s="6"/>
      <c r="H412" s="6"/>
    </row>
    <row r="413" spans="1:8" ht="18.75" customHeight="1">
      <c r="A413" s="10"/>
      <c r="B413" s="62"/>
      <c r="C413" s="63"/>
      <c r="D413" s="6"/>
      <c r="E413" s="6"/>
      <c r="F413" s="6"/>
      <c r="G413" s="6"/>
      <c r="H413" s="6"/>
    </row>
    <row r="414" spans="1:8" ht="18.75" customHeight="1" thickBot="1">
      <c r="A414" s="10"/>
      <c r="B414" s="66"/>
      <c r="C414" s="67"/>
      <c r="D414" s="6"/>
      <c r="E414" s="6"/>
      <c r="F414" s="6"/>
      <c r="G414" s="6"/>
      <c r="H414" s="6"/>
    </row>
    <row r="415" spans="1:8" ht="18.75" customHeight="1" thickBot="1">
      <c r="A415" s="11" t="s">
        <v>111</v>
      </c>
      <c r="B415" s="25"/>
      <c r="C415" s="7"/>
      <c r="D415" s="6"/>
      <c r="E415" s="6"/>
      <c r="F415" s="6"/>
      <c r="G415" s="6"/>
      <c r="H415" s="6"/>
    </row>
    <row r="416" spans="1:8" ht="18.75" customHeight="1">
      <c r="A416" s="10" t="s">
        <v>112</v>
      </c>
      <c r="B416" s="34" t="str">
        <f>_xlfn.LET(_xlpm.inp,$B$415,_xlpm.nInp,_xlfn.LET(_xlpm.raw,UPPER(TRIM($B$415)),_xlpm.clean,SUBSTITUTE(SUBSTITUTE(SUBSTITUTE(SUBSTITUTE(SUBSTITUTE(_xlpm.raw,"，",","),"、",","),"；",","),"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16" s="19"/>
      <c r="D416" s="6"/>
      <c r="E416" s="6"/>
      <c r="F416" s="6"/>
      <c r="G416" s="6"/>
      <c r="H416" s="6"/>
    </row>
    <row r="417" spans="1:8" ht="18.75" customHeight="1">
      <c r="A417" s="10" t="s">
        <v>113</v>
      </c>
      <c r="B417" s="35" t="str">
        <f>_xlfn.LET(_xlpm.inp,$B$415,_xlpm.nStd,_xlfn.LET(_xlpm.raw,UPPER(TRIM($G$407)),_xlpm.clean,SUBSTITUTE(SUBSTITUTE(SUBSTITUTE(SUBSTITUTE(SUBSTITUTE(_xlpm.raw,"，",","),"、",","),"；",","),"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17" s="18"/>
      <c r="D417" s="6"/>
      <c r="E417" s="6"/>
      <c r="F417" s="6"/>
      <c r="G417" s="6"/>
      <c r="H417" s="6"/>
    </row>
    <row r="418" spans="1:8" ht="18.75" customHeight="1">
      <c r="A418" s="37" t="s">
        <v>114</v>
      </c>
      <c r="B418" s="52" t="str">
        <f>_xlfn.LET(_xlpm.inp,$B$415,_xlpm.p,$H$407,IF(OR(LEN(TRIM(_xlpm.inp))=0,LEN(TRIM(_xlpm.p))=0,_xlpm.p=0),"",_xlpm.p))</f>
        <v/>
      </c>
      <c r="C418" s="53"/>
      <c r="D418" s="6"/>
      <c r="E418" s="6"/>
      <c r="F418" s="6"/>
      <c r="G418" s="6"/>
      <c r="H418" s="6"/>
    </row>
    <row r="419" spans="1:8" ht="18.75" customHeight="1" thickBot="1">
      <c r="A419" s="12"/>
      <c r="B419" s="54"/>
      <c r="C419" s="55"/>
      <c r="D419" s="6"/>
      <c r="E419" s="6"/>
      <c r="F419" s="6"/>
      <c r="G419" s="6"/>
      <c r="H419" s="6"/>
    </row>
    <row r="420" spans="1:8" ht="58.5" customHeight="1" thickTop="1" thickBot="1">
      <c r="A420" s="8" t="s">
        <v>4314</v>
      </c>
      <c r="B420" s="56" t="s">
        <v>4162</v>
      </c>
      <c r="C420" s="73"/>
      <c r="D420" s="6"/>
      <c r="E420" s="6"/>
      <c r="F420" s="6">
        <v>533</v>
      </c>
      <c r="G420" s="6" t="s">
        <v>17</v>
      </c>
      <c r="H420" s="6" t="s">
        <v>4048</v>
      </c>
    </row>
    <row r="421" spans="1:8" ht="18.75" customHeight="1">
      <c r="A421" s="9"/>
      <c r="B421" s="74"/>
      <c r="C421" s="75"/>
      <c r="D421" s="6"/>
      <c r="E421" s="6"/>
      <c r="F421" s="6"/>
      <c r="G421" s="6"/>
      <c r="H421" s="6"/>
    </row>
    <row r="422" spans="1:8" ht="18.75" customHeight="1">
      <c r="A422" s="10" t="s">
        <v>107</v>
      </c>
      <c r="B422" s="64" t="s">
        <v>4044</v>
      </c>
      <c r="C422" s="65"/>
      <c r="D422" s="6"/>
      <c r="E422" s="6"/>
      <c r="F422" s="6"/>
      <c r="G422" s="6"/>
      <c r="H422" s="6"/>
    </row>
    <row r="423" spans="1:8" ht="18.75" customHeight="1">
      <c r="A423" s="10" t="s">
        <v>108</v>
      </c>
      <c r="B423" s="64" t="s">
        <v>4045</v>
      </c>
      <c r="C423" s="65"/>
      <c r="D423" s="6"/>
      <c r="E423" s="6"/>
      <c r="F423" s="6"/>
      <c r="G423" s="6"/>
      <c r="H423" s="6"/>
    </row>
    <row r="424" spans="1:8" ht="18.75" customHeight="1">
      <c r="A424" s="10" t="s">
        <v>109</v>
      </c>
      <c r="B424" s="64" t="s">
        <v>4046</v>
      </c>
      <c r="C424" s="65"/>
      <c r="D424" s="6"/>
      <c r="E424" s="6"/>
      <c r="F424" s="6"/>
      <c r="G424" s="6"/>
      <c r="H424" s="6"/>
    </row>
    <row r="425" spans="1:8" ht="18.75" customHeight="1">
      <c r="A425" s="10" t="s">
        <v>110</v>
      </c>
      <c r="B425" s="64" t="s">
        <v>4047</v>
      </c>
      <c r="C425" s="65"/>
      <c r="D425" s="6"/>
      <c r="E425" s="6"/>
      <c r="F425" s="6"/>
      <c r="G425" s="6"/>
      <c r="H425" s="6"/>
    </row>
    <row r="426" spans="1:8" ht="18.75" customHeight="1">
      <c r="A426" s="10"/>
      <c r="B426" s="62"/>
      <c r="C426" s="63"/>
      <c r="D426" s="6"/>
      <c r="E426" s="6"/>
      <c r="F426" s="6"/>
      <c r="G426" s="6"/>
      <c r="H426" s="6"/>
    </row>
    <row r="427" spans="1:8" ht="18.75" customHeight="1" thickBot="1">
      <c r="A427" s="10"/>
      <c r="B427" s="66"/>
      <c r="C427" s="67"/>
      <c r="D427" s="6"/>
      <c r="E427" s="6"/>
      <c r="F427" s="6"/>
      <c r="G427" s="6"/>
      <c r="H427" s="6"/>
    </row>
    <row r="428" spans="1:8" ht="18.75" customHeight="1" thickBot="1">
      <c r="A428" s="11" t="s">
        <v>111</v>
      </c>
      <c r="B428" s="25"/>
      <c r="C428" s="7"/>
      <c r="D428" s="6"/>
      <c r="E428" s="6"/>
      <c r="F428" s="6"/>
      <c r="G428" s="6"/>
      <c r="H428" s="6"/>
    </row>
    <row r="429" spans="1:8" ht="18.75" customHeight="1">
      <c r="A429" s="10" t="s">
        <v>112</v>
      </c>
      <c r="B429" s="34" t="str">
        <f>_xlfn.LET(_xlpm.inp,$B$428,_xlpm.nInp,_xlfn.LET(_xlpm.raw,UPPER(TRIM($B$428)),_xlpm.clean,SUBSTITUTE(SUBSTITUTE(SUBSTITUTE(SUBSTITUTE(SUBSTITUTE(_xlpm.raw,"，",","),"、",","),"；",","),"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29" s="19"/>
      <c r="D429" s="6"/>
      <c r="E429" s="6"/>
      <c r="F429" s="6"/>
      <c r="G429" s="6"/>
      <c r="H429" s="6"/>
    </row>
    <row r="430" spans="1:8" ht="18.75" customHeight="1">
      <c r="A430" s="10" t="s">
        <v>113</v>
      </c>
      <c r="B430" s="35" t="str">
        <f>_xlfn.LET(_xlpm.inp,$B$428,_xlpm.nStd,_xlfn.LET(_xlpm.raw,UPPER(TRIM($G$420)),_xlpm.clean,SUBSTITUTE(SUBSTITUTE(SUBSTITUTE(SUBSTITUTE(SUBSTITUTE(_xlpm.raw,"，",","),"、",","),"；",","),"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30" s="18"/>
      <c r="D430" s="6"/>
      <c r="E430" s="6"/>
      <c r="F430" s="6"/>
      <c r="G430" s="6"/>
      <c r="H430" s="6"/>
    </row>
    <row r="431" spans="1:8" ht="18.75" customHeight="1">
      <c r="A431" s="37" t="s">
        <v>114</v>
      </c>
      <c r="B431" s="52" t="str">
        <f>_xlfn.LET(_xlpm.inp,$B$428,_xlpm.p,$H$420,IF(OR(LEN(TRIM(_xlpm.inp))=0,LEN(TRIM(_xlpm.p))=0,_xlpm.p=0),"",_xlpm.p))</f>
        <v/>
      </c>
      <c r="C431" s="53"/>
      <c r="D431" s="6"/>
      <c r="E431" s="6"/>
      <c r="F431" s="6"/>
      <c r="G431" s="6"/>
      <c r="H431" s="6"/>
    </row>
    <row r="432" spans="1:8" ht="18.75" customHeight="1" thickBot="1">
      <c r="A432" s="12"/>
      <c r="B432" s="54"/>
      <c r="C432" s="55"/>
      <c r="D432" s="6"/>
      <c r="E432" s="6"/>
      <c r="F432" s="6"/>
      <c r="G432" s="6"/>
      <c r="H432" s="6"/>
    </row>
    <row r="433" spans="1:8" ht="58.5" customHeight="1" thickTop="1" thickBot="1">
      <c r="A433" s="8" t="s">
        <v>4315</v>
      </c>
      <c r="B433" s="56" t="s">
        <v>4163</v>
      </c>
      <c r="C433" s="73"/>
      <c r="D433" s="6"/>
      <c r="E433" s="6"/>
      <c r="F433" s="6">
        <v>534</v>
      </c>
      <c r="G433" s="6" t="s">
        <v>16</v>
      </c>
      <c r="H433" s="6" t="s">
        <v>4053</v>
      </c>
    </row>
    <row r="434" spans="1:8" ht="18.75" customHeight="1">
      <c r="A434" s="9"/>
      <c r="B434" s="74"/>
      <c r="C434" s="75"/>
      <c r="D434" s="6"/>
      <c r="E434" s="6"/>
      <c r="F434" s="6"/>
      <c r="G434" s="6"/>
      <c r="H434" s="6"/>
    </row>
    <row r="435" spans="1:8" ht="18.75" customHeight="1">
      <c r="A435" s="10" t="s">
        <v>107</v>
      </c>
      <c r="B435" s="64" t="s">
        <v>4049</v>
      </c>
      <c r="C435" s="65"/>
      <c r="D435" s="6"/>
      <c r="E435" s="6"/>
      <c r="F435" s="6"/>
      <c r="G435" s="6"/>
      <c r="H435" s="6"/>
    </row>
    <row r="436" spans="1:8" ht="18.75" customHeight="1">
      <c r="A436" s="10" t="s">
        <v>108</v>
      </c>
      <c r="B436" s="64" t="s">
        <v>4050</v>
      </c>
      <c r="C436" s="65"/>
      <c r="D436" s="6"/>
      <c r="E436" s="6"/>
      <c r="F436" s="6"/>
      <c r="G436" s="6"/>
      <c r="H436" s="6"/>
    </row>
    <row r="437" spans="1:8" ht="18.75" customHeight="1">
      <c r="A437" s="10" t="s">
        <v>109</v>
      </c>
      <c r="B437" s="64" t="s">
        <v>4051</v>
      </c>
      <c r="C437" s="65"/>
      <c r="D437" s="6"/>
      <c r="E437" s="6"/>
      <c r="F437" s="6"/>
      <c r="G437" s="6"/>
      <c r="H437" s="6"/>
    </row>
    <row r="438" spans="1:8" ht="18.75" customHeight="1">
      <c r="A438" s="10" t="s">
        <v>110</v>
      </c>
      <c r="B438" s="64" t="s">
        <v>4052</v>
      </c>
      <c r="C438" s="65"/>
      <c r="D438" s="6"/>
      <c r="E438" s="6"/>
      <c r="F438" s="6"/>
      <c r="G438" s="6"/>
      <c r="H438" s="6"/>
    </row>
    <row r="439" spans="1:8" ht="18.75" customHeight="1">
      <c r="A439" s="10"/>
      <c r="B439" s="62"/>
      <c r="C439" s="63"/>
      <c r="D439" s="6"/>
      <c r="E439" s="6"/>
      <c r="F439" s="6"/>
      <c r="G439" s="6"/>
      <c r="H439" s="6"/>
    </row>
    <row r="440" spans="1:8" ht="18.75" customHeight="1" thickBot="1">
      <c r="A440" s="10"/>
      <c r="B440" s="66"/>
      <c r="C440" s="67"/>
      <c r="D440" s="6"/>
      <c r="E440" s="6"/>
      <c r="F440" s="6"/>
      <c r="G440" s="6"/>
      <c r="H440" s="6"/>
    </row>
    <row r="441" spans="1:8" ht="18.75" customHeight="1" thickBot="1">
      <c r="A441" s="11" t="s">
        <v>111</v>
      </c>
      <c r="B441" s="25"/>
      <c r="C441" s="7"/>
      <c r="D441" s="6"/>
      <c r="E441" s="6"/>
      <c r="F441" s="6"/>
      <c r="G441" s="6"/>
      <c r="H441" s="6"/>
    </row>
    <row r="442" spans="1:8" ht="18.75" customHeight="1">
      <c r="A442" s="10" t="s">
        <v>112</v>
      </c>
      <c r="B442" s="34" t="str">
        <f>_xlfn.LET(_xlpm.inp,$B$441,_xlpm.nInp,_xlfn.LET(_xlpm.raw,UPPER(TRIM($B$441)),_xlpm.clean,SUBSTITUTE(SUBSTITUTE(SUBSTITUTE(SUBSTITUTE(SUBSTITUTE(_xlpm.raw,"，",","),"、",","),"；",","),"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42" s="19"/>
      <c r="D442" s="6"/>
      <c r="E442" s="6"/>
      <c r="F442" s="6"/>
      <c r="G442" s="6"/>
      <c r="H442" s="6"/>
    </row>
    <row r="443" spans="1:8" ht="18.75" customHeight="1">
      <c r="A443" s="10" t="s">
        <v>113</v>
      </c>
      <c r="B443" s="35" t="str">
        <f>_xlfn.LET(_xlpm.inp,$B$441,_xlpm.nStd,_xlfn.LET(_xlpm.raw,UPPER(TRIM($G$433)),_xlpm.clean,SUBSTITUTE(SUBSTITUTE(SUBSTITUTE(SUBSTITUTE(SUBSTITUTE(_xlpm.raw,"，",","),"、",","),"；",","),"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43" s="18"/>
      <c r="D443" s="6"/>
      <c r="E443" s="6"/>
      <c r="F443" s="6"/>
      <c r="G443" s="6"/>
      <c r="H443" s="6"/>
    </row>
    <row r="444" spans="1:8" ht="18.75" customHeight="1">
      <c r="A444" s="37" t="s">
        <v>114</v>
      </c>
      <c r="B444" s="52" t="str">
        <f>_xlfn.LET(_xlpm.inp,$B$441,_xlpm.p,$H$433,IF(OR(LEN(TRIM(_xlpm.inp))=0,LEN(TRIM(_xlpm.p))=0,_xlpm.p=0),"",_xlpm.p))</f>
        <v/>
      </c>
      <c r="C444" s="53"/>
      <c r="D444" s="6"/>
      <c r="E444" s="6"/>
      <c r="F444" s="6"/>
      <c r="G444" s="6"/>
      <c r="H444" s="6"/>
    </row>
    <row r="445" spans="1:8" ht="18.75" customHeight="1" thickBot="1">
      <c r="A445" s="12"/>
      <c r="B445" s="54"/>
      <c r="C445" s="55"/>
      <c r="D445" s="6"/>
      <c r="E445" s="6"/>
      <c r="F445" s="6"/>
      <c r="G445" s="6"/>
      <c r="H445" s="6"/>
    </row>
    <row r="446" spans="1:8" ht="58.5" customHeight="1" thickTop="1" thickBot="1">
      <c r="A446" s="8" t="s">
        <v>4316</v>
      </c>
      <c r="B446" s="56" t="s">
        <v>4164</v>
      </c>
      <c r="C446" s="73"/>
      <c r="D446" s="6"/>
      <c r="E446" s="6"/>
      <c r="F446" s="6">
        <v>535</v>
      </c>
      <c r="G446" s="6" t="s">
        <v>4058</v>
      </c>
      <c r="H446" s="6" t="s">
        <v>4059</v>
      </c>
    </row>
    <row r="447" spans="1:8" ht="18.75" customHeight="1">
      <c r="A447" s="9"/>
      <c r="B447" s="74"/>
      <c r="C447" s="75"/>
      <c r="D447" s="6"/>
      <c r="E447" s="6"/>
      <c r="F447" s="6"/>
      <c r="G447" s="6"/>
      <c r="H447" s="6"/>
    </row>
    <row r="448" spans="1:8" ht="18.75" customHeight="1">
      <c r="A448" s="10" t="s">
        <v>107</v>
      </c>
      <c r="B448" s="64" t="s">
        <v>4054</v>
      </c>
      <c r="C448" s="65"/>
      <c r="D448" s="6"/>
      <c r="E448" s="6"/>
      <c r="F448" s="6"/>
      <c r="G448" s="6"/>
      <c r="H448" s="6"/>
    </row>
    <row r="449" spans="1:8" ht="18.75" customHeight="1">
      <c r="A449" s="10" t="s">
        <v>108</v>
      </c>
      <c r="B449" s="64" t="s">
        <v>4055</v>
      </c>
      <c r="C449" s="65"/>
      <c r="D449" s="6"/>
      <c r="E449" s="6"/>
      <c r="F449" s="6"/>
      <c r="G449" s="6"/>
      <c r="H449" s="6"/>
    </row>
    <row r="450" spans="1:8" ht="18.75" customHeight="1">
      <c r="A450" s="10" t="s">
        <v>109</v>
      </c>
      <c r="B450" s="64" t="s">
        <v>4056</v>
      </c>
      <c r="C450" s="65"/>
      <c r="D450" s="6"/>
      <c r="E450" s="6"/>
      <c r="F450" s="6"/>
      <c r="G450" s="6"/>
      <c r="H450" s="6"/>
    </row>
    <row r="451" spans="1:8" ht="18.75" customHeight="1">
      <c r="A451" s="10" t="s">
        <v>110</v>
      </c>
      <c r="B451" s="64" t="s">
        <v>4057</v>
      </c>
      <c r="C451" s="65"/>
      <c r="D451" s="6"/>
      <c r="E451" s="6"/>
      <c r="F451" s="6"/>
      <c r="G451" s="6"/>
      <c r="H451" s="6"/>
    </row>
    <row r="452" spans="1:8" ht="18.75" customHeight="1">
      <c r="A452" s="10" t="s">
        <v>128</v>
      </c>
      <c r="B452" s="62" t="s">
        <v>4165</v>
      </c>
      <c r="C452" s="63"/>
      <c r="D452" s="6"/>
      <c r="E452" s="6"/>
      <c r="F452" s="6"/>
      <c r="G452" s="6"/>
      <c r="H452" s="6"/>
    </row>
    <row r="453" spans="1:8" ht="18.75" customHeight="1" thickBot="1">
      <c r="A453" s="10"/>
      <c r="B453" s="66"/>
      <c r="C453" s="67"/>
      <c r="D453" s="6"/>
      <c r="E453" s="6"/>
      <c r="F453" s="6"/>
      <c r="G453" s="6"/>
      <c r="H453" s="6"/>
    </row>
    <row r="454" spans="1:8" ht="18.75" customHeight="1" thickBot="1">
      <c r="A454" s="11" t="s">
        <v>111</v>
      </c>
      <c r="B454" s="25"/>
      <c r="C454" s="7"/>
      <c r="D454" s="6"/>
      <c r="E454" s="6"/>
      <c r="F454" s="6"/>
      <c r="G454" s="6"/>
      <c r="H454" s="6"/>
    </row>
    <row r="455" spans="1:8" ht="18.75" customHeight="1">
      <c r="A455" s="10" t="s">
        <v>112</v>
      </c>
      <c r="B455" s="34" t="str">
        <f>_xlfn.LET(_xlpm.inp,$B$454,_xlpm.nInp,_xlfn.LET(_xlpm.raw,UPPER(TRIM($B$454)),_xlpm.clean,SUBSTITUTE(SUBSTITUTE(SUBSTITUTE(SUBSTITUTE(SUBSTITUTE(_xlpm.raw,"，",","),"、",","),"；",","),"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55" s="19"/>
      <c r="D455" s="6"/>
      <c r="E455" s="6"/>
      <c r="F455" s="6"/>
      <c r="G455" s="6"/>
      <c r="H455" s="6"/>
    </row>
    <row r="456" spans="1:8" ht="18.75" customHeight="1">
      <c r="A456" s="10" t="s">
        <v>113</v>
      </c>
      <c r="B456" s="35" t="str">
        <f>_xlfn.LET(_xlpm.inp,$B$454,_xlpm.nStd,_xlfn.LET(_xlpm.raw,UPPER(TRIM($G$446)),_xlpm.clean,SUBSTITUTE(SUBSTITUTE(SUBSTITUTE(SUBSTITUTE(SUBSTITUTE(_xlpm.raw,"，",","),"、",","),"；",","),"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56" s="18"/>
      <c r="D456" s="6"/>
      <c r="E456" s="6"/>
      <c r="F456" s="6"/>
      <c r="G456" s="6"/>
      <c r="H456" s="6"/>
    </row>
    <row r="457" spans="1:8" ht="18.75" customHeight="1">
      <c r="A457" s="37" t="s">
        <v>114</v>
      </c>
      <c r="B457" s="52" t="str">
        <f>_xlfn.LET(_xlpm.inp,$B$454,_xlpm.p,$H$446,IF(OR(LEN(TRIM(_xlpm.inp))=0,LEN(TRIM(_xlpm.p))=0,_xlpm.p=0),"",_xlpm.p))</f>
        <v/>
      </c>
      <c r="C457" s="53"/>
      <c r="D457" s="6"/>
      <c r="E457" s="6"/>
      <c r="F457" s="6"/>
      <c r="G457" s="6"/>
      <c r="H457" s="6"/>
    </row>
    <row r="458" spans="1:8" ht="18.75" customHeight="1" thickBot="1">
      <c r="A458" s="12"/>
      <c r="B458" s="54"/>
      <c r="C458" s="55"/>
      <c r="D458" s="6"/>
      <c r="E458" s="6"/>
      <c r="F458" s="6"/>
      <c r="G458" s="6"/>
      <c r="H458" s="6"/>
    </row>
    <row r="459" spans="1:8" ht="58.5" customHeight="1" thickTop="1" thickBot="1">
      <c r="A459" s="8" t="s">
        <v>4317</v>
      </c>
      <c r="B459" s="56" t="s">
        <v>4166</v>
      </c>
      <c r="C459" s="73"/>
      <c r="D459" s="6"/>
      <c r="E459" s="6"/>
      <c r="F459" s="6">
        <v>536</v>
      </c>
      <c r="G459" s="6" t="s">
        <v>16</v>
      </c>
      <c r="H459" s="6" t="s">
        <v>4064</v>
      </c>
    </row>
    <row r="460" spans="1:8" ht="18.75" customHeight="1">
      <c r="A460" s="9"/>
      <c r="B460" s="74"/>
      <c r="C460" s="75"/>
      <c r="D460" s="6"/>
      <c r="E460" s="6"/>
      <c r="F460" s="6"/>
      <c r="G460" s="6"/>
      <c r="H460" s="6"/>
    </row>
    <row r="461" spans="1:8" ht="18.75" customHeight="1">
      <c r="A461" s="10" t="s">
        <v>107</v>
      </c>
      <c r="B461" s="64" t="s">
        <v>4060</v>
      </c>
      <c r="C461" s="65"/>
      <c r="D461" s="6"/>
      <c r="E461" s="6"/>
      <c r="F461" s="6"/>
      <c r="G461" s="6"/>
      <c r="H461" s="6"/>
    </row>
    <row r="462" spans="1:8" ht="18.75" customHeight="1">
      <c r="A462" s="10" t="s">
        <v>108</v>
      </c>
      <c r="B462" s="64" t="s">
        <v>4061</v>
      </c>
      <c r="C462" s="65"/>
      <c r="D462" s="6"/>
      <c r="E462" s="6"/>
      <c r="F462" s="6"/>
      <c r="G462" s="6"/>
      <c r="H462" s="6"/>
    </row>
    <row r="463" spans="1:8" ht="18.75" customHeight="1">
      <c r="A463" s="10" t="s">
        <v>109</v>
      </c>
      <c r="B463" s="64" t="s">
        <v>4062</v>
      </c>
      <c r="C463" s="65"/>
      <c r="D463" s="6"/>
      <c r="E463" s="6"/>
      <c r="F463" s="6"/>
      <c r="G463" s="6"/>
      <c r="H463" s="6"/>
    </row>
    <row r="464" spans="1:8" ht="18.75" customHeight="1">
      <c r="A464" s="10" t="s">
        <v>110</v>
      </c>
      <c r="B464" s="64" t="s">
        <v>4063</v>
      </c>
      <c r="C464" s="65"/>
      <c r="D464" s="6"/>
      <c r="E464" s="6"/>
      <c r="F464" s="6"/>
      <c r="G464" s="6"/>
      <c r="H464" s="6"/>
    </row>
    <row r="465" spans="1:8" ht="18.75" customHeight="1">
      <c r="A465" s="10"/>
      <c r="B465" s="62"/>
      <c r="C465" s="63"/>
      <c r="D465" s="6"/>
      <c r="E465" s="6"/>
      <c r="F465" s="6"/>
      <c r="G465" s="6"/>
      <c r="H465" s="6"/>
    </row>
    <row r="466" spans="1:8" ht="18.75" customHeight="1" thickBot="1">
      <c r="A466" s="10"/>
      <c r="B466" s="66"/>
      <c r="C466" s="67"/>
      <c r="D466" s="6"/>
      <c r="E466" s="6"/>
      <c r="F466" s="6"/>
      <c r="G466" s="6"/>
      <c r="H466" s="6"/>
    </row>
    <row r="467" spans="1:8" ht="18.75" customHeight="1" thickBot="1">
      <c r="A467" s="11" t="s">
        <v>111</v>
      </c>
      <c r="B467" s="25"/>
      <c r="C467" s="7"/>
      <c r="D467" s="6"/>
      <c r="E467" s="6"/>
      <c r="F467" s="6"/>
      <c r="G467" s="6"/>
      <c r="H467" s="6"/>
    </row>
    <row r="468" spans="1:8" ht="18.75" customHeight="1">
      <c r="A468" s="10" t="s">
        <v>112</v>
      </c>
      <c r="B468" s="34" t="str">
        <f>_xlfn.LET(_xlpm.inp,$B$467,_xlpm.nInp,_xlfn.LET(_xlpm.raw,UPPER(TRIM($B$467)),_xlpm.clean,SUBSTITUTE(SUBSTITUTE(SUBSTITUTE(SUBSTITUTE(SUBSTITUTE(_xlpm.raw,"，",","),"、",","),"；",","),"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68" s="19"/>
      <c r="D468" s="6"/>
      <c r="E468" s="6"/>
      <c r="F468" s="6"/>
      <c r="G468" s="6"/>
      <c r="H468" s="6"/>
    </row>
    <row r="469" spans="1:8" ht="18.75" customHeight="1">
      <c r="A469" s="10" t="s">
        <v>113</v>
      </c>
      <c r="B469" s="35" t="str">
        <f>_xlfn.LET(_xlpm.inp,$B$467,_xlpm.nStd,_xlfn.LET(_xlpm.raw,UPPER(TRIM($G$459)),_xlpm.clean,SUBSTITUTE(SUBSTITUTE(SUBSTITUTE(SUBSTITUTE(SUBSTITUTE(_xlpm.raw,"，",","),"、",","),"；",","),"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69" s="18"/>
      <c r="D469" s="6"/>
      <c r="E469" s="6"/>
      <c r="F469" s="6"/>
      <c r="G469" s="6"/>
      <c r="H469" s="6"/>
    </row>
    <row r="470" spans="1:8" ht="18.75" customHeight="1">
      <c r="A470" s="37" t="s">
        <v>114</v>
      </c>
      <c r="B470" s="52" t="str">
        <f>_xlfn.LET(_xlpm.inp,$B$467,_xlpm.p,$H$459,IF(OR(LEN(TRIM(_xlpm.inp))=0,LEN(TRIM(_xlpm.p))=0,_xlpm.p=0),"",_xlpm.p))</f>
        <v/>
      </c>
      <c r="C470" s="53"/>
      <c r="D470" s="6"/>
      <c r="E470" s="6"/>
      <c r="F470" s="6"/>
      <c r="G470" s="6"/>
      <c r="H470" s="6"/>
    </row>
    <row r="471" spans="1:8" ht="18.75" customHeight="1" thickBot="1">
      <c r="A471" s="12"/>
      <c r="B471" s="54"/>
      <c r="C471" s="55"/>
      <c r="D471" s="6"/>
      <c r="E471" s="6"/>
      <c r="F471" s="6"/>
      <c r="G471" s="6"/>
      <c r="H471" s="6"/>
    </row>
    <row r="472" spans="1:8" ht="58.5" customHeight="1" thickTop="1" thickBot="1">
      <c r="A472" s="8" t="s">
        <v>4318</v>
      </c>
      <c r="B472" s="56" t="s">
        <v>4167</v>
      </c>
      <c r="C472" s="73"/>
      <c r="D472" s="6"/>
      <c r="E472" s="6"/>
      <c r="F472" s="6">
        <v>537</v>
      </c>
      <c r="G472" s="6" t="s">
        <v>16</v>
      </c>
      <c r="H472" s="6" t="s">
        <v>4069</v>
      </c>
    </row>
    <row r="473" spans="1:8" ht="18.75" customHeight="1">
      <c r="A473" s="9"/>
      <c r="B473" s="74"/>
      <c r="C473" s="75"/>
      <c r="D473" s="6"/>
      <c r="E473" s="6"/>
      <c r="F473" s="6"/>
      <c r="G473" s="6"/>
      <c r="H473" s="6"/>
    </row>
    <row r="474" spans="1:8" ht="18.75" customHeight="1">
      <c r="A474" s="10" t="s">
        <v>107</v>
      </c>
      <c r="B474" s="64" t="s">
        <v>4065</v>
      </c>
      <c r="C474" s="65"/>
      <c r="D474" s="6"/>
      <c r="E474" s="6"/>
      <c r="F474" s="6"/>
      <c r="G474" s="6"/>
      <c r="H474" s="6"/>
    </row>
    <row r="475" spans="1:8" ht="18.75" customHeight="1">
      <c r="A475" s="10" t="s">
        <v>108</v>
      </c>
      <c r="B475" s="64" t="s">
        <v>4066</v>
      </c>
      <c r="C475" s="65"/>
      <c r="D475" s="6"/>
      <c r="E475" s="6"/>
      <c r="F475" s="6"/>
      <c r="G475" s="6"/>
      <c r="H475" s="6"/>
    </row>
    <row r="476" spans="1:8" ht="18.75" customHeight="1">
      <c r="A476" s="10" t="s">
        <v>109</v>
      </c>
      <c r="B476" s="64" t="s">
        <v>4067</v>
      </c>
      <c r="C476" s="65"/>
      <c r="D476" s="6"/>
      <c r="E476" s="6"/>
      <c r="F476" s="6"/>
      <c r="G476" s="6"/>
      <c r="H476" s="6"/>
    </row>
    <row r="477" spans="1:8" ht="18.75" customHeight="1">
      <c r="A477" s="10" t="s">
        <v>110</v>
      </c>
      <c r="B477" s="64" t="s">
        <v>4068</v>
      </c>
      <c r="C477" s="65"/>
      <c r="D477" s="6"/>
      <c r="E477" s="6"/>
      <c r="F477" s="6"/>
      <c r="G477" s="6"/>
      <c r="H477" s="6"/>
    </row>
    <row r="478" spans="1:8" ht="18.75" customHeight="1">
      <c r="A478" s="10"/>
      <c r="B478" s="62"/>
      <c r="C478" s="63"/>
      <c r="D478" s="6"/>
      <c r="E478" s="6"/>
      <c r="F478" s="6"/>
      <c r="G478" s="6"/>
      <c r="H478" s="6"/>
    </row>
    <row r="479" spans="1:8" ht="18.75" customHeight="1" thickBot="1">
      <c r="A479" s="10"/>
      <c r="B479" s="66"/>
      <c r="C479" s="67"/>
      <c r="D479" s="6"/>
      <c r="E479" s="6"/>
      <c r="F479" s="6"/>
      <c r="G479" s="6"/>
      <c r="H479" s="6"/>
    </row>
    <row r="480" spans="1:8" ht="18.75" customHeight="1" thickBot="1">
      <c r="A480" s="11" t="s">
        <v>111</v>
      </c>
      <c r="B480" s="25"/>
      <c r="C480" s="7"/>
      <c r="D480" s="6"/>
      <c r="E480" s="6"/>
      <c r="F480" s="6"/>
      <c r="G480" s="6"/>
      <c r="H480" s="6"/>
    </row>
    <row r="481" spans="1:8" ht="18.75" customHeight="1">
      <c r="A481" s="10" t="s">
        <v>112</v>
      </c>
      <c r="B481" s="34" t="str">
        <f>_xlfn.LET(_xlpm.inp,$B$480,_xlpm.nInp,_xlfn.LET(_xlpm.raw,UPPER(TRIM($B$480)),_xlpm.clean,SUBSTITUTE(SUBSTITUTE(SUBSTITUTE(SUBSTITUTE(SUBSTITUTE(_xlpm.raw,"，",","),"、",","),"；",","),"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81" s="19"/>
      <c r="D481" s="6"/>
      <c r="E481" s="6"/>
      <c r="F481" s="6"/>
      <c r="G481" s="6"/>
      <c r="H481" s="6"/>
    </row>
    <row r="482" spans="1:8" ht="18.75" customHeight="1">
      <c r="A482" s="10" t="s">
        <v>113</v>
      </c>
      <c r="B482" s="35" t="str">
        <f>_xlfn.LET(_xlpm.inp,$B$480,_xlpm.nStd,_xlfn.LET(_xlpm.raw,UPPER(TRIM($G$472)),_xlpm.clean,SUBSTITUTE(SUBSTITUTE(SUBSTITUTE(SUBSTITUTE(SUBSTITUTE(_xlpm.raw,"，",","),"、",","),"；",","),"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82" s="18"/>
      <c r="D482" s="6"/>
      <c r="E482" s="6"/>
      <c r="F482" s="6"/>
      <c r="G482" s="6"/>
      <c r="H482" s="6"/>
    </row>
    <row r="483" spans="1:8" ht="18.75" customHeight="1">
      <c r="A483" s="37" t="s">
        <v>114</v>
      </c>
      <c r="B483" s="52" t="str">
        <f>_xlfn.LET(_xlpm.inp,$B$480,_xlpm.p,$H$472,IF(OR(LEN(TRIM(_xlpm.inp))=0,LEN(TRIM(_xlpm.p))=0,_xlpm.p=0),"",_xlpm.p))</f>
        <v/>
      </c>
      <c r="C483" s="53"/>
      <c r="D483" s="6"/>
      <c r="E483" s="6"/>
      <c r="F483" s="6"/>
      <c r="G483" s="6"/>
      <c r="H483" s="6"/>
    </row>
    <row r="484" spans="1:8" ht="18.75" customHeight="1" thickBot="1">
      <c r="A484" s="12"/>
      <c r="B484" s="54"/>
      <c r="C484" s="55"/>
      <c r="D484" s="6"/>
      <c r="E484" s="6"/>
      <c r="F484" s="6"/>
      <c r="G484" s="6"/>
      <c r="H484" s="6"/>
    </row>
    <row r="485" spans="1:8" ht="58.5" customHeight="1" thickTop="1" thickBot="1">
      <c r="A485" s="8" t="s">
        <v>4319</v>
      </c>
      <c r="B485" s="56" t="s">
        <v>4168</v>
      </c>
      <c r="C485" s="73"/>
      <c r="D485" s="6"/>
      <c r="E485" s="6"/>
      <c r="F485" s="6">
        <v>538</v>
      </c>
      <c r="G485" s="6" t="s">
        <v>848</v>
      </c>
      <c r="H485" s="6" t="s">
        <v>4074</v>
      </c>
    </row>
    <row r="486" spans="1:8" ht="18.75" customHeight="1">
      <c r="A486" s="9"/>
      <c r="B486" s="74"/>
      <c r="C486" s="75"/>
      <c r="D486" s="6"/>
      <c r="E486" s="6"/>
      <c r="F486" s="6"/>
      <c r="G486" s="6"/>
      <c r="H486" s="6"/>
    </row>
    <row r="487" spans="1:8" ht="18.75" customHeight="1">
      <c r="A487" s="10" t="s">
        <v>107</v>
      </c>
      <c r="B487" s="64" t="s">
        <v>4070</v>
      </c>
      <c r="C487" s="65"/>
      <c r="D487" s="6"/>
      <c r="E487" s="6"/>
      <c r="F487" s="6"/>
      <c r="G487" s="6"/>
      <c r="H487" s="6"/>
    </row>
    <row r="488" spans="1:8" ht="18.75" customHeight="1">
      <c r="A488" s="10" t="s">
        <v>108</v>
      </c>
      <c r="B488" s="64" t="s">
        <v>4071</v>
      </c>
      <c r="C488" s="65"/>
      <c r="D488" s="6"/>
      <c r="E488" s="6"/>
      <c r="F488" s="6"/>
      <c r="G488" s="6"/>
      <c r="H488" s="6"/>
    </row>
    <row r="489" spans="1:8" ht="18.75" customHeight="1">
      <c r="A489" s="10" t="s">
        <v>109</v>
      </c>
      <c r="B489" s="64" t="s">
        <v>2231</v>
      </c>
      <c r="C489" s="65"/>
      <c r="D489" s="6"/>
      <c r="E489" s="6"/>
      <c r="F489" s="6"/>
      <c r="G489" s="6"/>
      <c r="H489" s="6"/>
    </row>
    <row r="490" spans="1:8" ht="18.75" customHeight="1">
      <c r="A490" s="10" t="s">
        <v>110</v>
      </c>
      <c r="B490" s="64" t="s">
        <v>4072</v>
      </c>
      <c r="C490" s="65"/>
      <c r="D490" s="6"/>
      <c r="E490" s="6"/>
      <c r="F490" s="6"/>
      <c r="G490" s="6"/>
      <c r="H490" s="6"/>
    </row>
    <row r="491" spans="1:8" ht="18.75" customHeight="1">
      <c r="A491" s="10" t="s">
        <v>128</v>
      </c>
      <c r="B491" s="62" t="s">
        <v>4073</v>
      </c>
      <c r="C491" s="63"/>
      <c r="D491" s="6"/>
      <c r="E491" s="6"/>
      <c r="F491" s="6"/>
      <c r="G491" s="6"/>
      <c r="H491" s="6"/>
    </row>
    <row r="492" spans="1:8" ht="18.75" customHeight="1" thickBot="1">
      <c r="A492" s="10"/>
      <c r="B492" s="66"/>
      <c r="C492" s="67"/>
      <c r="D492" s="6"/>
      <c r="E492" s="6"/>
      <c r="F492" s="6"/>
      <c r="G492" s="6"/>
      <c r="H492" s="6"/>
    </row>
    <row r="493" spans="1:8" ht="18.75" customHeight="1" thickBot="1">
      <c r="A493" s="11" t="s">
        <v>111</v>
      </c>
      <c r="B493" s="25"/>
      <c r="C493" s="7"/>
      <c r="D493" s="6"/>
      <c r="E493" s="6"/>
      <c r="F493" s="6"/>
      <c r="G493" s="6"/>
      <c r="H493" s="6"/>
    </row>
    <row r="494" spans="1:8" ht="18.75" customHeight="1">
      <c r="A494" s="10" t="s">
        <v>112</v>
      </c>
      <c r="B494" s="34" t="str">
        <f>_xlfn.LET(_xlpm.inp,$B$493,_xlpm.nInp,_xlfn.LET(_xlpm.raw,UPPER(TRIM($B$493)),_xlpm.clean,SUBSTITUTE(SUBSTITUTE(SUBSTITUTE(SUBSTITUTE(SUBSTITUTE(_xlpm.raw,"，",","),"、",","),"；",","),"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94" s="19"/>
      <c r="D494" s="6"/>
      <c r="E494" s="6"/>
      <c r="F494" s="6"/>
      <c r="G494" s="6"/>
      <c r="H494" s="6"/>
    </row>
    <row r="495" spans="1:8" ht="18.75" customHeight="1">
      <c r="A495" s="10" t="s">
        <v>113</v>
      </c>
      <c r="B495" s="35" t="str">
        <f>_xlfn.LET(_xlpm.inp,$B$493,_xlpm.nStd,_xlfn.LET(_xlpm.raw,UPPER(TRIM($G$485)),_xlpm.clean,SUBSTITUTE(SUBSTITUTE(SUBSTITUTE(SUBSTITUTE(SUBSTITUTE(_xlpm.raw,"，",","),"、",","),"；",","),"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95" s="18"/>
      <c r="D495" s="6"/>
      <c r="E495" s="6"/>
      <c r="F495" s="6"/>
      <c r="G495" s="6"/>
      <c r="H495" s="6"/>
    </row>
    <row r="496" spans="1:8" ht="18.75" customHeight="1">
      <c r="A496" s="37" t="s">
        <v>114</v>
      </c>
      <c r="B496" s="52" t="str">
        <f>_xlfn.LET(_xlpm.inp,$B$493,_xlpm.p,$H$485,IF(OR(LEN(TRIM(_xlpm.inp))=0,LEN(TRIM(_xlpm.p))=0,_xlpm.p=0),"",_xlpm.p))</f>
        <v/>
      </c>
      <c r="C496" s="53"/>
      <c r="D496" s="6"/>
      <c r="E496" s="6"/>
      <c r="F496" s="6"/>
      <c r="G496" s="6"/>
      <c r="H496" s="6"/>
    </row>
    <row r="497" spans="1:8" ht="18.75" customHeight="1" thickBot="1">
      <c r="A497" s="12"/>
      <c r="B497" s="54"/>
      <c r="C497" s="55"/>
      <c r="D497" s="6"/>
      <c r="E497" s="6"/>
      <c r="F497" s="6"/>
      <c r="G497" s="6"/>
      <c r="H497" s="6"/>
    </row>
    <row r="498" spans="1:8" ht="58.5" customHeight="1" thickTop="1" thickBot="1">
      <c r="A498" s="8" t="s">
        <v>4320</v>
      </c>
      <c r="B498" s="56" t="s">
        <v>4169</v>
      </c>
      <c r="C498" s="73"/>
      <c r="D498" s="6"/>
      <c r="E498" s="6"/>
      <c r="F498" s="6">
        <v>539</v>
      </c>
      <c r="G498" s="6" t="s">
        <v>14</v>
      </c>
      <c r="H498" s="6" t="s">
        <v>4075</v>
      </c>
    </row>
    <row r="499" spans="1:8" ht="18.75" customHeight="1">
      <c r="A499" s="9"/>
      <c r="B499" s="74"/>
      <c r="C499" s="75"/>
      <c r="D499" s="6"/>
      <c r="E499" s="6"/>
      <c r="F499" s="6"/>
      <c r="G499" s="6"/>
      <c r="H499" s="6"/>
    </row>
    <row r="500" spans="1:8" ht="18.75" customHeight="1">
      <c r="A500" s="10" t="s">
        <v>107</v>
      </c>
      <c r="B500" s="64" t="s">
        <v>4170</v>
      </c>
      <c r="C500" s="65"/>
      <c r="D500" s="6"/>
      <c r="E500" s="6"/>
      <c r="F500" s="6"/>
      <c r="G500" s="6"/>
      <c r="H500" s="6"/>
    </row>
    <row r="501" spans="1:8" ht="18.75" customHeight="1">
      <c r="A501" s="10" t="s">
        <v>108</v>
      </c>
      <c r="B501" s="64" t="s">
        <v>4171</v>
      </c>
      <c r="C501" s="65"/>
      <c r="D501" s="6"/>
      <c r="E501" s="6"/>
      <c r="F501" s="6"/>
      <c r="G501" s="6"/>
      <c r="H501" s="6"/>
    </row>
    <row r="502" spans="1:8" ht="18.75" customHeight="1">
      <c r="A502" s="10" t="s">
        <v>109</v>
      </c>
      <c r="B502" s="64" t="s">
        <v>4172</v>
      </c>
      <c r="C502" s="65"/>
      <c r="D502" s="6"/>
      <c r="E502" s="6"/>
      <c r="F502" s="6"/>
      <c r="G502" s="6"/>
      <c r="H502" s="6"/>
    </row>
    <row r="503" spans="1:8" ht="18.75" customHeight="1">
      <c r="A503" s="10" t="s">
        <v>110</v>
      </c>
      <c r="B503" s="64" t="s">
        <v>4173</v>
      </c>
      <c r="C503" s="65"/>
      <c r="D503" s="6"/>
      <c r="E503" s="6"/>
      <c r="F503" s="6"/>
      <c r="G503" s="6"/>
      <c r="H503" s="6"/>
    </row>
    <row r="504" spans="1:8" ht="18.75" customHeight="1">
      <c r="A504" s="10"/>
      <c r="B504" s="62"/>
      <c r="C504" s="63"/>
      <c r="D504" s="6"/>
      <c r="E504" s="6"/>
      <c r="F504" s="6"/>
      <c r="G504" s="6"/>
      <c r="H504" s="6"/>
    </row>
    <row r="505" spans="1:8" ht="18.75" customHeight="1" thickBot="1">
      <c r="A505" s="10"/>
      <c r="B505" s="66"/>
      <c r="C505" s="67"/>
      <c r="D505" s="6"/>
      <c r="E505" s="6"/>
      <c r="F505" s="6"/>
      <c r="G505" s="6"/>
      <c r="H505" s="6"/>
    </row>
    <row r="506" spans="1:8" ht="18.75" customHeight="1" thickBot="1">
      <c r="A506" s="11" t="s">
        <v>111</v>
      </c>
      <c r="B506" s="25"/>
      <c r="C506" s="7"/>
      <c r="D506" s="6"/>
      <c r="E506" s="6"/>
      <c r="F506" s="6"/>
      <c r="G506" s="6"/>
      <c r="H506" s="6"/>
    </row>
    <row r="507" spans="1:8" ht="18.75" customHeight="1">
      <c r="A507" s="10" t="s">
        <v>112</v>
      </c>
      <c r="B507" s="34" t="str">
        <f>_xlfn.LET(_xlpm.inp,$B$506,_xlpm.nInp,_xlfn.LET(_xlpm.raw,UPPER(TRIM($B$506)),_xlpm.clean,SUBSTITUTE(SUBSTITUTE(SUBSTITUTE(SUBSTITUTE(SUBSTITUTE(_xlpm.raw,"，",","),"、",","),"；",","),"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07" s="19"/>
      <c r="D507" s="6"/>
      <c r="E507" s="6"/>
      <c r="F507" s="6"/>
      <c r="G507" s="6"/>
      <c r="H507" s="6"/>
    </row>
    <row r="508" spans="1:8" ht="18.75" customHeight="1">
      <c r="A508" s="10" t="s">
        <v>113</v>
      </c>
      <c r="B508" s="35" t="str">
        <f>_xlfn.LET(_xlpm.inp,$B$506,_xlpm.nStd,_xlfn.LET(_xlpm.raw,UPPER(TRIM($G$498)),_xlpm.clean,SUBSTITUTE(SUBSTITUTE(SUBSTITUTE(SUBSTITUTE(SUBSTITUTE(_xlpm.raw,"，",","),"、",","),"；",","),"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08" s="18"/>
      <c r="D508" s="6"/>
      <c r="E508" s="6"/>
      <c r="F508" s="6"/>
      <c r="G508" s="6"/>
      <c r="H508" s="6"/>
    </row>
    <row r="509" spans="1:8" ht="18.75" customHeight="1">
      <c r="A509" s="37" t="s">
        <v>114</v>
      </c>
      <c r="B509" s="52" t="str">
        <f>_xlfn.LET(_xlpm.inp,$B$506,_xlpm.p,$H$498,IF(OR(LEN(TRIM(_xlpm.inp))=0,LEN(TRIM(_xlpm.p))=0,_xlpm.p=0),"",_xlpm.p))</f>
        <v/>
      </c>
      <c r="C509" s="53"/>
      <c r="D509" s="6"/>
      <c r="E509" s="6"/>
      <c r="F509" s="6"/>
      <c r="G509" s="6"/>
      <c r="H509" s="6"/>
    </row>
    <row r="510" spans="1:8" ht="18.75" customHeight="1" thickBot="1">
      <c r="A510" s="12"/>
      <c r="B510" s="54"/>
      <c r="C510" s="55"/>
      <c r="D510" s="6"/>
      <c r="E510" s="6"/>
      <c r="F510" s="6"/>
      <c r="G510" s="6"/>
      <c r="H510" s="6"/>
    </row>
    <row r="511" spans="1:8" ht="58.5" customHeight="1" thickTop="1" thickBot="1">
      <c r="A511" s="8" t="s">
        <v>4321</v>
      </c>
      <c r="B511" s="56" t="s">
        <v>4174</v>
      </c>
      <c r="C511" s="73"/>
      <c r="D511" s="6"/>
      <c r="E511" s="6"/>
      <c r="F511" s="6">
        <v>540</v>
      </c>
      <c r="G511" s="6" t="s">
        <v>16</v>
      </c>
      <c r="H511" s="6" t="s">
        <v>4080</v>
      </c>
    </row>
    <row r="512" spans="1:8" ht="18.75" customHeight="1">
      <c r="A512" s="9"/>
      <c r="B512" s="74"/>
      <c r="C512" s="75"/>
      <c r="D512" s="6"/>
      <c r="E512" s="6"/>
      <c r="F512" s="6"/>
      <c r="G512" s="6"/>
      <c r="H512" s="6"/>
    </row>
    <row r="513" spans="1:8" ht="18.75" customHeight="1">
      <c r="A513" s="10" t="s">
        <v>107</v>
      </c>
      <c r="B513" s="64" t="s">
        <v>4076</v>
      </c>
      <c r="C513" s="65"/>
      <c r="D513" s="6"/>
      <c r="E513" s="6"/>
      <c r="F513" s="6"/>
      <c r="G513" s="6"/>
      <c r="H513" s="6"/>
    </row>
    <row r="514" spans="1:8" ht="18.75" customHeight="1">
      <c r="A514" s="10" t="s">
        <v>108</v>
      </c>
      <c r="B514" s="64" t="s">
        <v>4077</v>
      </c>
      <c r="C514" s="65"/>
      <c r="D514" s="6"/>
      <c r="E514" s="6"/>
      <c r="F514" s="6"/>
      <c r="G514" s="6"/>
      <c r="H514" s="6"/>
    </row>
    <row r="515" spans="1:8" ht="18.75" customHeight="1">
      <c r="A515" s="10" t="s">
        <v>109</v>
      </c>
      <c r="B515" s="64" t="s">
        <v>4078</v>
      </c>
      <c r="C515" s="65"/>
      <c r="D515" s="6"/>
      <c r="E515" s="6"/>
      <c r="F515" s="6"/>
      <c r="G515" s="6"/>
      <c r="H515" s="6"/>
    </row>
    <row r="516" spans="1:8" ht="18.75" customHeight="1">
      <c r="A516" s="10" t="s">
        <v>110</v>
      </c>
      <c r="B516" s="64" t="s">
        <v>4079</v>
      </c>
      <c r="C516" s="65"/>
      <c r="D516" s="6"/>
      <c r="E516" s="6"/>
      <c r="F516" s="6"/>
      <c r="G516" s="6"/>
      <c r="H516" s="6"/>
    </row>
    <row r="517" spans="1:8" ht="18.75" customHeight="1">
      <c r="A517" s="10"/>
      <c r="B517" s="62"/>
      <c r="C517" s="63"/>
      <c r="D517" s="6"/>
      <c r="E517" s="6"/>
      <c r="F517" s="6"/>
      <c r="G517" s="6"/>
      <c r="H517" s="6"/>
    </row>
    <row r="518" spans="1:8" ht="18.75" customHeight="1" thickBot="1">
      <c r="A518" s="10"/>
      <c r="B518" s="66"/>
      <c r="C518" s="67"/>
      <c r="D518" s="6"/>
      <c r="E518" s="6"/>
      <c r="F518" s="6"/>
      <c r="G518" s="6"/>
      <c r="H518" s="6"/>
    </row>
    <row r="519" spans="1:8" ht="18.75" customHeight="1" thickBot="1">
      <c r="A519" s="11" t="s">
        <v>111</v>
      </c>
      <c r="B519" s="25"/>
      <c r="C519" s="7"/>
      <c r="D519" s="6"/>
      <c r="E519" s="6"/>
      <c r="F519" s="6"/>
      <c r="G519" s="6"/>
      <c r="H519" s="6"/>
    </row>
    <row r="520" spans="1:8" ht="18.75" customHeight="1">
      <c r="A520" s="10" t="s">
        <v>112</v>
      </c>
      <c r="B520" s="34" t="str">
        <f>_xlfn.LET(_xlpm.inp,$B$519,_xlpm.nInp,_xlfn.LET(_xlpm.raw,UPPER(TRIM($B$519)),_xlpm.clean,SUBSTITUTE(SUBSTITUTE(SUBSTITUTE(SUBSTITUTE(SUBSTITUTE(_xlpm.raw,"，",","),"、",","),"；",","),"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0" s="19"/>
      <c r="D520" s="6"/>
      <c r="E520" s="6"/>
      <c r="F520" s="6"/>
      <c r="G520" s="6"/>
      <c r="H520" s="6"/>
    </row>
    <row r="521" spans="1:8" ht="18.75" customHeight="1">
      <c r="A521" s="10" t="s">
        <v>113</v>
      </c>
      <c r="B521" s="35" t="str">
        <f>_xlfn.LET(_xlpm.inp,$B$519,_xlpm.nStd,_xlfn.LET(_xlpm.raw,UPPER(TRIM($G$511)),_xlpm.clean,SUBSTITUTE(SUBSTITUTE(SUBSTITUTE(SUBSTITUTE(SUBSTITUTE(_xlpm.raw,"，",","),"、",","),"；",","),"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21" s="18"/>
      <c r="D521" s="6"/>
      <c r="E521" s="6"/>
      <c r="F521" s="6"/>
      <c r="G521" s="6"/>
      <c r="H521" s="6"/>
    </row>
    <row r="522" spans="1:8" ht="18.75" customHeight="1">
      <c r="A522" s="37" t="s">
        <v>114</v>
      </c>
      <c r="B522" s="52" t="str">
        <f>_xlfn.LET(_xlpm.inp,$B$519,_xlpm.p,$H$511,IF(OR(LEN(TRIM(_xlpm.inp))=0,LEN(TRIM(_xlpm.p))=0,_xlpm.p=0),"",_xlpm.p))</f>
        <v/>
      </c>
      <c r="C522" s="53"/>
      <c r="D522" s="6"/>
      <c r="E522" s="6"/>
      <c r="F522" s="6"/>
      <c r="G522" s="6"/>
      <c r="H522" s="6"/>
    </row>
    <row r="523" spans="1:8" ht="18.75" customHeight="1" thickBot="1">
      <c r="A523" s="12"/>
      <c r="B523" s="54"/>
      <c r="C523" s="55"/>
      <c r="D523" s="6"/>
      <c r="E523" s="6"/>
      <c r="F523" s="6"/>
      <c r="G523" s="6"/>
      <c r="H523" s="6"/>
    </row>
    <row r="524" spans="1:8" ht="58.5" customHeight="1" thickTop="1" thickBot="1">
      <c r="A524" s="8" t="s">
        <v>4322</v>
      </c>
      <c r="B524" s="56" t="s">
        <v>4175</v>
      </c>
      <c r="C524" s="73"/>
      <c r="D524" s="6"/>
      <c r="E524" s="6"/>
      <c r="F524" s="6">
        <v>541</v>
      </c>
      <c r="G524" s="6" t="s">
        <v>15</v>
      </c>
      <c r="H524" s="6" t="s">
        <v>4081</v>
      </c>
    </row>
    <row r="525" spans="1:8" ht="18.75" customHeight="1">
      <c r="A525" s="9"/>
      <c r="B525" s="74"/>
      <c r="C525" s="75"/>
      <c r="D525" s="6"/>
      <c r="E525" s="6"/>
      <c r="F525" s="6"/>
      <c r="G525" s="6"/>
      <c r="H525" s="6"/>
    </row>
    <row r="526" spans="1:8" ht="18.75" customHeight="1">
      <c r="A526" s="10" t="s">
        <v>107</v>
      </c>
      <c r="B526" s="64" t="s">
        <v>4176</v>
      </c>
      <c r="C526" s="65"/>
      <c r="D526" s="6"/>
      <c r="E526" s="6"/>
      <c r="F526" s="6"/>
      <c r="G526" s="6"/>
      <c r="H526" s="6"/>
    </row>
    <row r="527" spans="1:8" ht="18.75" customHeight="1">
      <c r="A527" s="10" t="s">
        <v>108</v>
      </c>
      <c r="B527" s="64" t="s">
        <v>4177</v>
      </c>
      <c r="C527" s="65"/>
      <c r="D527" s="6"/>
      <c r="E527" s="6"/>
      <c r="F527" s="6"/>
      <c r="G527" s="6"/>
      <c r="H527" s="6"/>
    </row>
    <row r="528" spans="1:8" ht="18.75" customHeight="1">
      <c r="A528" s="10" t="s">
        <v>109</v>
      </c>
      <c r="B528" s="64" t="s">
        <v>4178</v>
      </c>
      <c r="C528" s="65"/>
      <c r="D528" s="6"/>
      <c r="E528" s="6"/>
      <c r="F528" s="6"/>
      <c r="G528" s="6"/>
      <c r="H528" s="6"/>
    </row>
    <row r="529" spans="1:8" ht="18.75" customHeight="1">
      <c r="A529" s="10" t="s">
        <v>110</v>
      </c>
      <c r="B529" s="64" t="s">
        <v>4179</v>
      </c>
      <c r="C529" s="65"/>
      <c r="D529" s="6"/>
      <c r="E529" s="6"/>
      <c r="F529" s="6"/>
      <c r="G529" s="6"/>
      <c r="H529" s="6"/>
    </row>
    <row r="530" spans="1:8" ht="18.75" customHeight="1">
      <c r="A530" s="10"/>
      <c r="B530" s="62"/>
      <c r="C530" s="63"/>
      <c r="D530" s="6"/>
      <c r="E530" s="6"/>
      <c r="F530" s="6"/>
      <c r="G530" s="6"/>
      <c r="H530" s="6"/>
    </row>
    <row r="531" spans="1:8" ht="18.75" customHeight="1" thickBot="1">
      <c r="A531" s="10"/>
      <c r="B531" s="66"/>
      <c r="C531" s="67"/>
      <c r="D531" s="6"/>
      <c r="E531" s="6"/>
      <c r="F531" s="6"/>
      <c r="G531" s="6"/>
      <c r="H531" s="6"/>
    </row>
    <row r="532" spans="1:8" ht="18.75" customHeight="1" thickBot="1">
      <c r="A532" s="11" t="s">
        <v>111</v>
      </c>
      <c r="B532" s="25"/>
      <c r="C532" s="7"/>
      <c r="D532" s="6"/>
      <c r="E532" s="6"/>
      <c r="F532" s="6"/>
      <c r="G532" s="6"/>
      <c r="H532" s="6"/>
    </row>
    <row r="533" spans="1:8" ht="18.75" customHeight="1">
      <c r="A533" s="10" t="s">
        <v>112</v>
      </c>
      <c r="B533" s="34" t="str">
        <f>_xlfn.LET(_xlpm.inp,$B$532,_xlpm.nInp,_xlfn.LET(_xlpm.raw,UPPER(TRIM($B$532)),_xlpm.clean,SUBSTITUTE(SUBSTITUTE(SUBSTITUTE(SUBSTITUTE(SUBSTITUTE(_xlpm.raw,"，",","),"、",","),"；",","),"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33" s="19"/>
      <c r="D533" s="6"/>
      <c r="E533" s="6"/>
      <c r="F533" s="6"/>
      <c r="G533" s="6"/>
      <c r="H533" s="6"/>
    </row>
    <row r="534" spans="1:8" ht="18.75" customHeight="1">
      <c r="A534" s="10" t="s">
        <v>113</v>
      </c>
      <c r="B534" s="35" t="str">
        <f>_xlfn.LET(_xlpm.inp,$B$532,_xlpm.nStd,_xlfn.LET(_xlpm.raw,UPPER(TRIM($G$524)),_xlpm.clean,SUBSTITUTE(SUBSTITUTE(SUBSTITUTE(SUBSTITUTE(SUBSTITUTE(_xlpm.raw,"，",","),"、",","),"；",","),"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4" s="18"/>
      <c r="D534" s="6"/>
      <c r="E534" s="6"/>
      <c r="F534" s="6"/>
      <c r="G534" s="6"/>
      <c r="H534" s="6"/>
    </row>
    <row r="535" spans="1:8" ht="18.75" customHeight="1">
      <c r="A535" s="37" t="s">
        <v>114</v>
      </c>
      <c r="B535" s="52" t="str">
        <f>_xlfn.LET(_xlpm.inp,$B$532,_xlpm.p,$H$524,IF(OR(LEN(TRIM(_xlpm.inp))=0,LEN(TRIM(_xlpm.p))=0,_xlpm.p=0),"",_xlpm.p))</f>
        <v/>
      </c>
      <c r="C535" s="53"/>
      <c r="D535" s="6"/>
      <c r="E535" s="6"/>
      <c r="F535" s="6"/>
      <c r="G535" s="6"/>
      <c r="H535" s="6"/>
    </row>
    <row r="536" spans="1:8" ht="18.75" customHeight="1" thickBot="1">
      <c r="A536" s="12"/>
      <c r="B536" s="54"/>
      <c r="C536" s="55"/>
      <c r="D536" s="6"/>
      <c r="E536" s="6"/>
      <c r="F536" s="6"/>
      <c r="G536" s="6"/>
      <c r="H536" s="6"/>
    </row>
    <row r="537" spans="1:8" ht="58.5" customHeight="1" thickTop="1" thickBot="1">
      <c r="A537" s="8" t="s">
        <v>4323</v>
      </c>
      <c r="B537" s="56" t="s">
        <v>4180</v>
      </c>
      <c r="C537" s="73"/>
      <c r="D537" s="6"/>
      <c r="E537" s="6"/>
      <c r="F537" s="6">
        <v>542</v>
      </c>
      <c r="G537" s="6" t="s">
        <v>15</v>
      </c>
      <c r="H537" s="6" t="s">
        <v>4083</v>
      </c>
    </row>
    <row r="538" spans="1:8" ht="18.75" customHeight="1">
      <c r="A538" s="9"/>
      <c r="B538" s="74"/>
      <c r="C538" s="75"/>
      <c r="D538" s="6"/>
      <c r="E538" s="6"/>
      <c r="F538" s="6"/>
      <c r="G538" s="6"/>
      <c r="H538" s="6"/>
    </row>
    <row r="539" spans="1:8" ht="18.75" customHeight="1">
      <c r="A539" s="10" t="s">
        <v>107</v>
      </c>
      <c r="B539" s="64" t="s">
        <v>4082</v>
      </c>
      <c r="C539" s="65"/>
      <c r="D539" s="6"/>
      <c r="E539" s="6"/>
      <c r="F539" s="6"/>
      <c r="G539" s="6"/>
      <c r="H539" s="6"/>
    </row>
    <row r="540" spans="1:8" ht="18.75" customHeight="1">
      <c r="A540" s="10" t="s">
        <v>108</v>
      </c>
      <c r="B540" s="64" t="s">
        <v>4181</v>
      </c>
      <c r="C540" s="65"/>
      <c r="D540" s="6"/>
      <c r="E540" s="6"/>
      <c r="F540" s="6"/>
      <c r="G540" s="6"/>
      <c r="H540" s="6"/>
    </row>
    <row r="541" spans="1:8" ht="18.75" customHeight="1">
      <c r="A541" s="10" t="s">
        <v>109</v>
      </c>
      <c r="B541" s="64" t="s">
        <v>4182</v>
      </c>
      <c r="C541" s="65"/>
      <c r="D541" s="6"/>
      <c r="E541" s="6"/>
      <c r="F541" s="6"/>
      <c r="G541" s="6"/>
      <c r="H541" s="6"/>
    </row>
    <row r="542" spans="1:8" ht="18.75" customHeight="1">
      <c r="A542" s="10" t="s">
        <v>110</v>
      </c>
      <c r="B542" s="64" t="s">
        <v>4183</v>
      </c>
      <c r="C542" s="65"/>
      <c r="D542" s="6"/>
      <c r="E542" s="6"/>
      <c r="F542" s="6"/>
      <c r="G542" s="6"/>
      <c r="H542" s="6"/>
    </row>
    <row r="543" spans="1:8" ht="18.75" customHeight="1">
      <c r="A543" s="10"/>
      <c r="B543" s="62"/>
      <c r="C543" s="63"/>
      <c r="D543" s="6"/>
      <c r="E543" s="6"/>
      <c r="F543" s="6"/>
      <c r="G543" s="6"/>
      <c r="H543" s="6"/>
    </row>
    <row r="544" spans="1:8" ht="18.75" customHeight="1" thickBot="1">
      <c r="A544" s="10"/>
      <c r="B544" s="66"/>
      <c r="C544" s="67"/>
      <c r="D544" s="6"/>
      <c r="E544" s="6"/>
      <c r="F544" s="6"/>
      <c r="G544" s="6"/>
      <c r="H544" s="6"/>
    </row>
    <row r="545" spans="1:8" ht="18.75" customHeight="1" thickBot="1">
      <c r="A545" s="11" t="s">
        <v>111</v>
      </c>
      <c r="B545" s="25"/>
      <c r="C545" s="7"/>
      <c r="D545" s="6"/>
      <c r="E545" s="6"/>
      <c r="F545" s="6"/>
      <c r="G545" s="6"/>
      <c r="H545" s="6"/>
    </row>
    <row r="546" spans="1:8" ht="18.75" customHeight="1">
      <c r="A546" s="10" t="s">
        <v>112</v>
      </c>
      <c r="B546" s="34" t="str">
        <f>_xlfn.LET(_xlpm.inp,$B$545,_xlpm.nInp,_xlfn.LET(_xlpm.raw,UPPER(TRIM($B$545)),_xlpm.clean,SUBSTITUTE(SUBSTITUTE(SUBSTITUTE(SUBSTITUTE(SUBSTITUTE(_xlpm.raw,"，",","),"、",","),"；",","),"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46" s="19"/>
      <c r="D546" s="6"/>
      <c r="E546" s="6"/>
      <c r="F546" s="6"/>
      <c r="G546" s="6"/>
      <c r="H546" s="6"/>
    </row>
    <row r="547" spans="1:8" ht="18.75" customHeight="1">
      <c r="A547" s="10" t="s">
        <v>113</v>
      </c>
      <c r="B547" s="35" t="str">
        <f>_xlfn.LET(_xlpm.inp,$B$545,_xlpm.nStd,_xlfn.LET(_xlpm.raw,UPPER(TRIM($G$537)),_xlpm.clean,SUBSTITUTE(SUBSTITUTE(SUBSTITUTE(SUBSTITUTE(SUBSTITUTE(_xlpm.raw,"，",","),"、",","),"；",","),"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47" s="18"/>
      <c r="D547" s="6"/>
      <c r="E547" s="6"/>
      <c r="F547" s="6"/>
      <c r="G547" s="6"/>
      <c r="H547" s="6"/>
    </row>
    <row r="548" spans="1:8" ht="18.75" customHeight="1">
      <c r="A548" s="37" t="s">
        <v>114</v>
      </c>
      <c r="B548" s="52" t="str">
        <f>_xlfn.LET(_xlpm.inp,$B$545,_xlpm.p,$H$537,IF(OR(LEN(TRIM(_xlpm.inp))=0,LEN(TRIM(_xlpm.p))=0,_xlpm.p=0),"",_xlpm.p))</f>
        <v/>
      </c>
      <c r="C548" s="53"/>
      <c r="D548" s="6"/>
      <c r="E548" s="6"/>
      <c r="F548" s="6"/>
      <c r="G548" s="6"/>
      <c r="H548" s="6"/>
    </row>
    <row r="549" spans="1:8" ht="18.75" customHeight="1" thickBot="1">
      <c r="A549" s="12"/>
      <c r="B549" s="54"/>
      <c r="C549" s="55"/>
      <c r="D549" s="6"/>
      <c r="E549" s="6"/>
      <c r="F549" s="6"/>
      <c r="G549" s="6"/>
      <c r="H549" s="6"/>
    </row>
    <row r="550" spans="1:8" ht="58.5" customHeight="1" thickTop="1" thickBot="1">
      <c r="A550" s="8" t="s">
        <v>4324</v>
      </c>
      <c r="B550" s="56" t="s">
        <v>4184</v>
      </c>
      <c r="C550" s="73"/>
      <c r="D550" s="6"/>
      <c r="E550" s="6"/>
      <c r="F550" s="6">
        <v>543</v>
      </c>
      <c r="G550" s="6" t="s">
        <v>16</v>
      </c>
      <c r="H550" s="6" t="s">
        <v>4088</v>
      </c>
    </row>
    <row r="551" spans="1:8" ht="18.75" customHeight="1">
      <c r="A551" s="9"/>
      <c r="B551" s="74"/>
      <c r="C551" s="75"/>
      <c r="D551" s="6"/>
      <c r="E551" s="6"/>
      <c r="F551" s="6"/>
      <c r="G551" s="6"/>
      <c r="H551" s="6"/>
    </row>
    <row r="552" spans="1:8" ht="18.75" customHeight="1">
      <c r="A552" s="10" t="s">
        <v>107</v>
      </c>
      <c r="B552" s="64" t="s">
        <v>4084</v>
      </c>
      <c r="C552" s="65"/>
      <c r="D552" s="6"/>
      <c r="E552" s="6"/>
      <c r="F552" s="6"/>
      <c r="G552" s="6"/>
      <c r="H552" s="6"/>
    </row>
    <row r="553" spans="1:8" ht="18.75" customHeight="1">
      <c r="A553" s="10" t="s">
        <v>108</v>
      </c>
      <c r="B553" s="64" t="s">
        <v>4085</v>
      </c>
      <c r="C553" s="65"/>
      <c r="D553" s="6"/>
      <c r="E553" s="6"/>
      <c r="F553" s="6"/>
      <c r="G553" s="6"/>
      <c r="H553" s="6"/>
    </row>
    <row r="554" spans="1:8" ht="18.75" customHeight="1">
      <c r="A554" s="10" t="s">
        <v>109</v>
      </c>
      <c r="B554" s="64" t="s">
        <v>4086</v>
      </c>
      <c r="C554" s="65"/>
      <c r="D554" s="6"/>
      <c r="E554" s="6"/>
      <c r="F554" s="6"/>
      <c r="G554" s="6"/>
      <c r="H554" s="6"/>
    </row>
    <row r="555" spans="1:8" ht="18.75" customHeight="1">
      <c r="A555" s="10" t="s">
        <v>110</v>
      </c>
      <c r="B555" s="64" t="s">
        <v>4087</v>
      </c>
      <c r="C555" s="65"/>
      <c r="D555" s="6"/>
      <c r="E555" s="6"/>
      <c r="F555" s="6"/>
      <c r="G555" s="6"/>
      <c r="H555" s="6"/>
    </row>
    <row r="556" spans="1:8" ht="18.75" customHeight="1">
      <c r="A556" s="10"/>
      <c r="B556" s="62"/>
      <c r="C556" s="63"/>
      <c r="D556" s="6"/>
      <c r="E556" s="6"/>
      <c r="F556" s="6"/>
      <c r="G556" s="6"/>
      <c r="H556" s="6"/>
    </row>
    <row r="557" spans="1:8" ht="18.75" customHeight="1" thickBot="1">
      <c r="A557" s="10"/>
      <c r="B557" s="66"/>
      <c r="C557" s="67"/>
      <c r="D557" s="6"/>
      <c r="E557" s="6"/>
      <c r="F557" s="6"/>
      <c r="G557" s="6"/>
      <c r="H557" s="6"/>
    </row>
    <row r="558" spans="1:8" ht="18.75" customHeight="1" thickBot="1">
      <c r="A558" s="11" t="s">
        <v>111</v>
      </c>
      <c r="B558" s="25"/>
      <c r="C558" s="7"/>
      <c r="D558" s="6"/>
      <c r="E558" s="6"/>
      <c r="F558" s="6"/>
      <c r="G558" s="6"/>
      <c r="H558" s="6"/>
    </row>
    <row r="559" spans="1:8" ht="18.75" customHeight="1">
      <c r="A559" s="10" t="s">
        <v>112</v>
      </c>
      <c r="B559" s="34" t="str">
        <f>_xlfn.LET(_xlpm.inp,$B$558,_xlpm.nInp,_xlfn.LET(_xlpm.raw,UPPER(TRIM($B$558)),_xlpm.clean,SUBSTITUTE(SUBSTITUTE(SUBSTITUTE(SUBSTITUTE(SUBSTITUTE(_xlpm.raw,"，",","),"、",","),"；",","),"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59" s="19"/>
      <c r="D559" s="6"/>
      <c r="E559" s="6"/>
      <c r="F559" s="6"/>
      <c r="G559" s="6"/>
      <c r="H559" s="6"/>
    </row>
    <row r="560" spans="1:8" ht="18.75" customHeight="1">
      <c r="A560" s="10" t="s">
        <v>113</v>
      </c>
      <c r="B560" s="35" t="str">
        <f>_xlfn.LET(_xlpm.inp,$B$558,_xlpm.nStd,_xlfn.LET(_xlpm.raw,UPPER(TRIM($G$550)),_xlpm.clean,SUBSTITUTE(SUBSTITUTE(SUBSTITUTE(SUBSTITUTE(SUBSTITUTE(_xlpm.raw,"，",","),"、",","),"；",","),"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60" s="18"/>
      <c r="D560" s="6"/>
      <c r="E560" s="6"/>
      <c r="F560" s="6"/>
      <c r="G560" s="6"/>
      <c r="H560" s="6"/>
    </row>
    <row r="561" spans="1:8" ht="18.75" customHeight="1">
      <c r="A561" s="37" t="s">
        <v>114</v>
      </c>
      <c r="B561" s="52" t="str">
        <f>_xlfn.LET(_xlpm.inp,$B$558,_xlpm.p,$H$550,IF(OR(LEN(TRIM(_xlpm.inp))=0,LEN(TRIM(_xlpm.p))=0,_xlpm.p=0),"",_xlpm.p))</f>
        <v/>
      </c>
      <c r="C561" s="53"/>
      <c r="D561" s="6"/>
      <c r="E561" s="6"/>
      <c r="F561" s="6"/>
      <c r="G561" s="6"/>
      <c r="H561" s="6"/>
    </row>
    <row r="562" spans="1:8" ht="18.75" customHeight="1" thickBot="1">
      <c r="A562" s="12"/>
      <c r="B562" s="54"/>
      <c r="C562" s="55"/>
      <c r="D562" s="6"/>
      <c r="E562" s="6"/>
      <c r="F562" s="6"/>
      <c r="G562" s="6"/>
      <c r="H562" s="6"/>
    </row>
    <row r="563" spans="1:8" ht="58.5" customHeight="1" thickTop="1" thickBot="1">
      <c r="A563" s="8" t="s">
        <v>4325</v>
      </c>
      <c r="B563" s="56" t="s">
        <v>4185</v>
      </c>
      <c r="C563" s="73"/>
      <c r="D563" s="6"/>
      <c r="E563" s="6"/>
      <c r="F563" s="6">
        <v>544</v>
      </c>
      <c r="G563" s="6" t="s">
        <v>14</v>
      </c>
      <c r="H563" s="6" t="s">
        <v>4093</v>
      </c>
    </row>
    <row r="564" spans="1:8" ht="18.75" customHeight="1">
      <c r="A564" s="9"/>
      <c r="B564" s="74"/>
      <c r="C564" s="75"/>
      <c r="D564" s="6"/>
      <c r="E564" s="6"/>
      <c r="F564" s="6"/>
      <c r="G564" s="6"/>
      <c r="H564" s="6"/>
    </row>
    <row r="565" spans="1:8" ht="18.75" customHeight="1">
      <c r="A565" s="10" t="s">
        <v>107</v>
      </c>
      <c r="B565" s="64" t="s">
        <v>4089</v>
      </c>
      <c r="C565" s="65"/>
      <c r="D565" s="6"/>
      <c r="E565" s="6"/>
      <c r="F565" s="6"/>
      <c r="G565" s="6"/>
      <c r="H565" s="6"/>
    </row>
    <row r="566" spans="1:8" ht="18.75" customHeight="1">
      <c r="A566" s="10" t="s">
        <v>108</v>
      </c>
      <c r="B566" s="64" t="s">
        <v>4090</v>
      </c>
      <c r="C566" s="65"/>
      <c r="D566" s="6"/>
      <c r="E566" s="6"/>
      <c r="F566" s="6"/>
      <c r="G566" s="6"/>
      <c r="H566" s="6"/>
    </row>
    <row r="567" spans="1:8" ht="18.75" customHeight="1">
      <c r="A567" s="10" t="s">
        <v>109</v>
      </c>
      <c r="B567" s="64" t="s">
        <v>4091</v>
      </c>
      <c r="C567" s="65"/>
      <c r="D567" s="6"/>
      <c r="E567" s="6"/>
      <c r="F567" s="6"/>
      <c r="G567" s="6"/>
      <c r="H567" s="6"/>
    </row>
    <row r="568" spans="1:8" ht="18.75" customHeight="1">
      <c r="A568" s="10" t="s">
        <v>110</v>
      </c>
      <c r="B568" s="64" t="s">
        <v>4092</v>
      </c>
      <c r="C568" s="65"/>
      <c r="D568" s="6"/>
      <c r="E568" s="6"/>
      <c r="F568" s="6"/>
      <c r="G568" s="6"/>
      <c r="H568" s="6"/>
    </row>
    <row r="569" spans="1:8" ht="18.75" customHeight="1">
      <c r="A569" s="10"/>
      <c r="B569" s="62"/>
      <c r="C569" s="63"/>
      <c r="D569" s="6"/>
      <c r="E569" s="6"/>
      <c r="F569" s="6"/>
      <c r="G569" s="6"/>
      <c r="H569" s="6"/>
    </row>
    <row r="570" spans="1:8" ht="18.75" customHeight="1" thickBot="1">
      <c r="A570" s="10"/>
      <c r="B570" s="66"/>
      <c r="C570" s="67"/>
      <c r="D570" s="6"/>
      <c r="E570" s="6"/>
      <c r="F570" s="6"/>
      <c r="G570" s="6"/>
      <c r="H570" s="6"/>
    </row>
    <row r="571" spans="1:8" ht="18.75" customHeight="1" thickBot="1">
      <c r="A571" s="11" t="s">
        <v>111</v>
      </c>
      <c r="B571" s="25"/>
      <c r="C571" s="7"/>
      <c r="D571" s="6"/>
      <c r="E571" s="6"/>
      <c r="F571" s="6"/>
      <c r="G571" s="6"/>
      <c r="H571" s="6"/>
    </row>
    <row r="572" spans="1:8" ht="18.75" customHeight="1">
      <c r="A572" s="10" t="s">
        <v>112</v>
      </c>
      <c r="B572" s="34" t="str">
        <f>_xlfn.LET(_xlpm.inp,$B$571,_xlpm.nInp,_xlfn.LET(_xlpm.raw,UPPER(TRIM($B$571)),_xlpm.clean,SUBSTITUTE(SUBSTITUTE(SUBSTITUTE(SUBSTITUTE(SUBSTITUTE(_xlpm.raw,"，",","),"、",","),"；",","),"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72" s="19"/>
      <c r="D572" s="6"/>
      <c r="E572" s="6"/>
      <c r="F572" s="6"/>
      <c r="G572" s="6"/>
      <c r="H572" s="6"/>
    </row>
    <row r="573" spans="1:8" ht="18.75" customHeight="1">
      <c r="A573" s="10" t="s">
        <v>113</v>
      </c>
      <c r="B573" s="35" t="str">
        <f>_xlfn.LET(_xlpm.inp,$B$571,_xlpm.nStd,_xlfn.LET(_xlpm.raw,UPPER(TRIM($G$563)),_xlpm.clean,SUBSTITUTE(SUBSTITUTE(SUBSTITUTE(SUBSTITUTE(SUBSTITUTE(_xlpm.raw,"，",","),"、",","),"；",","),"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73" s="18"/>
      <c r="D573" s="6"/>
      <c r="E573" s="6"/>
      <c r="F573" s="6"/>
      <c r="G573" s="6"/>
      <c r="H573" s="6"/>
    </row>
    <row r="574" spans="1:8" ht="18.75" customHeight="1">
      <c r="A574" s="37" t="s">
        <v>114</v>
      </c>
      <c r="B574" s="52" t="str">
        <f>_xlfn.LET(_xlpm.inp,$B$571,_xlpm.p,$H$563,IF(OR(LEN(TRIM(_xlpm.inp))=0,LEN(TRIM(_xlpm.p))=0,_xlpm.p=0),"",_xlpm.p))</f>
        <v/>
      </c>
      <c r="C574" s="53"/>
      <c r="D574" s="6"/>
      <c r="E574" s="6"/>
      <c r="F574" s="6"/>
      <c r="G574" s="6"/>
      <c r="H574" s="6"/>
    </row>
    <row r="575" spans="1:8" ht="18.75" customHeight="1" thickBot="1">
      <c r="A575" s="12"/>
      <c r="B575" s="54"/>
      <c r="C575" s="55"/>
      <c r="D575" s="6"/>
      <c r="E575" s="6"/>
      <c r="F575" s="6"/>
      <c r="G575" s="6"/>
      <c r="H575" s="6"/>
    </row>
    <row r="576" spans="1:8" ht="58.5" customHeight="1" thickTop="1" thickBot="1">
      <c r="A576" s="8" t="s">
        <v>4326</v>
      </c>
      <c r="B576" s="56" t="s">
        <v>4186</v>
      </c>
      <c r="C576" s="73"/>
      <c r="D576" s="6"/>
      <c r="E576" s="6"/>
      <c r="F576" s="6">
        <v>545</v>
      </c>
      <c r="G576" s="6" t="s">
        <v>16</v>
      </c>
      <c r="H576" s="6" t="s">
        <v>4187</v>
      </c>
    </row>
    <row r="577" spans="1:8" ht="18.75" customHeight="1">
      <c r="A577" s="9"/>
      <c r="B577" s="74"/>
      <c r="C577" s="75"/>
      <c r="D577" s="6"/>
      <c r="E577" s="6"/>
      <c r="F577" s="6"/>
      <c r="G577" s="6"/>
      <c r="H577" s="6"/>
    </row>
    <row r="578" spans="1:8" ht="18.75" customHeight="1">
      <c r="A578" s="10" t="s">
        <v>107</v>
      </c>
      <c r="B578" s="64" t="s">
        <v>4094</v>
      </c>
      <c r="C578" s="65"/>
      <c r="D578" s="6"/>
      <c r="E578" s="6"/>
      <c r="F578" s="6"/>
      <c r="G578" s="6"/>
      <c r="H578" s="6"/>
    </row>
    <row r="579" spans="1:8" ht="18.75" customHeight="1">
      <c r="A579" s="10" t="s">
        <v>108</v>
      </c>
      <c r="B579" s="64" t="s">
        <v>4095</v>
      </c>
      <c r="C579" s="65"/>
      <c r="D579" s="6"/>
      <c r="E579" s="6"/>
      <c r="F579" s="6"/>
      <c r="G579" s="6"/>
      <c r="H579" s="6"/>
    </row>
    <row r="580" spans="1:8" ht="18.75" customHeight="1">
      <c r="A580" s="10" t="s">
        <v>109</v>
      </c>
      <c r="B580" s="64" t="s">
        <v>4096</v>
      </c>
      <c r="C580" s="65"/>
      <c r="D580" s="6"/>
      <c r="E580" s="6"/>
      <c r="F580" s="6"/>
      <c r="G580" s="6"/>
      <c r="H580" s="6"/>
    </row>
    <row r="581" spans="1:8" ht="18.75" customHeight="1">
      <c r="A581" s="10" t="s">
        <v>110</v>
      </c>
      <c r="B581" s="64" t="s">
        <v>4097</v>
      </c>
      <c r="C581" s="65"/>
      <c r="D581" s="6"/>
      <c r="E581" s="6"/>
      <c r="F581" s="6"/>
      <c r="G581" s="6"/>
      <c r="H581" s="6"/>
    </row>
    <row r="582" spans="1:8" ht="18.75" customHeight="1">
      <c r="A582" s="10"/>
      <c r="B582" s="62"/>
      <c r="C582" s="63"/>
      <c r="D582" s="6"/>
      <c r="E582" s="6"/>
      <c r="F582" s="6"/>
      <c r="G582" s="6"/>
      <c r="H582" s="6"/>
    </row>
    <row r="583" spans="1:8" ht="18.75" customHeight="1" thickBot="1">
      <c r="A583" s="10"/>
      <c r="B583" s="66"/>
      <c r="C583" s="67"/>
      <c r="D583" s="6"/>
      <c r="E583" s="6"/>
      <c r="F583" s="6"/>
      <c r="G583" s="6"/>
      <c r="H583" s="6"/>
    </row>
    <row r="584" spans="1:8" ht="18.75" customHeight="1" thickBot="1">
      <c r="A584" s="11" t="s">
        <v>111</v>
      </c>
      <c r="B584" s="25"/>
      <c r="C584" s="7"/>
      <c r="D584" s="6"/>
      <c r="E584" s="6"/>
      <c r="F584" s="6"/>
      <c r="G584" s="6"/>
      <c r="H584" s="6"/>
    </row>
    <row r="585" spans="1:8" ht="18.75" customHeight="1">
      <c r="A585" s="10" t="s">
        <v>112</v>
      </c>
      <c r="B585" s="34" t="str">
        <f>_xlfn.LET(_xlpm.inp,$B$584,_xlpm.nInp,_xlfn.LET(_xlpm.raw,UPPER(TRIM($B$584)),_xlpm.clean,SUBSTITUTE(SUBSTITUTE(SUBSTITUTE(SUBSTITUTE(SUBSTITUTE(_xlpm.raw,"，",","),"、",","),"；",","),"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85" s="19"/>
      <c r="D585" s="6"/>
      <c r="E585" s="6"/>
      <c r="F585" s="6"/>
      <c r="G585" s="6"/>
      <c r="H585" s="6"/>
    </row>
    <row r="586" spans="1:8" ht="18.75" customHeight="1">
      <c r="A586" s="10" t="s">
        <v>113</v>
      </c>
      <c r="B586" s="35" t="str">
        <f>_xlfn.LET(_xlpm.inp,$B$584,_xlpm.nStd,_xlfn.LET(_xlpm.raw,UPPER(TRIM($G$576)),_xlpm.clean,SUBSTITUTE(SUBSTITUTE(SUBSTITUTE(SUBSTITUTE(SUBSTITUTE(_xlpm.raw,"，",","),"、",","),"；",","),"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86" s="18"/>
      <c r="D586" s="6"/>
      <c r="E586" s="6"/>
      <c r="F586" s="6"/>
      <c r="G586" s="6"/>
      <c r="H586" s="6"/>
    </row>
    <row r="587" spans="1:8" ht="18.75" customHeight="1">
      <c r="A587" s="37" t="s">
        <v>114</v>
      </c>
      <c r="B587" s="52" t="str">
        <f>_xlfn.LET(_xlpm.inp,$B$584,_xlpm.p,$H$576,IF(OR(LEN(TRIM(_xlpm.inp))=0,LEN(TRIM(_xlpm.p))=0,_xlpm.p=0),"",_xlpm.p))</f>
        <v/>
      </c>
      <c r="C587" s="53"/>
      <c r="D587" s="6"/>
      <c r="E587" s="6"/>
      <c r="F587" s="6"/>
      <c r="G587" s="6"/>
      <c r="H587" s="6"/>
    </row>
    <row r="588" spans="1:8" ht="18.75" customHeight="1" thickBot="1">
      <c r="A588" s="12"/>
      <c r="B588" s="54"/>
      <c r="C588" s="55"/>
      <c r="D588" s="6"/>
      <c r="E588" s="6"/>
      <c r="F588" s="6"/>
      <c r="G588" s="6"/>
      <c r="H588" s="6"/>
    </row>
    <row r="589" spans="1:8" ht="58.5" customHeight="1" thickTop="1" thickBot="1">
      <c r="A589" s="8" t="s">
        <v>4327</v>
      </c>
      <c r="B589" s="56" t="s">
        <v>4188</v>
      </c>
      <c r="C589" s="73"/>
      <c r="D589" s="6"/>
      <c r="E589" s="6"/>
      <c r="F589" s="6">
        <v>546</v>
      </c>
      <c r="G589" s="6" t="s">
        <v>14</v>
      </c>
      <c r="H589" s="6" t="s">
        <v>4102</v>
      </c>
    </row>
    <row r="590" spans="1:8" ht="18.75" customHeight="1">
      <c r="A590" s="9"/>
      <c r="B590" s="74"/>
      <c r="C590" s="75"/>
      <c r="D590" s="6"/>
      <c r="E590" s="6"/>
      <c r="F590" s="6"/>
      <c r="G590" s="6"/>
      <c r="H590" s="6"/>
    </row>
    <row r="591" spans="1:8" ht="18.75" customHeight="1">
      <c r="A591" s="10" t="s">
        <v>107</v>
      </c>
      <c r="B591" s="64" t="s">
        <v>4098</v>
      </c>
      <c r="C591" s="65"/>
      <c r="D591" s="6"/>
      <c r="E591" s="6"/>
      <c r="F591" s="6"/>
      <c r="G591" s="6"/>
      <c r="H591" s="6"/>
    </row>
    <row r="592" spans="1:8" ht="18.75" customHeight="1">
      <c r="A592" s="10" t="s">
        <v>108</v>
      </c>
      <c r="B592" s="64" t="s">
        <v>4099</v>
      </c>
      <c r="C592" s="65"/>
      <c r="D592" s="6"/>
      <c r="E592" s="6"/>
      <c r="F592" s="6"/>
      <c r="G592" s="6"/>
      <c r="H592" s="6"/>
    </row>
    <row r="593" spans="1:8" ht="18.75" customHeight="1">
      <c r="A593" s="10" t="s">
        <v>109</v>
      </c>
      <c r="B593" s="64" t="s">
        <v>4100</v>
      </c>
      <c r="C593" s="65"/>
      <c r="D593" s="6"/>
      <c r="E593" s="6"/>
      <c r="F593" s="6"/>
      <c r="G593" s="6"/>
      <c r="H593" s="6"/>
    </row>
    <row r="594" spans="1:8" ht="18.75" customHeight="1">
      <c r="A594" s="10" t="s">
        <v>110</v>
      </c>
      <c r="B594" s="64" t="s">
        <v>4101</v>
      </c>
      <c r="C594" s="65"/>
      <c r="D594" s="6"/>
      <c r="E594" s="6"/>
      <c r="F594" s="6"/>
      <c r="G594" s="6"/>
      <c r="H594" s="6"/>
    </row>
    <row r="595" spans="1:8" ht="18.75" customHeight="1">
      <c r="A595" s="10"/>
      <c r="B595" s="62"/>
      <c r="C595" s="63"/>
      <c r="D595" s="6"/>
      <c r="E595" s="6"/>
      <c r="F595" s="6"/>
      <c r="G595" s="6"/>
      <c r="H595" s="6"/>
    </row>
    <row r="596" spans="1:8" ht="18.75" customHeight="1" thickBot="1">
      <c r="A596" s="10"/>
      <c r="B596" s="66"/>
      <c r="C596" s="67"/>
      <c r="D596" s="6"/>
      <c r="E596" s="6"/>
      <c r="F596" s="6"/>
      <c r="G596" s="6"/>
      <c r="H596" s="6"/>
    </row>
    <row r="597" spans="1:8" ht="18.75" customHeight="1" thickBot="1">
      <c r="A597" s="11" t="s">
        <v>111</v>
      </c>
      <c r="B597" s="25"/>
      <c r="C597" s="7"/>
      <c r="D597" s="6"/>
      <c r="E597" s="6"/>
      <c r="F597" s="6"/>
      <c r="G597" s="6"/>
      <c r="H597" s="6"/>
    </row>
    <row r="598" spans="1:8" ht="18.75" customHeight="1">
      <c r="A598" s="10" t="s">
        <v>112</v>
      </c>
      <c r="B598" s="34" t="str">
        <f>_xlfn.LET(_xlpm.inp,$B$597,_xlpm.nInp,_xlfn.LET(_xlpm.raw,UPPER(TRIM($B$597)),_xlpm.clean,SUBSTITUTE(SUBSTITUTE(SUBSTITUTE(SUBSTITUTE(SUBSTITUTE(_xlpm.raw,"，",","),"、",","),"；",","),"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98" s="19"/>
      <c r="D598" s="6"/>
      <c r="E598" s="6"/>
      <c r="F598" s="6"/>
      <c r="G598" s="6"/>
      <c r="H598" s="6"/>
    </row>
    <row r="599" spans="1:8" ht="18.75" customHeight="1">
      <c r="A599" s="10" t="s">
        <v>113</v>
      </c>
      <c r="B599" s="35" t="str">
        <f>_xlfn.LET(_xlpm.inp,$B$597,_xlpm.nStd,_xlfn.LET(_xlpm.raw,UPPER(TRIM($G$589)),_xlpm.clean,SUBSTITUTE(SUBSTITUTE(SUBSTITUTE(SUBSTITUTE(SUBSTITUTE(_xlpm.raw,"，",","),"、",","),"；",","),"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99" s="18"/>
      <c r="D599" s="6"/>
      <c r="E599" s="6"/>
      <c r="F599" s="6"/>
      <c r="G599" s="6"/>
      <c r="H599" s="6"/>
    </row>
    <row r="600" spans="1:8" ht="18.75" customHeight="1">
      <c r="A600" s="37" t="s">
        <v>114</v>
      </c>
      <c r="B600" s="52" t="str">
        <f>_xlfn.LET(_xlpm.inp,$B$597,_xlpm.p,$H$589,IF(OR(LEN(TRIM(_xlpm.inp))=0,LEN(TRIM(_xlpm.p))=0,_xlpm.p=0),"",_xlpm.p))</f>
        <v/>
      </c>
      <c r="C600" s="53"/>
      <c r="D600" s="6"/>
      <c r="E600" s="6"/>
      <c r="F600" s="6"/>
      <c r="G600" s="6"/>
      <c r="H600" s="6"/>
    </row>
    <row r="601" spans="1:8" ht="18.75" customHeight="1" thickBot="1">
      <c r="A601" s="12"/>
      <c r="B601" s="54"/>
      <c r="C601" s="55"/>
      <c r="D601" s="6"/>
      <c r="E601" s="6"/>
      <c r="F601" s="6"/>
      <c r="G601" s="6"/>
      <c r="H601" s="6"/>
    </row>
    <row r="602" spans="1:8" ht="58.5" customHeight="1" thickTop="1" thickBot="1">
      <c r="A602" s="8" t="s">
        <v>4328</v>
      </c>
      <c r="B602" s="56" t="s">
        <v>4189</v>
      </c>
      <c r="C602" s="73"/>
      <c r="D602" s="6"/>
      <c r="E602" s="6"/>
      <c r="F602" s="6">
        <v>547</v>
      </c>
      <c r="G602" s="6" t="s">
        <v>15</v>
      </c>
      <c r="H602" s="6" t="s">
        <v>4190</v>
      </c>
    </row>
    <row r="603" spans="1:8" ht="18.75" customHeight="1">
      <c r="A603" s="9"/>
      <c r="B603" s="74"/>
      <c r="C603" s="75"/>
      <c r="D603" s="6"/>
      <c r="E603" s="6"/>
      <c r="F603" s="6"/>
      <c r="G603" s="6"/>
      <c r="H603" s="6"/>
    </row>
    <row r="604" spans="1:8" ht="18.75" customHeight="1">
      <c r="A604" s="10" t="s">
        <v>107</v>
      </c>
      <c r="B604" s="64" t="s">
        <v>4103</v>
      </c>
      <c r="C604" s="65"/>
      <c r="D604" s="6"/>
      <c r="E604" s="6"/>
      <c r="F604" s="6"/>
      <c r="G604" s="6"/>
      <c r="H604" s="6"/>
    </row>
    <row r="605" spans="1:8" ht="18.75" customHeight="1">
      <c r="A605" s="10" t="s">
        <v>108</v>
      </c>
      <c r="B605" s="64" t="s">
        <v>4104</v>
      </c>
      <c r="C605" s="65"/>
      <c r="D605" s="6"/>
      <c r="E605" s="6"/>
      <c r="F605" s="6"/>
      <c r="G605" s="6"/>
      <c r="H605" s="6"/>
    </row>
    <row r="606" spans="1:8" ht="18.75" customHeight="1">
      <c r="A606" s="10" t="s">
        <v>109</v>
      </c>
      <c r="B606" s="64" t="s">
        <v>4105</v>
      </c>
      <c r="C606" s="65"/>
      <c r="D606" s="6"/>
      <c r="E606" s="6"/>
      <c r="F606" s="6"/>
      <c r="G606" s="6"/>
      <c r="H606" s="6"/>
    </row>
    <row r="607" spans="1:8" ht="18.75" customHeight="1">
      <c r="A607" s="10" t="s">
        <v>110</v>
      </c>
      <c r="B607" s="64" t="s">
        <v>4106</v>
      </c>
      <c r="C607" s="65"/>
      <c r="D607" s="6"/>
      <c r="E607" s="6"/>
      <c r="F607" s="6"/>
      <c r="G607" s="6"/>
      <c r="H607" s="6"/>
    </row>
    <row r="608" spans="1:8" ht="18.75" customHeight="1">
      <c r="A608" s="10"/>
      <c r="B608" s="62"/>
      <c r="C608" s="63"/>
      <c r="D608" s="6"/>
      <c r="E608" s="6"/>
      <c r="F608" s="6"/>
      <c r="G608" s="6"/>
      <c r="H608" s="6"/>
    </row>
    <row r="609" spans="1:8" ht="18.75" customHeight="1" thickBot="1">
      <c r="A609" s="10"/>
      <c r="B609" s="66"/>
      <c r="C609" s="67"/>
      <c r="D609" s="6"/>
      <c r="E609" s="6"/>
      <c r="F609" s="6"/>
      <c r="G609" s="6"/>
      <c r="H609" s="6"/>
    </row>
    <row r="610" spans="1:8" ht="18.75" customHeight="1" thickBot="1">
      <c r="A610" s="11" t="s">
        <v>111</v>
      </c>
      <c r="B610" s="25"/>
      <c r="C610" s="7"/>
      <c r="D610" s="6"/>
      <c r="E610" s="6"/>
      <c r="F610" s="6"/>
      <c r="G610" s="6"/>
      <c r="H610" s="6"/>
    </row>
    <row r="611" spans="1:8" ht="18.75" customHeight="1">
      <c r="A611" s="10" t="s">
        <v>112</v>
      </c>
      <c r="B611" s="34" t="str">
        <f>_xlfn.LET(_xlpm.inp,$B$610,_xlpm.nInp,_xlfn.LET(_xlpm.raw,UPPER(TRIM($B$610)),_xlpm.clean,SUBSTITUTE(SUBSTITUTE(SUBSTITUTE(SUBSTITUTE(SUBSTITUTE(_xlpm.raw,"，",","),"、",","),"；",","),"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11" s="19"/>
      <c r="D611" s="6"/>
      <c r="E611" s="6"/>
      <c r="F611" s="6"/>
      <c r="G611" s="6"/>
      <c r="H611" s="6"/>
    </row>
    <row r="612" spans="1:8" ht="18.75" customHeight="1">
      <c r="A612" s="10" t="s">
        <v>113</v>
      </c>
      <c r="B612" s="35" t="str">
        <f>_xlfn.LET(_xlpm.inp,$B$610,_xlpm.nStd,_xlfn.LET(_xlpm.raw,UPPER(TRIM($G$602)),_xlpm.clean,SUBSTITUTE(SUBSTITUTE(SUBSTITUTE(SUBSTITUTE(SUBSTITUTE(_xlpm.raw,"，",","),"、",","),"；",","),"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12" s="18"/>
      <c r="D612" s="6"/>
      <c r="E612" s="6"/>
      <c r="F612" s="6"/>
      <c r="G612" s="6"/>
      <c r="H612" s="6"/>
    </row>
    <row r="613" spans="1:8" ht="18.75" customHeight="1">
      <c r="A613" s="37" t="s">
        <v>114</v>
      </c>
      <c r="B613" s="52" t="str">
        <f>_xlfn.LET(_xlpm.inp,$B$610,_xlpm.p,$H$602,IF(OR(LEN(TRIM(_xlpm.inp))=0,LEN(TRIM(_xlpm.p))=0,_xlpm.p=0),"",_xlpm.p))</f>
        <v/>
      </c>
      <c r="C613" s="53"/>
      <c r="D613" s="6"/>
      <c r="E613" s="6"/>
      <c r="F613" s="6"/>
      <c r="G613" s="6"/>
      <c r="H613" s="6"/>
    </row>
    <row r="614" spans="1:8" ht="18.75" customHeight="1" thickBot="1">
      <c r="A614" s="12"/>
      <c r="B614" s="54"/>
      <c r="C614" s="55"/>
      <c r="D614" s="6"/>
      <c r="E614" s="6"/>
      <c r="F614" s="6"/>
      <c r="G614" s="6"/>
      <c r="H614" s="6"/>
    </row>
    <row r="615" spans="1:8" ht="58.5" customHeight="1" thickTop="1" thickBot="1">
      <c r="A615" s="8" t="s">
        <v>4329</v>
      </c>
      <c r="B615" s="56" t="s">
        <v>4191</v>
      </c>
      <c r="C615" s="73"/>
      <c r="D615" s="6"/>
      <c r="E615" s="6"/>
      <c r="F615" s="6">
        <v>548</v>
      </c>
      <c r="G615" s="6" t="s">
        <v>15</v>
      </c>
      <c r="H615" s="6" t="s">
        <v>4111</v>
      </c>
    </row>
    <row r="616" spans="1:8" ht="18.75" customHeight="1">
      <c r="A616" s="9"/>
      <c r="B616" s="74"/>
      <c r="C616" s="75"/>
      <c r="D616" s="6"/>
      <c r="E616" s="6"/>
      <c r="F616" s="6"/>
      <c r="G616" s="6"/>
      <c r="H616" s="6"/>
    </row>
    <row r="617" spans="1:8" ht="18.75" customHeight="1">
      <c r="A617" s="10" t="s">
        <v>107</v>
      </c>
      <c r="B617" s="64" t="s">
        <v>4107</v>
      </c>
      <c r="C617" s="65"/>
      <c r="D617" s="6"/>
      <c r="E617" s="6"/>
      <c r="F617" s="6"/>
      <c r="G617" s="6"/>
      <c r="H617" s="6"/>
    </row>
    <row r="618" spans="1:8" ht="18.75" customHeight="1">
      <c r="A618" s="10" t="s">
        <v>108</v>
      </c>
      <c r="B618" s="64" t="s">
        <v>4108</v>
      </c>
      <c r="C618" s="65"/>
      <c r="D618" s="6"/>
      <c r="E618" s="6"/>
      <c r="F618" s="6"/>
      <c r="G618" s="6"/>
      <c r="H618" s="6"/>
    </row>
    <row r="619" spans="1:8" ht="18.75" customHeight="1">
      <c r="A619" s="10" t="s">
        <v>109</v>
      </c>
      <c r="B619" s="64" t="s">
        <v>4109</v>
      </c>
      <c r="C619" s="65"/>
      <c r="D619" s="6"/>
      <c r="E619" s="6"/>
      <c r="F619" s="6"/>
      <c r="G619" s="6"/>
      <c r="H619" s="6"/>
    </row>
    <row r="620" spans="1:8" ht="18.75" customHeight="1">
      <c r="A620" s="10" t="s">
        <v>110</v>
      </c>
      <c r="B620" s="64" t="s">
        <v>4110</v>
      </c>
      <c r="C620" s="65"/>
      <c r="D620" s="6"/>
      <c r="E620" s="6"/>
      <c r="F620" s="6"/>
      <c r="G620" s="6"/>
      <c r="H620" s="6"/>
    </row>
    <row r="621" spans="1:8" ht="18.75" customHeight="1">
      <c r="A621" s="10"/>
      <c r="B621" s="62"/>
      <c r="C621" s="63"/>
      <c r="D621" s="6"/>
      <c r="E621" s="6"/>
      <c r="F621" s="6"/>
      <c r="G621" s="6"/>
      <c r="H621" s="6"/>
    </row>
    <row r="622" spans="1:8" ht="18.75" customHeight="1" thickBot="1">
      <c r="A622" s="10"/>
      <c r="B622" s="66"/>
      <c r="C622" s="67"/>
      <c r="D622" s="6"/>
      <c r="E622" s="6"/>
      <c r="F622" s="6"/>
      <c r="G622" s="6"/>
      <c r="H622" s="6"/>
    </row>
    <row r="623" spans="1:8" ht="18.75" customHeight="1" thickBot="1">
      <c r="A623" s="11" t="s">
        <v>111</v>
      </c>
      <c r="B623" s="25"/>
      <c r="C623" s="7"/>
      <c r="D623" s="6"/>
      <c r="E623" s="6"/>
      <c r="F623" s="6"/>
      <c r="G623" s="6"/>
      <c r="H623" s="6"/>
    </row>
    <row r="624" spans="1:8" ht="18.75" customHeight="1">
      <c r="A624" s="10" t="s">
        <v>112</v>
      </c>
      <c r="B624" s="34" t="str">
        <f>_xlfn.LET(_xlpm.inp,$B$623,_xlpm.nInp,_xlfn.LET(_xlpm.raw,UPPER(TRIM($B$623)),_xlpm.clean,SUBSTITUTE(SUBSTITUTE(SUBSTITUTE(SUBSTITUTE(SUBSTITUTE(_xlpm.raw,"，",","),"、",","),"；",","),"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24" s="19"/>
      <c r="D624" s="6"/>
      <c r="E624" s="6"/>
      <c r="F624" s="6"/>
      <c r="G624" s="6"/>
      <c r="H624" s="6"/>
    </row>
    <row r="625" spans="1:8" ht="18.75" customHeight="1">
      <c r="A625" s="10" t="s">
        <v>113</v>
      </c>
      <c r="B625" s="35" t="str">
        <f>_xlfn.LET(_xlpm.inp,$B$623,_xlpm.nStd,_xlfn.LET(_xlpm.raw,UPPER(TRIM($G$615)),_xlpm.clean,SUBSTITUTE(SUBSTITUTE(SUBSTITUTE(SUBSTITUTE(SUBSTITUTE(_xlpm.raw,"，",","),"、",","),"；",","),"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25" s="18"/>
      <c r="D625" s="6"/>
      <c r="E625" s="6"/>
      <c r="F625" s="6"/>
      <c r="G625" s="6"/>
      <c r="H625" s="6"/>
    </row>
    <row r="626" spans="1:8" ht="18.75" customHeight="1">
      <c r="A626" s="37" t="s">
        <v>114</v>
      </c>
      <c r="B626" s="52" t="str">
        <f>_xlfn.LET(_xlpm.inp,$B$623,_xlpm.p,$H$615,IF(OR(LEN(TRIM(_xlpm.inp))=0,LEN(TRIM(_xlpm.p))=0,_xlpm.p=0),"",_xlpm.p))</f>
        <v/>
      </c>
      <c r="C626" s="53"/>
      <c r="D626" s="6"/>
      <c r="E626" s="6"/>
      <c r="F626" s="6"/>
      <c r="G626" s="6"/>
      <c r="H626" s="6"/>
    </row>
    <row r="627" spans="1:8" ht="18.75" customHeight="1" thickBot="1">
      <c r="A627" s="12"/>
      <c r="B627" s="54"/>
      <c r="C627" s="55"/>
      <c r="D627" s="6"/>
      <c r="E627" s="6"/>
      <c r="F627" s="6"/>
      <c r="G627" s="6"/>
      <c r="H627" s="6"/>
    </row>
    <row r="628" spans="1:8" ht="58.5" customHeight="1" thickTop="1" thickBot="1">
      <c r="A628" s="8" t="s">
        <v>4330</v>
      </c>
      <c r="B628" s="56" t="s">
        <v>4192</v>
      </c>
      <c r="C628" s="73"/>
      <c r="D628" s="6"/>
      <c r="E628" s="6"/>
      <c r="F628" s="6">
        <v>549</v>
      </c>
      <c r="G628" s="6" t="s">
        <v>16</v>
      </c>
      <c r="H628" s="6" t="s">
        <v>4116</v>
      </c>
    </row>
    <row r="629" spans="1:8" ht="18.75" customHeight="1">
      <c r="A629" s="9"/>
      <c r="B629" s="74"/>
      <c r="C629" s="75"/>
      <c r="D629" s="6"/>
      <c r="E629" s="6"/>
      <c r="F629" s="6"/>
      <c r="G629" s="6"/>
      <c r="H629" s="6"/>
    </row>
    <row r="630" spans="1:8" ht="18.75" customHeight="1">
      <c r="A630" s="10" t="s">
        <v>107</v>
      </c>
      <c r="B630" s="64" t="s">
        <v>4112</v>
      </c>
      <c r="C630" s="65"/>
      <c r="D630" s="6"/>
      <c r="E630" s="6"/>
      <c r="F630" s="6"/>
      <c r="G630" s="6"/>
      <c r="H630" s="6"/>
    </row>
    <row r="631" spans="1:8" ht="18.75" customHeight="1">
      <c r="A631" s="10" t="s">
        <v>108</v>
      </c>
      <c r="B631" s="64" t="s">
        <v>4113</v>
      </c>
      <c r="C631" s="65"/>
      <c r="D631" s="6"/>
      <c r="E631" s="6"/>
      <c r="F631" s="6"/>
      <c r="G631" s="6"/>
      <c r="H631" s="6"/>
    </row>
    <row r="632" spans="1:8" ht="18.75" customHeight="1">
      <c r="A632" s="10" t="s">
        <v>109</v>
      </c>
      <c r="B632" s="64" t="s">
        <v>4114</v>
      </c>
      <c r="C632" s="65"/>
      <c r="D632" s="6"/>
      <c r="E632" s="6"/>
      <c r="F632" s="6"/>
      <c r="G632" s="6"/>
      <c r="H632" s="6"/>
    </row>
    <row r="633" spans="1:8" ht="18.75" customHeight="1">
      <c r="A633" s="10" t="s">
        <v>110</v>
      </c>
      <c r="B633" s="64" t="s">
        <v>4115</v>
      </c>
      <c r="C633" s="65"/>
      <c r="D633" s="6"/>
      <c r="E633" s="6"/>
      <c r="F633" s="6"/>
      <c r="G633" s="6"/>
      <c r="H633" s="6"/>
    </row>
    <row r="634" spans="1:8" ht="18.75" customHeight="1">
      <c r="A634" s="10"/>
      <c r="B634" s="62"/>
      <c r="C634" s="63"/>
      <c r="D634" s="6"/>
      <c r="E634" s="6"/>
      <c r="F634" s="6"/>
      <c r="G634" s="6"/>
      <c r="H634" s="6"/>
    </row>
    <row r="635" spans="1:8" ht="18.75" customHeight="1" thickBot="1">
      <c r="A635" s="10"/>
      <c r="B635" s="66"/>
      <c r="C635" s="67"/>
      <c r="D635" s="6"/>
      <c r="E635" s="6"/>
      <c r="F635" s="6"/>
      <c r="G635" s="6"/>
      <c r="H635" s="6"/>
    </row>
    <row r="636" spans="1:8" ht="18.75" customHeight="1" thickBot="1">
      <c r="A636" s="11" t="s">
        <v>111</v>
      </c>
      <c r="B636" s="25"/>
      <c r="C636" s="7"/>
      <c r="D636" s="6"/>
      <c r="E636" s="6"/>
      <c r="F636" s="6"/>
      <c r="G636" s="6"/>
      <c r="H636" s="6"/>
    </row>
    <row r="637" spans="1:8" ht="18.75" customHeight="1">
      <c r="A637" s="10" t="s">
        <v>112</v>
      </c>
      <c r="B637" s="34" t="str">
        <f>_xlfn.LET(_xlpm.inp,$B$636,_xlpm.nInp,_xlfn.LET(_xlpm.raw,UPPER(TRIM($B$636)),_xlpm.clean,SUBSTITUTE(SUBSTITUTE(SUBSTITUTE(SUBSTITUTE(SUBSTITUTE(_xlpm.raw,"，",","),"、",","),"；",","),"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37" s="19"/>
      <c r="D637" s="6"/>
      <c r="E637" s="6"/>
      <c r="F637" s="6"/>
      <c r="G637" s="6"/>
      <c r="H637" s="6"/>
    </row>
    <row r="638" spans="1:8" ht="18.75" customHeight="1">
      <c r="A638" s="10" t="s">
        <v>113</v>
      </c>
      <c r="B638" s="35" t="str">
        <f>_xlfn.LET(_xlpm.inp,$B$636,_xlpm.nStd,_xlfn.LET(_xlpm.raw,UPPER(TRIM($G$628)),_xlpm.clean,SUBSTITUTE(SUBSTITUTE(SUBSTITUTE(SUBSTITUTE(SUBSTITUTE(_xlpm.raw,"，",","),"、",","),"；",","),"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38" s="18"/>
      <c r="D638" s="6"/>
      <c r="E638" s="6"/>
      <c r="F638" s="6"/>
      <c r="G638" s="6"/>
      <c r="H638" s="6"/>
    </row>
    <row r="639" spans="1:8" ht="18.75" customHeight="1">
      <c r="A639" s="37" t="s">
        <v>114</v>
      </c>
      <c r="B639" s="52" t="str">
        <f>_xlfn.LET(_xlpm.inp,$B$636,_xlpm.p,$H$628,IF(OR(LEN(TRIM(_xlpm.inp))=0,LEN(TRIM(_xlpm.p))=0,_xlpm.p=0),"",_xlpm.p))</f>
        <v/>
      </c>
      <c r="C639" s="53"/>
      <c r="D639" s="6"/>
      <c r="E639" s="6"/>
      <c r="F639" s="6"/>
      <c r="G639" s="6"/>
      <c r="H639" s="6"/>
    </row>
    <row r="640" spans="1:8" ht="18.75" customHeight="1" thickBot="1">
      <c r="A640" s="12"/>
      <c r="B640" s="54"/>
      <c r="C640" s="55"/>
      <c r="D640" s="6"/>
      <c r="E640" s="6"/>
      <c r="F640" s="6"/>
      <c r="G640" s="6"/>
      <c r="H640" s="6"/>
    </row>
    <row r="641" spans="1:8" ht="58.5" customHeight="1" thickTop="1" thickBot="1">
      <c r="A641" s="8" t="s">
        <v>4331</v>
      </c>
      <c r="B641" s="56" t="s">
        <v>4193</v>
      </c>
      <c r="C641" s="73"/>
      <c r="D641" s="6"/>
      <c r="E641" s="6"/>
      <c r="F641" s="6">
        <v>550</v>
      </c>
      <c r="G641" s="6" t="s">
        <v>17</v>
      </c>
      <c r="H641" s="6" t="s">
        <v>4121</v>
      </c>
    </row>
    <row r="642" spans="1:8" ht="18.75" customHeight="1">
      <c r="A642" s="9"/>
      <c r="B642" s="74"/>
      <c r="C642" s="75"/>
      <c r="D642" s="6"/>
      <c r="E642" s="6"/>
      <c r="F642" s="6"/>
      <c r="G642" s="6"/>
      <c r="H642" s="6"/>
    </row>
    <row r="643" spans="1:8" ht="18.75" customHeight="1">
      <c r="A643" s="10" t="s">
        <v>107</v>
      </c>
      <c r="B643" s="64" t="s">
        <v>4117</v>
      </c>
      <c r="C643" s="65"/>
      <c r="D643" s="6"/>
      <c r="E643" s="6"/>
      <c r="F643" s="6"/>
      <c r="G643" s="6"/>
      <c r="H643" s="6"/>
    </row>
    <row r="644" spans="1:8" ht="18.75" customHeight="1">
      <c r="A644" s="10" t="s">
        <v>108</v>
      </c>
      <c r="B644" s="64" t="s">
        <v>4118</v>
      </c>
      <c r="C644" s="65"/>
      <c r="D644" s="6"/>
      <c r="E644" s="6"/>
      <c r="F644" s="6"/>
      <c r="G644" s="6"/>
      <c r="H644" s="6"/>
    </row>
    <row r="645" spans="1:8" ht="18.75" customHeight="1">
      <c r="A645" s="10" t="s">
        <v>109</v>
      </c>
      <c r="B645" s="64" t="s">
        <v>4119</v>
      </c>
      <c r="C645" s="65"/>
      <c r="D645" s="6"/>
      <c r="E645" s="6"/>
      <c r="F645" s="6"/>
      <c r="G645" s="6"/>
      <c r="H645" s="6"/>
    </row>
    <row r="646" spans="1:8" ht="18.75" customHeight="1">
      <c r="A646" s="10" t="s">
        <v>110</v>
      </c>
      <c r="B646" s="64" t="s">
        <v>4120</v>
      </c>
      <c r="C646" s="65"/>
      <c r="D646" s="6"/>
      <c r="E646" s="6"/>
      <c r="F646" s="6"/>
      <c r="G646" s="6"/>
      <c r="H646" s="6"/>
    </row>
    <row r="647" spans="1:8" ht="18.75" customHeight="1">
      <c r="A647" s="10"/>
      <c r="B647" s="62"/>
      <c r="C647" s="63"/>
      <c r="D647" s="6"/>
      <c r="E647" s="6"/>
      <c r="F647" s="6"/>
      <c r="G647" s="6"/>
      <c r="H647" s="6"/>
    </row>
    <row r="648" spans="1:8" ht="18.75" customHeight="1" thickBot="1">
      <c r="A648" s="10"/>
      <c r="B648" s="66"/>
      <c r="C648" s="67"/>
      <c r="D648" s="6"/>
      <c r="E648" s="6"/>
      <c r="F648" s="6"/>
      <c r="G648" s="6"/>
      <c r="H648" s="6"/>
    </row>
    <row r="649" spans="1:8" ht="18.75" customHeight="1" thickBot="1">
      <c r="A649" s="11" t="s">
        <v>111</v>
      </c>
      <c r="B649" s="25"/>
      <c r="C649" s="7"/>
      <c r="D649" s="6"/>
      <c r="E649" s="6"/>
      <c r="F649" s="6"/>
      <c r="G649" s="6"/>
      <c r="H649" s="6"/>
    </row>
    <row r="650" spans="1:8" ht="18.75" customHeight="1">
      <c r="A650" s="10" t="s">
        <v>112</v>
      </c>
      <c r="B650" s="34" t="str">
        <f>_xlfn.LET(_xlpm.inp,$B$649,_xlpm.nInp,_xlfn.LET(_xlpm.raw,UPPER(TRIM($B$649)),_xlpm.clean,SUBSTITUTE(SUBSTITUTE(SUBSTITUTE(SUBSTITUTE(SUBSTITUTE(_xlpm.raw,"，",","),"、",","),"；",","),"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0" s="19"/>
      <c r="D650" s="6"/>
      <c r="E650" s="6"/>
      <c r="F650" s="6"/>
      <c r="G650" s="6"/>
      <c r="H650" s="6"/>
    </row>
    <row r="651" spans="1:8" ht="18.75" customHeight="1">
      <c r="A651" s="10" t="s">
        <v>113</v>
      </c>
      <c r="B651" s="35" t="str">
        <f>_xlfn.LET(_xlpm.inp,$B$649,_xlpm.nStd,_xlfn.LET(_xlpm.raw,UPPER(TRIM($G$641)),_xlpm.clean,SUBSTITUTE(SUBSTITUTE(SUBSTITUTE(SUBSTITUTE(SUBSTITUTE(_xlpm.raw,"，",","),"、",","),"；",","),"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51" s="18"/>
      <c r="D651" s="6"/>
      <c r="E651" s="6"/>
      <c r="F651" s="6"/>
      <c r="G651" s="6"/>
      <c r="H651" s="6"/>
    </row>
    <row r="652" spans="1:8" ht="18.75" customHeight="1">
      <c r="A652" s="37" t="s">
        <v>114</v>
      </c>
      <c r="B652" s="52" t="str">
        <f>_xlfn.LET(_xlpm.inp,$B$649,_xlpm.p,$H$641,IF(OR(LEN(TRIM(_xlpm.inp))=0,LEN(TRIM(_xlpm.p))=0,_xlpm.p=0),"",_xlpm.p))</f>
        <v/>
      </c>
      <c r="C652" s="53"/>
      <c r="D652" s="6"/>
      <c r="E652" s="6"/>
      <c r="F652" s="6"/>
      <c r="G652" s="6"/>
      <c r="H652" s="6"/>
    </row>
    <row r="653" spans="1:8" ht="18.75" customHeight="1" thickBot="1">
      <c r="A653" s="12"/>
      <c r="B653" s="54"/>
      <c r="C653" s="55"/>
      <c r="D653" s="6"/>
      <c r="E653" s="6"/>
      <c r="F653" s="6"/>
      <c r="G653" s="6"/>
      <c r="H653" s="6"/>
    </row>
    <row r="654" spans="1:8" ht="58.5" customHeight="1" thickTop="1" thickBot="1">
      <c r="A654" s="8" t="s">
        <v>3837</v>
      </c>
      <c r="B654" s="56" t="s">
        <v>4194</v>
      </c>
      <c r="C654" s="73"/>
      <c r="D654" s="6"/>
      <c r="E654" s="6"/>
      <c r="F654" s="6">
        <v>551</v>
      </c>
      <c r="G654" s="6" t="s">
        <v>16</v>
      </c>
      <c r="H654" s="6" t="s">
        <v>4195</v>
      </c>
    </row>
    <row r="655" spans="1:8" ht="18.75" customHeight="1">
      <c r="A655" s="9"/>
      <c r="B655" s="74"/>
      <c r="C655" s="75"/>
      <c r="D655" s="6"/>
      <c r="E655" s="6"/>
      <c r="F655" s="6"/>
      <c r="G655" s="6"/>
      <c r="H655" s="6"/>
    </row>
    <row r="656" spans="1:8" ht="18.75" customHeight="1">
      <c r="A656" s="10" t="s">
        <v>107</v>
      </c>
      <c r="B656" s="64" t="s">
        <v>4341</v>
      </c>
      <c r="C656" s="65"/>
      <c r="D656" s="6"/>
      <c r="E656" s="6"/>
      <c r="F656" s="6"/>
      <c r="G656" s="6"/>
      <c r="H656" s="6"/>
    </row>
    <row r="657" spans="1:8" ht="18.75" customHeight="1">
      <c r="A657" s="10" t="s">
        <v>108</v>
      </c>
      <c r="B657" s="64" t="s">
        <v>4342</v>
      </c>
      <c r="C657" s="65"/>
      <c r="D657" s="6"/>
      <c r="E657" s="6"/>
      <c r="F657" s="6"/>
      <c r="G657" s="6"/>
      <c r="H657" s="6"/>
    </row>
    <row r="658" spans="1:8" ht="18.75" customHeight="1">
      <c r="A658" s="10" t="s">
        <v>109</v>
      </c>
      <c r="B658" s="64" t="s">
        <v>4343</v>
      </c>
      <c r="C658" s="65"/>
      <c r="D658" s="6"/>
      <c r="E658" s="6"/>
      <c r="F658" s="6"/>
      <c r="G658" s="6"/>
      <c r="H658" s="6"/>
    </row>
    <row r="659" spans="1:8" ht="18.75" customHeight="1">
      <c r="A659" s="10" t="s">
        <v>110</v>
      </c>
      <c r="B659" s="64" t="s">
        <v>4344</v>
      </c>
      <c r="C659" s="65"/>
      <c r="D659" s="6"/>
      <c r="E659" s="6"/>
      <c r="F659" s="6"/>
      <c r="G659" s="6"/>
      <c r="H659" s="6"/>
    </row>
    <row r="660" spans="1:8" ht="18.75" customHeight="1">
      <c r="A660" s="10"/>
      <c r="B660" s="62"/>
      <c r="C660" s="63"/>
      <c r="D660" s="6"/>
      <c r="E660" s="6"/>
      <c r="F660" s="6"/>
      <c r="G660" s="6"/>
      <c r="H660" s="6"/>
    </row>
    <row r="661" spans="1:8" ht="18.75" customHeight="1" thickBot="1">
      <c r="A661" s="10"/>
      <c r="B661" s="66"/>
      <c r="C661" s="67"/>
      <c r="D661" s="6"/>
      <c r="E661" s="6"/>
      <c r="F661" s="6"/>
      <c r="G661" s="6"/>
      <c r="H661" s="6"/>
    </row>
    <row r="662" spans="1:8" ht="18.75" customHeight="1" thickBot="1">
      <c r="A662" s="11" t="s">
        <v>111</v>
      </c>
      <c r="B662" s="25"/>
      <c r="C662" s="7"/>
      <c r="D662" s="6"/>
      <c r="E662" s="6"/>
      <c r="F662" s="6"/>
      <c r="G662" s="6"/>
      <c r="H662" s="6"/>
    </row>
    <row r="663" spans="1:8" ht="18.75" customHeight="1">
      <c r="A663" s="10" t="s">
        <v>112</v>
      </c>
      <c r="B663" s="34" t="str">
        <f>_xlfn.LET(_xlpm.inp,$B$662,_xlpm.nInp,_xlfn.LET(_xlpm.raw,UPPER(TRIM($B$662)),_xlpm.clean,SUBSTITUTE(SUBSTITUTE(SUBSTITUTE(SUBSTITUTE(SUBSTITUTE(_xlpm.raw,"，",","),"、",","),"；",","),"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63" s="19"/>
      <c r="D663" s="6"/>
      <c r="E663" s="6"/>
      <c r="F663" s="6"/>
      <c r="G663" s="6"/>
      <c r="H663" s="6"/>
    </row>
    <row r="664" spans="1:8" ht="18.75" customHeight="1">
      <c r="A664" s="10" t="s">
        <v>113</v>
      </c>
      <c r="B664" s="35" t="str">
        <f>_xlfn.LET(_xlpm.inp,$B$662,_xlpm.nStd,_xlfn.LET(_xlpm.raw,UPPER(TRIM($G$654)),_xlpm.clean,SUBSTITUTE(SUBSTITUTE(SUBSTITUTE(SUBSTITUTE(SUBSTITUTE(_xlpm.raw,"，",","),"、",","),"；",","),"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4" s="18"/>
      <c r="D664" s="6"/>
      <c r="E664" s="6"/>
      <c r="F664" s="6"/>
      <c r="G664" s="6"/>
      <c r="H664" s="6"/>
    </row>
    <row r="665" spans="1:8" ht="18.75" customHeight="1">
      <c r="A665" s="37" t="s">
        <v>114</v>
      </c>
      <c r="B665" s="52" t="str">
        <f>_xlfn.LET(_xlpm.inp,$B$662,_xlpm.p,$H$654,IF(OR(LEN(TRIM(_xlpm.inp))=0,LEN(TRIM(_xlpm.p))=0,_xlpm.p=0),"",_xlpm.p))</f>
        <v/>
      </c>
      <c r="C665" s="53"/>
      <c r="D665" s="6"/>
      <c r="E665" s="6"/>
      <c r="F665" s="6"/>
      <c r="G665" s="6"/>
      <c r="H665" s="6"/>
    </row>
    <row r="666" spans="1:8" ht="18.75" customHeight="1" thickBot="1">
      <c r="A666" s="12"/>
      <c r="B666" s="54"/>
      <c r="C666" s="55"/>
      <c r="D666" s="6"/>
      <c r="E666" s="6"/>
      <c r="F666" s="6"/>
      <c r="G666" s="6"/>
      <c r="H666" s="6"/>
    </row>
    <row r="667" spans="1:8" ht="58.5" customHeight="1" thickTop="1" thickBot="1">
      <c r="A667" s="8" t="s">
        <v>3838</v>
      </c>
      <c r="B667" s="56" t="s">
        <v>4196</v>
      </c>
      <c r="C667" s="73"/>
      <c r="D667" s="6"/>
      <c r="E667" s="6"/>
      <c r="F667" s="6">
        <v>552</v>
      </c>
      <c r="G667" s="6" t="s">
        <v>14</v>
      </c>
      <c r="H667" s="6" t="s">
        <v>4197</v>
      </c>
    </row>
    <row r="668" spans="1:8" ht="18.75" customHeight="1">
      <c r="A668" s="9"/>
      <c r="B668" s="74"/>
      <c r="C668" s="75"/>
      <c r="D668" s="6"/>
      <c r="E668" s="6"/>
      <c r="F668" s="6"/>
      <c r="G668" s="6"/>
      <c r="H668" s="6"/>
    </row>
    <row r="669" spans="1:8" ht="18.75" customHeight="1">
      <c r="A669" s="10" t="s">
        <v>107</v>
      </c>
      <c r="B669" s="64" t="s">
        <v>4345</v>
      </c>
      <c r="C669" s="65"/>
      <c r="D669" s="6"/>
      <c r="E669" s="6"/>
      <c r="F669" s="6"/>
      <c r="G669" s="6"/>
      <c r="H669" s="6"/>
    </row>
    <row r="670" spans="1:8" ht="18.75" customHeight="1">
      <c r="A670" s="10" t="s">
        <v>108</v>
      </c>
      <c r="B670" s="64" t="s">
        <v>4346</v>
      </c>
      <c r="C670" s="65"/>
      <c r="D670" s="6"/>
      <c r="E670" s="6"/>
      <c r="F670" s="6"/>
      <c r="G670" s="6"/>
      <c r="H670" s="6"/>
    </row>
    <row r="671" spans="1:8" ht="18.75" customHeight="1">
      <c r="A671" s="10" t="s">
        <v>109</v>
      </c>
      <c r="B671" s="64" t="s">
        <v>4347</v>
      </c>
      <c r="C671" s="65"/>
      <c r="D671" s="6"/>
      <c r="E671" s="6"/>
      <c r="F671" s="6"/>
      <c r="G671" s="6"/>
      <c r="H671" s="6"/>
    </row>
    <row r="672" spans="1:8" ht="18.75" customHeight="1">
      <c r="A672" s="10" t="s">
        <v>110</v>
      </c>
      <c r="B672" s="64" t="s">
        <v>4348</v>
      </c>
      <c r="C672" s="65"/>
      <c r="D672" s="6"/>
      <c r="E672" s="6"/>
      <c r="F672" s="6"/>
      <c r="G672" s="6"/>
      <c r="H672" s="6"/>
    </row>
    <row r="673" spans="1:8" ht="18.75" customHeight="1">
      <c r="A673" s="10"/>
      <c r="B673" s="62"/>
      <c r="C673" s="63"/>
      <c r="D673" s="6"/>
      <c r="E673" s="6"/>
      <c r="F673" s="6"/>
      <c r="G673" s="6"/>
      <c r="H673" s="6"/>
    </row>
    <row r="674" spans="1:8" ht="18.75" customHeight="1" thickBot="1">
      <c r="A674" s="10"/>
      <c r="B674" s="66"/>
      <c r="C674" s="67"/>
      <c r="D674" s="6"/>
      <c r="E674" s="6"/>
      <c r="F674" s="6"/>
      <c r="G674" s="6"/>
      <c r="H674" s="6"/>
    </row>
    <row r="675" spans="1:8" ht="18.75" customHeight="1" thickBot="1">
      <c r="A675" s="11" t="s">
        <v>111</v>
      </c>
      <c r="B675" s="25"/>
      <c r="C675" s="7"/>
      <c r="D675" s="6"/>
      <c r="E675" s="6"/>
      <c r="F675" s="6"/>
      <c r="G675" s="6"/>
      <c r="H675" s="6"/>
    </row>
    <row r="676" spans="1:8" ht="18.75" customHeight="1">
      <c r="A676" s="10" t="s">
        <v>112</v>
      </c>
      <c r="B676" s="34" t="str">
        <f>_xlfn.LET(_xlpm.inp,$B$675,_xlpm.nInp,_xlfn.LET(_xlpm.raw,UPPER(TRIM($B$675)),_xlpm.clean,SUBSTITUTE(SUBSTITUTE(SUBSTITUTE(SUBSTITUTE(SUBSTITUTE(_xlpm.raw,"，",","),"、",","),"；",","),"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76" s="19"/>
      <c r="D676" s="6"/>
      <c r="E676" s="6"/>
      <c r="F676" s="6"/>
      <c r="G676" s="6"/>
      <c r="H676" s="6"/>
    </row>
    <row r="677" spans="1:8" ht="18.75" customHeight="1">
      <c r="A677" s="10" t="s">
        <v>113</v>
      </c>
      <c r="B677" s="35" t="str">
        <f>_xlfn.LET(_xlpm.inp,$B$675,_xlpm.nStd,_xlfn.LET(_xlpm.raw,UPPER(TRIM($G$667)),_xlpm.clean,SUBSTITUTE(SUBSTITUTE(SUBSTITUTE(SUBSTITUTE(SUBSTITUTE(_xlpm.raw,"，",","),"、",","),"；",","),"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77" s="18"/>
      <c r="D677" s="6"/>
      <c r="E677" s="6"/>
      <c r="F677" s="6"/>
      <c r="G677" s="6"/>
      <c r="H677" s="6"/>
    </row>
    <row r="678" spans="1:8" ht="18.75" customHeight="1">
      <c r="A678" s="37" t="s">
        <v>114</v>
      </c>
      <c r="B678" s="52" t="str">
        <f>_xlfn.LET(_xlpm.inp,$B$675,_xlpm.p,$H$667,IF(OR(LEN(TRIM(_xlpm.inp))=0,LEN(TRIM(_xlpm.p))=0,_xlpm.p=0),"",_xlpm.p))</f>
        <v/>
      </c>
      <c r="C678" s="53"/>
      <c r="D678" s="6"/>
      <c r="E678" s="6"/>
      <c r="F678" s="6"/>
      <c r="G678" s="6"/>
      <c r="H678" s="6"/>
    </row>
    <row r="679" spans="1:8" ht="18.75" customHeight="1" thickBot="1">
      <c r="A679" s="12"/>
      <c r="B679" s="54"/>
      <c r="C679" s="55"/>
      <c r="D679" s="6"/>
      <c r="E679" s="6"/>
      <c r="F679" s="6"/>
      <c r="G679" s="6"/>
      <c r="H679" s="6"/>
    </row>
    <row r="680" spans="1:8" ht="58.5" customHeight="1" thickTop="1" thickBot="1">
      <c r="A680" s="8" t="s">
        <v>3839</v>
      </c>
      <c r="B680" s="56" t="s">
        <v>4198</v>
      </c>
      <c r="C680" s="73"/>
      <c r="D680" s="6"/>
      <c r="E680" s="6"/>
      <c r="F680" s="6">
        <v>553</v>
      </c>
      <c r="G680" s="6" t="s">
        <v>14</v>
      </c>
      <c r="H680" s="6" t="s">
        <v>4199</v>
      </c>
    </row>
    <row r="681" spans="1:8" ht="18.75" customHeight="1">
      <c r="A681" s="9"/>
      <c r="B681" s="74"/>
      <c r="C681" s="75"/>
      <c r="D681" s="6"/>
      <c r="E681" s="6"/>
      <c r="F681" s="6"/>
      <c r="G681" s="6"/>
      <c r="H681" s="6"/>
    </row>
    <row r="682" spans="1:8" ht="18.75" customHeight="1">
      <c r="A682" s="10" t="s">
        <v>107</v>
      </c>
      <c r="B682" s="64" t="s">
        <v>4349</v>
      </c>
      <c r="C682" s="65"/>
      <c r="D682" s="6"/>
      <c r="E682" s="6"/>
      <c r="F682" s="6"/>
      <c r="G682" s="6"/>
      <c r="H682" s="6"/>
    </row>
    <row r="683" spans="1:8" ht="18.75" customHeight="1">
      <c r="A683" s="10" t="s">
        <v>108</v>
      </c>
      <c r="B683" s="64" t="s">
        <v>4350</v>
      </c>
      <c r="C683" s="65"/>
      <c r="D683" s="6"/>
      <c r="E683" s="6"/>
      <c r="F683" s="6"/>
      <c r="G683" s="6"/>
      <c r="H683" s="6"/>
    </row>
    <row r="684" spans="1:8" ht="18.75" customHeight="1">
      <c r="A684" s="10" t="s">
        <v>109</v>
      </c>
      <c r="B684" s="64" t="s">
        <v>4351</v>
      </c>
      <c r="C684" s="65"/>
      <c r="D684" s="6"/>
      <c r="E684" s="6"/>
      <c r="F684" s="6"/>
      <c r="G684" s="6"/>
      <c r="H684" s="6"/>
    </row>
    <row r="685" spans="1:8" ht="18.75" customHeight="1">
      <c r="A685" s="10" t="s">
        <v>110</v>
      </c>
      <c r="B685" s="64" t="s">
        <v>4352</v>
      </c>
      <c r="C685" s="65"/>
      <c r="D685" s="6"/>
      <c r="E685" s="6"/>
      <c r="F685" s="6"/>
      <c r="G685" s="6"/>
      <c r="H685" s="6"/>
    </row>
    <row r="686" spans="1:8" ht="18.75" customHeight="1">
      <c r="A686" s="10"/>
      <c r="B686" s="62"/>
      <c r="C686" s="63"/>
      <c r="D686" s="6"/>
      <c r="E686" s="6"/>
      <c r="F686" s="6"/>
      <c r="G686" s="6"/>
      <c r="H686" s="6"/>
    </row>
    <row r="687" spans="1:8" ht="18.75" customHeight="1" thickBot="1">
      <c r="A687" s="10"/>
      <c r="B687" s="66"/>
      <c r="C687" s="67"/>
      <c r="D687" s="6"/>
      <c r="E687" s="6"/>
      <c r="F687" s="6"/>
      <c r="G687" s="6"/>
      <c r="H687" s="6"/>
    </row>
    <row r="688" spans="1:8" ht="18.75" customHeight="1" thickBot="1">
      <c r="A688" s="11" t="s">
        <v>111</v>
      </c>
      <c r="B688" s="25"/>
      <c r="C688" s="7"/>
      <c r="D688" s="6"/>
      <c r="E688" s="6"/>
      <c r="F688" s="6"/>
      <c r="G688" s="6"/>
      <c r="H688" s="6"/>
    </row>
    <row r="689" spans="1:8" ht="18.75" customHeight="1">
      <c r="A689" s="10" t="s">
        <v>112</v>
      </c>
      <c r="B689" s="34" t="str">
        <f>_xlfn.LET(_xlpm.inp,$B$688,_xlpm.nInp,_xlfn.LET(_xlpm.raw,UPPER(TRIM($B$688)),_xlpm.clean,SUBSTITUTE(SUBSTITUTE(SUBSTITUTE(SUBSTITUTE(SUBSTITUTE(_xlpm.raw,"，",","),"、",","),"；",","),"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89" s="19"/>
      <c r="D689" s="6"/>
      <c r="E689" s="6"/>
      <c r="F689" s="6"/>
      <c r="G689" s="6"/>
      <c r="H689" s="6"/>
    </row>
    <row r="690" spans="1:8" ht="18.75" customHeight="1">
      <c r="A690" s="10" t="s">
        <v>113</v>
      </c>
      <c r="B690" s="35" t="str">
        <f>_xlfn.LET(_xlpm.inp,$B$688,_xlpm.nStd,_xlfn.LET(_xlpm.raw,UPPER(TRIM($G$680)),_xlpm.clean,SUBSTITUTE(SUBSTITUTE(SUBSTITUTE(SUBSTITUTE(SUBSTITUTE(_xlpm.raw,"，",","),"、",","),"；",","),"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90" s="18"/>
      <c r="D690" s="6"/>
      <c r="E690" s="6"/>
      <c r="F690" s="6"/>
      <c r="G690" s="6"/>
      <c r="H690" s="6"/>
    </row>
    <row r="691" spans="1:8" ht="18.75" customHeight="1">
      <c r="A691" s="37" t="s">
        <v>114</v>
      </c>
      <c r="B691" s="52" t="str">
        <f>_xlfn.LET(_xlpm.inp,$B$688,_xlpm.p,$H$680,IF(OR(LEN(TRIM(_xlpm.inp))=0,LEN(TRIM(_xlpm.p))=0,_xlpm.p=0),"",_xlpm.p))</f>
        <v/>
      </c>
      <c r="C691" s="53"/>
      <c r="D691" s="6"/>
      <c r="E691" s="6"/>
      <c r="F691" s="6"/>
      <c r="G691" s="6"/>
      <c r="H691" s="6"/>
    </row>
    <row r="692" spans="1:8" ht="18.75" customHeight="1" thickBot="1">
      <c r="A692" s="12"/>
      <c r="B692" s="54"/>
      <c r="C692" s="55"/>
      <c r="D692" s="6"/>
      <c r="E692" s="6"/>
      <c r="F692" s="6"/>
      <c r="G692" s="6"/>
      <c r="H692" s="6"/>
    </row>
    <row r="693" spans="1:8" ht="58.5" customHeight="1" thickTop="1" thickBot="1">
      <c r="A693" s="8" t="s">
        <v>3840</v>
      </c>
      <c r="B693" s="56" t="s">
        <v>4200</v>
      </c>
      <c r="C693" s="73"/>
      <c r="D693" s="6"/>
      <c r="E693" s="6"/>
      <c r="F693" s="6">
        <v>554</v>
      </c>
      <c r="G693" s="6" t="s">
        <v>16</v>
      </c>
      <c r="H693" s="6" t="s">
        <v>4201</v>
      </c>
    </row>
    <row r="694" spans="1:8" ht="18.75" customHeight="1">
      <c r="A694" s="9"/>
      <c r="B694" s="74"/>
      <c r="C694" s="75"/>
      <c r="D694" s="6"/>
      <c r="E694" s="6"/>
      <c r="F694" s="6"/>
      <c r="G694" s="6"/>
      <c r="H694" s="6"/>
    </row>
    <row r="695" spans="1:8" ht="18.75" customHeight="1">
      <c r="A695" s="10" t="s">
        <v>107</v>
      </c>
      <c r="B695" s="64" t="s">
        <v>4353</v>
      </c>
      <c r="C695" s="65"/>
      <c r="D695" s="6"/>
      <c r="E695" s="6"/>
      <c r="F695" s="6"/>
      <c r="G695" s="6"/>
      <c r="H695" s="6"/>
    </row>
    <row r="696" spans="1:8" ht="18.75" customHeight="1">
      <c r="A696" s="10" t="s">
        <v>108</v>
      </c>
      <c r="B696" s="64" t="s">
        <v>4354</v>
      </c>
      <c r="C696" s="65"/>
      <c r="D696" s="6"/>
      <c r="E696" s="6"/>
      <c r="F696" s="6"/>
      <c r="G696" s="6"/>
      <c r="H696" s="6"/>
    </row>
    <row r="697" spans="1:8" ht="18.75" customHeight="1">
      <c r="A697" s="10" t="s">
        <v>109</v>
      </c>
      <c r="B697" s="64" t="s">
        <v>4355</v>
      </c>
      <c r="C697" s="65"/>
      <c r="D697" s="6"/>
      <c r="E697" s="6"/>
      <c r="F697" s="6"/>
      <c r="G697" s="6"/>
      <c r="H697" s="6"/>
    </row>
    <row r="698" spans="1:8" ht="18.75" customHeight="1">
      <c r="A698" s="10" t="s">
        <v>110</v>
      </c>
      <c r="B698" s="64" t="s">
        <v>4356</v>
      </c>
      <c r="C698" s="65"/>
      <c r="D698" s="6"/>
      <c r="E698" s="6"/>
      <c r="F698" s="6"/>
      <c r="G698" s="6"/>
      <c r="H698" s="6"/>
    </row>
    <row r="699" spans="1:8" ht="18.75" customHeight="1">
      <c r="A699" s="10"/>
      <c r="B699" s="62"/>
      <c r="C699" s="63"/>
      <c r="D699" s="6"/>
      <c r="E699" s="6"/>
      <c r="F699" s="6"/>
      <c r="G699" s="6"/>
      <c r="H699" s="6"/>
    </row>
    <row r="700" spans="1:8" ht="18.75" customHeight="1" thickBot="1">
      <c r="A700" s="10"/>
      <c r="B700" s="66"/>
      <c r="C700" s="67"/>
      <c r="D700" s="6"/>
      <c r="E700" s="6"/>
      <c r="F700" s="6"/>
      <c r="G700" s="6"/>
      <c r="H700" s="6"/>
    </row>
    <row r="701" spans="1:8" ht="18.75" customHeight="1" thickBot="1">
      <c r="A701" s="11" t="s">
        <v>111</v>
      </c>
      <c r="B701" s="25"/>
      <c r="C701" s="7"/>
      <c r="D701" s="6"/>
      <c r="E701" s="6"/>
      <c r="F701" s="6"/>
      <c r="G701" s="6"/>
      <c r="H701" s="6"/>
    </row>
    <row r="702" spans="1:8" ht="18.75" customHeight="1">
      <c r="A702" s="10" t="s">
        <v>112</v>
      </c>
      <c r="B702" s="34" t="str">
        <f>_xlfn.LET(_xlpm.inp,$B$701,_xlpm.nInp,_xlfn.LET(_xlpm.raw,UPPER(TRIM($B$701)),_xlpm.clean,SUBSTITUTE(SUBSTITUTE(SUBSTITUTE(SUBSTITUTE(SUBSTITUTE(_xlpm.raw,"，",","),"、",","),"；",","),"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02" s="19"/>
      <c r="D702" s="6"/>
      <c r="E702" s="6"/>
      <c r="F702" s="6"/>
      <c r="G702" s="6"/>
      <c r="H702" s="6"/>
    </row>
    <row r="703" spans="1:8" ht="18.75" customHeight="1">
      <c r="A703" s="10" t="s">
        <v>113</v>
      </c>
      <c r="B703" s="35" t="str">
        <f>_xlfn.LET(_xlpm.inp,$B$701,_xlpm.nStd,_xlfn.LET(_xlpm.raw,UPPER(TRIM($G$693)),_xlpm.clean,SUBSTITUTE(SUBSTITUTE(SUBSTITUTE(SUBSTITUTE(SUBSTITUTE(_xlpm.raw,"，",","),"、",","),"；",","),"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03" s="18"/>
      <c r="D703" s="6"/>
      <c r="E703" s="6"/>
      <c r="F703" s="6"/>
      <c r="G703" s="6"/>
      <c r="H703" s="6"/>
    </row>
    <row r="704" spans="1:8" ht="18.75" customHeight="1">
      <c r="A704" s="37" t="s">
        <v>114</v>
      </c>
      <c r="B704" s="52" t="str">
        <f>_xlfn.LET(_xlpm.inp,$B$701,_xlpm.p,$H$693,IF(OR(LEN(TRIM(_xlpm.inp))=0,LEN(TRIM(_xlpm.p))=0,_xlpm.p=0),"",_xlpm.p))</f>
        <v/>
      </c>
      <c r="C704" s="53"/>
      <c r="D704" s="6"/>
      <c r="E704" s="6"/>
      <c r="F704" s="6"/>
      <c r="G704" s="6"/>
      <c r="H704" s="6"/>
    </row>
    <row r="705" spans="1:8" ht="18.75" customHeight="1" thickBot="1">
      <c r="A705" s="12"/>
      <c r="B705" s="54"/>
      <c r="C705" s="55"/>
      <c r="D705" s="6"/>
      <c r="E705" s="6"/>
      <c r="F705" s="6"/>
      <c r="G705" s="6"/>
      <c r="H705" s="6"/>
    </row>
    <row r="706" spans="1:8" ht="58.5" customHeight="1" thickTop="1" thickBot="1">
      <c r="A706" s="8" t="s">
        <v>3841</v>
      </c>
      <c r="B706" s="56" t="s">
        <v>4202</v>
      </c>
      <c r="C706" s="73"/>
      <c r="D706" s="6"/>
      <c r="E706" s="6"/>
      <c r="F706" s="6">
        <v>555</v>
      </c>
      <c r="G706" s="6" t="s">
        <v>16</v>
      </c>
      <c r="H706" s="6" t="s">
        <v>4361</v>
      </c>
    </row>
    <row r="707" spans="1:8" ht="18.75" customHeight="1">
      <c r="A707" s="9"/>
      <c r="B707" s="74"/>
      <c r="C707" s="75"/>
      <c r="D707" s="6"/>
      <c r="E707" s="6"/>
      <c r="F707" s="6"/>
      <c r="G707" s="6"/>
      <c r="H707" s="6"/>
    </row>
    <row r="708" spans="1:8" ht="18.75" customHeight="1">
      <c r="A708" s="10" t="s">
        <v>107</v>
      </c>
      <c r="B708" s="64" t="s">
        <v>4357</v>
      </c>
      <c r="C708" s="65"/>
      <c r="D708" s="6"/>
      <c r="E708" s="6"/>
      <c r="F708" s="6"/>
      <c r="G708" s="6"/>
      <c r="H708" s="6"/>
    </row>
    <row r="709" spans="1:8" ht="18.75" customHeight="1">
      <c r="A709" s="10" t="s">
        <v>108</v>
      </c>
      <c r="B709" s="64" t="s">
        <v>4358</v>
      </c>
      <c r="C709" s="65"/>
      <c r="D709" s="6"/>
      <c r="E709" s="6"/>
      <c r="F709" s="6"/>
      <c r="G709" s="6"/>
      <c r="H709" s="6"/>
    </row>
    <row r="710" spans="1:8" ht="18.75" customHeight="1">
      <c r="A710" s="10" t="s">
        <v>109</v>
      </c>
      <c r="B710" s="64" t="s">
        <v>4359</v>
      </c>
      <c r="C710" s="65"/>
      <c r="D710" s="6"/>
      <c r="E710" s="6"/>
      <c r="F710" s="6"/>
      <c r="G710" s="6"/>
      <c r="H710" s="6"/>
    </row>
    <row r="711" spans="1:8" ht="18.75" customHeight="1">
      <c r="A711" s="10" t="s">
        <v>110</v>
      </c>
      <c r="B711" s="64" t="s">
        <v>4360</v>
      </c>
      <c r="C711" s="65"/>
      <c r="D711" s="6"/>
      <c r="E711" s="6"/>
      <c r="F711" s="6"/>
      <c r="G711" s="6"/>
      <c r="H711" s="6"/>
    </row>
    <row r="712" spans="1:8" ht="18.75" customHeight="1">
      <c r="A712" s="10"/>
      <c r="B712" s="62"/>
      <c r="C712" s="63"/>
      <c r="D712" s="6"/>
      <c r="E712" s="6"/>
      <c r="F712" s="6"/>
      <c r="G712" s="6"/>
      <c r="H712" s="6"/>
    </row>
    <row r="713" spans="1:8" ht="18.75" customHeight="1" thickBot="1">
      <c r="A713" s="10"/>
      <c r="B713" s="66"/>
      <c r="C713" s="67"/>
      <c r="D713" s="6"/>
      <c r="E713" s="6"/>
      <c r="F713" s="6"/>
      <c r="G713" s="6"/>
      <c r="H713" s="6"/>
    </row>
    <row r="714" spans="1:8" ht="18.75" customHeight="1" thickBot="1">
      <c r="A714" s="11" t="s">
        <v>111</v>
      </c>
      <c r="B714" s="25"/>
      <c r="C714" s="7"/>
      <c r="D714" s="6"/>
      <c r="E714" s="6"/>
      <c r="F714" s="6"/>
      <c r="G714" s="6"/>
      <c r="H714" s="6"/>
    </row>
    <row r="715" spans="1:8" ht="18.75" customHeight="1">
      <c r="A715" s="10" t="s">
        <v>112</v>
      </c>
      <c r="B715" s="34" t="str">
        <f>_xlfn.LET(_xlpm.inp,$B$714,_xlpm.nInp,_xlfn.LET(_xlpm.raw,UPPER(TRIM($B$714)),_xlpm.clean,SUBSTITUTE(SUBSTITUTE(SUBSTITUTE(SUBSTITUTE(SUBSTITUTE(_xlpm.raw,"，",","),"、",","),"；",","),"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15" s="19"/>
      <c r="D715" s="6"/>
      <c r="E715" s="6"/>
      <c r="F715" s="6"/>
      <c r="G715" s="6"/>
      <c r="H715" s="6"/>
    </row>
    <row r="716" spans="1:8" ht="18.75" customHeight="1">
      <c r="A716" s="10" t="s">
        <v>113</v>
      </c>
      <c r="B716" s="35" t="str">
        <f>_xlfn.LET(_xlpm.inp,$B$714,_xlpm.nStd,_xlfn.LET(_xlpm.raw,UPPER(TRIM($G$706)),_xlpm.clean,SUBSTITUTE(SUBSTITUTE(SUBSTITUTE(SUBSTITUTE(SUBSTITUTE(_xlpm.raw,"，",","),"、",","),"；",","),"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16" s="18"/>
      <c r="D716" s="6"/>
      <c r="E716" s="6"/>
      <c r="F716" s="6"/>
      <c r="G716" s="6"/>
      <c r="H716" s="6"/>
    </row>
    <row r="717" spans="1:8" ht="18.75" customHeight="1">
      <c r="A717" s="37" t="s">
        <v>114</v>
      </c>
      <c r="B717" s="52" t="str">
        <f>_xlfn.LET(_xlpm.inp,$B$714,_xlpm.p,$H$706,IF(OR(LEN(TRIM(_xlpm.inp))=0,LEN(TRIM(_xlpm.p))=0,_xlpm.p=0),"",_xlpm.p))</f>
        <v/>
      </c>
      <c r="C717" s="53"/>
      <c r="D717" s="6"/>
      <c r="E717" s="6"/>
      <c r="F717" s="6"/>
      <c r="G717" s="6"/>
      <c r="H717" s="6"/>
    </row>
    <row r="718" spans="1:8" ht="18.75" customHeight="1" thickBot="1">
      <c r="A718" s="12"/>
      <c r="B718" s="54"/>
      <c r="C718" s="55"/>
      <c r="D718" s="6"/>
      <c r="E718" s="6"/>
      <c r="F718" s="6"/>
      <c r="G718" s="6"/>
      <c r="H718" s="6"/>
    </row>
    <row r="719" spans="1:8" ht="58.5" customHeight="1" thickTop="1" thickBot="1">
      <c r="A719" s="8" t="s">
        <v>3842</v>
      </c>
      <c r="B719" s="56" t="s">
        <v>4203</v>
      </c>
      <c r="C719" s="73"/>
      <c r="D719" s="6"/>
      <c r="E719" s="6"/>
      <c r="F719" s="6">
        <v>556</v>
      </c>
      <c r="G719" s="6" t="s">
        <v>16</v>
      </c>
      <c r="H719" s="6" t="s">
        <v>4204</v>
      </c>
    </row>
    <row r="720" spans="1:8" ht="18.75" customHeight="1">
      <c r="A720" s="9"/>
      <c r="B720" s="74"/>
      <c r="C720" s="75"/>
      <c r="D720" s="6"/>
      <c r="E720" s="6"/>
      <c r="F720" s="6"/>
      <c r="G720" s="6"/>
      <c r="H720" s="6"/>
    </row>
    <row r="721" spans="1:8" ht="18.75" customHeight="1">
      <c r="A721" s="10" t="s">
        <v>107</v>
      </c>
      <c r="B721" s="64" t="s">
        <v>4362</v>
      </c>
      <c r="C721" s="65"/>
      <c r="D721" s="6"/>
      <c r="E721" s="6"/>
      <c r="F721" s="6"/>
      <c r="G721" s="6"/>
      <c r="H721" s="6"/>
    </row>
    <row r="722" spans="1:8" ht="18.75" customHeight="1">
      <c r="A722" s="10" t="s">
        <v>108</v>
      </c>
      <c r="B722" s="64" t="s">
        <v>4363</v>
      </c>
      <c r="C722" s="65"/>
      <c r="D722" s="6"/>
      <c r="E722" s="6"/>
      <c r="F722" s="6"/>
      <c r="G722" s="6"/>
      <c r="H722" s="6"/>
    </row>
    <row r="723" spans="1:8" ht="18.75" customHeight="1">
      <c r="A723" s="10" t="s">
        <v>109</v>
      </c>
      <c r="B723" s="64" t="s">
        <v>4364</v>
      </c>
      <c r="C723" s="65"/>
      <c r="D723" s="6"/>
      <c r="E723" s="6"/>
      <c r="F723" s="6"/>
      <c r="G723" s="6"/>
      <c r="H723" s="6"/>
    </row>
    <row r="724" spans="1:8" ht="18.75" customHeight="1">
      <c r="A724" s="10" t="s">
        <v>110</v>
      </c>
      <c r="B724" s="64" t="s">
        <v>4365</v>
      </c>
      <c r="C724" s="65"/>
      <c r="D724" s="6"/>
      <c r="E724" s="6"/>
      <c r="F724" s="6"/>
      <c r="G724" s="6"/>
      <c r="H724" s="6"/>
    </row>
    <row r="725" spans="1:8" ht="18.75" customHeight="1">
      <c r="A725" s="10"/>
      <c r="B725" s="62"/>
      <c r="C725" s="63"/>
      <c r="D725" s="6"/>
      <c r="E725" s="6"/>
      <c r="F725" s="6"/>
      <c r="G725" s="6"/>
      <c r="H725" s="6"/>
    </row>
    <row r="726" spans="1:8" ht="18.75" customHeight="1" thickBot="1">
      <c r="A726" s="10"/>
      <c r="B726" s="66"/>
      <c r="C726" s="67"/>
      <c r="D726" s="6"/>
      <c r="E726" s="6"/>
      <c r="F726" s="6"/>
      <c r="G726" s="6"/>
      <c r="H726" s="6"/>
    </row>
    <row r="727" spans="1:8" ht="18.75" customHeight="1" thickBot="1">
      <c r="A727" s="11" t="s">
        <v>111</v>
      </c>
      <c r="B727" s="25"/>
      <c r="C727" s="7"/>
      <c r="D727" s="6"/>
      <c r="E727" s="6"/>
      <c r="F727" s="6"/>
      <c r="G727" s="6"/>
      <c r="H727" s="6"/>
    </row>
    <row r="728" spans="1:8" ht="18.75" customHeight="1">
      <c r="A728" s="10" t="s">
        <v>112</v>
      </c>
      <c r="B728" s="34" t="str">
        <f>_xlfn.LET(_xlpm.inp,$B$727,_xlpm.nInp,_xlfn.LET(_xlpm.raw,UPPER(TRIM($B$727)),_xlpm.clean,SUBSTITUTE(SUBSTITUTE(SUBSTITUTE(SUBSTITUTE(SUBSTITUTE(_xlpm.raw,"，",","),"、",","),"；",","),"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28" s="19"/>
      <c r="D728" s="6"/>
      <c r="E728" s="6"/>
      <c r="F728" s="6"/>
      <c r="G728" s="6"/>
      <c r="H728" s="6"/>
    </row>
    <row r="729" spans="1:8" ht="18.75" customHeight="1">
      <c r="A729" s="10" t="s">
        <v>113</v>
      </c>
      <c r="B729" s="35" t="str">
        <f>_xlfn.LET(_xlpm.inp,$B$727,_xlpm.nStd,_xlfn.LET(_xlpm.raw,UPPER(TRIM($G$719)),_xlpm.clean,SUBSTITUTE(SUBSTITUTE(SUBSTITUTE(SUBSTITUTE(SUBSTITUTE(_xlpm.raw,"，",","),"、",","),"；",","),"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29" s="18"/>
      <c r="D729" s="6"/>
      <c r="E729" s="6"/>
      <c r="F729" s="6"/>
      <c r="G729" s="6"/>
      <c r="H729" s="6"/>
    </row>
    <row r="730" spans="1:8" ht="18.75" customHeight="1">
      <c r="A730" s="37" t="s">
        <v>114</v>
      </c>
      <c r="B730" s="52" t="str">
        <f>_xlfn.LET(_xlpm.inp,$B$727,_xlpm.p,$H$719,IF(OR(LEN(TRIM(_xlpm.inp))=0,LEN(TRIM(_xlpm.p))=0,_xlpm.p=0),"",_xlpm.p))</f>
        <v/>
      </c>
      <c r="C730" s="53"/>
      <c r="D730" s="6"/>
      <c r="E730" s="6"/>
      <c r="F730" s="6"/>
      <c r="G730" s="6"/>
      <c r="H730" s="6"/>
    </row>
    <row r="731" spans="1:8" ht="18.75" customHeight="1" thickBot="1">
      <c r="A731" s="12"/>
      <c r="B731" s="54"/>
      <c r="C731" s="55"/>
      <c r="D731" s="6"/>
      <c r="E731" s="6"/>
      <c r="F731" s="6"/>
      <c r="G731" s="6"/>
      <c r="H731" s="6"/>
    </row>
    <row r="732" spans="1:8" ht="58.5" customHeight="1" thickTop="1" thickBot="1">
      <c r="A732" s="8" t="s">
        <v>3843</v>
      </c>
      <c r="B732" s="56" t="s">
        <v>4366</v>
      </c>
      <c r="C732" s="73"/>
      <c r="D732" s="6"/>
      <c r="E732" s="6"/>
      <c r="F732" s="6">
        <v>557</v>
      </c>
      <c r="G732" s="6" t="s">
        <v>17</v>
      </c>
      <c r="H732" s="6"/>
    </row>
    <row r="733" spans="1:8" ht="18.75" customHeight="1">
      <c r="A733" s="9"/>
      <c r="B733" s="74"/>
      <c r="C733" s="75"/>
      <c r="D733" s="6"/>
      <c r="E733" s="6"/>
      <c r="F733" s="6"/>
      <c r="G733" s="6"/>
      <c r="H733" s="6"/>
    </row>
    <row r="734" spans="1:8" ht="18.75" customHeight="1">
      <c r="A734" s="10" t="s">
        <v>107</v>
      </c>
      <c r="B734" s="64" t="s">
        <v>4367</v>
      </c>
      <c r="C734" s="65"/>
      <c r="D734" s="6"/>
      <c r="E734" s="6"/>
      <c r="F734" s="6"/>
      <c r="G734" s="6"/>
      <c r="H734" s="6"/>
    </row>
    <row r="735" spans="1:8" ht="18.75" customHeight="1">
      <c r="A735" s="10" t="s">
        <v>108</v>
      </c>
      <c r="B735" s="64" t="s">
        <v>4368</v>
      </c>
      <c r="C735" s="65"/>
      <c r="D735" s="6"/>
      <c r="E735" s="6"/>
      <c r="F735" s="6"/>
      <c r="G735" s="6"/>
      <c r="H735" s="6"/>
    </row>
    <row r="736" spans="1:8" ht="18.75" customHeight="1">
      <c r="A736" s="10" t="s">
        <v>109</v>
      </c>
      <c r="B736" s="64" t="s">
        <v>4369</v>
      </c>
      <c r="C736" s="65"/>
      <c r="D736" s="6"/>
      <c r="E736" s="6"/>
      <c r="F736" s="6"/>
      <c r="G736" s="6"/>
      <c r="H736" s="6"/>
    </row>
    <row r="737" spans="1:8" ht="18.75" customHeight="1">
      <c r="A737" s="10" t="s">
        <v>110</v>
      </c>
      <c r="B737" s="64" t="s">
        <v>4370</v>
      </c>
      <c r="C737" s="65"/>
      <c r="D737" s="6"/>
      <c r="E737" s="6"/>
      <c r="F737" s="6"/>
      <c r="G737" s="6"/>
      <c r="H737" s="6"/>
    </row>
    <row r="738" spans="1:8" ht="18.75" customHeight="1">
      <c r="A738" s="10"/>
      <c r="B738" s="62"/>
      <c r="C738" s="63"/>
      <c r="D738" s="6"/>
      <c r="E738" s="6"/>
      <c r="F738" s="6"/>
      <c r="G738" s="6"/>
      <c r="H738" s="6"/>
    </row>
    <row r="739" spans="1:8" ht="18.75" customHeight="1" thickBot="1">
      <c r="A739" s="10"/>
      <c r="B739" s="66"/>
      <c r="C739" s="67"/>
      <c r="D739" s="6"/>
      <c r="E739" s="6"/>
      <c r="F739" s="6"/>
      <c r="G739" s="6"/>
      <c r="H739" s="6"/>
    </row>
    <row r="740" spans="1:8" ht="18.75" customHeight="1" thickBot="1">
      <c r="A740" s="11" t="s">
        <v>111</v>
      </c>
      <c r="B740" s="25"/>
      <c r="C740" s="7"/>
      <c r="D740" s="6"/>
      <c r="E740" s="6"/>
      <c r="F740" s="6"/>
      <c r="G740" s="6"/>
      <c r="H740" s="6"/>
    </row>
    <row r="741" spans="1:8" ht="18.75" customHeight="1">
      <c r="A741" s="10" t="s">
        <v>112</v>
      </c>
      <c r="B741" s="34" t="str">
        <f>_xlfn.LET(_xlpm.inp,$B$740,_xlpm.nInp,_xlfn.LET(_xlpm.raw,UPPER(TRIM($B$740)),_xlpm.clean,SUBSTITUTE(SUBSTITUTE(SUBSTITUTE(SUBSTITUTE(SUBSTITUTE(_xlpm.raw,"，",","),"、",","),"；",","),"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41" s="19"/>
      <c r="D741" s="6"/>
      <c r="E741" s="6"/>
      <c r="F741" s="6"/>
      <c r="G741" s="6"/>
      <c r="H741" s="6"/>
    </row>
    <row r="742" spans="1:8" ht="18.75" customHeight="1">
      <c r="A742" s="10" t="s">
        <v>113</v>
      </c>
      <c r="B742" s="35" t="str">
        <f>_xlfn.LET(_xlpm.inp,$B$740,_xlpm.nStd,_xlfn.LET(_xlpm.raw,UPPER(TRIM($G$732)),_xlpm.clean,SUBSTITUTE(SUBSTITUTE(SUBSTITUTE(SUBSTITUTE(SUBSTITUTE(_xlpm.raw,"，",","),"、",","),"；",","),"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42" s="18"/>
      <c r="D742" s="6"/>
      <c r="E742" s="6"/>
      <c r="F742" s="6"/>
      <c r="G742" s="6"/>
      <c r="H742" s="6"/>
    </row>
    <row r="743" spans="1:8" ht="18.75" customHeight="1">
      <c r="A743" s="37" t="s">
        <v>114</v>
      </c>
      <c r="B743" s="52" t="str">
        <f>_xlfn.LET(_xlpm.inp,$B$740,_xlpm.p,$H$732,IF(OR(LEN(TRIM(_xlpm.inp))=0,LEN(TRIM(_xlpm.p))=0,_xlpm.p=0),"",_xlpm.p))</f>
        <v/>
      </c>
      <c r="C743" s="53"/>
      <c r="D743" s="6"/>
      <c r="E743" s="6"/>
      <c r="F743" s="6"/>
      <c r="G743" s="6"/>
      <c r="H743" s="6"/>
    </row>
    <row r="744" spans="1:8" ht="18.75" customHeight="1" thickBot="1">
      <c r="A744" s="12"/>
      <c r="B744" s="54"/>
      <c r="C744" s="55"/>
      <c r="D744" s="6"/>
      <c r="E744" s="6"/>
      <c r="F744" s="6"/>
      <c r="G744" s="6"/>
      <c r="H744" s="6"/>
    </row>
    <row r="745" spans="1:8" ht="58.5" customHeight="1" thickTop="1" thickBot="1">
      <c r="A745" s="8" t="s">
        <v>3844</v>
      </c>
      <c r="B745" s="56" t="s">
        <v>4205</v>
      </c>
      <c r="C745" s="73"/>
      <c r="D745" s="6"/>
      <c r="E745" s="6"/>
      <c r="F745" s="6">
        <v>558</v>
      </c>
      <c r="G745" s="6" t="s">
        <v>15</v>
      </c>
      <c r="H745" s="6" t="s">
        <v>4206</v>
      </c>
    </row>
    <row r="746" spans="1:8" ht="18.75" customHeight="1">
      <c r="A746" s="9"/>
      <c r="B746" s="74"/>
      <c r="C746" s="75"/>
      <c r="D746" s="6"/>
      <c r="E746" s="6"/>
      <c r="F746" s="6"/>
      <c r="G746" s="6"/>
      <c r="H746" s="6"/>
    </row>
    <row r="747" spans="1:8" ht="18.75" customHeight="1">
      <c r="A747" s="10" t="s">
        <v>107</v>
      </c>
      <c r="B747" s="64" t="s">
        <v>4371</v>
      </c>
      <c r="C747" s="65"/>
      <c r="D747" s="6"/>
      <c r="E747" s="6"/>
      <c r="F747" s="6"/>
      <c r="G747" s="6"/>
      <c r="H747" s="6"/>
    </row>
    <row r="748" spans="1:8" ht="18.75" customHeight="1">
      <c r="A748" s="10" t="s">
        <v>108</v>
      </c>
      <c r="B748" s="64" t="s">
        <v>4372</v>
      </c>
      <c r="C748" s="65"/>
      <c r="D748" s="6"/>
      <c r="E748" s="6"/>
      <c r="F748" s="6"/>
      <c r="G748" s="6"/>
      <c r="H748" s="6"/>
    </row>
    <row r="749" spans="1:8" ht="18.75" customHeight="1">
      <c r="A749" s="10" t="s">
        <v>109</v>
      </c>
      <c r="B749" s="64" t="s">
        <v>4373</v>
      </c>
      <c r="C749" s="65"/>
      <c r="D749" s="6"/>
      <c r="E749" s="6"/>
      <c r="F749" s="6"/>
      <c r="G749" s="6"/>
      <c r="H749" s="6"/>
    </row>
    <row r="750" spans="1:8" ht="18.75" customHeight="1">
      <c r="A750" s="10" t="s">
        <v>110</v>
      </c>
      <c r="B750" s="64" t="s">
        <v>4374</v>
      </c>
      <c r="C750" s="65"/>
      <c r="D750" s="6"/>
      <c r="E750" s="6"/>
      <c r="F750" s="6"/>
      <c r="G750" s="6"/>
      <c r="H750" s="6"/>
    </row>
    <row r="751" spans="1:8" ht="18.75" customHeight="1">
      <c r="A751" s="10"/>
      <c r="B751" s="62"/>
      <c r="C751" s="63"/>
      <c r="D751" s="6"/>
      <c r="E751" s="6"/>
      <c r="F751" s="6"/>
      <c r="G751" s="6"/>
      <c r="H751" s="6"/>
    </row>
    <row r="752" spans="1:8" ht="18.75" customHeight="1" thickBot="1">
      <c r="A752" s="10"/>
      <c r="B752" s="66"/>
      <c r="C752" s="67"/>
      <c r="D752" s="6"/>
      <c r="E752" s="6"/>
      <c r="F752" s="6"/>
      <c r="G752" s="6"/>
      <c r="H752" s="6"/>
    </row>
    <row r="753" spans="1:8" ht="18.75" customHeight="1" thickBot="1">
      <c r="A753" s="11" t="s">
        <v>111</v>
      </c>
      <c r="B753" s="25"/>
      <c r="C753" s="7"/>
      <c r="D753" s="6"/>
      <c r="E753" s="6"/>
      <c r="F753" s="6"/>
      <c r="G753" s="6"/>
      <c r="H753" s="6"/>
    </row>
    <row r="754" spans="1:8" ht="18.75" customHeight="1">
      <c r="A754" s="10" t="s">
        <v>112</v>
      </c>
      <c r="B754" s="34" t="str">
        <f>_xlfn.LET(_xlpm.inp,$B$753,_xlpm.nInp,_xlfn.LET(_xlpm.raw,UPPER(TRIM($B$753)),_xlpm.clean,SUBSTITUTE(SUBSTITUTE(SUBSTITUTE(SUBSTITUTE(SUBSTITUTE(_xlpm.raw,"，",","),"、",","),"；",","),"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54" s="19"/>
      <c r="D754" s="6"/>
      <c r="E754" s="6"/>
      <c r="F754" s="6"/>
      <c r="G754" s="6"/>
      <c r="H754" s="6"/>
    </row>
    <row r="755" spans="1:8" ht="18.75" customHeight="1">
      <c r="A755" s="10" t="s">
        <v>113</v>
      </c>
      <c r="B755" s="35" t="str">
        <f>_xlfn.LET(_xlpm.inp,$B$753,_xlpm.nStd,_xlfn.LET(_xlpm.raw,UPPER(TRIM($G$745)),_xlpm.clean,SUBSTITUTE(SUBSTITUTE(SUBSTITUTE(SUBSTITUTE(SUBSTITUTE(_xlpm.raw,"，",","),"、",","),"；",","),"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55" s="18"/>
      <c r="D755" s="6"/>
      <c r="E755" s="6"/>
      <c r="F755" s="6"/>
      <c r="G755" s="6"/>
      <c r="H755" s="6"/>
    </row>
    <row r="756" spans="1:8" ht="18.75" customHeight="1">
      <c r="A756" s="37" t="s">
        <v>114</v>
      </c>
      <c r="B756" s="52" t="str">
        <f>_xlfn.LET(_xlpm.inp,$B$753,_xlpm.p,$H$745,IF(OR(LEN(TRIM(_xlpm.inp))=0,LEN(TRIM(_xlpm.p))=0,_xlpm.p=0),"",_xlpm.p))</f>
        <v/>
      </c>
      <c r="C756" s="53"/>
      <c r="D756" s="6"/>
      <c r="E756" s="6"/>
      <c r="F756" s="6"/>
      <c r="G756" s="6"/>
      <c r="H756" s="6"/>
    </row>
    <row r="757" spans="1:8" ht="18.75" customHeight="1" thickBot="1">
      <c r="A757" s="12"/>
      <c r="B757" s="54"/>
      <c r="C757" s="55"/>
      <c r="D757" s="6"/>
      <c r="E757" s="6"/>
      <c r="F757" s="6"/>
      <c r="G757" s="6"/>
      <c r="H757" s="6"/>
    </row>
    <row r="758" spans="1:8" ht="58.5" customHeight="1" thickTop="1" thickBot="1">
      <c r="A758" s="8" t="s">
        <v>3845</v>
      </c>
      <c r="B758" s="56" t="s">
        <v>4207</v>
      </c>
      <c r="C758" s="73"/>
      <c r="D758" s="6"/>
      <c r="E758" s="6"/>
      <c r="F758" s="6">
        <v>559</v>
      </c>
      <c r="G758" s="6" t="s">
        <v>15</v>
      </c>
      <c r="H758" s="6" t="s">
        <v>4208</v>
      </c>
    </row>
    <row r="759" spans="1:8" ht="18.75" customHeight="1">
      <c r="A759" s="9"/>
      <c r="B759" s="74"/>
      <c r="C759" s="75"/>
      <c r="D759" s="6"/>
      <c r="E759" s="6"/>
      <c r="F759" s="6"/>
      <c r="G759" s="6"/>
      <c r="H759" s="6"/>
    </row>
    <row r="760" spans="1:8" ht="18.75" customHeight="1">
      <c r="A760" s="10" t="s">
        <v>107</v>
      </c>
      <c r="B760" s="64" t="s">
        <v>4375</v>
      </c>
      <c r="C760" s="65"/>
      <c r="D760" s="6"/>
      <c r="E760" s="6"/>
      <c r="F760" s="6"/>
      <c r="G760" s="6"/>
      <c r="H760" s="6"/>
    </row>
    <row r="761" spans="1:8" ht="18.75" customHeight="1">
      <c r="A761" s="10" t="s">
        <v>108</v>
      </c>
      <c r="B761" s="64" t="s">
        <v>4376</v>
      </c>
      <c r="C761" s="65"/>
      <c r="D761" s="6"/>
      <c r="E761" s="6"/>
      <c r="F761" s="6"/>
      <c r="G761" s="6"/>
      <c r="H761" s="6"/>
    </row>
    <row r="762" spans="1:8" ht="18.75" customHeight="1">
      <c r="A762" s="10" t="s">
        <v>109</v>
      </c>
      <c r="B762" s="64" t="s">
        <v>4377</v>
      </c>
      <c r="C762" s="65"/>
      <c r="D762" s="6"/>
      <c r="E762" s="6"/>
      <c r="F762" s="6"/>
      <c r="G762" s="6"/>
      <c r="H762" s="6"/>
    </row>
    <row r="763" spans="1:8" ht="18.75" customHeight="1">
      <c r="A763" s="10" t="s">
        <v>110</v>
      </c>
      <c r="B763" s="64" t="s">
        <v>4378</v>
      </c>
      <c r="C763" s="65"/>
      <c r="D763" s="6"/>
      <c r="E763" s="6"/>
      <c r="F763" s="6"/>
      <c r="G763" s="6"/>
      <c r="H763" s="6"/>
    </row>
    <row r="764" spans="1:8" ht="18.75" customHeight="1">
      <c r="A764" s="10"/>
      <c r="B764" s="62"/>
      <c r="C764" s="63"/>
      <c r="D764" s="6"/>
      <c r="E764" s="6"/>
      <c r="F764" s="6"/>
      <c r="G764" s="6"/>
      <c r="H764" s="6"/>
    </row>
    <row r="765" spans="1:8" ht="18.75" customHeight="1" thickBot="1">
      <c r="A765" s="10"/>
      <c r="B765" s="66"/>
      <c r="C765" s="67"/>
      <c r="D765" s="6"/>
      <c r="E765" s="6"/>
      <c r="F765" s="6"/>
      <c r="G765" s="6"/>
      <c r="H765" s="6"/>
    </row>
    <row r="766" spans="1:8" ht="18.75" customHeight="1" thickBot="1">
      <c r="A766" s="11" t="s">
        <v>111</v>
      </c>
      <c r="B766" s="25"/>
      <c r="C766" s="7"/>
      <c r="D766" s="6"/>
      <c r="E766" s="6"/>
      <c r="F766" s="6"/>
      <c r="G766" s="6"/>
      <c r="H766" s="6"/>
    </row>
    <row r="767" spans="1:8" ht="18.75" customHeight="1">
      <c r="A767" s="10" t="s">
        <v>112</v>
      </c>
      <c r="B767" s="34" t="str">
        <f>_xlfn.LET(_xlpm.inp,$B$766,_xlpm.nInp,_xlfn.LET(_xlpm.raw,UPPER(TRIM($B$766)),_xlpm.clean,SUBSTITUTE(SUBSTITUTE(SUBSTITUTE(SUBSTITUTE(SUBSTITUTE(_xlpm.raw,"，",","),"、",","),"；",","),"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67" s="19"/>
      <c r="D767" s="6"/>
      <c r="E767" s="6"/>
      <c r="F767" s="6"/>
      <c r="G767" s="6"/>
      <c r="H767" s="6"/>
    </row>
    <row r="768" spans="1:8" ht="18.75" customHeight="1">
      <c r="A768" s="10" t="s">
        <v>113</v>
      </c>
      <c r="B768" s="35" t="str">
        <f>_xlfn.LET(_xlpm.inp,$B$766,_xlpm.nStd,_xlfn.LET(_xlpm.raw,UPPER(TRIM($G$758)),_xlpm.clean,SUBSTITUTE(SUBSTITUTE(SUBSTITUTE(SUBSTITUTE(SUBSTITUTE(_xlpm.raw,"，",","),"、",","),"；",","),"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68" s="18"/>
      <c r="D768" s="6"/>
      <c r="E768" s="6"/>
      <c r="F768" s="6"/>
      <c r="G768" s="6"/>
      <c r="H768" s="6"/>
    </row>
    <row r="769" spans="1:8" ht="18.75" customHeight="1">
      <c r="A769" s="37" t="s">
        <v>114</v>
      </c>
      <c r="B769" s="52" t="str">
        <f>_xlfn.LET(_xlpm.inp,$B$766,_xlpm.p,$H$758,IF(OR(LEN(TRIM(_xlpm.inp))=0,LEN(TRIM(_xlpm.p))=0,_xlpm.p=0),"",_xlpm.p))</f>
        <v/>
      </c>
      <c r="C769" s="53"/>
      <c r="D769" s="6"/>
      <c r="E769" s="6"/>
      <c r="F769" s="6"/>
      <c r="G769" s="6"/>
      <c r="H769" s="6"/>
    </row>
    <row r="770" spans="1:8" ht="18.75" customHeight="1" thickBot="1">
      <c r="A770" s="12"/>
      <c r="B770" s="54"/>
      <c r="C770" s="55"/>
      <c r="D770" s="6"/>
      <c r="E770" s="6"/>
      <c r="F770" s="6"/>
      <c r="G770" s="6"/>
      <c r="H770" s="6"/>
    </row>
    <row r="771" spans="1:8" ht="58.5" customHeight="1" thickTop="1" thickBot="1">
      <c r="A771" s="8" t="s">
        <v>3846</v>
      </c>
      <c r="B771" s="56" t="s">
        <v>4209</v>
      </c>
      <c r="C771" s="73"/>
      <c r="D771" s="6"/>
      <c r="E771" s="6"/>
      <c r="F771" s="6">
        <v>560</v>
      </c>
      <c r="G771" s="6" t="s">
        <v>15</v>
      </c>
      <c r="H771" s="6" t="s">
        <v>4210</v>
      </c>
    </row>
    <row r="772" spans="1:8" ht="18.75" customHeight="1">
      <c r="A772" s="9"/>
      <c r="B772" s="74"/>
      <c r="C772" s="75"/>
      <c r="D772" s="6"/>
      <c r="E772" s="6"/>
      <c r="F772" s="6"/>
      <c r="G772" s="6"/>
      <c r="H772" s="6"/>
    </row>
    <row r="773" spans="1:8" ht="18.75" customHeight="1">
      <c r="A773" s="10" t="s">
        <v>107</v>
      </c>
      <c r="B773" s="64" t="s">
        <v>4379</v>
      </c>
      <c r="C773" s="65"/>
      <c r="D773" s="6"/>
      <c r="E773" s="6"/>
      <c r="F773" s="6"/>
      <c r="G773" s="6"/>
      <c r="H773" s="6"/>
    </row>
    <row r="774" spans="1:8" ht="18.75" customHeight="1">
      <c r="A774" s="10" t="s">
        <v>108</v>
      </c>
      <c r="B774" s="64" t="s">
        <v>4380</v>
      </c>
      <c r="C774" s="65"/>
      <c r="D774" s="6"/>
      <c r="E774" s="6"/>
      <c r="F774" s="6"/>
      <c r="G774" s="6"/>
      <c r="H774" s="6"/>
    </row>
    <row r="775" spans="1:8" ht="18.75" customHeight="1">
      <c r="A775" s="10" t="s">
        <v>109</v>
      </c>
      <c r="B775" s="64" t="s">
        <v>4381</v>
      </c>
      <c r="C775" s="65"/>
      <c r="D775" s="6"/>
      <c r="E775" s="6"/>
      <c r="F775" s="6"/>
      <c r="G775" s="6"/>
      <c r="H775" s="6"/>
    </row>
    <row r="776" spans="1:8" ht="18.75" customHeight="1">
      <c r="A776" s="10" t="s">
        <v>110</v>
      </c>
      <c r="B776" s="64" t="s">
        <v>4382</v>
      </c>
      <c r="C776" s="65"/>
      <c r="D776" s="6"/>
      <c r="E776" s="6"/>
      <c r="F776" s="6"/>
      <c r="G776" s="6"/>
      <c r="H776" s="6"/>
    </row>
    <row r="777" spans="1:8" ht="18.75" customHeight="1">
      <c r="A777" s="10"/>
      <c r="B777" s="62"/>
      <c r="C777" s="63"/>
      <c r="D777" s="6"/>
      <c r="E777" s="6"/>
      <c r="F777" s="6"/>
      <c r="G777" s="6"/>
      <c r="H777" s="6"/>
    </row>
    <row r="778" spans="1:8" ht="18.75" customHeight="1" thickBot="1">
      <c r="A778" s="10"/>
      <c r="B778" s="66"/>
      <c r="C778" s="67"/>
      <c r="D778" s="6"/>
      <c r="E778" s="6"/>
      <c r="F778" s="6"/>
      <c r="G778" s="6"/>
      <c r="H778" s="6"/>
    </row>
    <row r="779" spans="1:8" ht="18.75" customHeight="1" thickBot="1">
      <c r="A779" s="11" t="s">
        <v>111</v>
      </c>
      <c r="B779" s="25"/>
      <c r="C779" s="7"/>
      <c r="D779" s="6"/>
      <c r="E779" s="6"/>
      <c r="F779" s="6"/>
      <c r="G779" s="6"/>
      <c r="H779" s="6"/>
    </row>
    <row r="780" spans="1:8" ht="18.75" customHeight="1">
      <c r="A780" s="10" t="s">
        <v>112</v>
      </c>
      <c r="B780" s="34" t="str">
        <f>_xlfn.LET(_xlpm.inp,$B$779,_xlpm.nInp,_xlfn.LET(_xlpm.raw,UPPER(TRIM($B$779)),_xlpm.clean,SUBSTITUTE(SUBSTITUTE(SUBSTITUTE(SUBSTITUTE(SUBSTITUTE(_xlpm.raw,"，",","),"、",","),"；",","),"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0" s="19"/>
      <c r="D780" s="6"/>
      <c r="E780" s="6"/>
      <c r="F780" s="6"/>
      <c r="G780" s="6"/>
      <c r="H780" s="6"/>
    </row>
    <row r="781" spans="1:8" ht="18.75" customHeight="1">
      <c r="A781" s="10" t="s">
        <v>113</v>
      </c>
      <c r="B781" s="35" t="str">
        <f>_xlfn.LET(_xlpm.inp,$B$779,_xlpm.nStd,_xlfn.LET(_xlpm.raw,UPPER(TRIM($G$771)),_xlpm.clean,SUBSTITUTE(SUBSTITUTE(SUBSTITUTE(SUBSTITUTE(SUBSTITUTE(_xlpm.raw,"，",","),"、",","),"；",","),"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81" s="18"/>
      <c r="D781" s="6"/>
      <c r="E781" s="6"/>
      <c r="F781" s="6"/>
      <c r="G781" s="6"/>
      <c r="H781" s="6"/>
    </row>
    <row r="782" spans="1:8" ht="18.75" customHeight="1">
      <c r="A782" s="37" t="s">
        <v>114</v>
      </c>
      <c r="B782" s="52" t="str">
        <f>_xlfn.LET(_xlpm.inp,$B$779,_xlpm.p,$H$771,IF(OR(LEN(TRIM(_xlpm.inp))=0,LEN(TRIM(_xlpm.p))=0,_xlpm.p=0),"",_xlpm.p))</f>
        <v/>
      </c>
      <c r="C782" s="53"/>
      <c r="D782" s="6"/>
      <c r="E782" s="6"/>
      <c r="F782" s="6"/>
      <c r="G782" s="6"/>
      <c r="H782" s="6"/>
    </row>
    <row r="783" spans="1:8" ht="18.75" customHeight="1" thickBot="1">
      <c r="A783" s="12"/>
      <c r="B783" s="54"/>
      <c r="C783" s="55"/>
      <c r="D783" s="6"/>
      <c r="E783" s="6"/>
      <c r="F783" s="6"/>
      <c r="G783" s="6"/>
      <c r="H783" s="6"/>
    </row>
    <row r="784" spans="1:8" ht="58.5" customHeight="1" thickTop="1" thickBot="1">
      <c r="A784" s="8" t="s">
        <v>3847</v>
      </c>
      <c r="B784" s="56" t="s">
        <v>4211</v>
      </c>
      <c r="C784" s="73"/>
      <c r="D784" s="6"/>
      <c r="E784" s="6"/>
      <c r="F784" s="6">
        <v>561</v>
      </c>
      <c r="G784" s="6" t="s">
        <v>15</v>
      </c>
      <c r="H784" s="6" t="s">
        <v>4212</v>
      </c>
    </row>
    <row r="785" spans="1:8" ht="18.75" customHeight="1">
      <c r="A785" s="9"/>
      <c r="B785" s="74"/>
      <c r="C785" s="75"/>
      <c r="D785" s="6"/>
      <c r="E785" s="6"/>
      <c r="F785" s="6"/>
      <c r="G785" s="6"/>
      <c r="H785" s="6"/>
    </row>
    <row r="786" spans="1:8" ht="18.75" customHeight="1">
      <c r="A786" s="10" t="s">
        <v>107</v>
      </c>
      <c r="B786" s="64" t="s">
        <v>4383</v>
      </c>
      <c r="C786" s="65"/>
      <c r="D786" s="6"/>
      <c r="E786" s="6"/>
      <c r="F786" s="6"/>
      <c r="G786" s="6"/>
      <c r="H786" s="6"/>
    </row>
    <row r="787" spans="1:8" ht="18.75" customHeight="1">
      <c r="A787" s="10" t="s">
        <v>108</v>
      </c>
      <c r="B787" s="64" t="s">
        <v>4384</v>
      </c>
      <c r="C787" s="65"/>
      <c r="D787" s="6"/>
      <c r="E787" s="6"/>
      <c r="F787" s="6"/>
      <c r="G787" s="6"/>
      <c r="H787" s="6"/>
    </row>
    <row r="788" spans="1:8" ht="18.75" customHeight="1">
      <c r="A788" s="10" t="s">
        <v>109</v>
      </c>
      <c r="B788" s="64" t="s">
        <v>4385</v>
      </c>
      <c r="C788" s="65"/>
      <c r="D788" s="6"/>
      <c r="E788" s="6"/>
      <c r="F788" s="6"/>
      <c r="G788" s="6"/>
      <c r="H788" s="6"/>
    </row>
    <row r="789" spans="1:8" ht="18.75" customHeight="1">
      <c r="A789" s="10" t="s">
        <v>110</v>
      </c>
      <c r="B789" s="64" t="s">
        <v>4386</v>
      </c>
      <c r="C789" s="65"/>
      <c r="D789" s="6"/>
      <c r="E789" s="6"/>
      <c r="F789" s="6"/>
      <c r="G789" s="6"/>
      <c r="H789" s="6"/>
    </row>
    <row r="790" spans="1:8" ht="18.75" customHeight="1">
      <c r="A790" s="10"/>
      <c r="B790" s="62"/>
      <c r="C790" s="63"/>
      <c r="D790" s="6"/>
      <c r="E790" s="6"/>
      <c r="F790" s="6"/>
      <c r="G790" s="6"/>
      <c r="H790" s="6"/>
    </row>
    <row r="791" spans="1:8" ht="18.75" customHeight="1" thickBot="1">
      <c r="A791" s="10"/>
      <c r="B791" s="66"/>
      <c r="C791" s="67"/>
      <c r="D791" s="6"/>
      <c r="E791" s="6"/>
      <c r="F791" s="6"/>
      <c r="G791" s="6"/>
      <c r="H791" s="6"/>
    </row>
    <row r="792" spans="1:8" ht="18.75" customHeight="1" thickBot="1">
      <c r="A792" s="11" t="s">
        <v>111</v>
      </c>
      <c r="B792" s="25"/>
      <c r="C792" s="7"/>
      <c r="D792" s="6"/>
      <c r="E792" s="6"/>
      <c r="F792" s="6"/>
      <c r="G792" s="6"/>
      <c r="H792" s="6"/>
    </row>
    <row r="793" spans="1:8" ht="18.75" customHeight="1">
      <c r="A793" s="10" t="s">
        <v>112</v>
      </c>
      <c r="B793" s="34" t="str">
        <f>_xlfn.LET(_xlpm.inp,$B$792,_xlpm.nInp,_xlfn.LET(_xlpm.raw,UPPER(TRIM($B$792)),_xlpm.clean,SUBSTITUTE(SUBSTITUTE(SUBSTITUTE(SUBSTITUTE(SUBSTITUTE(_xlpm.raw,"，",","),"、",","),"；",","),"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93" s="19"/>
      <c r="D793" s="6"/>
      <c r="E793" s="6"/>
      <c r="F793" s="6"/>
      <c r="G793" s="6"/>
      <c r="H793" s="6"/>
    </row>
    <row r="794" spans="1:8" ht="18.75" customHeight="1">
      <c r="A794" s="10" t="s">
        <v>113</v>
      </c>
      <c r="B794" s="35" t="str">
        <f>_xlfn.LET(_xlpm.inp,$B$792,_xlpm.nStd,_xlfn.LET(_xlpm.raw,UPPER(TRIM($G$784)),_xlpm.clean,SUBSTITUTE(SUBSTITUTE(SUBSTITUTE(SUBSTITUTE(SUBSTITUTE(_xlpm.raw,"，",","),"、",","),"；",","),"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4" s="18"/>
      <c r="D794" s="6"/>
      <c r="E794" s="6"/>
      <c r="F794" s="6"/>
      <c r="G794" s="6"/>
      <c r="H794" s="6"/>
    </row>
    <row r="795" spans="1:8" ht="18.75" customHeight="1">
      <c r="A795" s="37" t="s">
        <v>114</v>
      </c>
      <c r="B795" s="52" t="str">
        <f>_xlfn.LET(_xlpm.inp,$B$792,_xlpm.p,$H$784,IF(OR(LEN(TRIM(_xlpm.inp))=0,LEN(TRIM(_xlpm.p))=0,_xlpm.p=0),"",_xlpm.p))</f>
        <v/>
      </c>
      <c r="C795" s="53"/>
      <c r="D795" s="6"/>
      <c r="E795" s="6"/>
      <c r="F795" s="6"/>
      <c r="G795" s="6"/>
      <c r="H795" s="6"/>
    </row>
    <row r="796" spans="1:8" ht="18.75" customHeight="1" thickBot="1">
      <c r="A796" s="12"/>
      <c r="B796" s="54"/>
      <c r="C796" s="55"/>
      <c r="D796" s="6"/>
      <c r="E796" s="6"/>
      <c r="F796" s="6"/>
      <c r="G796" s="6"/>
      <c r="H796" s="6"/>
    </row>
    <row r="797" spans="1:8" ht="58.5" customHeight="1" thickTop="1" thickBot="1">
      <c r="A797" s="8" t="s">
        <v>3848</v>
      </c>
      <c r="B797" s="56" t="s">
        <v>4213</v>
      </c>
      <c r="C797" s="73"/>
      <c r="D797" s="6"/>
      <c r="E797" s="6"/>
      <c r="F797" s="6">
        <v>562</v>
      </c>
      <c r="G797" s="6" t="s">
        <v>15</v>
      </c>
      <c r="H797" s="6" t="s">
        <v>4214</v>
      </c>
    </row>
    <row r="798" spans="1:8" ht="18.75" customHeight="1">
      <c r="A798" s="9"/>
      <c r="B798" s="74"/>
      <c r="C798" s="75"/>
      <c r="D798" s="6"/>
      <c r="E798" s="6"/>
      <c r="F798" s="6"/>
      <c r="G798" s="6"/>
      <c r="H798" s="6"/>
    </row>
    <row r="799" spans="1:8" ht="18.75" customHeight="1">
      <c r="A799" s="10" t="s">
        <v>107</v>
      </c>
      <c r="B799" s="64" t="s">
        <v>4387</v>
      </c>
      <c r="C799" s="65"/>
      <c r="D799" s="6"/>
      <c r="E799" s="6"/>
      <c r="F799" s="6"/>
      <c r="G799" s="6"/>
      <c r="H799" s="6"/>
    </row>
    <row r="800" spans="1:8" ht="18.75" customHeight="1">
      <c r="A800" s="10" t="s">
        <v>108</v>
      </c>
      <c r="B800" s="64" t="s">
        <v>4388</v>
      </c>
      <c r="C800" s="65"/>
      <c r="D800" s="6"/>
      <c r="E800" s="6"/>
      <c r="F800" s="6"/>
      <c r="G800" s="6"/>
      <c r="H800" s="6"/>
    </row>
    <row r="801" spans="1:8" ht="18.75" customHeight="1">
      <c r="A801" s="10" t="s">
        <v>109</v>
      </c>
      <c r="B801" s="64" t="s">
        <v>4389</v>
      </c>
      <c r="C801" s="65"/>
      <c r="D801" s="6"/>
      <c r="E801" s="6"/>
      <c r="F801" s="6"/>
      <c r="G801" s="6"/>
      <c r="H801" s="6"/>
    </row>
    <row r="802" spans="1:8" ht="18.75" customHeight="1">
      <c r="A802" s="10" t="s">
        <v>110</v>
      </c>
      <c r="B802" s="64" t="s">
        <v>4390</v>
      </c>
      <c r="C802" s="65"/>
      <c r="D802" s="6"/>
      <c r="E802" s="6"/>
      <c r="F802" s="6"/>
      <c r="G802" s="6"/>
      <c r="H802" s="6"/>
    </row>
    <row r="803" spans="1:8" ht="18.75" customHeight="1">
      <c r="A803" s="10"/>
      <c r="B803" s="62"/>
      <c r="C803" s="63"/>
      <c r="D803" s="6"/>
      <c r="E803" s="6"/>
      <c r="F803" s="6"/>
      <c r="G803" s="6"/>
      <c r="H803" s="6"/>
    </row>
    <row r="804" spans="1:8" ht="18.75" customHeight="1" thickBot="1">
      <c r="A804" s="10"/>
      <c r="B804" s="66"/>
      <c r="C804" s="67"/>
      <c r="D804" s="6"/>
      <c r="E804" s="6"/>
      <c r="F804" s="6"/>
      <c r="G804" s="6"/>
      <c r="H804" s="6"/>
    </row>
    <row r="805" spans="1:8" ht="18.75" customHeight="1" thickBot="1">
      <c r="A805" s="11" t="s">
        <v>111</v>
      </c>
      <c r="B805" s="25"/>
      <c r="C805" s="7"/>
      <c r="D805" s="6"/>
      <c r="E805" s="6"/>
      <c r="F805" s="6"/>
      <c r="G805" s="6"/>
      <c r="H805" s="6"/>
    </row>
    <row r="806" spans="1:8" ht="18.75" customHeight="1">
      <c r="A806" s="10" t="s">
        <v>112</v>
      </c>
      <c r="B806" s="34" t="str">
        <f>_xlfn.LET(_xlpm.inp,$B$805,_xlpm.nInp,_xlfn.LET(_xlpm.raw,UPPER(TRIM($B$805)),_xlpm.clean,SUBSTITUTE(SUBSTITUTE(SUBSTITUTE(SUBSTITUTE(SUBSTITUTE(_xlpm.raw,"，",","),"、",","),"；",","),"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06" s="19"/>
      <c r="D806" s="6"/>
      <c r="E806" s="6"/>
      <c r="F806" s="6"/>
      <c r="G806" s="6"/>
      <c r="H806" s="6"/>
    </row>
    <row r="807" spans="1:8" ht="18.75" customHeight="1">
      <c r="A807" s="10" t="s">
        <v>113</v>
      </c>
      <c r="B807" s="35" t="str">
        <f>_xlfn.LET(_xlpm.inp,$B$805,_xlpm.nStd,_xlfn.LET(_xlpm.raw,UPPER(TRIM($G$797)),_xlpm.clean,SUBSTITUTE(SUBSTITUTE(SUBSTITUTE(SUBSTITUTE(SUBSTITUTE(_xlpm.raw,"，",","),"、",","),"；",","),"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07" s="18"/>
      <c r="D807" s="6"/>
      <c r="E807" s="6"/>
      <c r="F807" s="6"/>
      <c r="G807" s="6"/>
      <c r="H807" s="6"/>
    </row>
    <row r="808" spans="1:8" ht="18.75" customHeight="1">
      <c r="A808" s="37" t="s">
        <v>114</v>
      </c>
      <c r="B808" s="52" t="str">
        <f>_xlfn.LET(_xlpm.inp,$B$805,_xlpm.p,$H$797,IF(OR(LEN(TRIM(_xlpm.inp))=0,LEN(TRIM(_xlpm.p))=0,_xlpm.p=0),"",_xlpm.p))</f>
        <v/>
      </c>
      <c r="C808" s="53"/>
      <c r="D808" s="6"/>
      <c r="E808" s="6"/>
      <c r="F808" s="6"/>
      <c r="G808" s="6"/>
      <c r="H808" s="6"/>
    </row>
    <row r="809" spans="1:8" ht="18.75" customHeight="1" thickBot="1">
      <c r="A809" s="12"/>
      <c r="B809" s="54"/>
      <c r="C809" s="55"/>
      <c r="D809" s="6"/>
      <c r="E809" s="6"/>
      <c r="F809" s="6"/>
      <c r="G809" s="6"/>
      <c r="H809" s="6"/>
    </row>
    <row r="810" spans="1:8" ht="58.5" customHeight="1" thickTop="1" thickBot="1">
      <c r="A810" s="8" t="s">
        <v>3849</v>
      </c>
      <c r="B810" s="56" t="s">
        <v>4215</v>
      </c>
      <c r="C810" s="73"/>
      <c r="D810" s="6"/>
      <c r="E810" s="6"/>
      <c r="F810" s="6">
        <v>563</v>
      </c>
      <c r="G810" s="6" t="s">
        <v>16</v>
      </c>
      <c r="H810" s="6" t="s">
        <v>4216</v>
      </c>
    </row>
    <row r="811" spans="1:8" ht="18.75" customHeight="1">
      <c r="A811" s="9"/>
      <c r="B811" s="74"/>
      <c r="C811" s="75"/>
      <c r="D811" s="6"/>
      <c r="E811" s="6"/>
      <c r="F811" s="6"/>
      <c r="G811" s="6"/>
      <c r="H811" s="6"/>
    </row>
    <row r="812" spans="1:8" ht="18.75" customHeight="1">
      <c r="A812" s="10" t="s">
        <v>107</v>
      </c>
      <c r="B812" s="64" t="s">
        <v>4391</v>
      </c>
      <c r="C812" s="65"/>
      <c r="D812" s="6"/>
      <c r="E812" s="6"/>
      <c r="F812" s="6"/>
      <c r="G812" s="6"/>
      <c r="H812" s="6"/>
    </row>
    <row r="813" spans="1:8" ht="18.75" customHeight="1">
      <c r="A813" s="10" t="s">
        <v>108</v>
      </c>
      <c r="B813" s="64" t="s">
        <v>4392</v>
      </c>
      <c r="C813" s="65"/>
      <c r="D813" s="6"/>
      <c r="E813" s="6"/>
      <c r="F813" s="6"/>
      <c r="G813" s="6"/>
      <c r="H813" s="6"/>
    </row>
    <row r="814" spans="1:8" ht="18.75" customHeight="1">
      <c r="A814" s="10" t="s">
        <v>109</v>
      </c>
      <c r="B814" s="64" t="s">
        <v>4393</v>
      </c>
      <c r="C814" s="65"/>
      <c r="D814" s="6"/>
      <c r="E814" s="6"/>
      <c r="F814" s="6"/>
      <c r="G814" s="6"/>
      <c r="H814" s="6"/>
    </row>
    <row r="815" spans="1:8" ht="18.75" customHeight="1">
      <c r="A815" s="10" t="s">
        <v>110</v>
      </c>
      <c r="B815" s="64" t="s">
        <v>4394</v>
      </c>
      <c r="C815" s="65"/>
      <c r="D815" s="6"/>
      <c r="E815" s="6"/>
      <c r="F815" s="6"/>
      <c r="G815" s="6"/>
      <c r="H815" s="6"/>
    </row>
    <row r="816" spans="1:8" ht="18.75" customHeight="1">
      <c r="A816" s="10"/>
      <c r="B816" s="62"/>
      <c r="C816" s="63"/>
      <c r="D816" s="6"/>
      <c r="E816" s="6"/>
      <c r="F816" s="6"/>
      <c r="G816" s="6"/>
      <c r="H816" s="6"/>
    </row>
    <row r="817" spans="1:8" ht="18.75" customHeight="1" thickBot="1">
      <c r="A817" s="10"/>
      <c r="B817" s="66"/>
      <c r="C817" s="67"/>
      <c r="D817" s="6"/>
      <c r="E817" s="6"/>
      <c r="F817" s="6"/>
      <c r="G817" s="6"/>
      <c r="H817" s="6"/>
    </row>
    <row r="818" spans="1:8" ht="18.75" customHeight="1" thickBot="1">
      <c r="A818" s="11" t="s">
        <v>111</v>
      </c>
      <c r="B818" s="25"/>
      <c r="C818" s="7"/>
      <c r="D818" s="6"/>
      <c r="E818" s="6"/>
      <c r="F818" s="6"/>
      <c r="G818" s="6"/>
      <c r="H818" s="6"/>
    </row>
    <row r="819" spans="1:8" ht="18.75" customHeight="1">
      <c r="A819" s="10" t="s">
        <v>112</v>
      </c>
      <c r="B819" s="34" t="str">
        <f>_xlfn.LET(_xlpm.inp,$B$818,_xlpm.nInp,_xlfn.LET(_xlpm.raw,UPPER(TRIM($B$818)),_xlpm.clean,SUBSTITUTE(SUBSTITUTE(SUBSTITUTE(SUBSTITUTE(SUBSTITUTE(_xlpm.raw,"，",","),"、",","),"；",","),"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19" s="19"/>
      <c r="D819" s="6"/>
      <c r="E819" s="6"/>
      <c r="F819" s="6"/>
      <c r="G819" s="6"/>
      <c r="H819" s="6"/>
    </row>
    <row r="820" spans="1:8" ht="18.75" customHeight="1">
      <c r="A820" s="10" t="s">
        <v>113</v>
      </c>
      <c r="B820" s="35" t="str">
        <f>_xlfn.LET(_xlpm.inp,$B$818,_xlpm.nStd,_xlfn.LET(_xlpm.raw,UPPER(TRIM($G$810)),_xlpm.clean,SUBSTITUTE(SUBSTITUTE(SUBSTITUTE(SUBSTITUTE(SUBSTITUTE(_xlpm.raw,"，",","),"、",","),"；",","),"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20" s="18"/>
      <c r="D820" s="6"/>
      <c r="E820" s="6"/>
      <c r="F820" s="6"/>
      <c r="G820" s="6"/>
      <c r="H820" s="6"/>
    </row>
    <row r="821" spans="1:8" ht="18.75" customHeight="1">
      <c r="A821" s="37" t="s">
        <v>114</v>
      </c>
      <c r="B821" s="52" t="str">
        <f>_xlfn.LET(_xlpm.inp,$B$818,_xlpm.p,$H$810,IF(OR(LEN(TRIM(_xlpm.inp))=0,LEN(TRIM(_xlpm.p))=0,_xlpm.p=0),"",_xlpm.p))</f>
        <v/>
      </c>
      <c r="C821" s="53"/>
      <c r="D821" s="6"/>
      <c r="E821" s="6"/>
      <c r="F821" s="6"/>
      <c r="G821" s="6"/>
      <c r="H821" s="6"/>
    </row>
    <row r="822" spans="1:8" ht="18.75" customHeight="1" thickBot="1">
      <c r="A822" s="12"/>
      <c r="B822" s="54"/>
      <c r="C822" s="55"/>
      <c r="D822" s="6"/>
      <c r="E822" s="6"/>
      <c r="F822" s="6"/>
      <c r="G822" s="6"/>
      <c r="H822" s="6"/>
    </row>
    <row r="823" spans="1:8" ht="58.5" customHeight="1" thickTop="1" thickBot="1">
      <c r="A823" s="8" t="s">
        <v>3850</v>
      </c>
      <c r="B823" s="56" t="s">
        <v>4217</v>
      </c>
      <c r="C823" s="73"/>
      <c r="D823" s="6"/>
      <c r="E823" s="6"/>
      <c r="F823" s="6">
        <v>564</v>
      </c>
      <c r="G823" s="6" t="s">
        <v>825</v>
      </c>
      <c r="H823" s="6" t="s">
        <v>4218</v>
      </c>
    </row>
    <row r="824" spans="1:8" ht="18.75" customHeight="1">
      <c r="A824" s="9"/>
      <c r="B824" s="74"/>
      <c r="C824" s="75"/>
      <c r="D824" s="6"/>
      <c r="E824" s="6"/>
      <c r="F824" s="6"/>
      <c r="G824" s="6"/>
      <c r="H824" s="6"/>
    </row>
    <row r="825" spans="1:8" ht="18.75" customHeight="1">
      <c r="A825" s="10" t="s">
        <v>107</v>
      </c>
      <c r="B825" s="64" t="s">
        <v>4395</v>
      </c>
      <c r="C825" s="65"/>
      <c r="D825" s="6"/>
      <c r="E825" s="6"/>
      <c r="F825" s="6"/>
      <c r="G825" s="6"/>
      <c r="H825" s="6"/>
    </row>
    <row r="826" spans="1:8" ht="18.75" customHeight="1">
      <c r="A826" s="10" t="s">
        <v>108</v>
      </c>
      <c r="B826" s="64" t="s">
        <v>4396</v>
      </c>
      <c r="C826" s="65"/>
      <c r="D826" s="6"/>
      <c r="E826" s="6"/>
      <c r="F826" s="6"/>
      <c r="G826" s="6"/>
      <c r="H826" s="6"/>
    </row>
    <row r="827" spans="1:8" ht="18.75" customHeight="1">
      <c r="A827" s="10" t="s">
        <v>109</v>
      </c>
      <c r="B827" s="64" t="s">
        <v>4397</v>
      </c>
      <c r="C827" s="65"/>
      <c r="D827" s="6"/>
      <c r="E827" s="6"/>
      <c r="F827" s="6"/>
      <c r="G827" s="6"/>
      <c r="H827" s="6"/>
    </row>
    <row r="828" spans="1:8" ht="18.75" customHeight="1">
      <c r="A828" s="10" t="s">
        <v>110</v>
      </c>
      <c r="B828" s="64" t="s">
        <v>4398</v>
      </c>
      <c r="C828" s="65"/>
      <c r="D828" s="6"/>
      <c r="E828" s="6"/>
      <c r="F828" s="6"/>
      <c r="G828" s="6"/>
      <c r="H828" s="6"/>
    </row>
    <row r="829" spans="1:8" ht="18.75" customHeight="1">
      <c r="A829" s="10" t="s">
        <v>128</v>
      </c>
      <c r="B829" s="62" t="s">
        <v>4399</v>
      </c>
      <c r="C829" s="63"/>
      <c r="D829" s="6"/>
      <c r="E829" s="6"/>
      <c r="F829" s="6"/>
      <c r="G829" s="6"/>
      <c r="H829" s="6"/>
    </row>
    <row r="830" spans="1:8" ht="18.75" customHeight="1" thickBot="1">
      <c r="A830" s="10"/>
      <c r="B830" s="66"/>
      <c r="C830" s="67"/>
      <c r="D830" s="6"/>
      <c r="E830" s="6"/>
      <c r="F830" s="6"/>
      <c r="G830" s="6"/>
      <c r="H830" s="6"/>
    </row>
    <row r="831" spans="1:8" ht="18.75" customHeight="1" thickBot="1">
      <c r="A831" s="11" t="s">
        <v>111</v>
      </c>
      <c r="B831" s="25"/>
      <c r="C831" s="7"/>
      <c r="D831" s="6"/>
      <c r="E831" s="6"/>
      <c r="F831" s="6"/>
      <c r="G831" s="6"/>
      <c r="H831" s="6"/>
    </row>
    <row r="832" spans="1:8" ht="18.75" customHeight="1">
      <c r="A832" s="10" t="s">
        <v>112</v>
      </c>
      <c r="B832" s="34" t="str">
        <f>_xlfn.LET(_xlpm.inp,$B$831,_xlpm.nInp,_xlfn.LET(_xlpm.raw,UPPER(TRIM($B$831)),_xlpm.clean,SUBSTITUTE(SUBSTITUTE(SUBSTITUTE(SUBSTITUTE(SUBSTITUTE(_xlpm.raw,"，",","),"、",","),"；",","),"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32" s="19"/>
      <c r="D832" s="6"/>
      <c r="E832" s="6"/>
      <c r="F832" s="6"/>
      <c r="G832" s="6"/>
      <c r="H832" s="6"/>
    </row>
    <row r="833" spans="1:8" ht="18.75" customHeight="1">
      <c r="A833" s="10" t="s">
        <v>113</v>
      </c>
      <c r="B833" s="35" t="str">
        <f>_xlfn.LET(_xlpm.inp,$B$831,_xlpm.nStd,_xlfn.LET(_xlpm.raw,UPPER(TRIM($G$823)),_xlpm.clean,SUBSTITUTE(SUBSTITUTE(SUBSTITUTE(SUBSTITUTE(SUBSTITUTE(_xlpm.raw,"，",","),"、",","),"；",","),"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33" s="18"/>
      <c r="D833" s="6"/>
      <c r="E833" s="6"/>
      <c r="F833" s="6"/>
      <c r="G833" s="6"/>
      <c r="H833" s="6"/>
    </row>
    <row r="834" spans="1:8" ht="18.75" customHeight="1">
      <c r="A834" s="37" t="s">
        <v>114</v>
      </c>
      <c r="B834" s="52" t="str">
        <f>_xlfn.LET(_xlpm.inp,$B$831,_xlpm.p,$H$823,IF(OR(LEN(TRIM(_xlpm.inp))=0,LEN(TRIM(_xlpm.p))=0,_xlpm.p=0),"",_xlpm.p))</f>
        <v/>
      </c>
      <c r="C834" s="53"/>
      <c r="D834" s="6"/>
      <c r="E834" s="6"/>
      <c r="F834" s="6"/>
      <c r="G834" s="6"/>
      <c r="H834" s="6"/>
    </row>
    <row r="835" spans="1:8" ht="18.75" customHeight="1" thickBot="1">
      <c r="A835" s="12"/>
      <c r="B835" s="54"/>
      <c r="C835" s="55"/>
      <c r="D835" s="6"/>
      <c r="E835" s="6"/>
      <c r="F835" s="6"/>
      <c r="G835" s="6"/>
      <c r="H835" s="6"/>
    </row>
    <row r="836" spans="1:8" ht="58.5" customHeight="1" thickTop="1" thickBot="1">
      <c r="A836" s="8" t="s">
        <v>3851</v>
      </c>
      <c r="B836" s="56" t="s">
        <v>4219</v>
      </c>
      <c r="C836" s="73"/>
      <c r="D836" s="6"/>
      <c r="E836" s="6"/>
      <c r="F836" s="6">
        <v>565</v>
      </c>
      <c r="G836" s="6" t="s">
        <v>14</v>
      </c>
      <c r="H836" s="6" t="s">
        <v>4220</v>
      </c>
    </row>
    <row r="837" spans="1:8" ht="18.75" customHeight="1">
      <c r="A837" s="9"/>
      <c r="B837" s="74"/>
      <c r="C837" s="75"/>
      <c r="D837" s="6"/>
      <c r="E837" s="6"/>
      <c r="F837" s="6"/>
      <c r="G837" s="6"/>
      <c r="H837" s="6"/>
    </row>
    <row r="838" spans="1:8" ht="18.75" customHeight="1">
      <c r="A838" s="10" t="s">
        <v>107</v>
      </c>
      <c r="B838" s="64" t="s">
        <v>4400</v>
      </c>
      <c r="C838" s="65"/>
      <c r="D838" s="6"/>
      <c r="E838" s="6"/>
      <c r="F838" s="6"/>
      <c r="G838" s="6"/>
      <c r="H838" s="6"/>
    </row>
    <row r="839" spans="1:8" ht="18.75" customHeight="1">
      <c r="A839" s="10" t="s">
        <v>108</v>
      </c>
      <c r="B839" s="64" t="s">
        <v>4401</v>
      </c>
      <c r="C839" s="65"/>
      <c r="D839" s="6"/>
      <c r="E839" s="6"/>
      <c r="F839" s="6"/>
      <c r="G839" s="6"/>
      <c r="H839" s="6"/>
    </row>
    <row r="840" spans="1:8" ht="18.75" customHeight="1">
      <c r="A840" s="10" t="s">
        <v>109</v>
      </c>
      <c r="B840" s="64" t="s">
        <v>4402</v>
      </c>
      <c r="C840" s="65"/>
      <c r="D840" s="6"/>
      <c r="E840" s="6"/>
      <c r="F840" s="6"/>
      <c r="G840" s="6"/>
      <c r="H840" s="6"/>
    </row>
    <row r="841" spans="1:8" ht="18.75" customHeight="1">
      <c r="A841" s="10" t="s">
        <v>110</v>
      </c>
      <c r="B841" s="64" t="s">
        <v>4403</v>
      </c>
      <c r="C841" s="65"/>
      <c r="D841" s="6"/>
      <c r="E841" s="6"/>
      <c r="F841" s="6"/>
      <c r="G841" s="6"/>
      <c r="H841" s="6"/>
    </row>
    <row r="842" spans="1:8" ht="18.75" customHeight="1">
      <c r="A842" s="10"/>
      <c r="B842" s="62"/>
      <c r="C842" s="63"/>
      <c r="D842" s="6"/>
      <c r="E842" s="6"/>
      <c r="F842" s="6"/>
      <c r="G842" s="6"/>
      <c r="H842" s="6"/>
    </row>
    <row r="843" spans="1:8" ht="18.75" customHeight="1" thickBot="1">
      <c r="A843" s="10"/>
      <c r="B843" s="66"/>
      <c r="C843" s="67"/>
      <c r="D843" s="6"/>
      <c r="E843" s="6"/>
      <c r="F843" s="6"/>
      <c r="G843" s="6"/>
      <c r="H843" s="6"/>
    </row>
    <row r="844" spans="1:8" ht="18.75" customHeight="1" thickBot="1">
      <c r="A844" s="11" t="s">
        <v>111</v>
      </c>
      <c r="B844" s="25"/>
      <c r="C844" s="7"/>
      <c r="D844" s="6"/>
      <c r="E844" s="6"/>
      <c r="F844" s="6"/>
      <c r="G844" s="6"/>
      <c r="H844" s="6"/>
    </row>
    <row r="845" spans="1:8" ht="18.75" customHeight="1">
      <c r="A845" s="10" t="s">
        <v>112</v>
      </c>
      <c r="B845" s="34" t="str">
        <f>_xlfn.LET(_xlpm.inp,$B$844,_xlpm.nInp,_xlfn.LET(_xlpm.raw,UPPER(TRIM($B$844)),_xlpm.clean,SUBSTITUTE(SUBSTITUTE(SUBSTITUTE(SUBSTITUTE(SUBSTITUTE(_xlpm.raw,"，",","),"、",","),"；",","),"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45" s="19"/>
      <c r="D845" s="6"/>
      <c r="E845" s="6"/>
      <c r="F845" s="6"/>
      <c r="G845" s="6"/>
      <c r="H845" s="6"/>
    </row>
    <row r="846" spans="1:8" ht="18.75" customHeight="1">
      <c r="A846" s="10" t="s">
        <v>113</v>
      </c>
      <c r="B846" s="35" t="str">
        <f>_xlfn.LET(_xlpm.inp,$B$844,_xlpm.nStd,_xlfn.LET(_xlpm.raw,UPPER(TRIM($G$836)),_xlpm.clean,SUBSTITUTE(SUBSTITUTE(SUBSTITUTE(SUBSTITUTE(SUBSTITUTE(_xlpm.raw,"，",","),"、",","),"；",","),"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46" s="18"/>
      <c r="D846" s="6"/>
      <c r="E846" s="6"/>
      <c r="F846" s="6"/>
      <c r="G846" s="6"/>
      <c r="H846" s="6"/>
    </row>
    <row r="847" spans="1:8" ht="18.75" customHeight="1">
      <c r="A847" s="37" t="s">
        <v>114</v>
      </c>
      <c r="B847" s="52" t="str">
        <f>_xlfn.LET(_xlpm.inp,$B$844,_xlpm.p,$H$836,IF(OR(LEN(TRIM(_xlpm.inp))=0,LEN(TRIM(_xlpm.p))=0,_xlpm.p=0),"",_xlpm.p))</f>
        <v/>
      </c>
      <c r="C847" s="53"/>
      <c r="D847" s="6"/>
      <c r="E847" s="6"/>
      <c r="F847" s="6"/>
      <c r="G847" s="6"/>
      <c r="H847" s="6"/>
    </row>
    <row r="848" spans="1:8" ht="18.75" customHeight="1" thickBot="1">
      <c r="A848" s="12"/>
      <c r="B848" s="54"/>
      <c r="C848" s="55"/>
      <c r="D848" s="6"/>
      <c r="E848" s="6"/>
      <c r="F848" s="6"/>
      <c r="G848" s="6"/>
      <c r="H848" s="6"/>
    </row>
    <row r="849" spans="1:8" ht="58.5" customHeight="1" thickTop="1" thickBot="1">
      <c r="A849" s="8" t="s">
        <v>3852</v>
      </c>
      <c r="B849" s="56" t="s">
        <v>4221</v>
      </c>
      <c r="C849" s="73"/>
      <c r="D849" s="6"/>
      <c r="E849" s="6"/>
      <c r="F849" s="6">
        <v>566</v>
      </c>
      <c r="G849" s="6" t="s">
        <v>14</v>
      </c>
      <c r="H849" s="6" t="s">
        <v>4222</v>
      </c>
    </row>
    <row r="850" spans="1:8" ht="18.75" customHeight="1">
      <c r="A850" s="9"/>
      <c r="B850" s="74"/>
      <c r="C850" s="75"/>
      <c r="D850" s="6"/>
      <c r="E850" s="6"/>
      <c r="F850" s="6"/>
      <c r="G850" s="6"/>
      <c r="H850" s="6"/>
    </row>
    <row r="851" spans="1:8" ht="18.75" customHeight="1">
      <c r="A851" s="10" t="s">
        <v>107</v>
      </c>
      <c r="B851" s="64" t="s">
        <v>4404</v>
      </c>
      <c r="C851" s="65"/>
      <c r="D851" s="6"/>
      <c r="E851" s="6"/>
      <c r="F851" s="6"/>
      <c r="G851" s="6"/>
      <c r="H851" s="6"/>
    </row>
    <row r="852" spans="1:8" ht="18.75" customHeight="1">
      <c r="A852" s="10" t="s">
        <v>108</v>
      </c>
      <c r="B852" s="64" t="s">
        <v>4405</v>
      </c>
      <c r="C852" s="65"/>
      <c r="D852" s="6"/>
      <c r="E852" s="6"/>
      <c r="F852" s="6"/>
      <c r="G852" s="6"/>
      <c r="H852" s="6"/>
    </row>
    <row r="853" spans="1:8" ht="18.75" customHeight="1">
      <c r="A853" s="10" t="s">
        <v>109</v>
      </c>
      <c r="B853" s="64" t="s">
        <v>4406</v>
      </c>
      <c r="C853" s="65"/>
      <c r="D853" s="6"/>
      <c r="E853" s="6"/>
      <c r="F853" s="6"/>
      <c r="G853" s="6"/>
      <c r="H853" s="6"/>
    </row>
    <row r="854" spans="1:8" ht="18.75" customHeight="1">
      <c r="A854" s="10" t="s">
        <v>110</v>
      </c>
      <c r="B854" s="64" t="s">
        <v>4407</v>
      </c>
      <c r="C854" s="65"/>
      <c r="D854" s="6"/>
      <c r="E854" s="6"/>
      <c r="F854" s="6"/>
      <c r="G854" s="6"/>
      <c r="H854" s="6"/>
    </row>
    <row r="855" spans="1:8" ht="18.75" customHeight="1">
      <c r="A855" s="10"/>
      <c r="B855" s="62"/>
      <c r="C855" s="63"/>
      <c r="D855" s="6"/>
      <c r="E855" s="6"/>
      <c r="F855" s="6"/>
      <c r="G855" s="6"/>
      <c r="H855" s="6"/>
    </row>
    <row r="856" spans="1:8" ht="18.75" customHeight="1" thickBot="1">
      <c r="A856" s="10"/>
      <c r="B856" s="66"/>
      <c r="C856" s="67"/>
      <c r="D856" s="6"/>
      <c r="E856" s="6"/>
      <c r="F856" s="6"/>
      <c r="G856" s="6"/>
      <c r="H856" s="6"/>
    </row>
    <row r="857" spans="1:8" ht="18.75" customHeight="1" thickBot="1">
      <c r="A857" s="11" t="s">
        <v>111</v>
      </c>
      <c r="B857" s="25"/>
      <c r="C857" s="7"/>
      <c r="D857" s="6"/>
      <c r="E857" s="6"/>
      <c r="F857" s="6"/>
      <c r="G857" s="6"/>
      <c r="H857" s="6"/>
    </row>
    <row r="858" spans="1:8" ht="18.75" customHeight="1">
      <c r="A858" s="10" t="s">
        <v>112</v>
      </c>
      <c r="B858" s="34" t="str">
        <f>_xlfn.LET(_xlpm.inp,$B$857,_xlpm.nInp,_xlfn.LET(_xlpm.raw,UPPER(TRIM($B$857)),_xlpm.clean,SUBSTITUTE(SUBSTITUTE(SUBSTITUTE(SUBSTITUTE(SUBSTITUTE(_xlpm.raw,"，",","),"、",","),"；",","),"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58" s="19"/>
      <c r="D858" s="6"/>
      <c r="E858" s="6"/>
      <c r="F858" s="6"/>
      <c r="G858" s="6"/>
      <c r="H858" s="6"/>
    </row>
    <row r="859" spans="1:8" ht="18.75" customHeight="1">
      <c r="A859" s="10" t="s">
        <v>113</v>
      </c>
      <c r="B859" s="35" t="str">
        <f>_xlfn.LET(_xlpm.inp,$B$857,_xlpm.nStd,_xlfn.LET(_xlpm.raw,UPPER(TRIM($G$849)),_xlpm.clean,SUBSTITUTE(SUBSTITUTE(SUBSTITUTE(SUBSTITUTE(SUBSTITUTE(_xlpm.raw,"，",","),"、",","),"；",","),"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59" s="18"/>
      <c r="D859" s="6"/>
      <c r="E859" s="6"/>
      <c r="F859" s="6"/>
      <c r="G859" s="6"/>
      <c r="H859" s="6"/>
    </row>
    <row r="860" spans="1:8" ht="18.75" customHeight="1">
      <c r="A860" s="37" t="s">
        <v>114</v>
      </c>
      <c r="B860" s="52" t="str">
        <f>_xlfn.LET(_xlpm.inp,$B$857,_xlpm.p,$H$849,IF(OR(LEN(TRIM(_xlpm.inp))=0,LEN(TRIM(_xlpm.p))=0,_xlpm.p=0),"",_xlpm.p))</f>
        <v/>
      </c>
      <c r="C860" s="53"/>
      <c r="D860" s="6"/>
      <c r="E860" s="6"/>
      <c r="F860" s="6"/>
      <c r="G860" s="6"/>
      <c r="H860" s="6"/>
    </row>
    <row r="861" spans="1:8" ht="18.75" customHeight="1" thickBot="1">
      <c r="A861" s="12"/>
      <c r="B861" s="54"/>
      <c r="C861" s="55"/>
      <c r="D861" s="6"/>
      <c r="E861" s="6"/>
      <c r="F861" s="6"/>
      <c r="G861" s="6"/>
      <c r="H861" s="6"/>
    </row>
    <row r="862" spans="1:8" ht="58.5" customHeight="1" thickTop="1" thickBot="1">
      <c r="A862" s="8" t="s">
        <v>3853</v>
      </c>
      <c r="B862" s="56" t="s">
        <v>4223</v>
      </c>
      <c r="C862" s="73"/>
      <c r="D862" s="6"/>
      <c r="E862" s="6"/>
      <c r="F862" s="6">
        <v>567</v>
      </c>
      <c r="G862" s="6" t="s">
        <v>16</v>
      </c>
      <c r="H862" s="6" t="s">
        <v>4412</v>
      </c>
    </row>
    <row r="863" spans="1:8" ht="18.75" customHeight="1">
      <c r="A863" s="9"/>
      <c r="B863" s="74"/>
      <c r="C863" s="75"/>
      <c r="D863" s="6"/>
      <c r="E863" s="6"/>
      <c r="F863" s="6"/>
      <c r="G863" s="6"/>
      <c r="H863" s="6"/>
    </row>
    <row r="864" spans="1:8" ht="18.75" customHeight="1">
      <c r="A864" s="10" t="s">
        <v>107</v>
      </c>
      <c r="B864" s="64" t="s">
        <v>4408</v>
      </c>
      <c r="C864" s="65"/>
      <c r="D864" s="6"/>
      <c r="E864" s="6"/>
      <c r="F864" s="6"/>
      <c r="G864" s="6"/>
      <c r="H864" s="6"/>
    </row>
    <row r="865" spans="1:8" ht="18.75" customHeight="1">
      <c r="A865" s="10" t="s">
        <v>108</v>
      </c>
      <c r="B865" s="64" t="s">
        <v>4409</v>
      </c>
      <c r="C865" s="65"/>
      <c r="D865" s="6"/>
      <c r="E865" s="6"/>
      <c r="F865" s="6"/>
      <c r="G865" s="6"/>
      <c r="H865" s="6"/>
    </row>
    <row r="866" spans="1:8" ht="18.75" customHeight="1">
      <c r="A866" s="10" t="s">
        <v>109</v>
      </c>
      <c r="B866" s="64" t="s">
        <v>4410</v>
      </c>
      <c r="C866" s="65"/>
      <c r="D866" s="6"/>
      <c r="E866" s="6"/>
      <c r="F866" s="6"/>
      <c r="G866" s="6"/>
      <c r="H866" s="6"/>
    </row>
    <row r="867" spans="1:8" ht="18.75" customHeight="1">
      <c r="A867" s="10" t="s">
        <v>110</v>
      </c>
      <c r="B867" s="64" t="s">
        <v>4411</v>
      </c>
      <c r="C867" s="65"/>
      <c r="D867" s="6"/>
      <c r="E867" s="6"/>
      <c r="F867" s="6"/>
      <c r="G867" s="6"/>
      <c r="H867" s="6"/>
    </row>
    <row r="868" spans="1:8" ht="18.75" customHeight="1">
      <c r="A868" s="10"/>
      <c r="B868" s="62"/>
      <c r="C868" s="63"/>
      <c r="D868" s="6"/>
      <c r="E868" s="6"/>
      <c r="F868" s="6"/>
      <c r="G868" s="6"/>
      <c r="H868" s="6"/>
    </row>
    <row r="869" spans="1:8" ht="18.75" customHeight="1" thickBot="1">
      <c r="A869" s="10"/>
      <c r="B869" s="66"/>
      <c r="C869" s="67"/>
      <c r="D869" s="6"/>
      <c r="E869" s="6"/>
      <c r="F869" s="6"/>
      <c r="G869" s="6"/>
      <c r="H869" s="6"/>
    </row>
    <row r="870" spans="1:8" ht="18.75" customHeight="1" thickBot="1">
      <c r="A870" s="11" t="s">
        <v>111</v>
      </c>
      <c r="B870" s="25"/>
      <c r="C870" s="7"/>
      <c r="D870" s="6"/>
      <c r="E870" s="6"/>
      <c r="F870" s="6"/>
      <c r="G870" s="6"/>
      <c r="H870" s="6"/>
    </row>
    <row r="871" spans="1:8" ht="18.75" customHeight="1">
      <c r="A871" s="10" t="s">
        <v>112</v>
      </c>
      <c r="B871" s="34" t="str">
        <f>_xlfn.LET(_xlpm.inp,$B$870,_xlpm.nInp,_xlfn.LET(_xlpm.raw,UPPER(TRIM($B$870)),_xlpm.clean,SUBSTITUTE(SUBSTITUTE(SUBSTITUTE(SUBSTITUTE(SUBSTITUTE(_xlpm.raw,"，",","),"、",","),"；",","),"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71" s="19"/>
      <c r="D871" s="6"/>
      <c r="E871" s="6"/>
      <c r="F871" s="6"/>
      <c r="G871" s="6"/>
      <c r="H871" s="6"/>
    </row>
    <row r="872" spans="1:8" ht="18.75" customHeight="1">
      <c r="A872" s="10" t="s">
        <v>113</v>
      </c>
      <c r="B872" s="35" t="str">
        <f>_xlfn.LET(_xlpm.inp,$B$870,_xlpm.nStd,_xlfn.LET(_xlpm.raw,UPPER(TRIM($G$862)),_xlpm.clean,SUBSTITUTE(SUBSTITUTE(SUBSTITUTE(SUBSTITUTE(SUBSTITUTE(_xlpm.raw,"，",","),"、",","),"；",","),"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72" s="18"/>
      <c r="D872" s="6"/>
      <c r="E872" s="6"/>
      <c r="F872" s="6"/>
      <c r="G872" s="6"/>
      <c r="H872" s="6"/>
    </row>
    <row r="873" spans="1:8" ht="18.75" customHeight="1">
      <c r="A873" s="37" t="s">
        <v>114</v>
      </c>
      <c r="B873" s="52" t="str">
        <f>_xlfn.LET(_xlpm.inp,$B$870,_xlpm.p,$H$862,IF(OR(LEN(TRIM(_xlpm.inp))=0,LEN(TRIM(_xlpm.p))=0,_xlpm.p=0),"",_xlpm.p))</f>
        <v/>
      </c>
      <c r="C873" s="53"/>
      <c r="D873" s="6"/>
      <c r="E873" s="6"/>
      <c r="F873" s="6"/>
      <c r="G873" s="6"/>
      <c r="H873" s="6"/>
    </row>
    <row r="874" spans="1:8" ht="18.75" customHeight="1" thickBot="1">
      <c r="A874" s="12"/>
      <c r="B874" s="54"/>
      <c r="C874" s="55"/>
      <c r="D874" s="6"/>
      <c r="E874" s="6"/>
      <c r="F874" s="6"/>
      <c r="G874" s="6"/>
      <c r="H874" s="6"/>
    </row>
    <row r="875" spans="1:8" ht="58.5" customHeight="1" thickTop="1" thickBot="1">
      <c r="A875" s="8" t="s">
        <v>3854</v>
      </c>
      <c r="B875" s="56" t="s">
        <v>4224</v>
      </c>
      <c r="C875" s="73"/>
      <c r="D875" s="6"/>
      <c r="E875" s="6"/>
      <c r="F875" s="6">
        <v>568</v>
      </c>
      <c r="G875" s="6" t="s">
        <v>16</v>
      </c>
      <c r="H875" s="6" t="s">
        <v>4225</v>
      </c>
    </row>
    <row r="876" spans="1:8" ht="18.75" customHeight="1">
      <c r="A876" s="9"/>
      <c r="B876" s="74"/>
      <c r="C876" s="75"/>
      <c r="D876" s="6"/>
      <c r="E876" s="6"/>
      <c r="F876" s="6"/>
      <c r="G876" s="6"/>
      <c r="H876" s="6"/>
    </row>
    <row r="877" spans="1:8" ht="18.75" customHeight="1">
      <c r="A877" s="10" t="s">
        <v>107</v>
      </c>
      <c r="B877" s="64" t="s">
        <v>4413</v>
      </c>
      <c r="C877" s="65"/>
      <c r="D877" s="6"/>
      <c r="E877" s="6"/>
      <c r="F877" s="6"/>
      <c r="G877" s="6"/>
      <c r="H877" s="6"/>
    </row>
    <row r="878" spans="1:8" ht="18.75" customHeight="1">
      <c r="A878" s="10" t="s">
        <v>108</v>
      </c>
      <c r="B878" s="64" t="s">
        <v>4414</v>
      </c>
      <c r="C878" s="65"/>
      <c r="D878" s="6"/>
      <c r="E878" s="6"/>
      <c r="F878" s="6"/>
      <c r="G878" s="6"/>
      <c r="H878" s="6"/>
    </row>
    <row r="879" spans="1:8" ht="18.75" customHeight="1">
      <c r="A879" s="10" t="s">
        <v>109</v>
      </c>
      <c r="B879" s="64" t="s">
        <v>4415</v>
      </c>
      <c r="C879" s="65"/>
      <c r="D879" s="6"/>
      <c r="E879" s="6"/>
      <c r="F879" s="6"/>
      <c r="G879" s="6"/>
      <c r="H879" s="6"/>
    </row>
    <row r="880" spans="1:8" ht="18.75" customHeight="1">
      <c r="A880" s="10" t="s">
        <v>110</v>
      </c>
      <c r="B880" s="64" t="s">
        <v>4416</v>
      </c>
      <c r="C880" s="65"/>
      <c r="D880" s="6"/>
      <c r="E880" s="6"/>
      <c r="F880" s="6"/>
      <c r="G880" s="6"/>
      <c r="H880" s="6"/>
    </row>
    <row r="881" spans="1:8" ht="18.75" customHeight="1">
      <c r="A881" s="10"/>
      <c r="B881" s="62"/>
      <c r="C881" s="63"/>
      <c r="D881" s="6"/>
      <c r="E881" s="6"/>
      <c r="F881" s="6"/>
      <c r="G881" s="6"/>
      <c r="H881" s="6"/>
    </row>
    <row r="882" spans="1:8" ht="18.75" customHeight="1" thickBot="1">
      <c r="A882" s="10"/>
      <c r="B882" s="66"/>
      <c r="C882" s="67"/>
      <c r="D882" s="6"/>
      <c r="E882" s="6"/>
      <c r="F882" s="6"/>
      <c r="G882" s="6"/>
      <c r="H882" s="6"/>
    </row>
    <row r="883" spans="1:8" ht="18.75" customHeight="1" thickBot="1">
      <c r="A883" s="11" t="s">
        <v>111</v>
      </c>
      <c r="B883" s="25"/>
      <c r="C883" s="7"/>
      <c r="D883" s="6"/>
      <c r="E883" s="6"/>
      <c r="F883" s="6"/>
      <c r="G883" s="6"/>
      <c r="H883" s="6"/>
    </row>
    <row r="884" spans="1:8" ht="18.75" customHeight="1">
      <c r="A884" s="10" t="s">
        <v>112</v>
      </c>
      <c r="B884" s="34" t="str">
        <f>_xlfn.LET(_xlpm.inp,$B$883,_xlpm.nInp,_xlfn.LET(_xlpm.raw,UPPER(TRIM($B$883)),_xlpm.clean,SUBSTITUTE(SUBSTITUTE(SUBSTITUTE(SUBSTITUTE(SUBSTITUTE(_xlpm.raw,"，",","),"、",","),"；",","),"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84" s="19"/>
      <c r="D884" s="6"/>
      <c r="E884" s="6"/>
      <c r="F884" s="6"/>
      <c r="G884" s="6"/>
      <c r="H884" s="6"/>
    </row>
    <row r="885" spans="1:8" ht="18.75" customHeight="1">
      <c r="A885" s="10" t="s">
        <v>113</v>
      </c>
      <c r="B885" s="35" t="str">
        <f>_xlfn.LET(_xlpm.inp,$B$883,_xlpm.nStd,_xlfn.LET(_xlpm.raw,UPPER(TRIM($G$875)),_xlpm.clean,SUBSTITUTE(SUBSTITUTE(SUBSTITUTE(SUBSTITUTE(SUBSTITUTE(_xlpm.raw,"，",","),"、",","),"；",","),"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85" s="18"/>
      <c r="D885" s="6"/>
      <c r="E885" s="6"/>
      <c r="F885" s="6"/>
      <c r="G885" s="6"/>
      <c r="H885" s="6"/>
    </row>
    <row r="886" spans="1:8" ht="18.75" customHeight="1">
      <c r="A886" s="37" t="s">
        <v>114</v>
      </c>
      <c r="B886" s="52" t="str">
        <f>_xlfn.LET(_xlpm.inp,$B$883,_xlpm.p,$H$875,IF(OR(LEN(TRIM(_xlpm.inp))=0,LEN(TRIM(_xlpm.p))=0,_xlpm.p=0),"",_xlpm.p))</f>
        <v/>
      </c>
      <c r="C886" s="53"/>
      <c r="D886" s="6"/>
      <c r="E886" s="6"/>
      <c r="F886" s="6"/>
      <c r="G886" s="6"/>
      <c r="H886" s="6"/>
    </row>
    <row r="887" spans="1:8" ht="18.75" customHeight="1" thickBot="1">
      <c r="A887" s="12"/>
      <c r="B887" s="54"/>
      <c r="C887" s="55"/>
      <c r="D887" s="6"/>
      <c r="E887" s="6"/>
      <c r="F887" s="6"/>
      <c r="G887" s="6"/>
      <c r="H887" s="6"/>
    </row>
    <row r="888" spans="1:8" ht="58.5" customHeight="1" thickTop="1" thickBot="1">
      <c r="A888" s="8" t="s">
        <v>3855</v>
      </c>
      <c r="B888" s="56" t="s">
        <v>4417</v>
      </c>
      <c r="C888" s="73"/>
      <c r="D888" s="6"/>
      <c r="E888" s="6"/>
      <c r="F888" s="6">
        <v>569</v>
      </c>
      <c r="G888" s="6" t="s">
        <v>16</v>
      </c>
      <c r="H888" s="6" t="s">
        <v>4422</v>
      </c>
    </row>
    <row r="889" spans="1:8" ht="18.75" customHeight="1">
      <c r="A889" s="9"/>
      <c r="B889" s="74"/>
      <c r="C889" s="75"/>
      <c r="D889" s="6"/>
      <c r="E889" s="6"/>
      <c r="F889" s="6"/>
      <c r="G889" s="6"/>
      <c r="H889" s="6"/>
    </row>
    <row r="890" spans="1:8" ht="18.75" customHeight="1">
      <c r="A890" s="10" t="s">
        <v>107</v>
      </c>
      <c r="B890" s="64" t="s">
        <v>4418</v>
      </c>
      <c r="C890" s="65"/>
      <c r="D890" s="6"/>
      <c r="E890" s="6"/>
      <c r="F890" s="6"/>
      <c r="G890" s="6"/>
      <c r="H890" s="6"/>
    </row>
    <row r="891" spans="1:8" ht="18.75" customHeight="1">
      <c r="A891" s="10" t="s">
        <v>108</v>
      </c>
      <c r="B891" s="64" t="s">
        <v>4419</v>
      </c>
      <c r="C891" s="65"/>
      <c r="D891" s="6"/>
      <c r="E891" s="6"/>
      <c r="F891" s="6"/>
      <c r="G891" s="6"/>
      <c r="H891" s="6"/>
    </row>
    <row r="892" spans="1:8" ht="18.75" customHeight="1">
      <c r="A892" s="10" t="s">
        <v>109</v>
      </c>
      <c r="B892" s="64" t="s">
        <v>4420</v>
      </c>
      <c r="C892" s="65"/>
      <c r="D892" s="6"/>
      <c r="E892" s="6"/>
      <c r="F892" s="6"/>
      <c r="G892" s="6"/>
      <c r="H892" s="6"/>
    </row>
    <row r="893" spans="1:8" ht="18.75" customHeight="1">
      <c r="A893" s="10" t="s">
        <v>110</v>
      </c>
      <c r="B893" s="64" t="s">
        <v>4421</v>
      </c>
      <c r="C893" s="65"/>
      <c r="D893" s="6"/>
      <c r="E893" s="6"/>
      <c r="F893" s="6"/>
      <c r="G893" s="6"/>
      <c r="H893" s="6"/>
    </row>
    <row r="894" spans="1:8" ht="18.75" customHeight="1">
      <c r="A894" s="10"/>
      <c r="B894" s="62"/>
      <c r="C894" s="63"/>
      <c r="D894" s="6"/>
      <c r="E894" s="6"/>
      <c r="F894" s="6"/>
      <c r="G894" s="6"/>
      <c r="H894" s="6"/>
    </row>
    <row r="895" spans="1:8" ht="18.75" customHeight="1" thickBot="1">
      <c r="A895" s="10"/>
      <c r="B895" s="66"/>
      <c r="C895" s="67"/>
      <c r="D895" s="6"/>
      <c r="E895" s="6"/>
      <c r="F895" s="6"/>
      <c r="G895" s="6"/>
      <c r="H895" s="6"/>
    </row>
    <row r="896" spans="1:8" ht="18.75" customHeight="1" thickBot="1">
      <c r="A896" s="11" t="s">
        <v>111</v>
      </c>
      <c r="B896" s="25"/>
      <c r="C896" s="7"/>
      <c r="D896" s="6"/>
      <c r="E896" s="6"/>
      <c r="F896" s="6"/>
      <c r="G896" s="6"/>
      <c r="H896" s="6"/>
    </row>
    <row r="897" spans="1:8" ht="18.75" customHeight="1">
      <c r="A897" s="10" t="s">
        <v>112</v>
      </c>
      <c r="B897" s="34" t="str">
        <f>_xlfn.LET(_xlpm.inp,$B$896,_xlpm.nInp,_xlfn.LET(_xlpm.raw,UPPER(TRIM($B$896)),_xlpm.clean,SUBSTITUTE(SUBSTITUTE(SUBSTITUTE(SUBSTITUTE(SUBSTITUTE(_xlpm.raw,"，",","),"、",","),"；",","),"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97" s="19"/>
      <c r="D897" s="6"/>
      <c r="E897" s="6"/>
      <c r="F897" s="6"/>
      <c r="G897" s="6"/>
      <c r="H897" s="6"/>
    </row>
    <row r="898" spans="1:8" ht="18.75" customHeight="1">
      <c r="A898" s="10" t="s">
        <v>113</v>
      </c>
      <c r="B898" s="35" t="str">
        <f>_xlfn.LET(_xlpm.inp,$B$896,_xlpm.nStd,_xlfn.LET(_xlpm.raw,UPPER(TRIM($G$888)),_xlpm.clean,SUBSTITUTE(SUBSTITUTE(SUBSTITUTE(SUBSTITUTE(SUBSTITUTE(_xlpm.raw,"，",","),"、",","),"；",","),"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98" s="18"/>
      <c r="D898" s="6"/>
      <c r="E898" s="6"/>
      <c r="F898" s="6"/>
      <c r="G898" s="6"/>
      <c r="H898" s="6"/>
    </row>
    <row r="899" spans="1:8" ht="18.75" customHeight="1">
      <c r="A899" s="37" t="s">
        <v>114</v>
      </c>
      <c r="B899" s="52" t="str">
        <f>_xlfn.LET(_xlpm.inp,$B$896,_xlpm.p,$H$888,IF(OR(LEN(TRIM(_xlpm.inp))=0,LEN(TRIM(_xlpm.p))=0,_xlpm.p=0),"",_xlpm.p))</f>
        <v/>
      </c>
      <c r="C899" s="53"/>
      <c r="D899" s="6"/>
      <c r="E899" s="6"/>
      <c r="F899" s="6"/>
      <c r="G899" s="6"/>
      <c r="H899" s="6"/>
    </row>
    <row r="900" spans="1:8" ht="18.75" customHeight="1" thickBot="1">
      <c r="A900" s="12"/>
      <c r="B900" s="54"/>
      <c r="C900" s="55"/>
      <c r="D900" s="6"/>
      <c r="E900" s="6"/>
      <c r="F900" s="6"/>
      <c r="G900" s="6"/>
      <c r="H900" s="6"/>
    </row>
    <row r="901" spans="1:8" ht="58.5" customHeight="1" thickTop="1" thickBot="1">
      <c r="A901" s="8" t="s">
        <v>3856</v>
      </c>
      <c r="B901" s="56" t="s">
        <v>4226</v>
      </c>
      <c r="C901" s="73"/>
      <c r="D901" s="6"/>
      <c r="E901" s="6"/>
      <c r="F901" s="6">
        <v>570</v>
      </c>
      <c r="G901" s="6" t="s">
        <v>15</v>
      </c>
      <c r="H901" s="6" t="s">
        <v>4427</v>
      </c>
    </row>
    <row r="902" spans="1:8" ht="18.75" customHeight="1">
      <c r="A902" s="9"/>
      <c r="B902" s="74"/>
      <c r="C902" s="75"/>
      <c r="D902" s="6"/>
      <c r="E902" s="6"/>
      <c r="F902" s="6"/>
      <c r="G902" s="6"/>
      <c r="H902" s="6"/>
    </row>
    <row r="903" spans="1:8" ht="18.75" customHeight="1">
      <c r="A903" s="10" t="s">
        <v>107</v>
      </c>
      <c r="B903" s="64" t="s">
        <v>4423</v>
      </c>
      <c r="C903" s="65"/>
      <c r="D903" s="6"/>
      <c r="E903" s="6"/>
      <c r="F903" s="6"/>
      <c r="G903" s="6"/>
      <c r="H903" s="6"/>
    </row>
    <row r="904" spans="1:8" ht="18.75" customHeight="1">
      <c r="A904" s="10" t="s">
        <v>108</v>
      </c>
      <c r="B904" s="64" t="s">
        <v>4424</v>
      </c>
      <c r="C904" s="65"/>
      <c r="D904" s="6"/>
      <c r="E904" s="6"/>
      <c r="F904" s="6"/>
      <c r="G904" s="6"/>
      <c r="H904" s="6"/>
    </row>
    <row r="905" spans="1:8" ht="18.75" customHeight="1">
      <c r="A905" s="10" t="s">
        <v>109</v>
      </c>
      <c r="B905" s="64" t="s">
        <v>4425</v>
      </c>
      <c r="C905" s="65"/>
      <c r="D905" s="6"/>
      <c r="E905" s="6"/>
      <c r="F905" s="6"/>
      <c r="G905" s="6"/>
      <c r="H905" s="6"/>
    </row>
    <row r="906" spans="1:8" ht="18.75" customHeight="1">
      <c r="A906" s="10" t="s">
        <v>110</v>
      </c>
      <c r="B906" s="64" t="s">
        <v>4426</v>
      </c>
      <c r="C906" s="65"/>
      <c r="D906" s="6"/>
      <c r="E906" s="6"/>
      <c r="F906" s="6"/>
      <c r="G906" s="6"/>
      <c r="H906" s="6"/>
    </row>
    <row r="907" spans="1:8" ht="18.75" customHeight="1">
      <c r="A907" s="10"/>
      <c r="B907" s="62"/>
      <c r="C907" s="63"/>
      <c r="D907" s="6"/>
      <c r="E907" s="6"/>
      <c r="F907" s="6"/>
      <c r="G907" s="6"/>
      <c r="H907" s="6"/>
    </row>
    <row r="908" spans="1:8" ht="18.75" customHeight="1" thickBot="1">
      <c r="A908" s="10"/>
      <c r="B908" s="66"/>
      <c r="C908" s="67"/>
      <c r="D908" s="6"/>
      <c r="E908" s="6"/>
      <c r="F908" s="6"/>
      <c r="G908" s="6"/>
      <c r="H908" s="6"/>
    </row>
    <row r="909" spans="1:8" ht="18.75" customHeight="1" thickBot="1">
      <c r="A909" s="11" t="s">
        <v>111</v>
      </c>
      <c r="B909" s="25"/>
      <c r="C909" s="7"/>
      <c r="D909" s="6"/>
      <c r="E909" s="6"/>
      <c r="F909" s="6"/>
      <c r="G909" s="6"/>
      <c r="H909" s="6"/>
    </row>
    <row r="910" spans="1:8" ht="18.75" customHeight="1">
      <c r="A910" s="10" t="s">
        <v>112</v>
      </c>
      <c r="B910" s="34" t="str">
        <f>_xlfn.LET(_xlpm.inp,$B$909,_xlpm.nInp,_xlfn.LET(_xlpm.raw,UPPER(TRIM($B$909)),_xlpm.clean,SUBSTITUTE(SUBSTITUTE(SUBSTITUTE(SUBSTITUTE(SUBSTITUTE(_xlpm.raw,"，",","),"、",","),"；",","),"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0" s="19"/>
      <c r="D910" s="6"/>
      <c r="E910" s="6"/>
      <c r="F910" s="6"/>
      <c r="G910" s="6"/>
      <c r="H910" s="6"/>
    </row>
    <row r="911" spans="1:8" ht="18.75" customHeight="1">
      <c r="A911" s="10" t="s">
        <v>113</v>
      </c>
      <c r="B911" s="35" t="str">
        <f>_xlfn.LET(_xlpm.inp,$B$909,_xlpm.nStd,_xlfn.LET(_xlpm.raw,UPPER(TRIM($G$901)),_xlpm.clean,SUBSTITUTE(SUBSTITUTE(SUBSTITUTE(SUBSTITUTE(SUBSTITUTE(_xlpm.raw,"，",","),"、",","),"；",","),"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11" s="18"/>
      <c r="D911" s="6"/>
      <c r="E911" s="6"/>
      <c r="F911" s="6"/>
      <c r="G911" s="6"/>
      <c r="H911" s="6"/>
    </row>
    <row r="912" spans="1:8" ht="18.75" customHeight="1">
      <c r="A912" s="37" t="s">
        <v>114</v>
      </c>
      <c r="B912" s="52" t="str">
        <f>_xlfn.LET(_xlpm.inp,$B$909,_xlpm.p,$H$901,IF(OR(LEN(TRIM(_xlpm.inp))=0,LEN(TRIM(_xlpm.p))=0,_xlpm.p=0),"",_xlpm.p))</f>
        <v/>
      </c>
      <c r="C912" s="53"/>
      <c r="D912" s="6"/>
      <c r="E912" s="6"/>
      <c r="F912" s="6"/>
      <c r="G912" s="6"/>
      <c r="H912" s="6"/>
    </row>
    <row r="913" spans="1:8" ht="18.75" customHeight="1" thickBot="1">
      <c r="A913" s="12"/>
      <c r="B913" s="54"/>
      <c r="C913" s="55"/>
      <c r="D913" s="6"/>
      <c r="E913" s="6"/>
      <c r="F913" s="6"/>
      <c r="G913" s="6"/>
      <c r="H913" s="6"/>
    </row>
    <row r="914" spans="1:8" ht="58.5" customHeight="1" thickTop="1" thickBot="1">
      <c r="A914" s="8" t="s">
        <v>3857</v>
      </c>
      <c r="B914" s="56" t="s">
        <v>4227</v>
      </c>
      <c r="C914" s="73"/>
      <c r="D914" s="6"/>
      <c r="E914" s="6"/>
      <c r="F914" s="6">
        <v>571</v>
      </c>
      <c r="G914" s="6" t="s">
        <v>14</v>
      </c>
      <c r="H914" s="6" t="s">
        <v>4432</v>
      </c>
    </row>
    <row r="915" spans="1:8" ht="18.75" customHeight="1">
      <c r="A915" s="9"/>
      <c r="B915" s="74"/>
      <c r="C915" s="75"/>
      <c r="D915" s="6"/>
      <c r="E915" s="6"/>
      <c r="F915" s="6"/>
      <c r="G915" s="6"/>
      <c r="H915" s="6"/>
    </row>
    <row r="916" spans="1:8" ht="18.75" customHeight="1">
      <c r="A916" s="10" t="s">
        <v>107</v>
      </c>
      <c r="B916" s="64" t="s">
        <v>4428</v>
      </c>
      <c r="C916" s="65"/>
      <c r="D916" s="6"/>
      <c r="E916" s="6"/>
      <c r="F916" s="6"/>
      <c r="G916" s="6"/>
      <c r="H916" s="6"/>
    </row>
    <row r="917" spans="1:8" ht="18.75" customHeight="1">
      <c r="A917" s="10" t="s">
        <v>108</v>
      </c>
      <c r="B917" s="64" t="s">
        <v>4429</v>
      </c>
      <c r="C917" s="65"/>
      <c r="D917" s="6"/>
      <c r="E917" s="6"/>
      <c r="F917" s="6"/>
      <c r="G917" s="6"/>
      <c r="H917" s="6"/>
    </row>
    <row r="918" spans="1:8" ht="18.75" customHeight="1">
      <c r="A918" s="10" t="s">
        <v>109</v>
      </c>
      <c r="B918" s="64" t="s">
        <v>4430</v>
      </c>
      <c r="C918" s="65"/>
      <c r="D918" s="6"/>
      <c r="E918" s="6"/>
      <c r="F918" s="6"/>
      <c r="G918" s="6"/>
      <c r="H918" s="6"/>
    </row>
    <row r="919" spans="1:8" ht="18.75" customHeight="1">
      <c r="A919" s="10" t="s">
        <v>110</v>
      </c>
      <c r="B919" s="64" t="s">
        <v>4431</v>
      </c>
      <c r="C919" s="65"/>
      <c r="D919" s="6"/>
      <c r="E919" s="6"/>
      <c r="F919" s="6"/>
      <c r="G919" s="6"/>
      <c r="H919" s="6"/>
    </row>
    <row r="920" spans="1:8" ht="18.75" customHeight="1">
      <c r="A920" s="10"/>
      <c r="B920" s="62"/>
      <c r="C920" s="63"/>
      <c r="D920" s="6"/>
      <c r="E920" s="6"/>
      <c r="F920" s="6"/>
      <c r="G920" s="6"/>
      <c r="H920" s="6"/>
    </row>
    <row r="921" spans="1:8" ht="18.75" customHeight="1" thickBot="1">
      <c r="A921" s="10"/>
      <c r="B921" s="66"/>
      <c r="C921" s="67"/>
      <c r="D921" s="6"/>
      <c r="E921" s="6"/>
      <c r="F921" s="6"/>
      <c r="G921" s="6"/>
      <c r="H921" s="6"/>
    </row>
    <row r="922" spans="1:8" ht="18.75" customHeight="1" thickBot="1">
      <c r="A922" s="11" t="s">
        <v>111</v>
      </c>
      <c r="B922" s="25"/>
      <c r="C922" s="7"/>
      <c r="D922" s="6"/>
      <c r="E922" s="6"/>
      <c r="F922" s="6"/>
      <c r="G922" s="6"/>
      <c r="H922" s="6"/>
    </row>
    <row r="923" spans="1:8" ht="18.75" customHeight="1">
      <c r="A923" s="10" t="s">
        <v>112</v>
      </c>
      <c r="B923" s="34" t="str">
        <f>_xlfn.LET(_xlpm.inp,$B$922,_xlpm.nInp,_xlfn.LET(_xlpm.raw,UPPER(TRIM($B$922)),_xlpm.clean,SUBSTITUTE(SUBSTITUTE(SUBSTITUTE(SUBSTITUTE(SUBSTITUTE(_xlpm.raw,"，",","),"、",","),"；",","),"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23" s="19"/>
      <c r="D923" s="6"/>
      <c r="E923" s="6"/>
      <c r="F923" s="6"/>
      <c r="G923" s="6"/>
      <c r="H923" s="6"/>
    </row>
    <row r="924" spans="1:8" ht="18.75" customHeight="1">
      <c r="A924" s="10" t="s">
        <v>113</v>
      </c>
      <c r="B924" s="35" t="str">
        <f>_xlfn.LET(_xlpm.inp,$B$922,_xlpm.nStd,_xlfn.LET(_xlpm.raw,UPPER(TRIM($G$914)),_xlpm.clean,SUBSTITUTE(SUBSTITUTE(SUBSTITUTE(SUBSTITUTE(SUBSTITUTE(_xlpm.raw,"，",","),"、",","),"；",","),"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4" s="18"/>
      <c r="D924" s="6"/>
      <c r="E924" s="6"/>
      <c r="F924" s="6"/>
      <c r="G924" s="6"/>
      <c r="H924" s="6"/>
    </row>
    <row r="925" spans="1:8" ht="18.75" customHeight="1">
      <c r="A925" s="37" t="s">
        <v>114</v>
      </c>
      <c r="B925" s="52" t="str">
        <f>_xlfn.LET(_xlpm.inp,$B$922,_xlpm.p,$H$914,IF(OR(LEN(TRIM(_xlpm.inp))=0,LEN(TRIM(_xlpm.p))=0,_xlpm.p=0),"",_xlpm.p))</f>
        <v/>
      </c>
      <c r="C925" s="53"/>
      <c r="D925" s="6"/>
      <c r="E925" s="6"/>
      <c r="F925" s="6"/>
      <c r="G925" s="6"/>
      <c r="H925" s="6"/>
    </row>
    <row r="926" spans="1:8" ht="18.75" customHeight="1" thickBot="1">
      <c r="A926" s="12"/>
      <c r="B926" s="54"/>
      <c r="C926" s="55"/>
      <c r="D926" s="6"/>
      <c r="E926" s="6"/>
      <c r="F926" s="6"/>
      <c r="G926" s="6"/>
      <c r="H926" s="6"/>
    </row>
    <row r="927" spans="1:8" ht="58.5" customHeight="1" thickTop="1" thickBot="1">
      <c r="A927" s="8" t="s">
        <v>3858</v>
      </c>
      <c r="B927" s="56" t="s">
        <v>4228</v>
      </c>
      <c r="C927" s="73"/>
      <c r="D927" s="6"/>
      <c r="E927" s="6"/>
      <c r="F927" s="6">
        <v>572</v>
      </c>
      <c r="G927" s="6" t="s">
        <v>15</v>
      </c>
      <c r="H927" s="6" t="s">
        <v>4229</v>
      </c>
    </row>
    <row r="928" spans="1:8" ht="18.75" customHeight="1">
      <c r="A928" s="9"/>
      <c r="B928" s="74"/>
      <c r="C928" s="75"/>
      <c r="D928" s="6"/>
      <c r="E928" s="6"/>
      <c r="F928" s="6"/>
      <c r="G928" s="6"/>
      <c r="H928" s="6"/>
    </row>
    <row r="929" spans="1:8" ht="18.75" customHeight="1">
      <c r="A929" s="10" t="s">
        <v>107</v>
      </c>
      <c r="B929" s="64" t="s">
        <v>4433</v>
      </c>
      <c r="C929" s="65"/>
      <c r="D929" s="6"/>
      <c r="E929" s="6"/>
      <c r="F929" s="6"/>
      <c r="G929" s="6"/>
      <c r="H929" s="6"/>
    </row>
    <row r="930" spans="1:8" ht="18.75" customHeight="1">
      <c r="A930" s="10" t="s">
        <v>108</v>
      </c>
      <c r="B930" s="64" t="s">
        <v>4434</v>
      </c>
      <c r="C930" s="65"/>
      <c r="D930" s="6"/>
      <c r="E930" s="6"/>
      <c r="F930" s="6"/>
      <c r="G930" s="6"/>
      <c r="H930" s="6"/>
    </row>
    <row r="931" spans="1:8" ht="18.75" customHeight="1">
      <c r="A931" s="10" t="s">
        <v>109</v>
      </c>
      <c r="B931" s="64" t="s">
        <v>4435</v>
      </c>
      <c r="C931" s="65"/>
      <c r="D931" s="6"/>
      <c r="E931" s="6"/>
      <c r="F931" s="6"/>
      <c r="G931" s="6"/>
      <c r="H931" s="6"/>
    </row>
    <row r="932" spans="1:8" ht="18.75" customHeight="1">
      <c r="A932" s="10" t="s">
        <v>110</v>
      </c>
      <c r="B932" s="64" t="s">
        <v>4436</v>
      </c>
      <c r="C932" s="65"/>
      <c r="D932" s="6"/>
      <c r="E932" s="6"/>
      <c r="F932" s="6"/>
      <c r="G932" s="6"/>
      <c r="H932" s="6"/>
    </row>
    <row r="933" spans="1:8" ht="18.75" customHeight="1">
      <c r="A933" s="10"/>
      <c r="B933" s="62"/>
      <c r="C933" s="63"/>
      <c r="D933" s="6"/>
      <c r="E933" s="6"/>
      <c r="F933" s="6"/>
      <c r="G933" s="6"/>
      <c r="H933" s="6"/>
    </row>
    <row r="934" spans="1:8" ht="18.75" customHeight="1" thickBot="1">
      <c r="A934" s="10"/>
      <c r="B934" s="66"/>
      <c r="C934" s="67"/>
      <c r="D934" s="6"/>
      <c r="E934" s="6"/>
      <c r="F934" s="6"/>
      <c r="G934" s="6"/>
      <c r="H934" s="6"/>
    </row>
    <row r="935" spans="1:8" ht="18.75" customHeight="1" thickBot="1">
      <c r="A935" s="11" t="s">
        <v>111</v>
      </c>
      <c r="B935" s="25"/>
      <c r="C935" s="7"/>
      <c r="D935" s="6"/>
      <c r="E935" s="6"/>
      <c r="F935" s="6"/>
      <c r="G935" s="6"/>
      <c r="H935" s="6"/>
    </row>
    <row r="936" spans="1:8" ht="18.75" customHeight="1">
      <c r="A936" s="10" t="s">
        <v>112</v>
      </c>
      <c r="B936" s="34" t="str">
        <f>_xlfn.LET(_xlpm.inp,$B$935,_xlpm.nInp,_xlfn.LET(_xlpm.raw,UPPER(TRIM($B$935)),_xlpm.clean,SUBSTITUTE(SUBSTITUTE(SUBSTITUTE(SUBSTITUTE(SUBSTITUTE(_xlpm.raw,"，",","),"、",","),"；",","),"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36" s="19"/>
      <c r="D936" s="6"/>
      <c r="E936" s="6"/>
      <c r="F936" s="6"/>
      <c r="G936" s="6"/>
      <c r="H936" s="6"/>
    </row>
    <row r="937" spans="1:8" ht="18.75" customHeight="1">
      <c r="A937" s="10" t="s">
        <v>113</v>
      </c>
      <c r="B937" s="35" t="str">
        <f>_xlfn.LET(_xlpm.inp,$B$935,_xlpm.nStd,_xlfn.LET(_xlpm.raw,UPPER(TRIM($G$927)),_xlpm.clean,SUBSTITUTE(SUBSTITUTE(SUBSTITUTE(SUBSTITUTE(SUBSTITUTE(_xlpm.raw,"，",","),"、",","),"；",","),"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37" s="18"/>
      <c r="D937" s="6"/>
      <c r="E937" s="6"/>
      <c r="F937" s="6"/>
      <c r="G937" s="6"/>
      <c r="H937" s="6"/>
    </row>
    <row r="938" spans="1:8" ht="18.75" customHeight="1">
      <c r="A938" s="37" t="s">
        <v>114</v>
      </c>
      <c r="B938" s="52" t="str">
        <f>_xlfn.LET(_xlpm.inp,$B$935,_xlpm.p,$H$927,IF(OR(LEN(TRIM(_xlpm.inp))=0,LEN(TRIM(_xlpm.p))=0,_xlpm.p=0),"",_xlpm.p))</f>
        <v/>
      </c>
      <c r="C938" s="53"/>
      <c r="D938" s="6"/>
      <c r="E938" s="6"/>
      <c r="F938" s="6"/>
      <c r="G938" s="6"/>
      <c r="H938" s="6"/>
    </row>
    <row r="939" spans="1:8" ht="18.75" customHeight="1" thickBot="1">
      <c r="A939" s="12"/>
      <c r="B939" s="54"/>
      <c r="C939" s="55"/>
      <c r="D939" s="6"/>
      <c r="E939" s="6"/>
      <c r="F939" s="6"/>
      <c r="G939" s="6"/>
      <c r="H939" s="6"/>
    </row>
    <row r="940" spans="1:8" ht="58.5" customHeight="1" thickTop="1" thickBot="1">
      <c r="A940" s="8" t="s">
        <v>3859</v>
      </c>
      <c r="B940" s="56" t="s">
        <v>4230</v>
      </c>
      <c r="C940" s="73"/>
      <c r="D940" s="6"/>
      <c r="E940" s="6"/>
      <c r="F940" s="6">
        <v>573</v>
      </c>
      <c r="G940" s="6" t="s">
        <v>4231</v>
      </c>
      <c r="H940" s="6" t="s">
        <v>4232</v>
      </c>
    </row>
    <row r="941" spans="1:8" ht="18.75" customHeight="1">
      <c r="A941" s="9"/>
      <c r="B941" s="74"/>
      <c r="C941" s="75"/>
      <c r="D941" s="6"/>
      <c r="E941" s="6"/>
      <c r="F941" s="6"/>
      <c r="G941" s="6"/>
      <c r="H941" s="6"/>
    </row>
    <row r="942" spans="1:8" ht="18.75" customHeight="1">
      <c r="A942" s="10" t="s">
        <v>107</v>
      </c>
      <c r="B942" s="64" t="s">
        <v>4437</v>
      </c>
      <c r="C942" s="65"/>
      <c r="D942" s="6"/>
      <c r="E942" s="6"/>
      <c r="F942" s="6"/>
      <c r="G942" s="6"/>
      <c r="H942" s="6"/>
    </row>
    <row r="943" spans="1:8" ht="18.75" customHeight="1">
      <c r="A943" s="10" t="s">
        <v>108</v>
      </c>
      <c r="B943" s="64" t="s">
        <v>4438</v>
      </c>
      <c r="C943" s="65"/>
      <c r="D943" s="6"/>
      <c r="E943" s="6"/>
      <c r="F943" s="6"/>
      <c r="G943" s="6"/>
      <c r="H943" s="6"/>
    </row>
    <row r="944" spans="1:8" ht="18.75" customHeight="1">
      <c r="A944" s="10" t="s">
        <v>109</v>
      </c>
      <c r="B944" s="64" t="s">
        <v>4439</v>
      </c>
      <c r="C944" s="65"/>
      <c r="D944" s="6"/>
      <c r="E944" s="6"/>
      <c r="F944" s="6"/>
      <c r="G944" s="6"/>
      <c r="H944" s="6"/>
    </row>
    <row r="945" spans="1:8" ht="18.75" customHeight="1">
      <c r="A945" s="10" t="s">
        <v>110</v>
      </c>
      <c r="B945" s="64" t="s">
        <v>4440</v>
      </c>
      <c r="C945" s="65"/>
      <c r="D945" s="6"/>
      <c r="E945" s="6"/>
      <c r="F945" s="6"/>
      <c r="G945" s="6"/>
      <c r="H945" s="6"/>
    </row>
    <row r="946" spans="1:8" ht="18.75" customHeight="1">
      <c r="A946" s="10" t="s">
        <v>128</v>
      </c>
      <c r="B946" s="62" t="s">
        <v>4441</v>
      </c>
      <c r="C946" s="63"/>
      <c r="D946" s="6"/>
      <c r="E946" s="6"/>
      <c r="F946" s="6"/>
      <c r="G946" s="6"/>
      <c r="H946" s="6"/>
    </row>
    <row r="947" spans="1:8" ht="18.75" customHeight="1" thickBot="1">
      <c r="A947" s="10"/>
      <c r="B947" s="66"/>
      <c r="C947" s="67"/>
      <c r="D947" s="6"/>
      <c r="E947" s="6"/>
      <c r="F947" s="6"/>
      <c r="G947" s="6"/>
      <c r="H947" s="6"/>
    </row>
    <row r="948" spans="1:8" ht="18.75" customHeight="1" thickBot="1">
      <c r="A948" s="11" t="s">
        <v>111</v>
      </c>
      <c r="B948" s="25"/>
      <c r="C948" s="7"/>
      <c r="D948" s="6"/>
      <c r="E948" s="6"/>
      <c r="F948" s="6"/>
      <c r="G948" s="6"/>
      <c r="H948" s="6"/>
    </row>
    <row r="949" spans="1:8" ht="18.75" customHeight="1">
      <c r="A949" s="10" t="s">
        <v>112</v>
      </c>
      <c r="B949" s="34" t="str">
        <f>_xlfn.LET(_xlpm.inp,$B$948,_xlpm.nInp,_xlfn.LET(_xlpm.raw,UPPER(TRIM($B$948)),_xlpm.clean,SUBSTITUTE(SUBSTITUTE(SUBSTITUTE(SUBSTITUTE(SUBSTITUTE(_xlpm.raw,"，",","),"、",","),"；",","),"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49" s="19"/>
      <c r="D949" s="6"/>
      <c r="E949" s="6"/>
      <c r="F949" s="6"/>
      <c r="G949" s="6"/>
      <c r="H949" s="6"/>
    </row>
    <row r="950" spans="1:8" ht="18.75" customHeight="1">
      <c r="A950" s="10" t="s">
        <v>113</v>
      </c>
      <c r="B950" s="35" t="str">
        <f>_xlfn.LET(_xlpm.inp,$B$948,_xlpm.nStd,_xlfn.LET(_xlpm.raw,UPPER(TRIM($G$940)),_xlpm.clean,SUBSTITUTE(SUBSTITUTE(SUBSTITUTE(SUBSTITUTE(SUBSTITUTE(_xlpm.raw,"，",","),"、",","),"；",","),"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50" s="18"/>
      <c r="D950" s="6"/>
      <c r="E950" s="6"/>
      <c r="F950" s="6"/>
      <c r="G950" s="6"/>
      <c r="H950" s="6"/>
    </row>
    <row r="951" spans="1:8" ht="18.75" customHeight="1">
      <c r="A951" s="37" t="s">
        <v>114</v>
      </c>
      <c r="B951" s="52" t="str">
        <f>_xlfn.LET(_xlpm.inp,$B$948,_xlpm.p,$H$940,IF(OR(LEN(TRIM(_xlpm.inp))=0,LEN(TRIM(_xlpm.p))=0,_xlpm.p=0),"",_xlpm.p))</f>
        <v/>
      </c>
      <c r="C951" s="53"/>
      <c r="D951" s="6"/>
      <c r="E951" s="6"/>
      <c r="F951" s="6"/>
      <c r="G951" s="6"/>
      <c r="H951" s="6"/>
    </row>
    <row r="952" spans="1:8" ht="18.75" customHeight="1" thickBot="1">
      <c r="A952" s="12"/>
      <c r="B952" s="54"/>
      <c r="C952" s="55"/>
      <c r="D952" s="6"/>
      <c r="E952" s="6"/>
      <c r="F952" s="6"/>
      <c r="G952" s="6"/>
      <c r="H952" s="6"/>
    </row>
    <row r="953" spans="1:8" ht="58.5" customHeight="1" thickTop="1" thickBot="1">
      <c r="A953" s="8" t="s">
        <v>3860</v>
      </c>
      <c r="B953" s="56" t="s">
        <v>4233</v>
      </c>
      <c r="C953" s="73"/>
      <c r="D953" s="6"/>
      <c r="E953" s="6"/>
      <c r="F953" s="6">
        <v>574</v>
      </c>
      <c r="G953" s="6" t="s">
        <v>17</v>
      </c>
      <c r="H953" s="6" t="s">
        <v>4446</v>
      </c>
    </row>
    <row r="954" spans="1:8" ht="18.75" customHeight="1">
      <c r="A954" s="9"/>
      <c r="B954" s="74"/>
      <c r="C954" s="75"/>
      <c r="D954" s="6"/>
      <c r="E954" s="6"/>
      <c r="F954" s="6"/>
      <c r="G954" s="6"/>
      <c r="H954" s="6"/>
    </row>
    <row r="955" spans="1:8" ht="18.75" customHeight="1">
      <c r="A955" s="10" t="s">
        <v>107</v>
      </c>
      <c r="B955" s="64" t="s">
        <v>4442</v>
      </c>
      <c r="C955" s="65"/>
      <c r="D955" s="6"/>
      <c r="E955" s="6"/>
      <c r="F955" s="6"/>
      <c r="G955" s="6"/>
      <c r="H955" s="6"/>
    </row>
    <row r="956" spans="1:8" ht="18.75" customHeight="1">
      <c r="A956" s="10" t="s">
        <v>108</v>
      </c>
      <c r="B956" s="64" t="s">
        <v>4443</v>
      </c>
      <c r="C956" s="65"/>
      <c r="D956" s="6"/>
      <c r="E956" s="6"/>
      <c r="F956" s="6"/>
      <c r="G956" s="6"/>
      <c r="H956" s="6"/>
    </row>
    <row r="957" spans="1:8" ht="18.75" customHeight="1">
      <c r="A957" s="10" t="s">
        <v>109</v>
      </c>
      <c r="B957" s="64" t="s">
        <v>4444</v>
      </c>
      <c r="C957" s="65"/>
      <c r="D957" s="6"/>
      <c r="E957" s="6"/>
      <c r="F957" s="6"/>
      <c r="G957" s="6"/>
      <c r="H957" s="6"/>
    </row>
    <row r="958" spans="1:8" ht="18.75" customHeight="1">
      <c r="A958" s="10" t="s">
        <v>110</v>
      </c>
      <c r="B958" s="64" t="s">
        <v>4445</v>
      </c>
      <c r="C958" s="65"/>
      <c r="D958" s="6"/>
      <c r="E958" s="6"/>
      <c r="F958" s="6"/>
      <c r="G958" s="6"/>
      <c r="H958" s="6"/>
    </row>
    <row r="959" spans="1:8" ht="18.75" customHeight="1">
      <c r="A959" s="10"/>
      <c r="B959" s="62"/>
      <c r="C959" s="63"/>
      <c r="D959" s="6"/>
      <c r="E959" s="6"/>
      <c r="F959" s="6"/>
      <c r="G959" s="6"/>
      <c r="H959" s="6"/>
    </row>
    <row r="960" spans="1:8" ht="18.75" customHeight="1" thickBot="1">
      <c r="A960" s="10"/>
      <c r="B960" s="66"/>
      <c r="C960" s="67"/>
      <c r="D960" s="6"/>
      <c r="E960" s="6"/>
      <c r="F960" s="6"/>
      <c r="G960" s="6"/>
      <c r="H960" s="6"/>
    </row>
    <row r="961" spans="1:8" ht="18.75" customHeight="1" thickBot="1">
      <c r="A961" s="11" t="s">
        <v>111</v>
      </c>
      <c r="B961" s="25"/>
      <c r="C961" s="7"/>
      <c r="D961" s="6"/>
      <c r="E961" s="6"/>
      <c r="F961" s="6"/>
      <c r="G961" s="6"/>
      <c r="H961" s="6"/>
    </row>
    <row r="962" spans="1:8" ht="18.75" customHeight="1">
      <c r="A962" s="10" t="s">
        <v>112</v>
      </c>
      <c r="B962" s="34" t="str">
        <f>_xlfn.LET(_xlpm.inp,$B$961,_xlpm.nInp,_xlfn.LET(_xlpm.raw,UPPER(TRIM($B$961)),_xlpm.clean,SUBSTITUTE(SUBSTITUTE(SUBSTITUTE(SUBSTITUTE(SUBSTITUTE(_xlpm.raw,"，",","),"、",","),"；",","),"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62" s="19"/>
      <c r="D962" s="6"/>
      <c r="E962" s="6"/>
      <c r="F962" s="6"/>
      <c r="G962" s="6"/>
      <c r="H962" s="6"/>
    </row>
    <row r="963" spans="1:8" ht="18.75" customHeight="1">
      <c r="A963" s="10" t="s">
        <v>113</v>
      </c>
      <c r="B963" s="35" t="str">
        <f>_xlfn.LET(_xlpm.inp,$B$961,_xlpm.nStd,_xlfn.LET(_xlpm.raw,UPPER(TRIM($G$953)),_xlpm.clean,SUBSTITUTE(SUBSTITUTE(SUBSTITUTE(SUBSTITUTE(SUBSTITUTE(_xlpm.raw,"，",","),"、",","),"；",","),"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63" s="18"/>
      <c r="D963" s="6"/>
      <c r="E963" s="6"/>
      <c r="F963" s="6"/>
      <c r="G963" s="6"/>
      <c r="H963" s="6"/>
    </row>
    <row r="964" spans="1:8" ht="18.75" customHeight="1">
      <c r="A964" s="37" t="s">
        <v>114</v>
      </c>
      <c r="B964" s="52" t="str">
        <f>_xlfn.LET(_xlpm.inp,$B$961,_xlpm.p,$H$953,IF(OR(LEN(TRIM(_xlpm.inp))=0,LEN(TRIM(_xlpm.p))=0,_xlpm.p=0),"",_xlpm.p))</f>
        <v/>
      </c>
      <c r="C964" s="53"/>
      <c r="D964" s="6"/>
      <c r="E964" s="6"/>
      <c r="F964" s="6"/>
      <c r="G964" s="6"/>
      <c r="H964" s="6"/>
    </row>
    <row r="965" spans="1:8" ht="18.75" customHeight="1" thickBot="1">
      <c r="A965" s="12"/>
      <c r="B965" s="54"/>
      <c r="C965" s="55"/>
      <c r="D965" s="6"/>
      <c r="E965" s="6"/>
      <c r="F965" s="6"/>
      <c r="G965" s="6"/>
      <c r="H965" s="6"/>
    </row>
    <row r="966" spans="1:8" ht="58.5" customHeight="1" thickTop="1" thickBot="1">
      <c r="A966" s="8" t="s">
        <v>3861</v>
      </c>
      <c r="B966" s="56" t="s">
        <v>4234</v>
      </c>
      <c r="C966" s="73"/>
      <c r="D966" s="6"/>
      <c r="E966" s="6"/>
      <c r="F966" s="6">
        <v>575</v>
      </c>
      <c r="G966" s="6" t="s">
        <v>16</v>
      </c>
      <c r="H966" s="6" t="s">
        <v>4235</v>
      </c>
    </row>
    <row r="967" spans="1:8" ht="18.75" customHeight="1">
      <c r="A967" s="9"/>
      <c r="B967" s="74"/>
      <c r="C967" s="75"/>
      <c r="D967" s="6"/>
      <c r="E967" s="6"/>
      <c r="F967" s="6"/>
      <c r="G967" s="6"/>
      <c r="H967" s="6"/>
    </row>
    <row r="968" spans="1:8" ht="18.75" customHeight="1">
      <c r="A968" s="10" t="s">
        <v>107</v>
      </c>
      <c r="B968" s="64" t="s">
        <v>4447</v>
      </c>
      <c r="C968" s="65"/>
      <c r="D968" s="6"/>
      <c r="E968" s="6"/>
      <c r="F968" s="6"/>
      <c r="G968" s="6"/>
      <c r="H968" s="6"/>
    </row>
    <row r="969" spans="1:8" ht="18.75" customHeight="1">
      <c r="A969" s="10" t="s">
        <v>108</v>
      </c>
      <c r="B969" s="64" t="s">
        <v>4448</v>
      </c>
      <c r="C969" s="65"/>
      <c r="D969" s="6"/>
      <c r="E969" s="6"/>
      <c r="F969" s="6"/>
      <c r="G969" s="6"/>
      <c r="H969" s="6"/>
    </row>
    <row r="970" spans="1:8" ht="18.75" customHeight="1">
      <c r="A970" s="10" t="s">
        <v>109</v>
      </c>
      <c r="B970" s="64" t="s">
        <v>4449</v>
      </c>
      <c r="C970" s="65"/>
      <c r="D970" s="6"/>
      <c r="E970" s="6"/>
      <c r="F970" s="6"/>
      <c r="G970" s="6"/>
      <c r="H970" s="6"/>
    </row>
    <row r="971" spans="1:8" ht="18.75" customHeight="1">
      <c r="A971" s="10" t="s">
        <v>110</v>
      </c>
      <c r="B971" s="64" t="s">
        <v>4450</v>
      </c>
      <c r="C971" s="65"/>
      <c r="D971" s="6"/>
      <c r="E971" s="6"/>
      <c r="F971" s="6"/>
      <c r="G971" s="6"/>
      <c r="H971" s="6"/>
    </row>
    <row r="972" spans="1:8" ht="18.75" customHeight="1">
      <c r="A972" s="10"/>
      <c r="B972" s="62"/>
      <c r="C972" s="63"/>
      <c r="D972" s="6"/>
      <c r="E972" s="6"/>
      <c r="F972" s="6"/>
      <c r="G972" s="6"/>
      <c r="H972" s="6"/>
    </row>
    <row r="973" spans="1:8" ht="18.75" customHeight="1" thickBot="1">
      <c r="A973" s="10"/>
      <c r="B973" s="66"/>
      <c r="C973" s="67"/>
      <c r="D973" s="6"/>
      <c r="E973" s="6"/>
      <c r="F973" s="6"/>
      <c r="G973" s="6"/>
      <c r="H973" s="6"/>
    </row>
    <row r="974" spans="1:8" ht="18.75" customHeight="1" thickBot="1">
      <c r="A974" s="11" t="s">
        <v>111</v>
      </c>
      <c r="B974" s="25"/>
      <c r="C974" s="7"/>
      <c r="D974" s="6"/>
      <c r="E974" s="6"/>
      <c r="F974" s="6"/>
      <c r="G974" s="6"/>
      <c r="H974" s="6"/>
    </row>
    <row r="975" spans="1:8" ht="18.75" customHeight="1">
      <c r="A975" s="10" t="s">
        <v>112</v>
      </c>
      <c r="B975" s="34" t="str">
        <f>_xlfn.LET(_xlpm.inp,$B$974,_xlpm.nInp,_xlfn.LET(_xlpm.raw,UPPER(TRIM($B$974)),_xlpm.clean,SUBSTITUTE(SUBSTITUTE(SUBSTITUTE(SUBSTITUTE(SUBSTITUTE(_xlpm.raw,"，",","),"、",","),"；",","),"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75" s="19"/>
      <c r="D975" s="6"/>
      <c r="E975" s="6"/>
      <c r="F975" s="6"/>
      <c r="G975" s="6"/>
      <c r="H975" s="6"/>
    </row>
    <row r="976" spans="1:8" ht="18.75" customHeight="1">
      <c r="A976" s="10" t="s">
        <v>113</v>
      </c>
      <c r="B976" s="35" t="str">
        <f>_xlfn.LET(_xlpm.inp,$B$974,_xlpm.nStd,_xlfn.LET(_xlpm.raw,UPPER(TRIM($G$966)),_xlpm.clean,SUBSTITUTE(SUBSTITUTE(SUBSTITUTE(SUBSTITUTE(SUBSTITUTE(_xlpm.raw,"，",","),"、",","),"；",","),"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76" s="18"/>
      <c r="D976" s="6"/>
      <c r="E976" s="6"/>
      <c r="F976" s="6"/>
      <c r="G976" s="6"/>
      <c r="H976" s="6"/>
    </row>
    <row r="977" spans="1:8" ht="18.75" customHeight="1">
      <c r="A977" s="37" t="s">
        <v>114</v>
      </c>
      <c r="B977" s="52" t="str">
        <f>_xlfn.LET(_xlpm.inp,$B$974,_xlpm.p,$H$966,IF(OR(LEN(TRIM(_xlpm.inp))=0,LEN(TRIM(_xlpm.p))=0,_xlpm.p=0),"",_xlpm.p))</f>
        <v/>
      </c>
      <c r="C977" s="53"/>
      <c r="D977" s="6"/>
      <c r="E977" s="6"/>
      <c r="F977" s="6"/>
      <c r="G977" s="6"/>
      <c r="H977" s="6"/>
    </row>
    <row r="978" spans="1:8" ht="18.75" customHeight="1" thickBot="1">
      <c r="A978" s="12"/>
      <c r="B978" s="54"/>
      <c r="C978" s="55"/>
      <c r="D978" s="6"/>
      <c r="E978" s="6"/>
      <c r="F978" s="6"/>
      <c r="G978" s="6"/>
      <c r="H978" s="6"/>
    </row>
    <row r="979" spans="1:8" ht="58.5" customHeight="1" thickTop="1" thickBot="1">
      <c r="A979" s="8" t="s">
        <v>3862</v>
      </c>
      <c r="B979" s="56" t="s">
        <v>4236</v>
      </c>
      <c r="C979" s="73"/>
      <c r="D979" s="6"/>
      <c r="E979" s="6"/>
      <c r="F979" s="6">
        <v>576</v>
      </c>
      <c r="G979" s="6" t="s">
        <v>875</v>
      </c>
      <c r="H979" s="6" t="s">
        <v>4237</v>
      </c>
    </row>
    <row r="980" spans="1:8" ht="18.75" customHeight="1">
      <c r="A980" s="9"/>
      <c r="B980" s="74"/>
      <c r="C980" s="75"/>
      <c r="D980" s="6"/>
      <c r="E980" s="6"/>
      <c r="F980" s="6"/>
      <c r="G980" s="6"/>
      <c r="H980" s="6"/>
    </row>
    <row r="981" spans="1:8" ht="18.75" customHeight="1">
      <c r="A981" s="10" t="s">
        <v>107</v>
      </c>
      <c r="B981" s="64" t="s">
        <v>4451</v>
      </c>
      <c r="C981" s="65"/>
      <c r="D981" s="6"/>
      <c r="E981" s="6"/>
      <c r="F981" s="6"/>
      <c r="G981" s="6"/>
      <c r="H981" s="6"/>
    </row>
    <row r="982" spans="1:8" ht="18.75" customHeight="1">
      <c r="A982" s="10" t="s">
        <v>108</v>
      </c>
      <c r="B982" s="64" t="s">
        <v>4452</v>
      </c>
      <c r="C982" s="65"/>
      <c r="D982" s="6"/>
      <c r="E982" s="6"/>
      <c r="F982" s="6"/>
      <c r="G982" s="6"/>
      <c r="H982" s="6"/>
    </row>
    <row r="983" spans="1:8" ht="18.75" customHeight="1">
      <c r="A983" s="10" t="s">
        <v>109</v>
      </c>
      <c r="B983" s="64" t="s">
        <v>4453</v>
      </c>
      <c r="C983" s="65"/>
      <c r="D983" s="6"/>
      <c r="E983" s="6"/>
      <c r="F983" s="6"/>
      <c r="G983" s="6"/>
      <c r="H983" s="6"/>
    </row>
    <row r="984" spans="1:8" ht="18.75" customHeight="1">
      <c r="A984" s="10" t="s">
        <v>110</v>
      </c>
      <c r="B984" s="64" t="s">
        <v>4454</v>
      </c>
      <c r="C984" s="65"/>
      <c r="D984" s="6"/>
      <c r="E984" s="6"/>
      <c r="F984" s="6"/>
      <c r="G984" s="6"/>
      <c r="H984" s="6"/>
    </row>
    <row r="985" spans="1:8" ht="18.75" customHeight="1">
      <c r="A985" s="10" t="s">
        <v>128</v>
      </c>
      <c r="B985" s="62" t="s">
        <v>4455</v>
      </c>
      <c r="C985" s="63"/>
      <c r="D985" s="6"/>
      <c r="E985" s="6"/>
      <c r="F985" s="6"/>
      <c r="G985" s="6"/>
      <c r="H985" s="6"/>
    </row>
    <row r="986" spans="1:8" ht="18.75" customHeight="1" thickBot="1">
      <c r="A986" s="10"/>
      <c r="B986" s="66"/>
      <c r="C986" s="67"/>
      <c r="D986" s="6"/>
      <c r="E986" s="6"/>
      <c r="F986" s="6"/>
      <c r="G986" s="6"/>
      <c r="H986" s="6"/>
    </row>
    <row r="987" spans="1:8" ht="18.75" customHeight="1" thickBot="1">
      <c r="A987" s="11" t="s">
        <v>111</v>
      </c>
      <c r="B987" s="25"/>
      <c r="C987" s="7"/>
      <c r="D987" s="6"/>
      <c r="E987" s="6"/>
      <c r="F987" s="6"/>
      <c r="G987" s="6"/>
      <c r="H987" s="6"/>
    </row>
    <row r="988" spans="1:8" ht="18.75" customHeight="1">
      <c r="A988" s="10" t="s">
        <v>112</v>
      </c>
      <c r="B988" s="34" t="str">
        <f>_xlfn.LET(_xlpm.inp,$B$987,_xlpm.nInp,_xlfn.LET(_xlpm.raw,UPPER(TRIM($B$987)),_xlpm.clean,SUBSTITUTE(SUBSTITUTE(SUBSTITUTE(SUBSTITUTE(SUBSTITUTE(_xlpm.raw,"，",","),"、",","),"；",","),"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88" s="19"/>
      <c r="D988" s="6"/>
      <c r="E988" s="6"/>
      <c r="F988" s="6"/>
      <c r="G988" s="6"/>
      <c r="H988" s="6"/>
    </row>
    <row r="989" spans="1:8" ht="18.75" customHeight="1">
      <c r="A989" s="10" t="s">
        <v>113</v>
      </c>
      <c r="B989" s="35" t="str">
        <f>_xlfn.LET(_xlpm.inp,$B$987,_xlpm.nStd,_xlfn.LET(_xlpm.raw,UPPER(TRIM($G$979)),_xlpm.clean,SUBSTITUTE(SUBSTITUTE(SUBSTITUTE(SUBSTITUTE(SUBSTITUTE(_xlpm.raw,"，",","),"、",","),"；",","),"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89" s="18"/>
      <c r="D989" s="6"/>
      <c r="E989" s="6"/>
      <c r="F989" s="6"/>
      <c r="G989" s="6"/>
      <c r="H989" s="6"/>
    </row>
    <row r="990" spans="1:8" ht="18.75" customHeight="1">
      <c r="A990" s="37" t="s">
        <v>114</v>
      </c>
      <c r="B990" s="52" t="str">
        <f>_xlfn.LET(_xlpm.inp,$B$987,_xlpm.p,$H$979,IF(OR(LEN(TRIM(_xlpm.inp))=0,LEN(TRIM(_xlpm.p))=0,_xlpm.p=0),"",_xlpm.p))</f>
        <v/>
      </c>
      <c r="C990" s="53"/>
      <c r="D990" s="6"/>
      <c r="E990" s="6"/>
      <c r="F990" s="6"/>
      <c r="G990" s="6"/>
      <c r="H990" s="6"/>
    </row>
    <row r="991" spans="1:8" ht="18.75" customHeight="1" thickBot="1">
      <c r="A991" s="12"/>
      <c r="B991" s="54"/>
      <c r="C991" s="55"/>
      <c r="D991" s="6"/>
      <c r="E991" s="6"/>
      <c r="F991" s="6"/>
      <c r="G991" s="6"/>
      <c r="H991" s="6"/>
    </row>
    <row r="992" spans="1:8" ht="58.5" customHeight="1" thickTop="1" thickBot="1">
      <c r="A992" s="8" t="s">
        <v>3863</v>
      </c>
      <c r="B992" s="56" t="s">
        <v>4238</v>
      </c>
      <c r="C992" s="73"/>
      <c r="D992" s="6"/>
      <c r="E992" s="6"/>
      <c r="F992" s="6">
        <v>577</v>
      </c>
      <c r="G992" s="6" t="s">
        <v>16</v>
      </c>
      <c r="H992" s="6" t="s">
        <v>4239</v>
      </c>
    </row>
    <row r="993" spans="1:8" ht="18.75" customHeight="1">
      <c r="A993" s="9"/>
      <c r="B993" s="74"/>
      <c r="C993" s="75"/>
      <c r="D993" s="6"/>
      <c r="E993" s="6"/>
      <c r="F993" s="6"/>
      <c r="G993" s="6"/>
      <c r="H993" s="6"/>
    </row>
    <row r="994" spans="1:8" ht="18.75" customHeight="1">
      <c r="A994" s="10" t="s">
        <v>107</v>
      </c>
      <c r="B994" s="64" t="s">
        <v>4456</v>
      </c>
      <c r="C994" s="65"/>
      <c r="D994" s="6"/>
      <c r="E994" s="6"/>
      <c r="F994" s="6"/>
      <c r="G994" s="6"/>
      <c r="H994" s="6"/>
    </row>
    <row r="995" spans="1:8" ht="18.75" customHeight="1">
      <c r="A995" s="10" t="s">
        <v>108</v>
      </c>
      <c r="B995" s="64" t="s">
        <v>4457</v>
      </c>
      <c r="C995" s="65"/>
      <c r="D995" s="6"/>
      <c r="E995" s="6"/>
      <c r="F995" s="6"/>
      <c r="G995" s="6"/>
      <c r="H995" s="6"/>
    </row>
    <row r="996" spans="1:8" ht="18.75" customHeight="1">
      <c r="A996" s="10" t="s">
        <v>109</v>
      </c>
      <c r="B996" s="64" t="s">
        <v>4458</v>
      </c>
      <c r="C996" s="65"/>
      <c r="D996" s="6"/>
      <c r="E996" s="6"/>
      <c r="F996" s="6"/>
      <c r="G996" s="6"/>
      <c r="H996" s="6"/>
    </row>
    <row r="997" spans="1:8" ht="18.75" customHeight="1">
      <c r="A997" s="10" t="s">
        <v>110</v>
      </c>
      <c r="B997" s="64" t="s">
        <v>4459</v>
      </c>
      <c r="C997" s="65"/>
      <c r="D997" s="6"/>
      <c r="E997" s="6"/>
      <c r="F997" s="6"/>
      <c r="G997" s="6"/>
      <c r="H997" s="6"/>
    </row>
    <row r="998" spans="1:8" ht="18.75" customHeight="1">
      <c r="A998" s="10"/>
      <c r="B998" s="62"/>
      <c r="C998" s="63"/>
      <c r="D998" s="6"/>
      <c r="E998" s="6"/>
      <c r="F998" s="6"/>
      <c r="G998" s="6"/>
      <c r="H998" s="6"/>
    </row>
    <row r="999" spans="1:8" ht="18.75" customHeight="1" thickBot="1">
      <c r="A999" s="10"/>
      <c r="B999" s="66"/>
      <c r="C999" s="67"/>
      <c r="D999" s="6"/>
      <c r="E999" s="6"/>
      <c r="F999" s="6"/>
      <c r="G999" s="6"/>
      <c r="H999" s="6"/>
    </row>
    <row r="1000" spans="1:8" ht="18.75" customHeight="1" thickBot="1">
      <c r="A1000" s="11" t="s">
        <v>111</v>
      </c>
      <c r="B1000" s="25"/>
      <c r="C1000" s="7"/>
      <c r="D1000" s="6"/>
      <c r="E1000" s="6"/>
      <c r="F1000" s="6"/>
      <c r="G1000" s="6"/>
      <c r="H1000" s="6"/>
    </row>
    <row r="1001" spans="1:8" ht="18.75" customHeight="1">
      <c r="A1001" s="10" t="s">
        <v>112</v>
      </c>
      <c r="B1001" s="34" t="str">
        <f>_xlfn.LET(_xlpm.inp,$B$1000,_xlpm.nInp,_xlfn.LET(_xlpm.raw,UPPER(TRIM($B$1000)),_xlpm.clean,SUBSTITUTE(SUBSTITUTE(SUBSTITUTE(SUBSTITUTE(SUBSTITUTE(_xlpm.raw,"，",","),"、",","),"；",","),"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01" s="19"/>
      <c r="D1001" s="6"/>
      <c r="E1001" s="6"/>
      <c r="F1001" s="6"/>
      <c r="G1001" s="6"/>
      <c r="H1001" s="6"/>
    </row>
    <row r="1002" spans="1:8" ht="18.75" customHeight="1">
      <c r="A1002" s="10" t="s">
        <v>113</v>
      </c>
      <c r="B1002" s="35" t="str">
        <f>_xlfn.LET(_xlpm.inp,$B$1000,_xlpm.nStd,_xlfn.LET(_xlpm.raw,UPPER(TRIM($G$992)),_xlpm.clean,SUBSTITUTE(SUBSTITUTE(SUBSTITUTE(SUBSTITUTE(SUBSTITUTE(_xlpm.raw,"，",","),"、",","),"；",","),"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02" s="18"/>
      <c r="D1002" s="6"/>
      <c r="E1002" s="6"/>
      <c r="F1002" s="6"/>
      <c r="G1002" s="6"/>
      <c r="H1002" s="6"/>
    </row>
    <row r="1003" spans="1:8" ht="18.75" customHeight="1">
      <c r="A1003" s="37" t="s">
        <v>114</v>
      </c>
      <c r="B1003" s="52" t="str">
        <f>_xlfn.LET(_xlpm.inp,$B$1000,_xlpm.p,$H$992,IF(OR(LEN(TRIM(_xlpm.inp))=0,LEN(TRIM(_xlpm.p))=0,_xlpm.p=0),"",_xlpm.p))</f>
        <v/>
      </c>
      <c r="C1003" s="53"/>
      <c r="D1003" s="6"/>
      <c r="E1003" s="6"/>
      <c r="F1003" s="6"/>
      <c r="G1003" s="6"/>
      <c r="H1003" s="6"/>
    </row>
    <row r="1004" spans="1:8" ht="18.75" customHeight="1" thickBot="1">
      <c r="A1004" s="12"/>
      <c r="B1004" s="54"/>
      <c r="C1004" s="55"/>
      <c r="D1004" s="6"/>
      <c r="E1004" s="6"/>
      <c r="F1004" s="6"/>
      <c r="G1004" s="6"/>
      <c r="H1004" s="6"/>
    </row>
    <row r="1005" spans="1:8" ht="58.5" customHeight="1" thickTop="1" thickBot="1">
      <c r="A1005" s="8" t="s">
        <v>3864</v>
      </c>
      <c r="B1005" s="56" t="s">
        <v>4240</v>
      </c>
      <c r="C1005" s="73"/>
      <c r="D1005" s="6"/>
      <c r="E1005" s="6"/>
      <c r="F1005" s="6">
        <v>578</v>
      </c>
      <c r="G1005" s="6" t="s">
        <v>14</v>
      </c>
      <c r="H1005" s="6" t="s">
        <v>4241</v>
      </c>
    </row>
    <row r="1006" spans="1:8" ht="18.75" customHeight="1">
      <c r="A1006" s="9"/>
      <c r="B1006" s="74"/>
      <c r="C1006" s="75"/>
      <c r="D1006" s="6"/>
      <c r="E1006" s="6"/>
      <c r="F1006" s="6"/>
      <c r="G1006" s="6"/>
      <c r="H1006" s="6"/>
    </row>
    <row r="1007" spans="1:8" ht="18.75" customHeight="1">
      <c r="A1007" s="10" t="s">
        <v>107</v>
      </c>
      <c r="B1007" s="64" t="s">
        <v>4460</v>
      </c>
      <c r="C1007" s="65"/>
      <c r="D1007" s="6"/>
      <c r="E1007" s="6"/>
      <c r="F1007" s="6"/>
      <c r="G1007" s="6"/>
      <c r="H1007" s="6"/>
    </row>
    <row r="1008" spans="1:8" ht="18.75" customHeight="1">
      <c r="A1008" s="10" t="s">
        <v>108</v>
      </c>
      <c r="B1008" s="64" t="s">
        <v>4461</v>
      </c>
      <c r="C1008" s="65"/>
      <c r="D1008" s="6"/>
      <c r="E1008" s="6"/>
      <c r="F1008" s="6"/>
      <c r="G1008" s="6"/>
      <c r="H1008" s="6"/>
    </row>
    <row r="1009" spans="1:8" ht="18.75" customHeight="1">
      <c r="A1009" s="10" t="s">
        <v>109</v>
      </c>
      <c r="B1009" s="64" t="s">
        <v>4462</v>
      </c>
      <c r="C1009" s="65"/>
      <c r="D1009" s="6"/>
      <c r="E1009" s="6"/>
      <c r="F1009" s="6"/>
      <c r="G1009" s="6"/>
      <c r="H1009" s="6"/>
    </row>
    <row r="1010" spans="1:8" ht="18.75" customHeight="1">
      <c r="A1010" s="10" t="s">
        <v>110</v>
      </c>
      <c r="B1010" s="64" t="s">
        <v>4463</v>
      </c>
      <c r="C1010" s="65"/>
      <c r="D1010" s="6"/>
      <c r="E1010" s="6"/>
      <c r="F1010" s="6"/>
      <c r="G1010" s="6"/>
      <c r="H1010" s="6"/>
    </row>
    <row r="1011" spans="1:8" ht="18.75" customHeight="1">
      <c r="A1011" s="10"/>
      <c r="B1011" s="62"/>
      <c r="C1011" s="63"/>
      <c r="D1011" s="6"/>
      <c r="E1011" s="6"/>
      <c r="F1011" s="6"/>
      <c r="G1011" s="6"/>
      <c r="H1011" s="6"/>
    </row>
    <row r="1012" spans="1:8" ht="18.75" customHeight="1" thickBot="1">
      <c r="A1012" s="10"/>
      <c r="B1012" s="66"/>
      <c r="C1012" s="67"/>
      <c r="D1012" s="6"/>
      <c r="E1012" s="6"/>
      <c r="F1012" s="6"/>
      <c r="G1012" s="6"/>
      <c r="H1012" s="6"/>
    </row>
    <row r="1013" spans="1:8" ht="18.75" customHeight="1" thickBot="1">
      <c r="A1013" s="11" t="s">
        <v>111</v>
      </c>
      <c r="B1013" s="25"/>
      <c r="C1013" s="7"/>
      <c r="D1013" s="6"/>
      <c r="E1013" s="6"/>
      <c r="F1013" s="6"/>
      <c r="G1013" s="6"/>
      <c r="H1013" s="6"/>
    </row>
    <row r="1014" spans="1:8" ht="18.75" customHeight="1">
      <c r="A1014" s="10" t="s">
        <v>112</v>
      </c>
      <c r="B1014" s="34" t="str">
        <f>_xlfn.LET(_xlpm.inp,$B$1013,_xlpm.nInp,_xlfn.LET(_xlpm.raw,UPPER(TRIM($B$1013)),_xlpm.clean,SUBSTITUTE(SUBSTITUTE(SUBSTITUTE(SUBSTITUTE(SUBSTITUTE(_xlpm.raw,"，",","),"、",","),"；",","),"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14" s="19"/>
      <c r="D1014" s="6"/>
      <c r="E1014" s="6"/>
      <c r="F1014" s="6"/>
      <c r="G1014" s="6"/>
      <c r="H1014" s="6"/>
    </row>
    <row r="1015" spans="1:8" ht="18.75" customHeight="1">
      <c r="A1015" s="10" t="s">
        <v>113</v>
      </c>
      <c r="B1015" s="35" t="str">
        <f>_xlfn.LET(_xlpm.inp,$B$1013,_xlpm.nStd,_xlfn.LET(_xlpm.raw,UPPER(TRIM($G$1005)),_xlpm.clean,SUBSTITUTE(SUBSTITUTE(SUBSTITUTE(SUBSTITUTE(SUBSTITUTE(_xlpm.raw,"，",","),"、",","),"；",","),"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15" s="18"/>
      <c r="D1015" s="6"/>
      <c r="E1015" s="6"/>
      <c r="F1015" s="6"/>
      <c r="G1015" s="6"/>
      <c r="H1015" s="6"/>
    </row>
    <row r="1016" spans="1:8" ht="18.75" customHeight="1">
      <c r="A1016" s="37" t="s">
        <v>114</v>
      </c>
      <c r="B1016" s="52" t="str">
        <f>_xlfn.LET(_xlpm.inp,$B$1013,_xlpm.p,$H$1005,IF(OR(LEN(TRIM(_xlpm.inp))=0,LEN(TRIM(_xlpm.p))=0,_xlpm.p=0),"",_xlpm.p))</f>
        <v/>
      </c>
      <c r="C1016" s="53"/>
      <c r="D1016" s="6"/>
      <c r="E1016" s="6"/>
      <c r="F1016" s="6"/>
      <c r="G1016" s="6"/>
      <c r="H1016" s="6"/>
    </row>
    <row r="1017" spans="1:8" ht="18.75" customHeight="1" thickBot="1">
      <c r="A1017" s="12"/>
      <c r="B1017" s="54"/>
      <c r="C1017" s="55"/>
      <c r="D1017" s="6"/>
      <c r="E1017" s="6"/>
      <c r="F1017" s="6"/>
      <c r="G1017" s="6"/>
      <c r="H1017" s="6"/>
    </row>
    <row r="1018" spans="1:8" ht="58.5" customHeight="1" thickTop="1" thickBot="1">
      <c r="A1018" s="8" t="s">
        <v>3865</v>
      </c>
      <c r="B1018" s="56" t="s">
        <v>4242</v>
      </c>
      <c r="C1018" s="73"/>
      <c r="D1018" s="6"/>
      <c r="E1018" s="6"/>
      <c r="F1018" s="6">
        <v>579</v>
      </c>
      <c r="G1018" s="6" t="s">
        <v>17</v>
      </c>
      <c r="H1018" s="6" t="s">
        <v>4243</v>
      </c>
    </row>
    <row r="1019" spans="1:8" ht="18.75" customHeight="1">
      <c r="A1019" s="9"/>
      <c r="B1019" s="74"/>
      <c r="C1019" s="75"/>
      <c r="D1019" s="6"/>
      <c r="E1019" s="6"/>
      <c r="F1019" s="6"/>
      <c r="G1019" s="6"/>
      <c r="H1019" s="6"/>
    </row>
    <row r="1020" spans="1:8" ht="18.75" customHeight="1">
      <c r="A1020" s="10" t="s">
        <v>107</v>
      </c>
      <c r="B1020" s="64" t="s">
        <v>4464</v>
      </c>
      <c r="C1020" s="65"/>
      <c r="D1020" s="6"/>
      <c r="E1020" s="6"/>
      <c r="F1020" s="6"/>
      <c r="G1020" s="6"/>
      <c r="H1020" s="6"/>
    </row>
    <row r="1021" spans="1:8" ht="18.75" customHeight="1">
      <c r="A1021" s="10" t="s">
        <v>108</v>
      </c>
      <c r="B1021" s="64" t="s">
        <v>4465</v>
      </c>
      <c r="C1021" s="65"/>
      <c r="D1021" s="6"/>
      <c r="E1021" s="6"/>
      <c r="F1021" s="6"/>
      <c r="G1021" s="6"/>
      <c r="H1021" s="6"/>
    </row>
    <row r="1022" spans="1:8" ht="18.75" customHeight="1">
      <c r="A1022" s="10" t="s">
        <v>109</v>
      </c>
      <c r="B1022" s="64" t="s">
        <v>4466</v>
      </c>
      <c r="C1022" s="65"/>
      <c r="D1022" s="6"/>
      <c r="E1022" s="6"/>
      <c r="F1022" s="6"/>
      <c r="G1022" s="6"/>
      <c r="H1022" s="6"/>
    </row>
    <row r="1023" spans="1:8" ht="18.75" customHeight="1">
      <c r="A1023" s="10" t="s">
        <v>110</v>
      </c>
      <c r="B1023" s="64" t="s">
        <v>4467</v>
      </c>
      <c r="C1023" s="65"/>
      <c r="D1023" s="6"/>
      <c r="E1023" s="6"/>
      <c r="F1023" s="6"/>
      <c r="G1023" s="6"/>
      <c r="H1023" s="6"/>
    </row>
    <row r="1024" spans="1:8" ht="18.75" customHeight="1">
      <c r="A1024" s="10"/>
      <c r="B1024" s="62"/>
      <c r="C1024" s="63"/>
      <c r="D1024" s="6"/>
      <c r="E1024" s="6"/>
      <c r="F1024" s="6"/>
      <c r="G1024" s="6"/>
      <c r="H1024" s="6"/>
    </row>
    <row r="1025" spans="1:8" ht="18.75" customHeight="1" thickBot="1">
      <c r="A1025" s="10"/>
      <c r="B1025" s="66"/>
      <c r="C1025" s="67"/>
      <c r="D1025" s="6"/>
      <c r="E1025" s="6"/>
      <c r="F1025" s="6"/>
      <c r="G1025" s="6"/>
      <c r="H1025" s="6"/>
    </row>
    <row r="1026" spans="1:8" ht="18.75" customHeight="1" thickBot="1">
      <c r="A1026" s="11" t="s">
        <v>111</v>
      </c>
      <c r="B1026" s="25"/>
      <c r="C1026" s="7"/>
      <c r="D1026" s="6"/>
      <c r="E1026" s="6"/>
      <c r="F1026" s="6"/>
      <c r="G1026" s="6"/>
      <c r="H1026" s="6"/>
    </row>
    <row r="1027" spans="1:8" ht="18.75" customHeight="1">
      <c r="A1027" s="10" t="s">
        <v>112</v>
      </c>
      <c r="B1027" s="34" t="str">
        <f>_xlfn.LET(_xlpm.inp,$B$1026,_xlpm.nInp,_xlfn.LET(_xlpm.raw,UPPER(TRIM($B$1026)),_xlpm.clean,SUBSTITUTE(SUBSTITUTE(SUBSTITUTE(SUBSTITUTE(SUBSTITUTE(_xlpm.raw,"，",","),"、",","),"；",","),"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27" s="19"/>
      <c r="D1027" s="6"/>
      <c r="E1027" s="6"/>
      <c r="F1027" s="6"/>
      <c r="G1027" s="6"/>
      <c r="H1027" s="6"/>
    </row>
    <row r="1028" spans="1:8" ht="18.75" customHeight="1">
      <c r="A1028" s="10" t="s">
        <v>113</v>
      </c>
      <c r="B1028" s="35" t="str">
        <f>_xlfn.LET(_xlpm.inp,$B$1026,_xlpm.nStd,_xlfn.LET(_xlpm.raw,UPPER(TRIM($G$1018)),_xlpm.clean,SUBSTITUTE(SUBSTITUTE(SUBSTITUTE(SUBSTITUTE(SUBSTITUTE(_xlpm.raw,"，",","),"、",","),"；",","),"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28" s="18"/>
      <c r="D1028" s="6"/>
      <c r="E1028" s="6"/>
      <c r="F1028" s="6"/>
      <c r="G1028" s="6"/>
      <c r="H1028" s="6"/>
    </row>
    <row r="1029" spans="1:8" ht="18.75" customHeight="1">
      <c r="A1029" s="37" t="s">
        <v>114</v>
      </c>
      <c r="B1029" s="52" t="str">
        <f>_xlfn.LET(_xlpm.inp,$B$1026,_xlpm.p,$H$1018,IF(OR(LEN(TRIM(_xlpm.inp))=0,LEN(TRIM(_xlpm.p))=0,_xlpm.p=0),"",_xlpm.p))</f>
        <v/>
      </c>
      <c r="C1029" s="53"/>
      <c r="D1029" s="6"/>
      <c r="E1029" s="6"/>
      <c r="F1029" s="6"/>
      <c r="G1029" s="6"/>
      <c r="H1029" s="6"/>
    </row>
    <row r="1030" spans="1:8" ht="18.75" customHeight="1" thickBot="1">
      <c r="A1030" s="12"/>
      <c r="B1030" s="54"/>
      <c r="C1030" s="55"/>
      <c r="D1030" s="6"/>
      <c r="E1030" s="6"/>
      <c r="F1030" s="6"/>
      <c r="G1030" s="6"/>
      <c r="H1030" s="6"/>
    </row>
    <row r="1031" spans="1:8" ht="58.5" customHeight="1" thickTop="1" thickBot="1">
      <c r="A1031" s="8" t="s">
        <v>3866</v>
      </c>
      <c r="B1031" s="56" t="s">
        <v>4244</v>
      </c>
      <c r="C1031" s="73"/>
      <c r="D1031" s="6"/>
      <c r="E1031" s="6"/>
      <c r="F1031" s="6">
        <v>580</v>
      </c>
      <c r="G1031" s="6" t="s">
        <v>896</v>
      </c>
      <c r="H1031" s="6" t="s">
        <v>4245</v>
      </c>
    </row>
    <row r="1032" spans="1:8" ht="18.75" customHeight="1">
      <c r="A1032" s="9"/>
      <c r="B1032" s="74"/>
      <c r="C1032" s="75"/>
      <c r="D1032" s="6"/>
      <c r="E1032" s="6"/>
      <c r="F1032" s="6"/>
      <c r="G1032" s="6"/>
      <c r="H1032" s="6"/>
    </row>
    <row r="1033" spans="1:8" ht="18.75" customHeight="1">
      <c r="A1033" s="10" t="s">
        <v>107</v>
      </c>
      <c r="B1033" s="64" t="s">
        <v>4468</v>
      </c>
      <c r="C1033" s="65"/>
      <c r="D1033" s="6"/>
      <c r="E1033" s="6"/>
      <c r="F1033" s="6"/>
      <c r="G1033" s="6"/>
      <c r="H1033" s="6"/>
    </row>
    <row r="1034" spans="1:8" ht="18.75" customHeight="1">
      <c r="A1034" s="10" t="s">
        <v>108</v>
      </c>
      <c r="B1034" s="64" t="s">
        <v>4469</v>
      </c>
      <c r="C1034" s="65"/>
      <c r="D1034" s="6"/>
      <c r="E1034" s="6"/>
      <c r="F1034" s="6"/>
      <c r="G1034" s="6"/>
      <c r="H1034" s="6"/>
    </row>
    <row r="1035" spans="1:8" ht="18.75" customHeight="1">
      <c r="A1035" s="10" t="s">
        <v>109</v>
      </c>
      <c r="B1035" s="64" t="s">
        <v>4470</v>
      </c>
      <c r="C1035" s="65"/>
      <c r="D1035" s="6"/>
      <c r="E1035" s="6"/>
      <c r="F1035" s="6"/>
      <c r="G1035" s="6"/>
      <c r="H1035" s="6"/>
    </row>
    <row r="1036" spans="1:8" ht="18.75" customHeight="1">
      <c r="A1036" s="10" t="s">
        <v>110</v>
      </c>
      <c r="B1036" s="64" t="s">
        <v>4471</v>
      </c>
      <c r="C1036" s="65"/>
      <c r="D1036" s="6"/>
      <c r="E1036" s="6"/>
      <c r="F1036" s="6"/>
      <c r="G1036" s="6"/>
      <c r="H1036" s="6"/>
    </row>
    <row r="1037" spans="1:8" ht="18.75" customHeight="1">
      <c r="A1037" s="10" t="s">
        <v>128</v>
      </c>
      <c r="B1037" s="62" t="s">
        <v>4472</v>
      </c>
      <c r="C1037" s="63"/>
      <c r="D1037" s="6"/>
      <c r="E1037" s="6"/>
      <c r="F1037" s="6"/>
      <c r="G1037" s="6"/>
      <c r="H1037" s="6"/>
    </row>
    <row r="1038" spans="1:8" ht="18.75" customHeight="1" thickBot="1">
      <c r="A1038" s="10"/>
      <c r="B1038" s="66"/>
      <c r="C1038" s="67"/>
      <c r="D1038" s="6"/>
      <c r="E1038" s="6"/>
      <c r="F1038" s="6"/>
      <c r="G1038" s="6"/>
      <c r="H1038" s="6"/>
    </row>
    <row r="1039" spans="1:8" ht="18.75" customHeight="1" thickBot="1">
      <c r="A1039" s="11" t="s">
        <v>111</v>
      </c>
      <c r="B1039" s="25"/>
      <c r="C1039" s="7"/>
      <c r="D1039" s="6"/>
      <c r="E1039" s="6"/>
      <c r="F1039" s="6"/>
      <c r="G1039" s="6"/>
      <c r="H1039" s="6"/>
    </row>
    <row r="1040" spans="1:8" ht="18.75" customHeight="1">
      <c r="A1040" s="10" t="s">
        <v>112</v>
      </c>
      <c r="B1040" s="34" t="str">
        <f>_xlfn.LET(_xlpm.inp,$B$1039,_xlpm.nInp,_xlfn.LET(_xlpm.raw,UPPER(TRIM($B$1039)),_xlpm.clean,SUBSTITUTE(SUBSTITUTE(SUBSTITUTE(SUBSTITUTE(SUBSTITUTE(_xlpm.raw,"，",","),"、",","),"；",","),"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0" s="19"/>
      <c r="D1040" s="6"/>
      <c r="E1040" s="6"/>
      <c r="F1040" s="6"/>
      <c r="G1040" s="6"/>
      <c r="H1040" s="6"/>
    </row>
    <row r="1041" spans="1:8" ht="18.75" customHeight="1">
      <c r="A1041" s="10" t="s">
        <v>113</v>
      </c>
      <c r="B1041" s="35" t="str">
        <f>_xlfn.LET(_xlpm.inp,$B$1039,_xlpm.nStd,_xlfn.LET(_xlpm.raw,UPPER(TRIM($G$1031)),_xlpm.clean,SUBSTITUTE(SUBSTITUTE(SUBSTITUTE(SUBSTITUTE(SUBSTITUTE(_xlpm.raw,"，",","),"、",","),"；",","),"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41" s="18"/>
      <c r="D1041" s="6"/>
      <c r="E1041" s="6"/>
      <c r="F1041" s="6"/>
      <c r="G1041" s="6"/>
      <c r="H1041" s="6"/>
    </row>
    <row r="1042" spans="1:8" ht="18.75" customHeight="1">
      <c r="A1042" s="37" t="s">
        <v>114</v>
      </c>
      <c r="B1042" s="52" t="str">
        <f>_xlfn.LET(_xlpm.inp,$B$1039,_xlpm.p,$H$1031,IF(OR(LEN(TRIM(_xlpm.inp))=0,LEN(TRIM(_xlpm.p))=0,_xlpm.p=0),"",_xlpm.p))</f>
        <v/>
      </c>
      <c r="C1042" s="53"/>
      <c r="D1042" s="6"/>
      <c r="E1042" s="6"/>
      <c r="F1042" s="6"/>
      <c r="G1042" s="6"/>
      <c r="H1042" s="6"/>
    </row>
    <row r="1043" spans="1:8" ht="18.75" customHeight="1" thickBot="1">
      <c r="A1043" s="12"/>
      <c r="B1043" s="54"/>
      <c r="C1043" s="55"/>
      <c r="D1043" s="6"/>
      <c r="E1043" s="6"/>
      <c r="F1043" s="6"/>
      <c r="G1043" s="6"/>
      <c r="H1043" s="6"/>
    </row>
    <row r="1044" spans="1:8" ht="58.5" customHeight="1" thickTop="1" thickBot="1">
      <c r="A1044" s="8" t="s">
        <v>3867</v>
      </c>
      <c r="B1044" s="56" t="s">
        <v>4246</v>
      </c>
      <c r="C1044" s="73"/>
      <c r="D1044" s="6"/>
      <c r="E1044" s="6"/>
      <c r="F1044" s="6">
        <v>581</v>
      </c>
      <c r="G1044" s="6" t="s">
        <v>16</v>
      </c>
      <c r="H1044" s="6" t="s">
        <v>4247</v>
      </c>
    </row>
    <row r="1045" spans="1:8" ht="18.75" customHeight="1">
      <c r="A1045" s="9"/>
      <c r="B1045" s="74"/>
      <c r="C1045" s="75"/>
      <c r="D1045" s="6"/>
      <c r="E1045" s="6"/>
      <c r="F1045" s="6"/>
      <c r="G1045" s="6"/>
      <c r="H1045" s="6"/>
    </row>
    <row r="1046" spans="1:8" ht="18.75" customHeight="1">
      <c r="A1046" s="10" t="s">
        <v>107</v>
      </c>
      <c r="B1046" s="64" t="s">
        <v>4473</v>
      </c>
      <c r="C1046" s="65"/>
      <c r="D1046" s="6"/>
      <c r="E1046" s="6"/>
      <c r="F1046" s="6"/>
      <c r="G1046" s="6"/>
      <c r="H1046" s="6"/>
    </row>
    <row r="1047" spans="1:8" ht="18.75" customHeight="1">
      <c r="A1047" s="10" t="s">
        <v>108</v>
      </c>
      <c r="B1047" s="64" t="s">
        <v>4474</v>
      </c>
      <c r="C1047" s="65"/>
      <c r="D1047" s="6"/>
      <c r="E1047" s="6"/>
      <c r="F1047" s="6"/>
      <c r="G1047" s="6"/>
      <c r="H1047" s="6"/>
    </row>
    <row r="1048" spans="1:8" ht="18.75" customHeight="1">
      <c r="A1048" s="10" t="s">
        <v>109</v>
      </c>
      <c r="B1048" s="64" t="s">
        <v>4475</v>
      </c>
      <c r="C1048" s="65"/>
      <c r="D1048" s="6"/>
      <c r="E1048" s="6"/>
      <c r="F1048" s="6"/>
      <c r="G1048" s="6"/>
      <c r="H1048" s="6"/>
    </row>
    <row r="1049" spans="1:8" ht="18.75" customHeight="1">
      <c r="A1049" s="10" t="s">
        <v>110</v>
      </c>
      <c r="B1049" s="64" t="s">
        <v>4476</v>
      </c>
      <c r="C1049" s="65"/>
      <c r="D1049" s="6"/>
      <c r="E1049" s="6"/>
      <c r="F1049" s="6"/>
      <c r="G1049" s="6"/>
      <c r="H1049" s="6"/>
    </row>
    <row r="1050" spans="1:8" ht="18.75" customHeight="1">
      <c r="A1050" s="10"/>
      <c r="B1050" s="62"/>
      <c r="C1050" s="63"/>
      <c r="D1050" s="6"/>
      <c r="E1050" s="6"/>
      <c r="F1050" s="6"/>
      <c r="G1050" s="6"/>
      <c r="H1050" s="6"/>
    </row>
    <row r="1051" spans="1:8" ht="18.75" customHeight="1" thickBot="1">
      <c r="A1051" s="10"/>
      <c r="B1051" s="66"/>
      <c r="C1051" s="67"/>
      <c r="D1051" s="6"/>
      <c r="E1051" s="6"/>
      <c r="F1051" s="6"/>
      <c r="G1051" s="6"/>
      <c r="H1051" s="6"/>
    </row>
    <row r="1052" spans="1:8" ht="18.75" customHeight="1" thickBot="1">
      <c r="A1052" s="11" t="s">
        <v>111</v>
      </c>
      <c r="B1052" s="25"/>
      <c r="C1052" s="7"/>
      <c r="D1052" s="6"/>
      <c r="E1052" s="6"/>
      <c r="F1052" s="6"/>
      <c r="G1052" s="6"/>
      <c r="H1052" s="6"/>
    </row>
    <row r="1053" spans="1:8" ht="18.75" customHeight="1">
      <c r="A1053" s="10" t="s">
        <v>112</v>
      </c>
      <c r="B1053" s="34" t="str">
        <f>_xlfn.LET(_xlpm.inp,$B$1052,_xlpm.nInp,_xlfn.LET(_xlpm.raw,UPPER(TRIM($B$1052)),_xlpm.clean,SUBSTITUTE(SUBSTITUTE(SUBSTITUTE(SUBSTITUTE(SUBSTITUTE(_xlpm.raw,"，",","),"、",","),"；",","),"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53" s="19"/>
      <c r="D1053" s="6"/>
      <c r="E1053" s="6"/>
      <c r="F1053" s="6"/>
      <c r="G1053" s="6"/>
      <c r="H1053" s="6"/>
    </row>
    <row r="1054" spans="1:8" ht="18.75" customHeight="1">
      <c r="A1054" s="10" t="s">
        <v>113</v>
      </c>
      <c r="B1054" s="35" t="str">
        <f>_xlfn.LET(_xlpm.inp,$B$1052,_xlpm.nStd,_xlfn.LET(_xlpm.raw,UPPER(TRIM($G$1044)),_xlpm.clean,SUBSTITUTE(SUBSTITUTE(SUBSTITUTE(SUBSTITUTE(SUBSTITUTE(_xlpm.raw,"，",","),"、",","),"；",","),"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4" s="18"/>
      <c r="D1054" s="6"/>
      <c r="E1054" s="6"/>
      <c r="F1054" s="6"/>
      <c r="G1054" s="6"/>
      <c r="H1054" s="6"/>
    </row>
    <row r="1055" spans="1:8" ht="18.75" customHeight="1">
      <c r="A1055" s="37" t="s">
        <v>114</v>
      </c>
      <c r="B1055" s="52" t="str">
        <f>_xlfn.LET(_xlpm.inp,$B$1052,_xlpm.p,$H$1044,IF(OR(LEN(TRIM(_xlpm.inp))=0,LEN(TRIM(_xlpm.p))=0,_xlpm.p=0),"",_xlpm.p))</f>
        <v/>
      </c>
      <c r="C1055" s="53"/>
      <c r="D1055" s="6"/>
      <c r="E1055" s="6"/>
      <c r="F1055" s="6"/>
      <c r="G1055" s="6"/>
      <c r="H1055" s="6"/>
    </row>
    <row r="1056" spans="1:8" ht="18.75" customHeight="1" thickBot="1">
      <c r="A1056" s="12"/>
      <c r="B1056" s="54"/>
      <c r="C1056" s="55"/>
      <c r="D1056" s="6"/>
      <c r="E1056" s="6"/>
      <c r="F1056" s="6"/>
      <c r="G1056" s="6"/>
      <c r="H1056" s="6"/>
    </row>
    <row r="1057" spans="1:8" ht="58.5" customHeight="1" thickTop="1" thickBot="1">
      <c r="A1057" s="8" t="s">
        <v>3868</v>
      </c>
      <c r="B1057" s="56" t="s">
        <v>4248</v>
      </c>
      <c r="C1057" s="73"/>
      <c r="D1057" s="6"/>
      <c r="E1057" s="6"/>
      <c r="F1057" s="6">
        <v>582</v>
      </c>
      <c r="G1057" s="6" t="s">
        <v>4249</v>
      </c>
      <c r="H1057" s="6" t="s">
        <v>4250</v>
      </c>
    </row>
    <row r="1058" spans="1:8" ht="18.75" customHeight="1">
      <c r="A1058" s="9"/>
      <c r="B1058" s="74"/>
      <c r="C1058" s="75"/>
      <c r="D1058" s="6"/>
      <c r="E1058" s="6"/>
      <c r="F1058" s="6"/>
      <c r="G1058" s="6"/>
      <c r="H1058" s="6"/>
    </row>
    <row r="1059" spans="1:8" ht="18.75" customHeight="1">
      <c r="A1059" s="10" t="s">
        <v>107</v>
      </c>
      <c r="B1059" s="64" t="s">
        <v>4477</v>
      </c>
      <c r="C1059" s="65"/>
      <c r="D1059" s="6"/>
      <c r="E1059" s="6"/>
      <c r="F1059" s="6"/>
      <c r="G1059" s="6"/>
      <c r="H1059" s="6"/>
    </row>
    <row r="1060" spans="1:8" ht="18.75" customHeight="1">
      <c r="A1060" s="10" t="s">
        <v>108</v>
      </c>
      <c r="B1060" s="64" t="s">
        <v>4478</v>
      </c>
      <c r="C1060" s="65"/>
      <c r="D1060" s="6"/>
      <c r="E1060" s="6"/>
      <c r="F1060" s="6"/>
      <c r="G1060" s="6"/>
      <c r="H1060" s="6"/>
    </row>
    <row r="1061" spans="1:8" ht="18.75" customHeight="1">
      <c r="A1061" s="10" t="s">
        <v>109</v>
      </c>
      <c r="B1061" s="64" t="s">
        <v>4479</v>
      </c>
      <c r="C1061" s="65"/>
      <c r="D1061" s="6"/>
      <c r="E1061" s="6"/>
      <c r="F1061" s="6"/>
      <c r="G1061" s="6"/>
      <c r="H1061" s="6"/>
    </row>
    <row r="1062" spans="1:8" ht="18.75" customHeight="1">
      <c r="A1062" s="10" t="s">
        <v>110</v>
      </c>
      <c r="B1062" s="64" t="s">
        <v>4480</v>
      </c>
      <c r="C1062" s="65"/>
      <c r="D1062" s="6"/>
      <c r="E1062" s="6"/>
      <c r="F1062" s="6"/>
      <c r="G1062" s="6"/>
      <c r="H1062" s="6"/>
    </row>
    <row r="1063" spans="1:8" ht="18.75" customHeight="1">
      <c r="A1063" s="10" t="s">
        <v>128</v>
      </c>
      <c r="B1063" s="62" t="s">
        <v>4481</v>
      </c>
      <c r="C1063" s="63"/>
      <c r="D1063" s="6"/>
      <c r="E1063" s="6"/>
      <c r="F1063" s="6"/>
      <c r="G1063" s="6"/>
      <c r="H1063" s="6"/>
    </row>
    <row r="1064" spans="1:8" ht="18.75" customHeight="1" thickBot="1">
      <c r="A1064" s="10"/>
      <c r="B1064" s="66"/>
      <c r="C1064" s="67"/>
      <c r="D1064" s="6"/>
      <c r="E1064" s="6"/>
      <c r="F1064" s="6"/>
      <c r="G1064" s="6"/>
      <c r="H1064" s="6"/>
    </row>
    <row r="1065" spans="1:8" ht="18.75" customHeight="1" thickBot="1">
      <c r="A1065" s="11" t="s">
        <v>111</v>
      </c>
      <c r="B1065" s="25"/>
      <c r="C1065" s="7"/>
      <c r="D1065" s="6"/>
      <c r="E1065" s="6"/>
      <c r="F1065" s="6"/>
      <c r="G1065" s="6"/>
      <c r="H1065" s="6"/>
    </row>
    <row r="1066" spans="1:8" ht="18.75" customHeight="1">
      <c r="A1066" s="10" t="s">
        <v>112</v>
      </c>
      <c r="B1066" s="34" t="str">
        <f>_xlfn.LET(_xlpm.inp,$B$1065,_xlpm.nInp,_xlfn.LET(_xlpm.raw,UPPER(TRIM($B$1065)),_xlpm.clean,SUBSTITUTE(SUBSTITUTE(SUBSTITUTE(SUBSTITUTE(SUBSTITUTE(_xlpm.raw,"，",","),"、",","),"；",","),"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66" s="19"/>
      <c r="D1066" s="6"/>
      <c r="E1066" s="6"/>
      <c r="F1066" s="6"/>
      <c r="G1066" s="6"/>
      <c r="H1066" s="6"/>
    </row>
    <row r="1067" spans="1:8" ht="18.75" customHeight="1">
      <c r="A1067" s="10" t="s">
        <v>113</v>
      </c>
      <c r="B1067" s="35" t="str">
        <f>_xlfn.LET(_xlpm.inp,$B$1065,_xlpm.nStd,_xlfn.LET(_xlpm.raw,UPPER(TRIM($G$1057)),_xlpm.clean,SUBSTITUTE(SUBSTITUTE(SUBSTITUTE(SUBSTITUTE(SUBSTITUTE(_xlpm.raw,"，",","),"、",","),"；",","),"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67" s="18"/>
      <c r="D1067" s="6"/>
      <c r="E1067" s="6"/>
      <c r="F1067" s="6"/>
      <c r="G1067" s="6"/>
      <c r="H1067" s="6"/>
    </row>
    <row r="1068" spans="1:8" ht="18.75" customHeight="1">
      <c r="A1068" s="37" t="s">
        <v>114</v>
      </c>
      <c r="B1068" s="52" t="str">
        <f>_xlfn.LET(_xlpm.inp,$B$1065,_xlpm.p,$H$1057,IF(OR(LEN(TRIM(_xlpm.inp))=0,LEN(TRIM(_xlpm.p))=0,_xlpm.p=0),"",_xlpm.p))</f>
        <v/>
      </c>
      <c r="C1068" s="53"/>
      <c r="D1068" s="6"/>
      <c r="E1068" s="6"/>
      <c r="F1068" s="6"/>
      <c r="G1068" s="6"/>
      <c r="H1068" s="6"/>
    </row>
    <row r="1069" spans="1:8" ht="18.75" customHeight="1" thickBot="1">
      <c r="A1069" s="12"/>
      <c r="B1069" s="54"/>
      <c r="C1069" s="55"/>
      <c r="D1069" s="6"/>
      <c r="E1069" s="6"/>
      <c r="F1069" s="6"/>
      <c r="G1069" s="6"/>
      <c r="H1069" s="6"/>
    </row>
    <row r="1070" spans="1:8" ht="58.5" customHeight="1" thickTop="1" thickBot="1">
      <c r="A1070" s="8" t="s">
        <v>3869</v>
      </c>
      <c r="B1070" s="56" t="s">
        <v>4251</v>
      </c>
      <c r="C1070" s="73"/>
      <c r="D1070" s="6"/>
      <c r="E1070" s="6"/>
      <c r="F1070" s="6">
        <v>583</v>
      </c>
      <c r="G1070" s="6" t="s">
        <v>14</v>
      </c>
      <c r="H1070" s="6" t="s">
        <v>4252</v>
      </c>
    </row>
    <row r="1071" spans="1:8" ht="18.75" customHeight="1">
      <c r="A1071" s="9"/>
      <c r="B1071" s="74"/>
      <c r="C1071" s="75"/>
      <c r="D1071" s="6"/>
      <c r="E1071" s="6"/>
      <c r="F1071" s="6"/>
      <c r="G1071" s="6"/>
      <c r="H1071" s="6"/>
    </row>
    <row r="1072" spans="1:8" ht="18.75" customHeight="1">
      <c r="A1072" s="10" t="s">
        <v>107</v>
      </c>
      <c r="B1072" s="64" t="s">
        <v>4482</v>
      </c>
      <c r="C1072" s="65"/>
      <c r="D1072" s="6"/>
      <c r="E1072" s="6"/>
      <c r="F1072" s="6"/>
      <c r="G1072" s="6"/>
      <c r="H1072" s="6"/>
    </row>
    <row r="1073" spans="1:8" ht="18.75" customHeight="1">
      <c r="A1073" s="10" t="s">
        <v>108</v>
      </c>
      <c r="B1073" s="64" t="s">
        <v>4483</v>
      </c>
      <c r="C1073" s="65"/>
      <c r="D1073" s="6"/>
      <c r="E1073" s="6"/>
      <c r="F1073" s="6"/>
      <c r="G1073" s="6"/>
      <c r="H1073" s="6"/>
    </row>
    <row r="1074" spans="1:8" ht="18.75" customHeight="1">
      <c r="A1074" s="10" t="s">
        <v>109</v>
      </c>
      <c r="B1074" s="64" t="s">
        <v>4484</v>
      </c>
      <c r="C1074" s="65"/>
      <c r="D1074" s="6"/>
      <c r="E1074" s="6"/>
      <c r="F1074" s="6"/>
      <c r="G1074" s="6"/>
      <c r="H1074" s="6"/>
    </row>
    <row r="1075" spans="1:8" ht="18.75" customHeight="1">
      <c r="A1075" s="10" t="s">
        <v>110</v>
      </c>
      <c r="B1075" s="64" t="s">
        <v>4485</v>
      </c>
      <c r="C1075" s="65"/>
      <c r="D1075" s="6"/>
      <c r="E1075" s="6"/>
      <c r="F1075" s="6"/>
      <c r="G1075" s="6"/>
      <c r="H1075" s="6"/>
    </row>
    <row r="1076" spans="1:8" ht="18.75" customHeight="1">
      <c r="A1076" s="10"/>
      <c r="B1076" s="62"/>
      <c r="C1076" s="63"/>
      <c r="D1076" s="6"/>
      <c r="E1076" s="6"/>
      <c r="F1076" s="6"/>
      <c r="G1076" s="6"/>
      <c r="H1076" s="6"/>
    </row>
    <row r="1077" spans="1:8" ht="18.75" customHeight="1" thickBot="1">
      <c r="A1077" s="10"/>
      <c r="B1077" s="66"/>
      <c r="C1077" s="67"/>
      <c r="D1077" s="6"/>
      <c r="E1077" s="6"/>
      <c r="F1077" s="6"/>
      <c r="G1077" s="6"/>
      <c r="H1077" s="6"/>
    </row>
    <row r="1078" spans="1:8" ht="18.75" customHeight="1" thickBot="1">
      <c r="A1078" s="11" t="s">
        <v>111</v>
      </c>
      <c r="B1078" s="25"/>
      <c r="C1078" s="7"/>
      <c r="D1078" s="6"/>
      <c r="E1078" s="6"/>
      <c r="F1078" s="6"/>
      <c r="G1078" s="6"/>
      <c r="H1078" s="6"/>
    </row>
    <row r="1079" spans="1:8" ht="18.75" customHeight="1">
      <c r="A1079" s="10" t="s">
        <v>112</v>
      </c>
      <c r="B1079" s="34" t="str">
        <f>_xlfn.LET(_xlpm.inp,$B$1078,_xlpm.nInp,_xlfn.LET(_xlpm.raw,UPPER(TRIM($B$1078)),_xlpm.clean,SUBSTITUTE(SUBSTITUTE(SUBSTITUTE(SUBSTITUTE(SUBSTITUTE(_xlpm.raw,"，",","),"、",","),"；",","),"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79" s="19"/>
      <c r="D1079" s="6"/>
      <c r="E1079" s="6"/>
      <c r="F1079" s="6"/>
      <c r="G1079" s="6"/>
      <c r="H1079" s="6"/>
    </row>
    <row r="1080" spans="1:8" ht="18.75" customHeight="1">
      <c r="A1080" s="10" t="s">
        <v>113</v>
      </c>
      <c r="B1080" s="35" t="str">
        <f>_xlfn.LET(_xlpm.inp,$B$1078,_xlpm.nStd,_xlfn.LET(_xlpm.raw,UPPER(TRIM($G$1070)),_xlpm.clean,SUBSTITUTE(SUBSTITUTE(SUBSTITUTE(SUBSTITUTE(SUBSTITUTE(_xlpm.raw,"，",","),"、",","),"；",","),"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80" s="18"/>
      <c r="D1080" s="6"/>
      <c r="E1080" s="6"/>
      <c r="F1080" s="6"/>
      <c r="G1080" s="6"/>
      <c r="H1080" s="6"/>
    </row>
    <row r="1081" spans="1:8" ht="18.75" customHeight="1">
      <c r="A1081" s="37" t="s">
        <v>114</v>
      </c>
      <c r="B1081" s="52" t="str">
        <f>_xlfn.LET(_xlpm.inp,$B$1078,_xlpm.p,$H$1070,IF(OR(LEN(TRIM(_xlpm.inp))=0,LEN(TRIM(_xlpm.p))=0,_xlpm.p=0),"",_xlpm.p))</f>
        <v/>
      </c>
      <c r="C1081" s="53"/>
      <c r="D1081" s="6"/>
      <c r="E1081" s="6"/>
      <c r="F1081" s="6"/>
      <c r="G1081" s="6"/>
      <c r="H1081" s="6"/>
    </row>
    <row r="1082" spans="1:8" ht="18.75" customHeight="1" thickBot="1">
      <c r="A1082" s="12"/>
      <c r="B1082" s="54"/>
      <c r="C1082" s="55"/>
      <c r="D1082" s="6"/>
      <c r="E1082" s="6"/>
      <c r="F1082" s="6"/>
      <c r="G1082" s="6"/>
      <c r="H1082" s="6"/>
    </row>
    <row r="1083" spans="1:8" ht="58.5" customHeight="1" thickTop="1" thickBot="1">
      <c r="A1083" s="8" t="s">
        <v>3870</v>
      </c>
      <c r="B1083" s="56" t="s">
        <v>4253</v>
      </c>
      <c r="C1083" s="73"/>
      <c r="D1083" s="6"/>
      <c r="E1083" s="6"/>
      <c r="F1083" s="6">
        <v>584</v>
      </c>
      <c r="G1083" s="6" t="s">
        <v>16</v>
      </c>
      <c r="H1083" s="6" t="s">
        <v>4254</v>
      </c>
    </row>
    <row r="1084" spans="1:8" ht="18.75" customHeight="1">
      <c r="A1084" s="9"/>
      <c r="B1084" s="74"/>
      <c r="C1084" s="75"/>
      <c r="D1084" s="6"/>
      <c r="E1084" s="6"/>
      <c r="F1084" s="6"/>
      <c r="G1084" s="6"/>
      <c r="H1084" s="6"/>
    </row>
    <row r="1085" spans="1:8" ht="18.75" customHeight="1">
      <c r="A1085" s="10" t="s">
        <v>107</v>
      </c>
      <c r="B1085" s="64" t="s">
        <v>4486</v>
      </c>
      <c r="C1085" s="65"/>
      <c r="D1085" s="6"/>
      <c r="E1085" s="6"/>
      <c r="F1085" s="6"/>
      <c r="G1085" s="6"/>
      <c r="H1085" s="6"/>
    </row>
    <row r="1086" spans="1:8" ht="18.75" customHeight="1">
      <c r="A1086" s="10" t="s">
        <v>108</v>
      </c>
      <c r="B1086" s="64" t="s">
        <v>4487</v>
      </c>
      <c r="C1086" s="65"/>
      <c r="D1086" s="6"/>
      <c r="E1086" s="6"/>
      <c r="F1086" s="6"/>
      <c r="G1086" s="6"/>
      <c r="H1086" s="6"/>
    </row>
    <row r="1087" spans="1:8" ht="18.75" customHeight="1">
      <c r="A1087" s="10" t="s">
        <v>109</v>
      </c>
      <c r="B1087" s="64" t="s">
        <v>4488</v>
      </c>
      <c r="C1087" s="65"/>
      <c r="D1087" s="6"/>
      <c r="E1087" s="6"/>
      <c r="F1087" s="6"/>
      <c r="G1087" s="6"/>
      <c r="H1087" s="6"/>
    </row>
    <row r="1088" spans="1:8" ht="18.75" customHeight="1">
      <c r="A1088" s="10" t="s">
        <v>110</v>
      </c>
      <c r="B1088" s="64" t="s">
        <v>4489</v>
      </c>
      <c r="C1088" s="65"/>
      <c r="D1088" s="6"/>
      <c r="E1088" s="6"/>
      <c r="F1088" s="6"/>
      <c r="G1088" s="6"/>
      <c r="H1088" s="6"/>
    </row>
    <row r="1089" spans="1:8" ht="18.75" customHeight="1">
      <c r="A1089" s="10"/>
      <c r="B1089" s="62"/>
      <c r="C1089" s="63"/>
      <c r="D1089" s="6"/>
      <c r="E1089" s="6"/>
      <c r="F1089" s="6"/>
      <c r="G1089" s="6"/>
      <c r="H1089" s="6"/>
    </row>
    <row r="1090" spans="1:8" ht="18.75" customHeight="1" thickBot="1">
      <c r="A1090" s="10"/>
      <c r="B1090" s="66"/>
      <c r="C1090" s="67"/>
      <c r="D1090" s="6"/>
      <c r="E1090" s="6"/>
      <c r="F1090" s="6"/>
      <c r="G1090" s="6"/>
      <c r="H1090" s="6"/>
    </row>
    <row r="1091" spans="1:8" ht="18.75" customHeight="1" thickBot="1">
      <c r="A1091" s="11" t="s">
        <v>111</v>
      </c>
      <c r="B1091" s="25"/>
      <c r="C1091" s="7"/>
      <c r="D1091" s="6"/>
      <c r="E1091" s="6"/>
      <c r="F1091" s="6"/>
      <c r="G1091" s="6"/>
      <c r="H1091" s="6"/>
    </row>
    <row r="1092" spans="1:8" ht="18.75" customHeight="1">
      <c r="A1092" s="10" t="s">
        <v>112</v>
      </c>
      <c r="B1092" s="34" t="str">
        <f>_xlfn.LET(_xlpm.inp,$B$1091,_xlpm.nInp,_xlfn.LET(_xlpm.raw,UPPER(TRIM($B$1091)),_xlpm.clean,SUBSTITUTE(SUBSTITUTE(SUBSTITUTE(SUBSTITUTE(SUBSTITUTE(_xlpm.raw,"，",","),"、",","),"；",","),"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92" s="19"/>
      <c r="D1092" s="6"/>
      <c r="E1092" s="6"/>
      <c r="F1092" s="6"/>
      <c r="G1092" s="6"/>
      <c r="H1092" s="6"/>
    </row>
    <row r="1093" spans="1:8" ht="18.75" customHeight="1">
      <c r="A1093" s="10" t="s">
        <v>113</v>
      </c>
      <c r="B1093" s="35" t="str">
        <f>_xlfn.LET(_xlpm.inp,$B$1091,_xlpm.nStd,_xlfn.LET(_xlpm.raw,UPPER(TRIM($G$1083)),_xlpm.clean,SUBSTITUTE(SUBSTITUTE(SUBSTITUTE(SUBSTITUTE(SUBSTITUTE(_xlpm.raw,"，",","),"、",","),"；",","),"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93" s="18"/>
      <c r="D1093" s="6"/>
      <c r="E1093" s="6"/>
      <c r="F1093" s="6"/>
      <c r="G1093" s="6"/>
      <c r="H1093" s="6"/>
    </row>
    <row r="1094" spans="1:8" ht="18.75" customHeight="1">
      <c r="A1094" s="37" t="s">
        <v>114</v>
      </c>
      <c r="B1094" s="52" t="str">
        <f>_xlfn.LET(_xlpm.inp,$B$1091,_xlpm.p,$H$1083,IF(OR(LEN(TRIM(_xlpm.inp))=0,LEN(TRIM(_xlpm.p))=0,_xlpm.p=0),"",_xlpm.p))</f>
        <v/>
      </c>
      <c r="C1094" s="53"/>
      <c r="D1094" s="6"/>
      <c r="E1094" s="6"/>
      <c r="F1094" s="6"/>
      <c r="G1094" s="6"/>
      <c r="H1094" s="6"/>
    </row>
    <row r="1095" spans="1:8" ht="18.75" customHeight="1" thickBot="1">
      <c r="A1095" s="12"/>
      <c r="B1095" s="54"/>
      <c r="C1095" s="55"/>
      <c r="D1095" s="6"/>
      <c r="E1095" s="6"/>
      <c r="F1095" s="6"/>
      <c r="G1095" s="6"/>
      <c r="H1095" s="6"/>
    </row>
    <row r="1096" spans="1:8" ht="58.5" customHeight="1" thickTop="1" thickBot="1">
      <c r="A1096" s="8" t="s">
        <v>3871</v>
      </c>
      <c r="B1096" s="56" t="s">
        <v>4255</v>
      </c>
      <c r="C1096" s="73"/>
      <c r="D1096" s="6"/>
      <c r="E1096" s="6"/>
      <c r="F1096" s="6">
        <v>585</v>
      </c>
      <c r="G1096" s="6" t="s">
        <v>16</v>
      </c>
      <c r="H1096" s="6" t="s">
        <v>4256</v>
      </c>
    </row>
    <row r="1097" spans="1:8" ht="18.75" customHeight="1">
      <c r="A1097" s="9"/>
      <c r="B1097" s="74"/>
      <c r="C1097" s="75"/>
      <c r="D1097" s="6"/>
      <c r="E1097" s="6"/>
      <c r="F1097" s="6"/>
      <c r="G1097" s="6"/>
      <c r="H1097" s="6"/>
    </row>
    <row r="1098" spans="1:8" ht="18.75" customHeight="1">
      <c r="A1098" s="10" t="s">
        <v>107</v>
      </c>
      <c r="B1098" s="64" t="s">
        <v>4490</v>
      </c>
      <c r="C1098" s="65"/>
      <c r="D1098" s="6"/>
      <c r="E1098" s="6"/>
      <c r="F1098" s="6"/>
      <c r="G1098" s="6"/>
      <c r="H1098" s="6"/>
    </row>
    <row r="1099" spans="1:8" ht="18.75" customHeight="1">
      <c r="A1099" s="10" t="s">
        <v>108</v>
      </c>
      <c r="B1099" s="64" t="s">
        <v>4491</v>
      </c>
      <c r="C1099" s="65"/>
      <c r="D1099" s="6"/>
      <c r="E1099" s="6"/>
      <c r="F1099" s="6"/>
      <c r="G1099" s="6"/>
      <c r="H1099" s="6"/>
    </row>
    <row r="1100" spans="1:8" ht="18.75" customHeight="1">
      <c r="A1100" s="10" t="s">
        <v>109</v>
      </c>
      <c r="B1100" s="64" t="s">
        <v>4492</v>
      </c>
      <c r="C1100" s="65"/>
      <c r="D1100" s="6"/>
      <c r="E1100" s="6"/>
      <c r="F1100" s="6"/>
      <c r="G1100" s="6"/>
      <c r="H1100" s="6"/>
    </row>
    <row r="1101" spans="1:8" ht="18.75" customHeight="1">
      <c r="A1101" s="10" t="s">
        <v>110</v>
      </c>
      <c r="B1101" s="64" t="s">
        <v>4493</v>
      </c>
      <c r="C1101" s="65"/>
      <c r="D1101" s="6"/>
      <c r="E1101" s="6"/>
      <c r="F1101" s="6"/>
      <c r="G1101" s="6"/>
      <c r="H1101" s="6"/>
    </row>
    <row r="1102" spans="1:8" ht="18.75" customHeight="1">
      <c r="A1102" s="10"/>
      <c r="B1102" s="62"/>
      <c r="C1102" s="63"/>
      <c r="D1102" s="6"/>
      <c r="E1102" s="6"/>
      <c r="F1102" s="6"/>
      <c r="G1102" s="6"/>
      <c r="H1102" s="6"/>
    </row>
    <row r="1103" spans="1:8" ht="18.75" customHeight="1" thickBot="1">
      <c r="A1103" s="10"/>
      <c r="B1103" s="66"/>
      <c r="C1103" s="67"/>
      <c r="D1103" s="6"/>
      <c r="E1103" s="6"/>
      <c r="F1103" s="6"/>
      <c r="G1103" s="6"/>
      <c r="H1103" s="6"/>
    </row>
    <row r="1104" spans="1:8" ht="18.75" customHeight="1" thickBot="1">
      <c r="A1104" s="11" t="s">
        <v>111</v>
      </c>
      <c r="B1104" s="25"/>
      <c r="C1104" s="7"/>
      <c r="D1104" s="6"/>
      <c r="E1104" s="6"/>
      <c r="F1104" s="6"/>
      <c r="G1104" s="6"/>
      <c r="H1104" s="6"/>
    </row>
    <row r="1105" spans="1:8" ht="18.75" customHeight="1">
      <c r="A1105" s="10" t="s">
        <v>112</v>
      </c>
      <c r="B1105" s="34" t="str">
        <f>_xlfn.LET(_xlpm.inp,$B$1104,_xlpm.nInp,_xlfn.LET(_xlpm.raw,UPPER(TRIM($B$1104)),_xlpm.clean,SUBSTITUTE(SUBSTITUTE(SUBSTITUTE(SUBSTITUTE(SUBSTITUTE(_xlpm.raw,"，",","),"、",","),"；",","),"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05" s="19"/>
      <c r="D1105" s="6"/>
      <c r="E1105" s="6"/>
      <c r="F1105" s="6"/>
      <c r="G1105" s="6"/>
      <c r="H1105" s="6"/>
    </row>
    <row r="1106" spans="1:8" ht="18.75" customHeight="1">
      <c r="A1106" s="10" t="s">
        <v>113</v>
      </c>
      <c r="B1106" s="35" t="str">
        <f>_xlfn.LET(_xlpm.inp,$B$1104,_xlpm.nStd,_xlfn.LET(_xlpm.raw,UPPER(TRIM($G$1096)),_xlpm.clean,SUBSTITUTE(SUBSTITUTE(SUBSTITUTE(SUBSTITUTE(SUBSTITUTE(_xlpm.raw,"，",","),"、",","),"；",","),"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06" s="18"/>
      <c r="D1106" s="6"/>
      <c r="E1106" s="6"/>
      <c r="F1106" s="6"/>
      <c r="G1106" s="6"/>
      <c r="H1106" s="6"/>
    </row>
    <row r="1107" spans="1:8" ht="18.75" customHeight="1">
      <c r="A1107" s="37" t="s">
        <v>114</v>
      </c>
      <c r="B1107" s="52" t="str">
        <f>_xlfn.LET(_xlpm.inp,$B$1104,_xlpm.p,$H$1096,IF(OR(LEN(TRIM(_xlpm.inp))=0,LEN(TRIM(_xlpm.p))=0,_xlpm.p=0),"",_xlpm.p))</f>
        <v/>
      </c>
      <c r="C1107" s="53"/>
      <c r="D1107" s="6"/>
      <c r="E1107" s="6"/>
      <c r="F1107" s="6"/>
      <c r="G1107" s="6"/>
      <c r="H1107" s="6"/>
    </row>
    <row r="1108" spans="1:8" ht="18.75" customHeight="1" thickBot="1">
      <c r="A1108" s="12"/>
      <c r="B1108" s="54"/>
      <c r="C1108" s="55"/>
      <c r="D1108" s="6"/>
      <c r="E1108" s="6"/>
      <c r="F1108" s="6"/>
      <c r="G1108" s="6"/>
      <c r="H1108" s="6"/>
    </row>
    <row r="1109" spans="1:8" ht="58.5" customHeight="1" thickTop="1" thickBot="1">
      <c r="A1109" s="8" t="s">
        <v>3872</v>
      </c>
      <c r="B1109" s="56" t="s">
        <v>4257</v>
      </c>
      <c r="C1109" s="73"/>
      <c r="D1109" s="6"/>
      <c r="E1109" s="6"/>
      <c r="F1109" s="6">
        <v>586</v>
      </c>
      <c r="G1109" s="6" t="s">
        <v>16</v>
      </c>
      <c r="H1109" s="6" t="s">
        <v>4258</v>
      </c>
    </row>
    <row r="1110" spans="1:8" ht="18.75" customHeight="1">
      <c r="A1110" s="9"/>
      <c r="B1110" s="74"/>
      <c r="C1110" s="75"/>
      <c r="D1110" s="6"/>
      <c r="E1110" s="6"/>
      <c r="F1110" s="6"/>
      <c r="G1110" s="6"/>
      <c r="H1110" s="6"/>
    </row>
    <row r="1111" spans="1:8" ht="18.75" customHeight="1">
      <c r="A1111" s="10" t="s">
        <v>107</v>
      </c>
      <c r="B1111" s="64" t="s">
        <v>4494</v>
      </c>
      <c r="C1111" s="65"/>
      <c r="D1111" s="6"/>
      <c r="E1111" s="6"/>
      <c r="F1111" s="6"/>
      <c r="G1111" s="6"/>
      <c r="H1111" s="6"/>
    </row>
    <row r="1112" spans="1:8" ht="18.75" customHeight="1">
      <c r="A1112" s="10" t="s">
        <v>108</v>
      </c>
      <c r="B1112" s="64" t="s">
        <v>4495</v>
      </c>
      <c r="C1112" s="65"/>
      <c r="D1112" s="6"/>
      <c r="E1112" s="6"/>
      <c r="F1112" s="6"/>
      <c r="G1112" s="6"/>
      <c r="H1112" s="6"/>
    </row>
    <row r="1113" spans="1:8" ht="18.75" customHeight="1">
      <c r="A1113" s="10" t="s">
        <v>109</v>
      </c>
      <c r="B1113" s="64" t="s">
        <v>4496</v>
      </c>
      <c r="C1113" s="65"/>
      <c r="D1113" s="6"/>
      <c r="E1113" s="6"/>
      <c r="F1113" s="6"/>
      <c r="G1113" s="6"/>
      <c r="H1113" s="6"/>
    </row>
    <row r="1114" spans="1:8" ht="18.75" customHeight="1">
      <c r="A1114" s="10" t="s">
        <v>110</v>
      </c>
      <c r="B1114" s="64" t="s">
        <v>4497</v>
      </c>
      <c r="C1114" s="65"/>
      <c r="D1114" s="6"/>
      <c r="E1114" s="6"/>
      <c r="F1114" s="6"/>
      <c r="G1114" s="6"/>
      <c r="H1114" s="6"/>
    </row>
    <row r="1115" spans="1:8" ht="18.75" customHeight="1">
      <c r="A1115" s="10"/>
      <c r="B1115" s="62"/>
      <c r="C1115" s="63"/>
      <c r="D1115" s="6"/>
      <c r="E1115" s="6"/>
      <c r="F1115" s="6"/>
      <c r="G1115" s="6"/>
      <c r="H1115" s="6"/>
    </row>
    <row r="1116" spans="1:8" ht="18.75" customHeight="1" thickBot="1">
      <c r="A1116" s="10"/>
      <c r="B1116" s="66"/>
      <c r="C1116" s="67"/>
      <c r="D1116" s="6"/>
      <c r="E1116" s="6"/>
      <c r="F1116" s="6"/>
      <c r="G1116" s="6"/>
      <c r="H1116" s="6"/>
    </row>
    <row r="1117" spans="1:8" ht="18.75" customHeight="1" thickBot="1">
      <c r="A1117" s="11" t="s">
        <v>111</v>
      </c>
      <c r="B1117" s="25"/>
      <c r="C1117" s="7"/>
      <c r="D1117" s="6"/>
      <c r="E1117" s="6"/>
      <c r="F1117" s="6"/>
      <c r="G1117" s="6"/>
      <c r="H1117" s="6"/>
    </row>
    <row r="1118" spans="1:8" ht="18.75" customHeight="1">
      <c r="A1118" s="10" t="s">
        <v>112</v>
      </c>
      <c r="B1118" s="34" t="str">
        <f>_xlfn.LET(_xlpm.inp,$B$1117,_xlpm.nInp,_xlfn.LET(_xlpm.raw,UPPER(TRIM($B$1117)),_xlpm.clean,SUBSTITUTE(SUBSTITUTE(SUBSTITUTE(SUBSTITUTE(SUBSTITUTE(_xlpm.raw,"，",","),"、",","),"；",","),"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18" s="19"/>
      <c r="D1118" s="6"/>
      <c r="E1118" s="6"/>
      <c r="F1118" s="6"/>
      <c r="G1118" s="6"/>
      <c r="H1118" s="6"/>
    </row>
    <row r="1119" spans="1:8" ht="18.75" customHeight="1">
      <c r="A1119" s="10" t="s">
        <v>113</v>
      </c>
      <c r="B1119" s="35" t="str">
        <f>_xlfn.LET(_xlpm.inp,$B$1117,_xlpm.nStd,_xlfn.LET(_xlpm.raw,UPPER(TRIM($G$1109)),_xlpm.clean,SUBSTITUTE(SUBSTITUTE(SUBSTITUTE(SUBSTITUTE(SUBSTITUTE(_xlpm.raw,"，",","),"、",","),"；",","),"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19" s="18"/>
      <c r="D1119" s="6"/>
      <c r="E1119" s="6"/>
      <c r="F1119" s="6"/>
      <c r="G1119" s="6"/>
      <c r="H1119" s="6"/>
    </row>
    <row r="1120" spans="1:8" ht="18.75" customHeight="1">
      <c r="A1120" s="37" t="s">
        <v>114</v>
      </c>
      <c r="B1120" s="52" t="str">
        <f>_xlfn.LET(_xlpm.inp,$B$1117,_xlpm.p,$H$1109,IF(OR(LEN(TRIM(_xlpm.inp))=0,LEN(TRIM(_xlpm.p))=0,_xlpm.p=0),"",_xlpm.p))</f>
        <v/>
      </c>
      <c r="C1120" s="53"/>
      <c r="D1120" s="6"/>
      <c r="E1120" s="6"/>
      <c r="F1120" s="6"/>
      <c r="G1120" s="6"/>
      <c r="H1120" s="6"/>
    </row>
    <row r="1121" spans="1:8" ht="18.75" customHeight="1" thickBot="1">
      <c r="A1121" s="12"/>
      <c r="B1121" s="54"/>
      <c r="C1121" s="55"/>
      <c r="D1121" s="6"/>
      <c r="E1121" s="6"/>
      <c r="F1121" s="6"/>
      <c r="G1121" s="6"/>
      <c r="H1121" s="6"/>
    </row>
    <row r="1122" spans="1:8" ht="58.5" customHeight="1" thickTop="1" thickBot="1">
      <c r="A1122" s="8" t="s">
        <v>3873</v>
      </c>
      <c r="B1122" s="56" t="s">
        <v>4259</v>
      </c>
      <c r="C1122" s="73"/>
      <c r="D1122" s="6"/>
      <c r="E1122" s="6"/>
      <c r="F1122" s="6">
        <v>587</v>
      </c>
      <c r="G1122" s="6" t="s">
        <v>14</v>
      </c>
      <c r="H1122" s="6" t="s">
        <v>4260</v>
      </c>
    </row>
    <row r="1123" spans="1:8" ht="18.75" customHeight="1">
      <c r="A1123" s="9"/>
      <c r="B1123" s="74"/>
      <c r="C1123" s="75"/>
      <c r="D1123" s="6"/>
      <c r="E1123" s="6"/>
      <c r="F1123" s="6"/>
      <c r="G1123" s="6"/>
      <c r="H1123" s="6"/>
    </row>
    <row r="1124" spans="1:8" ht="18.75" customHeight="1">
      <c r="A1124" s="10" t="s">
        <v>107</v>
      </c>
      <c r="B1124" s="64" t="s">
        <v>4498</v>
      </c>
      <c r="C1124" s="65"/>
      <c r="D1124" s="6"/>
      <c r="E1124" s="6"/>
      <c r="F1124" s="6"/>
      <c r="G1124" s="6"/>
      <c r="H1124" s="6"/>
    </row>
    <row r="1125" spans="1:8" ht="18.75" customHeight="1">
      <c r="A1125" s="10" t="s">
        <v>108</v>
      </c>
      <c r="B1125" s="64" t="s">
        <v>4499</v>
      </c>
      <c r="C1125" s="65"/>
      <c r="D1125" s="6"/>
      <c r="E1125" s="6"/>
      <c r="F1125" s="6"/>
      <c r="G1125" s="6"/>
      <c r="H1125" s="6"/>
    </row>
    <row r="1126" spans="1:8" ht="18.75" customHeight="1">
      <c r="A1126" s="10" t="s">
        <v>109</v>
      </c>
      <c r="B1126" s="64" t="s">
        <v>4500</v>
      </c>
      <c r="C1126" s="65"/>
      <c r="D1126" s="6"/>
      <c r="E1126" s="6"/>
      <c r="F1126" s="6"/>
      <c r="G1126" s="6"/>
      <c r="H1126" s="6"/>
    </row>
    <row r="1127" spans="1:8" ht="18.75" customHeight="1">
      <c r="A1127" s="10" t="s">
        <v>110</v>
      </c>
      <c r="B1127" s="64" t="s">
        <v>4501</v>
      </c>
      <c r="C1127" s="65"/>
      <c r="D1127" s="6"/>
      <c r="E1127" s="6"/>
      <c r="F1127" s="6"/>
      <c r="G1127" s="6"/>
      <c r="H1127" s="6"/>
    </row>
    <row r="1128" spans="1:8" ht="18.75" customHeight="1">
      <c r="A1128" s="10"/>
      <c r="B1128" s="62"/>
      <c r="C1128" s="63"/>
      <c r="D1128" s="6"/>
      <c r="E1128" s="6"/>
      <c r="F1128" s="6"/>
      <c r="G1128" s="6"/>
      <c r="H1128" s="6"/>
    </row>
    <row r="1129" spans="1:8" ht="18.75" customHeight="1" thickBot="1">
      <c r="A1129" s="10"/>
      <c r="B1129" s="66"/>
      <c r="C1129" s="67"/>
      <c r="D1129" s="6"/>
      <c r="E1129" s="6"/>
      <c r="F1129" s="6"/>
      <c r="G1129" s="6"/>
      <c r="H1129" s="6"/>
    </row>
    <row r="1130" spans="1:8" ht="18.75" customHeight="1" thickBot="1">
      <c r="A1130" s="11" t="s">
        <v>111</v>
      </c>
      <c r="B1130" s="25"/>
      <c r="C1130" s="7"/>
      <c r="D1130" s="6"/>
      <c r="E1130" s="6"/>
      <c r="F1130" s="6"/>
      <c r="G1130" s="6"/>
      <c r="H1130" s="6"/>
    </row>
    <row r="1131" spans="1:8" ht="18.75" customHeight="1">
      <c r="A1131" s="10" t="s">
        <v>112</v>
      </c>
      <c r="B1131" s="34" t="str">
        <f>_xlfn.LET(_xlpm.inp,$B$1130,_xlpm.nInp,_xlfn.LET(_xlpm.raw,UPPER(TRIM($B$1130)),_xlpm.clean,SUBSTITUTE(SUBSTITUTE(SUBSTITUTE(SUBSTITUTE(SUBSTITUTE(_xlpm.raw,"，",","),"、",","),"；",","),"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31" s="19"/>
      <c r="D1131" s="6"/>
      <c r="E1131" s="6"/>
      <c r="F1131" s="6"/>
      <c r="G1131" s="6"/>
      <c r="H1131" s="6"/>
    </row>
    <row r="1132" spans="1:8" ht="18.75" customHeight="1">
      <c r="A1132" s="10" t="s">
        <v>113</v>
      </c>
      <c r="B1132" s="35" t="str">
        <f>_xlfn.LET(_xlpm.inp,$B$1130,_xlpm.nStd,_xlfn.LET(_xlpm.raw,UPPER(TRIM($G$1122)),_xlpm.clean,SUBSTITUTE(SUBSTITUTE(SUBSTITUTE(SUBSTITUTE(SUBSTITUTE(_xlpm.raw,"，",","),"、",","),"；",","),"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32" s="18"/>
      <c r="D1132" s="6"/>
      <c r="E1132" s="6"/>
      <c r="F1132" s="6"/>
      <c r="G1132" s="6"/>
      <c r="H1132" s="6"/>
    </row>
    <row r="1133" spans="1:8" ht="18.75" customHeight="1">
      <c r="A1133" s="37" t="s">
        <v>114</v>
      </c>
      <c r="B1133" s="52" t="str">
        <f>_xlfn.LET(_xlpm.inp,$B$1130,_xlpm.p,$H$1122,IF(OR(LEN(TRIM(_xlpm.inp))=0,LEN(TRIM(_xlpm.p))=0,_xlpm.p=0),"",_xlpm.p))</f>
        <v/>
      </c>
      <c r="C1133" s="53"/>
      <c r="D1133" s="6"/>
      <c r="E1133" s="6"/>
      <c r="F1133" s="6"/>
      <c r="G1133" s="6"/>
      <c r="H1133" s="6"/>
    </row>
    <row r="1134" spans="1:8" ht="18.75" customHeight="1" thickBot="1">
      <c r="A1134" s="12"/>
      <c r="B1134" s="54"/>
      <c r="C1134" s="55"/>
      <c r="D1134" s="6"/>
      <c r="E1134" s="6"/>
      <c r="F1134" s="6"/>
      <c r="G1134" s="6"/>
      <c r="H1134" s="6"/>
    </row>
    <row r="1135" spans="1:8" ht="58.5" customHeight="1" thickTop="1" thickBot="1">
      <c r="A1135" s="8" t="s">
        <v>3874</v>
      </c>
      <c r="B1135" s="56" t="s">
        <v>4261</v>
      </c>
      <c r="C1135" s="73"/>
      <c r="D1135" s="6"/>
      <c r="E1135" s="6"/>
      <c r="F1135" s="6">
        <v>588</v>
      </c>
      <c r="G1135" s="6" t="s">
        <v>875</v>
      </c>
      <c r="H1135" s="6" t="s">
        <v>4262</v>
      </c>
    </row>
    <row r="1136" spans="1:8" ht="18.75" customHeight="1">
      <c r="A1136" s="9"/>
      <c r="B1136" s="74"/>
      <c r="C1136" s="75"/>
      <c r="D1136" s="6"/>
      <c r="E1136" s="6"/>
      <c r="F1136" s="6"/>
      <c r="G1136" s="6"/>
      <c r="H1136" s="6"/>
    </row>
    <row r="1137" spans="1:8" ht="18.75" customHeight="1">
      <c r="A1137" s="10" t="s">
        <v>107</v>
      </c>
      <c r="B1137" s="64" t="s">
        <v>4502</v>
      </c>
      <c r="C1137" s="65"/>
      <c r="D1137" s="6"/>
      <c r="E1137" s="6"/>
      <c r="F1137" s="6"/>
      <c r="G1137" s="6"/>
      <c r="H1137" s="6"/>
    </row>
    <row r="1138" spans="1:8" ht="18.75" customHeight="1">
      <c r="A1138" s="10" t="s">
        <v>108</v>
      </c>
      <c r="B1138" s="64" t="s">
        <v>4503</v>
      </c>
      <c r="C1138" s="65"/>
      <c r="D1138" s="6"/>
      <c r="E1138" s="6"/>
      <c r="F1138" s="6"/>
      <c r="G1138" s="6"/>
      <c r="H1138" s="6"/>
    </row>
    <row r="1139" spans="1:8" ht="18.75" customHeight="1">
      <c r="A1139" s="10" t="s">
        <v>109</v>
      </c>
      <c r="B1139" s="64" t="s">
        <v>4504</v>
      </c>
      <c r="C1139" s="65"/>
      <c r="D1139" s="6"/>
      <c r="E1139" s="6"/>
      <c r="F1139" s="6"/>
      <c r="G1139" s="6"/>
      <c r="H1139" s="6"/>
    </row>
    <row r="1140" spans="1:8" ht="18.75" customHeight="1">
      <c r="A1140" s="10" t="s">
        <v>110</v>
      </c>
      <c r="B1140" s="64" t="s">
        <v>4505</v>
      </c>
      <c r="C1140" s="65"/>
      <c r="D1140" s="6"/>
      <c r="E1140" s="6"/>
      <c r="F1140" s="6"/>
      <c r="G1140" s="6"/>
      <c r="H1140" s="6"/>
    </row>
    <row r="1141" spans="1:8" ht="18.75" customHeight="1">
      <c r="A1141" s="10" t="s">
        <v>128</v>
      </c>
      <c r="B1141" s="62" t="s">
        <v>4506</v>
      </c>
      <c r="C1141" s="63"/>
      <c r="D1141" s="6"/>
      <c r="E1141" s="6"/>
      <c r="F1141" s="6"/>
      <c r="G1141" s="6"/>
      <c r="H1141" s="6"/>
    </row>
    <row r="1142" spans="1:8" ht="18.75" customHeight="1" thickBot="1">
      <c r="A1142" s="10"/>
      <c r="B1142" s="66"/>
      <c r="C1142" s="67"/>
      <c r="D1142" s="6"/>
      <c r="E1142" s="6"/>
      <c r="F1142" s="6"/>
      <c r="G1142" s="6"/>
      <c r="H1142" s="6"/>
    </row>
    <row r="1143" spans="1:8" ht="18.75" customHeight="1" thickBot="1">
      <c r="A1143" s="11" t="s">
        <v>111</v>
      </c>
      <c r="B1143" s="25"/>
      <c r="C1143" s="7"/>
      <c r="D1143" s="6"/>
      <c r="E1143" s="6"/>
      <c r="F1143" s="6"/>
      <c r="G1143" s="6"/>
      <c r="H1143" s="6"/>
    </row>
    <row r="1144" spans="1:8" ht="18.75" customHeight="1">
      <c r="A1144" s="10" t="s">
        <v>112</v>
      </c>
      <c r="B1144" s="34" t="str">
        <f>_xlfn.LET(_xlpm.inp,$B$1143,_xlpm.nInp,_xlfn.LET(_xlpm.raw,UPPER(TRIM($B$1143)),_xlpm.clean,SUBSTITUTE(SUBSTITUTE(SUBSTITUTE(SUBSTITUTE(SUBSTITUTE(_xlpm.raw,"，",","),"、",","),"；",","),"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44" s="19"/>
      <c r="D1144" s="6"/>
      <c r="E1144" s="6"/>
      <c r="F1144" s="6"/>
      <c r="G1144" s="6"/>
      <c r="H1144" s="6"/>
    </row>
    <row r="1145" spans="1:8" ht="18.75" customHeight="1">
      <c r="A1145" s="10" t="s">
        <v>113</v>
      </c>
      <c r="B1145" s="35" t="str">
        <f>_xlfn.LET(_xlpm.inp,$B$1143,_xlpm.nStd,_xlfn.LET(_xlpm.raw,UPPER(TRIM($G$1135)),_xlpm.clean,SUBSTITUTE(SUBSTITUTE(SUBSTITUTE(SUBSTITUTE(SUBSTITUTE(_xlpm.raw,"，",","),"、",","),"；",","),"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45" s="18"/>
      <c r="D1145" s="6"/>
      <c r="E1145" s="6"/>
      <c r="F1145" s="6"/>
      <c r="G1145" s="6"/>
      <c r="H1145" s="6"/>
    </row>
    <row r="1146" spans="1:8" ht="18.75" customHeight="1">
      <c r="A1146" s="37" t="s">
        <v>114</v>
      </c>
      <c r="B1146" s="52" t="str">
        <f>_xlfn.LET(_xlpm.inp,$B$1143,_xlpm.p,$H$1135,IF(OR(LEN(TRIM(_xlpm.inp))=0,LEN(TRIM(_xlpm.p))=0,_xlpm.p=0),"",_xlpm.p))</f>
        <v/>
      </c>
      <c r="C1146" s="53"/>
      <c r="D1146" s="6"/>
      <c r="E1146" s="6"/>
      <c r="F1146" s="6"/>
      <c r="G1146" s="6"/>
      <c r="H1146" s="6"/>
    </row>
    <row r="1147" spans="1:8" ht="18.75" customHeight="1" thickBot="1">
      <c r="A1147" s="12"/>
      <c r="B1147" s="54"/>
      <c r="C1147" s="55"/>
      <c r="D1147" s="6"/>
      <c r="E1147" s="6"/>
      <c r="F1147" s="6"/>
      <c r="G1147" s="6"/>
      <c r="H1147" s="6"/>
    </row>
    <row r="1148" spans="1:8" ht="58.5" customHeight="1" thickTop="1" thickBot="1">
      <c r="A1148" s="8" t="s">
        <v>3875</v>
      </c>
      <c r="B1148" s="56" t="s">
        <v>4263</v>
      </c>
      <c r="C1148" s="73"/>
      <c r="D1148" s="6"/>
      <c r="E1148" s="6"/>
      <c r="F1148" s="6">
        <v>589</v>
      </c>
      <c r="G1148" s="6" t="s">
        <v>15</v>
      </c>
      <c r="H1148" s="6" t="s">
        <v>4264</v>
      </c>
    </row>
    <row r="1149" spans="1:8" ht="18.75" customHeight="1">
      <c r="A1149" s="9"/>
      <c r="B1149" s="74"/>
      <c r="C1149" s="75"/>
      <c r="D1149" s="6"/>
      <c r="E1149" s="6"/>
      <c r="F1149" s="6"/>
      <c r="G1149" s="6"/>
      <c r="H1149" s="6"/>
    </row>
    <row r="1150" spans="1:8" ht="18.75" customHeight="1">
      <c r="A1150" s="10" t="s">
        <v>107</v>
      </c>
      <c r="B1150" s="64" t="s">
        <v>4507</v>
      </c>
      <c r="C1150" s="65"/>
      <c r="D1150" s="6"/>
      <c r="E1150" s="6"/>
      <c r="F1150" s="6"/>
      <c r="G1150" s="6"/>
      <c r="H1150" s="6"/>
    </row>
    <row r="1151" spans="1:8" ht="18.75" customHeight="1">
      <c r="A1151" s="10" t="s">
        <v>108</v>
      </c>
      <c r="B1151" s="64" t="s">
        <v>4508</v>
      </c>
      <c r="C1151" s="65"/>
      <c r="D1151" s="6"/>
      <c r="E1151" s="6"/>
      <c r="F1151" s="6"/>
      <c r="G1151" s="6"/>
      <c r="H1151" s="6"/>
    </row>
    <row r="1152" spans="1:8" ht="18.75" customHeight="1">
      <c r="A1152" s="10" t="s">
        <v>109</v>
      </c>
      <c r="B1152" s="64" t="s">
        <v>4509</v>
      </c>
      <c r="C1152" s="65"/>
      <c r="D1152" s="6"/>
      <c r="E1152" s="6"/>
      <c r="F1152" s="6"/>
      <c r="G1152" s="6"/>
      <c r="H1152" s="6"/>
    </row>
    <row r="1153" spans="1:8" ht="18.75" customHeight="1">
      <c r="A1153" s="10" t="s">
        <v>110</v>
      </c>
      <c r="B1153" s="64" t="s">
        <v>4510</v>
      </c>
      <c r="C1153" s="65"/>
      <c r="D1153" s="6"/>
      <c r="E1153" s="6"/>
      <c r="F1153" s="6"/>
      <c r="G1153" s="6"/>
      <c r="H1153" s="6"/>
    </row>
    <row r="1154" spans="1:8" ht="18.75" customHeight="1">
      <c r="A1154" s="10"/>
      <c r="B1154" s="62"/>
      <c r="C1154" s="63"/>
      <c r="D1154" s="6"/>
      <c r="E1154" s="6"/>
      <c r="F1154" s="6"/>
      <c r="G1154" s="6"/>
      <c r="H1154" s="6"/>
    </row>
    <row r="1155" spans="1:8" ht="18.75" customHeight="1" thickBot="1">
      <c r="A1155" s="10"/>
      <c r="B1155" s="66"/>
      <c r="C1155" s="67"/>
      <c r="D1155" s="6"/>
      <c r="E1155" s="6"/>
      <c r="F1155" s="6"/>
      <c r="G1155" s="6"/>
      <c r="H1155" s="6"/>
    </row>
    <row r="1156" spans="1:8" ht="18.75" customHeight="1" thickBot="1">
      <c r="A1156" s="11" t="s">
        <v>111</v>
      </c>
      <c r="B1156" s="25"/>
      <c r="C1156" s="7"/>
      <c r="D1156" s="6"/>
      <c r="E1156" s="6"/>
      <c r="F1156" s="6"/>
      <c r="G1156" s="6"/>
      <c r="H1156" s="6"/>
    </row>
    <row r="1157" spans="1:8" ht="18.75" customHeight="1">
      <c r="A1157" s="10" t="s">
        <v>112</v>
      </c>
      <c r="B1157" s="34" t="str">
        <f>_xlfn.LET(_xlpm.inp,$B$1156,_xlpm.nInp,_xlfn.LET(_xlpm.raw,UPPER(TRIM($B$1156)),_xlpm.clean,SUBSTITUTE(SUBSTITUTE(SUBSTITUTE(SUBSTITUTE(SUBSTITUTE(_xlpm.raw,"，",","),"、",","),"；",","),"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57" s="19"/>
      <c r="D1157" s="6"/>
      <c r="E1157" s="6"/>
      <c r="F1157" s="6"/>
      <c r="G1157" s="6"/>
      <c r="H1157" s="6"/>
    </row>
    <row r="1158" spans="1:8" ht="18.75" customHeight="1">
      <c r="A1158" s="10" t="s">
        <v>113</v>
      </c>
      <c r="B1158" s="35" t="str">
        <f>_xlfn.LET(_xlpm.inp,$B$1156,_xlpm.nStd,_xlfn.LET(_xlpm.raw,UPPER(TRIM($G$1148)),_xlpm.clean,SUBSTITUTE(SUBSTITUTE(SUBSTITUTE(SUBSTITUTE(SUBSTITUTE(_xlpm.raw,"，",","),"、",","),"；",","),"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58" s="18"/>
      <c r="D1158" s="6"/>
      <c r="E1158" s="6"/>
      <c r="F1158" s="6"/>
      <c r="G1158" s="6"/>
      <c r="H1158" s="6"/>
    </row>
    <row r="1159" spans="1:8" ht="18.75" customHeight="1">
      <c r="A1159" s="37" t="s">
        <v>114</v>
      </c>
      <c r="B1159" s="52" t="str">
        <f>_xlfn.LET(_xlpm.inp,$B$1156,_xlpm.p,$H$1148,IF(OR(LEN(TRIM(_xlpm.inp))=0,LEN(TRIM(_xlpm.p))=0,_xlpm.p=0),"",_xlpm.p))</f>
        <v/>
      </c>
      <c r="C1159" s="53"/>
      <c r="D1159" s="6"/>
      <c r="E1159" s="6"/>
      <c r="F1159" s="6"/>
      <c r="G1159" s="6"/>
      <c r="H1159" s="6"/>
    </row>
    <row r="1160" spans="1:8" ht="18.75" customHeight="1" thickBot="1">
      <c r="A1160" s="12"/>
      <c r="B1160" s="54"/>
      <c r="C1160" s="55"/>
      <c r="D1160" s="6"/>
      <c r="E1160" s="6"/>
      <c r="F1160" s="6"/>
      <c r="G1160" s="6"/>
      <c r="H1160" s="6"/>
    </row>
    <row r="1161" spans="1:8" ht="58.5" customHeight="1" thickTop="1" thickBot="1">
      <c r="A1161" s="8" t="s">
        <v>3876</v>
      </c>
      <c r="B1161" s="56" t="s">
        <v>4265</v>
      </c>
      <c r="C1161" s="73"/>
      <c r="D1161" s="6"/>
      <c r="E1161" s="6"/>
      <c r="F1161" s="6">
        <v>590</v>
      </c>
      <c r="G1161" s="6" t="s">
        <v>16</v>
      </c>
      <c r="H1161" s="6" t="s">
        <v>4515</v>
      </c>
    </row>
    <row r="1162" spans="1:8" ht="18.75" customHeight="1">
      <c r="A1162" s="9"/>
      <c r="B1162" s="74"/>
      <c r="C1162" s="75"/>
      <c r="D1162" s="6"/>
      <c r="E1162" s="6"/>
      <c r="F1162" s="6"/>
      <c r="G1162" s="6"/>
      <c r="H1162" s="6"/>
    </row>
    <row r="1163" spans="1:8" ht="18.75" customHeight="1">
      <c r="A1163" s="10" t="s">
        <v>107</v>
      </c>
      <c r="B1163" s="64" t="s">
        <v>4511</v>
      </c>
      <c r="C1163" s="65"/>
      <c r="D1163" s="6"/>
      <c r="E1163" s="6"/>
      <c r="F1163" s="6"/>
      <c r="G1163" s="6"/>
      <c r="H1163" s="6"/>
    </row>
    <row r="1164" spans="1:8" ht="18.75" customHeight="1">
      <c r="A1164" s="10" t="s">
        <v>108</v>
      </c>
      <c r="B1164" s="64" t="s">
        <v>4512</v>
      </c>
      <c r="C1164" s="65"/>
      <c r="D1164" s="6"/>
      <c r="E1164" s="6"/>
      <c r="F1164" s="6"/>
      <c r="G1164" s="6"/>
      <c r="H1164" s="6"/>
    </row>
    <row r="1165" spans="1:8" ht="18.75" customHeight="1">
      <c r="A1165" s="10" t="s">
        <v>109</v>
      </c>
      <c r="B1165" s="64" t="s">
        <v>4513</v>
      </c>
      <c r="C1165" s="65"/>
      <c r="D1165" s="6"/>
      <c r="E1165" s="6"/>
      <c r="F1165" s="6"/>
      <c r="G1165" s="6"/>
      <c r="H1165" s="6"/>
    </row>
    <row r="1166" spans="1:8" ht="18.75" customHeight="1">
      <c r="A1166" s="10" t="s">
        <v>110</v>
      </c>
      <c r="B1166" s="64" t="s">
        <v>4514</v>
      </c>
      <c r="C1166" s="65"/>
      <c r="D1166" s="6"/>
      <c r="E1166" s="6"/>
      <c r="F1166" s="6"/>
      <c r="G1166" s="6"/>
      <c r="H1166" s="6"/>
    </row>
    <row r="1167" spans="1:8" ht="18.75" customHeight="1">
      <c r="A1167" s="10"/>
      <c r="B1167" s="62"/>
      <c r="C1167" s="63"/>
      <c r="D1167" s="6"/>
      <c r="E1167" s="6"/>
      <c r="F1167" s="6"/>
      <c r="G1167" s="6"/>
      <c r="H1167" s="6"/>
    </row>
    <row r="1168" spans="1:8" ht="18.75" customHeight="1" thickBot="1">
      <c r="A1168" s="10"/>
      <c r="B1168" s="66"/>
      <c r="C1168" s="67"/>
      <c r="D1168" s="6"/>
      <c r="E1168" s="6"/>
      <c r="F1168" s="6"/>
      <c r="G1168" s="6"/>
      <c r="H1168" s="6"/>
    </row>
    <row r="1169" spans="1:8" ht="18.75" customHeight="1" thickBot="1">
      <c r="A1169" s="11" t="s">
        <v>111</v>
      </c>
      <c r="B1169" s="25"/>
      <c r="C1169" s="7"/>
      <c r="D1169" s="6"/>
      <c r="E1169" s="6"/>
      <c r="F1169" s="6"/>
      <c r="G1169" s="6"/>
      <c r="H1169" s="6"/>
    </row>
    <row r="1170" spans="1:8" ht="18.75" customHeight="1">
      <c r="A1170" s="10" t="s">
        <v>112</v>
      </c>
      <c r="B1170" s="34" t="str">
        <f>_xlfn.LET(_xlpm.inp,$B$1169,_xlpm.nInp,_xlfn.LET(_xlpm.raw,UPPER(TRIM($B$1169)),_xlpm.clean,SUBSTITUTE(SUBSTITUTE(SUBSTITUTE(SUBSTITUTE(SUBSTITUTE(_xlpm.raw,"，",","),"、",","),"；",","),"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0" s="19"/>
      <c r="D1170" s="6"/>
      <c r="E1170" s="6"/>
      <c r="F1170" s="6"/>
      <c r="G1170" s="6"/>
      <c r="H1170" s="6"/>
    </row>
    <row r="1171" spans="1:8" ht="18.75" customHeight="1">
      <c r="A1171" s="10" t="s">
        <v>113</v>
      </c>
      <c r="B1171" s="35" t="str">
        <f>_xlfn.LET(_xlpm.inp,$B$1169,_xlpm.nStd,_xlfn.LET(_xlpm.raw,UPPER(TRIM($G$1161)),_xlpm.clean,SUBSTITUTE(SUBSTITUTE(SUBSTITUTE(SUBSTITUTE(SUBSTITUTE(_xlpm.raw,"，",","),"、",","),"；",","),"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71" s="18"/>
      <c r="D1171" s="6"/>
      <c r="E1171" s="6"/>
      <c r="F1171" s="6"/>
      <c r="G1171" s="6"/>
      <c r="H1171" s="6"/>
    </row>
    <row r="1172" spans="1:8" ht="18.75" customHeight="1">
      <c r="A1172" s="37" t="s">
        <v>114</v>
      </c>
      <c r="B1172" s="52" t="str">
        <f>_xlfn.LET(_xlpm.inp,$B$1169,_xlpm.p,$H$1161,IF(OR(LEN(TRIM(_xlpm.inp))=0,LEN(TRIM(_xlpm.p))=0,_xlpm.p=0),"",_xlpm.p))</f>
        <v/>
      </c>
      <c r="C1172" s="53"/>
      <c r="D1172" s="6"/>
      <c r="E1172" s="6"/>
      <c r="F1172" s="6"/>
      <c r="G1172" s="6"/>
      <c r="H1172" s="6"/>
    </row>
    <row r="1173" spans="1:8" ht="18.75" customHeight="1" thickBot="1">
      <c r="A1173" s="12"/>
      <c r="B1173" s="54"/>
      <c r="C1173" s="55"/>
      <c r="D1173" s="6"/>
      <c r="E1173" s="6"/>
      <c r="F1173" s="6"/>
      <c r="G1173" s="6"/>
      <c r="H1173" s="6"/>
    </row>
    <row r="1174" spans="1:8" ht="58.5" customHeight="1" thickTop="1" thickBot="1">
      <c r="A1174" s="8" t="s">
        <v>3877</v>
      </c>
      <c r="B1174" s="56" t="s">
        <v>4266</v>
      </c>
      <c r="C1174" s="73"/>
      <c r="D1174" s="6"/>
      <c r="E1174" s="6"/>
      <c r="F1174" s="6">
        <v>591</v>
      </c>
      <c r="G1174" s="6" t="s">
        <v>16</v>
      </c>
      <c r="H1174" s="6" t="s">
        <v>4267</v>
      </c>
    </row>
    <row r="1175" spans="1:8" ht="18.75" customHeight="1">
      <c r="A1175" s="9"/>
      <c r="B1175" s="74"/>
      <c r="C1175" s="75"/>
      <c r="D1175" s="6"/>
      <c r="E1175" s="6"/>
      <c r="F1175" s="6"/>
      <c r="G1175" s="6"/>
      <c r="H1175" s="6"/>
    </row>
    <row r="1176" spans="1:8" ht="18.75" customHeight="1">
      <c r="A1176" s="10" t="s">
        <v>107</v>
      </c>
      <c r="B1176" s="64" t="s">
        <v>4516</v>
      </c>
      <c r="C1176" s="65"/>
      <c r="D1176" s="6"/>
      <c r="E1176" s="6"/>
      <c r="F1176" s="6"/>
      <c r="G1176" s="6"/>
      <c r="H1176" s="6"/>
    </row>
    <row r="1177" spans="1:8" ht="18.75" customHeight="1">
      <c r="A1177" s="10" t="s">
        <v>108</v>
      </c>
      <c r="B1177" s="64" t="s">
        <v>4517</v>
      </c>
      <c r="C1177" s="65"/>
      <c r="D1177" s="6"/>
      <c r="E1177" s="6"/>
      <c r="F1177" s="6"/>
      <c r="G1177" s="6"/>
      <c r="H1177" s="6"/>
    </row>
    <row r="1178" spans="1:8" ht="18.75" customHeight="1">
      <c r="A1178" s="10" t="s">
        <v>109</v>
      </c>
      <c r="B1178" s="64" t="s">
        <v>4518</v>
      </c>
      <c r="C1178" s="65"/>
      <c r="D1178" s="6"/>
      <c r="E1178" s="6"/>
      <c r="F1178" s="6"/>
      <c r="G1178" s="6"/>
      <c r="H1178" s="6"/>
    </row>
    <row r="1179" spans="1:8" ht="18.75" customHeight="1">
      <c r="A1179" s="10" t="s">
        <v>110</v>
      </c>
      <c r="B1179" s="64" t="s">
        <v>4519</v>
      </c>
      <c r="C1179" s="65"/>
      <c r="D1179" s="6"/>
      <c r="E1179" s="6"/>
      <c r="F1179" s="6"/>
      <c r="G1179" s="6"/>
      <c r="H1179" s="6"/>
    </row>
    <row r="1180" spans="1:8" ht="18.75" customHeight="1">
      <c r="A1180" s="10"/>
      <c r="B1180" s="62"/>
      <c r="C1180" s="63"/>
      <c r="D1180" s="6"/>
      <c r="E1180" s="6"/>
      <c r="F1180" s="6"/>
      <c r="G1180" s="6"/>
      <c r="H1180" s="6"/>
    </row>
    <row r="1181" spans="1:8" ht="18.75" customHeight="1" thickBot="1">
      <c r="A1181" s="10"/>
      <c r="B1181" s="66"/>
      <c r="C1181" s="67"/>
      <c r="D1181" s="6"/>
      <c r="E1181" s="6"/>
      <c r="F1181" s="6"/>
      <c r="G1181" s="6"/>
      <c r="H1181" s="6"/>
    </row>
    <row r="1182" spans="1:8" ht="18.75" customHeight="1" thickBot="1">
      <c r="A1182" s="11" t="s">
        <v>111</v>
      </c>
      <c r="B1182" s="25"/>
      <c r="C1182" s="7"/>
      <c r="D1182" s="6"/>
      <c r="E1182" s="6"/>
      <c r="F1182" s="6"/>
      <c r="G1182" s="6"/>
      <c r="H1182" s="6"/>
    </row>
    <row r="1183" spans="1:8" ht="18.75" customHeight="1">
      <c r="A1183" s="10" t="s">
        <v>112</v>
      </c>
      <c r="B1183" s="34" t="str">
        <f>_xlfn.LET(_xlpm.inp,$B$1182,_xlpm.nInp,_xlfn.LET(_xlpm.raw,UPPER(TRIM($B$1182)),_xlpm.clean,SUBSTITUTE(SUBSTITUTE(SUBSTITUTE(SUBSTITUTE(SUBSTITUTE(_xlpm.raw,"，",","),"、",","),"；",","),"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83" s="19"/>
      <c r="D1183" s="6"/>
      <c r="E1183" s="6"/>
      <c r="F1183" s="6"/>
      <c r="G1183" s="6"/>
      <c r="H1183" s="6"/>
    </row>
    <row r="1184" spans="1:8" ht="18.75" customHeight="1">
      <c r="A1184" s="10" t="s">
        <v>113</v>
      </c>
      <c r="B1184" s="35" t="str">
        <f>_xlfn.LET(_xlpm.inp,$B$1182,_xlpm.nStd,_xlfn.LET(_xlpm.raw,UPPER(TRIM($G$1174)),_xlpm.clean,SUBSTITUTE(SUBSTITUTE(SUBSTITUTE(SUBSTITUTE(SUBSTITUTE(_xlpm.raw,"，",","),"、",","),"；",","),"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4" s="18"/>
      <c r="D1184" s="6"/>
      <c r="E1184" s="6"/>
      <c r="F1184" s="6"/>
      <c r="G1184" s="6"/>
      <c r="H1184" s="6"/>
    </row>
    <row r="1185" spans="1:8" ht="18.75" customHeight="1">
      <c r="A1185" s="37" t="s">
        <v>114</v>
      </c>
      <c r="B1185" s="52" t="str">
        <f>_xlfn.LET(_xlpm.inp,$B$1182,_xlpm.p,$H$1174,IF(OR(LEN(TRIM(_xlpm.inp))=0,LEN(TRIM(_xlpm.p))=0,_xlpm.p=0),"",_xlpm.p))</f>
        <v/>
      </c>
      <c r="C1185" s="53"/>
      <c r="D1185" s="6"/>
      <c r="E1185" s="6"/>
      <c r="F1185" s="6"/>
      <c r="G1185" s="6"/>
      <c r="H1185" s="6"/>
    </row>
    <row r="1186" spans="1:8" ht="18.75" customHeight="1" thickBot="1">
      <c r="A1186" s="12"/>
      <c r="B1186" s="54"/>
      <c r="C1186" s="55"/>
      <c r="D1186" s="6"/>
      <c r="E1186" s="6"/>
      <c r="F1186" s="6"/>
      <c r="G1186" s="6"/>
      <c r="H1186" s="6"/>
    </row>
    <row r="1187" spans="1:8" ht="58.5" customHeight="1" thickTop="1" thickBot="1">
      <c r="A1187" s="8" t="s">
        <v>3878</v>
      </c>
      <c r="B1187" s="56" t="s">
        <v>4268</v>
      </c>
      <c r="C1187" s="73"/>
      <c r="D1187" s="6"/>
      <c r="E1187" s="6"/>
      <c r="F1187" s="6">
        <v>592</v>
      </c>
      <c r="G1187" s="6" t="s">
        <v>14</v>
      </c>
      <c r="H1187" s="6" t="s">
        <v>4269</v>
      </c>
    </row>
    <row r="1188" spans="1:8" ht="18.75" customHeight="1">
      <c r="A1188" s="9"/>
      <c r="B1188" s="74"/>
      <c r="C1188" s="75"/>
      <c r="D1188" s="6"/>
      <c r="E1188" s="6"/>
      <c r="F1188" s="6"/>
      <c r="G1188" s="6"/>
      <c r="H1188" s="6"/>
    </row>
    <row r="1189" spans="1:8" ht="18.75" customHeight="1">
      <c r="A1189" s="10" t="s">
        <v>107</v>
      </c>
      <c r="B1189" s="64" t="s">
        <v>4520</v>
      </c>
      <c r="C1189" s="65"/>
      <c r="D1189" s="6"/>
      <c r="E1189" s="6"/>
      <c r="F1189" s="6"/>
      <c r="G1189" s="6"/>
      <c r="H1189" s="6"/>
    </row>
    <row r="1190" spans="1:8" ht="18.75" customHeight="1">
      <c r="A1190" s="10" t="s">
        <v>108</v>
      </c>
      <c r="B1190" s="64" t="s">
        <v>4521</v>
      </c>
      <c r="C1190" s="65"/>
      <c r="D1190" s="6"/>
      <c r="E1190" s="6"/>
      <c r="F1190" s="6"/>
      <c r="G1190" s="6"/>
      <c r="H1190" s="6"/>
    </row>
    <row r="1191" spans="1:8" ht="18.75" customHeight="1">
      <c r="A1191" s="10" t="s">
        <v>109</v>
      </c>
      <c r="B1191" s="64" t="s">
        <v>4522</v>
      </c>
      <c r="C1191" s="65"/>
      <c r="D1191" s="6"/>
      <c r="E1191" s="6"/>
      <c r="F1191" s="6"/>
      <c r="G1191" s="6"/>
      <c r="H1191" s="6"/>
    </row>
    <row r="1192" spans="1:8" ht="18.75" customHeight="1">
      <c r="A1192" s="10" t="s">
        <v>110</v>
      </c>
      <c r="B1192" s="64" t="s">
        <v>4523</v>
      </c>
      <c r="C1192" s="65"/>
      <c r="D1192" s="6"/>
      <c r="E1192" s="6"/>
      <c r="F1192" s="6"/>
      <c r="G1192" s="6"/>
      <c r="H1192" s="6"/>
    </row>
    <row r="1193" spans="1:8" ht="18.75" customHeight="1">
      <c r="A1193" s="10"/>
      <c r="B1193" s="62"/>
      <c r="C1193" s="63"/>
      <c r="D1193" s="6"/>
      <c r="E1193" s="6"/>
      <c r="F1193" s="6"/>
      <c r="G1193" s="6"/>
      <c r="H1193" s="6"/>
    </row>
    <row r="1194" spans="1:8" ht="18.75" customHeight="1" thickBot="1">
      <c r="A1194" s="10"/>
      <c r="B1194" s="66"/>
      <c r="C1194" s="67"/>
      <c r="D1194" s="6"/>
      <c r="E1194" s="6"/>
      <c r="F1194" s="6"/>
      <c r="G1194" s="6"/>
      <c r="H1194" s="6"/>
    </row>
    <row r="1195" spans="1:8" ht="18.75" customHeight="1" thickBot="1">
      <c r="A1195" s="11" t="s">
        <v>111</v>
      </c>
      <c r="B1195" s="25"/>
      <c r="C1195" s="7"/>
      <c r="D1195" s="6"/>
      <c r="E1195" s="6"/>
      <c r="F1195" s="6"/>
      <c r="G1195" s="6"/>
      <c r="H1195" s="6"/>
    </row>
    <row r="1196" spans="1:8" ht="18.75" customHeight="1">
      <c r="A1196" s="10" t="s">
        <v>112</v>
      </c>
      <c r="B1196" s="34" t="str">
        <f>_xlfn.LET(_xlpm.inp,$B$1195,_xlpm.nInp,_xlfn.LET(_xlpm.raw,UPPER(TRIM($B$1195)),_xlpm.clean,SUBSTITUTE(SUBSTITUTE(SUBSTITUTE(SUBSTITUTE(SUBSTITUTE(_xlpm.raw,"，",","),"、",","),"；",","),"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96" s="19"/>
      <c r="D1196" s="6"/>
      <c r="E1196" s="6"/>
      <c r="F1196" s="6"/>
      <c r="G1196" s="6"/>
      <c r="H1196" s="6"/>
    </row>
    <row r="1197" spans="1:8" ht="18.75" customHeight="1">
      <c r="A1197" s="10" t="s">
        <v>113</v>
      </c>
      <c r="B1197" s="35" t="str">
        <f>_xlfn.LET(_xlpm.inp,$B$1195,_xlpm.nStd,_xlfn.LET(_xlpm.raw,UPPER(TRIM($G$1187)),_xlpm.clean,SUBSTITUTE(SUBSTITUTE(SUBSTITUTE(SUBSTITUTE(SUBSTITUTE(_xlpm.raw,"，",","),"、",","),"；",","),"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97" s="18"/>
      <c r="D1197" s="6"/>
      <c r="E1197" s="6"/>
      <c r="F1197" s="6"/>
      <c r="G1197" s="6"/>
      <c r="H1197" s="6"/>
    </row>
    <row r="1198" spans="1:8" ht="18.75" customHeight="1">
      <c r="A1198" s="37" t="s">
        <v>114</v>
      </c>
      <c r="B1198" s="52" t="str">
        <f>_xlfn.LET(_xlpm.inp,$B$1195,_xlpm.p,$H$1187,IF(OR(LEN(TRIM(_xlpm.inp))=0,LEN(TRIM(_xlpm.p))=0,_xlpm.p=0),"",_xlpm.p))</f>
        <v/>
      </c>
      <c r="C1198" s="53"/>
      <c r="D1198" s="6"/>
      <c r="E1198" s="6"/>
      <c r="F1198" s="6"/>
      <c r="G1198" s="6"/>
      <c r="H1198" s="6"/>
    </row>
    <row r="1199" spans="1:8" ht="18.75" customHeight="1" thickBot="1">
      <c r="A1199" s="12"/>
      <c r="B1199" s="54"/>
      <c r="C1199" s="55"/>
      <c r="D1199" s="6"/>
      <c r="E1199" s="6"/>
      <c r="F1199" s="6"/>
      <c r="G1199" s="6"/>
      <c r="H1199" s="6"/>
    </row>
    <row r="1200" spans="1:8" ht="58.5" customHeight="1" thickTop="1" thickBot="1">
      <c r="A1200" s="8" t="s">
        <v>3879</v>
      </c>
      <c r="B1200" s="56" t="s">
        <v>4270</v>
      </c>
      <c r="C1200" s="73"/>
      <c r="D1200" s="6"/>
      <c r="E1200" s="6"/>
      <c r="F1200" s="6">
        <v>593</v>
      </c>
      <c r="G1200" s="6" t="s">
        <v>14</v>
      </c>
      <c r="H1200" s="6" t="s">
        <v>4271</v>
      </c>
    </row>
    <row r="1201" spans="1:8" ht="18.75" customHeight="1">
      <c r="A1201" s="9"/>
      <c r="B1201" s="74"/>
      <c r="C1201" s="75"/>
      <c r="D1201" s="6"/>
      <c r="E1201" s="6"/>
      <c r="F1201" s="6"/>
      <c r="G1201" s="6"/>
      <c r="H1201" s="6"/>
    </row>
    <row r="1202" spans="1:8" ht="18.75" customHeight="1">
      <c r="A1202" s="10" t="s">
        <v>107</v>
      </c>
      <c r="B1202" s="64" t="s">
        <v>4524</v>
      </c>
      <c r="C1202" s="65"/>
      <c r="D1202" s="6"/>
      <c r="E1202" s="6"/>
      <c r="F1202" s="6"/>
      <c r="G1202" s="6"/>
      <c r="H1202" s="6"/>
    </row>
    <row r="1203" spans="1:8" ht="18.75" customHeight="1">
      <c r="A1203" s="10" t="s">
        <v>108</v>
      </c>
      <c r="B1203" s="64" t="s">
        <v>4525</v>
      </c>
      <c r="C1203" s="65"/>
      <c r="D1203" s="6"/>
      <c r="E1203" s="6"/>
      <c r="F1203" s="6"/>
      <c r="G1203" s="6"/>
      <c r="H1203" s="6"/>
    </row>
    <row r="1204" spans="1:8" ht="18.75" customHeight="1">
      <c r="A1204" s="10" t="s">
        <v>109</v>
      </c>
      <c r="B1204" s="64" t="s">
        <v>4526</v>
      </c>
      <c r="C1204" s="65"/>
      <c r="D1204" s="6"/>
      <c r="E1204" s="6"/>
      <c r="F1204" s="6"/>
      <c r="G1204" s="6"/>
      <c r="H1204" s="6"/>
    </row>
    <row r="1205" spans="1:8" ht="18.75" customHeight="1">
      <c r="A1205" s="10" t="s">
        <v>110</v>
      </c>
      <c r="B1205" s="64" t="s">
        <v>4527</v>
      </c>
      <c r="C1205" s="65"/>
      <c r="D1205" s="6"/>
      <c r="E1205" s="6"/>
      <c r="F1205" s="6"/>
      <c r="G1205" s="6"/>
      <c r="H1205" s="6"/>
    </row>
    <row r="1206" spans="1:8" ht="18.75" customHeight="1">
      <c r="A1206" s="10"/>
      <c r="B1206" s="62"/>
      <c r="C1206" s="63"/>
      <c r="D1206" s="6"/>
      <c r="E1206" s="6"/>
      <c r="F1206" s="6"/>
      <c r="G1206" s="6"/>
      <c r="H1206" s="6"/>
    </row>
    <row r="1207" spans="1:8" ht="18.75" customHeight="1" thickBot="1">
      <c r="A1207" s="10"/>
      <c r="B1207" s="66"/>
      <c r="C1207" s="67"/>
      <c r="D1207" s="6"/>
      <c r="E1207" s="6"/>
      <c r="F1207" s="6"/>
      <c r="G1207" s="6"/>
      <c r="H1207" s="6"/>
    </row>
    <row r="1208" spans="1:8" ht="18.75" customHeight="1" thickBot="1">
      <c r="A1208" s="11" t="s">
        <v>111</v>
      </c>
      <c r="B1208" s="25"/>
      <c r="C1208" s="7"/>
      <c r="D1208" s="6"/>
      <c r="E1208" s="6"/>
      <c r="F1208" s="6"/>
      <c r="G1208" s="6"/>
      <c r="H1208" s="6"/>
    </row>
    <row r="1209" spans="1:8" ht="18.75" customHeight="1">
      <c r="A1209" s="10" t="s">
        <v>112</v>
      </c>
      <c r="B1209" s="34" t="str">
        <f>_xlfn.LET(_xlpm.inp,$B$1208,_xlpm.nInp,_xlfn.LET(_xlpm.raw,UPPER(TRIM($B$1208)),_xlpm.clean,SUBSTITUTE(SUBSTITUTE(SUBSTITUTE(SUBSTITUTE(SUBSTITUTE(_xlpm.raw,"，",","),"、",","),"；",","),"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09" s="19"/>
      <c r="D1209" s="6"/>
      <c r="E1209" s="6"/>
      <c r="F1209" s="6"/>
      <c r="G1209" s="6"/>
      <c r="H1209" s="6"/>
    </row>
    <row r="1210" spans="1:8" ht="18.75" customHeight="1">
      <c r="A1210" s="10" t="s">
        <v>113</v>
      </c>
      <c r="B1210" s="35" t="str">
        <f>_xlfn.LET(_xlpm.inp,$B$1208,_xlpm.nStd,_xlfn.LET(_xlpm.raw,UPPER(TRIM($G$1200)),_xlpm.clean,SUBSTITUTE(SUBSTITUTE(SUBSTITUTE(SUBSTITUTE(SUBSTITUTE(_xlpm.raw,"，",","),"、",","),"；",","),"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10" s="18"/>
      <c r="D1210" s="6"/>
      <c r="E1210" s="6"/>
      <c r="F1210" s="6"/>
      <c r="G1210" s="6"/>
      <c r="H1210" s="6"/>
    </row>
    <row r="1211" spans="1:8" ht="18.75" customHeight="1">
      <c r="A1211" s="37" t="s">
        <v>114</v>
      </c>
      <c r="B1211" s="52" t="str">
        <f>_xlfn.LET(_xlpm.inp,$B$1208,_xlpm.p,$H$1200,IF(OR(LEN(TRIM(_xlpm.inp))=0,LEN(TRIM(_xlpm.p))=0,_xlpm.p=0),"",_xlpm.p))</f>
        <v/>
      </c>
      <c r="C1211" s="53"/>
      <c r="D1211" s="6"/>
      <c r="E1211" s="6"/>
      <c r="F1211" s="6"/>
      <c r="G1211" s="6"/>
      <c r="H1211" s="6"/>
    </row>
    <row r="1212" spans="1:8" ht="18.75" customHeight="1" thickBot="1">
      <c r="A1212" s="12"/>
      <c r="B1212" s="54"/>
      <c r="C1212" s="55"/>
      <c r="D1212" s="6"/>
      <c r="E1212" s="6"/>
      <c r="F1212" s="6"/>
      <c r="G1212" s="6"/>
      <c r="H1212" s="6"/>
    </row>
    <row r="1213" spans="1:8" ht="58.5" customHeight="1" thickTop="1" thickBot="1">
      <c r="A1213" s="8" t="s">
        <v>3880</v>
      </c>
      <c r="B1213" s="56" t="s">
        <v>4272</v>
      </c>
      <c r="C1213" s="73"/>
      <c r="D1213" s="6"/>
      <c r="E1213" s="6"/>
      <c r="F1213" s="6">
        <v>594</v>
      </c>
      <c r="G1213" s="6" t="s">
        <v>15</v>
      </c>
      <c r="H1213" s="6" t="s">
        <v>4273</v>
      </c>
    </row>
    <row r="1214" spans="1:8" ht="18.75" customHeight="1">
      <c r="A1214" s="9"/>
      <c r="B1214" s="74"/>
      <c r="C1214" s="75"/>
      <c r="D1214" s="6"/>
      <c r="E1214" s="6"/>
      <c r="F1214" s="6"/>
      <c r="G1214" s="6"/>
      <c r="H1214" s="6"/>
    </row>
    <row r="1215" spans="1:8" ht="18.75" customHeight="1">
      <c r="A1215" s="10" t="s">
        <v>107</v>
      </c>
      <c r="B1215" s="64" t="s">
        <v>4528</v>
      </c>
      <c r="C1215" s="65"/>
      <c r="D1215" s="6"/>
      <c r="E1215" s="6"/>
      <c r="F1215" s="6"/>
      <c r="G1215" s="6"/>
      <c r="H1215" s="6"/>
    </row>
    <row r="1216" spans="1:8" ht="18.75" customHeight="1">
      <c r="A1216" s="10" t="s">
        <v>108</v>
      </c>
      <c r="B1216" s="64" t="s">
        <v>4529</v>
      </c>
      <c r="C1216" s="65"/>
      <c r="D1216" s="6"/>
      <c r="E1216" s="6"/>
      <c r="F1216" s="6"/>
      <c r="G1216" s="6"/>
      <c r="H1216" s="6"/>
    </row>
    <row r="1217" spans="1:8" ht="18.75" customHeight="1">
      <c r="A1217" s="10" t="s">
        <v>109</v>
      </c>
      <c r="B1217" s="64" t="s">
        <v>4530</v>
      </c>
      <c r="C1217" s="65"/>
      <c r="D1217" s="6"/>
      <c r="E1217" s="6"/>
      <c r="F1217" s="6"/>
      <c r="G1217" s="6"/>
      <c r="H1217" s="6"/>
    </row>
    <row r="1218" spans="1:8" ht="18.75" customHeight="1">
      <c r="A1218" s="10" t="s">
        <v>110</v>
      </c>
      <c r="B1218" s="64" t="s">
        <v>4531</v>
      </c>
      <c r="C1218" s="65"/>
      <c r="D1218" s="6"/>
      <c r="E1218" s="6"/>
      <c r="F1218" s="6"/>
      <c r="G1218" s="6"/>
      <c r="H1218" s="6"/>
    </row>
    <row r="1219" spans="1:8" ht="18.75" customHeight="1">
      <c r="A1219" s="10"/>
      <c r="B1219" s="62"/>
      <c r="C1219" s="63"/>
      <c r="D1219" s="6"/>
      <c r="E1219" s="6"/>
      <c r="F1219" s="6"/>
      <c r="G1219" s="6"/>
      <c r="H1219" s="6"/>
    </row>
    <row r="1220" spans="1:8" ht="18.75" customHeight="1" thickBot="1">
      <c r="A1220" s="10"/>
      <c r="B1220" s="66"/>
      <c r="C1220" s="67"/>
      <c r="D1220" s="6"/>
      <c r="E1220" s="6"/>
      <c r="F1220" s="6"/>
      <c r="G1220" s="6"/>
      <c r="H1220" s="6"/>
    </row>
    <row r="1221" spans="1:8" ht="18.75" customHeight="1" thickBot="1">
      <c r="A1221" s="11" t="s">
        <v>111</v>
      </c>
      <c r="B1221" s="25"/>
      <c r="C1221" s="7"/>
      <c r="D1221" s="6"/>
      <c r="E1221" s="6"/>
      <c r="F1221" s="6"/>
      <c r="G1221" s="6"/>
      <c r="H1221" s="6"/>
    </row>
    <row r="1222" spans="1:8" ht="18.75" customHeight="1">
      <c r="A1222" s="10" t="s">
        <v>112</v>
      </c>
      <c r="B1222" s="34" t="str">
        <f>_xlfn.LET(_xlpm.inp,$B$1221,_xlpm.nInp,_xlfn.LET(_xlpm.raw,UPPER(TRIM($B$1221)),_xlpm.clean,SUBSTITUTE(SUBSTITUTE(SUBSTITUTE(SUBSTITUTE(SUBSTITUTE(_xlpm.raw,"，",","),"、",","),"；",","),"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22" s="19"/>
      <c r="D1222" s="6"/>
      <c r="E1222" s="6"/>
      <c r="F1222" s="6"/>
      <c r="G1222" s="6"/>
      <c r="H1222" s="6"/>
    </row>
    <row r="1223" spans="1:8" ht="18.75" customHeight="1">
      <c r="A1223" s="10" t="s">
        <v>113</v>
      </c>
      <c r="B1223" s="35" t="str">
        <f>_xlfn.LET(_xlpm.inp,$B$1221,_xlpm.nStd,_xlfn.LET(_xlpm.raw,UPPER(TRIM($G$1213)),_xlpm.clean,SUBSTITUTE(SUBSTITUTE(SUBSTITUTE(SUBSTITUTE(SUBSTITUTE(_xlpm.raw,"，",","),"、",","),"；",","),"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23" s="18"/>
      <c r="D1223" s="6"/>
      <c r="E1223" s="6"/>
      <c r="F1223" s="6"/>
      <c r="G1223" s="6"/>
      <c r="H1223" s="6"/>
    </row>
    <row r="1224" spans="1:8" ht="18.75" customHeight="1">
      <c r="A1224" s="37" t="s">
        <v>114</v>
      </c>
      <c r="B1224" s="52" t="str">
        <f>_xlfn.LET(_xlpm.inp,$B$1221,_xlpm.p,$H$1213,IF(OR(LEN(TRIM(_xlpm.inp))=0,LEN(TRIM(_xlpm.p))=0,_xlpm.p=0),"",_xlpm.p))</f>
        <v/>
      </c>
      <c r="C1224" s="53"/>
      <c r="D1224" s="6"/>
      <c r="E1224" s="6"/>
      <c r="F1224" s="6"/>
      <c r="G1224" s="6"/>
      <c r="H1224" s="6"/>
    </row>
    <row r="1225" spans="1:8" ht="18.75" customHeight="1" thickBot="1">
      <c r="A1225" s="12"/>
      <c r="B1225" s="54"/>
      <c r="C1225" s="55"/>
      <c r="D1225" s="6"/>
      <c r="E1225" s="6"/>
      <c r="F1225" s="6"/>
      <c r="G1225" s="6"/>
      <c r="H1225" s="6"/>
    </row>
    <row r="1226" spans="1:8" ht="58.5" customHeight="1" thickTop="1" thickBot="1">
      <c r="A1226" s="8" t="s">
        <v>3881</v>
      </c>
      <c r="B1226" s="56" t="s">
        <v>4274</v>
      </c>
      <c r="C1226" s="73"/>
      <c r="D1226" s="6"/>
      <c r="E1226" s="6"/>
      <c r="F1226" s="6">
        <v>595</v>
      </c>
      <c r="G1226" s="6" t="s">
        <v>4275</v>
      </c>
      <c r="H1226" s="6" t="s">
        <v>4537</v>
      </c>
    </row>
    <row r="1227" spans="1:8" ht="18.75" customHeight="1">
      <c r="A1227" s="9"/>
      <c r="B1227" s="74"/>
      <c r="C1227" s="75"/>
      <c r="D1227" s="6"/>
      <c r="E1227" s="6"/>
      <c r="F1227" s="6"/>
      <c r="G1227" s="6"/>
      <c r="H1227" s="6"/>
    </row>
    <row r="1228" spans="1:8" ht="18.75" customHeight="1">
      <c r="A1228" s="10" t="s">
        <v>107</v>
      </c>
      <c r="B1228" s="64" t="s">
        <v>4532</v>
      </c>
      <c r="C1228" s="65"/>
      <c r="D1228" s="6"/>
      <c r="E1228" s="6"/>
      <c r="F1228" s="6"/>
      <c r="G1228" s="6"/>
      <c r="H1228" s="6"/>
    </row>
    <row r="1229" spans="1:8" ht="18.75" customHeight="1">
      <c r="A1229" s="10" t="s">
        <v>108</v>
      </c>
      <c r="B1229" s="64" t="s">
        <v>4533</v>
      </c>
      <c r="C1229" s="65"/>
      <c r="D1229" s="6"/>
      <c r="E1229" s="6"/>
      <c r="F1229" s="6"/>
      <c r="G1229" s="6"/>
      <c r="H1229" s="6"/>
    </row>
    <row r="1230" spans="1:8" ht="18.75" customHeight="1">
      <c r="A1230" s="10" t="s">
        <v>109</v>
      </c>
      <c r="B1230" s="64" t="s">
        <v>4534</v>
      </c>
      <c r="C1230" s="65"/>
      <c r="D1230" s="6"/>
      <c r="E1230" s="6"/>
      <c r="F1230" s="6"/>
      <c r="G1230" s="6"/>
      <c r="H1230" s="6"/>
    </row>
    <row r="1231" spans="1:8" ht="18.75" customHeight="1">
      <c r="A1231" s="10" t="s">
        <v>110</v>
      </c>
      <c r="B1231" s="64" t="s">
        <v>4535</v>
      </c>
      <c r="C1231" s="65"/>
      <c r="D1231" s="6"/>
      <c r="E1231" s="6"/>
      <c r="F1231" s="6"/>
      <c r="G1231" s="6"/>
      <c r="H1231" s="6"/>
    </row>
    <row r="1232" spans="1:8" ht="18.75" customHeight="1">
      <c r="A1232" s="10" t="s">
        <v>128</v>
      </c>
      <c r="B1232" s="62" t="s">
        <v>4536</v>
      </c>
      <c r="C1232" s="63"/>
      <c r="D1232" s="6"/>
      <c r="E1232" s="6"/>
      <c r="F1232" s="6"/>
      <c r="G1232" s="6"/>
      <c r="H1232" s="6"/>
    </row>
    <row r="1233" spans="1:8" ht="18.75" customHeight="1" thickBot="1">
      <c r="A1233" s="10"/>
      <c r="B1233" s="66"/>
      <c r="C1233" s="67"/>
      <c r="D1233" s="6"/>
      <c r="E1233" s="6"/>
      <c r="F1233" s="6"/>
      <c r="G1233" s="6"/>
      <c r="H1233" s="6"/>
    </row>
    <row r="1234" spans="1:8" ht="18.75" customHeight="1" thickBot="1">
      <c r="A1234" s="11" t="s">
        <v>111</v>
      </c>
      <c r="B1234" s="25"/>
      <c r="C1234" s="7"/>
      <c r="D1234" s="6"/>
      <c r="E1234" s="6"/>
      <c r="F1234" s="6"/>
      <c r="G1234" s="6"/>
      <c r="H1234" s="6"/>
    </row>
    <row r="1235" spans="1:8" ht="18.75" customHeight="1">
      <c r="A1235" s="10" t="s">
        <v>112</v>
      </c>
      <c r="B1235" s="34" t="str">
        <f>_xlfn.LET(_xlpm.inp,$B$1234,_xlpm.nInp,_xlfn.LET(_xlpm.raw,UPPER(TRIM($B$1234)),_xlpm.clean,SUBSTITUTE(SUBSTITUTE(SUBSTITUTE(SUBSTITUTE(SUBSTITUTE(_xlpm.raw,"，",","),"、",","),"；",","),"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35" s="19"/>
      <c r="D1235" s="6"/>
      <c r="E1235" s="6"/>
      <c r="F1235" s="6"/>
      <c r="G1235" s="6"/>
      <c r="H1235" s="6"/>
    </row>
    <row r="1236" spans="1:8" ht="18.75" customHeight="1">
      <c r="A1236" s="10" t="s">
        <v>113</v>
      </c>
      <c r="B1236" s="35" t="str">
        <f>_xlfn.LET(_xlpm.inp,$B$1234,_xlpm.nStd,_xlfn.LET(_xlpm.raw,UPPER(TRIM($G$1226)),_xlpm.clean,SUBSTITUTE(SUBSTITUTE(SUBSTITUTE(SUBSTITUTE(SUBSTITUTE(_xlpm.raw,"，",","),"、",","),"；",","),"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36" s="18"/>
      <c r="D1236" s="6"/>
      <c r="E1236" s="6"/>
      <c r="F1236" s="6"/>
      <c r="G1236" s="6"/>
      <c r="H1236" s="6"/>
    </row>
    <row r="1237" spans="1:8" ht="18.75" customHeight="1">
      <c r="A1237" s="37" t="s">
        <v>114</v>
      </c>
      <c r="B1237" s="52" t="str">
        <f>_xlfn.LET(_xlpm.inp,$B$1234,_xlpm.p,$H$1226,IF(OR(LEN(TRIM(_xlpm.inp))=0,LEN(TRIM(_xlpm.p))=0,_xlpm.p=0),"",_xlpm.p))</f>
        <v/>
      </c>
      <c r="C1237" s="53"/>
      <c r="D1237" s="6"/>
      <c r="E1237" s="6"/>
      <c r="F1237" s="6"/>
      <c r="G1237" s="6"/>
      <c r="H1237" s="6"/>
    </row>
    <row r="1238" spans="1:8" ht="18.75" customHeight="1" thickBot="1">
      <c r="A1238" s="12"/>
      <c r="B1238" s="54"/>
      <c r="C1238" s="55"/>
      <c r="D1238" s="6"/>
      <c r="E1238" s="6"/>
      <c r="F1238" s="6"/>
      <c r="G1238" s="6"/>
      <c r="H1238" s="6"/>
    </row>
    <row r="1239" spans="1:8" ht="58.5" customHeight="1" thickTop="1" thickBot="1">
      <c r="A1239" s="8" t="s">
        <v>3882</v>
      </c>
      <c r="B1239" s="56" t="s">
        <v>4276</v>
      </c>
      <c r="C1239" s="73"/>
      <c r="D1239" s="6"/>
      <c r="E1239" s="6"/>
      <c r="F1239" s="6">
        <v>596</v>
      </c>
      <c r="G1239" s="6" t="s">
        <v>15</v>
      </c>
      <c r="H1239" s="6" t="s">
        <v>4277</v>
      </c>
    </row>
    <row r="1240" spans="1:8" ht="18.75" customHeight="1">
      <c r="A1240" s="9"/>
      <c r="B1240" s="74"/>
      <c r="C1240" s="75"/>
      <c r="D1240" s="6"/>
      <c r="E1240" s="6"/>
      <c r="F1240" s="6"/>
      <c r="G1240" s="6"/>
      <c r="H1240" s="6"/>
    </row>
    <row r="1241" spans="1:8" ht="18.75" customHeight="1">
      <c r="A1241" s="10" t="s">
        <v>107</v>
      </c>
      <c r="B1241" s="64" t="s">
        <v>4538</v>
      </c>
      <c r="C1241" s="65"/>
      <c r="D1241" s="6"/>
      <c r="E1241" s="6"/>
      <c r="F1241" s="6"/>
      <c r="G1241" s="6"/>
      <c r="H1241" s="6"/>
    </row>
    <row r="1242" spans="1:8" ht="18.75" customHeight="1">
      <c r="A1242" s="10" t="s">
        <v>108</v>
      </c>
      <c r="B1242" s="64" t="s">
        <v>4539</v>
      </c>
      <c r="C1242" s="65"/>
      <c r="D1242" s="6"/>
      <c r="E1242" s="6"/>
      <c r="F1242" s="6"/>
      <c r="G1242" s="6"/>
      <c r="H1242" s="6"/>
    </row>
    <row r="1243" spans="1:8" ht="18.75" customHeight="1">
      <c r="A1243" s="10" t="s">
        <v>109</v>
      </c>
      <c r="B1243" s="64" t="s">
        <v>4540</v>
      </c>
      <c r="C1243" s="65"/>
      <c r="D1243" s="6"/>
      <c r="E1243" s="6"/>
      <c r="F1243" s="6"/>
      <c r="G1243" s="6"/>
      <c r="H1243" s="6"/>
    </row>
    <row r="1244" spans="1:8" ht="18.75" customHeight="1">
      <c r="A1244" s="10" t="s">
        <v>110</v>
      </c>
      <c r="B1244" s="64" t="s">
        <v>4541</v>
      </c>
      <c r="C1244" s="65"/>
      <c r="D1244" s="6"/>
      <c r="E1244" s="6"/>
      <c r="F1244" s="6"/>
      <c r="G1244" s="6"/>
      <c r="H1244" s="6"/>
    </row>
    <row r="1245" spans="1:8" ht="18.75" customHeight="1">
      <c r="A1245" s="10"/>
      <c r="B1245" s="62"/>
      <c r="C1245" s="63"/>
      <c r="D1245" s="6"/>
      <c r="E1245" s="6"/>
      <c r="F1245" s="6"/>
      <c r="G1245" s="6"/>
      <c r="H1245" s="6"/>
    </row>
    <row r="1246" spans="1:8" ht="18.75" customHeight="1" thickBot="1">
      <c r="A1246" s="10"/>
      <c r="B1246" s="66"/>
      <c r="C1246" s="67"/>
      <c r="D1246" s="6"/>
      <c r="E1246" s="6"/>
      <c r="F1246" s="6"/>
      <c r="G1246" s="6"/>
      <c r="H1246" s="6"/>
    </row>
    <row r="1247" spans="1:8" ht="18.75" customHeight="1" thickBot="1">
      <c r="A1247" s="11" t="s">
        <v>111</v>
      </c>
      <c r="B1247" s="25"/>
      <c r="C1247" s="7"/>
      <c r="D1247" s="6"/>
      <c r="E1247" s="6"/>
      <c r="F1247" s="6"/>
      <c r="G1247" s="6"/>
      <c r="H1247" s="6"/>
    </row>
    <row r="1248" spans="1:8" ht="18.75" customHeight="1">
      <c r="A1248" s="10" t="s">
        <v>112</v>
      </c>
      <c r="B1248" s="34" t="str">
        <f>_xlfn.LET(_xlpm.inp,$B$1247,_xlpm.nInp,_xlfn.LET(_xlpm.raw,UPPER(TRIM($B$1247)),_xlpm.clean,SUBSTITUTE(SUBSTITUTE(SUBSTITUTE(SUBSTITUTE(SUBSTITUTE(_xlpm.raw,"，",","),"、",","),"；",","),"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48" s="19"/>
      <c r="D1248" s="6"/>
      <c r="E1248" s="6"/>
      <c r="F1248" s="6"/>
      <c r="G1248" s="6"/>
      <c r="H1248" s="6"/>
    </row>
    <row r="1249" spans="1:8" ht="18.75" customHeight="1">
      <c r="A1249" s="10" t="s">
        <v>113</v>
      </c>
      <c r="B1249" s="35" t="str">
        <f>_xlfn.LET(_xlpm.inp,$B$1247,_xlpm.nStd,_xlfn.LET(_xlpm.raw,UPPER(TRIM($G$1239)),_xlpm.clean,SUBSTITUTE(SUBSTITUTE(SUBSTITUTE(SUBSTITUTE(SUBSTITUTE(_xlpm.raw,"，",","),"、",","),"；",","),"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49" s="18"/>
      <c r="D1249" s="6"/>
      <c r="E1249" s="6"/>
      <c r="F1249" s="6"/>
      <c r="G1249" s="6"/>
      <c r="H1249" s="6"/>
    </row>
    <row r="1250" spans="1:8" ht="18.75" customHeight="1">
      <c r="A1250" s="37" t="s">
        <v>114</v>
      </c>
      <c r="B1250" s="52" t="str">
        <f>_xlfn.LET(_xlpm.inp,$B$1247,_xlpm.p,$H$1239,IF(OR(LEN(TRIM(_xlpm.inp))=0,LEN(TRIM(_xlpm.p))=0,_xlpm.p=0),"",_xlpm.p))</f>
        <v/>
      </c>
      <c r="C1250" s="53"/>
      <c r="D1250" s="6"/>
      <c r="E1250" s="6"/>
      <c r="F1250" s="6"/>
      <c r="G1250" s="6"/>
      <c r="H1250" s="6"/>
    </row>
    <row r="1251" spans="1:8" ht="18.75" customHeight="1" thickBot="1">
      <c r="A1251" s="12"/>
      <c r="B1251" s="54"/>
      <c r="C1251" s="55"/>
      <c r="D1251" s="6"/>
      <c r="E1251" s="6"/>
      <c r="F1251" s="6"/>
      <c r="G1251" s="6"/>
      <c r="H1251" s="6"/>
    </row>
    <row r="1252" spans="1:8" ht="58.5" customHeight="1" thickTop="1" thickBot="1">
      <c r="A1252" s="8" t="s">
        <v>3883</v>
      </c>
      <c r="B1252" s="56" t="s">
        <v>4278</v>
      </c>
      <c r="C1252" s="73"/>
      <c r="D1252" s="6"/>
      <c r="E1252" s="6"/>
      <c r="F1252" s="6">
        <v>597</v>
      </c>
      <c r="G1252" s="6" t="s">
        <v>14</v>
      </c>
      <c r="H1252" s="6"/>
    </row>
    <row r="1253" spans="1:8" ht="18.75" customHeight="1">
      <c r="A1253" s="9"/>
      <c r="B1253" s="74"/>
      <c r="C1253" s="75"/>
      <c r="D1253" s="6"/>
      <c r="E1253" s="6"/>
      <c r="F1253" s="6"/>
      <c r="G1253" s="6"/>
      <c r="H1253" s="6"/>
    </row>
    <row r="1254" spans="1:8" ht="18.75" customHeight="1">
      <c r="A1254" s="10" t="s">
        <v>107</v>
      </c>
      <c r="B1254" s="64" t="s">
        <v>4542</v>
      </c>
      <c r="C1254" s="65"/>
      <c r="D1254" s="6"/>
      <c r="E1254" s="6"/>
      <c r="F1254" s="6"/>
      <c r="G1254" s="6"/>
      <c r="H1254" s="6"/>
    </row>
    <row r="1255" spans="1:8" ht="18.75" customHeight="1">
      <c r="A1255" s="10" t="s">
        <v>108</v>
      </c>
      <c r="B1255" s="64" t="s">
        <v>4543</v>
      </c>
      <c r="C1255" s="65"/>
      <c r="D1255" s="6"/>
      <c r="E1255" s="6"/>
      <c r="F1255" s="6"/>
      <c r="G1255" s="6"/>
      <c r="H1255" s="6"/>
    </row>
    <row r="1256" spans="1:8" ht="18.75" customHeight="1">
      <c r="A1256" s="10" t="s">
        <v>109</v>
      </c>
      <c r="B1256" s="64" t="s">
        <v>4544</v>
      </c>
      <c r="C1256" s="65"/>
      <c r="D1256" s="6"/>
      <c r="E1256" s="6"/>
      <c r="F1256" s="6"/>
      <c r="G1256" s="6"/>
      <c r="H1256" s="6"/>
    </row>
    <row r="1257" spans="1:8" ht="18.75" customHeight="1">
      <c r="A1257" s="10" t="s">
        <v>110</v>
      </c>
      <c r="B1257" s="64" t="s">
        <v>4545</v>
      </c>
      <c r="C1257" s="65"/>
      <c r="D1257" s="6"/>
      <c r="E1257" s="6"/>
      <c r="F1257" s="6"/>
      <c r="G1257" s="6"/>
      <c r="H1257" s="6"/>
    </row>
    <row r="1258" spans="1:8" ht="18.75" customHeight="1">
      <c r="A1258" s="10"/>
      <c r="B1258" s="62"/>
      <c r="C1258" s="63"/>
      <c r="D1258" s="6"/>
      <c r="E1258" s="6"/>
      <c r="F1258" s="6"/>
      <c r="G1258" s="6"/>
      <c r="H1258" s="6"/>
    </row>
    <row r="1259" spans="1:8" ht="18.75" customHeight="1" thickBot="1">
      <c r="A1259" s="10"/>
      <c r="B1259" s="66"/>
      <c r="C1259" s="67"/>
      <c r="D1259" s="6"/>
      <c r="E1259" s="6"/>
      <c r="F1259" s="6"/>
      <c r="G1259" s="6"/>
      <c r="H1259" s="6"/>
    </row>
    <row r="1260" spans="1:8" ht="18.75" customHeight="1" thickBot="1">
      <c r="A1260" s="11" t="s">
        <v>111</v>
      </c>
      <c r="B1260" s="25"/>
      <c r="C1260" s="7"/>
      <c r="D1260" s="6"/>
      <c r="E1260" s="6"/>
      <c r="F1260" s="6"/>
      <c r="G1260" s="6"/>
      <c r="H1260" s="6"/>
    </row>
    <row r="1261" spans="1:8" ht="18.75" customHeight="1">
      <c r="A1261" s="10" t="s">
        <v>112</v>
      </c>
      <c r="B1261" s="34" t="str">
        <f>_xlfn.LET(_xlpm.inp,$B$1260,_xlpm.nInp,_xlfn.LET(_xlpm.raw,UPPER(TRIM($B$1260)),_xlpm.clean,SUBSTITUTE(SUBSTITUTE(SUBSTITUTE(SUBSTITUTE(SUBSTITUTE(_xlpm.raw,"，",","),"、",","),"；",","),"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61" s="19"/>
      <c r="D1261" s="6"/>
      <c r="E1261" s="6"/>
      <c r="F1261" s="6"/>
      <c r="G1261" s="6"/>
      <c r="H1261" s="6"/>
    </row>
    <row r="1262" spans="1:8" ht="18.75" customHeight="1">
      <c r="A1262" s="10" t="s">
        <v>113</v>
      </c>
      <c r="B1262" s="35" t="str">
        <f>_xlfn.LET(_xlpm.inp,$B$1260,_xlpm.nStd,_xlfn.LET(_xlpm.raw,UPPER(TRIM($G$1252)),_xlpm.clean,SUBSTITUTE(SUBSTITUTE(SUBSTITUTE(SUBSTITUTE(SUBSTITUTE(_xlpm.raw,"，",","),"、",","),"；",","),"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62" s="18"/>
      <c r="D1262" s="6"/>
      <c r="E1262" s="6"/>
      <c r="F1262" s="6"/>
      <c r="G1262" s="6"/>
      <c r="H1262" s="6"/>
    </row>
    <row r="1263" spans="1:8" ht="18.75" customHeight="1">
      <c r="A1263" s="37" t="s">
        <v>114</v>
      </c>
      <c r="B1263" s="52" t="str">
        <f>_xlfn.LET(_xlpm.inp,$B$1260,_xlpm.p,$H$1252,IF(OR(LEN(TRIM(_xlpm.inp))=0,LEN(TRIM(_xlpm.p))=0,_xlpm.p=0),"",_xlpm.p))</f>
        <v/>
      </c>
      <c r="C1263" s="53"/>
      <c r="D1263" s="6"/>
      <c r="E1263" s="6"/>
      <c r="F1263" s="6"/>
      <c r="G1263" s="6"/>
      <c r="H1263" s="6"/>
    </row>
    <row r="1264" spans="1:8" ht="18.75" customHeight="1" thickBot="1">
      <c r="A1264" s="12"/>
      <c r="B1264" s="54"/>
      <c r="C1264" s="55"/>
      <c r="D1264" s="6"/>
      <c r="E1264" s="6"/>
      <c r="F1264" s="6"/>
      <c r="G1264" s="6"/>
      <c r="H1264" s="6"/>
    </row>
    <row r="1265" spans="1:8" ht="58.5" customHeight="1" thickTop="1" thickBot="1">
      <c r="A1265" s="8" t="s">
        <v>3884</v>
      </c>
      <c r="B1265" s="56" t="s">
        <v>4279</v>
      </c>
      <c r="C1265" s="73"/>
      <c r="D1265" s="6"/>
      <c r="E1265" s="6"/>
      <c r="F1265" s="6">
        <v>598</v>
      </c>
      <c r="G1265" s="6" t="s">
        <v>14</v>
      </c>
      <c r="H1265" s="6" t="s">
        <v>4280</v>
      </c>
    </row>
    <row r="1266" spans="1:8" ht="18.75" customHeight="1">
      <c r="A1266" s="9"/>
      <c r="B1266" s="74"/>
      <c r="C1266" s="75"/>
      <c r="D1266" s="6"/>
      <c r="E1266" s="6"/>
      <c r="F1266" s="6"/>
      <c r="G1266" s="6"/>
      <c r="H1266" s="6"/>
    </row>
    <row r="1267" spans="1:8" ht="18.75" customHeight="1">
      <c r="A1267" s="10" t="s">
        <v>107</v>
      </c>
      <c r="B1267" s="64" t="s">
        <v>4546</v>
      </c>
      <c r="C1267" s="65"/>
      <c r="D1267" s="6"/>
      <c r="E1267" s="6"/>
      <c r="F1267" s="6"/>
      <c r="G1267" s="6"/>
      <c r="H1267" s="6"/>
    </row>
    <row r="1268" spans="1:8" ht="18.75" customHeight="1">
      <c r="A1268" s="10" t="s">
        <v>108</v>
      </c>
      <c r="B1268" s="64" t="s">
        <v>4547</v>
      </c>
      <c r="C1268" s="65"/>
      <c r="D1268" s="6"/>
      <c r="E1268" s="6"/>
      <c r="F1268" s="6"/>
      <c r="G1268" s="6"/>
      <c r="H1268" s="6"/>
    </row>
    <row r="1269" spans="1:8" ht="18.75" customHeight="1">
      <c r="A1269" s="10" t="s">
        <v>109</v>
      </c>
      <c r="B1269" s="64" t="s">
        <v>4548</v>
      </c>
      <c r="C1269" s="65"/>
      <c r="D1269" s="6"/>
      <c r="E1269" s="6"/>
      <c r="F1269" s="6"/>
      <c r="G1269" s="6"/>
      <c r="H1269" s="6"/>
    </row>
    <row r="1270" spans="1:8" ht="18.75" customHeight="1">
      <c r="A1270" s="10" t="s">
        <v>110</v>
      </c>
      <c r="B1270" s="64" t="s">
        <v>4549</v>
      </c>
      <c r="C1270" s="65"/>
      <c r="D1270" s="6"/>
      <c r="E1270" s="6"/>
      <c r="F1270" s="6"/>
      <c r="G1270" s="6"/>
      <c r="H1270" s="6"/>
    </row>
    <row r="1271" spans="1:8" ht="18.75" customHeight="1">
      <c r="A1271" s="10"/>
      <c r="B1271" s="62"/>
      <c r="C1271" s="63"/>
      <c r="D1271" s="6"/>
      <c r="E1271" s="6"/>
      <c r="F1271" s="6"/>
      <c r="G1271" s="6"/>
      <c r="H1271" s="6"/>
    </row>
    <row r="1272" spans="1:8" ht="18.75" customHeight="1" thickBot="1">
      <c r="A1272" s="10"/>
      <c r="B1272" s="66"/>
      <c r="C1272" s="67"/>
      <c r="D1272" s="6"/>
      <c r="E1272" s="6"/>
      <c r="F1272" s="6"/>
      <c r="G1272" s="6"/>
      <c r="H1272" s="6"/>
    </row>
    <row r="1273" spans="1:8" ht="18.75" customHeight="1" thickBot="1">
      <c r="A1273" s="11" t="s">
        <v>111</v>
      </c>
      <c r="B1273" s="25"/>
      <c r="C1273" s="7"/>
      <c r="D1273" s="6"/>
      <c r="E1273" s="6"/>
      <c r="F1273" s="6"/>
      <c r="G1273" s="6"/>
      <c r="H1273" s="6"/>
    </row>
    <row r="1274" spans="1:8" ht="18.75" customHeight="1">
      <c r="A1274" s="10" t="s">
        <v>112</v>
      </c>
      <c r="B1274" s="34" t="str">
        <f>_xlfn.LET(_xlpm.inp,$B$1273,_xlpm.nInp,_xlfn.LET(_xlpm.raw,UPPER(TRIM($B$1273)),_xlpm.clean,SUBSTITUTE(SUBSTITUTE(SUBSTITUTE(SUBSTITUTE(SUBSTITUTE(_xlpm.raw,"，",","),"、",","),"；",","),"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74" s="19"/>
      <c r="D1274" s="6"/>
      <c r="E1274" s="6"/>
      <c r="F1274" s="6"/>
      <c r="G1274" s="6"/>
      <c r="H1274" s="6"/>
    </row>
    <row r="1275" spans="1:8" ht="18.75" customHeight="1">
      <c r="A1275" s="10" t="s">
        <v>113</v>
      </c>
      <c r="B1275" s="35" t="str">
        <f>_xlfn.LET(_xlpm.inp,$B$1273,_xlpm.nStd,_xlfn.LET(_xlpm.raw,UPPER(TRIM($G$1265)),_xlpm.clean,SUBSTITUTE(SUBSTITUTE(SUBSTITUTE(SUBSTITUTE(SUBSTITUTE(_xlpm.raw,"，",","),"、",","),"；",","),"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75" s="18"/>
      <c r="D1275" s="6"/>
      <c r="E1275" s="6"/>
      <c r="F1275" s="6"/>
      <c r="G1275" s="6"/>
      <c r="H1275" s="6"/>
    </row>
    <row r="1276" spans="1:8" ht="18.75" customHeight="1">
      <c r="A1276" s="37" t="s">
        <v>114</v>
      </c>
      <c r="B1276" s="52" t="str">
        <f>_xlfn.LET(_xlpm.inp,$B$1273,_xlpm.p,$H$1265,IF(OR(LEN(TRIM(_xlpm.inp))=0,LEN(TRIM(_xlpm.p))=0,_xlpm.p=0),"",_xlpm.p))</f>
        <v/>
      </c>
      <c r="C1276" s="53"/>
      <c r="D1276" s="6"/>
      <c r="E1276" s="6"/>
      <c r="F1276" s="6"/>
      <c r="G1276" s="6"/>
      <c r="H1276" s="6"/>
    </row>
    <row r="1277" spans="1:8" ht="18.75" customHeight="1" thickBot="1">
      <c r="A1277" s="12"/>
      <c r="B1277" s="54"/>
      <c r="C1277" s="55"/>
      <c r="D1277" s="6"/>
      <c r="E1277" s="6"/>
      <c r="F1277" s="6"/>
      <c r="G1277" s="6"/>
      <c r="H1277" s="6"/>
    </row>
    <row r="1278" spans="1:8" ht="58.5" customHeight="1" thickTop="1" thickBot="1">
      <c r="A1278" s="8" t="s">
        <v>3885</v>
      </c>
      <c r="B1278" s="56" t="s">
        <v>4281</v>
      </c>
      <c r="C1278" s="73"/>
      <c r="D1278" s="6"/>
      <c r="E1278" s="6"/>
      <c r="F1278" s="6">
        <v>599</v>
      </c>
      <c r="G1278" s="6" t="s">
        <v>15</v>
      </c>
      <c r="H1278" s="6" t="s">
        <v>4554</v>
      </c>
    </row>
    <row r="1279" spans="1:8" ht="18.75" customHeight="1">
      <c r="A1279" s="9"/>
      <c r="B1279" s="74"/>
      <c r="C1279" s="75"/>
      <c r="D1279" s="6"/>
      <c r="E1279" s="6"/>
      <c r="F1279" s="6"/>
      <c r="G1279" s="6"/>
      <c r="H1279" s="6"/>
    </row>
    <row r="1280" spans="1:8" ht="18.75" customHeight="1">
      <c r="A1280" s="10" t="s">
        <v>107</v>
      </c>
      <c r="B1280" s="64" t="s">
        <v>4550</v>
      </c>
      <c r="C1280" s="65"/>
      <c r="D1280" s="6"/>
      <c r="E1280" s="6"/>
      <c r="F1280" s="6"/>
      <c r="G1280" s="6"/>
      <c r="H1280" s="6"/>
    </row>
    <row r="1281" spans="1:8" ht="18.75" customHeight="1">
      <c r="A1281" s="10" t="s">
        <v>108</v>
      </c>
      <c r="B1281" s="64" t="s">
        <v>4551</v>
      </c>
      <c r="C1281" s="65"/>
      <c r="D1281" s="6"/>
      <c r="E1281" s="6"/>
      <c r="F1281" s="6"/>
      <c r="G1281" s="6"/>
      <c r="H1281" s="6"/>
    </row>
    <row r="1282" spans="1:8" ht="18.75" customHeight="1">
      <c r="A1282" s="10" t="s">
        <v>109</v>
      </c>
      <c r="B1282" s="64" t="s">
        <v>4552</v>
      </c>
      <c r="C1282" s="65"/>
      <c r="D1282" s="6"/>
      <c r="E1282" s="6"/>
      <c r="F1282" s="6"/>
      <c r="G1282" s="6"/>
      <c r="H1282" s="6"/>
    </row>
    <row r="1283" spans="1:8" ht="18.75" customHeight="1">
      <c r="A1283" s="10" t="s">
        <v>110</v>
      </c>
      <c r="B1283" s="64" t="s">
        <v>4553</v>
      </c>
      <c r="C1283" s="65"/>
      <c r="D1283" s="6"/>
      <c r="E1283" s="6"/>
      <c r="F1283" s="6"/>
      <c r="G1283" s="6"/>
      <c r="H1283" s="6"/>
    </row>
    <row r="1284" spans="1:8" ht="18.75" customHeight="1">
      <c r="A1284" s="10"/>
      <c r="B1284" s="62"/>
      <c r="C1284" s="63"/>
      <c r="D1284" s="6"/>
      <c r="E1284" s="6"/>
      <c r="F1284" s="6"/>
      <c r="G1284" s="6"/>
      <c r="H1284" s="6"/>
    </row>
    <row r="1285" spans="1:8" ht="18.75" customHeight="1" thickBot="1">
      <c r="A1285" s="10"/>
      <c r="B1285" s="66"/>
      <c r="C1285" s="67"/>
      <c r="D1285" s="6"/>
      <c r="E1285" s="6"/>
      <c r="F1285" s="6"/>
      <c r="G1285" s="6"/>
      <c r="H1285" s="6"/>
    </row>
    <row r="1286" spans="1:8" ht="18.75" customHeight="1" thickBot="1">
      <c r="A1286" s="11" t="s">
        <v>111</v>
      </c>
      <c r="B1286" s="25"/>
      <c r="C1286" s="7"/>
      <c r="D1286" s="6"/>
      <c r="E1286" s="6"/>
      <c r="F1286" s="6"/>
      <c r="G1286" s="6"/>
      <c r="H1286" s="6"/>
    </row>
    <row r="1287" spans="1:8" ht="18.75" customHeight="1">
      <c r="A1287" s="10" t="s">
        <v>112</v>
      </c>
      <c r="B1287" s="34" t="str">
        <f>_xlfn.LET(_xlpm.inp,$B$1286,_xlpm.nInp,_xlfn.LET(_xlpm.raw,UPPER(TRIM($B$1286)),_xlpm.clean,SUBSTITUTE(SUBSTITUTE(SUBSTITUTE(SUBSTITUTE(SUBSTITUTE(_xlpm.raw,"，",","),"、",","),"；",","),"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87" s="19"/>
      <c r="D1287" s="6"/>
      <c r="E1287" s="6"/>
      <c r="F1287" s="6"/>
      <c r="G1287" s="6"/>
      <c r="H1287" s="6"/>
    </row>
    <row r="1288" spans="1:8" ht="18.75" customHeight="1">
      <c r="A1288" s="10" t="s">
        <v>113</v>
      </c>
      <c r="B1288" s="35" t="str">
        <f>_xlfn.LET(_xlpm.inp,$B$1286,_xlpm.nStd,_xlfn.LET(_xlpm.raw,UPPER(TRIM($G$1278)),_xlpm.clean,SUBSTITUTE(SUBSTITUTE(SUBSTITUTE(SUBSTITUTE(SUBSTITUTE(_xlpm.raw,"，",","),"、",","),"；",","),"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88" s="18"/>
      <c r="D1288" s="6"/>
      <c r="E1288" s="6"/>
      <c r="F1288" s="6"/>
      <c r="G1288" s="6"/>
      <c r="H1288" s="6"/>
    </row>
    <row r="1289" spans="1:8" ht="47.25" customHeight="1">
      <c r="A1289" s="37" t="s">
        <v>114</v>
      </c>
      <c r="B1289" s="52" t="str">
        <f>_xlfn.LET(_xlpm.inp,$B$1286,_xlpm.p,$H$1278,IF(OR(LEN(TRIM(_xlpm.inp))=0,LEN(TRIM(_xlpm.p))=0,_xlpm.p=0),"",_xlpm.p))</f>
        <v/>
      </c>
      <c r="C1289" s="53"/>
      <c r="D1289" s="6"/>
      <c r="E1289" s="6"/>
      <c r="F1289" s="6"/>
      <c r="G1289" s="6"/>
      <c r="H1289" s="6"/>
    </row>
    <row r="1290" spans="1:8" ht="18.75" customHeight="1" thickBot="1">
      <c r="A1290" s="12"/>
      <c r="B1290" s="54"/>
      <c r="C1290" s="55"/>
      <c r="D1290" s="6"/>
      <c r="E1290" s="6"/>
      <c r="F1290" s="6"/>
      <c r="G1290" s="6"/>
      <c r="H1290" s="6"/>
    </row>
    <row r="1291" spans="1:8" ht="58.5" customHeight="1" thickTop="1" thickBot="1">
      <c r="A1291" s="8" t="s">
        <v>3886</v>
      </c>
      <c r="B1291" s="56" t="s">
        <v>4332</v>
      </c>
      <c r="C1291" s="73"/>
      <c r="D1291" s="6"/>
      <c r="E1291" s="6"/>
      <c r="F1291" s="6">
        <v>600</v>
      </c>
      <c r="G1291" s="6" t="s">
        <v>15</v>
      </c>
      <c r="H1291" s="6" t="s">
        <v>4337</v>
      </c>
    </row>
    <row r="1292" spans="1:8" ht="18.75" customHeight="1">
      <c r="A1292" s="9"/>
      <c r="B1292" s="74"/>
      <c r="C1292" s="75"/>
      <c r="D1292" s="6"/>
      <c r="E1292" s="6"/>
      <c r="F1292" s="6"/>
      <c r="G1292" s="6"/>
      <c r="H1292" s="6"/>
    </row>
    <row r="1293" spans="1:8" ht="18.75" customHeight="1">
      <c r="A1293" s="10" t="s">
        <v>820</v>
      </c>
      <c r="B1293" s="64" t="s">
        <v>4333</v>
      </c>
      <c r="C1293" s="65"/>
      <c r="D1293" s="6"/>
      <c r="E1293" s="6"/>
      <c r="F1293" s="6"/>
      <c r="G1293" s="6"/>
      <c r="H1293" s="6"/>
    </row>
    <row r="1294" spans="1:8" ht="18.75" customHeight="1">
      <c r="A1294" s="10" t="s">
        <v>821</v>
      </c>
      <c r="B1294" s="64" t="s">
        <v>4334</v>
      </c>
      <c r="C1294" s="65"/>
      <c r="D1294" s="6"/>
      <c r="E1294" s="6"/>
      <c r="F1294" s="6"/>
      <c r="G1294" s="6"/>
      <c r="H1294" s="6"/>
    </row>
    <row r="1295" spans="1:8" ht="18.75" customHeight="1">
      <c r="A1295" s="10" t="s">
        <v>822</v>
      </c>
      <c r="B1295" s="64" t="s">
        <v>4335</v>
      </c>
      <c r="C1295" s="65"/>
      <c r="D1295" s="6"/>
      <c r="E1295" s="6"/>
      <c r="F1295" s="6"/>
      <c r="G1295" s="6"/>
      <c r="H1295" s="6"/>
    </row>
    <row r="1296" spans="1:8" ht="18.75" customHeight="1">
      <c r="A1296" s="10" t="s">
        <v>823</v>
      </c>
      <c r="B1296" s="64" t="s">
        <v>4336</v>
      </c>
      <c r="C1296" s="65"/>
      <c r="D1296" s="6"/>
      <c r="E1296" s="6"/>
      <c r="F1296" s="6"/>
      <c r="G1296" s="6"/>
      <c r="H1296" s="6"/>
    </row>
    <row r="1297" spans="1:8" ht="18.75" customHeight="1">
      <c r="A1297" s="10"/>
      <c r="B1297" s="62"/>
      <c r="C1297" s="63"/>
      <c r="D1297" s="6"/>
      <c r="E1297" s="6"/>
      <c r="F1297" s="6"/>
      <c r="G1297" s="6"/>
      <c r="H1297" s="6"/>
    </row>
    <row r="1298" spans="1:8" ht="18.75" customHeight="1" thickBot="1">
      <c r="A1298" s="10"/>
      <c r="B1298" s="66"/>
      <c r="C1298" s="67"/>
      <c r="D1298" s="6"/>
      <c r="E1298" s="6"/>
      <c r="F1298" s="6"/>
      <c r="G1298" s="6"/>
      <c r="H1298" s="6"/>
    </row>
    <row r="1299" spans="1:8" ht="18.75" customHeight="1" thickBot="1">
      <c r="A1299" s="11" t="s">
        <v>3253</v>
      </c>
      <c r="B1299" s="25"/>
      <c r="C1299" s="7"/>
      <c r="D1299" s="6"/>
      <c r="E1299" s="6"/>
      <c r="F1299" s="6"/>
      <c r="G1299" s="6"/>
      <c r="H1299" s="6"/>
    </row>
    <row r="1300" spans="1:8" ht="18.75" customHeight="1">
      <c r="A1300" s="10" t="s">
        <v>3254</v>
      </c>
      <c r="B1300" s="34" t="str">
        <f>_xlfn.LET(_xlpm.inp,$B$1299,_xlpm.nInp,_xlfn.LET(_xlpm.raw,UPPER(TRIM($B$1299)),_xlpm.clean,SUBSTITUTE(SUBSTITUTE(SUBSTITUTE(SUBSTITUTE(SUBSTITUTE(_xlpm.raw,"，",","),"、",","),"；",","),"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0" s="19"/>
      <c r="D1300" s="6"/>
      <c r="E1300" s="6"/>
      <c r="F1300" s="6"/>
      <c r="G1300" s="6"/>
      <c r="H1300" s="6"/>
    </row>
    <row r="1301" spans="1:8" ht="18.75" customHeight="1">
      <c r="A1301" s="10" t="s">
        <v>3255</v>
      </c>
      <c r="B1301" s="35" t="str">
        <f>_xlfn.LET(_xlpm.inp,$B$1299,_xlpm.nStd,_xlfn.LET(_xlpm.raw,UPPER(TRIM($G$1291)),_xlpm.clean,SUBSTITUTE(SUBSTITUTE(SUBSTITUTE(SUBSTITUTE(SUBSTITUTE(_xlpm.raw,"，",","),"、",","),"；",","),"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01" s="18"/>
      <c r="D1301" s="6"/>
      <c r="E1301" s="6"/>
      <c r="F1301" s="6"/>
      <c r="G1301" s="6"/>
      <c r="H1301" s="6"/>
    </row>
    <row r="1302" spans="1:8" ht="40.5" customHeight="1">
      <c r="A1302" s="37" t="s">
        <v>3256</v>
      </c>
      <c r="B1302" s="52" t="str">
        <f>_xlfn.LET(_xlpm.inp,$B$1299,_xlpm.p,$H$1291,IF(OR(LEN(TRIM(_xlpm.inp))=0,LEN(TRIM(_xlpm.p))=0,_xlpm.p=0),"",_xlpm.p))</f>
        <v/>
      </c>
      <c r="C1302" s="53"/>
      <c r="D1302" s="6"/>
      <c r="E1302" s="6"/>
      <c r="F1302" s="6"/>
      <c r="G1302" s="6"/>
      <c r="H1302" s="6"/>
    </row>
    <row r="1303" spans="1:8" ht="18.75" customHeight="1" thickBot="1">
      <c r="A1303" s="12"/>
      <c r="B1303" s="54"/>
      <c r="C1303" s="55"/>
      <c r="D1303" s="6"/>
      <c r="E1303" s="6"/>
      <c r="F1303" s="6"/>
      <c r="G1303" s="6"/>
      <c r="H1303" s="6"/>
    </row>
    <row r="1304" spans="1:8" ht="17.25" thickTop="1">
      <c r="A1304" s="5"/>
      <c r="B1304" s="79"/>
      <c r="C1304" s="79"/>
      <c r="D1304" s="6"/>
      <c r="E1304" s="6"/>
      <c r="F1304" s="6"/>
      <c r="G1304" s="6"/>
      <c r="H1304" s="6" t="str">
        <f>_xlfn.LET(_xlpm.v,_xlfn.XLOOKUP(F1304,题库数据!$A$5:$A$104,题库数据!$K$5:$K$104,""),IF(OR(_xlpm.v="",_xlpm.v=0),"",_xlpm.v))</f>
        <v/>
      </c>
    </row>
  </sheetData>
  <mergeCells count="1004">
    <mergeCell ref="B7:C7"/>
    <mergeCell ref="B8:C8"/>
    <mergeCell ref="B9:C9"/>
    <mergeCell ref="B10:C10"/>
    <mergeCell ref="B11:C11"/>
    <mergeCell ref="B15:C15"/>
    <mergeCell ref="A1:C1"/>
    <mergeCell ref="A2:C2"/>
    <mergeCell ref="A3:C3"/>
    <mergeCell ref="B4:C4"/>
    <mergeCell ref="B5:C5"/>
    <mergeCell ref="B6:C6"/>
    <mergeCell ref="B31:C31"/>
    <mergeCell ref="B32:C32"/>
    <mergeCell ref="B33:C33"/>
    <mergeCell ref="B34:C34"/>
    <mergeCell ref="B35:C35"/>
    <mergeCell ref="B36:C36"/>
    <mergeCell ref="B22:C22"/>
    <mergeCell ref="B23:C23"/>
    <mergeCell ref="B24:C24"/>
    <mergeCell ref="B28:C28"/>
    <mergeCell ref="B29:C29"/>
    <mergeCell ref="B30:C30"/>
    <mergeCell ref="B16:C16"/>
    <mergeCell ref="B17:C17"/>
    <mergeCell ref="B18:C18"/>
    <mergeCell ref="B19:C19"/>
    <mergeCell ref="B20:C20"/>
    <mergeCell ref="B21:C21"/>
    <mergeCell ref="B55:C55"/>
    <mergeCell ref="B56:C56"/>
    <mergeCell ref="B57:C57"/>
    <mergeCell ref="B58:C58"/>
    <mergeCell ref="B59:C59"/>
    <mergeCell ref="B60:C60"/>
    <mergeCell ref="B46:C46"/>
    <mergeCell ref="B47:C47"/>
    <mergeCell ref="B48:C48"/>
    <mergeCell ref="B49:C49"/>
    <mergeCell ref="B50:C50"/>
    <mergeCell ref="B54:C54"/>
    <mergeCell ref="B37:C37"/>
    <mergeCell ref="B41:C41"/>
    <mergeCell ref="B42:C42"/>
    <mergeCell ref="B43:C43"/>
    <mergeCell ref="B44:C44"/>
    <mergeCell ref="B45:C45"/>
    <mergeCell ref="B76:C76"/>
    <mergeCell ref="B80:C80"/>
    <mergeCell ref="B81:C81"/>
    <mergeCell ref="B82:C82"/>
    <mergeCell ref="B83:C83"/>
    <mergeCell ref="B84:C84"/>
    <mergeCell ref="B70:C70"/>
    <mergeCell ref="B71:C71"/>
    <mergeCell ref="B72:C72"/>
    <mergeCell ref="B73:C73"/>
    <mergeCell ref="B74:C74"/>
    <mergeCell ref="B75:C75"/>
    <mergeCell ref="B61:C61"/>
    <mergeCell ref="B62:C62"/>
    <mergeCell ref="B63:C63"/>
    <mergeCell ref="B67:C67"/>
    <mergeCell ref="B68:C68"/>
    <mergeCell ref="B69:C69"/>
    <mergeCell ref="B100:C100"/>
    <mergeCell ref="B101:C101"/>
    <mergeCell ref="B102:C102"/>
    <mergeCell ref="B106:C106"/>
    <mergeCell ref="B107:C107"/>
    <mergeCell ref="B108:C108"/>
    <mergeCell ref="B94:C94"/>
    <mergeCell ref="B95:C95"/>
    <mergeCell ref="B96:C96"/>
    <mergeCell ref="B97:C97"/>
    <mergeCell ref="B98:C98"/>
    <mergeCell ref="B99:C99"/>
    <mergeCell ref="B85:C85"/>
    <mergeCell ref="B86:C86"/>
    <mergeCell ref="B87:C87"/>
    <mergeCell ref="B88:C88"/>
    <mergeCell ref="B89:C89"/>
    <mergeCell ref="B93:C93"/>
    <mergeCell ref="B124:C124"/>
    <mergeCell ref="B125:C125"/>
    <mergeCell ref="B126:C126"/>
    <mergeCell ref="B127:C127"/>
    <mergeCell ref="B128:C128"/>
    <mergeCell ref="B132:C132"/>
    <mergeCell ref="B115:C115"/>
    <mergeCell ref="B119:C119"/>
    <mergeCell ref="B120:C120"/>
    <mergeCell ref="B121:C121"/>
    <mergeCell ref="B122:C122"/>
    <mergeCell ref="B123:C123"/>
    <mergeCell ref="B109:C109"/>
    <mergeCell ref="B110:C110"/>
    <mergeCell ref="B111:C111"/>
    <mergeCell ref="B112:C112"/>
    <mergeCell ref="B113:C113"/>
    <mergeCell ref="B114:C114"/>
    <mergeCell ref="B148:C148"/>
    <mergeCell ref="B149:C149"/>
    <mergeCell ref="B150:C150"/>
    <mergeCell ref="B151:C151"/>
    <mergeCell ref="B152:C152"/>
    <mergeCell ref="B153:C153"/>
    <mergeCell ref="B139:C139"/>
    <mergeCell ref="B140:C140"/>
    <mergeCell ref="B141:C141"/>
    <mergeCell ref="B145:C145"/>
    <mergeCell ref="B146:C146"/>
    <mergeCell ref="B147:C147"/>
    <mergeCell ref="B133:C133"/>
    <mergeCell ref="B134:C134"/>
    <mergeCell ref="B135:C135"/>
    <mergeCell ref="B136:C136"/>
    <mergeCell ref="B137:C137"/>
    <mergeCell ref="B138:C138"/>
    <mergeCell ref="B172:C172"/>
    <mergeCell ref="B173:C173"/>
    <mergeCell ref="B174:C174"/>
    <mergeCell ref="B175:C175"/>
    <mergeCell ref="B176:C176"/>
    <mergeCell ref="B177:C177"/>
    <mergeCell ref="B163:C163"/>
    <mergeCell ref="B164:C164"/>
    <mergeCell ref="B165:C165"/>
    <mergeCell ref="B166:C166"/>
    <mergeCell ref="B167:C167"/>
    <mergeCell ref="B171:C171"/>
    <mergeCell ref="B154:C154"/>
    <mergeCell ref="B158:C158"/>
    <mergeCell ref="B159:C159"/>
    <mergeCell ref="B160:C160"/>
    <mergeCell ref="B161:C161"/>
    <mergeCell ref="B162:C162"/>
    <mergeCell ref="B193:C193"/>
    <mergeCell ref="B197:C197"/>
    <mergeCell ref="B198:C198"/>
    <mergeCell ref="B199:C199"/>
    <mergeCell ref="B200:C200"/>
    <mergeCell ref="B201:C201"/>
    <mergeCell ref="B187:C187"/>
    <mergeCell ref="B188:C188"/>
    <mergeCell ref="B189:C189"/>
    <mergeCell ref="B190:C190"/>
    <mergeCell ref="B191:C191"/>
    <mergeCell ref="B192:C192"/>
    <mergeCell ref="B178:C178"/>
    <mergeCell ref="B179:C179"/>
    <mergeCell ref="B180:C180"/>
    <mergeCell ref="B184:C184"/>
    <mergeCell ref="B185:C185"/>
    <mergeCell ref="B186:C186"/>
    <mergeCell ref="B217:C217"/>
    <mergeCell ref="B218:C218"/>
    <mergeCell ref="B219:C219"/>
    <mergeCell ref="B223:C223"/>
    <mergeCell ref="B224:C224"/>
    <mergeCell ref="B225:C225"/>
    <mergeCell ref="B211:C211"/>
    <mergeCell ref="B212:C212"/>
    <mergeCell ref="B213:C213"/>
    <mergeCell ref="B214:C214"/>
    <mergeCell ref="B215:C215"/>
    <mergeCell ref="B216:C216"/>
    <mergeCell ref="B202:C202"/>
    <mergeCell ref="B203:C203"/>
    <mergeCell ref="B204:C204"/>
    <mergeCell ref="B205:C205"/>
    <mergeCell ref="B206:C206"/>
    <mergeCell ref="B210:C210"/>
    <mergeCell ref="B241:C241"/>
    <mergeCell ref="B242:C242"/>
    <mergeCell ref="B243:C243"/>
    <mergeCell ref="B244:C244"/>
    <mergeCell ref="B245:C245"/>
    <mergeCell ref="B249:C249"/>
    <mergeCell ref="B232:C232"/>
    <mergeCell ref="B236:C236"/>
    <mergeCell ref="B237:C237"/>
    <mergeCell ref="B238:C238"/>
    <mergeCell ref="B239:C239"/>
    <mergeCell ref="B240:C240"/>
    <mergeCell ref="B226:C226"/>
    <mergeCell ref="B227:C227"/>
    <mergeCell ref="B228:C228"/>
    <mergeCell ref="B229:C229"/>
    <mergeCell ref="B230:C230"/>
    <mergeCell ref="B231:C231"/>
    <mergeCell ref="B265:C265"/>
    <mergeCell ref="B266:C266"/>
    <mergeCell ref="B267:C267"/>
    <mergeCell ref="B268:C268"/>
    <mergeCell ref="B269:C269"/>
    <mergeCell ref="B270:C270"/>
    <mergeCell ref="B256:C256"/>
    <mergeCell ref="B257:C257"/>
    <mergeCell ref="B258:C258"/>
    <mergeCell ref="B262:C262"/>
    <mergeCell ref="B263:C263"/>
    <mergeCell ref="B264:C264"/>
    <mergeCell ref="B250:C250"/>
    <mergeCell ref="B251:C251"/>
    <mergeCell ref="B252:C252"/>
    <mergeCell ref="B253:C253"/>
    <mergeCell ref="B254:C254"/>
    <mergeCell ref="B255:C255"/>
    <mergeCell ref="B289:C289"/>
    <mergeCell ref="B290:C290"/>
    <mergeCell ref="B291:C291"/>
    <mergeCell ref="B292:C292"/>
    <mergeCell ref="B293:C293"/>
    <mergeCell ref="B294:C294"/>
    <mergeCell ref="B280:C280"/>
    <mergeCell ref="B281:C281"/>
    <mergeCell ref="B282:C282"/>
    <mergeCell ref="B283:C283"/>
    <mergeCell ref="B284:C284"/>
    <mergeCell ref="B288:C288"/>
    <mergeCell ref="B271:C271"/>
    <mergeCell ref="B275:C275"/>
    <mergeCell ref="B276:C276"/>
    <mergeCell ref="B277:C277"/>
    <mergeCell ref="B278:C278"/>
    <mergeCell ref="B279:C279"/>
    <mergeCell ref="B310:C310"/>
    <mergeCell ref="B314:C314"/>
    <mergeCell ref="B315:C315"/>
    <mergeCell ref="B316:C316"/>
    <mergeCell ref="B317:C317"/>
    <mergeCell ref="B318:C318"/>
    <mergeCell ref="B304:C304"/>
    <mergeCell ref="B305:C305"/>
    <mergeCell ref="B306:C306"/>
    <mergeCell ref="B307:C307"/>
    <mergeCell ref="B308:C308"/>
    <mergeCell ref="B309:C309"/>
    <mergeCell ref="B295:C295"/>
    <mergeCell ref="B296:C296"/>
    <mergeCell ref="B297:C297"/>
    <mergeCell ref="B301:C301"/>
    <mergeCell ref="B302:C302"/>
    <mergeCell ref="B303:C303"/>
    <mergeCell ref="B334:C334"/>
    <mergeCell ref="B335:C335"/>
    <mergeCell ref="B336:C336"/>
    <mergeCell ref="B340:C340"/>
    <mergeCell ref="B341:C341"/>
    <mergeCell ref="B342:C342"/>
    <mergeCell ref="B328:C328"/>
    <mergeCell ref="B329:C329"/>
    <mergeCell ref="B330:C330"/>
    <mergeCell ref="B331:C331"/>
    <mergeCell ref="B332:C332"/>
    <mergeCell ref="B333:C333"/>
    <mergeCell ref="B319:C319"/>
    <mergeCell ref="B320:C320"/>
    <mergeCell ref="B321:C321"/>
    <mergeCell ref="B322:C322"/>
    <mergeCell ref="B323:C323"/>
    <mergeCell ref="B327:C327"/>
    <mergeCell ref="B358:C358"/>
    <mergeCell ref="B359:C359"/>
    <mergeCell ref="B360:C360"/>
    <mergeCell ref="B361:C361"/>
    <mergeCell ref="B362:C362"/>
    <mergeCell ref="B366:C366"/>
    <mergeCell ref="B349:C349"/>
    <mergeCell ref="B353:C353"/>
    <mergeCell ref="B354:C354"/>
    <mergeCell ref="B355:C355"/>
    <mergeCell ref="B356:C356"/>
    <mergeCell ref="B357:C357"/>
    <mergeCell ref="B343:C343"/>
    <mergeCell ref="B344:C344"/>
    <mergeCell ref="B345:C345"/>
    <mergeCell ref="B346:C346"/>
    <mergeCell ref="B347:C347"/>
    <mergeCell ref="B348:C348"/>
    <mergeCell ref="B382:C382"/>
    <mergeCell ref="B383:C383"/>
    <mergeCell ref="B384:C384"/>
    <mergeCell ref="B385:C385"/>
    <mergeCell ref="B386:C386"/>
    <mergeCell ref="B387:C387"/>
    <mergeCell ref="B373:C373"/>
    <mergeCell ref="B374:C374"/>
    <mergeCell ref="B375:C375"/>
    <mergeCell ref="B379:C379"/>
    <mergeCell ref="B380:C380"/>
    <mergeCell ref="B381:C381"/>
    <mergeCell ref="B367:C367"/>
    <mergeCell ref="B368:C368"/>
    <mergeCell ref="B369:C369"/>
    <mergeCell ref="B370:C370"/>
    <mergeCell ref="B371:C371"/>
    <mergeCell ref="B372:C372"/>
    <mergeCell ref="B406:C406"/>
    <mergeCell ref="B407:C407"/>
    <mergeCell ref="B408:C408"/>
    <mergeCell ref="B409:C409"/>
    <mergeCell ref="B410:C410"/>
    <mergeCell ref="B411:C411"/>
    <mergeCell ref="B397:C397"/>
    <mergeCell ref="B398:C398"/>
    <mergeCell ref="B399:C399"/>
    <mergeCell ref="B400:C400"/>
    <mergeCell ref="B401:C401"/>
    <mergeCell ref="B405:C405"/>
    <mergeCell ref="B388:C388"/>
    <mergeCell ref="B392:C392"/>
    <mergeCell ref="B393:C393"/>
    <mergeCell ref="B394:C394"/>
    <mergeCell ref="B395:C395"/>
    <mergeCell ref="B396:C396"/>
    <mergeCell ref="B427:C427"/>
    <mergeCell ref="B431:C431"/>
    <mergeCell ref="B432:C432"/>
    <mergeCell ref="B433:C433"/>
    <mergeCell ref="B434:C434"/>
    <mergeCell ref="B435:C435"/>
    <mergeCell ref="B421:C421"/>
    <mergeCell ref="B422:C422"/>
    <mergeCell ref="B423:C423"/>
    <mergeCell ref="B424:C424"/>
    <mergeCell ref="B425:C425"/>
    <mergeCell ref="B426:C426"/>
    <mergeCell ref="B412:C412"/>
    <mergeCell ref="B413:C413"/>
    <mergeCell ref="B414:C414"/>
    <mergeCell ref="B418:C418"/>
    <mergeCell ref="B419:C419"/>
    <mergeCell ref="B420:C420"/>
    <mergeCell ref="B451:C451"/>
    <mergeCell ref="B452:C452"/>
    <mergeCell ref="B453:C453"/>
    <mergeCell ref="B457:C457"/>
    <mergeCell ref="B458:C458"/>
    <mergeCell ref="B459:C459"/>
    <mergeCell ref="B445:C445"/>
    <mergeCell ref="B446:C446"/>
    <mergeCell ref="B447:C447"/>
    <mergeCell ref="B448:C448"/>
    <mergeCell ref="B449:C449"/>
    <mergeCell ref="B450:C450"/>
    <mergeCell ref="B436:C436"/>
    <mergeCell ref="B437:C437"/>
    <mergeCell ref="B438:C438"/>
    <mergeCell ref="B439:C439"/>
    <mergeCell ref="B440:C440"/>
    <mergeCell ref="B444:C444"/>
    <mergeCell ref="B475:C475"/>
    <mergeCell ref="B476:C476"/>
    <mergeCell ref="B477:C477"/>
    <mergeCell ref="B478:C478"/>
    <mergeCell ref="B479:C479"/>
    <mergeCell ref="B483:C483"/>
    <mergeCell ref="B466:C466"/>
    <mergeCell ref="B470:C470"/>
    <mergeCell ref="B471:C471"/>
    <mergeCell ref="B472:C472"/>
    <mergeCell ref="B473:C473"/>
    <mergeCell ref="B474:C474"/>
    <mergeCell ref="B460:C460"/>
    <mergeCell ref="B461:C461"/>
    <mergeCell ref="B462:C462"/>
    <mergeCell ref="B463:C463"/>
    <mergeCell ref="B464:C464"/>
    <mergeCell ref="B465:C465"/>
    <mergeCell ref="B499:C499"/>
    <mergeCell ref="B500:C500"/>
    <mergeCell ref="B501:C501"/>
    <mergeCell ref="B502:C502"/>
    <mergeCell ref="B503:C503"/>
    <mergeCell ref="B504:C504"/>
    <mergeCell ref="B490:C490"/>
    <mergeCell ref="B491:C491"/>
    <mergeCell ref="B492:C492"/>
    <mergeCell ref="B496:C496"/>
    <mergeCell ref="B497:C497"/>
    <mergeCell ref="B498:C498"/>
    <mergeCell ref="B484:C484"/>
    <mergeCell ref="B485:C485"/>
    <mergeCell ref="B486:C486"/>
    <mergeCell ref="B487:C487"/>
    <mergeCell ref="B488:C488"/>
    <mergeCell ref="B489:C489"/>
    <mergeCell ref="B523:C523"/>
    <mergeCell ref="B524:C524"/>
    <mergeCell ref="B525:C525"/>
    <mergeCell ref="B526:C526"/>
    <mergeCell ref="B527:C527"/>
    <mergeCell ref="B528:C528"/>
    <mergeCell ref="B514:C514"/>
    <mergeCell ref="B515:C515"/>
    <mergeCell ref="B516:C516"/>
    <mergeCell ref="B517:C517"/>
    <mergeCell ref="B518:C518"/>
    <mergeCell ref="B522:C522"/>
    <mergeCell ref="B505:C505"/>
    <mergeCell ref="B509:C509"/>
    <mergeCell ref="B510:C510"/>
    <mergeCell ref="B511:C511"/>
    <mergeCell ref="B512:C512"/>
    <mergeCell ref="B513:C513"/>
    <mergeCell ref="B544:C544"/>
    <mergeCell ref="B548:C548"/>
    <mergeCell ref="B549:C549"/>
    <mergeCell ref="B550:C550"/>
    <mergeCell ref="B551:C551"/>
    <mergeCell ref="B552:C552"/>
    <mergeCell ref="B538:C538"/>
    <mergeCell ref="B539:C539"/>
    <mergeCell ref="B540:C540"/>
    <mergeCell ref="B541:C541"/>
    <mergeCell ref="B542:C542"/>
    <mergeCell ref="B543:C543"/>
    <mergeCell ref="B529:C529"/>
    <mergeCell ref="B530:C530"/>
    <mergeCell ref="B531:C531"/>
    <mergeCell ref="B535:C535"/>
    <mergeCell ref="B536:C536"/>
    <mergeCell ref="B537:C537"/>
    <mergeCell ref="B568:C568"/>
    <mergeCell ref="B569:C569"/>
    <mergeCell ref="B570:C570"/>
    <mergeCell ref="B574:C574"/>
    <mergeCell ref="B575:C575"/>
    <mergeCell ref="B576:C576"/>
    <mergeCell ref="B562:C562"/>
    <mergeCell ref="B563:C563"/>
    <mergeCell ref="B564:C564"/>
    <mergeCell ref="B565:C565"/>
    <mergeCell ref="B566:C566"/>
    <mergeCell ref="B567:C567"/>
    <mergeCell ref="B553:C553"/>
    <mergeCell ref="B554:C554"/>
    <mergeCell ref="B555:C555"/>
    <mergeCell ref="B556:C556"/>
    <mergeCell ref="B557:C557"/>
    <mergeCell ref="B561:C561"/>
    <mergeCell ref="B592:C592"/>
    <mergeCell ref="B593:C593"/>
    <mergeCell ref="B594:C594"/>
    <mergeCell ref="B595:C595"/>
    <mergeCell ref="B596:C596"/>
    <mergeCell ref="B600:C600"/>
    <mergeCell ref="B583:C583"/>
    <mergeCell ref="B587:C587"/>
    <mergeCell ref="B588:C588"/>
    <mergeCell ref="B589:C589"/>
    <mergeCell ref="B590:C590"/>
    <mergeCell ref="B591:C591"/>
    <mergeCell ref="B577:C577"/>
    <mergeCell ref="B578:C578"/>
    <mergeCell ref="B579:C579"/>
    <mergeCell ref="B580:C580"/>
    <mergeCell ref="B581:C581"/>
    <mergeCell ref="B582:C582"/>
    <mergeCell ref="B616:C616"/>
    <mergeCell ref="B617:C617"/>
    <mergeCell ref="B618:C618"/>
    <mergeCell ref="B619:C619"/>
    <mergeCell ref="B620:C620"/>
    <mergeCell ref="B621:C621"/>
    <mergeCell ref="B607:C607"/>
    <mergeCell ref="B608:C608"/>
    <mergeCell ref="B609:C609"/>
    <mergeCell ref="B613:C613"/>
    <mergeCell ref="B614:C614"/>
    <mergeCell ref="B615:C615"/>
    <mergeCell ref="B601:C601"/>
    <mergeCell ref="B602:C602"/>
    <mergeCell ref="B603:C603"/>
    <mergeCell ref="B604:C604"/>
    <mergeCell ref="B605:C605"/>
    <mergeCell ref="B606:C606"/>
    <mergeCell ref="B640:C640"/>
    <mergeCell ref="B641:C641"/>
    <mergeCell ref="B642:C642"/>
    <mergeCell ref="B643:C643"/>
    <mergeCell ref="B644:C644"/>
    <mergeCell ref="B645:C645"/>
    <mergeCell ref="B631:C631"/>
    <mergeCell ref="B632:C632"/>
    <mergeCell ref="B633:C633"/>
    <mergeCell ref="B634:C634"/>
    <mergeCell ref="B635:C635"/>
    <mergeCell ref="B639:C639"/>
    <mergeCell ref="B622:C622"/>
    <mergeCell ref="B626:C626"/>
    <mergeCell ref="B627:C627"/>
    <mergeCell ref="B628:C628"/>
    <mergeCell ref="B629:C629"/>
    <mergeCell ref="B630:C630"/>
    <mergeCell ref="B661:C661"/>
    <mergeCell ref="B665:C665"/>
    <mergeCell ref="B666:C666"/>
    <mergeCell ref="B667:C667"/>
    <mergeCell ref="B668:C668"/>
    <mergeCell ref="B669:C669"/>
    <mergeCell ref="B655:C655"/>
    <mergeCell ref="B656:C656"/>
    <mergeCell ref="B657:C657"/>
    <mergeCell ref="B658:C658"/>
    <mergeCell ref="B659:C659"/>
    <mergeCell ref="B660:C660"/>
    <mergeCell ref="B646:C646"/>
    <mergeCell ref="B647:C647"/>
    <mergeCell ref="B648:C648"/>
    <mergeCell ref="B652:C652"/>
    <mergeCell ref="B653:C653"/>
    <mergeCell ref="B654:C654"/>
    <mergeCell ref="B685:C685"/>
    <mergeCell ref="B686:C686"/>
    <mergeCell ref="B687:C687"/>
    <mergeCell ref="B691:C691"/>
    <mergeCell ref="B692:C692"/>
    <mergeCell ref="B693:C693"/>
    <mergeCell ref="B679:C679"/>
    <mergeCell ref="B680:C680"/>
    <mergeCell ref="B681:C681"/>
    <mergeCell ref="B682:C682"/>
    <mergeCell ref="B683:C683"/>
    <mergeCell ref="B684:C684"/>
    <mergeCell ref="B670:C670"/>
    <mergeCell ref="B671:C671"/>
    <mergeCell ref="B672:C672"/>
    <mergeCell ref="B673:C673"/>
    <mergeCell ref="B674:C674"/>
    <mergeCell ref="B678:C678"/>
    <mergeCell ref="B709:C709"/>
    <mergeCell ref="B710:C710"/>
    <mergeCell ref="B711:C711"/>
    <mergeCell ref="B712:C712"/>
    <mergeCell ref="B713:C713"/>
    <mergeCell ref="B717:C717"/>
    <mergeCell ref="B700:C700"/>
    <mergeCell ref="B704:C704"/>
    <mergeCell ref="B705:C705"/>
    <mergeCell ref="B706:C706"/>
    <mergeCell ref="B707:C707"/>
    <mergeCell ref="B708:C708"/>
    <mergeCell ref="B694:C694"/>
    <mergeCell ref="B695:C695"/>
    <mergeCell ref="B696:C696"/>
    <mergeCell ref="B697:C697"/>
    <mergeCell ref="B698:C698"/>
    <mergeCell ref="B699:C699"/>
    <mergeCell ref="B733:C733"/>
    <mergeCell ref="B734:C734"/>
    <mergeCell ref="B735:C735"/>
    <mergeCell ref="B736:C736"/>
    <mergeCell ref="B737:C737"/>
    <mergeCell ref="B738:C738"/>
    <mergeCell ref="B724:C724"/>
    <mergeCell ref="B725:C725"/>
    <mergeCell ref="B726:C726"/>
    <mergeCell ref="B730:C730"/>
    <mergeCell ref="B731:C731"/>
    <mergeCell ref="B732:C732"/>
    <mergeCell ref="B718:C718"/>
    <mergeCell ref="B719:C719"/>
    <mergeCell ref="B720:C720"/>
    <mergeCell ref="B721:C721"/>
    <mergeCell ref="B722:C722"/>
    <mergeCell ref="B723:C723"/>
    <mergeCell ref="B757:C757"/>
    <mergeCell ref="B758:C758"/>
    <mergeCell ref="B759:C759"/>
    <mergeCell ref="B760:C760"/>
    <mergeCell ref="B761:C761"/>
    <mergeCell ref="B762:C762"/>
    <mergeCell ref="B748:C748"/>
    <mergeCell ref="B749:C749"/>
    <mergeCell ref="B750:C750"/>
    <mergeCell ref="B751:C751"/>
    <mergeCell ref="B752:C752"/>
    <mergeCell ref="B756:C756"/>
    <mergeCell ref="B739:C739"/>
    <mergeCell ref="B743:C743"/>
    <mergeCell ref="B744:C744"/>
    <mergeCell ref="B745:C745"/>
    <mergeCell ref="B746:C746"/>
    <mergeCell ref="B747:C747"/>
    <mergeCell ref="B778:C778"/>
    <mergeCell ref="B782:C782"/>
    <mergeCell ref="B783:C783"/>
    <mergeCell ref="B784:C784"/>
    <mergeCell ref="B785:C785"/>
    <mergeCell ref="B786:C786"/>
    <mergeCell ref="B772:C772"/>
    <mergeCell ref="B773:C773"/>
    <mergeCell ref="B774:C774"/>
    <mergeCell ref="B775:C775"/>
    <mergeCell ref="B776:C776"/>
    <mergeCell ref="B777:C777"/>
    <mergeCell ref="B763:C763"/>
    <mergeCell ref="B764:C764"/>
    <mergeCell ref="B765:C765"/>
    <mergeCell ref="B769:C769"/>
    <mergeCell ref="B770:C770"/>
    <mergeCell ref="B771:C771"/>
    <mergeCell ref="B802:C802"/>
    <mergeCell ref="B803:C803"/>
    <mergeCell ref="B804:C804"/>
    <mergeCell ref="B808:C808"/>
    <mergeCell ref="B809:C809"/>
    <mergeCell ref="B810:C810"/>
    <mergeCell ref="B796:C796"/>
    <mergeCell ref="B797:C797"/>
    <mergeCell ref="B798:C798"/>
    <mergeCell ref="B799:C799"/>
    <mergeCell ref="B800:C800"/>
    <mergeCell ref="B801:C801"/>
    <mergeCell ref="B787:C787"/>
    <mergeCell ref="B788:C788"/>
    <mergeCell ref="B789:C789"/>
    <mergeCell ref="B790:C790"/>
    <mergeCell ref="B791:C791"/>
    <mergeCell ref="B795:C795"/>
    <mergeCell ref="B826:C826"/>
    <mergeCell ref="B827:C827"/>
    <mergeCell ref="B828:C828"/>
    <mergeCell ref="B829:C829"/>
    <mergeCell ref="B830:C830"/>
    <mergeCell ref="B834:C834"/>
    <mergeCell ref="B817:C817"/>
    <mergeCell ref="B821:C821"/>
    <mergeCell ref="B822:C822"/>
    <mergeCell ref="B823:C823"/>
    <mergeCell ref="B824:C824"/>
    <mergeCell ref="B825:C825"/>
    <mergeCell ref="B811:C811"/>
    <mergeCell ref="B812:C812"/>
    <mergeCell ref="B813:C813"/>
    <mergeCell ref="B814:C814"/>
    <mergeCell ref="B815:C815"/>
    <mergeCell ref="B816:C816"/>
    <mergeCell ref="B850:C850"/>
    <mergeCell ref="B851:C851"/>
    <mergeCell ref="B852:C852"/>
    <mergeCell ref="B853:C853"/>
    <mergeCell ref="B854:C854"/>
    <mergeCell ref="B855:C855"/>
    <mergeCell ref="B841:C841"/>
    <mergeCell ref="B842:C842"/>
    <mergeCell ref="B843:C843"/>
    <mergeCell ref="B847:C847"/>
    <mergeCell ref="B848:C848"/>
    <mergeCell ref="B849:C849"/>
    <mergeCell ref="B835:C835"/>
    <mergeCell ref="B836:C836"/>
    <mergeCell ref="B837:C837"/>
    <mergeCell ref="B838:C838"/>
    <mergeCell ref="B839:C839"/>
    <mergeCell ref="B840:C840"/>
    <mergeCell ref="B874:C874"/>
    <mergeCell ref="B875:C875"/>
    <mergeCell ref="B876:C876"/>
    <mergeCell ref="B877:C877"/>
    <mergeCell ref="B878:C878"/>
    <mergeCell ref="B879:C879"/>
    <mergeCell ref="B865:C865"/>
    <mergeCell ref="B866:C866"/>
    <mergeCell ref="B867:C867"/>
    <mergeCell ref="B868:C868"/>
    <mergeCell ref="B869:C869"/>
    <mergeCell ref="B873:C873"/>
    <mergeCell ref="B856:C856"/>
    <mergeCell ref="B860:C860"/>
    <mergeCell ref="B861:C861"/>
    <mergeCell ref="B862:C862"/>
    <mergeCell ref="B863:C863"/>
    <mergeCell ref="B864:C864"/>
    <mergeCell ref="B895:C895"/>
    <mergeCell ref="B899:C899"/>
    <mergeCell ref="B900:C900"/>
    <mergeCell ref="B901:C901"/>
    <mergeCell ref="B902:C902"/>
    <mergeCell ref="B903:C903"/>
    <mergeCell ref="B889:C889"/>
    <mergeCell ref="B890:C890"/>
    <mergeCell ref="B891:C891"/>
    <mergeCell ref="B892:C892"/>
    <mergeCell ref="B893:C893"/>
    <mergeCell ref="B894:C894"/>
    <mergeCell ref="B880:C880"/>
    <mergeCell ref="B881:C881"/>
    <mergeCell ref="B882:C882"/>
    <mergeCell ref="B886:C886"/>
    <mergeCell ref="B887:C887"/>
    <mergeCell ref="B888:C888"/>
    <mergeCell ref="B919:C919"/>
    <mergeCell ref="B920:C920"/>
    <mergeCell ref="B921:C921"/>
    <mergeCell ref="B925:C925"/>
    <mergeCell ref="B926:C926"/>
    <mergeCell ref="B927:C927"/>
    <mergeCell ref="B913:C913"/>
    <mergeCell ref="B914:C914"/>
    <mergeCell ref="B915:C915"/>
    <mergeCell ref="B916:C916"/>
    <mergeCell ref="B917:C917"/>
    <mergeCell ref="B918:C918"/>
    <mergeCell ref="B904:C904"/>
    <mergeCell ref="B905:C905"/>
    <mergeCell ref="B906:C906"/>
    <mergeCell ref="B907:C907"/>
    <mergeCell ref="B908:C908"/>
    <mergeCell ref="B912:C912"/>
    <mergeCell ref="B943:C943"/>
    <mergeCell ref="B944:C944"/>
    <mergeCell ref="B945:C945"/>
    <mergeCell ref="B946:C946"/>
    <mergeCell ref="B947:C947"/>
    <mergeCell ref="B951:C951"/>
    <mergeCell ref="B934:C934"/>
    <mergeCell ref="B938:C938"/>
    <mergeCell ref="B939:C939"/>
    <mergeCell ref="B940:C940"/>
    <mergeCell ref="B941:C941"/>
    <mergeCell ref="B942:C942"/>
    <mergeCell ref="B928:C928"/>
    <mergeCell ref="B929:C929"/>
    <mergeCell ref="B930:C930"/>
    <mergeCell ref="B931:C931"/>
    <mergeCell ref="B932:C932"/>
    <mergeCell ref="B933:C933"/>
    <mergeCell ref="B967:C967"/>
    <mergeCell ref="B968:C968"/>
    <mergeCell ref="B969:C969"/>
    <mergeCell ref="B970:C970"/>
    <mergeCell ref="B971:C971"/>
    <mergeCell ref="B972:C972"/>
    <mergeCell ref="B958:C958"/>
    <mergeCell ref="B959:C959"/>
    <mergeCell ref="B960:C960"/>
    <mergeCell ref="B964:C964"/>
    <mergeCell ref="B965:C965"/>
    <mergeCell ref="B966:C966"/>
    <mergeCell ref="B952:C952"/>
    <mergeCell ref="B953:C953"/>
    <mergeCell ref="B954:C954"/>
    <mergeCell ref="B955:C955"/>
    <mergeCell ref="B956:C956"/>
    <mergeCell ref="B957:C957"/>
    <mergeCell ref="B991:C991"/>
    <mergeCell ref="B992:C992"/>
    <mergeCell ref="B993:C993"/>
    <mergeCell ref="B994:C994"/>
    <mergeCell ref="B995:C995"/>
    <mergeCell ref="B996:C996"/>
    <mergeCell ref="B982:C982"/>
    <mergeCell ref="B983:C983"/>
    <mergeCell ref="B984:C984"/>
    <mergeCell ref="B985:C985"/>
    <mergeCell ref="B986:C986"/>
    <mergeCell ref="B990:C990"/>
    <mergeCell ref="B973:C973"/>
    <mergeCell ref="B977:C977"/>
    <mergeCell ref="B978:C978"/>
    <mergeCell ref="B979:C979"/>
    <mergeCell ref="B980:C980"/>
    <mergeCell ref="B981:C981"/>
    <mergeCell ref="B1012:C1012"/>
    <mergeCell ref="B1016:C1016"/>
    <mergeCell ref="B1017:C1017"/>
    <mergeCell ref="B1018:C1018"/>
    <mergeCell ref="B1019:C1019"/>
    <mergeCell ref="B1020:C1020"/>
    <mergeCell ref="B1006:C1006"/>
    <mergeCell ref="B1007:C1007"/>
    <mergeCell ref="B1008:C1008"/>
    <mergeCell ref="B1009:C1009"/>
    <mergeCell ref="B1010:C1010"/>
    <mergeCell ref="B1011:C1011"/>
    <mergeCell ref="B997:C997"/>
    <mergeCell ref="B998:C998"/>
    <mergeCell ref="B999:C999"/>
    <mergeCell ref="B1003:C1003"/>
    <mergeCell ref="B1004:C1004"/>
    <mergeCell ref="B1005:C1005"/>
    <mergeCell ref="B1036:C1036"/>
    <mergeCell ref="B1037:C1037"/>
    <mergeCell ref="B1038:C1038"/>
    <mergeCell ref="B1042:C1042"/>
    <mergeCell ref="B1043:C1043"/>
    <mergeCell ref="B1044:C1044"/>
    <mergeCell ref="B1030:C1030"/>
    <mergeCell ref="B1031:C1031"/>
    <mergeCell ref="B1032:C1032"/>
    <mergeCell ref="B1033:C1033"/>
    <mergeCell ref="B1034:C1034"/>
    <mergeCell ref="B1035:C1035"/>
    <mergeCell ref="B1021:C1021"/>
    <mergeCell ref="B1022:C1022"/>
    <mergeCell ref="B1023:C1023"/>
    <mergeCell ref="B1024:C1024"/>
    <mergeCell ref="B1025:C1025"/>
    <mergeCell ref="B1029:C1029"/>
    <mergeCell ref="B1060:C1060"/>
    <mergeCell ref="B1061:C1061"/>
    <mergeCell ref="B1062:C1062"/>
    <mergeCell ref="B1063:C1063"/>
    <mergeCell ref="B1064:C1064"/>
    <mergeCell ref="B1068:C1068"/>
    <mergeCell ref="B1051:C1051"/>
    <mergeCell ref="B1055:C1055"/>
    <mergeCell ref="B1056:C1056"/>
    <mergeCell ref="B1057:C1057"/>
    <mergeCell ref="B1058:C1058"/>
    <mergeCell ref="B1059:C1059"/>
    <mergeCell ref="B1045:C1045"/>
    <mergeCell ref="B1046:C1046"/>
    <mergeCell ref="B1047:C1047"/>
    <mergeCell ref="B1048:C1048"/>
    <mergeCell ref="B1049:C1049"/>
    <mergeCell ref="B1050:C1050"/>
    <mergeCell ref="B1084:C1084"/>
    <mergeCell ref="B1085:C1085"/>
    <mergeCell ref="B1086:C1086"/>
    <mergeCell ref="B1087:C1087"/>
    <mergeCell ref="B1088:C1088"/>
    <mergeCell ref="B1089:C1089"/>
    <mergeCell ref="B1075:C1075"/>
    <mergeCell ref="B1076:C1076"/>
    <mergeCell ref="B1077:C1077"/>
    <mergeCell ref="B1081:C1081"/>
    <mergeCell ref="B1082:C1082"/>
    <mergeCell ref="B1083:C1083"/>
    <mergeCell ref="B1069:C1069"/>
    <mergeCell ref="B1070:C1070"/>
    <mergeCell ref="B1071:C1071"/>
    <mergeCell ref="B1072:C1072"/>
    <mergeCell ref="B1073:C1073"/>
    <mergeCell ref="B1074:C1074"/>
    <mergeCell ref="B1108:C1108"/>
    <mergeCell ref="B1109:C1109"/>
    <mergeCell ref="B1110:C1110"/>
    <mergeCell ref="B1111:C1111"/>
    <mergeCell ref="B1112:C1112"/>
    <mergeCell ref="B1113:C1113"/>
    <mergeCell ref="B1099:C1099"/>
    <mergeCell ref="B1100:C1100"/>
    <mergeCell ref="B1101:C1101"/>
    <mergeCell ref="B1102:C1102"/>
    <mergeCell ref="B1103:C1103"/>
    <mergeCell ref="B1107:C1107"/>
    <mergeCell ref="B1090:C1090"/>
    <mergeCell ref="B1094:C1094"/>
    <mergeCell ref="B1095:C1095"/>
    <mergeCell ref="B1096:C1096"/>
    <mergeCell ref="B1097:C1097"/>
    <mergeCell ref="B1098:C1098"/>
    <mergeCell ref="B1129:C1129"/>
    <mergeCell ref="B1133:C1133"/>
    <mergeCell ref="B1134:C1134"/>
    <mergeCell ref="B1135:C1135"/>
    <mergeCell ref="B1136:C1136"/>
    <mergeCell ref="B1137:C1137"/>
    <mergeCell ref="B1123:C1123"/>
    <mergeCell ref="B1124:C1124"/>
    <mergeCell ref="B1125:C1125"/>
    <mergeCell ref="B1126:C1126"/>
    <mergeCell ref="B1127:C1127"/>
    <mergeCell ref="B1128:C1128"/>
    <mergeCell ref="B1114:C1114"/>
    <mergeCell ref="B1115:C1115"/>
    <mergeCell ref="B1116:C1116"/>
    <mergeCell ref="B1120:C1120"/>
    <mergeCell ref="B1121:C1121"/>
    <mergeCell ref="B1122:C1122"/>
    <mergeCell ref="B1153:C1153"/>
    <mergeCell ref="B1154:C1154"/>
    <mergeCell ref="B1155:C1155"/>
    <mergeCell ref="B1159:C1159"/>
    <mergeCell ref="B1160:C1160"/>
    <mergeCell ref="B1161:C1161"/>
    <mergeCell ref="B1147:C1147"/>
    <mergeCell ref="B1148:C1148"/>
    <mergeCell ref="B1149:C1149"/>
    <mergeCell ref="B1150:C1150"/>
    <mergeCell ref="B1151:C1151"/>
    <mergeCell ref="B1152:C1152"/>
    <mergeCell ref="B1138:C1138"/>
    <mergeCell ref="B1139:C1139"/>
    <mergeCell ref="B1140:C1140"/>
    <mergeCell ref="B1141:C1141"/>
    <mergeCell ref="B1142:C1142"/>
    <mergeCell ref="B1146:C1146"/>
    <mergeCell ref="B1177:C1177"/>
    <mergeCell ref="B1178:C1178"/>
    <mergeCell ref="B1179:C1179"/>
    <mergeCell ref="B1180:C1180"/>
    <mergeCell ref="B1181:C1181"/>
    <mergeCell ref="B1185:C1185"/>
    <mergeCell ref="B1168:C1168"/>
    <mergeCell ref="B1172:C1172"/>
    <mergeCell ref="B1173:C1173"/>
    <mergeCell ref="B1174:C1174"/>
    <mergeCell ref="B1175:C1175"/>
    <mergeCell ref="B1176:C1176"/>
    <mergeCell ref="B1162:C1162"/>
    <mergeCell ref="B1163:C1163"/>
    <mergeCell ref="B1164:C1164"/>
    <mergeCell ref="B1165:C1165"/>
    <mergeCell ref="B1166:C1166"/>
    <mergeCell ref="B1167:C1167"/>
    <mergeCell ref="B1201:C1201"/>
    <mergeCell ref="B1202:C1202"/>
    <mergeCell ref="B1203:C1203"/>
    <mergeCell ref="B1204:C1204"/>
    <mergeCell ref="B1205:C1205"/>
    <mergeCell ref="B1206:C1206"/>
    <mergeCell ref="B1192:C1192"/>
    <mergeCell ref="B1193:C1193"/>
    <mergeCell ref="B1194:C1194"/>
    <mergeCell ref="B1198:C1198"/>
    <mergeCell ref="B1199:C1199"/>
    <mergeCell ref="B1200:C1200"/>
    <mergeCell ref="B1186:C1186"/>
    <mergeCell ref="B1187:C1187"/>
    <mergeCell ref="B1188:C1188"/>
    <mergeCell ref="B1189:C1189"/>
    <mergeCell ref="B1190:C1190"/>
    <mergeCell ref="B1191:C1191"/>
    <mergeCell ref="B1225:C1225"/>
    <mergeCell ref="B1226:C1226"/>
    <mergeCell ref="B1227:C1227"/>
    <mergeCell ref="B1228:C1228"/>
    <mergeCell ref="B1229:C1229"/>
    <mergeCell ref="B1230:C1230"/>
    <mergeCell ref="B1216:C1216"/>
    <mergeCell ref="B1217:C1217"/>
    <mergeCell ref="B1218:C1218"/>
    <mergeCell ref="B1219:C1219"/>
    <mergeCell ref="B1220:C1220"/>
    <mergeCell ref="B1224:C1224"/>
    <mergeCell ref="B1207:C1207"/>
    <mergeCell ref="B1211:C1211"/>
    <mergeCell ref="B1212:C1212"/>
    <mergeCell ref="B1213:C1213"/>
    <mergeCell ref="B1214:C1214"/>
    <mergeCell ref="B1215:C1215"/>
    <mergeCell ref="B1246:C1246"/>
    <mergeCell ref="B1250:C1250"/>
    <mergeCell ref="B1251:C1251"/>
    <mergeCell ref="B1252:C1252"/>
    <mergeCell ref="B1253:C1253"/>
    <mergeCell ref="B1254:C1254"/>
    <mergeCell ref="B1240:C1240"/>
    <mergeCell ref="B1241:C1241"/>
    <mergeCell ref="B1242:C1242"/>
    <mergeCell ref="B1243:C1243"/>
    <mergeCell ref="B1244:C1244"/>
    <mergeCell ref="B1245:C1245"/>
    <mergeCell ref="B1231:C1231"/>
    <mergeCell ref="B1232:C1232"/>
    <mergeCell ref="B1233:C1233"/>
    <mergeCell ref="B1237:C1237"/>
    <mergeCell ref="B1238:C1238"/>
    <mergeCell ref="B1239:C1239"/>
    <mergeCell ref="B1270:C1270"/>
    <mergeCell ref="B1271:C1271"/>
    <mergeCell ref="B1272:C1272"/>
    <mergeCell ref="B1276:C1276"/>
    <mergeCell ref="B1277:C1277"/>
    <mergeCell ref="B1278:C1278"/>
    <mergeCell ref="B1264:C1264"/>
    <mergeCell ref="B1265:C1265"/>
    <mergeCell ref="B1266:C1266"/>
    <mergeCell ref="B1267:C1267"/>
    <mergeCell ref="B1268:C1268"/>
    <mergeCell ref="B1269:C1269"/>
    <mergeCell ref="B1255:C1255"/>
    <mergeCell ref="B1256:C1256"/>
    <mergeCell ref="B1257:C1257"/>
    <mergeCell ref="B1258:C1258"/>
    <mergeCell ref="B1259:C1259"/>
    <mergeCell ref="B1263:C1263"/>
    <mergeCell ref="B1303:C1303"/>
    <mergeCell ref="B1304:C1304"/>
    <mergeCell ref="B1294:C1294"/>
    <mergeCell ref="B1295:C1295"/>
    <mergeCell ref="B1296:C1296"/>
    <mergeCell ref="B1297:C1297"/>
    <mergeCell ref="B1298:C1298"/>
    <mergeCell ref="B1302:C1302"/>
    <mergeCell ref="B1285:C1285"/>
    <mergeCell ref="B1289:C1289"/>
    <mergeCell ref="B1290:C1290"/>
    <mergeCell ref="B1291:C1291"/>
    <mergeCell ref="B1292:C1292"/>
    <mergeCell ref="B1293:C1293"/>
    <mergeCell ref="B1279:C1279"/>
    <mergeCell ref="B1280:C1280"/>
    <mergeCell ref="B1281:C1281"/>
    <mergeCell ref="B1282:C1282"/>
    <mergeCell ref="B1283:C1283"/>
    <mergeCell ref="B1284:C1284"/>
  </mergeCells>
  <phoneticPr fontId="2"/>
  <conditionalFormatting sqref="A6:B11">
    <cfRule type="expression" dxfId="1313" priority="3">
      <formula>AND($B$12&lt;&gt;"",$A6&lt;&gt;"",ISNUMBER(SEARCH(LEFT($A6,1),SUBSTITUTE($G$4,"，",","))))</formula>
    </cfRule>
    <cfRule type="expression" dxfId="1312" priority="4">
      <formula>AND($B$12&lt;&gt;"",$A6&lt;&gt;"",ISNUMBER(SEARCH(LEFT($A6,1),SUBSTITUTE(UPPER($B$12),"，",","))),NOT(ISNUMBER(SEARCH(LEFT($A6,1),SUBSTITUTE($G$4,"，",",")))))</formula>
    </cfRule>
  </conditionalFormatting>
  <conditionalFormatting sqref="A19:B24">
    <cfRule type="expression" dxfId="1311" priority="6">
      <formula>AND($B$25&lt;&gt;"",$A19&lt;&gt;"",ISNUMBER(SEARCH(LEFT($A19,1),SUBSTITUTE(UPPER($B$25),"，",","))),NOT(ISNUMBER(SEARCH(LEFT($A19,1),SUBSTITUTE($G$17,"，",",")))))</formula>
    </cfRule>
    <cfRule type="expression" dxfId="1310" priority="5">
      <formula>AND($B$25&lt;&gt;"",$A19&lt;&gt;"",ISNUMBER(SEARCH(LEFT($A19,1),SUBSTITUTE($G$17,"，",","))))</formula>
    </cfRule>
  </conditionalFormatting>
  <conditionalFormatting sqref="A32:B37">
    <cfRule type="expression" dxfId="1309" priority="7">
      <formula>AND($B$38&lt;&gt;"",$A32&lt;&gt;"",ISNUMBER(SEARCH(LEFT($A32,1),SUBSTITUTE($G$30,"，",","))))</formula>
    </cfRule>
    <cfRule type="expression" dxfId="1308" priority="8">
      <formula>AND($B$38&lt;&gt;"",$A32&lt;&gt;"",ISNUMBER(SEARCH(LEFT($A32,1),SUBSTITUTE(UPPER($B$38),"，",","))),NOT(ISNUMBER(SEARCH(LEFT($A32,1),SUBSTITUTE($G$30,"，",",")))))</formula>
    </cfRule>
  </conditionalFormatting>
  <conditionalFormatting sqref="A45:B50">
    <cfRule type="expression" dxfId="1307" priority="9">
      <formula>AND($B$51&lt;&gt;"",$A45&lt;&gt;"",ISNUMBER(SEARCH(LEFT($A45,1),SUBSTITUTE($G$43,"，",","))))</formula>
    </cfRule>
    <cfRule type="expression" dxfId="1306" priority="10">
      <formula>AND($B$51&lt;&gt;"",$A45&lt;&gt;"",ISNUMBER(SEARCH(LEFT($A45,1),SUBSTITUTE(UPPER($B$51),"，",","))),NOT(ISNUMBER(SEARCH(LEFT($A45,1),SUBSTITUTE($G$43,"，",",")))))</formula>
    </cfRule>
  </conditionalFormatting>
  <conditionalFormatting sqref="A58:B63">
    <cfRule type="expression" dxfId="1305" priority="11">
      <formula>AND($B$64&lt;&gt;"",$A58&lt;&gt;"",ISNUMBER(SEARCH(LEFT($A58,1),SUBSTITUTE($G$56,"，",","))))</formula>
    </cfRule>
    <cfRule type="expression" dxfId="1304" priority="12">
      <formula>AND($B$64&lt;&gt;"",$A58&lt;&gt;"",ISNUMBER(SEARCH(LEFT($A58,1),SUBSTITUTE(UPPER($B$64),"，",","))),NOT(ISNUMBER(SEARCH(LEFT($A58,1),SUBSTITUTE($G$56,"，",",")))))</formula>
    </cfRule>
  </conditionalFormatting>
  <conditionalFormatting sqref="A71:B76">
    <cfRule type="expression" dxfId="1303" priority="13">
      <formula>AND($B$77&lt;&gt;"",$A71&lt;&gt;"",ISNUMBER(SEARCH(LEFT($A71,1),SUBSTITUTE($G$69,"，",","))))</formula>
    </cfRule>
    <cfRule type="expression" dxfId="1302" priority="14">
      <formula>AND($B$77&lt;&gt;"",$A71&lt;&gt;"",ISNUMBER(SEARCH(LEFT($A71,1),SUBSTITUTE(UPPER($B$77),"，",","))),NOT(ISNUMBER(SEARCH(LEFT($A71,1),SUBSTITUTE($G$69,"，",",")))))</formula>
    </cfRule>
  </conditionalFormatting>
  <conditionalFormatting sqref="A84:B89">
    <cfRule type="expression" dxfId="1301" priority="15">
      <formula>AND($B$90&lt;&gt;"",$A84&lt;&gt;"",ISNUMBER(SEARCH(LEFT($A84,1),SUBSTITUTE($G$82,"，",","))))</formula>
    </cfRule>
    <cfRule type="expression" dxfId="1300" priority="16">
      <formula>AND($B$90&lt;&gt;"",$A84&lt;&gt;"",ISNUMBER(SEARCH(LEFT($A84,1),SUBSTITUTE(UPPER($B$90),"，",","))),NOT(ISNUMBER(SEARCH(LEFT($A84,1),SUBSTITUTE($G$82,"，",",")))))</formula>
    </cfRule>
  </conditionalFormatting>
  <conditionalFormatting sqref="A97:B102">
    <cfRule type="expression" dxfId="1299" priority="17">
      <formula>AND($B$103&lt;&gt;"",$A97&lt;&gt;"",ISNUMBER(SEARCH(LEFT($A97,1),SUBSTITUTE($G$95,"，",","))))</formula>
    </cfRule>
    <cfRule type="expression" dxfId="1298" priority="18">
      <formula>AND($B$103&lt;&gt;"",$A97&lt;&gt;"",ISNUMBER(SEARCH(LEFT($A97,1),SUBSTITUTE(UPPER($B$103),"，",","))),NOT(ISNUMBER(SEARCH(LEFT($A97,1),SUBSTITUTE($G$95,"，",",")))))</formula>
    </cfRule>
  </conditionalFormatting>
  <conditionalFormatting sqref="A110:B115">
    <cfRule type="expression" dxfId="1297" priority="19">
      <formula>AND($B$116&lt;&gt;"",$A110&lt;&gt;"",ISNUMBER(SEARCH(LEFT($A110,1),SUBSTITUTE($G$108,"，",","))))</formula>
    </cfRule>
    <cfRule type="expression" dxfId="1296" priority="20">
      <formula>AND($B$116&lt;&gt;"",$A110&lt;&gt;"",ISNUMBER(SEARCH(LEFT($A110,1),SUBSTITUTE(UPPER($B$116),"，",","))),NOT(ISNUMBER(SEARCH(LEFT($A110,1),SUBSTITUTE($G$108,"，",",")))))</formula>
    </cfRule>
  </conditionalFormatting>
  <conditionalFormatting sqref="A123:B128">
    <cfRule type="expression" dxfId="1295" priority="21">
      <formula>AND($B$129&lt;&gt;"",$A123&lt;&gt;"",ISNUMBER(SEARCH(LEFT($A123,1),SUBSTITUTE($G$121,"，",","))))</formula>
    </cfRule>
    <cfRule type="expression" dxfId="1294" priority="22">
      <formula>AND($B$129&lt;&gt;"",$A123&lt;&gt;"",ISNUMBER(SEARCH(LEFT($A123,1),SUBSTITUTE(UPPER($B$129),"，",","))),NOT(ISNUMBER(SEARCH(LEFT($A123,1),SUBSTITUTE($G$121,"，",",")))))</formula>
    </cfRule>
  </conditionalFormatting>
  <conditionalFormatting sqref="A136:B141">
    <cfRule type="expression" dxfId="1293" priority="23">
      <formula>AND($B$142&lt;&gt;"",$A136&lt;&gt;"",ISNUMBER(SEARCH(LEFT($A136,1),SUBSTITUTE($G$134,"，",","))))</formula>
    </cfRule>
    <cfRule type="expression" dxfId="1292" priority="24">
      <formula>AND($B$142&lt;&gt;"",$A136&lt;&gt;"",ISNUMBER(SEARCH(LEFT($A136,1),SUBSTITUTE(UPPER($B$142),"，",","))),NOT(ISNUMBER(SEARCH(LEFT($A136,1),SUBSTITUTE($G$134,"，",",")))))</formula>
    </cfRule>
  </conditionalFormatting>
  <conditionalFormatting sqref="A149:B154">
    <cfRule type="expression" dxfId="1291" priority="26">
      <formula>AND($B$155&lt;&gt;"",$A149&lt;&gt;"",ISNUMBER(SEARCH(LEFT($A149,1),SUBSTITUTE(UPPER($B$155),"，",","))),NOT(ISNUMBER(SEARCH(LEFT($A149,1),SUBSTITUTE($G$147,"，",",")))))</formula>
    </cfRule>
    <cfRule type="expression" dxfId="1290" priority="25">
      <formula>AND($B$155&lt;&gt;"",$A149&lt;&gt;"",ISNUMBER(SEARCH(LEFT($A149,1),SUBSTITUTE($G$147,"，",","))))</formula>
    </cfRule>
  </conditionalFormatting>
  <conditionalFormatting sqref="A162:B167">
    <cfRule type="expression" dxfId="1289" priority="27">
      <formula>AND($B$168&lt;&gt;"",$A162&lt;&gt;"",ISNUMBER(SEARCH(LEFT($A162,1),SUBSTITUTE($G$160,"，",","))))</formula>
    </cfRule>
    <cfRule type="expression" dxfId="1288" priority="28">
      <formula>AND($B$168&lt;&gt;"",$A162&lt;&gt;"",ISNUMBER(SEARCH(LEFT($A162,1),SUBSTITUTE(UPPER($B$168),"，",","))),NOT(ISNUMBER(SEARCH(LEFT($A162,1),SUBSTITUTE($G$160,"，",",")))))</formula>
    </cfRule>
  </conditionalFormatting>
  <conditionalFormatting sqref="A175:B180">
    <cfRule type="expression" dxfId="1287" priority="29">
      <formula>AND($B$181&lt;&gt;"",$A175&lt;&gt;"",ISNUMBER(SEARCH(LEFT($A175,1),SUBSTITUTE($G$173,"，",","))))</formula>
    </cfRule>
    <cfRule type="expression" dxfId="1286" priority="30">
      <formula>AND($B$181&lt;&gt;"",$A175&lt;&gt;"",ISNUMBER(SEARCH(LEFT($A175,1),SUBSTITUTE(UPPER($B$181),"，",","))),NOT(ISNUMBER(SEARCH(LEFT($A175,1),SUBSTITUTE($G$173,"，",",")))))</formula>
    </cfRule>
  </conditionalFormatting>
  <conditionalFormatting sqref="A188:B193">
    <cfRule type="expression" dxfId="1285" priority="31">
      <formula>AND($B$194&lt;&gt;"",$A188&lt;&gt;"",ISNUMBER(SEARCH(LEFT($A188,1),SUBSTITUTE($G$186,"，",","))))</formula>
    </cfRule>
    <cfRule type="expression" dxfId="1284" priority="32">
      <formula>AND($B$194&lt;&gt;"",$A188&lt;&gt;"",ISNUMBER(SEARCH(LEFT($A188,1),SUBSTITUTE(UPPER($B$194),"，",","))),NOT(ISNUMBER(SEARCH(LEFT($A188,1),SUBSTITUTE($G$186,"，",",")))))</formula>
    </cfRule>
  </conditionalFormatting>
  <conditionalFormatting sqref="A201:B206">
    <cfRule type="expression" dxfId="1283" priority="33">
      <formula>AND($B$207&lt;&gt;"",$A201&lt;&gt;"",ISNUMBER(SEARCH(LEFT($A201,1),SUBSTITUTE($G$199,"，",","))))</formula>
    </cfRule>
    <cfRule type="expression" dxfId="1282" priority="34">
      <formula>AND($B$207&lt;&gt;"",$A201&lt;&gt;"",ISNUMBER(SEARCH(LEFT($A201,1),SUBSTITUTE(UPPER($B$207),"，",","))),NOT(ISNUMBER(SEARCH(LEFT($A201,1),SUBSTITUTE($G$199,"，",",")))))</formula>
    </cfRule>
  </conditionalFormatting>
  <conditionalFormatting sqref="A214:B219">
    <cfRule type="expression" dxfId="1281" priority="35">
      <formula>AND($B$220&lt;&gt;"",$A214&lt;&gt;"",ISNUMBER(SEARCH(LEFT($A214,1),SUBSTITUTE($G$212,"，",","))))</formula>
    </cfRule>
    <cfRule type="expression" dxfId="1280" priority="36">
      <formula>AND($B$220&lt;&gt;"",$A214&lt;&gt;"",ISNUMBER(SEARCH(LEFT($A214,1),SUBSTITUTE(UPPER($B$220),"，",","))),NOT(ISNUMBER(SEARCH(LEFT($A214,1),SUBSTITUTE($G$212,"，",",")))))</formula>
    </cfRule>
  </conditionalFormatting>
  <conditionalFormatting sqref="A227:B232">
    <cfRule type="expression" dxfId="1279" priority="37">
      <formula>AND($B$233&lt;&gt;"",$A227&lt;&gt;"",ISNUMBER(SEARCH(LEFT($A227,1),SUBSTITUTE($G$225,"，",","))))</formula>
    </cfRule>
    <cfRule type="expression" dxfId="1278" priority="38">
      <formula>AND($B$233&lt;&gt;"",$A227&lt;&gt;"",ISNUMBER(SEARCH(LEFT($A227,1),SUBSTITUTE(UPPER($B$233),"，",","))),NOT(ISNUMBER(SEARCH(LEFT($A227,1),SUBSTITUTE($G$225,"，",",")))))</formula>
    </cfRule>
  </conditionalFormatting>
  <conditionalFormatting sqref="A240:B245">
    <cfRule type="expression" dxfId="1277" priority="39">
      <formula>AND($B$246&lt;&gt;"",$A240&lt;&gt;"",ISNUMBER(SEARCH(LEFT($A240,1),SUBSTITUTE($G$238,"，",","))))</formula>
    </cfRule>
    <cfRule type="expression" dxfId="1276" priority="40">
      <formula>AND($B$246&lt;&gt;"",$A240&lt;&gt;"",ISNUMBER(SEARCH(LEFT($A240,1),SUBSTITUTE(UPPER($B$246),"，",","))),NOT(ISNUMBER(SEARCH(LEFT($A240,1),SUBSTITUTE($G$238,"，",",")))))</formula>
    </cfRule>
  </conditionalFormatting>
  <conditionalFormatting sqref="A253:B258">
    <cfRule type="expression" dxfId="1275" priority="41">
      <formula>AND($B$259&lt;&gt;"",$A253&lt;&gt;"",ISNUMBER(SEARCH(LEFT($A253,1),SUBSTITUTE($G$251,"，",","))))</formula>
    </cfRule>
    <cfRule type="expression" dxfId="1274" priority="42">
      <formula>AND($B$259&lt;&gt;"",$A253&lt;&gt;"",ISNUMBER(SEARCH(LEFT($A253,1),SUBSTITUTE(UPPER($B$259),"，",","))),NOT(ISNUMBER(SEARCH(LEFT($A253,1),SUBSTITUTE($G$251,"，",",")))))</formula>
    </cfRule>
  </conditionalFormatting>
  <conditionalFormatting sqref="A266:B271">
    <cfRule type="expression" dxfId="1273" priority="43">
      <formula>AND($B$272&lt;&gt;"",$A266&lt;&gt;"",ISNUMBER(SEARCH(LEFT($A266,1),SUBSTITUTE($G$264,"，",","))))</formula>
    </cfRule>
    <cfRule type="expression" dxfId="1272" priority="44">
      <formula>AND($B$272&lt;&gt;"",$A266&lt;&gt;"",ISNUMBER(SEARCH(LEFT($A266,1),SUBSTITUTE(UPPER($B$272),"，",","))),NOT(ISNUMBER(SEARCH(LEFT($A266,1),SUBSTITUTE($G$264,"，",",")))))</formula>
    </cfRule>
  </conditionalFormatting>
  <conditionalFormatting sqref="A279:B284">
    <cfRule type="expression" dxfId="1271" priority="45">
      <formula>AND($B$285&lt;&gt;"",$A279&lt;&gt;"",ISNUMBER(SEARCH(LEFT($A279,1),SUBSTITUTE($G$277,"，",","))))</formula>
    </cfRule>
    <cfRule type="expression" dxfId="1270" priority="46">
      <formula>AND($B$285&lt;&gt;"",$A279&lt;&gt;"",ISNUMBER(SEARCH(LEFT($A279,1),SUBSTITUTE(UPPER($B$285),"，",","))),NOT(ISNUMBER(SEARCH(LEFT($A279,1),SUBSTITUTE($G$277,"，",",")))))</formula>
    </cfRule>
  </conditionalFormatting>
  <conditionalFormatting sqref="A292:B297">
    <cfRule type="expression" dxfId="1269" priority="47">
      <formula>AND($B$298&lt;&gt;"",$A292&lt;&gt;"",ISNUMBER(SEARCH(LEFT($A292,1),SUBSTITUTE($G$290,"，",","))))</formula>
    </cfRule>
    <cfRule type="expression" dxfId="1268" priority="48">
      <formula>AND($B$298&lt;&gt;"",$A292&lt;&gt;"",ISNUMBER(SEARCH(LEFT($A292,1),SUBSTITUTE(UPPER($B$298),"，",","))),NOT(ISNUMBER(SEARCH(LEFT($A292,1),SUBSTITUTE($G$290,"，",",")))))</formula>
    </cfRule>
  </conditionalFormatting>
  <conditionalFormatting sqref="A305:B310">
    <cfRule type="expression" dxfId="1267" priority="49">
      <formula>AND($B$311&lt;&gt;"",$A305&lt;&gt;"",ISNUMBER(SEARCH(LEFT($A305,1),SUBSTITUTE($G$303,"，",","))))</formula>
    </cfRule>
    <cfRule type="expression" dxfId="1266" priority="50">
      <formula>AND($B$311&lt;&gt;"",$A305&lt;&gt;"",ISNUMBER(SEARCH(LEFT($A305,1),SUBSTITUTE(UPPER($B$311),"，",","))),NOT(ISNUMBER(SEARCH(LEFT($A305,1),SUBSTITUTE($G$303,"，",",")))))</formula>
    </cfRule>
  </conditionalFormatting>
  <conditionalFormatting sqref="A318:B323">
    <cfRule type="expression" dxfId="1265" priority="51">
      <formula>AND($B$324&lt;&gt;"",$A318&lt;&gt;"",ISNUMBER(SEARCH(LEFT($A318,1),SUBSTITUTE($G$316,"，",","))))</formula>
    </cfRule>
    <cfRule type="expression" dxfId="1264" priority="52">
      <formula>AND($B$324&lt;&gt;"",$A318&lt;&gt;"",ISNUMBER(SEARCH(LEFT($A318,1),SUBSTITUTE(UPPER($B$324),"，",","))),NOT(ISNUMBER(SEARCH(LEFT($A318,1),SUBSTITUTE($G$316,"，",",")))))</formula>
    </cfRule>
  </conditionalFormatting>
  <conditionalFormatting sqref="A331:B336">
    <cfRule type="expression" dxfId="1263" priority="53">
      <formula>AND($B$337&lt;&gt;"",$A331&lt;&gt;"",ISNUMBER(SEARCH(LEFT($A331,1),SUBSTITUTE($G$329,"，",","))))</formula>
    </cfRule>
    <cfRule type="expression" dxfId="1262" priority="54">
      <formula>AND($B$337&lt;&gt;"",$A331&lt;&gt;"",ISNUMBER(SEARCH(LEFT($A331,1),SUBSTITUTE(UPPER($B$337),"，",","))),NOT(ISNUMBER(SEARCH(LEFT($A331,1),SUBSTITUTE($G$329,"，",",")))))</formula>
    </cfRule>
  </conditionalFormatting>
  <conditionalFormatting sqref="A344:B349">
    <cfRule type="expression" dxfId="1261" priority="55">
      <formula>AND($B$350&lt;&gt;"",$A344&lt;&gt;"",ISNUMBER(SEARCH(LEFT($A344,1),SUBSTITUTE($G$342,"，",","))))</formula>
    </cfRule>
    <cfRule type="expression" dxfId="1260" priority="56">
      <formula>AND($B$350&lt;&gt;"",$A344&lt;&gt;"",ISNUMBER(SEARCH(LEFT($A344,1),SUBSTITUTE(UPPER($B$350),"，",","))),NOT(ISNUMBER(SEARCH(LEFT($A344,1),SUBSTITUTE($G$342,"，",",")))))</formula>
    </cfRule>
  </conditionalFormatting>
  <conditionalFormatting sqref="A357:B362">
    <cfRule type="expression" dxfId="1259" priority="57">
      <formula>AND($B$363&lt;&gt;"",$A357&lt;&gt;"",ISNUMBER(SEARCH(LEFT($A357,1),SUBSTITUTE($G$355,"，",","))))</formula>
    </cfRule>
    <cfRule type="expression" dxfId="1258" priority="58">
      <formula>AND($B$363&lt;&gt;"",$A357&lt;&gt;"",ISNUMBER(SEARCH(LEFT($A357,1),SUBSTITUTE(UPPER($B$363),"，",","))),NOT(ISNUMBER(SEARCH(LEFT($A357,1),SUBSTITUTE($G$355,"，",",")))))</formula>
    </cfRule>
  </conditionalFormatting>
  <conditionalFormatting sqref="A370:B375">
    <cfRule type="expression" dxfId="1257" priority="59">
      <formula>AND($B$376&lt;&gt;"",$A370&lt;&gt;"",ISNUMBER(SEARCH(LEFT($A370,1),SUBSTITUTE($G$368,"，",","))))</formula>
    </cfRule>
    <cfRule type="expression" dxfId="1256" priority="60">
      <formula>AND($B$376&lt;&gt;"",$A370&lt;&gt;"",ISNUMBER(SEARCH(LEFT($A370,1),SUBSTITUTE(UPPER($B$376),"，",","))),NOT(ISNUMBER(SEARCH(LEFT($A370,1),SUBSTITUTE($G$368,"，",",")))))</formula>
    </cfRule>
  </conditionalFormatting>
  <conditionalFormatting sqref="A383:B388">
    <cfRule type="expression" dxfId="1255" priority="61">
      <formula>AND($B$389&lt;&gt;"",$A383&lt;&gt;"",ISNUMBER(SEARCH(LEFT($A383,1),SUBSTITUTE($G$381,"，",","))))</formula>
    </cfRule>
    <cfRule type="expression" dxfId="1254" priority="62">
      <formula>AND($B$389&lt;&gt;"",$A383&lt;&gt;"",ISNUMBER(SEARCH(LEFT($A383,1),SUBSTITUTE(UPPER($B$389),"，",","))),NOT(ISNUMBER(SEARCH(LEFT($A383,1),SUBSTITUTE($G$381,"，",",")))))</formula>
    </cfRule>
  </conditionalFormatting>
  <conditionalFormatting sqref="A396:B401">
    <cfRule type="expression" dxfId="1253" priority="63">
      <formula>AND($B$402&lt;&gt;"",$A396&lt;&gt;"",ISNUMBER(SEARCH(LEFT($A396,1),SUBSTITUTE($G$394,"，",","))))</formula>
    </cfRule>
    <cfRule type="expression" dxfId="1252" priority="64">
      <formula>AND($B$402&lt;&gt;"",$A396&lt;&gt;"",ISNUMBER(SEARCH(LEFT($A396,1),SUBSTITUTE(UPPER($B$402),"，",","))),NOT(ISNUMBER(SEARCH(LEFT($A396,1),SUBSTITUTE($G$394,"，",",")))))</formula>
    </cfRule>
  </conditionalFormatting>
  <conditionalFormatting sqref="A409:B414">
    <cfRule type="expression" dxfId="1251" priority="65">
      <formula>AND($B$415&lt;&gt;"",$A409&lt;&gt;"",ISNUMBER(SEARCH(LEFT($A409,1),SUBSTITUTE($G$407,"，",","))))</formula>
    </cfRule>
    <cfRule type="expression" dxfId="1250" priority="66">
      <formula>AND($B$415&lt;&gt;"",$A409&lt;&gt;"",ISNUMBER(SEARCH(LEFT($A409,1),SUBSTITUTE(UPPER($B$415),"，",","))),NOT(ISNUMBER(SEARCH(LEFT($A409,1),SUBSTITUTE($G$407,"，",",")))))</formula>
    </cfRule>
  </conditionalFormatting>
  <conditionalFormatting sqref="A422:B427">
    <cfRule type="expression" dxfId="1249" priority="67">
      <formula>AND($B$428&lt;&gt;"",$A422&lt;&gt;"",ISNUMBER(SEARCH(LEFT($A422,1),SUBSTITUTE($G$420,"，",","))))</formula>
    </cfRule>
    <cfRule type="expression" dxfId="1248" priority="68">
      <formula>AND($B$428&lt;&gt;"",$A422&lt;&gt;"",ISNUMBER(SEARCH(LEFT($A422,1),SUBSTITUTE(UPPER($B$428),"，",","))),NOT(ISNUMBER(SEARCH(LEFT($A422,1),SUBSTITUTE($G$420,"，",",")))))</formula>
    </cfRule>
  </conditionalFormatting>
  <conditionalFormatting sqref="A435:B440">
    <cfRule type="expression" dxfId="1247" priority="69">
      <formula>AND($B$441&lt;&gt;"",$A435&lt;&gt;"",ISNUMBER(SEARCH(LEFT($A435,1),SUBSTITUTE($G$433,"，",","))))</formula>
    </cfRule>
    <cfRule type="expression" dxfId="1246" priority="70">
      <formula>AND($B$441&lt;&gt;"",$A435&lt;&gt;"",ISNUMBER(SEARCH(LEFT($A435,1),SUBSTITUTE(UPPER($B$441),"，",","))),NOT(ISNUMBER(SEARCH(LEFT($A435,1),SUBSTITUTE($G$433,"，",",")))))</formula>
    </cfRule>
  </conditionalFormatting>
  <conditionalFormatting sqref="A448:B453">
    <cfRule type="expression" dxfId="1245" priority="71">
      <formula>AND($B$454&lt;&gt;"",$A448&lt;&gt;"",ISNUMBER(SEARCH(LEFT($A448,1),SUBSTITUTE($G$446,"，",","))))</formula>
    </cfRule>
    <cfRule type="expression" dxfId="1244" priority="72">
      <formula>AND($B$454&lt;&gt;"",$A448&lt;&gt;"",ISNUMBER(SEARCH(LEFT($A448,1),SUBSTITUTE(UPPER($B$454),"，",","))),NOT(ISNUMBER(SEARCH(LEFT($A448,1),SUBSTITUTE($G$446,"，",",")))))</formula>
    </cfRule>
  </conditionalFormatting>
  <conditionalFormatting sqref="A461:B466">
    <cfRule type="expression" dxfId="1243" priority="73">
      <formula>AND($B$467&lt;&gt;"",$A461&lt;&gt;"",ISNUMBER(SEARCH(LEFT($A461,1),SUBSTITUTE($G$459,"，",","))))</formula>
    </cfRule>
    <cfRule type="expression" dxfId="1242" priority="74">
      <formula>AND($B$467&lt;&gt;"",$A461&lt;&gt;"",ISNUMBER(SEARCH(LEFT($A461,1),SUBSTITUTE(UPPER($B$467),"，",","))),NOT(ISNUMBER(SEARCH(LEFT($A461,1),SUBSTITUTE($G$459,"，",",")))))</formula>
    </cfRule>
  </conditionalFormatting>
  <conditionalFormatting sqref="A474:B479">
    <cfRule type="expression" dxfId="1241" priority="75">
      <formula>AND($B$480&lt;&gt;"",$A474&lt;&gt;"",ISNUMBER(SEARCH(LEFT($A474,1),SUBSTITUTE($G$472,"，",","))))</formula>
    </cfRule>
    <cfRule type="expression" dxfId="1240" priority="76">
      <formula>AND($B$480&lt;&gt;"",$A474&lt;&gt;"",ISNUMBER(SEARCH(LEFT($A474,1),SUBSTITUTE(UPPER($B$480),"，",","))),NOT(ISNUMBER(SEARCH(LEFT($A474,1),SUBSTITUTE($G$472,"，",",")))))</formula>
    </cfRule>
  </conditionalFormatting>
  <conditionalFormatting sqref="A487:B492">
    <cfRule type="expression" dxfId="1239" priority="77">
      <formula>AND($B$493&lt;&gt;"",$A487&lt;&gt;"",ISNUMBER(SEARCH(LEFT($A487,1),SUBSTITUTE($G$485,"，",","))))</formula>
    </cfRule>
    <cfRule type="expression" dxfId="1238" priority="78">
      <formula>AND($B$493&lt;&gt;"",$A487&lt;&gt;"",ISNUMBER(SEARCH(LEFT($A487,1),SUBSTITUTE(UPPER($B$493),"，",","))),NOT(ISNUMBER(SEARCH(LEFT($A487,1),SUBSTITUTE($G$485,"，",",")))))</formula>
    </cfRule>
  </conditionalFormatting>
  <conditionalFormatting sqref="A500:B505">
    <cfRule type="expression" dxfId="1237" priority="79">
      <formula>AND($B$506&lt;&gt;"",$A500&lt;&gt;"",ISNUMBER(SEARCH(LEFT($A500,1),SUBSTITUTE($G$498,"，",","))))</formula>
    </cfRule>
    <cfRule type="expression" dxfId="1236" priority="80">
      <formula>AND($B$506&lt;&gt;"",$A500&lt;&gt;"",ISNUMBER(SEARCH(LEFT($A500,1),SUBSTITUTE(UPPER($B$506),"，",","))),NOT(ISNUMBER(SEARCH(LEFT($A500,1),SUBSTITUTE($G$498,"，",",")))))</formula>
    </cfRule>
  </conditionalFormatting>
  <conditionalFormatting sqref="A513:B518">
    <cfRule type="expression" dxfId="1235" priority="81">
      <formula>AND($B$519&lt;&gt;"",$A513&lt;&gt;"",ISNUMBER(SEARCH(LEFT($A513,1),SUBSTITUTE($G$511,"，",","))))</formula>
    </cfRule>
    <cfRule type="expression" dxfId="1234" priority="82">
      <formula>AND($B$519&lt;&gt;"",$A513&lt;&gt;"",ISNUMBER(SEARCH(LEFT($A513,1),SUBSTITUTE(UPPER($B$519),"，",","))),NOT(ISNUMBER(SEARCH(LEFT($A513,1),SUBSTITUTE($G$511,"，",",")))))</formula>
    </cfRule>
  </conditionalFormatting>
  <conditionalFormatting sqref="A526:B531">
    <cfRule type="expression" dxfId="1233" priority="83">
      <formula>AND($B$532&lt;&gt;"",$A526&lt;&gt;"",ISNUMBER(SEARCH(LEFT($A526,1),SUBSTITUTE($G$524,"，",","))))</formula>
    </cfRule>
    <cfRule type="expression" dxfId="1232" priority="84">
      <formula>AND($B$532&lt;&gt;"",$A526&lt;&gt;"",ISNUMBER(SEARCH(LEFT($A526,1),SUBSTITUTE(UPPER($B$532),"，",","))),NOT(ISNUMBER(SEARCH(LEFT($A526,1),SUBSTITUTE($G$524,"，",",")))))</formula>
    </cfRule>
  </conditionalFormatting>
  <conditionalFormatting sqref="A539:B544">
    <cfRule type="expression" dxfId="1231" priority="85">
      <formula>AND($B$545&lt;&gt;"",$A539&lt;&gt;"",ISNUMBER(SEARCH(LEFT($A539,1),SUBSTITUTE($G$537,"，",","))))</formula>
    </cfRule>
    <cfRule type="expression" dxfId="1230" priority="86">
      <formula>AND($B$545&lt;&gt;"",$A539&lt;&gt;"",ISNUMBER(SEARCH(LEFT($A539,1),SUBSTITUTE(UPPER($B$545),"，",","))),NOT(ISNUMBER(SEARCH(LEFT($A539,1),SUBSTITUTE($G$537,"，",",")))))</formula>
    </cfRule>
  </conditionalFormatting>
  <conditionalFormatting sqref="A552:B557">
    <cfRule type="expression" dxfId="1229" priority="87">
      <formula>AND($B$558&lt;&gt;"",$A552&lt;&gt;"",ISNUMBER(SEARCH(LEFT($A552,1),SUBSTITUTE($G$550,"，",","))))</formula>
    </cfRule>
    <cfRule type="expression" dxfId="1228" priority="88">
      <formula>AND($B$558&lt;&gt;"",$A552&lt;&gt;"",ISNUMBER(SEARCH(LEFT($A552,1),SUBSTITUTE(UPPER($B$558),"，",","))),NOT(ISNUMBER(SEARCH(LEFT($A552,1),SUBSTITUTE($G$550,"，",",")))))</formula>
    </cfRule>
  </conditionalFormatting>
  <conditionalFormatting sqref="A565:B570">
    <cfRule type="expression" dxfId="1227" priority="89">
      <formula>AND($B$571&lt;&gt;"",$A565&lt;&gt;"",ISNUMBER(SEARCH(LEFT($A565,1),SUBSTITUTE($G$563,"，",","))))</formula>
    </cfRule>
    <cfRule type="expression" dxfId="1226" priority="90">
      <formula>AND($B$571&lt;&gt;"",$A565&lt;&gt;"",ISNUMBER(SEARCH(LEFT($A565,1),SUBSTITUTE(UPPER($B$571),"，",","))),NOT(ISNUMBER(SEARCH(LEFT($A565,1),SUBSTITUTE($G$563,"，",",")))))</formula>
    </cfRule>
  </conditionalFormatting>
  <conditionalFormatting sqref="A578:B583">
    <cfRule type="expression" dxfId="1225" priority="91">
      <formula>AND($B$584&lt;&gt;"",$A578&lt;&gt;"",ISNUMBER(SEARCH(LEFT($A578,1),SUBSTITUTE($G$576,"，",","))))</formula>
    </cfRule>
    <cfRule type="expression" dxfId="1224" priority="92">
      <formula>AND($B$584&lt;&gt;"",$A578&lt;&gt;"",ISNUMBER(SEARCH(LEFT($A578,1),SUBSTITUTE(UPPER($B$584),"，",","))),NOT(ISNUMBER(SEARCH(LEFT($A578,1),SUBSTITUTE($G$576,"，",",")))))</formula>
    </cfRule>
  </conditionalFormatting>
  <conditionalFormatting sqref="A591:B596">
    <cfRule type="expression" dxfId="1223" priority="93">
      <formula>AND($B$597&lt;&gt;"",$A591&lt;&gt;"",ISNUMBER(SEARCH(LEFT($A591,1),SUBSTITUTE($G$589,"，",","))))</formula>
    </cfRule>
    <cfRule type="expression" dxfId="1222" priority="94">
      <formula>AND($B$597&lt;&gt;"",$A591&lt;&gt;"",ISNUMBER(SEARCH(LEFT($A591,1),SUBSTITUTE(UPPER($B$597),"，",","))),NOT(ISNUMBER(SEARCH(LEFT($A591,1),SUBSTITUTE($G$589,"，",",")))))</formula>
    </cfRule>
  </conditionalFormatting>
  <conditionalFormatting sqref="A604:B609">
    <cfRule type="expression" dxfId="1221" priority="95">
      <formula>AND($B$610&lt;&gt;"",$A604&lt;&gt;"",ISNUMBER(SEARCH(LEFT($A604,1),SUBSTITUTE($G$602,"，",","))))</formula>
    </cfRule>
    <cfRule type="expression" dxfId="1220" priority="96">
      <formula>AND($B$610&lt;&gt;"",$A604&lt;&gt;"",ISNUMBER(SEARCH(LEFT($A604,1),SUBSTITUTE(UPPER($B$610),"，",","))),NOT(ISNUMBER(SEARCH(LEFT($A604,1),SUBSTITUTE($G$602,"，",",")))))</formula>
    </cfRule>
  </conditionalFormatting>
  <conditionalFormatting sqref="A617:B622">
    <cfRule type="expression" dxfId="1219" priority="97">
      <formula>AND($B$623&lt;&gt;"",$A617&lt;&gt;"",ISNUMBER(SEARCH(LEFT($A617,1),SUBSTITUTE($G$615,"，",","))))</formula>
    </cfRule>
    <cfRule type="expression" dxfId="1218" priority="98">
      <formula>AND($B$623&lt;&gt;"",$A617&lt;&gt;"",ISNUMBER(SEARCH(LEFT($A617,1),SUBSTITUTE(UPPER($B$623),"，",","))),NOT(ISNUMBER(SEARCH(LEFT($A617,1),SUBSTITUTE($G$615,"，",",")))))</formula>
    </cfRule>
  </conditionalFormatting>
  <conditionalFormatting sqref="A630:B635">
    <cfRule type="expression" dxfId="1217" priority="100">
      <formula>AND($B$636&lt;&gt;"",$A630&lt;&gt;"",ISNUMBER(SEARCH(LEFT($A630,1),SUBSTITUTE(UPPER($B$636),"，",","))),NOT(ISNUMBER(SEARCH(LEFT($A630,1),SUBSTITUTE($G$628,"，",",")))))</formula>
    </cfRule>
    <cfRule type="expression" dxfId="1216" priority="99">
      <formula>AND($B$636&lt;&gt;"",$A630&lt;&gt;"",ISNUMBER(SEARCH(LEFT($A630,1),SUBSTITUTE($G$628,"，",","))))</formula>
    </cfRule>
  </conditionalFormatting>
  <conditionalFormatting sqref="A643:B648">
    <cfRule type="expression" dxfId="1215" priority="101">
      <formula>AND($B$649&lt;&gt;"",$A643&lt;&gt;"",ISNUMBER(SEARCH(LEFT($A643,1),SUBSTITUTE($G$641,"，",","))))</formula>
    </cfRule>
    <cfRule type="expression" dxfId="1214" priority="102">
      <formula>AND($B$649&lt;&gt;"",$A643&lt;&gt;"",ISNUMBER(SEARCH(LEFT($A643,1),SUBSTITUTE(UPPER($B$649),"，",","))),NOT(ISNUMBER(SEARCH(LEFT($A643,1),SUBSTITUTE($G$641,"，",",")))))</formula>
    </cfRule>
  </conditionalFormatting>
  <conditionalFormatting sqref="A656:B661">
    <cfRule type="expression" dxfId="1213" priority="103">
      <formula>AND($B$662&lt;&gt;"",$A656&lt;&gt;"",ISNUMBER(SEARCH(LEFT($A656,1),SUBSTITUTE($G$654,"，",","))))</formula>
    </cfRule>
    <cfRule type="expression" dxfId="1212" priority="104">
      <formula>AND($B$662&lt;&gt;"",$A656&lt;&gt;"",ISNUMBER(SEARCH(LEFT($A656,1),SUBSTITUTE(UPPER($B$662),"，",","))),NOT(ISNUMBER(SEARCH(LEFT($A656,1),SUBSTITUTE($G$654,"，",",")))))</formula>
    </cfRule>
  </conditionalFormatting>
  <conditionalFormatting sqref="A669:B674">
    <cfRule type="expression" dxfId="1211" priority="105">
      <formula>AND($B$675&lt;&gt;"",$A669&lt;&gt;"",ISNUMBER(SEARCH(LEFT($A669,1),SUBSTITUTE($G$667,"，",","))))</formula>
    </cfRule>
    <cfRule type="expression" dxfId="1210" priority="106">
      <formula>AND($B$675&lt;&gt;"",$A669&lt;&gt;"",ISNUMBER(SEARCH(LEFT($A669,1),SUBSTITUTE(UPPER($B$675),"，",","))),NOT(ISNUMBER(SEARCH(LEFT($A669,1),SUBSTITUTE($G$667,"，",",")))))</formula>
    </cfRule>
  </conditionalFormatting>
  <conditionalFormatting sqref="A682:B687">
    <cfRule type="expression" dxfId="1209" priority="107">
      <formula>AND($B$688&lt;&gt;"",$A682&lt;&gt;"",ISNUMBER(SEARCH(LEFT($A682,1),SUBSTITUTE($G$680,"，",","))))</formula>
    </cfRule>
    <cfRule type="expression" dxfId="1208" priority="108">
      <formula>AND($B$688&lt;&gt;"",$A682&lt;&gt;"",ISNUMBER(SEARCH(LEFT($A682,1),SUBSTITUTE(UPPER($B$688),"，",","))),NOT(ISNUMBER(SEARCH(LEFT($A682,1),SUBSTITUTE($G$680,"，",",")))))</formula>
    </cfRule>
  </conditionalFormatting>
  <conditionalFormatting sqref="A695:B700">
    <cfRule type="expression" dxfId="1207" priority="109">
      <formula>AND($B$701&lt;&gt;"",$A695&lt;&gt;"",ISNUMBER(SEARCH(LEFT($A695,1),SUBSTITUTE($G$693,"，",","))))</formula>
    </cfRule>
    <cfRule type="expression" dxfId="1206" priority="110">
      <formula>AND($B$701&lt;&gt;"",$A695&lt;&gt;"",ISNUMBER(SEARCH(LEFT($A695,1),SUBSTITUTE(UPPER($B$701),"，",","))),NOT(ISNUMBER(SEARCH(LEFT($A695,1),SUBSTITUTE($G$693,"，",",")))))</formula>
    </cfRule>
  </conditionalFormatting>
  <conditionalFormatting sqref="A708:B713">
    <cfRule type="expression" dxfId="1205" priority="111">
      <formula>AND($B$714&lt;&gt;"",$A708&lt;&gt;"",ISNUMBER(SEARCH(LEFT($A708,1),SUBSTITUTE($G$706,"，",","))))</formula>
    </cfRule>
    <cfRule type="expression" dxfId="1204" priority="112">
      <formula>AND($B$714&lt;&gt;"",$A708&lt;&gt;"",ISNUMBER(SEARCH(LEFT($A708,1),SUBSTITUTE(UPPER($B$714),"，",","))),NOT(ISNUMBER(SEARCH(LEFT($A708,1),SUBSTITUTE($G$706,"，",",")))))</formula>
    </cfRule>
  </conditionalFormatting>
  <conditionalFormatting sqref="A721:B726">
    <cfRule type="expression" dxfId="1203" priority="113">
      <formula>AND($B$727&lt;&gt;"",$A721&lt;&gt;"",ISNUMBER(SEARCH(LEFT($A721,1),SUBSTITUTE($G$719,"，",","))))</formula>
    </cfRule>
    <cfRule type="expression" dxfId="1202" priority="114">
      <formula>AND($B$727&lt;&gt;"",$A721&lt;&gt;"",ISNUMBER(SEARCH(LEFT($A721,1),SUBSTITUTE(UPPER($B$727),"，",","))),NOT(ISNUMBER(SEARCH(LEFT($A721,1),SUBSTITUTE($G$719,"，",",")))))</formula>
    </cfRule>
  </conditionalFormatting>
  <conditionalFormatting sqref="A734:B739">
    <cfRule type="expression" dxfId="1201" priority="115">
      <formula>AND($B$740&lt;&gt;"",$A734&lt;&gt;"",ISNUMBER(SEARCH(LEFT($A734,1),SUBSTITUTE($G$732,"，",","))))</formula>
    </cfRule>
    <cfRule type="expression" dxfId="1200" priority="116">
      <formula>AND($B$740&lt;&gt;"",$A734&lt;&gt;"",ISNUMBER(SEARCH(LEFT($A734,1),SUBSTITUTE(UPPER($B$740),"，",","))),NOT(ISNUMBER(SEARCH(LEFT($A734,1),SUBSTITUTE($G$732,"，",",")))))</formula>
    </cfRule>
  </conditionalFormatting>
  <conditionalFormatting sqref="A747:B752">
    <cfRule type="expression" dxfId="1199" priority="117">
      <formula>AND($B$753&lt;&gt;"",$A747&lt;&gt;"",ISNUMBER(SEARCH(LEFT($A747,1),SUBSTITUTE($G$745,"，",","))))</formula>
    </cfRule>
    <cfRule type="expression" dxfId="1198" priority="118">
      <formula>AND($B$753&lt;&gt;"",$A747&lt;&gt;"",ISNUMBER(SEARCH(LEFT($A747,1),SUBSTITUTE(UPPER($B$753),"，",","))),NOT(ISNUMBER(SEARCH(LEFT($A747,1),SUBSTITUTE($G$745,"，",",")))))</formula>
    </cfRule>
  </conditionalFormatting>
  <conditionalFormatting sqref="A760:B765">
    <cfRule type="expression" dxfId="1197" priority="119">
      <formula>AND($B$766&lt;&gt;"",$A760&lt;&gt;"",ISNUMBER(SEARCH(LEFT($A760,1),SUBSTITUTE($G$758,"，",","))))</formula>
    </cfRule>
    <cfRule type="expression" dxfId="1196" priority="120">
      <formula>AND($B$766&lt;&gt;"",$A760&lt;&gt;"",ISNUMBER(SEARCH(LEFT($A760,1),SUBSTITUTE(UPPER($B$766),"，",","))),NOT(ISNUMBER(SEARCH(LEFT($A760,1),SUBSTITUTE($G$758,"，",",")))))</formula>
    </cfRule>
  </conditionalFormatting>
  <conditionalFormatting sqref="A773:B778">
    <cfRule type="expression" dxfId="1195" priority="121">
      <formula>AND($B$779&lt;&gt;"",$A773&lt;&gt;"",ISNUMBER(SEARCH(LEFT($A773,1),SUBSTITUTE($G$771,"，",","))))</formula>
    </cfRule>
    <cfRule type="expression" dxfId="1194" priority="122">
      <formula>AND($B$779&lt;&gt;"",$A773&lt;&gt;"",ISNUMBER(SEARCH(LEFT($A773,1),SUBSTITUTE(UPPER($B$779),"，",","))),NOT(ISNUMBER(SEARCH(LEFT($A773,1),SUBSTITUTE($G$771,"，",",")))))</formula>
    </cfRule>
  </conditionalFormatting>
  <conditionalFormatting sqref="A786:B791">
    <cfRule type="expression" dxfId="1193" priority="123">
      <formula>AND($B$792&lt;&gt;"",$A786&lt;&gt;"",ISNUMBER(SEARCH(LEFT($A786,1),SUBSTITUTE($G$784,"，",","))))</formula>
    </cfRule>
    <cfRule type="expression" dxfId="1192" priority="124">
      <formula>AND($B$792&lt;&gt;"",$A786&lt;&gt;"",ISNUMBER(SEARCH(LEFT($A786,1),SUBSTITUTE(UPPER($B$792),"，",","))),NOT(ISNUMBER(SEARCH(LEFT($A786,1),SUBSTITUTE($G$784,"，",",")))))</formula>
    </cfRule>
  </conditionalFormatting>
  <conditionalFormatting sqref="A799:B804">
    <cfRule type="expression" dxfId="1191" priority="126">
      <formula>AND($B$805&lt;&gt;"",$A799&lt;&gt;"",ISNUMBER(SEARCH(LEFT($A799,1),SUBSTITUTE(UPPER($B$805),"，",","))),NOT(ISNUMBER(SEARCH(LEFT($A799,1),SUBSTITUTE($G$797,"，",",")))))</formula>
    </cfRule>
    <cfRule type="expression" dxfId="1190" priority="125">
      <formula>AND($B$805&lt;&gt;"",$A799&lt;&gt;"",ISNUMBER(SEARCH(LEFT($A799,1),SUBSTITUTE($G$797,"，",","))))</formula>
    </cfRule>
  </conditionalFormatting>
  <conditionalFormatting sqref="A812:B817">
    <cfRule type="expression" dxfId="1189" priority="127">
      <formula>AND($B$818&lt;&gt;"",$A812&lt;&gt;"",ISNUMBER(SEARCH(LEFT($A812,1),SUBSTITUTE($G$810,"，",","))))</formula>
    </cfRule>
    <cfRule type="expression" dxfId="1188" priority="128">
      <formula>AND($B$818&lt;&gt;"",$A812&lt;&gt;"",ISNUMBER(SEARCH(LEFT($A812,1),SUBSTITUTE(UPPER($B$818),"，",","))),NOT(ISNUMBER(SEARCH(LEFT($A812,1),SUBSTITUTE($G$810,"，",",")))))</formula>
    </cfRule>
  </conditionalFormatting>
  <conditionalFormatting sqref="A825:B830">
    <cfRule type="expression" dxfId="1187" priority="129">
      <formula>AND($B$831&lt;&gt;"",$A825&lt;&gt;"",ISNUMBER(SEARCH(LEFT($A825,1),SUBSTITUTE($G$823,"，",","))))</formula>
    </cfRule>
    <cfRule type="expression" dxfId="1186" priority="130">
      <formula>AND($B$831&lt;&gt;"",$A825&lt;&gt;"",ISNUMBER(SEARCH(LEFT($A825,1),SUBSTITUTE(UPPER($B$831),"，",","))),NOT(ISNUMBER(SEARCH(LEFT($A825,1),SUBSTITUTE($G$823,"，",",")))))</formula>
    </cfRule>
  </conditionalFormatting>
  <conditionalFormatting sqref="A838:B843">
    <cfRule type="expression" dxfId="1185" priority="131">
      <formula>AND($B$844&lt;&gt;"",$A838&lt;&gt;"",ISNUMBER(SEARCH(LEFT($A838,1),SUBSTITUTE($G$836,"，",","))))</formula>
    </cfRule>
    <cfRule type="expression" dxfId="1184" priority="132">
      <formula>AND($B$844&lt;&gt;"",$A838&lt;&gt;"",ISNUMBER(SEARCH(LEFT($A838,1),SUBSTITUTE(UPPER($B$844),"，",","))),NOT(ISNUMBER(SEARCH(LEFT($A838,1),SUBSTITUTE($G$836,"，",",")))))</formula>
    </cfRule>
  </conditionalFormatting>
  <conditionalFormatting sqref="A851:B856">
    <cfRule type="expression" dxfId="1183" priority="133">
      <formula>AND($B$857&lt;&gt;"",$A851&lt;&gt;"",ISNUMBER(SEARCH(LEFT($A851,1),SUBSTITUTE($G$849,"，",","))))</formula>
    </cfRule>
    <cfRule type="expression" dxfId="1182" priority="134">
      <formula>AND($B$857&lt;&gt;"",$A851&lt;&gt;"",ISNUMBER(SEARCH(LEFT($A851,1),SUBSTITUTE(UPPER($B$857),"，",","))),NOT(ISNUMBER(SEARCH(LEFT($A851,1),SUBSTITUTE($G$849,"，",",")))))</formula>
    </cfRule>
  </conditionalFormatting>
  <conditionalFormatting sqref="A864:B869">
    <cfRule type="expression" dxfId="1181" priority="135">
      <formula>AND($B$870&lt;&gt;"",$A864&lt;&gt;"",ISNUMBER(SEARCH(LEFT($A864,1),SUBSTITUTE($G$862,"，",","))))</formula>
    </cfRule>
    <cfRule type="expression" dxfId="1180" priority="136">
      <formula>AND($B$870&lt;&gt;"",$A864&lt;&gt;"",ISNUMBER(SEARCH(LEFT($A864,1),SUBSTITUTE(UPPER($B$870),"，",","))),NOT(ISNUMBER(SEARCH(LEFT($A864,1),SUBSTITUTE($G$862,"，",",")))))</formula>
    </cfRule>
  </conditionalFormatting>
  <conditionalFormatting sqref="A877:B882">
    <cfRule type="expression" dxfId="1179" priority="137">
      <formula>AND($B$883&lt;&gt;"",$A877&lt;&gt;"",ISNUMBER(SEARCH(LEFT($A877,1),SUBSTITUTE($G$875,"，",","))))</formula>
    </cfRule>
    <cfRule type="expression" dxfId="1178" priority="138">
      <formula>AND($B$883&lt;&gt;"",$A877&lt;&gt;"",ISNUMBER(SEARCH(LEFT($A877,1),SUBSTITUTE(UPPER($B$883),"，",","))),NOT(ISNUMBER(SEARCH(LEFT($A877,1),SUBSTITUTE($G$875,"，",",")))))</formula>
    </cfRule>
  </conditionalFormatting>
  <conditionalFormatting sqref="A890:B895">
    <cfRule type="expression" dxfId="1177" priority="139">
      <formula>AND($B$896&lt;&gt;"",$A890&lt;&gt;"",ISNUMBER(SEARCH(LEFT($A890,1),SUBSTITUTE($G$888,"，",","))))</formula>
    </cfRule>
    <cfRule type="expression" dxfId="1176" priority="140">
      <formula>AND($B$896&lt;&gt;"",$A890&lt;&gt;"",ISNUMBER(SEARCH(LEFT($A890,1),SUBSTITUTE(UPPER($B$896),"，",","))),NOT(ISNUMBER(SEARCH(LEFT($A890,1),SUBSTITUTE($G$888,"，",",")))))</formula>
    </cfRule>
  </conditionalFormatting>
  <conditionalFormatting sqref="A903:B908">
    <cfRule type="expression" dxfId="1175" priority="141">
      <formula>AND($B$909&lt;&gt;"",$A903&lt;&gt;"",ISNUMBER(SEARCH(LEFT($A903,1),SUBSTITUTE($G$901,"，",","))))</formula>
    </cfRule>
    <cfRule type="expression" dxfId="1174" priority="142">
      <formula>AND($B$909&lt;&gt;"",$A903&lt;&gt;"",ISNUMBER(SEARCH(LEFT($A903,1),SUBSTITUTE(UPPER($B$909),"，",","))),NOT(ISNUMBER(SEARCH(LEFT($A903,1),SUBSTITUTE($G$901,"，",",")))))</formula>
    </cfRule>
  </conditionalFormatting>
  <conditionalFormatting sqref="A916:B921">
    <cfRule type="expression" dxfId="1173" priority="143">
      <formula>AND($B$922&lt;&gt;"",$A916&lt;&gt;"",ISNUMBER(SEARCH(LEFT($A916,1),SUBSTITUTE($G$914,"，",","))))</formula>
    </cfRule>
    <cfRule type="expression" dxfId="1172" priority="144">
      <formula>AND($B$922&lt;&gt;"",$A916&lt;&gt;"",ISNUMBER(SEARCH(LEFT($A916,1),SUBSTITUTE(UPPER($B$922),"，",","))),NOT(ISNUMBER(SEARCH(LEFT($A916,1),SUBSTITUTE($G$914,"，",",")))))</formula>
    </cfRule>
  </conditionalFormatting>
  <conditionalFormatting sqref="A929:B934">
    <cfRule type="expression" dxfId="1171" priority="145">
      <formula>AND($B$935&lt;&gt;"",$A929&lt;&gt;"",ISNUMBER(SEARCH(LEFT($A929,1),SUBSTITUTE($G$927,"，",","))))</formula>
    </cfRule>
    <cfRule type="expression" dxfId="1170" priority="146">
      <formula>AND($B$935&lt;&gt;"",$A929&lt;&gt;"",ISNUMBER(SEARCH(LEFT($A929,1),SUBSTITUTE(UPPER($B$935),"，",","))),NOT(ISNUMBER(SEARCH(LEFT($A929,1),SUBSTITUTE($G$927,"，",",")))))</formula>
    </cfRule>
  </conditionalFormatting>
  <conditionalFormatting sqref="A942:B947">
    <cfRule type="expression" dxfId="1169" priority="147">
      <formula>AND($B$948&lt;&gt;"",$A942&lt;&gt;"",ISNUMBER(SEARCH(LEFT($A942,1),SUBSTITUTE($G$940,"，",","))))</formula>
    </cfRule>
    <cfRule type="expression" dxfId="1168" priority="148">
      <formula>AND($B$948&lt;&gt;"",$A942&lt;&gt;"",ISNUMBER(SEARCH(LEFT($A942,1),SUBSTITUTE(UPPER($B$948),"，",","))),NOT(ISNUMBER(SEARCH(LEFT($A942,1),SUBSTITUTE($G$940,"，",",")))))</formula>
    </cfRule>
  </conditionalFormatting>
  <conditionalFormatting sqref="A955:B960">
    <cfRule type="expression" dxfId="1167" priority="150">
      <formula>AND($B$961&lt;&gt;"",$A955&lt;&gt;"",ISNUMBER(SEARCH(LEFT($A955,1),SUBSTITUTE(UPPER($B$961),"，",","))),NOT(ISNUMBER(SEARCH(LEFT($A955,1),SUBSTITUTE($G$953,"，",",")))))</formula>
    </cfRule>
    <cfRule type="expression" dxfId="1166" priority="149">
      <formula>AND($B$961&lt;&gt;"",$A955&lt;&gt;"",ISNUMBER(SEARCH(LEFT($A955,1),SUBSTITUTE($G$953,"，",","))))</formula>
    </cfRule>
  </conditionalFormatting>
  <conditionalFormatting sqref="A968:B973">
    <cfRule type="expression" dxfId="1165" priority="151">
      <formula>AND($B$974&lt;&gt;"",$A968&lt;&gt;"",ISNUMBER(SEARCH(LEFT($A968,1),SUBSTITUTE($G$966,"，",","))))</formula>
    </cfRule>
    <cfRule type="expression" dxfId="1164" priority="152">
      <formula>AND($B$974&lt;&gt;"",$A968&lt;&gt;"",ISNUMBER(SEARCH(LEFT($A968,1),SUBSTITUTE(UPPER($B$974),"，",","))),NOT(ISNUMBER(SEARCH(LEFT($A968,1),SUBSTITUTE($G$966,"，",",")))))</formula>
    </cfRule>
  </conditionalFormatting>
  <conditionalFormatting sqref="A981:B986">
    <cfRule type="expression" dxfId="1163" priority="153">
      <formula>AND($B$987&lt;&gt;"",$A981&lt;&gt;"",ISNUMBER(SEARCH(LEFT($A981,1),SUBSTITUTE($G$979,"，",","))))</formula>
    </cfRule>
    <cfRule type="expression" dxfId="1162" priority="154">
      <formula>AND($B$987&lt;&gt;"",$A981&lt;&gt;"",ISNUMBER(SEARCH(LEFT($A981,1),SUBSTITUTE(UPPER($B$987),"，",","))),NOT(ISNUMBER(SEARCH(LEFT($A981,1),SUBSTITUTE($G$979,"，",",")))))</formula>
    </cfRule>
  </conditionalFormatting>
  <conditionalFormatting sqref="A994:B999">
    <cfRule type="expression" dxfId="1161" priority="155">
      <formula>AND($B$1000&lt;&gt;"",$A994&lt;&gt;"",ISNUMBER(SEARCH(LEFT($A994,1),SUBSTITUTE($G$992,"，",","))))</formula>
    </cfRule>
    <cfRule type="expression" dxfId="1160" priority="156">
      <formula>AND($B$1000&lt;&gt;"",$A994&lt;&gt;"",ISNUMBER(SEARCH(LEFT($A994,1),SUBSTITUTE(UPPER($B$1000),"，",","))),NOT(ISNUMBER(SEARCH(LEFT($A994,1),SUBSTITUTE($G$992,"，",",")))))</formula>
    </cfRule>
  </conditionalFormatting>
  <conditionalFormatting sqref="A1007:B1012">
    <cfRule type="expression" dxfId="1159" priority="157">
      <formula>AND($B$1013&lt;&gt;"",$A1007&lt;&gt;"",ISNUMBER(SEARCH(LEFT($A1007,1),SUBSTITUTE($G$1005,"，",","))))</formula>
    </cfRule>
    <cfRule type="expression" dxfId="1158" priority="158">
      <formula>AND($B$1013&lt;&gt;"",$A1007&lt;&gt;"",ISNUMBER(SEARCH(LEFT($A1007,1),SUBSTITUTE(UPPER($B$1013),"，",","))),NOT(ISNUMBER(SEARCH(LEFT($A1007,1),SUBSTITUTE($G$1005,"，",",")))))</formula>
    </cfRule>
  </conditionalFormatting>
  <conditionalFormatting sqref="A1020:B1025">
    <cfRule type="expression" dxfId="1157" priority="159">
      <formula>AND($B$1026&lt;&gt;"",$A1020&lt;&gt;"",ISNUMBER(SEARCH(LEFT($A1020,1),SUBSTITUTE($G$1018,"，",","))))</formula>
    </cfRule>
    <cfRule type="expression" dxfId="1156" priority="160">
      <formula>AND($B$1026&lt;&gt;"",$A1020&lt;&gt;"",ISNUMBER(SEARCH(LEFT($A1020,1),SUBSTITUTE(UPPER($B$1026),"，",","))),NOT(ISNUMBER(SEARCH(LEFT($A1020,1),SUBSTITUTE($G$1018,"，",",")))))</formula>
    </cfRule>
  </conditionalFormatting>
  <conditionalFormatting sqref="A1033:B1038">
    <cfRule type="expression" dxfId="1155" priority="161">
      <formula>AND($B$1039&lt;&gt;"",$A1033&lt;&gt;"",ISNUMBER(SEARCH(LEFT($A1033,1),SUBSTITUTE($G$1031,"，",","))))</formula>
    </cfRule>
    <cfRule type="expression" dxfId="1154" priority="162">
      <formula>AND($B$1039&lt;&gt;"",$A1033&lt;&gt;"",ISNUMBER(SEARCH(LEFT($A1033,1),SUBSTITUTE(UPPER($B$1039),"，",","))),NOT(ISNUMBER(SEARCH(LEFT($A1033,1),SUBSTITUTE($G$1031,"，",",")))))</formula>
    </cfRule>
  </conditionalFormatting>
  <conditionalFormatting sqref="A1046:B1051">
    <cfRule type="expression" dxfId="1153" priority="163">
      <formula>AND($B$1052&lt;&gt;"",$A1046&lt;&gt;"",ISNUMBER(SEARCH(LEFT($A1046,1),SUBSTITUTE($G$1044,"，",","))))</formula>
    </cfRule>
    <cfRule type="expression" dxfId="1152" priority="164">
      <formula>AND($B$1052&lt;&gt;"",$A1046&lt;&gt;"",ISNUMBER(SEARCH(LEFT($A1046,1),SUBSTITUTE(UPPER($B$1052),"，",","))),NOT(ISNUMBER(SEARCH(LEFT($A1046,1),SUBSTITUTE($G$1044,"，",",")))))</formula>
    </cfRule>
  </conditionalFormatting>
  <conditionalFormatting sqref="A1059:B1064">
    <cfRule type="expression" dxfId="1151" priority="165">
      <formula>AND($B$1065&lt;&gt;"",$A1059&lt;&gt;"",ISNUMBER(SEARCH(LEFT($A1059,1),SUBSTITUTE($G$1057,"，",","))))</formula>
    </cfRule>
    <cfRule type="expression" dxfId="1150" priority="166">
      <formula>AND($B$1065&lt;&gt;"",$A1059&lt;&gt;"",ISNUMBER(SEARCH(LEFT($A1059,1),SUBSTITUTE(UPPER($B$1065),"，",","))),NOT(ISNUMBER(SEARCH(LEFT($A1059,1),SUBSTITUTE($G$1057,"，",",")))))</formula>
    </cfRule>
  </conditionalFormatting>
  <conditionalFormatting sqref="A1072:B1077">
    <cfRule type="expression" dxfId="1149" priority="167">
      <formula>AND($B$1078&lt;&gt;"",$A1072&lt;&gt;"",ISNUMBER(SEARCH(LEFT($A1072,1),SUBSTITUTE($G$1070,"，",","))))</formula>
    </cfRule>
    <cfRule type="expression" dxfId="1148" priority="168">
      <formula>AND($B$1078&lt;&gt;"",$A1072&lt;&gt;"",ISNUMBER(SEARCH(LEFT($A1072,1),SUBSTITUTE(UPPER($B$1078),"，",","))),NOT(ISNUMBER(SEARCH(LEFT($A1072,1),SUBSTITUTE($G$1070,"，",",")))))</formula>
    </cfRule>
  </conditionalFormatting>
  <conditionalFormatting sqref="A1085:B1090">
    <cfRule type="expression" dxfId="1147" priority="169">
      <formula>AND($B$1091&lt;&gt;"",$A1085&lt;&gt;"",ISNUMBER(SEARCH(LEFT($A1085,1),SUBSTITUTE($G$1083,"，",","))))</formula>
    </cfRule>
    <cfRule type="expression" dxfId="1146" priority="170">
      <formula>AND($B$1091&lt;&gt;"",$A1085&lt;&gt;"",ISNUMBER(SEARCH(LEFT($A1085,1),SUBSTITUTE(UPPER($B$1091),"，",","))),NOT(ISNUMBER(SEARCH(LEFT($A1085,1),SUBSTITUTE($G$1083,"，",",")))))</formula>
    </cfRule>
  </conditionalFormatting>
  <conditionalFormatting sqref="A1098:B1103">
    <cfRule type="expression" dxfId="1145" priority="171">
      <formula>AND($B$1104&lt;&gt;"",$A1098&lt;&gt;"",ISNUMBER(SEARCH(LEFT($A1098,1),SUBSTITUTE($G$1096,"，",","))))</formula>
    </cfRule>
    <cfRule type="expression" dxfId="1144" priority="172">
      <formula>AND($B$1104&lt;&gt;"",$A1098&lt;&gt;"",ISNUMBER(SEARCH(LEFT($A1098,1),SUBSTITUTE(UPPER($B$1104),"，",","))),NOT(ISNUMBER(SEARCH(LEFT($A1098,1),SUBSTITUTE($G$1096,"，",",")))))</formula>
    </cfRule>
  </conditionalFormatting>
  <conditionalFormatting sqref="A1111:B1116">
    <cfRule type="expression" dxfId="1143" priority="173">
      <formula>AND($B$1117&lt;&gt;"",$A1111&lt;&gt;"",ISNUMBER(SEARCH(LEFT($A1111,1),SUBSTITUTE($G$1109,"，",","))))</formula>
    </cfRule>
    <cfRule type="expression" dxfId="1142" priority="174">
      <formula>AND($B$1117&lt;&gt;"",$A1111&lt;&gt;"",ISNUMBER(SEARCH(LEFT($A1111,1),SUBSTITUTE(UPPER($B$1117),"，",","))),NOT(ISNUMBER(SEARCH(LEFT($A1111,1),SUBSTITUTE($G$1109,"，",",")))))</formula>
    </cfRule>
  </conditionalFormatting>
  <conditionalFormatting sqref="A1124:B1129">
    <cfRule type="expression" dxfId="1141" priority="175">
      <formula>AND($B$1130&lt;&gt;"",$A1124&lt;&gt;"",ISNUMBER(SEARCH(LEFT($A1124,1),SUBSTITUTE($G$1122,"，",","))))</formula>
    </cfRule>
    <cfRule type="expression" dxfId="1140" priority="176">
      <formula>AND($B$1130&lt;&gt;"",$A1124&lt;&gt;"",ISNUMBER(SEARCH(LEFT($A1124,1),SUBSTITUTE(UPPER($B$1130),"，",","))),NOT(ISNUMBER(SEARCH(LEFT($A1124,1),SUBSTITUTE($G$1122,"，",",")))))</formula>
    </cfRule>
  </conditionalFormatting>
  <conditionalFormatting sqref="A1137:B1142">
    <cfRule type="expression" dxfId="1139" priority="177">
      <formula>AND($B$1143&lt;&gt;"",$A1137&lt;&gt;"",ISNUMBER(SEARCH(LEFT($A1137,1),SUBSTITUTE($G$1135,"，",","))))</formula>
    </cfRule>
    <cfRule type="expression" dxfId="1138" priority="178">
      <formula>AND($B$1143&lt;&gt;"",$A1137&lt;&gt;"",ISNUMBER(SEARCH(LEFT($A1137,1),SUBSTITUTE(UPPER($B$1143),"，",","))),NOT(ISNUMBER(SEARCH(LEFT($A1137,1),SUBSTITUTE($G$1135,"，",",")))))</formula>
    </cfRule>
  </conditionalFormatting>
  <conditionalFormatting sqref="A1150:B1155">
    <cfRule type="expression" dxfId="1137" priority="179">
      <formula>AND($B$1156&lt;&gt;"",$A1150&lt;&gt;"",ISNUMBER(SEARCH(LEFT($A1150,1),SUBSTITUTE($G$1148,"，",","))))</formula>
    </cfRule>
    <cfRule type="expression" dxfId="1136" priority="180">
      <formula>AND($B$1156&lt;&gt;"",$A1150&lt;&gt;"",ISNUMBER(SEARCH(LEFT($A1150,1),SUBSTITUTE(UPPER($B$1156),"，",","))),NOT(ISNUMBER(SEARCH(LEFT($A1150,1),SUBSTITUTE($G$1148,"，",",")))))</formula>
    </cfRule>
  </conditionalFormatting>
  <conditionalFormatting sqref="A1163:B1168">
    <cfRule type="expression" dxfId="1135" priority="181">
      <formula>AND($B$1169&lt;&gt;"",$A1163&lt;&gt;"",ISNUMBER(SEARCH(LEFT($A1163,1),SUBSTITUTE($G$1161,"，",","))))</formula>
    </cfRule>
    <cfRule type="expression" dxfId="1134" priority="182">
      <formula>AND($B$1169&lt;&gt;"",$A1163&lt;&gt;"",ISNUMBER(SEARCH(LEFT($A1163,1),SUBSTITUTE(UPPER($B$1169),"，",","))),NOT(ISNUMBER(SEARCH(LEFT($A1163,1),SUBSTITUTE($G$1161,"，",",")))))</formula>
    </cfRule>
  </conditionalFormatting>
  <conditionalFormatting sqref="A1176:B1181">
    <cfRule type="expression" dxfId="1133" priority="183">
      <formula>AND($B$1182&lt;&gt;"",$A1176&lt;&gt;"",ISNUMBER(SEARCH(LEFT($A1176,1),SUBSTITUTE($G$1174,"，",","))))</formula>
    </cfRule>
    <cfRule type="expression" dxfId="1132" priority="184">
      <formula>AND($B$1182&lt;&gt;"",$A1176&lt;&gt;"",ISNUMBER(SEARCH(LEFT($A1176,1),SUBSTITUTE(UPPER($B$1182),"，",","))),NOT(ISNUMBER(SEARCH(LEFT($A1176,1),SUBSTITUTE($G$1174,"，",",")))))</formula>
    </cfRule>
  </conditionalFormatting>
  <conditionalFormatting sqref="A1189:B1194">
    <cfRule type="expression" dxfId="1131" priority="185">
      <formula>AND($B$1195&lt;&gt;"",$A1189&lt;&gt;"",ISNUMBER(SEARCH(LEFT($A1189,1),SUBSTITUTE($G$1187,"，",","))))</formula>
    </cfRule>
    <cfRule type="expression" dxfId="1130" priority="186">
      <formula>AND($B$1195&lt;&gt;"",$A1189&lt;&gt;"",ISNUMBER(SEARCH(LEFT($A1189,1),SUBSTITUTE(UPPER($B$1195),"，",","))),NOT(ISNUMBER(SEARCH(LEFT($A1189,1),SUBSTITUTE($G$1187,"，",",")))))</formula>
    </cfRule>
  </conditionalFormatting>
  <conditionalFormatting sqref="A1202:B1207">
    <cfRule type="expression" dxfId="1129" priority="187">
      <formula>AND($B$1208&lt;&gt;"",$A1202&lt;&gt;"",ISNUMBER(SEARCH(LEFT($A1202,1),SUBSTITUTE($G$1200,"，",","))))</formula>
    </cfRule>
    <cfRule type="expression" dxfId="1128" priority="188">
      <formula>AND($B$1208&lt;&gt;"",$A1202&lt;&gt;"",ISNUMBER(SEARCH(LEFT($A1202,1),SUBSTITUTE(UPPER($B$1208),"，",","))),NOT(ISNUMBER(SEARCH(LEFT($A1202,1),SUBSTITUTE($G$1200,"，",",")))))</formula>
    </cfRule>
  </conditionalFormatting>
  <conditionalFormatting sqref="A1215:B1220">
    <cfRule type="expression" dxfId="1127" priority="189">
      <formula>AND($B$1221&lt;&gt;"",$A1215&lt;&gt;"",ISNUMBER(SEARCH(LEFT($A1215,1),SUBSTITUTE($G$1213,"，",","))))</formula>
    </cfRule>
    <cfRule type="expression" dxfId="1126" priority="190">
      <formula>AND($B$1221&lt;&gt;"",$A1215&lt;&gt;"",ISNUMBER(SEARCH(LEFT($A1215,1),SUBSTITUTE(UPPER($B$1221),"，",","))),NOT(ISNUMBER(SEARCH(LEFT($A1215,1),SUBSTITUTE($G$1213,"，",",")))))</formula>
    </cfRule>
  </conditionalFormatting>
  <conditionalFormatting sqref="A1228:B1233">
    <cfRule type="expression" dxfId="1125" priority="191">
      <formula>AND($B$1234&lt;&gt;"",$A1228&lt;&gt;"",ISNUMBER(SEARCH(LEFT($A1228,1),SUBSTITUTE($G$1226,"，",","))))</formula>
    </cfRule>
    <cfRule type="expression" dxfId="1124" priority="192">
      <formula>AND($B$1234&lt;&gt;"",$A1228&lt;&gt;"",ISNUMBER(SEARCH(LEFT($A1228,1),SUBSTITUTE(UPPER($B$1234),"，",","))),NOT(ISNUMBER(SEARCH(LEFT($A1228,1),SUBSTITUTE($G$1226,"，",",")))))</formula>
    </cfRule>
  </conditionalFormatting>
  <conditionalFormatting sqref="A1241:B1246">
    <cfRule type="expression" dxfId="1123" priority="193">
      <formula>AND($B$1247&lt;&gt;"",$A1241&lt;&gt;"",ISNUMBER(SEARCH(LEFT($A1241,1),SUBSTITUTE($G$1239,"，",","))))</formula>
    </cfRule>
    <cfRule type="expression" dxfId="1122" priority="194">
      <formula>AND($B$1247&lt;&gt;"",$A1241&lt;&gt;"",ISNUMBER(SEARCH(LEFT($A1241,1),SUBSTITUTE(UPPER($B$1247),"，",","))),NOT(ISNUMBER(SEARCH(LEFT($A1241,1),SUBSTITUTE($G$1239,"，",",")))))</formula>
    </cfRule>
  </conditionalFormatting>
  <conditionalFormatting sqref="A1254:B1259">
    <cfRule type="expression" dxfId="1121" priority="195">
      <formula>AND($B$1260&lt;&gt;"",$A1254&lt;&gt;"",ISNUMBER(SEARCH(LEFT($A1254,1),SUBSTITUTE($G$1252,"，",","))))</formula>
    </cfRule>
    <cfRule type="expression" dxfId="1120" priority="196">
      <formula>AND($B$1260&lt;&gt;"",$A1254&lt;&gt;"",ISNUMBER(SEARCH(LEFT($A1254,1),SUBSTITUTE(UPPER($B$1260),"，",","))),NOT(ISNUMBER(SEARCH(LEFT($A1254,1),SUBSTITUTE($G$1252,"，",",")))))</formula>
    </cfRule>
  </conditionalFormatting>
  <conditionalFormatting sqref="A1267:B1272">
    <cfRule type="expression" dxfId="1119" priority="197">
      <formula>AND($B$1273&lt;&gt;"",$A1267&lt;&gt;"",ISNUMBER(SEARCH(LEFT($A1267,1),SUBSTITUTE($G$1265,"，",","))))</formula>
    </cfRule>
    <cfRule type="expression" dxfId="1118" priority="198">
      <formula>AND($B$1273&lt;&gt;"",$A1267&lt;&gt;"",ISNUMBER(SEARCH(LEFT($A1267,1),SUBSTITUTE(UPPER($B$1273),"，",","))),NOT(ISNUMBER(SEARCH(LEFT($A1267,1),SUBSTITUTE($G$1265,"，",",")))))</formula>
    </cfRule>
  </conditionalFormatting>
  <conditionalFormatting sqref="A1280:B1285">
    <cfRule type="expression" dxfId="1117" priority="199">
      <formula>AND($B$1286&lt;&gt;"",$A1280&lt;&gt;"",ISNUMBER(SEARCH(LEFT($A1280,1),SUBSTITUTE($G$1278,"，",","))))</formula>
    </cfRule>
    <cfRule type="expression" dxfId="1116" priority="200">
      <formula>AND($B$1286&lt;&gt;"",$A1280&lt;&gt;"",ISNUMBER(SEARCH(LEFT($A1280,1),SUBSTITUTE(UPPER($B$1286),"，",","))),NOT(ISNUMBER(SEARCH(LEFT($A1280,1),SUBSTITUTE($G$1278,"，",",")))))</formula>
    </cfRule>
  </conditionalFormatting>
  <conditionalFormatting sqref="A1293:B1298">
    <cfRule type="expression" dxfId="1115" priority="201">
      <formula>AND($B$1299&lt;&gt;"",$A1293&lt;&gt;"",ISNUMBER(SEARCH(LEFT($A1293,1),SUBSTITUTE($G$1291,"，",","))))</formula>
    </cfRule>
    <cfRule type="expression" dxfId="1114" priority="202">
      <formula>AND($B$1299&lt;&gt;"",$A1293&lt;&gt;"",ISNUMBER(SEARCH(LEFT($A1293,1),SUBSTITUTE(UPPER($B$1299),"，",","))),NOT(ISNUMBER(SEARCH(LEFT($A1293,1),SUBSTITUTE($G$1291,"，",",")))))</formula>
    </cfRule>
  </conditionalFormatting>
  <conditionalFormatting sqref="B52:C53">
    <cfRule type="expression" dxfId="1113" priority="2">
      <formula>AND($D52&lt;&gt;"",OR($A52="A:",$A52="B:",$A52="C:",$A52="D:",$A52="E:",$A52="F:"),ISNUMBER(SEARCH(LEFT($A52,1),SUBSTITUTE(SUBSTITUTE(SUBSTITUTE($D52," ",""),"、",","),"，",","))),NOT(ISNUMBER(SEARCH(LEFT($A52,1),SUBSTITUTE(SUBSTITUTE(SUBSTITUTE($G52," ",""),"、",","),"，",",")))))</formula>
    </cfRule>
    <cfRule type="expression" dxfId="1112" priority="1">
      <formula>AND($D52&lt;&gt;"",OR($A52="A:",$A52="B:",$A52="C:",$A52="D:",$A52="E:",$A52="F:"),ISNUMBER(SEARCH(LEFT($A52,1),SUBSTITUTE(SUBSTITUTE(SUBSTITUTE($G52," ",""),"、",","),"，",","))))</formula>
    </cfRule>
  </conditionalFormatting>
  <dataValidations count="1">
    <dataValidation type="list" allowBlank="1" showInputMessage="1" showErrorMessage="1" sqref="B12 B25 B38 B51 B64 B77 B90 B103 B116 B129 B142 B155 B168 B181 B194 B207 B220 B233 B246 B259 B272 B285 B298 B311 B324 B337 B350 B363 B376 B389 B402 B415 B428 B441 B454 B467 B480 B493 B506 B519 B532 B545 B558 B571 B584 B597 B610 B623 B636 B649 B662 B675 B688 B701 B714 B727 B740 B753 B766 B779 B792 B805 B818 B831 B844 B857 B870 B883 B896 B909 B922 B935 B948 B961 B974 B987 B1000 B1013 B1026 B1039 B1052 B1065 B1078 B1091 B1104 B1117 B1130 B1143 B1156 B1169 B1182 B1195 B1208 B1221 B1234 B1247 B1260 B1273 B1286 B1299" xr:uid="{67F2250B-49D0-4DDF-9F6D-0B3CC95298A8}">
      <formula1>"A,B,C,D,E,F"</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D197E-5B5B-4863-A19E-594A49921117}">
  <dimension ref="A1:H1304"/>
  <sheetViews>
    <sheetView workbookViewId="0">
      <pane ySplit="3" topLeftCell="A12" activePane="bottomLeft" state="frozen"/>
      <selection pane="bottomLeft" activeCell="B22" sqref="B22:C22"/>
    </sheetView>
  </sheetViews>
  <sheetFormatPr defaultRowHeight="14.25"/>
  <cols>
    <col min="1" max="1" width="11.75" customWidth="1"/>
    <col min="2" max="2" width="13" customWidth="1"/>
    <col min="3" max="3" width="166.75" customWidth="1"/>
    <col min="4" max="8" width="0" hidden="1" customWidth="1"/>
  </cols>
  <sheetData>
    <row r="1" spans="1:8" ht="25.5" customHeight="1" thickBot="1">
      <c r="A1" s="84" t="s">
        <v>5738</v>
      </c>
      <c r="B1" s="84"/>
      <c r="C1" s="84"/>
      <c r="D1" s="46"/>
      <c r="E1" s="46"/>
      <c r="F1" s="46"/>
      <c r="G1" s="46"/>
      <c r="H1" s="46"/>
    </row>
    <row r="2" spans="1:8" ht="19.5" customHeight="1" thickBot="1">
      <c r="A2" s="85" t="s">
        <v>20</v>
      </c>
      <c r="B2" s="85"/>
      <c r="C2" s="86"/>
      <c r="D2" s="46"/>
      <c r="E2" s="46"/>
      <c r="F2" s="46"/>
      <c r="G2" s="46"/>
      <c r="H2" s="46"/>
    </row>
    <row r="3" spans="1:8" ht="19.5" customHeight="1" thickBot="1">
      <c r="A3" s="87" t="str" cm="1">
        <f t="array" ref="A3">_xlfn.LET(_xlpm.ans,SUMPRODUCT(($A$4:$A$1304="你的答案")*($B$4:$B$1304&lt;&gt;"")),_xlpm.corr,SUMPRODUCT(($A$4:$A$1304="结果")*($B$4:$B$1304="✅正确")),_xlpm.total,100,_xlpm.rate,IF(_xlpm.ans=0,0,_xlpm.corr/_xlpm.ans),"📊 进度：已作答 "&amp;_xlpm.ans&amp;"/"&amp;_xlpm.total&amp;" ｜ 正确 "&amp;_xlpm.corr&amp;" ｜ 正确率 "&amp;TEXT(_xlpm.rate,"0.0%"))</f>
        <v>📊 进度：已作答 0/100 ｜ 正确 0 ｜ 正确率 0.0%</v>
      </c>
      <c r="B3" s="87"/>
      <c r="C3" s="88"/>
      <c r="D3" s="46"/>
      <c r="E3" s="46"/>
      <c r="F3" s="46"/>
      <c r="G3" s="46"/>
      <c r="H3" s="46"/>
    </row>
    <row r="4" spans="1:8" ht="58.5" customHeight="1" thickTop="1" thickBot="1">
      <c r="A4" s="8" t="s">
        <v>5426</v>
      </c>
      <c r="B4" s="56" t="s">
        <v>5427</v>
      </c>
      <c r="C4" s="73"/>
      <c r="D4" s="6"/>
      <c r="E4" s="6"/>
      <c r="F4" s="6">
        <v>601</v>
      </c>
      <c r="G4" s="6" t="s">
        <v>18</v>
      </c>
      <c r="H4" s="6" t="s">
        <v>5428</v>
      </c>
    </row>
    <row r="5" spans="1:8" ht="18.75" customHeight="1">
      <c r="A5" s="9"/>
      <c r="B5" s="74"/>
      <c r="C5" s="75"/>
      <c r="D5" s="6"/>
      <c r="E5" s="6"/>
      <c r="F5" s="6"/>
      <c r="G5" s="6"/>
      <c r="H5" s="6"/>
    </row>
    <row r="6" spans="1:8" ht="18.75" customHeight="1">
      <c r="A6" s="10" t="s">
        <v>107</v>
      </c>
      <c r="B6" s="64" t="s">
        <v>5429</v>
      </c>
      <c r="C6" s="65"/>
      <c r="D6" s="6"/>
      <c r="E6" s="6"/>
      <c r="F6" s="6"/>
      <c r="G6" s="6"/>
      <c r="H6" s="6"/>
    </row>
    <row r="7" spans="1:8" ht="18.75" customHeight="1">
      <c r="A7" s="10" t="s">
        <v>108</v>
      </c>
      <c r="B7" s="64" t="s">
        <v>5430</v>
      </c>
      <c r="C7" s="65"/>
      <c r="D7" s="6"/>
      <c r="E7" s="6"/>
      <c r="F7" s="6"/>
      <c r="G7" s="6"/>
      <c r="H7" s="6"/>
    </row>
    <row r="8" spans="1:8" ht="18.75" customHeight="1">
      <c r="A8" s="10" t="s">
        <v>109</v>
      </c>
      <c r="B8" s="64" t="s">
        <v>5431</v>
      </c>
      <c r="C8" s="65"/>
      <c r="D8" s="6"/>
      <c r="E8" s="6"/>
      <c r="F8" s="6"/>
      <c r="G8" s="6"/>
      <c r="H8" s="6"/>
    </row>
    <row r="9" spans="1:8" ht="18.75" customHeight="1">
      <c r="A9" s="10" t="s">
        <v>110</v>
      </c>
      <c r="B9" s="64" t="s">
        <v>5432</v>
      </c>
      <c r="C9" s="65"/>
      <c r="D9" s="6"/>
      <c r="E9" s="6"/>
      <c r="F9" s="6"/>
      <c r="G9" s="6"/>
      <c r="H9" s="6"/>
    </row>
    <row r="10" spans="1:8" ht="18.75" customHeight="1">
      <c r="A10" s="10"/>
      <c r="B10" s="62"/>
      <c r="C10" s="63"/>
      <c r="D10" s="6"/>
      <c r="E10" s="6"/>
      <c r="F10" s="6"/>
      <c r="G10" s="6"/>
      <c r="H10" s="6"/>
    </row>
    <row r="11" spans="1:8" ht="18.75" customHeight="1" thickBot="1">
      <c r="A11" s="10"/>
      <c r="B11" s="66"/>
      <c r="C11" s="67"/>
      <c r="D11" s="6"/>
      <c r="E11" s="6"/>
      <c r="F11" s="6"/>
      <c r="G11" s="6"/>
      <c r="H11" s="6"/>
    </row>
    <row r="12" spans="1:8" ht="18.75" customHeight="1" thickBot="1">
      <c r="A12" s="11" t="s">
        <v>111</v>
      </c>
      <c r="B12" s="25"/>
      <c r="C12" s="7"/>
      <c r="D12" s="6"/>
      <c r="E12" s="6"/>
      <c r="F12" s="6"/>
      <c r="G12" s="6"/>
      <c r="H12" s="6"/>
    </row>
    <row r="13" spans="1:8" ht="18.75" customHeight="1">
      <c r="A13" s="10" t="s">
        <v>112</v>
      </c>
      <c r="B13" s="34" t="str">
        <f>_xlfn.LET(_xlpm.inp,$B$12,_xlpm.nInp,_xlfn.LET(_xlpm.raw,UPPER(TRIM($B$12)),_xlpm.clean,SUBSTITUTE(SUBSTITUTE(SUBSTITUTE(SUBSTITUTE(SUBSTITUTE(_xlpm.raw,"，",","),"、",","),"；",","),"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 s="19"/>
      <c r="D13" s="6"/>
      <c r="E13" s="6"/>
      <c r="F13" s="6"/>
      <c r="G13" s="6"/>
      <c r="H13" s="6"/>
    </row>
    <row r="14" spans="1:8" ht="18.75" customHeight="1">
      <c r="A14" s="10" t="s">
        <v>113</v>
      </c>
      <c r="B14" s="35" t="str">
        <f>_xlfn.LET(_xlpm.inp,$B$12,_xlpm.nStd,_xlfn.LET(_xlpm.raw,UPPER(TRIM($G$4)),_xlpm.clean,SUBSTITUTE(SUBSTITUTE(SUBSTITUTE(SUBSTITUTE(SUBSTITUTE(_xlpm.raw,"，",","),"、",","),"；",","),"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 s="18"/>
      <c r="D14" s="6"/>
      <c r="E14" s="6"/>
      <c r="F14" s="6"/>
      <c r="G14" s="6"/>
      <c r="H14" s="6"/>
    </row>
    <row r="15" spans="1:8" ht="64.5" customHeight="1">
      <c r="A15" s="37" t="s">
        <v>114</v>
      </c>
      <c r="B15" s="52" t="str">
        <f>_xlfn.LET(_xlpm.inp,$B$12,_xlpm.p,$H$4,IF(OR(LEN(TRIM(_xlpm.inp))=0,LEN(TRIM(_xlpm.p))=0,_xlpm.p=0),"",_xlpm.p))</f>
        <v/>
      </c>
      <c r="C15" s="53"/>
      <c r="D15" s="6"/>
      <c r="E15" s="6"/>
      <c r="F15" s="6"/>
      <c r="G15" s="6"/>
      <c r="H15" s="6"/>
    </row>
    <row r="16" spans="1:8" ht="18.75" customHeight="1" thickBot="1">
      <c r="A16" s="12"/>
      <c r="B16" s="54"/>
      <c r="C16" s="55"/>
      <c r="D16" s="6"/>
      <c r="E16" s="6"/>
      <c r="F16" s="6"/>
      <c r="G16" s="6"/>
      <c r="H16" s="6"/>
    </row>
    <row r="17" spans="1:8" ht="58.5" customHeight="1" thickTop="1" thickBot="1">
      <c r="A17" s="8" t="s">
        <v>5433</v>
      </c>
      <c r="B17" s="56" t="s">
        <v>5434</v>
      </c>
      <c r="C17" s="57"/>
      <c r="D17" s="6"/>
      <c r="E17" s="6"/>
      <c r="F17" s="6">
        <v>602</v>
      </c>
      <c r="G17" s="6" t="s">
        <v>5435</v>
      </c>
      <c r="H17" s="6" t="s">
        <v>5436</v>
      </c>
    </row>
    <row r="18" spans="1:8" ht="18.75" customHeight="1">
      <c r="A18" s="13"/>
      <c r="B18" s="58"/>
      <c r="C18" s="59"/>
      <c r="D18" s="6"/>
      <c r="E18" s="6"/>
      <c r="F18" s="6"/>
      <c r="G18" s="6"/>
      <c r="H18" s="6"/>
    </row>
    <row r="19" spans="1:8" ht="18.75" customHeight="1">
      <c r="A19" s="14" t="s">
        <v>107</v>
      </c>
      <c r="B19" s="60" t="s">
        <v>5437</v>
      </c>
      <c r="C19" s="61"/>
      <c r="D19" s="6"/>
      <c r="E19" s="6"/>
      <c r="F19" s="6"/>
      <c r="G19" s="6"/>
      <c r="H19" s="6"/>
    </row>
    <row r="20" spans="1:8" ht="18.75" customHeight="1">
      <c r="A20" s="14" t="s">
        <v>108</v>
      </c>
      <c r="B20" s="60" t="s">
        <v>5438</v>
      </c>
      <c r="C20" s="61"/>
      <c r="D20" s="6"/>
      <c r="E20" s="6"/>
      <c r="F20" s="6"/>
      <c r="G20" s="6"/>
      <c r="H20" s="6"/>
    </row>
    <row r="21" spans="1:8" ht="18.75" customHeight="1">
      <c r="A21" s="14" t="s">
        <v>109</v>
      </c>
      <c r="B21" s="60" t="s">
        <v>4858</v>
      </c>
      <c r="C21" s="61"/>
      <c r="D21" s="6"/>
      <c r="E21" s="6"/>
      <c r="F21" s="6"/>
      <c r="G21" s="6"/>
      <c r="H21" s="6"/>
    </row>
    <row r="22" spans="1:8" ht="18.75" customHeight="1">
      <c r="A22" s="14" t="s">
        <v>110</v>
      </c>
      <c r="B22" s="60" t="s">
        <v>5439</v>
      </c>
      <c r="C22" s="61"/>
      <c r="D22" s="6"/>
      <c r="E22" s="6"/>
      <c r="F22" s="6"/>
      <c r="G22" s="6"/>
      <c r="H22" s="6"/>
    </row>
    <row r="23" spans="1:8" ht="18.75" customHeight="1">
      <c r="A23" s="14" t="s">
        <v>128</v>
      </c>
      <c r="B23" s="62" t="s">
        <v>5440</v>
      </c>
      <c r="C23" s="63"/>
      <c r="D23" s="6"/>
      <c r="E23" s="6"/>
      <c r="F23" s="6"/>
      <c r="G23" s="6"/>
      <c r="H23" s="6"/>
    </row>
    <row r="24" spans="1:8" ht="18.75" customHeight="1" thickBot="1">
      <c r="A24" s="14"/>
      <c r="B24" s="66"/>
      <c r="C24" s="67"/>
      <c r="D24" s="6"/>
      <c r="E24" s="6"/>
      <c r="F24" s="6"/>
      <c r="G24" s="6"/>
      <c r="H24" s="6"/>
    </row>
    <row r="25" spans="1:8" ht="18.75" customHeight="1" thickBot="1">
      <c r="A25" s="11" t="s">
        <v>111</v>
      </c>
      <c r="B25" s="25"/>
      <c r="C25" s="7"/>
      <c r="D25" s="6"/>
      <c r="E25" s="6"/>
      <c r="F25" s="6"/>
      <c r="G25" s="6"/>
      <c r="H25" s="6"/>
    </row>
    <row r="26" spans="1:8" ht="18.75" customHeight="1">
      <c r="A26" s="14" t="s">
        <v>112</v>
      </c>
      <c r="B26" s="34" t="str">
        <f>_xlfn.LET(_xlpm.inp,$B$25,_xlpm.nInp,_xlfn.LET(_xlpm.raw,UPPER(TRIM($B$25)),_xlpm.clean,SUBSTITUTE(SUBSTITUTE(SUBSTITUTE(SUBSTITUTE(SUBSTITUTE(_xlpm.raw,"，",","),"、",","),"；",","),"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 s="19"/>
      <c r="D26" s="6"/>
      <c r="E26" s="6"/>
      <c r="F26" s="6"/>
      <c r="G26" s="6"/>
      <c r="H26" s="6"/>
    </row>
    <row r="27" spans="1:8" ht="18.75" customHeight="1">
      <c r="A27" s="14" t="s">
        <v>113</v>
      </c>
      <c r="B27" s="35" t="str">
        <f>_xlfn.LET(_xlpm.inp,$B$25,_xlpm.nStd,_xlfn.LET(_xlpm.raw,UPPER(TRIM($G$17)),_xlpm.clean,SUBSTITUTE(SUBSTITUTE(SUBSTITUTE(SUBSTITUTE(SUBSTITUTE(_xlpm.raw,"，",","),"、",","),"；",","),"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 s="18"/>
      <c r="D27" s="6"/>
      <c r="E27" s="6"/>
      <c r="F27" s="6"/>
      <c r="G27" s="6"/>
      <c r="H27" s="6"/>
    </row>
    <row r="28" spans="1:8" ht="18.75" customHeight="1">
      <c r="A28" s="37" t="s">
        <v>114</v>
      </c>
      <c r="B28" s="52" t="str">
        <f>_xlfn.LET(_xlpm.inp,$B$25,_xlpm.p,$H$17,IF(OR(LEN(TRIM(_xlpm.inp))=0,LEN(TRIM(_xlpm.p))=0,_xlpm.p=0),"",_xlpm.p))</f>
        <v/>
      </c>
      <c r="C28" s="76"/>
      <c r="D28" s="6"/>
      <c r="E28" s="6"/>
      <c r="F28" s="6"/>
      <c r="G28" s="6"/>
      <c r="H28" s="6"/>
    </row>
    <row r="29" spans="1:8" ht="18.75" customHeight="1" thickBot="1">
      <c r="A29" s="15"/>
      <c r="B29" s="54"/>
      <c r="C29" s="55"/>
      <c r="D29" s="6"/>
      <c r="E29" s="6"/>
      <c r="F29" s="6"/>
      <c r="G29" s="6"/>
      <c r="H29" s="6"/>
    </row>
    <row r="30" spans="1:8" ht="58.5" customHeight="1" thickTop="1" thickBot="1">
      <c r="A30" s="8" t="s">
        <v>5441</v>
      </c>
      <c r="B30" s="56" t="s">
        <v>5442</v>
      </c>
      <c r="C30" s="57"/>
      <c r="D30" s="6"/>
      <c r="E30" s="6"/>
      <c r="F30" s="6">
        <v>603</v>
      </c>
      <c r="G30" s="6" t="s">
        <v>26</v>
      </c>
      <c r="H30" s="6" t="s">
        <v>5443</v>
      </c>
    </row>
    <row r="31" spans="1:8" ht="18.75" customHeight="1">
      <c r="A31" s="9"/>
      <c r="B31" s="74"/>
      <c r="C31" s="75"/>
      <c r="D31" s="6"/>
      <c r="E31" s="6"/>
      <c r="F31" s="6"/>
      <c r="G31" s="6"/>
      <c r="H31" s="6"/>
    </row>
    <row r="32" spans="1:8" ht="18.75" customHeight="1">
      <c r="A32" s="10" t="s">
        <v>107</v>
      </c>
      <c r="B32" s="64" t="s">
        <v>5444</v>
      </c>
      <c r="C32" s="65"/>
      <c r="D32" s="6"/>
      <c r="E32" s="6"/>
      <c r="F32" s="6"/>
      <c r="G32" s="6"/>
      <c r="H32" s="6"/>
    </row>
    <row r="33" spans="1:8" ht="18.75" customHeight="1">
      <c r="A33" s="10" t="s">
        <v>108</v>
      </c>
      <c r="B33" s="64" t="s">
        <v>5445</v>
      </c>
      <c r="C33" s="65"/>
      <c r="D33" s="6"/>
      <c r="E33" s="6"/>
      <c r="F33" s="6"/>
      <c r="G33" s="6"/>
      <c r="H33" s="6"/>
    </row>
    <row r="34" spans="1:8" ht="18.75" customHeight="1">
      <c r="A34" s="10" t="s">
        <v>109</v>
      </c>
      <c r="B34" s="64" t="s">
        <v>5446</v>
      </c>
      <c r="C34" s="65"/>
      <c r="D34" s="6"/>
      <c r="E34" s="6"/>
      <c r="F34" s="6"/>
      <c r="G34" s="6"/>
      <c r="H34" s="6"/>
    </row>
    <row r="35" spans="1:8" ht="18.75" customHeight="1">
      <c r="A35" s="10" t="s">
        <v>110</v>
      </c>
      <c r="B35" s="64" t="s">
        <v>5447</v>
      </c>
      <c r="C35" s="65"/>
      <c r="D35" s="6"/>
      <c r="E35" s="6"/>
      <c r="F35" s="6"/>
      <c r="G35" s="6"/>
      <c r="H35" s="6"/>
    </row>
    <row r="36" spans="1:8" ht="18.75" customHeight="1">
      <c r="A36" s="10"/>
      <c r="B36" s="62"/>
      <c r="C36" s="63"/>
      <c r="D36" s="6"/>
      <c r="E36" s="6"/>
      <c r="F36" s="6"/>
      <c r="G36" s="6"/>
      <c r="H36" s="6"/>
    </row>
    <row r="37" spans="1:8" ht="18.75" customHeight="1" thickBot="1">
      <c r="A37" s="10"/>
      <c r="B37" s="66"/>
      <c r="C37" s="67"/>
      <c r="D37" s="6"/>
      <c r="E37" s="6"/>
      <c r="F37" s="6"/>
      <c r="G37" s="6"/>
      <c r="H37" s="6"/>
    </row>
    <row r="38" spans="1:8" ht="18.75" customHeight="1" thickBot="1">
      <c r="A38" s="11" t="s">
        <v>111</v>
      </c>
      <c r="B38" s="25"/>
      <c r="C38" s="7"/>
      <c r="D38" s="6"/>
      <c r="E38" s="6"/>
      <c r="F38" s="6"/>
      <c r="G38" s="6"/>
      <c r="H38" s="6"/>
    </row>
    <row r="39" spans="1:8" ht="18.75" customHeight="1">
      <c r="A39" s="10" t="s">
        <v>112</v>
      </c>
      <c r="B39" s="34" t="str">
        <f>_xlfn.LET(_xlpm.inp,$B$38,_xlpm.nInp,_xlfn.LET(_xlpm.raw,UPPER(TRIM($B$38)),_xlpm.clean,SUBSTITUTE(SUBSTITUTE(SUBSTITUTE(SUBSTITUTE(SUBSTITUTE(_xlpm.raw,"，",","),"、",","),"；",","),"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 s="19"/>
      <c r="D39" s="6"/>
      <c r="E39" s="6"/>
      <c r="F39" s="6"/>
      <c r="G39" s="6"/>
      <c r="H39" s="6"/>
    </row>
    <row r="40" spans="1:8" ht="18.75" customHeight="1">
      <c r="A40" s="10" t="s">
        <v>113</v>
      </c>
      <c r="B40" s="35" t="str">
        <f>_xlfn.LET(_xlpm.inp,$B$38,_xlpm.nStd,_xlfn.LET(_xlpm.raw,UPPER(TRIM($G$30)),_xlpm.clean,SUBSTITUTE(SUBSTITUTE(SUBSTITUTE(SUBSTITUTE(SUBSTITUTE(_xlpm.raw,"，",","),"、",","),"；",","),"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 s="18"/>
      <c r="D40" s="6"/>
      <c r="E40" s="6"/>
      <c r="F40" s="6"/>
      <c r="G40" s="6"/>
      <c r="H40" s="6"/>
    </row>
    <row r="41" spans="1:8" ht="18.75" customHeight="1">
      <c r="A41" s="37" t="s">
        <v>114</v>
      </c>
      <c r="B41" s="52" t="str">
        <f>_xlfn.LET(_xlpm.inp,$B$38,_xlpm.p,$H$30,IF(OR(LEN(TRIM(_xlpm.inp))=0,LEN(TRIM(_xlpm.p))=0,_xlpm.p=0),"",_xlpm.p))</f>
        <v/>
      </c>
      <c r="C41" s="53"/>
      <c r="D41" s="6"/>
      <c r="E41" s="6"/>
      <c r="F41" s="6"/>
      <c r="G41" s="6"/>
      <c r="H41" s="6"/>
    </row>
    <row r="42" spans="1:8" ht="18.75" customHeight="1" thickBot="1">
      <c r="A42" s="12"/>
      <c r="B42" s="54"/>
      <c r="C42" s="55"/>
      <c r="D42" s="6"/>
      <c r="E42" s="6"/>
      <c r="F42" s="6"/>
      <c r="G42" s="6"/>
      <c r="H42" s="6"/>
    </row>
    <row r="43" spans="1:8" ht="58.5" customHeight="1" thickTop="1" thickBot="1">
      <c r="A43" s="8" t="s">
        <v>5448</v>
      </c>
      <c r="B43" s="56" t="s">
        <v>5449</v>
      </c>
      <c r="C43" s="57"/>
      <c r="D43" s="6"/>
      <c r="E43" s="6"/>
      <c r="F43" s="6">
        <v>604</v>
      </c>
      <c r="G43" s="6" t="s">
        <v>18</v>
      </c>
      <c r="H43" s="6" t="s">
        <v>5450</v>
      </c>
    </row>
    <row r="44" spans="1:8" ht="18.75" customHeight="1">
      <c r="A44" s="13"/>
      <c r="B44" s="58"/>
      <c r="C44" s="59"/>
      <c r="D44" s="6"/>
      <c r="E44" s="6"/>
      <c r="F44" s="6"/>
      <c r="G44" s="6"/>
      <c r="H44" s="6"/>
    </row>
    <row r="45" spans="1:8" ht="18.75" customHeight="1">
      <c r="A45" s="14" t="s">
        <v>107</v>
      </c>
      <c r="B45" s="60" t="s">
        <v>5451</v>
      </c>
      <c r="C45" s="61"/>
      <c r="D45" s="6"/>
      <c r="E45" s="6"/>
      <c r="F45" s="6"/>
      <c r="G45" s="6"/>
      <c r="H45" s="6"/>
    </row>
    <row r="46" spans="1:8" ht="18.75" customHeight="1">
      <c r="A46" s="14" t="s">
        <v>108</v>
      </c>
      <c r="B46" s="60" t="s">
        <v>5452</v>
      </c>
      <c r="C46" s="61"/>
      <c r="D46" s="6"/>
      <c r="E46" s="6"/>
      <c r="F46" s="6"/>
      <c r="G46" s="6"/>
      <c r="H46" s="6"/>
    </row>
    <row r="47" spans="1:8" ht="18.75" customHeight="1">
      <c r="A47" s="14" t="s">
        <v>109</v>
      </c>
      <c r="B47" s="60" t="s">
        <v>5453</v>
      </c>
      <c r="C47" s="61"/>
      <c r="D47" s="6"/>
      <c r="E47" s="6"/>
      <c r="F47" s="6"/>
      <c r="G47" s="6"/>
      <c r="H47" s="6"/>
    </row>
    <row r="48" spans="1:8" ht="18.75" customHeight="1">
      <c r="A48" s="14" t="s">
        <v>110</v>
      </c>
      <c r="B48" s="60" t="s">
        <v>5454</v>
      </c>
      <c r="C48" s="61"/>
      <c r="D48" s="6"/>
      <c r="E48" s="6"/>
      <c r="F48" s="6"/>
      <c r="G48" s="6"/>
      <c r="H48" s="6"/>
    </row>
    <row r="49" spans="1:8" ht="18.75" customHeight="1">
      <c r="A49" s="14"/>
      <c r="B49" s="62"/>
      <c r="C49" s="63"/>
      <c r="D49" s="6"/>
      <c r="E49" s="6"/>
      <c r="F49" s="6"/>
      <c r="G49" s="6"/>
      <c r="H49" s="6"/>
    </row>
    <row r="50" spans="1:8" ht="18.75" customHeight="1" thickBot="1">
      <c r="A50" s="14"/>
      <c r="B50" s="66"/>
      <c r="C50" s="67"/>
      <c r="D50" s="6"/>
      <c r="E50" s="6"/>
      <c r="F50" s="6"/>
      <c r="G50" s="6"/>
      <c r="H50" s="6"/>
    </row>
    <row r="51" spans="1:8" ht="18.75" customHeight="1" thickBot="1">
      <c r="A51" s="11" t="s">
        <v>111</v>
      </c>
      <c r="B51" s="25"/>
      <c r="C51" s="7"/>
      <c r="D51" s="6"/>
      <c r="E51" s="6"/>
      <c r="F51" s="6"/>
      <c r="G51" s="6"/>
      <c r="H51" s="6"/>
    </row>
    <row r="52" spans="1:8" ht="18.75" customHeight="1">
      <c r="A52" s="14" t="s">
        <v>112</v>
      </c>
      <c r="B52" s="34" t="str">
        <f>_xlfn.LET(_xlpm.inp,$B$51,_xlpm.nInp,_xlfn.LET(_xlpm.raw,UPPER(TRIM($B$51)),_xlpm.clean,SUBSTITUTE(SUBSTITUTE(SUBSTITUTE(SUBSTITUTE(SUBSTITUTE(_xlpm.raw,"，",","),"、",","),"；",","),"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 s="19"/>
      <c r="D52" s="6"/>
      <c r="E52" s="6"/>
      <c r="F52" s="6"/>
      <c r="G52" s="6"/>
      <c r="H52" s="6"/>
    </row>
    <row r="53" spans="1:8" ht="18.75" customHeight="1">
      <c r="A53" s="14" t="s">
        <v>113</v>
      </c>
      <c r="B53" s="35" t="str">
        <f>_xlfn.LET(_xlpm.inp,$B$51,_xlpm.nStd,_xlfn.LET(_xlpm.raw,UPPER(TRIM($G$43)),_xlpm.clean,SUBSTITUTE(SUBSTITUTE(SUBSTITUTE(SUBSTITUTE(SUBSTITUTE(_xlpm.raw,"，",","),"、",","),"；",","),"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 s="18"/>
      <c r="D53" s="6"/>
      <c r="E53" s="6"/>
      <c r="F53" s="6"/>
      <c r="G53" s="6"/>
      <c r="H53" s="6"/>
    </row>
    <row r="54" spans="1:8" ht="18.75" customHeight="1">
      <c r="A54" s="37" t="s">
        <v>114</v>
      </c>
      <c r="B54" s="52" t="str">
        <f>_xlfn.LET(_xlpm.inp,$B$51,_xlpm.p,$H$43,IF(OR(LEN(TRIM(_xlpm.inp))=0,LEN(TRIM(_xlpm.p))=0,_xlpm.p=0),"",_xlpm.p))</f>
        <v/>
      </c>
      <c r="C54" s="52"/>
      <c r="D54" s="6"/>
      <c r="E54" s="6"/>
      <c r="F54" s="6"/>
      <c r="G54" s="6"/>
      <c r="H54" s="6"/>
    </row>
    <row r="55" spans="1:8" ht="18.75" customHeight="1" thickBot="1">
      <c r="A55" s="15"/>
      <c r="B55" s="54"/>
      <c r="C55" s="55"/>
      <c r="D55" s="6"/>
      <c r="E55" s="6"/>
      <c r="F55" s="6"/>
      <c r="G55" s="6"/>
      <c r="H55" s="6"/>
    </row>
    <row r="56" spans="1:8" ht="58.5" customHeight="1" thickTop="1" thickBot="1">
      <c r="A56" s="8" t="s">
        <v>5455</v>
      </c>
      <c r="B56" s="56" t="s">
        <v>5456</v>
      </c>
      <c r="C56" s="57"/>
      <c r="D56" s="6"/>
      <c r="E56" s="6"/>
      <c r="F56" s="6">
        <v>605</v>
      </c>
      <c r="G56" s="6" t="s">
        <v>27</v>
      </c>
      <c r="H56" s="6" t="s">
        <v>5457</v>
      </c>
    </row>
    <row r="57" spans="1:8" ht="18.75" customHeight="1">
      <c r="A57" s="9"/>
      <c r="B57" s="74"/>
      <c r="C57" s="75"/>
      <c r="D57" s="6"/>
      <c r="E57" s="6"/>
      <c r="F57" s="6"/>
      <c r="G57" s="6"/>
      <c r="H57" s="6"/>
    </row>
    <row r="58" spans="1:8" ht="18.75" customHeight="1">
      <c r="A58" s="10" t="s">
        <v>107</v>
      </c>
      <c r="B58" s="64" t="s">
        <v>5458</v>
      </c>
      <c r="C58" s="65"/>
      <c r="D58" s="6"/>
      <c r="E58" s="6"/>
      <c r="F58" s="6"/>
      <c r="G58" s="6"/>
      <c r="H58" s="6"/>
    </row>
    <row r="59" spans="1:8" ht="18.75" customHeight="1">
      <c r="A59" s="10" t="s">
        <v>108</v>
      </c>
      <c r="B59" s="64" t="s">
        <v>5459</v>
      </c>
      <c r="C59" s="65"/>
      <c r="D59" s="6"/>
      <c r="E59" s="6"/>
      <c r="F59" s="6"/>
      <c r="G59" s="6"/>
      <c r="H59" s="6"/>
    </row>
    <row r="60" spans="1:8" ht="18.75" customHeight="1">
      <c r="A60" s="10" t="s">
        <v>109</v>
      </c>
      <c r="B60" s="64" t="s">
        <v>5460</v>
      </c>
      <c r="C60" s="65"/>
      <c r="D60" s="6"/>
      <c r="E60" s="6"/>
      <c r="F60" s="6"/>
      <c r="G60" s="6"/>
      <c r="H60" s="6"/>
    </row>
    <row r="61" spans="1:8" ht="18.75" customHeight="1">
      <c r="A61" s="10" t="s">
        <v>110</v>
      </c>
      <c r="B61" s="64" t="s">
        <v>5461</v>
      </c>
      <c r="C61" s="65"/>
      <c r="D61" s="6"/>
      <c r="E61" s="6"/>
      <c r="F61" s="6"/>
      <c r="G61" s="6"/>
      <c r="H61" s="6"/>
    </row>
    <row r="62" spans="1:8" ht="18.75" customHeight="1">
      <c r="A62" s="10"/>
      <c r="B62" s="62"/>
      <c r="C62" s="63"/>
      <c r="D62" s="6"/>
      <c r="E62" s="6"/>
      <c r="F62" s="6"/>
      <c r="G62" s="6"/>
      <c r="H62" s="6"/>
    </row>
    <row r="63" spans="1:8" ht="18.75" customHeight="1" thickBot="1">
      <c r="A63" s="10"/>
      <c r="B63" s="66"/>
      <c r="C63" s="67"/>
      <c r="D63" s="6"/>
      <c r="E63" s="6"/>
      <c r="F63" s="6"/>
      <c r="G63" s="6"/>
      <c r="H63" s="6"/>
    </row>
    <row r="64" spans="1:8" ht="18.75" customHeight="1" thickBot="1">
      <c r="A64" s="11" t="s">
        <v>111</v>
      </c>
      <c r="B64" s="25"/>
      <c r="C64" s="7"/>
      <c r="D64" s="6"/>
      <c r="E64" s="6"/>
      <c r="F64" s="6"/>
      <c r="G64" s="6"/>
      <c r="H64" s="6"/>
    </row>
    <row r="65" spans="1:8" ht="18.75" customHeight="1">
      <c r="A65" s="10" t="s">
        <v>112</v>
      </c>
      <c r="B65" s="34" t="str">
        <f>_xlfn.LET(_xlpm.inp,$B$64,_xlpm.nInp,_xlfn.LET(_xlpm.raw,UPPER(TRIM($B$64)),_xlpm.clean,SUBSTITUTE(SUBSTITUTE(SUBSTITUTE(SUBSTITUTE(SUBSTITUTE(_xlpm.raw,"，",","),"、",","),"；",","),"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 s="19"/>
      <c r="D65" s="6"/>
      <c r="E65" s="6"/>
      <c r="F65" s="6"/>
      <c r="G65" s="6"/>
      <c r="H65" s="6"/>
    </row>
    <row r="66" spans="1:8" ht="18.75" customHeight="1">
      <c r="A66" s="10" t="s">
        <v>113</v>
      </c>
      <c r="B66" s="35" t="str">
        <f>_xlfn.LET(_xlpm.inp,$B$64,_xlpm.nStd,_xlfn.LET(_xlpm.raw,UPPER(TRIM($G$56)),_xlpm.clean,SUBSTITUTE(SUBSTITUTE(SUBSTITUTE(SUBSTITUTE(SUBSTITUTE(_xlpm.raw,"，",","),"、",","),"；",","),"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 s="18"/>
      <c r="D66" s="6"/>
      <c r="E66" s="6"/>
      <c r="F66" s="6"/>
      <c r="G66" s="6"/>
      <c r="H66" s="6"/>
    </row>
    <row r="67" spans="1:8" ht="18.75" customHeight="1">
      <c r="A67" s="37" t="s">
        <v>114</v>
      </c>
      <c r="B67" s="52" t="str">
        <f>_xlfn.LET(_xlpm.inp,$B$64,_xlpm.p,$H$56,IF(OR(LEN(TRIM(_xlpm.inp))=0,LEN(TRIM(_xlpm.p))=0,_xlpm.p=0),"",_xlpm.p))</f>
        <v/>
      </c>
      <c r="C67" s="63"/>
      <c r="D67" s="6"/>
      <c r="E67" s="6"/>
      <c r="F67" s="6"/>
      <c r="G67" s="6"/>
      <c r="H67" s="6"/>
    </row>
    <row r="68" spans="1:8" ht="18.75" customHeight="1" thickBot="1">
      <c r="A68" s="12"/>
      <c r="B68" s="54"/>
      <c r="C68" s="55"/>
      <c r="D68" s="6"/>
      <c r="E68" s="6"/>
      <c r="F68" s="6"/>
      <c r="G68" s="6"/>
      <c r="H68" s="6"/>
    </row>
    <row r="69" spans="1:8" ht="58.5" customHeight="1" thickTop="1" thickBot="1">
      <c r="A69" s="8" t="s">
        <v>5462</v>
      </c>
      <c r="B69" s="56" t="s">
        <v>5463</v>
      </c>
      <c r="C69" s="57"/>
      <c r="D69" s="6"/>
      <c r="E69" s="6"/>
      <c r="F69" s="6">
        <v>606</v>
      </c>
      <c r="G69" s="6" t="s">
        <v>18</v>
      </c>
      <c r="H69" s="6" t="s">
        <v>5464</v>
      </c>
    </row>
    <row r="70" spans="1:8" ht="18.75" customHeight="1">
      <c r="A70" s="13"/>
      <c r="B70" s="58"/>
      <c r="C70" s="59"/>
      <c r="D70" s="6"/>
      <c r="E70" s="6"/>
      <c r="F70" s="6"/>
      <c r="G70" s="6"/>
      <c r="H70" s="6"/>
    </row>
    <row r="71" spans="1:8" ht="18.75" customHeight="1">
      <c r="A71" s="14" t="s">
        <v>107</v>
      </c>
      <c r="B71" s="60" t="s">
        <v>5465</v>
      </c>
      <c r="C71" s="61"/>
      <c r="D71" s="6"/>
      <c r="E71" s="6"/>
      <c r="F71" s="6"/>
      <c r="G71" s="6"/>
      <c r="H71" s="6"/>
    </row>
    <row r="72" spans="1:8" ht="18.75" customHeight="1">
      <c r="A72" s="14" t="s">
        <v>108</v>
      </c>
      <c r="B72" s="60" t="s">
        <v>5466</v>
      </c>
      <c r="C72" s="61"/>
      <c r="D72" s="6"/>
      <c r="E72" s="6"/>
      <c r="F72" s="6"/>
      <c r="G72" s="6"/>
      <c r="H72" s="6"/>
    </row>
    <row r="73" spans="1:8" ht="18.75" customHeight="1">
      <c r="A73" s="14" t="s">
        <v>109</v>
      </c>
      <c r="B73" s="60" t="s">
        <v>5467</v>
      </c>
      <c r="C73" s="61"/>
      <c r="D73" s="6"/>
      <c r="E73" s="6"/>
      <c r="F73" s="6"/>
      <c r="G73" s="6"/>
      <c r="H73" s="6"/>
    </row>
    <row r="74" spans="1:8" ht="18.75" customHeight="1">
      <c r="A74" s="14" t="s">
        <v>110</v>
      </c>
      <c r="B74" s="60" t="s">
        <v>5468</v>
      </c>
      <c r="C74" s="61"/>
      <c r="D74" s="6"/>
      <c r="E74" s="6"/>
      <c r="F74" s="6"/>
      <c r="G74" s="6"/>
      <c r="H74" s="6"/>
    </row>
    <row r="75" spans="1:8" ht="18.75" customHeight="1">
      <c r="A75" s="14"/>
      <c r="B75" s="62"/>
      <c r="C75" s="63"/>
      <c r="D75" s="6"/>
      <c r="E75" s="6"/>
      <c r="F75" s="6"/>
      <c r="G75" s="6"/>
      <c r="H75" s="6"/>
    </row>
    <row r="76" spans="1:8" ht="18.75" customHeight="1" thickBot="1">
      <c r="A76" s="14"/>
      <c r="B76" s="66"/>
      <c r="C76" s="67"/>
      <c r="D76" s="6"/>
      <c r="E76" s="6"/>
      <c r="F76" s="6"/>
      <c r="G76" s="6"/>
      <c r="H76" s="6"/>
    </row>
    <row r="77" spans="1:8" ht="18.75" customHeight="1" thickBot="1">
      <c r="A77" s="11" t="s">
        <v>111</v>
      </c>
      <c r="B77" s="25"/>
      <c r="C77" s="7"/>
      <c r="D77" s="6"/>
      <c r="E77" s="6"/>
      <c r="F77" s="6"/>
      <c r="G77" s="6"/>
      <c r="H77" s="6"/>
    </row>
    <row r="78" spans="1:8" ht="18.75" customHeight="1">
      <c r="A78" s="14" t="s">
        <v>112</v>
      </c>
      <c r="B78" s="34" t="str">
        <f>_xlfn.LET(_xlpm.inp,$B$77,_xlpm.nInp,_xlfn.LET(_xlpm.raw,UPPER(TRIM($B$77)),_xlpm.clean,SUBSTITUTE(SUBSTITUTE(SUBSTITUTE(SUBSTITUTE(SUBSTITUTE(_xlpm.raw,"，",","),"、",","),"；",","),"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 s="19"/>
      <c r="D78" s="6"/>
      <c r="E78" s="6"/>
      <c r="F78" s="6"/>
      <c r="G78" s="6"/>
      <c r="H78" s="6"/>
    </row>
    <row r="79" spans="1:8" ht="18.75" customHeight="1">
      <c r="A79" s="14" t="s">
        <v>113</v>
      </c>
      <c r="B79" s="35" t="str">
        <f>_xlfn.LET(_xlpm.inp,$B$77,_xlpm.nStd,_xlfn.LET(_xlpm.raw,UPPER(TRIM($G$69)),_xlpm.clean,SUBSTITUTE(SUBSTITUTE(SUBSTITUTE(SUBSTITUTE(SUBSTITUTE(_xlpm.raw,"，",","),"、",","),"；",","),"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 s="18"/>
      <c r="D79" s="6"/>
      <c r="E79" s="6"/>
      <c r="F79" s="6"/>
      <c r="G79" s="6"/>
      <c r="H79" s="6"/>
    </row>
    <row r="80" spans="1:8" ht="18.75" customHeight="1">
      <c r="A80" s="37" t="s">
        <v>114</v>
      </c>
      <c r="B80" s="52" t="str">
        <f>_xlfn.LET(_xlpm.inp,$B$77,_xlpm.p,$H$69,IF(OR(LEN(TRIM(_xlpm.inp))=0,LEN(TRIM(_xlpm.p))=0,_xlpm.p=0),"",_xlpm.p))</f>
        <v/>
      </c>
      <c r="C80" s="63"/>
      <c r="D80" s="6"/>
      <c r="E80" s="6"/>
      <c r="F80" s="6"/>
      <c r="G80" s="6"/>
      <c r="H80" s="6"/>
    </row>
    <row r="81" spans="1:8" ht="18.75" customHeight="1" thickBot="1">
      <c r="A81" s="15"/>
      <c r="B81" s="54"/>
      <c r="C81" s="55"/>
      <c r="D81" s="6"/>
      <c r="E81" s="6"/>
      <c r="F81" s="6"/>
      <c r="G81" s="6"/>
      <c r="H81" s="6"/>
    </row>
    <row r="82" spans="1:8" ht="58.5" customHeight="1" thickTop="1" thickBot="1">
      <c r="A82" s="8" t="s">
        <v>5469</v>
      </c>
      <c r="B82" s="56" t="s">
        <v>5470</v>
      </c>
      <c r="C82" s="57"/>
      <c r="D82" s="6"/>
      <c r="E82" s="6"/>
      <c r="F82" s="6">
        <v>607</v>
      </c>
      <c r="G82" s="6" t="s">
        <v>26</v>
      </c>
      <c r="H82" s="6" t="s">
        <v>5471</v>
      </c>
    </row>
    <row r="83" spans="1:8" ht="18.75" customHeight="1">
      <c r="A83" s="9"/>
      <c r="B83" s="74"/>
      <c r="C83" s="75"/>
      <c r="D83" s="6"/>
      <c r="E83" s="6"/>
      <c r="F83" s="6"/>
      <c r="G83" s="6"/>
      <c r="H83" s="6"/>
    </row>
    <row r="84" spans="1:8" ht="18.75" customHeight="1">
      <c r="A84" s="10" t="s">
        <v>107</v>
      </c>
      <c r="B84" s="64" t="s">
        <v>5472</v>
      </c>
      <c r="C84" s="65"/>
      <c r="D84" s="6"/>
      <c r="E84" s="6"/>
      <c r="F84" s="6"/>
      <c r="G84" s="6"/>
      <c r="H84" s="6"/>
    </row>
    <row r="85" spans="1:8" ht="18.75" customHeight="1">
      <c r="A85" s="10" t="s">
        <v>108</v>
      </c>
      <c r="B85" s="64" t="s">
        <v>5473</v>
      </c>
      <c r="C85" s="65"/>
      <c r="D85" s="6"/>
      <c r="E85" s="6"/>
      <c r="F85" s="6"/>
      <c r="G85" s="6"/>
      <c r="H85" s="6"/>
    </row>
    <row r="86" spans="1:8" ht="18.75" customHeight="1">
      <c r="A86" s="10" t="s">
        <v>109</v>
      </c>
      <c r="B86" s="64" t="s">
        <v>5474</v>
      </c>
      <c r="C86" s="65"/>
      <c r="D86" s="6"/>
      <c r="E86" s="6"/>
      <c r="F86" s="6"/>
      <c r="G86" s="6"/>
      <c r="H86" s="6"/>
    </row>
    <row r="87" spans="1:8" ht="18.75" customHeight="1">
      <c r="A87" s="10" t="s">
        <v>110</v>
      </c>
      <c r="B87" s="64" t="s">
        <v>5475</v>
      </c>
      <c r="C87" s="65"/>
      <c r="D87" s="6"/>
      <c r="E87" s="6"/>
      <c r="F87" s="6"/>
      <c r="G87" s="6"/>
      <c r="H87" s="6"/>
    </row>
    <row r="88" spans="1:8" ht="18.75" customHeight="1">
      <c r="A88" s="10"/>
      <c r="B88" s="62"/>
      <c r="C88" s="63"/>
      <c r="D88" s="6"/>
      <c r="E88" s="6"/>
      <c r="F88" s="6"/>
      <c r="G88" s="6"/>
      <c r="H88" s="6"/>
    </row>
    <row r="89" spans="1:8" ht="18.75" customHeight="1" thickBot="1">
      <c r="A89" s="10"/>
      <c r="B89" s="66"/>
      <c r="C89" s="67"/>
      <c r="D89" s="6"/>
      <c r="E89" s="6"/>
      <c r="F89" s="6"/>
      <c r="G89" s="6"/>
      <c r="H89" s="6"/>
    </row>
    <row r="90" spans="1:8" ht="18.75" customHeight="1" thickBot="1">
      <c r="A90" s="11" t="s">
        <v>111</v>
      </c>
      <c r="B90" s="25"/>
      <c r="C90" s="7"/>
      <c r="D90" s="6"/>
      <c r="E90" s="6"/>
      <c r="F90" s="6"/>
      <c r="G90" s="6"/>
      <c r="H90" s="6"/>
    </row>
    <row r="91" spans="1:8" ht="18.75" customHeight="1">
      <c r="A91" s="10" t="s">
        <v>112</v>
      </c>
      <c r="B91" s="34" t="str">
        <f>_xlfn.LET(_xlpm.inp,$B$90,_xlpm.nInp,_xlfn.LET(_xlpm.raw,UPPER(TRIM($B$90)),_xlpm.clean,SUBSTITUTE(SUBSTITUTE(SUBSTITUTE(SUBSTITUTE(SUBSTITUTE(_xlpm.raw,"，",","),"、",","),"；",","),"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 s="19"/>
      <c r="D91" s="6"/>
      <c r="E91" s="6"/>
      <c r="F91" s="6"/>
      <c r="G91" s="6"/>
      <c r="H91" s="6"/>
    </row>
    <row r="92" spans="1:8" ht="18.75" customHeight="1">
      <c r="A92" s="10" t="s">
        <v>113</v>
      </c>
      <c r="B92" s="35" t="str">
        <f>_xlfn.LET(_xlpm.inp,$B$90,_xlpm.nStd,_xlfn.LET(_xlpm.raw,UPPER(TRIM($G$82)),_xlpm.clean,SUBSTITUTE(SUBSTITUTE(SUBSTITUTE(SUBSTITUTE(SUBSTITUTE(_xlpm.raw,"，",","),"、",","),"；",","),"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 s="18"/>
      <c r="D92" s="6"/>
      <c r="E92" s="6"/>
      <c r="F92" s="6"/>
      <c r="G92" s="6"/>
      <c r="H92" s="6"/>
    </row>
    <row r="93" spans="1:8" ht="18.75" customHeight="1">
      <c r="A93" s="37" t="s">
        <v>114</v>
      </c>
      <c r="B93" s="52" t="str">
        <f>_xlfn.LET(_xlpm.inp,$B$90,_xlpm.p,$H$82,IF(OR(LEN(TRIM(_xlpm.inp))=0,LEN(TRIM(_xlpm.p))=0,_xlpm.p=0),"",_xlpm.p))</f>
        <v/>
      </c>
      <c r="C93" s="63"/>
      <c r="D93" s="6"/>
      <c r="E93" s="6"/>
      <c r="F93" s="6"/>
      <c r="G93" s="6"/>
      <c r="H93" s="6"/>
    </row>
    <row r="94" spans="1:8" ht="18.75" customHeight="1" thickBot="1">
      <c r="A94" s="12"/>
      <c r="B94" s="54"/>
      <c r="C94" s="55"/>
      <c r="D94" s="6"/>
      <c r="E94" s="6"/>
      <c r="F94" s="6"/>
      <c r="G94" s="6"/>
      <c r="H94" s="6"/>
    </row>
    <row r="95" spans="1:8" ht="58.5" customHeight="1" thickTop="1" thickBot="1">
      <c r="A95" s="8" t="s">
        <v>5476</v>
      </c>
      <c r="B95" s="56" t="s">
        <v>5477</v>
      </c>
      <c r="C95" s="57"/>
      <c r="D95" s="6"/>
      <c r="E95" s="6"/>
      <c r="F95" s="6">
        <v>608</v>
      </c>
      <c r="G95" s="6" t="s">
        <v>26</v>
      </c>
      <c r="H95" s="6" t="s">
        <v>5478</v>
      </c>
    </row>
    <row r="96" spans="1:8" ht="18.75" customHeight="1">
      <c r="A96" s="13"/>
      <c r="B96" s="58"/>
      <c r="C96" s="59"/>
      <c r="D96" s="6"/>
      <c r="E96" s="6"/>
      <c r="F96" s="6"/>
      <c r="G96" s="6"/>
      <c r="H96" s="6"/>
    </row>
    <row r="97" spans="1:8" ht="18.75" customHeight="1">
      <c r="A97" s="14" t="s">
        <v>107</v>
      </c>
      <c r="B97" s="60" t="s">
        <v>5479</v>
      </c>
      <c r="C97" s="61"/>
      <c r="D97" s="6"/>
      <c r="E97" s="6"/>
      <c r="F97" s="6"/>
      <c r="G97" s="6"/>
      <c r="H97" s="6"/>
    </row>
    <row r="98" spans="1:8" ht="18.75" customHeight="1">
      <c r="A98" s="14" t="s">
        <v>108</v>
      </c>
      <c r="B98" s="60" t="s">
        <v>5480</v>
      </c>
      <c r="C98" s="61"/>
      <c r="D98" s="6"/>
      <c r="E98" s="6"/>
      <c r="F98" s="6"/>
      <c r="G98" s="6"/>
      <c r="H98" s="6"/>
    </row>
    <row r="99" spans="1:8" ht="18.75" customHeight="1">
      <c r="A99" s="14" t="s">
        <v>109</v>
      </c>
      <c r="B99" s="60" t="s">
        <v>5481</v>
      </c>
      <c r="C99" s="61"/>
      <c r="D99" s="6"/>
      <c r="E99" s="6"/>
      <c r="F99" s="6"/>
      <c r="G99" s="6"/>
      <c r="H99" s="6"/>
    </row>
    <row r="100" spans="1:8" ht="18.75" customHeight="1">
      <c r="A100" s="14" t="s">
        <v>110</v>
      </c>
      <c r="B100" s="60" t="s">
        <v>5482</v>
      </c>
      <c r="C100" s="61"/>
      <c r="D100" s="6"/>
      <c r="E100" s="6"/>
      <c r="F100" s="6"/>
      <c r="G100" s="6"/>
      <c r="H100" s="6"/>
    </row>
    <row r="101" spans="1:8" ht="18.75" customHeight="1">
      <c r="A101" s="14"/>
      <c r="B101" s="62"/>
      <c r="C101" s="63"/>
      <c r="D101" s="6"/>
      <c r="E101" s="6"/>
      <c r="F101" s="6"/>
      <c r="G101" s="6"/>
      <c r="H101" s="6"/>
    </row>
    <row r="102" spans="1:8" ht="18.75" customHeight="1" thickBot="1">
      <c r="A102" s="14"/>
      <c r="B102" s="66"/>
      <c r="C102" s="67"/>
      <c r="D102" s="6"/>
      <c r="E102" s="6"/>
      <c r="F102" s="6"/>
      <c r="G102" s="6"/>
      <c r="H102" s="6"/>
    </row>
    <row r="103" spans="1:8" ht="18.75" customHeight="1" thickBot="1">
      <c r="A103" s="11" t="s">
        <v>111</v>
      </c>
      <c r="B103" s="25"/>
      <c r="C103" s="7"/>
      <c r="D103" s="6"/>
      <c r="E103" s="6"/>
      <c r="F103" s="6"/>
      <c r="G103" s="6"/>
      <c r="H103" s="6"/>
    </row>
    <row r="104" spans="1:8" ht="18.75" customHeight="1">
      <c r="A104" s="14" t="s">
        <v>112</v>
      </c>
      <c r="B104" s="34" t="str">
        <f>_xlfn.LET(_xlpm.inp,$B$103,_xlpm.nInp,_xlfn.LET(_xlpm.raw,UPPER(TRIM($B$103)),_xlpm.clean,SUBSTITUTE(SUBSTITUTE(SUBSTITUTE(SUBSTITUTE(SUBSTITUTE(_xlpm.raw,"，",","),"、",","),"；",","),"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 s="19"/>
      <c r="D104" s="6"/>
      <c r="E104" s="6"/>
      <c r="F104" s="6"/>
      <c r="G104" s="6"/>
      <c r="H104" s="6"/>
    </row>
    <row r="105" spans="1:8" ht="18.75" customHeight="1">
      <c r="A105" s="14" t="s">
        <v>113</v>
      </c>
      <c r="B105" s="35" t="str">
        <f>_xlfn.LET(_xlpm.inp,$B$103,_xlpm.nStd,_xlfn.LET(_xlpm.raw,UPPER(TRIM($G$95)),_xlpm.clean,SUBSTITUTE(SUBSTITUTE(SUBSTITUTE(SUBSTITUTE(SUBSTITUTE(_xlpm.raw,"，",","),"、",","),"；",","),"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 s="18"/>
      <c r="D105" s="6"/>
      <c r="E105" s="6"/>
      <c r="F105" s="6"/>
      <c r="G105" s="6"/>
      <c r="H105" s="6"/>
    </row>
    <row r="106" spans="1:8" ht="18.75" customHeight="1">
      <c r="A106" s="37" t="s">
        <v>114</v>
      </c>
      <c r="B106" s="52" t="str">
        <f>_xlfn.LET(_xlpm.inp,$B$103,_xlpm.p,$H$95,IF(OR(LEN(TRIM(_xlpm.inp))=0,LEN(TRIM(_xlpm.p))=0,_xlpm.p=0),"",_xlpm.p))</f>
        <v/>
      </c>
      <c r="C106" s="63"/>
      <c r="D106" s="6"/>
      <c r="E106" s="6"/>
      <c r="F106" s="6"/>
      <c r="G106" s="6"/>
      <c r="H106" s="6"/>
    </row>
    <row r="107" spans="1:8" ht="18.75" customHeight="1" thickBot="1">
      <c r="A107" s="15"/>
      <c r="B107" s="54"/>
      <c r="C107" s="55"/>
      <c r="D107" s="6"/>
      <c r="E107" s="6"/>
      <c r="F107" s="6"/>
      <c r="G107" s="6"/>
      <c r="H107" s="6"/>
    </row>
    <row r="108" spans="1:8" ht="58.5" customHeight="1" thickTop="1" thickBot="1">
      <c r="A108" s="8" t="s">
        <v>5483</v>
      </c>
      <c r="B108" s="56" t="s">
        <v>5484</v>
      </c>
      <c r="C108" s="57"/>
      <c r="D108" s="6"/>
      <c r="E108" s="6"/>
      <c r="F108" s="6">
        <v>609</v>
      </c>
      <c r="G108" s="6" t="s">
        <v>28</v>
      </c>
      <c r="H108" s="6" t="s">
        <v>5485</v>
      </c>
    </row>
    <row r="109" spans="1:8" ht="18.75" customHeight="1">
      <c r="A109" s="9"/>
      <c r="B109" s="74"/>
      <c r="C109" s="75"/>
      <c r="D109" s="6"/>
      <c r="E109" s="6"/>
      <c r="F109" s="6"/>
      <c r="G109" s="6"/>
      <c r="H109" s="6"/>
    </row>
    <row r="110" spans="1:8" ht="18.75" customHeight="1">
      <c r="A110" s="10" t="s">
        <v>107</v>
      </c>
      <c r="B110" s="64" t="s">
        <v>5486</v>
      </c>
      <c r="C110" s="65"/>
      <c r="D110" s="6"/>
      <c r="E110" s="6"/>
      <c r="F110" s="6"/>
      <c r="G110" s="6"/>
      <c r="H110" s="6"/>
    </row>
    <row r="111" spans="1:8" ht="18.75" customHeight="1">
      <c r="A111" s="10" t="s">
        <v>108</v>
      </c>
      <c r="B111" s="64" t="s">
        <v>5487</v>
      </c>
      <c r="C111" s="65"/>
      <c r="D111" s="6"/>
      <c r="E111" s="6"/>
      <c r="F111" s="6"/>
      <c r="G111" s="6"/>
      <c r="H111" s="6"/>
    </row>
    <row r="112" spans="1:8" ht="18.75" customHeight="1">
      <c r="A112" s="10" t="s">
        <v>109</v>
      </c>
      <c r="B112" s="64" t="s">
        <v>5488</v>
      </c>
      <c r="C112" s="65"/>
      <c r="D112" s="6"/>
      <c r="E112" s="6"/>
      <c r="F112" s="6"/>
      <c r="G112" s="6"/>
      <c r="H112" s="6"/>
    </row>
    <row r="113" spans="1:8" ht="18.75" customHeight="1">
      <c r="A113" s="10" t="s">
        <v>110</v>
      </c>
      <c r="B113" s="64" t="s">
        <v>5489</v>
      </c>
      <c r="C113" s="65"/>
      <c r="D113" s="6"/>
      <c r="E113" s="6"/>
      <c r="F113" s="6"/>
      <c r="G113" s="6"/>
      <c r="H113" s="6"/>
    </row>
    <row r="114" spans="1:8" ht="18.75" customHeight="1">
      <c r="A114" s="10"/>
      <c r="B114" s="62"/>
      <c r="C114" s="63"/>
      <c r="D114" s="6"/>
      <c r="E114" s="6"/>
      <c r="F114" s="6"/>
      <c r="G114" s="6"/>
      <c r="H114" s="6"/>
    </row>
    <row r="115" spans="1:8" ht="18.75" customHeight="1" thickBot="1">
      <c r="A115" s="10"/>
      <c r="B115" s="66"/>
      <c r="C115" s="67"/>
      <c r="D115" s="6"/>
      <c r="E115" s="6"/>
      <c r="F115" s="6"/>
      <c r="G115" s="6"/>
      <c r="H115" s="6"/>
    </row>
    <row r="116" spans="1:8" ht="18.75" customHeight="1" thickBot="1">
      <c r="A116" s="11" t="s">
        <v>111</v>
      </c>
      <c r="B116" s="25"/>
      <c r="C116" s="7"/>
      <c r="D116" s="6"/>
      <c r="E116" s="6"/>
      <c r="F116" s="6"/>
      <c r="G116" s="6"/>
      <c r="H116" s="6"/>
    </row>
    <row r="117" spans="1:8" ht="18.75" customHeight="1">
      <c r="A117" s="10" t="s">
        <v>112</v>
      </c>
      <c r="B117" s="34" t="str">
        <f>_xlfn.LET(_xlpm.inp,$B$116,_xlpm.nInp,_xlfn.LET(_xlpm.raw,UPPER(TRIM($B$116)),_xlpm.clean,SUBSTITUTE(SUBSTITUTE(SUBSTITUTE(SUBSTITUTE(SUBSTITUTE(_xlpm.raw,"，",","),"、",","),"；",","),"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 s="19"/>
      <c r="D117" s="6"/>
      <c r="E117" s="6"/>
      <c r="F117" s="6"/>
      <c r="G117" s="6"/>
      <c r="H117" s="6"/>
    </row>
    <row r="118" spans="1:8" ht="18.75" customHeight="1">
      <c r="A118" s="10" t="s">
        <v>113</v>
      </c>
      <c r="B118" s="35" t="str">
        <f>_xlfn.LET(_xlpm.inp,$B$116,_xlpm.nStd,_xlfn.LET(_xlpm.raw,UPPER(TRIM($G$108)),_xlpm.clean,SUBSTITUTE(SUBSTITUTE(SUBSTITUTE(SUBSTITUTE(SUBSTITUTE(_xlpm.raw,"，",","),"、",","),"；",","),"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 s="18"/>
      <c r="D118" s="6"/>
      <c r="E118" s="6"/>
      <c r="F118" s="6"/>
      <c r="G118" s="6"/>
      <c r="H118" s="6"/>
    </row>
    <row r="119" spans="1:8" ht="18.75" customHeight="1">
      <c r="A119" s="37" t="s">
        <v>114</v>
      </c>
      <c r="B119" s="52" t="str">
        <f>_xlfn.LET(_xlpm.inp,$B$116,_xlpm.p,$H$108,IF(OR(LEN(TRIM(_xlpm.inp))=0,LEN(TRIM(_xlpm.p))=0,_xlpm.p=0),"",_xlpm.p))</f>
        <v/>
      </c>
      <c r="C119" s="63"/>
      <c r="D119" s="6"/>
      <c r="E119" s="6"/>
      <c r="F119" s="6"/>
      <c r="G119" s="6"/>
      <c r="H119" s="6"/>
    </row>
    <row r="120" spans="1:8" ht="18.75" customHeight="1" thickBot="1">
      <c r="A120" s="12"/>
      <c r="B120" s="54"/>
      <c r="C120" s="55"/>
      <c r="D120" s="6"/>
      <c r="E120" s="6"/>
      <c r="F120" s="6"/>
      <c r="G120" s="6"/>
      <c r="H120" s="6"/>
    </row>
    <row r="121" spans="1:8" ht="58.5" customHeight="1" thickTop="1" thickBot="1">
      <c r="A121" s="8" t="s">
        <v>5490</v>
      </c>
      <c r="B121" s="56" t="s">
        <v>5491</v>
      </c>
      <c r="C121" s="57"/>
      <c r="D121" s="6"/>
      <c r="E121" s="6"/>
      <c r="F121" s="6">
        <v>610</v>
      </c>
      <c r="G121" s="6" t="s">
        <v>18</v>
      </c>
      <c r="H121" s="6" t="s">
        <v>5492</v>
      </c>
    </row>
    <row r="122" spans="1:8" ht="18.75" customHeight="1">
      <c r="A122" s="13"/>
      <c r="B122" s="58"/>
      <c r="C122" s="59"/>
      <c r="D122" s="6"/>
      <c r="E122" s="6"/>
      <c r="F122" s="6"/>
      <c r="G122" s="6"/>
      <c r="H122" s="6"/>
    </row>
    <row r="123" spans="1:8" ht="18.75" customHeight="1">
      <c r="A123" s="14" t="s">
        <v>107</v>
      </c>
      <c r="B123" s="60" t="s">
        <v>5493</v>
      </c>
      <c r="C123" s="61"/>
      <c r="D123" s="6"/>
      <c r="E123" s="6"/>
      <c r="F123" s="6"/>
      <c r="G123" s="6"/>
      <c r="H123" s="6"/>
    </row>
    <row r="124" spans="1:8" ht="18.75" customHeight="1">
      <c r="A124" s="14" t="s">
        <v>108</v>
      </c>
      <c r="B124" s="60" t="s">
        <v>5494</v>
      </c>
      <c r="C124" s="61"/>
      <c r="D124" s="6"/>
      <c r="E124" s="6"/>
      <c r="F124" s="6"/>
      <c r="G124" s="6"/>
      <c r="H124" s="6"/>
    </row>
    <row r="125" spans="1:8" ht="18.75" customHeight="1">
      <c r="A125" s="14" t="s">
        <v>109</v>
      </c>
      <c r="B125" s="60" t="s">
        <v>5495</v>
      </c>
      <c r="C125" s="61"/>
      <c r="D125" s="6"/>
      <c r="E125" s="6"/>
      <c r="F125" s="6"/>
      <c r="G125" s="6"/>
      <c r="H125" s="6"/>
    </row>
    <row r="126" spans="1:8" ht="18.75" customHeight="1">
      <c r="A126" s="14" t="s">
        <v>110</v>
      </c>
      <c r="B126" s="60" t="s">
        <v>5496</v>
      </c>
      <c r="C126" s="61"/>
      <c r="D126" s="6"/>
      <c r="E126" s="6"/>
      <c r="F126" s="6"/>
      <c r="G126" s="6"/>
      <c r="H126" s="6"/>
    </row>
    <row r="127" spans="1:8" ht="18.75" customHeight="1">
      <c r="A127" s="14"/>
      <c r="B127" s="62"/>
      <c r="C127" s="63"/>
      <c r="D127" s="6"/>
      <c r="E127" s="6"/>
      <c r="F127" s="6"/>
      <c r="G127" s="6"/>
      <c r="H127" s="6"/>
    </row>
    <row r="128" spans="1:8" ht="18.75" customHeight="1" thickBot="1">
      <c r="A128" s="14"/>
      <c r="B128" s="66"/>
      <c r="C128" s="67"/>
      <c r="D128" s="6"/>
      <c r="E128" s="6"/>
      <c r="F128" s="6"/>
      <c r="G128" s="6"/>
      <c r="H128" s="6"/>
    </row>
    <row r="129" spans="1:8" ht="18.75" customHeight="1" thickBot="1">
      <c r="A129" s="11" t="s">
        <v>111</v>
      </c>
      <c r="B129" s="25"/>
      <c r="C129" s="7"/>
      <c r="D129" s="6"/>
      <c r="E129" s="6"/>
      <c r="F129" s="6"/>
      <c r="G129" s="6"/>
      <c r="H129" s="6"/>
    </row>
    <row r="130" spans="1:8" ht="18.75" customHeight="1">
      <c r="A130" s="14" t="s">
        <v>112</v>
      </c>
      <c r="B130" s="34" t="str">
        <f>_xlfn.LET(_xlpm.inp,$B$129,_xlpm.nInp,_xlfn.LET(_xlpm.raw,UPPER(TRIM($B$129)),_xlpm.clean,SUBSTITUTE(SUBSTITUTE(SUBSTITUTE(SUBSTITUTE(SUBSTITUTE(_xlpm.raw,"，",","),"、",","),"；",","),"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 s="19"/>
      <c r="D130" s="6"/>
      <c r="E130" s="6"/>
      <c r="F130" s="6"/>
      <c r="G130" s="6"/>
      <c r="H130" s="6"/>
    </row>
    <row r="131" spans="1:8" ht="18.75" customHeight="1">
      <c r="A131" s="14" t="s">
        <v>113</v>
      </c>
      <c r="B131" s="35" t="str">
        <f>_xlfn.LET(_xlpm.inp,$B$129,_xlpm.nStd,_xlfn.LET(_xlpm.raw,UPPER(TRIM($G$121)),_xlpm.clean,SUBSTITUTE(SUBSTITUTE(SUBSTITUTE(SUBSTITUTE(SUBSTITUTE(_xlpm.raw,"，",","),"、",","),"；",","),"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1" s="18"/>
      <c r="D131" s="6"/>
      <c r="E131" s="6"/>
      <c r="F131" s="6"/>
      <c r="G131" s="6"/>
      <c r="H131" s="6"/>
    </row>
    <row r="132" spans="1:8" ht="18.75" customHeight="1">
      <c r="A132" s="37" t="s">
        <v>114</v>
      </c>
      <c r="B132" s="52" t="str">
        <f>_xlfn.LET(_xlpm.inp,$B$129,_xlpm.p,$H$121,IF(OR(LEN(TRIM(_xlpm.inp))=0,LEN(TRIM(_xlpm.p))=0,_xlpm.p=0),"",_xlpm.p))</f>
        <v/>
      </c>
      <c r="C132" s="63"/>
      <c r="D132" s="6"/>
      <c r="E132" s="6"/>
      <c r="F132" s="6"/>
      <c r="G132" s="6"/>
      <c r="H132" s="6"/>
    </row>
    <row r="133" spans="1:8" ht="18.75" customHeight="1" thickBot="1">
      <c r="A133" s="15"/>
      <c r="B133" s="54"/>
      <c r="C133" s="55"/>
      <c r="D133" s="6"/>
      <c r="E133" s="6"/>
      <c r="F133" s="6"/>
      <c r="G133" s="6"/>
      <c r="H133" s="6"/>
    </row>
    <row r="134" spans="1:8" ht="58.5" customHeight="1" thickTop="1" thickBot="1">
      <c r="A134" s="8" t="s">
        <v>5336</v>
      </c>
      <c r="B134" s="56" t="s">
        <v>5497</v>
      </c>
      <c r="C134" s="57"/>
      <c r="D134" s="6"/>
      <c r="E134" s="6"/>
      <c r="F134" s="6">
        <v>611</v>
      </c>
      <c r="G134" s="6" t="s">
        <v>14</v>
      </c>
      <c r="H134" s="6"/>
    </row>
    <row r="135" spans="1:8" ht="18.75" customHeight="1">
      <c r="A135" s="9"/>
      <c r="B135" s="74"/>
      <c r="C135" s="75"/>
      <c r="D135" s="6"/>
      <c r="E135" s="6"/>
      <c r="F135" s="6"/>
      <c r="G135" s="6"/>
      <c r="H135" s="6"/>
    </row>
    <row r="136" spans="1:8" ht="18.75" customHeight="1">
      <c r="A136" s="10" t="s">
        <v>820</v>
      </c>
      <c r="B136" s="64" t="s">
        <v>5498</v>
      </c>
      <c r="C136" s="65"/>
      <c r="D136" s="6"/>
      <c r="E136" s="6"/>
      <c r="F136" s="6"/>
      <c r="G136" s="6"/>
      <c r="H136" s="6"/>
    </row>
    <row r="137" spans="1:8" ht="18.75" customHeight="1">
      <c r="A137" s="10" t="s">
        <v>821</v>
      </c>
      <c r="B137" s="64" t="s">
        <v>5499</v>
      </c>
      <c r="C137" s="65"/>
      <c r="D137" s="6"/>
      <c r="E137" s="6"/>
      <c r="F137" s="6"/>
      <c r="G137" s="6"/>
      <c r="H137" s="6"/>
    </row>
    <row r="138" spans="1:8" ht="18.75" customHeight="1">
      <c r="A138" s="10" t="s">
        <v>822</v>
      </c>
      <c r="B138" s="64" t="s">
        <v>5500</v>
      </c>
      <c r="C138" s="65"/>
      <c r="D138" s="6"/>
      <c r="E138" s="6"/>
      <c r="F138" s="6"/>
      <c r="G138" s="6"/>
      <c r="H138" s="6"/>
    </row>
    <row r="139" spans="1:8" ht="18.75" customHeight="1">
      <c r="A139" s="10" t="s">
        <v>823</v>
      </c>
      <c r="B139" s="64" t="s">
        <v>5501</v>
      </c>
      <c r="C139" s="65"/>
      <c r="D139" s="6"/>
      <c r="E139" s="6"/>
      <c r="F139" s="6"/>
      <c r="G139" s="6"/>
      <c r="H139" s="6"/>
    </row>
    <row r="140" spans="1:8" ht="18.75" customHeight="1">
      <c r="A140" s="10"/>
      <c r="B140" s="62"/>
      <c r="C140" s="63"/>
      <c r="D140" s="6"/>
      <c r="E140" s="6"/>
      <c r="F140" s="6"/>
      <c r="G140" s="6"/>
      <c r="H140" s="6"/>
    </row>
    <row r="141" spans="1:8" ht="18.75" customHeight="1" thickBot="1">
      <c r="A141" s="10"/>
      <c r="B141" s="66"/>
      <c r="C141" s="67"/>
      <c r="D141" s="6"/>
      <c r="E141" s="6"/>
      <c r="F141" s="6"/>
      <c r="G141" s="6"/>
      <c r="H141" s="6"/>
    </row>
    <row r="142" spans="1:8" ht="18.75" customHeight="1" thickBot="1">
      <c r="A142" s="11" t="s">
        <v>3253</v>
      </c>
      <c r="B142" s="25"/>
      <c r="C142" s="7"/>
      <c r="D142" s="6"/>
      <c r="E142" s="6"/>
      <c r="F142" s="6"/>
      <c r="G142" s="6"/>
      <c r="H142" s="6"/>
    </row>
    <row r="143" spans="1:8" ht="18.75" customHeight="1">
      <c r="A143" s="10" t="s">
        <v>3254</v>
      </c>
      <c r="B143" s="34" t="str">
        <f>_xlfn.LET(_xlpm.inp,$B$142,_xlpm.nInp,_xlfn.LET(_xlpm.raw,UPPER(TRIM($B$142)),_xlpm.clean,SUBSTITUTE(SUBSTITUTE(SUBSTITUTE(SUBSTITUTE(SUBSTITUTE(_xlpm.raw,"，",","),"、",","),"；",","),"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3" s="19"/>
      <c r="D143" s="6"/>
      <c r="E143" s="6"/>
      <c r="F143" s="6"/>
      <c r="G143" s="6"/>
      <c r="H143" s="6"/>
    </row>
    <row r="144" spans="1:8" ht="18.75" customHeight="1">
      <c r="A144" s="10" t="s">
        <v>3255</v>
      </c>
      <c r="B144" s="35" t="str">
        <f>_xlfn.LET(_xlpm.inp,$B$142,_xlpm.nStd,_xlfn.LET(_xlpm.raw,UPPER(TRIM($G$134)),_xlpm.clean,SUBSTITUTE(SUBSTITUTE(SUBSTITUTE(SUBSTITUTE(SUBSTITUTE(_xlpm.raw,"，",","),"、",","),"；",","),"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4" s="18"/>
      <c r="D144" s="6"/>
      <c r="E144" s="6"/>
      <c r="F144" s="6"/>
      <c r="G144" s="6"/>
      <c r="H144" s="6"/>
    </row>
    <row r="145" spans="1:8" ht="18.75" customHeight="1">
      <c r="A145" s="37" t="s">
        <v>3256</v>
      </c>
      <c r="B145" s="52" t="str">
        <f>_xlfn.LET(_xlpm.inp,$B$142,_xlpm.p,$H$134,IF(OR(LEN(TRIM(_xlpm.inp))=0,LEN(TRIM(_xlpm.p))=0,_xlpm.p=0),"",_xlpm.p))</f>
        <v/>
      </c>
      <c r="C145" s="63"/>
      <c r="D145" s="6"/>
      <c r="E145" s="6"/>
      <c r="F145" s="6"/>
      <c r="G145" s="6"/>
      <c r="H145" s="6"/>
    </row>
    <row r="146" spans="1:8" ht="18.75" customHeight="1" thickBot="1">
      <c r="A146" s="12"/>
      <c r="B146" s="54"/>
      <c r="C146" s="55"/>
      <c r="D146" s="6"/>
      <c r="E146" s="6"/>
      <c r="F146" s="6"/>
      <c r="G146" s="6"/>
      <c r="H146" s="6"/>
    </row>
    <row r="147" spans="1:8" ht="58.5" customHeight="1" thickTop="1" thickBot="1">
      <c r="A147" s="8" t="s">
        <v>5337</v>
      </c>
      <c r="B147" s="56" t="s">
        <v>5502</v>
      </c>
      <c r="C147" s="57"/>
      <c r="D147" s="6"/>
      <c r="E147" s="6"/>
      <c r="F147" s="6">
        <v>612</v>
      </c>
      <c r="G147" s="6" t="s">
        <v>5503</v>
      </c>
      <c r="H147" s="6" t="s">
        <v>5504</v>
      </c>
    </row>
    <row r="148" spans="1:8" ht="18.75" customHeight="1">
      <c r="A148" s="13"/>
      <c r="B148" s="58"/>
      <c r="C148" s="59"/>
      <c r="D148" s="6"/>
      <c r="E148" s="6"/>
      <c r="F148" s="6"/>
      <c r="G148" s="6"/>
      <c r="H148" s="6"/>
    </row>
    <row r="149" spans="1:8" ht="18.75" customHeight="1">
      <c r="A149" s="14" t="s">
        <v>820</v>
      </c>
      <c r="B149" s="60" t="s">
        <v>5505</v>
      </c>
      <c r="C149" s="61"/>
      <c r="D149" s="6"/>
      <c r="E149" s="6"/>
      <c r="F149" s="6"/>
      <c r="G149" s="6"/>
      <c r="H149" s="6"/>
    </row>
    <row r="150" spans="1:8" ht="18.75" customHeight="1">
      <c r="A150" s="14" t="s">
        <v>821</v>
      </c>
      <c r="B150" s="60" t="s">
        <v>5506</v>
      </c>
      <c r="C150" s="61"/>
      <c r="D150" s="6"/>
      <c r="E150" s="6"/>
      <c r="F150" s="6"/>
      <c r="G150" s="6"/>
      <c r="H150" s="6"/>
    </row>
    <row r="151" spans="1:8" ht="18.75" customHeight="1">
      <c r="A151" s="14" t="s">
        <v>822</v>
      </c>
      <c r="B151" s="60" t="s">
        <v>5507</v>
      </c>
      <c r="C151" s="61"/>
      <c r="D151" s="6"/>
      <c r="E151" s="6"/>
      <c r="F151" s="6"/>
      <c r="G151" s="6"/>
      <c r="H151" s="6"/>
    </row>
    <row r="152" spans="1:8" ht="18.75" customHeight="1">
      <c r="A152" s="14" t="s">
        <v>823</v>
      </c>
      <c r="B152" s="60" t="s">
        <v>5508</v>
      </c>
      <c r="C152" s="61"/>
      <c r="D152" s="6"/>
      <c r="E152" s="6"/>
      <c r="F152" s="6"/>
      <c r="G152" s="6"/>
      <c r="H152" s="6"/>
    </row>
    <row r="153" spans="1:8" ht="18.75" customHeight="1">
      <c r="A153" s="14" t="s">
        <v>826</v>
      </c>
      <c r="B153" s="62" t="s">
        <v>5509</v>
      </c>
      <c r="C153" s="63"/>
      <c r="D153" s="6"/>
      <c r="E153" s="6"/>
      <c r="F153" s="6"/>
      <c r="G153" s="6"/>
      <c r="H153" s="6"/>
    </row>
    <row r="154" spans="1:8" ht="18.75" customHeight="1" thickBot="1">
      <c r="A154" s="14" t="s">
        <v>4699</v>
      </c>
      <c r="B154" s="66" t="s">
        <v>5510</v>
      </c>
      <c r="C154" s="67"/>
      <c r="D154" s="6"/>
      <c r="E154" s="6"/>
      <c r="F154" s="6"/>
      <c r="G154" s="6"/>
      <c r="H154" s="6"/>
    </row>
    <row r="155" spans="1:8" ht="18.75" customHeight="1" thickBot="1">
      <c r="A155" s="11" t="s">
        <v>3253</v>
      </c>
      <c r="B155" s="25"/>
      <c r="C155" s="7"/>
      <c r="D155" s="6"/>
      <c r="E155" s="6"/>
      <c r="F155" s="6"/>
      <c r="G155" s="6"/>
      <c r="H155" s="6"/>
    </row>
    <row r="156" spans="1:8" ht="18.75" customHeight="1">
      <c r="A156" s="14" t="s">
        <v>3254</v>
      </c>
      <c r="B156" s="34" t="str">
        <f>_xlfn.LET(_xlpm.inp,$B$155,_xlpm.nInp,_xlfn.LET(_xlpm.raw,UPPER(TRIM($B$155)),_xlpm.clean,SUBSTITUTE(SUBSTITUTE(SUBSTITUTE(SUBSTITUTE(SUBSTITUTE(_xlpm.raw,"，",","),"、",","),"；",","),"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6" s="19"/>
      <c r="D156" s="6"/>
      <c r="E156" s="6"/>
      <c r="F156" s="6"/>
      <c r="G156" s="6"/>
      <c r="H156" s="6"/>
    </row>
    <row r="157" spans="1:8" ht="18.75" customHeight="1">
      <c r="A157" s="14" t="s">
        <v>3255</v>
      </c>
      <c r="B157" s="35" t="str">
        <f>_xlfn.LET(_xlpm.inp,$B$155,_xlpm.nStd,_xlfn.LET(_xlpm.raw,UPPER(TRIM($G$147)),_xlpm.clean,SUBSTITUTE(SUBSTITUTE(SUBSTITUTE(SUBSTITUTE(SUBSTITUTE(_xlpm.raw,"，",","),"、",","),"；",","),"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57" s="18"/>
      <c r="D157" s="6"/>
      <c r="E157" s="6"/>
      <c r="F157" s="6"/>
      <c r="G157" s="6"/>
      <c r="H157" s="6"/>
    </row>
    <row r="158" spans="1:8" ht="18.75" customHeight="1">
      <c r="A158" s="37" t="s">
        <v>3256</v>
      </c>
      <c r="B158" s="52" t="str">
        <f>_xlfn.LET(_xlpm.inp,$B$155,_xlpm.p,$H$147,IF(OR(LEN(TRIM(_xlpm.inp))=0,LEN(TRIM(_xlpm.p))=0,_xlpm.p=0),"",_xlpm.p))</f>
        <v/>
      </c>
      <c r="C158" s="63"/>
      <c r="D158" s="6"/>
      <c r="E158" s="6"/>
      <c r="F158" s="6"/>
      <c r="G158" s="6"/>
      <c r="H158" s="6"/>
    </row>
    <row r="159" spans="1:8" ht="18.75" customHeight="1" thickBot="1">
      <c r="A159" s="15"/>
      <c r="B159" s="54"/>
      <c r="C159" s="55"/>
      <c r="D159" s="6"/>
      <c r="E159" s="6"/>
      <c r="F159" s="6"/>
      <c r="G159" s="6"/>
      <c r="H159" s="6"/>
    </row>
    <row r="160" spans="1:8" ht="58.5" customHeight="1" thickTop="1" thickBot="1">
      <c r="A160" s="8" t="s">
        <v>5338</v>
      </c>
      <c r="B160" s="56" t="s">
        <v>5511</v>
      </c>
      <c r="C160" s="57"/>
      <c r="D160" s="6"/>
      <c r="E160" s="6"/>
      <c r="F160" s="6">
        <v>613</v>
      </c>
      <c r="G160" s="6" t="s">
        <v>14</v>
      </c>
      <c r="H160" s="6"/>
    </row>
    <row r="161" spans="1:8" ht="18.75" customHeight="1">
      <c r="A161" s="9"/>
      <c r="B161" s="74"/>
      <c r="C161" s="75"/>
      <c r="D161" s="6"/>
      <c r="E161" s="6"/>
      <c r="F161" s="6"/>
      <c r="G161" s="6"/>
      <c r="H161" s="6"/>
    </row>
    <row r="162" spans="1:8" ht="18.75" customHeight="1">
      <c r="A162" s="10" t="s">
        <v>820</v>
      </c>
      <c r="B162" s="64" t="s">
        <v>5512</v>
      </c>
      <c r="C162" s="65"/>
      <c r="D162" s="6"/>
      <c r="E162" s="6"/>
      <c r="F162" s="6"/>
      <c r="G162" s="6"/>
      <c r="H162" s="6"/>
    </row>
    <row r="163" spans="1:8" ht="18.75" customHeight="1">
      <c r="A163" s="10" t="s">
        <v>821</v>
      </c>
      <c r="B163" s="64" t="s">
        <v>5513</v>
      </c>
      <c r="C163" s="65"/>
      <c r="D163" s="6"/>
      <c r="E163" s="6"/>
      <c r="F163" s="6"/>
      <c r="G163" s="6"/>
      <c r="H163" s="6"/>
    </row>
    <row r="164" spans="1:8" ht="18.75" customHeight="1">
      <c r="A164" s="10" t="s">
        <v>822</v>
      </c>
      <c r="B164" s="64" t="s">
        <v>5514</v>
      </c>
      <c r="C164" s="65"/>
      <c r="D164" s="6"/>
      <c r="E164" s="6"/>
      <c r="F164" s="6"/>
      <c r="G164" s="6"/>
      <c r="H164" s="6"/>
    </row>
    <row r="165" spans="1:8" ht="18.75" customHeight="1">
      <c r="A165" s="10" t="s">
        <v>823</v>
      </c>
      <c r="B165" s="64" t="s">
        <v>5515</v>
      </c>
      <c r="C165" s="65"/>
      <c r="D165" s="6"/>
      <c r="E165" s="6"/>
      <c r="F165" s="6"/>
      <c r="G165" s="6"/>
      <c r="H165" s="6"/>
    </row>
    <row r="166" spans="1:8" ht="18.75" customHeight="1">
      <c r="A166" s="10"/>
      <c r="B166" s="62"/>
      <c r="C166" s="63"/>
      <c r="D166" s="6"/>
      <c r="E166" s="6"/>
      <c r="F166" s="6"/>
      <c r="G166" s="6"/>
      <c r="H166" s="6"/>
    </row>
    <row r="167" spans="1:8" ht="18.75" customHeight="1" thickBot="1">
      <c r="A167" s="10"/>
      <c r="B167" s="66"/>
      <c r="C167" s="67"/>
      <c r="D167" s="6"/>
      <c r="E167" s="6"/>
      <c r="F167" s="6"/>
      <c r="G167" s="6"/>
      <c r="H167" s="6"/>
    </row>
    <row r="168" spans="1:8" ht="18.75" customHeight="1" thickBot="1">
      <c r="A168" s="11" t="s">
        <v>3253</v>
      </c>
      <c r="B168" s="25"/>
      <c r="C168" s="7"/>
      <c r="D168" s="6"/>
      <c r="E168" s="6"/>
      <c r="F168" s="6"/>
      <c r="G168" s="6"/>
      <c r="H168" s="6"/>
    </row>
    <row r="169" spans="1:8" ht="18.75" customHeight="1">
      <c r="A169" s="10" t="s">
        <v>3254</v>
      </c>
      <c r="B169" s="34" t="str">
        <f>_xlfn.LET(_xlpm.inp,$B$168,_xlpm.nInp,_xlfn.LET(_xlpm.raw,UPPER(TRIM($B$168)),_xlpm.clean,SUBSTITUTE(SUBSTITUTE(SUBSTITUTE(SUBSTITUTE(SUBSTITUTE(_xlpm.raw,"，",","),"、",","),"；",","),"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69" s="19"/>
      <c r="D169" s="6"/>
      <c r="E169" s="6"/>
      <c r="F169" s="6"/>
      <c r="G169" s="6"/>
      <c r="H169" s="6"/>
    </row>
    <row r="170" spans="1:8" ht="18.75" customHeight="1">
      <c r="A170" s="10" t="s">
        <v>3255</v>
      </c>
      <c r="B170" s="35" t="str">
        <f>_xlfn.LET(_xlpm.inp,$B$168,_xlpm.nStd,_xlfn.LET(_xlpm.raw,UPPER(TRIM($G$160)),_xlpm.clean,SUBSTITUTE(SUBSTITUTE(SUBSTITUTE(SUBSTITUTE(SUBSTITUTE(_xlpm.raw,"，",","),"、",","),"；",","),"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0" s="18"/>
      <c r="D170" s="6"/>
      <c r="E170" s="6"/>
      <c r="F170" s="6"/>
      <c r="G170" s="6"/>
      <c r="H170" s="6"/>
    </row>
    <row r="171" spans="1:8" ht="18.75" customHeight="1">
      <c r="A171" s="37" t="s">
        <v>3256</v>
      </c>
      <c r="B171" s="52" t="str">
        <f>_xlfn.LET(_xlpm.inp,$B$168,_xlpm.p,$H$160,IF(OR(LEN(TRIM(_xlpm.inp))=0,LEN(TRIM(_xlpm.p))=0,_xlpm.p=0),"",_xlpm.p))</f>
        <v/>
      </c>
      <c r="C171" s="63"/>
      <c r="D171" s="6"/>
      <c r="E171" s="6"/>
      <c r="F171" s="6"/>
      <c r="G171" s="6"/>
      <c r="H171" s="6"/>
    </row>
    <row r="172" spans="1:8" ht="18.75" customHeight="1" thickBot="1">
      <c r="A172" s="12"/>
      <c r="B172" s="54"/>
      <c r="C172" s="55"/>
      <c r="D172" s="6"/>
      <c r="E172" s="6"/>
      <c r="F172" s="6"/>
      <c r="G172" s="6"/>
      <c r="H172" s="6"/>
    </row>
    <row r="173" spans="1:8" ht="58.5" customHeight="1" thickTop="1" thickBot="1">
      <c r="A173" s="8" t="s">
        <v>5339</v>
      </c>
      <c r="B173" s="56" t="s">
        <v>5516</v>
      </c>
      <c r="C173" s="57"/>
      <c r="D173" s="6"/>
      <c r="E173" s="6"/>
      <c r="F173" s="6">
        <v>614</v>
      </c>
      <c r="G173" s="6" t="s">
        <v>16</v>
      </c>
      <c r="H173" s="6" t="s">
        <v>5517</v>
      </c>
    </row>
    <row r="174" spans="1:8" ht="18.75" customHeight="1">
      <c r="A174" s="13"/>
      <c r="B174" s="58"/>
      <c r="C174" s="59"/>
      <c r="D174" s="6"/>
      <c r="E174" s="6"/>
      <c r="F174" s="6"/>
      <c r="G174" s="6"/>
      <c r="H174" s="6"/>
    </row>
    <row r="175" spans="1:8" ht="18.75" customHeight="1">
      <c r="A175" s="14" t="s">
        <v>820</v>
      </c>
      <c r="B175" s="60" t="s">
        <v>5518</v>
      </c>
      <c r="C175" s="61"/>
      <c r="D175" s="6"/>
      <c r="E175" s="6"/>
      <c r="F175" s="6"/>
      <c r="G175" s="6"/>
      <c r="H175" s="6"/>
    </row>
    <row r="176" spans="1:8" ht="18.75" customHeight="1">
      <c r="A176" s="14" t="s">
        <v>821</v>
      </c>
      <c r="B176" s="60" t="s">
        <v>5519</v>
      </c>
      <c r="C176" s="61"/>
      <c r="D176" s="6"/>
      <c r="E176" s="6"/>
      <c r="F176" s="6"/>
      <c r="G176" s="6"/>
      <c r="H176" s="6"/>
    </row>
    <row r="177" spans="1:8" ht="18.75" customHeight="1">
      <c r="A177" s="14" t="s">
        <v>822</v>
      </c>
      <c r="B177" s="60" t="s">
        <v>5520</v>
      </c>
      <c r="C177" s="61"/>
      <c r="D177" s="6"/>
      <c r="E177" s="6"/>
      <c r="F177" s="6"/>
      <c r="G177" s="6"/>
      <c r="H177" s="6"/>
    </row>
    <row r="178" spans="1:8" ht="18.75" customHeight="1">
      <c r="A178" s="14" t="s">
        <v>823</v>
      </c>
      <c r="B178" s="60" t="s">
        <v>5521</v>
      </c>
      <c r="C178" s="61"/>
      <c r="D178" s="6"/>
      <c r="E178" s="6"/>
      <c r="F178" s="6"/>
      <c r="G178" s="6"/>
      <c r="H178" s="6"/>
    </row>
    <row r="179" spans="1:8" ht="18.75" customHeight="1">
      <c r="A179" s="14"/>
      <c r="B179" s="60"/>
      <c r="C179" s="61"/>
      <c r="D179" s="6"/>
      <c r="E179" s="6"/>
      <c r="F179" s="6"/>
      <c r="G179" s="6"/>
      <c r="H179" s="6"/>
    </row>
    <row r="180" spans="1:8" ht="18.75" customHeight="1" thickBot="1">
      <c r="A180" s="14"/>
      <c r="B180" s="66"/>
      <c r="C180" s="67"/>
      <c r="D180" s="6"/>
      <c r="E180" s="6"/>
      <c r="F180" s="6"/>
      <c r="G180" s="6"/>
      <c r="H180" s="6"/>
    </row>
    <row r="181" spans="1:8" ht="18.75" customHeight="1" thickBot="1">
      <c r="A181" s="11" t="s">
        <v>3253</v>
      </c>
      <c r="B181" s="25"/>
      <c r="C181" s="7"/>
      <c r="D181" s="6"/>
      <c r="E181" s="6"/>
      <c r="F181" s="6"/>
      <c r="G181" s="6"/>
      <c r="H181" s="6"/>
    </row>
    <row r="182" spans="1:8" ht="18.75" customHeight="1">
      <c r="A182" s="14" t="s">
        <v>3254</v>
      </c>
      <c r="B182" s="34" t="str">
        <f>_xlfn.LET(_xlpm.inp,$B$181,_xlpm.nInp,_xlfn.LET(_xlpm.raw,UPPER(TRIM($B$181)),_xlpm.clean,SUBSTITUTE(SUBSTITUTE(SUBSTITUTE(SUBSTITUTE(SUBSTITUTE(_xlpm.raw,"，",","),"、",","),"；",","),"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2" s="19"/>
      <c r="D182" s="6"/>
      <c r="E182" s="6"/>
      <c r="F182" s="6"/>
      <c r="G182" s="6"/>
      <c r="H182" s="6"/>
    </row>
    <row r="183" spans="1:8" ht="18.75" customHeight="1">
      <c r="A183" s="14" t="s">
        <v>3255</v>
      </c>
      <c r="B183" s="35" t="str">
        <f>_xlfn.LET(_xlpm.inp,$B$181,_xlpm.nStd,_xlfn.LET(_xlpm.raw,UPPER(TRIM($G$173)),_xlpm.clean,SUBSTITUTE(SUBSTITUTE(SUBSTITUTE(SUBSTITUTE(SUBSTITUTE(_xlpm.raw,"，",","),"、",","),"；",","),"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3" s="18"/>
      <c r="D183" s="6"/>
      <c r="E183" s="6"/>
      <c r="F183" s="6"/>
      <c r="G183" s="6"/>
      <c r="H183" s="6"/>
    </row>
    <row r="184" spans="1:8" ht="18.75" customHeight="1">
      <c r="A184" s="37" t="s">
        <v>3256</v>
      </c>
      <c r="B184" s="52" t="str">
        <f>_xlfn.LET(_xlpm.inp,$B$181,_xlpm.p,$H$173,IF(OR(LEN(TRIM(_xlpm.inp))=0,LEN(TRIM(_xlpm.p))=0,_xlpm.p=0),"",_xlpm.p))</f>
        <v/>
      </c>
      <c r="C184" s="63"/>
      <c r="D184" s="6"/>
      <c r="E184" s="6"/>
      <c r="F184" s="6"/>
      <c r="G184" s="6"/>
      <c r="H184" s="6"/>
    </row>
    <row r="185" spans="1:8" ht="18.75" customHeight="1" thickBot="1">
      <c r="A185" s="15"/>
      <c r="B185" s="54"/>
      <c r="C185" s="55"/>
      <c r="D185" s="6"/>
      <c r="E185" s="6"/>
      <c r="F185" s="6"/>
      <c r="G185" s="6"/>
      <c r="H185" s="6"/>
    </row>
    <row r="186" spans="1:8" ht="58.5" customHeight="1" thickTop="1" thickBot="1">
      <c r="A186" s="8" t="s">
        <v>5340</v>
      </c>
      <c r="B186" s="56" t="s">
        <v>5522</v>
      </c>
      <c r="C186" s="57"/>
      <c r="D186" s="6"/>
      <c r="E186" s="6"/>
      <c r="F186" s="6">
        <v>615</v>
      </c>
      <c r="G186" s="6" t="s">
        <v>15</v>
      </c>
      <c r="H186" s="6"/>
    </row>
    <row r="187" spans="1:8" ht="18.75" customHeight="1">
      <c r="A187" s="9"/>
      <c r="B187" s="74"/>
      <c r="C187" s="75"/>
      <c r="D187" s="6"/>
      <c r="E187" s="6"/>
      <c r="F187" s="6"/>
      <c r="G187" s="6"/>
      <c r="H187" s="6"/>
    </row>
    <row r="188" spans="1:8" ht="18.75" customHeight="1">
      <c r="A188" s="10" t="s">
        <v>820</v>
      </c>
      <c r="B188" s="64" t="s">
        <v>5523</v>
      </c>
      <c r="C188" s="65"/>
      <c r="D188" s="6"/>
      <c r="E188" s="6"/>
      <c r="F188" s="6"/>
      <c r="G188" s="6"/>
      <c r="H188" s="6"/>
    </row>
    <row r="189" spans="1:8" ht="18.75" customHeight="1">
      <c r="A189" s="10" t="s">
        <v>821</v>
      </c>
      <c r="B189" s="64" t="s">
        <v>5524</v>
      </c>
      <c r="C189" s="65"/>
      <c r="D189" s="6"/>
      <c r="E189" s="6"/>
      <c r="F189" s="6"/>
      <c r="G189" s="6"/>
      <c r="H189" s="6"/>
    </row>
    <row r="190" spans="1:8" ht="18.75" customHeight="1">
      <c r="A190" s="10" t="s">
        <v>822</v>
      </c>
      <c r="B190" s="64" t="s">
        <v>5525</v>
      </c>
      <c r="C190" s="65"/>
      <c r="D190" s="6"/>
      <c r="E190" s="6"/>
      <c r="F190" s="6"/>
      <c r="G190" s="6"/>
      <c r="H190" s="6"/>
    </row>
    <row r="191" spans="1:8" ht="18.75" customHeight="1">
      <c r="A191" s="10" t="s">
        <v>823</v>
      </c>
      <c r="B191" s="64" t="s">
        <v>5526</v>
      </c>
      <c r="C191" s="65"/>
      <c r="D191" s="6"/>
      <c r="E191" s="6"/>
      <c r="F191" s="6"/>
      <c r="G191" s="6"/>
      <c r="H191" s="6"/>
    </row>
    <row r="192" spans="1:8" ht="18.75" customHeight="1">
      <c r="A192" s="10"/>
      <c r="B192" s="64"/>
      <c r="C192" s="65"/>
      <c r="D192" s="6"/>
      <c r="E192" s="6"/>
      <c r="F192" s="6"/>
      <c r="G192" s="6"/>
      <c r="H192" s="6"/>
    </row>
    <row r="193" spans="1:8" ht="18.75" customHeight="1" thickBot="1">
      <c r="A193" s="10"/>
      <c r="B193" s="66"/>
      <c r="C193" s="67"/>
      <c r="D193" s="6"/>
      <c r="E193" s="6"/>
      <c r="F193" s="6"/>
      <c r="G193" s="6"/>
      <c r="H193" s="6"/>
    </row>
    <row r="194" spans="1:8" ht="18.75" customHeight="1" thickBot="1">
      <c r="A194" s="11" t="s">
        <v>3253</v>
      </c>
      <c r="B194" s="43"/>
      <c r="C194" s="7"/>
      <c r="D194" s="6"/>
      <c r="E194" s="6"/>
      <c r="F194" s="6"/>
      <c r="G194" s="6"/>
      <c r="H194" s="6"/>
    </row>
    <row r="195" spans="1:8" ht="18.75" customHeight="1">
      <c r="A195" s="10" t="s">
        <v>3254</v>
      </c>
      <c r="B195" s="34" t="str">
        <f>_xlfn.LET(_xlpm.inp,$B$194,_xlpm.nInp,_xlfn.LET(_xlpm.raw,UPPER(TRIM($B$194)),_xlpm.clean,SUBSTITUTE(SUBSTITUTE(SUBSTITUTE(SUBSTITUTE(SUBSTITUTE(_xlpm.raw,"，",","),"、",","),"；",","),"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95" s="19"/>
      <c r="D195" s="6"/>
      <c r="E195" s="6"/>
      <c r="F195" s="6"/>
      <c r="G195" s="6"/>
      <c r="H195" s="6"/>
    </row>
    <row r="196" spans="1:8" ht="18.75" customHeight="1">
      <c r="A196" s="10" t="s">
        <v>3255</v>
      </c>
      <c r="B196" s="35" t="str">
        <f>_xlfn.LET(_xlpm.inp,$B$194,_xlpm.nStd,_xlfn.LET(_xlpm.raw,UPPER(TRIM($G$186)),_xlpm.clean,SUBSTITUTE(SUBSTITUTE(SUBSTITUTE(SUBSTITUTE(SUBSTITUTE(_xlpm.raw,"，",","),"、",","),"；",","),"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96" s="18"/>
      <c r="D196" s="6"/>
      <c r="E196" s="6"/>
      <c r="F196" s="6"/>
      <c r="G196" s="6"/>
      <c r="H196" s="6"/>
    </row>
    <row r="197" spans="1:8" ht="18.75" customHeight="1">
      <c r="A197" s="37" t="s">
        <v>3256</v>
      </c>
      <c r="B197" s="52" t="str">
        <f>_xlfn.LET(_xlpm.inp,$B$194,_xlpm.p,$H$186,IF(OR(LEN(TRIM(_xlpm.inp))=0,LEN(TRIM(_xlpm.p))=0,_xlpm.p=0),"",_xlpm.p))</f>
        <v/>
      </c>
      <c r="C197" s="63"/>
      <c r="D197" s="6"/>
      <c r="E197" s="6"/>
      <c r="F197" s="6"/>
      <c r="G197" s="6"/>
      <c r="H197" s="6"/>
    </row>
    <row r="198" spans="1:8" ht="18.75" customHeight="1" thickBot="1">
      <c r="A198" s="12"/>
      <c r="B198" s="54"/>
      <c r="C198" s="55"/>
      <c r="D198" s="6"/>
      <c r="E198" s="6"/>
      <c r="F198" s="6"/>
      <c r="G198" s="6"/>
      <c r="H198" s="6"/>
    </row>
    <row r="199" spans="1:8" ht="58.5" customHeight="1" thickTop="1" thickBot="1">
      <c r="A199" s="8" t="s">
        <v>5341</v>
      </c>
      <c r="B199" s="56" t="s">
        <v>5527</v>
      </c>
      <c r="C199" s="57"/>
      <c r="D199" s="6"/>
      <c r="E199" s="6"/>
      <c r="F199" s="6">
        <v>616</v>
      </c>
      <c r="G199" s="6" t="s">
        <v>17</v>
      </c>
      <c r="H199" s="6" t="s">
        <v>5528</v>
      </c>
    </row>
    <row r="200" spans="1:8" ht="18.75" customHeight="1">
      <c r="A200" s="13"/>
      <c r="B200" s="58"/>
      <c r="C200" s="59"/>
      <c r="D200" s="6"/>
      <c r="E200" s="6"/>
      <c r="F200" s="6"/>
      <c r="G200" s="6"/>
      <c r="H200" s="6"/>
    </row>
    <row r="201" spans="1:8" ht="18.75" customHeight="1">
      <c r="A201" s="14" t="s">
        <v>820</v>
      </c>
      <c r="B201" s="60" t="s">
        <v>5529</v>
      </c>
      <c r="C201" s="61"/>
      <c r="D201" s="6"/>
      <c r="E201" s="6"/>
      <c r="F201" s="6"/>
      <c r="G201" s="6"/>
      <c r="H201" s="6"/>
    </row>
    <row r="202" spans="1:8" ht="18.75" customHeight="1">
      <c r="A202" s="14" t="s">
        <v>821</v>
      </c>
      <c r="B202" s="60" t="s">
        <v>5530</v>
      </c>
      <c r="C202" s="61"/>
      <c r="D202" s="6"/>
      <c r="E202" s="6"/>
      <c r="F202" s="6"/>
      <c r="G202" s="6"/>
      <c r="H202" s="6"/>
    </row>
    <row r="203" spans="1:8" ht="18.75" customHeight="1">
      <c r="A203" s="14" t="s">
        <v>822</v>
      </c>
      <c r="B203" s="60" t="s">
        <v>5531</v>
      </c>
      <c r="C203" s="61"/>
      <c r="D203" s="6"/>
      <c r="E203" s="6"/>
      <c r="F203" s="6"/>
      <c r="G203" s="6"/>
      <c r="H203" s="6"/>
    </row>
    <row r="204" spans="1:8" ht="18.75" customHeight="1">
      <c r="A204" s="14" t="s">
        <v>823</v>
      </c>
      <c r="B204" s="60" t="s">
        <v>5532</v>
      </c>
      <c r="C204" s="61"/>
      <c r="D204" s="6"/>
      <c r="E204" s="6"/>
      <c r="F204" s="6"/>
      <c r="G204" s="6"/>
      <c r="H204" s="6"/>
    </row>
    <row r="205" spans="1:8" ht="18.75" customHeight="1">
      <c r="A205" s="14"/>
      <c r="B205" s="62"/>
      <c r="C205" s="63"/>
      <c r="D205" s="6"/>
      <c r="E205" s="6"/>
      <c r="F205" s="6"/>
      <c r="G205" s="6"/>
      <c r="H205" s="6"/>
    </row>
    <row r="206" spans="1:8" ht="18.75" customHeight="1" thickBot="1">
      <c r="A206" s="14"/>
      <c r="B206" s="66"/>
      <c r="C206" s="67"/>
      <c r="D206" s="6"/>
      <c r="E206" s="6"/>
      <c r="F206" s="6"/>
      <c r="G206" s="6"/>
      <c r="H206" s="6"/>
    </row>
    <row r="207" spans="1:8" ht="18.75" customHeight="1" thickBot="1">
      <c r="A207" s="11" t="s">
        <v>3253</v>
      </c>
      <c r="B207" s="25"/>
      <c r="C207" s="7"/>
      <c r="D207" s="6"/>
      <c r="E207" s="6"/>
      <c r="F207" s="6"/>
      <c r="G207" s="6"/>
      <c r="H207" s="6"/>
    </row>
    <row r="208" spans="1:8" ht="18.75" customHeight="1">
      <c r="A208" s="14" t="s">
        <v>3254</v>
      </c>
      <c r="B208" s="34" t="str">
        <f>_xlfn.LET(_xlpm.inp,$B$207,_xlpm.nInp,_xlfn.LET(_xlpm.raw,UPPER(TRIM($B$207)),_xlpm.clean,SUBSTITUTE(SUBSTITUTE(SUBSTITUTE(SUBSTITUTE(SUBSTITUTE(_xlpm.raw,"，",","),"、",","),"；",","),"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08" s="19"/>
      <c r="D208" s="6"/>
      <c r="E208" s="6"/>
      <c r="F208" s="6"/>
      <c r="G208" s="6"/>
      <c r="H208" s="6"/>
    </row>
    <row r="209" spans="1:8" ht="18.75" customHeight="1">
      <c r="A209" s="14" t="s">
        <v>3255</v>
      </c>
      <c r="B209" s="35" t="str">
        <f>_xlfn.LET(_xlpm.inp,$B$207,_xlpm.nStd,_xlfn.LET(_xlpm.raw,UPPER(TRIM($G$199)),_xlpm.clean,SUBSTITUTE(SUBSTITUTE(SUBSTITUTE(SUBSTITUTE(SUBSTITUTE(_xlpm.raw,"，",","),"、",","),"；",","),"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09" s="18"/>
      <c r="D209" s="6"/>
      <c r="E209" s="6"/>
      <c r="F209" s="6"/>
      <c r="G209" s="6"/>
      <c r="H209" s="6"/>
    </row>
    <row r="210" spans="1:8" ht="18.75" customHeight="1">
      <c r="A210" s="37" t="s">
        <v>3256</v>
      </c>
      <c r="B210" s="52" t="str">
        <f>_xlfn.LET(_xlpm.inp,$B$207,_xlpm.p,$H$199,IF(OR(LEN(TRIM(_xlpm.inp))=0,LEN(TRIM(_xlpm.p))=0,_xlpm.p=0),"",_xlpm.p))</f>
        <v/>
      </c>
      <c r="C210" s="63"/>
      <c r="D210" s="6"/>
      <c r="E210" s="6"/>
      <c r="F210" s="6"/>
      <c r="G210" s="6"/>
      <c r="H210" s="6"/>
    </row>
    <row r="211" spans="1:8" ht="18.75" customHeight="1" thickBot="1">
      <c r="A211" s="15"/>
      <c r="B211" s="54"/>
      <c r="C211" s="55"/>
      <c r="D211" s="6"/>
      <c r="E211" s="6"/>
      <c r="F211" s="6"/>
      <c r="G211" s="6"/>
      <c r="H211" s="6"/>
    </row>
    <row r="212" spans="1:8" ht="58.5" customHeight="1" thickTop="1" thickBot="1">
      <c r="A212" s="8" t="s">
        <v>5342</v>
      </c>
      <c r="B212" s="56" t="s">
        <v>5533</v>
      </c>
      <c r="C212" s="57"/>
      <c r="D212" s="6"/>
      <c r="E212" s="6"/>
      <c r="F212" s="6">
        <v>617</v>
      </c>
      <c r="G212" s="6" t="s">
        <v>14</v>
      </c>
      <c r="H212" s="6" t="s">
        <v>5534</v>
      </c>
    </row>
    <row r="213" spans="1:8" ht="18.75" customHeight="1">
      <c r="A213" s="9"/>
      <c r="B213" s="74"/>
      <c r="C213" s="75"/>
      <c r="D213" s="6"/>
      <c r="E213" s="6"/>
      <c r="F213" s="6"/>
      <c r="G213" s="6"/>
      <c r="H213" s="6"/>
    </row>
    <row r="214" spans="1:8" ht="18.75" customHeight="1">
      <c r="A214" s="10" t="s">
        <v>820</v>
      </c>
      <c r="B214" s="64" t="s">
        <v>5535</v>
      </c>
      <c r="C214" s="65"/>
      <c r="D214" s="6"/>
      <c r="E214" s="6"/>
      <c r="F214" s="6"/>
      <c r="G214" s="6"/>
      <c r="H214" s="6"/>
    </row>
    <row r="215" spans="1:8" ht="18.75" customHeight="1">
      <c r="A215" s="10" t="s">
        <v>821</v>
      </c>
      <c r="B215" s="64" t="s">
        <v>5536</v>
      </c>
      <c r="C215" s="65"/>
      <c r="D215" s="6"/>
      <c r="E215" s="6"/>
      <c r="F215" s="6"/>
      <c r="G215" s="6"/>
      <c r="H215" s="6"/>
    </row>
    <row r="216" spans="1:8" ht="18.75" customHeight="1">
      <c r="A216" s="10" t="s">
        <v>822</v>
      </c>
      <c r="B216" s="64" t="s">
        <v>5537</v>
      </c>
      <c r="C216" s="65"/>
      <c r="D216" s="6"/>
      <c r="E216" s="6"/>
      <c r="F216" s="6"/>
      <c r="G216" s="6"/>
      <c r="H216" s="6"/>
    </row>
    <row r="217" spans="1:8" ht="18.75" customHeight="1">
      <c r="A217" s="10" t="s">
        <v>823</v>
      </c>
      <c r="B217" s="64" t="s">
        <v>5538</v>
      </c>
      <c r="C217" s="65"/>
      <c r="D217" s="6"/>
      <c r="E217" s="6"/>
      <c r="F217" s="6"/>
      <c r="G217" s="6"/>
      <c r="H217" s="6"/>
    </row>
    <row r="218" spans="1:8" ht="18.75" customHeight="1">
      <c r="A218" s="10"/>
      <c r="B218" s="62"/>
      <c r="C218" s="63"/>
      <c r="D218" s="6"/>
      <c r="E218" s="6"/>
      <c r="F218" s="6"/>
      <c r="G218" s="6"/>
      <c r="H218" s="6"/>
    </row>
    <row r="219" spans="1:8" ht="18.75" customHeight="1" thickBot="1">
      <c r="A219" s="10"/>
      <c r="B219" s="66"/>
      <c r="C219" s="67"/>
      <c r="D219" s="6"/>
      <c r="E219" s="6"/>
      <c r="F219" s="6"/>
      <c r="G219" s="6"/>
      <c r="H219" s="6"/>
    </row>
    <row r="220" spans="1:8" ht="18.75" customHeight="1" thickBot="1">
      <c r="A220" s="11" t="s">
        <v>3253</v>
      </c>
      <c r="B220" s="25"/>
      <c r="C220" s="7"/>
      <c r="D220" s="6"/>
      <c r="E220" s="6"/>
      <c r="F220" s="6"/>
      <c r="G220" s="6"/>
      <c r="H220" s="6"/>
    </row>
    <row r="221" spans="1:8" ht="18.75" customHeight="1">
      <c r="A221" s="10" t="s">
        <v>3254</v>
      </c>
      <c r="B221" s="34" t="str">
        <f>_xlfn.LET(_xlpm.inp,$B$220,_xlpm.nInp,_xlfn.LET(_xlpm.raw,UPPER(TRIM($B$220)),_xlpm.clean,SUBSTITUTE(SUBSTITUTE(SUBSTITUTE(SUBSTITUTE(SUBSTITUTE(_xlpm.raw,"，",","),"、",","),"；",","),"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21" s="19"/>
      <c r="D221" s="6"/>
      <c r="E221" s="6"/>
      <c r="F221" s="6"/>
      <c r="G221" s="6"/>
      <c r="H221" s="6"/>
    </row>
    <row r="222" spans="1:8" ht="18.75" customHeight="1">
      <c r="A222" s="10" t="s">
        <v>3255</v>
      </c>
      <c r="B222" s="35" t="str">
        <f>_xlfn.LET(_xlpm.inp,$B$220,_xlpm.nStd,_xlfn.LET(_xlpm.raw,UPPER(TRIM($G$212)),_xlpm.clean,SUBSTITUTE(SUBSTITUTE(SUBSTITUTE(SUBSTITUTE(SUBSTITUTE(_xlpm.raw,"，",","),"、",","),"；",","),"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22" s="18"/>
      <c r="D222" s="6"/>
      <c r="E222" s="6"/>
      <c r="F222" s="6"/>
      <c r="G222" s="6"/>
      <c r="H222" s="6"/>
    </row>
    <row r="223" spans="1:8" ht="18.75" customHeight="1">
      <c r="A223" s="37" t="s">
        <v>3256</v>
      </c>
      <c r="B223" s="52" t="str">
        <f>_xlfn.LET(_xlpm.inp,$B$220,_xlpm.p,$H$212,IF(OR(LEN(TRIM(_xlpm.inp))=0,LEN(TRIM(_xlpm.p))=0,_xlpm.p=0),"",_xlpm.p))</f>
        <v/>
      </c>
      <c r="C223" s="63"/>
      <c r="D223" s="6"/>
      <c r="E223" s="6"/>
      <c r="F223" s="6"/>
      <c r="G223" s="6"/>
      <c r="H223" s="6"/>
    </row>
    <row r="224" spans="1:8" ht="18.75" customHeight="1" thickBot="1">
      <c r="A224" s="12"/>
      <c r="B224" s="54"/>
      <c r="C224" s="55"/>
      <c r="D224" s="6"/>
      <c r="E224" s="6"/>
      <c r="F224" s="6"/>
      <c r="G224" s="6"/>
      <c r="H224" s="6"/>
    </row>
    <row r="225" spans="1:8" ht="58.5" customHeight="1" thickTop="1" thickBot="1">
      <c r="A225" s="8" t="s">
        <v>5343</v>
      </c>
      <c r="B225" s="56" t="s">
        <v>5539</v>
      </c>
      <c r="C225" s="57"/>
      <c r="D225" s="6"/>
      <c r="E225" s="6"/>
      <c r="F225" s="6">
        <v>618</v>
      </c>
      <c r="G225" s="6" t="s">
        <v>14</v>
      </c>
      <c r="H225" s="6" t="s">
        <v>5540</v>
      </c>
    </row>
    <row r="226" spans="1:8" ht="18.75" customHeight="1">
      <c r="A226" s="13"/>
      <c r="B226" s="58"/>
      <c r="C226" s="59"/>
      <c r="D226" s="6"/>
      <c r="E226" s="6"/>
      <c r="F226" s="6"/>
      <c r="G226" s="6"/>
      <c r="H226" s="6"/>
    </row>
    <row r="227" spans="1:8" ht="18.75" customHeight="1">
      <c r="A227" s="14" t="s">
        <v>820</v>
      </c>
      <c r="B227" s="60" t="s">
        <v>5541</v>
      </c>
      <c r="C227" s="61"/>
      <c r="D227" s="6"/>
      <c r="E227" s="6"/>
      <c r="F227" s="6"/>
      <c r="G227" s="6"/>
      <c r="H227" s="6"/>
    </row>
    <row r="228" spans="1:8" ht="18.75" customHeight="1">
      <c r="A228" s="14" t="s">
        <v>821</v>
      </c>
      <c r="B228" s="60" t="s">
        <v>5542</v>
      </c>
      <c r="C228" s="61"/>
      <c r="D228" s="6"/>
      <c r="E228" s="6"/>
      <c r="F228" s="6"/>
      <c r="G228" s="6"/>
      <c r="H228" s="6"/>
    </row>
    <row r="229" spans="1:8" ht="18.75" customHeight="1">
      <c r="A229" s="14" t="s">
        <v>822</v>
      </c>
      <c r="B229" s="60" t="s">
        <v>5543</v>
      </c>
      <c r="C229" s="61"/>
      <c r="D229" s="6"/>
      <c r="E229" s="6"/>
      <c r="F229" s="6"/>
      <c r="G229" s="6"/>
      <c r="H229" s="6"/>
    </row>
    <row r="230" spans="1:8" ht="18.75" customHeight="1">
      <c r="A230" s="14" t="s">
        <v>823</v>
      </c>
      <c r="B230" s="60" t="s">
        <v>5544</v>
      </c>
      <c r="C230" s="61"/>
      <c r="D230" s="6"/>
      <c r="E230" s="6"/>
      <c r="F230" s="6"/>
      <c r="G230" s="6"/>
      <c r="H230" s="6"/>
    </row>
    <row r="231" spans="1:8" ht="18.75" customHeight="1">
      <c r="A231" s="14"/>
      <c r="B231" s="62"/>
      <c r="C231" s="63"/>
      <c r="D231" s="6"/>
      <c r="E231" s="6"/>
      <c r="F231" s="6"/>
      <c r="G231" s="6"/>
      <c r="H231" s="6"/>
    </row>
    <row r="232" spans="1:8" ht="18.75" customHeight="1" thickBot="1">
      <c r="A232" s="14"/>
      <c r="B232" s="66"/>
      <c r="C232" s="67"/>
      <c r="D232" s="6"/>
      <c r="E232" s="6"/>
      <c r="F232" s="6"/>
      <c r="G232" s="6"/>
      <c r="H232" s="6"/>
    </row>
    <row r="233" spans="1:8" ht="18.75" customHeight="1" thickBot="1">
      <c r="A233" s="11" t="s">
        <v>3253</v>
      </c>
      <c r="B233" s="25"/>
      <c r="C233" s="7"/>
      <c r="D233" s="6"/>
      <c r="E233" s="6"/>
      <c r="F233" s="6"/>
      <c r="G233" s="6"/>
      <c r="H233" s="6"/>
    </row>
    <row r="234" spans="1:8" ht="18.75" customHeight="1">
      <c r="A234" s="14" t="s">
        <v>3254</v>
      </c>
      <c r="B234" s="34" t="str">
        <f>_xlfn.LET(_xlpm.inp,$B$233,_xlpm.nInp,_xlfn.LET(_xlpm.raw,UPPER(TRIM($B$233)),_xlpm.clean,SUBSTITUTE(SUBSTITUTE(SUBSTITUTE(SUBSTITUTE(SUBSTITUTE(_xlpm.raw,"，",","),"、",","),"；",","),"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34" s="19"/>
      <c r="D234" s="6"/>
      <c r="E234" s="6"/>
      <c r="F234" s="6"/>
      <c r="G234" s="6"/>
      <c r="H234" s="6"/>
    </row>
    <row r="235" spans="1:8" ht="18.75" customHeight="1">
      <c r="A235" s="14" t="s">
        <v>3255</v>
      </c>
      <c r="B235" s="35" t="str">
        <f>_xlfn.LET(_xlpm.inp,$B$233,_xlpm.nStd,_xlfn.LET(_xlpm.raw,UPPER(TRIM($G$225)),_xlpm.clean,SUBSTITUTE(SUBSTITUTE(SUBSTITUTE(SUBSTITUTE(SUBSTITUTE(_xlpm.raw,"，",","),"、",","),"；",","),"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35" s="18"/>
      <c r="D235" s="6"/>
      <c r="E235" s="6"/>
      <c r="F235" s="6"/>
      <c r="G235" s="6"/>
      <c r="H235" s="6"/>
    </row>
    <row r="236" spans="1:8" ht="18.75" customHeight="1">
      <c r="A236" s="37" t="s">
        <v>3256</v>
      </c>
      <c r="B236" s="52" t="str">
        <f>_xlfn.LET(_xlpm.inp,$B$233,_xlpm.p,$H$225,IF(OR(LEN(TRIM(_xlpm.inp))=0,LEN(TRIM(_xlpm.p))=0,_xlpm.p=0),"",_xlpm.p))</f>
        <v/>
      </c>
      <c r="C236" s="63"/>
      <c r="D236" s="6"/>
      <c r="E236" s="6"/>
      <c r="F236" s="6"/>
      <c r="G236" s="6"/>
      <c r="H236" s="6"/>
    </row>
    <row r="237" spans="1:8" ht="18.75" customHeight="1" thickBot="1">
      <c r="A237" s="15"/>
      <c r="B237" s="54"/>
      <c r="C237" s="55"/>
      <c r="D237" s="6"/>
      <c r="E237" s="6"/>
      <c r="F237" s="6"/>
      <c r="G237" s="6"/>
      <c r="H237" s="6"/>
    </row>
    <row r="238" spans="1:8" ht="58.5" customHeight="1" thickTop="1" thickBot="1">
      <c r="A238" s="8" t="s">
        <v>5344</v>
      </c>
      <c r="B238" s="56" t="s">
        <v>5545</v>
      </c>
      <c r="C238" s="73"/>
      <c r="D238" s="6"/>
      <c r="E238" s="6"/>
      <c r="F238" s="6">
        <v>619</v>
      </c>
      <c r="G238" s="6" t="s">
        <v>15</v>
      </c>
      <c r="H238" s="6" t="s">
        <v>5546</v>
      </c>
    </row>
    <row r="239" spans="1:8" ht="18.75" customHeight="1">
      <c r="A239" s="9"/>
      <c r="B239" s="74"/>
      <c r="C239" s="75"/>
      <c r="D239" s="6"/>
      <c r="E239" s="6"/>
      <c r="F239" s="6"/>
      <c r="G239" s="6"/>
      <c r="H239" s="6"/>
    </row>
    <row r="240" spans="1:8" ht="18.75" customHeight="1">
      <c r="A240" s="10" t="s">
        <v>820</v>
      </c>
      <c r="B240" s="64" t="s">
        <v>5547</v>
      </c>
      <c r="C240" s="65"/>
      <c r="D240" s="6"/>
      <c r="E240" s="6"/>
      <c r="F240" s="6"/>
      <c r="G240" s="6"/>
      <c r="H240" s="6"/>
    </row>
    <row r="241" spans="1:8" ht="18.75" customHeight="1">
      <c r="A241" s="10" t="s">
        <v>821</v>
      </c>
      <c r="B241" s="64" t="s">
        <v>5548</v>
      </c>
      <c r="C241" s="65"/>
      <c r="D241" s="6"/>
      <c r="E241" s="6"/>
      <c r="F241" s="6"/>
      <c r="G241" s="6"/>
      <c r="H241" s="6"/>
    </row>
    <row r="242" spans="1:8" ht="18.75" customHeight="1">
      <c r="A242" s="10" t="s">
        <v>822</v>
      </c>
      <c r="B242" s="64" t="s">
        <v>5549</v>
      </c>
      <c r="C242" s="65"/>
      <c r="D242" s="6"/>
      <c r="E242" s="6"/>
      <c r="F242" s="6"/>
      <c r="G242" s="6"/>
      <c r="H242" s="6"/>
    </row>
    <row r="243" spans="1:8" ht="18.75" customHeight="1">
      <c r="A243" s="10" t="s">
        <v>823</v>
      </c>
      <c r="B243" s="64" t="s">
        <v>5550</v>
      </c>
      <c r="C243" s="65"/>
      <c r="D243" s="6"/>
      <c r="E243" s="6"/>
      <c r="F243" s="6"/>
      <c r="G243" s="6"/>
      <c r="H243" s="6"/>
    </row>
    <row r="244" spans="1:8" ht="18.75" customHeight="1">
      <c r="A244" s="10"/>
      <c r="B244" s="62"/>
      <c r="C244" s="63"/>
      <c r="D244" s="6"/>
      <c r="E244" s="6"/>
      <c r="F244" s="6"/>
      <c r="G244" s="6"/>
      <c r="H244" s="6"/>
    </row>
    <row r="245" spans="1:8" ht="18.75" customHeight="1" thickBot="1">
      <c r="A245" s="10"/>
      <c r="B245" s="66"/>
      <c r="C245" s="67"/>
      <c r="D245" s="6"/>
      <c r="E245" s="6"/>
      <c r="F245" s="6"/>
      <c r="G245" s="6"/>
      <c r="H245" s="6"/>
    </row>
    <row r="246" spans="1:8" ht="18.75" customHeight="1" thickBot="1">
      <c r="A246" s="11" t="s">
        <v>3253</v>
      </c>
      <c r="B246" s="25"/>
      <c r="C246" s="7"/>
      <c r="D246" s="6"/>
      <c r="E246" s="6"/>
      <c r="F246" s="6"/>
      <c r="G246" s="6"/>
      <c r="H246" s="6"/>
    </row>
    <row r="247" spans="1:8" ht="18.75" customHeight="1">
      <c r="A247" s="10" t="s">
        <v>3254</v>
      </c>
      <c r="B247" s="34" t="str">
        <f>_xlfn.LET(_xlpm.inp,$B$246,_xlpm.nInp,_xlfn.LET(_xlpm.raw,UPPER(TRIM($B$246)),_xlpm.clean,SUBSTITUTE(SUBSTITUTE(SUBSTITUTE(SUBSTITUTE(SUBSTITUTE(_xlpm.raw,"，",","),"、",","),"；",","),"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47" s="19"/>
      <c r="D247" s="6"/>
      <c r="E247" s="6"/>
      <c r="F247" s="6"/>
      <c r="G247" s="6"/>
      <c r="H247" s="6"/>
    </row>
    <row r="248" spans="1:8" ht="18.75" customHeight="1">
      <c r="A248" s="10" t="s">
        <v>3255</v>
      </c>
      <c r="B248" s="35" t="str">
        <f>_xlfn.LET(_xlpm.inp,$B$246,_xlpm.nStd,_xlfn.LET(_xlpm.raw,UPPER(TRIM($G$238)),_xlpm.clean,SUBSTITUTE(SUBSTITUTE(SUBSTITUTE(SUBSTITUTE(SUBSTITUTE(_xlpm.raw,"，",","),"、",","),"；",","),"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48" s="18"/>
      <c r="D248" s="6"/>
      <c r="E248" s="6"/>
      <c r="F248" s="6"/>
      <c r="G248" s="6"/>
      <c r="H248" s="6"/>
    </row>
    <row r="249" spans="1:8" ht="18.75" customHeight="1">
      <c r="A249" s="37" t="s">
        <v>3256</v>
      </c>
      <c r="B249" s="52" t="str">
        <f>_xlfn.LET(_xlpm.inp,$B$246,_xlpm.p,$H$238,IF(OR(LEN(TRIM(_xlpm.inp))=0,LEN(TRIM(_xlpm.p))=0,_xlpm.p=0),"",_xlpm.p))</f>
        <v/>
      </c>
      <c r="C249" s="53"/>
      <c r="D249" s="6"/>
      <c r="E249" s="6"/>
      <c r="F249" s="6"/>
      <c r="G249" s="6"/>
      <c r="H249" s="6"/>
    </row>
    <row r="250" spans="1:8" ht="18.75" customHeight="1" thickBot="1">
      <c r="A250" s="12"/>
      <c r="B250" s="54"/>
      <c r="C250" s="55"/>
      <c r="D250" s="6"/>
      <c r="E250" s="6"/>
      <c r="F250" s="6"/>
      <c r="G250" s="6"/>
      <c r="H250" s="6"/>
    </row>
    <row r="251" spans="1:8" ht="58.5" customHeight="1" thickTop="1" thickBot="1">
      <c r="A251" s="8" t="s">
        <v>5345</v>
      </c>
      <c r="B251" s="56" t="s">
        <v>5551</v>
      </c>
      <c r="C251" s="73"/>
      <c r="D251" s="6"/>
      <c r="E251" s="6"/>
      <c r="F251" s="6">
        <v>620</v>
      </c>
      <c r="G251" s="6" t="s">
        <v>17</v>
      </c>
      <c r="H251" s="6" t="s">
        <v>5552</v>
      </c>
    </row>
    <row r="252" spans="1:8" ht="18.75" customHeight="1">
      <c r="A252" s="9"/>
      <c r="B252" s="74"/>
      <c r="C252" s="75"/>
      <c r="D252" s="6"/>
      <c r="E252" s="6"/>
      <c r="F252" s="6"/>
      <c r="G252" s="6"/>
      <c r="H252" s="6"/>
    </row>
    <row r="253" spans="1:8" ht="18.75" customHeight="1">
      <c r="A253" s="10" t="s">
        <v>820</v>
      </c>
      <c r="B253" s="64" t="s">
        <v>5553</v>
      </c>
      <c r="C253" s="65"/>
      <c r="D253" s="6"/>
      <c r="E253" s="6"/>
      <c r="F253" s="6"/>
      <c r="G253" s="6"/>
      <c r="H253" s="6"/>
    </row>
    <row r="254" spans="1:8" ht="18.75" customHeight="1">
      <c r="A254" s="10" t="s">
        <v>821</v>
      </c>
      <c r="B254" s="64" t="s">
        <v>5554</v>
      </c>
      <c r="C254" s="65"/>
      <c r="D254" s="6"/>
      <c r="E254" s="6"/>
      <c r="F254" s="6"/>
      <c r="G254" s="6"/>
      <c r="H254" s="6"/>
    </row>
    <row r="255" spans="1:8" ht="18.75" customHeight="1">
      <c r="A255" s="10" t="s">
        <v>822</v>
      </c>
      <c r="B255" s="64" t="s">
        <v>5555</v>
      </c>
      <c r="C255" s="65"/>
      <c r="D255" s="6"/>
      <c r="E255" s="6"/>
      <c r="F255" s="6"/>
      <c r="G255" s="6"/>
      <c r="H255" s="6"/>
    </row>
    <row r="256" spans="1:8" ht="18.75" customHeight="1">
      <c r="A256" s="10" t="s">
        <v>823</v>
      </c>
      <c r="B256" s="64" t="s">
        <v>5556</v>
      </c>
      <c r="C256" s="65"/>
      <c r="D256" s="6"/>
      <c r="E256" s="6"/>
      <c r="F256" s="6"/>
      <c r="G256" s="6"/>
      <c r="H256" s="6"/>
    </row>
    <row r="257" spans="1:8" ht="18.75" customHeight="1">
      <c r="A257" s="10"/>
      <c r="B257" s="62"/>
      <c r="C257" s="63"/>
      <c r="D257" s="6"/>
      <c r="E257" s="6"/>
      <c r="F257" s="6"/>
      <c r="G257" s="6"/>
      <c r="H257" s="6"/>
    </row>
    <row r="258" spans="1:8" ht="18.75" customHeight="1" thickBot="1">
      <c r="A258" s="10"/>
      <c r="B258" s="66"/>
      <c r="C258" s="67"/>
      <c r="D258" s="6"/>
      <c r="E258" s="6"/>
      <c r="F258" s="6"/>
      <c r="G258" s="6"/>
      <c r="H258" s="6"/>
    </row>
    <row r="259" spans="1:8" ht="18.75" customHeight="1" thickBot="1">
      <c r="A259" s="11" t="s">
        <v>3253</v>
      </c>
      <c r="B259" s="25"/>
      <c r="C259" s="7"/>
      <c r="D259" s="6"/>
      <c r="E259" s="6"/>
      <c r="F259" s="6"/>
      <c r="G259" s="6"/>
      <c r="H259" s="6"/>
    </row>
    <row r="260" spans="1:8" ht="18.75" customHeight="1">
      <c r="A260" s="10" t="s">
        <v>3254</v>
      </c>
      <c r="B260" s="34" t="str">
        <f>_xlfn.LET(_xlpm.inp,$B$259,_xlpm.nInp,_xlfn.LET(_xlpm.raw,UPPER(TRIM($B$259)),_xlpm.clean,SUBSTITUTE(SUBSTITUTE(SUBSTITUTE(SUBSTITUTE(SUBSTITUTE(_xlpm.raw,"，",","),"、",","),"；",","),"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0" s="19"/>
      <c r="D260" s="6"/>
      <c r="E260" s="6"/>
      <c r="F260" s="6"/>
      <c r="G260" s="6"/>
      <c r="H260" s="6"/>
    </row>
    <row r="261" spans="1:8" ht="18.75" customHeight="1">
      <c r="A261" s="10" t="s">
        <v>3255</v>
      </c>
      <c r="B261" s="35" t="str">
        <f>_xlfn.LET(_xlpm.inp,$B$259,_xlpm.nStd,_xlfn.LET(_xlpm.raw,UPPER(TRIM($G$251)),_xlpm.clean,SUBSTITUTE(SUBSTITUTE(SUBSTITUTE(SUBSTITUTE(SUBSTITUTE(_xlpm.raw,"，",","),"、",","),"；",","),"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61" s="18"/>
      <c r="D261" s="6"/>
      <c r="E261" s="6"/>
      <c r="F261" s="6"/>
      <c r="G261" s="6"/>
      <c r="H261" s="6"/>
    </row>
    <row r="262" spans="1:8" ht="18.75" customHeight="1">
      <c r="A262" s="37" t="s">
        <v>3256</v>
      </c>
      <c r="B262" s="52" t="str">
        <f>_xlfn.LET(_xlpm.inp,$B$259,_xlpm.p,$H$251,IF(OR(LEN(TRIM(_xlpm.inp))=0,LEN(TRIM(_xlpm.p))=0,_xlpm.p=0),"",_xlpm.p))</f>
        <v/>
      </c>
      <c r="C262" s="53"/>
      <c r="D262" s="6"/>
      <c r="E262" s="6"/>
      <c r="F262" s="6"/>
      <c r="G262" s="6"/>
      <c r="H262" s="6"/>
    </row>
    <row r="263" spans="1:8" ht="18.75" customHeight="1" thickBot="1">
      <c r="A263" s="12"/>
      <c r="B263" s="54"/>
      <c r="C263" s="55"/>
      <c r="D263" s="6"/>
      <c r="E263" s="6"/>
      <c r="F263" s="6"/>
      <c r="G263" s="6"/>
      <c r="H263" s="6"/>
    </row>
    <row r="264" spans="1:8" ht="58.5" customHeight="1" thickTop="1" thickBot="1">
      <c r="A264" s="8" t="s">
        <v>5346</v>
      </c>
      <c r="B264" s="56" t="s">
        <v>5557</v>
      </c>
      <c r="C264" s="73"/>
      <c r="D264" s="6"/>
      <c r="E264" s="6"/>
      <c r="F264" s="6">
        <v>621</v>
      </c>
      <c r="G264" s="6" t="s">
        <v>17</v>
      </c>
      <c r="H264" s="6"/>
    </row>
    <row r="265" spans="1:8" ht="18.75" customHeight="1">
      <c r="A265" s="9"/>
      <c r="B265" s="74"/>
      <c r="C265" s="75"/>
      <c r="D265" s="6"/>
      <c r="E265" s="6"/>
      <c r="F265" s="6"/>
      <c r="G265" s="6"/>
      <c r="H265" s="6"/>
    </row>
    <row r="266" spans="1:8" ht="18.75" customHeight="1">
      <c r="A266" s="10" t="s">
        <v>820</v>
      </c>
      <c r="B266" s="64" t="s">
        <v>5558</v>
      </c>
      <c r="C266" s="65"/>
      <c r="D266" s="6"/>
      <c r="E266" s="6"/>
      <c r="F266" s="6"/>
      <c r="G266" s="6"/>
      <c r="H266" s="6"/>
    </row>
    <row r="267" spans="1:8" ht="18.75" customHeight="1">
      <c r="A267" s="10" t="s">
        <v>821</v>
      </c>
      <c r="B267" s="64" t="s">
        <v>5559</v>
      </c>
      <c r="C267" s="65"/>
      <c r="D267" s="6"/>
      <c r="E267" s="6"/>
      <c r="F267" s="6"/>
      <c r="G267" s="6"/>
      <c r="H267" s="6"/>
    </row>
    <row r="268" spans="1:8" ht="18.75" customHeight="1">
      <c r="A268" s="10" t="s">
        <v>822</v>
      </c>
      <c r="B268" s="64" t="s">
        <v>5560</v>
      </c>
      <c r="C268" s="65"/>
      <c r="D268" s="6"/>
      <c r="E268" s="6"/>
      <c r="F268" s="6"/>
      <c r="G268" s="6"/>
      <c r="H268" s="6"/>
    </row>
    <row r="269" spans="1:8" ht="18.75" customHeight="1">
      <c r="A269" s="10" t="s">
        <v>823</v>
      </c>
      <c r="B269" s="64" t="s">
        <v>5561</v>
      </c>
      <c r="C269" s="65"/>
      <c r="D269" s="6"/>
      <c r="E269" s="6"/>
      <c r="F269" s="6"/>
      <c r="G269" s="6"/>
      <c r="H269" s="6"/>
    </row>
    <row r="270" spans="1:8" ht="18.75" customHeight="1">
      <c r="A270" s="10"/>
      <c r="B270" s="62"/>
      <c r="C270" s="63"/>
      <c r="D270" s="6"/>
      <c r="E270" s="6"/>
      <c r="F270" s="6"/>
      <c r="G270" s="6"/>
      <c r="H270" s="6"/>
    </row>
    <row r="271" spans="1:8" ht="18.75" customHeight="1" thickBot="1">
      <c r="A271" s="10"/>
      <c r="B271" s="66"/>
      <c r="C271" s="67"/>
      <c r="D271" s="6"/>
      <c r="E271" s="6"/>
      <c r="F271" s="6"/>
      <c r="G271" s="6"/>
      <c r="H271" s="6"/>
    </row>
    <row r="272" spans="1:8" ht="18.75" customHeight="1" thickBot="1">
      <c r="A272" s="11" t="s">
        <v>3253</v>
      </c>
      <c r="B272" s="25"/>
      <c r="C272" s="7"/>
      <c r="D272" s="6"/>
      <c r="E272" s="6"/>
      <c r="F272" s="6"/>
      <c r="G272" s="6"/>
      <c r="H272" s="6"/>
    </row>
    <row r="273" spans="1:8" ht="18.75" customHeight="1">
      <c r="A273" s="10" t="s">
        <v>3254</v>
      </c>
      <c r="B273" s="34" t="str">
        <f>_xlfn.LET(_xlpm.inp,$B$272,_xlpm.nInp,_xlfn.LET(_xlpm.raw,UPPER(TRIM($B$272)),_xlpm.clean,SUBSTITUTE(SUBSTITUTE(SUBSTITUTE(SUBSTITUTE(SUBSTITUTE(_xlpm.raw,"，",","),"、",","),"；",","),"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73" s="19"/>
      <c r="D273" s="6"/>
      <c r="E273" s="6"/>
      <c r="F273" s="6"/>
      <c r="G273" s="6"/>
      <c r="H273" s="6"/>
    </row>
    <row r="274" spans="1:8" ht="18.75" customHeight="1">
      <c r="A274" s="10" t="s">
        <v>3255</v>
      </c>
      <c r="B274" s="35" t="str">
        <f>_xlfn.LET(_xlpm.inp,$B$272,_xlpm.nStd,_xlfn.LET(_xlpm.raw,UPPER(TRIM($G$264)),_xlpm.clean,SUBSTITUTE(SUBSTITUTE(SUBSTITUTE(SUBSTITUTE(SUBSTITUTE(_xlpm.raw,"，",","),"、",","),"；",","),"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4" s="18"/>
      <c r="D274" s="6"/>
      <c r="E274" s="6"/>
      <c r="F274" s="6"/>
      <c r="G274" s="6"/>
      <c r="H274" s="6"/>
    </row>
    <row r="275" spans="1:8" ht="18.75" customHeight="1">
      <c r="A275" s="37" t="s">
        <v>3256</v>
      </c>
      <c r="B275" s="52" t="str">
        <f>_xlfn.LET(_xlpm.inp,$B$272,_xlpm.p,$H$264,IF(OR(LEN(TRIM(_xlpm.inp))=0,LEN(TRIM(_xlpm.p))=0,_xlpm.p=0),"",_xlpm.p))</f>
        <v/>
      </c>
      <c r="C275" s="53"/>
      <c r="D275" s="6"/>
      <c r="E275" s="6"/>
      <c r="F275" s="6"/>
      <c r="G275" s="6"/>
      <c r="H275" s="6"/>
    </row>
    <row r="276" spans="1:8" ht="18.75" customHeight="1" thickBot="1">
      <c r="A276" s="12"/>
      <c r="B276" s="54"/>
      <c r="C276" s="55"/>
      <c r="D276" s="6"/>
      <c r="E276" s="6"/>
      <c r="F276" s="6"/>
      <c r="G276" s="6"/>
      <c r="H276" s="6"/>
    </row>
    <row r="277" spans="1:8" ht="58.5" customHeight="1" thickTop="1" thickBot="1">
      <c r="A277" s="8" t="s">
        <v>5347</v>
      </c>
      <c r="B277" s="56" t="s">
        <v>5562</v>
      </c>
      <c r="C277" s="73"/>
      <c r="D277" s="6"/>
      <c r="E277" s="6"/>
      <c r="F277" s="6">
        <v>622</v>
      </c>
      <c r="G277" s="6" t="s">
        <v>14</v>
      </c>
      <c r="H277" s="6" t="s">
        <v>5563</v>
      </c>
    </row>
    <row r="278" spans="1:8" ht="18.75" customHeight="1">
      <c r="A278" s="9"/>
      <c r="B278" s="74"/>
      <c r="C278" s="75"/>
      <c r="D278" s="6"/>
      <c r="E278" s="6"/>
      <c r="F278" s="6"/>
      <c r="G278" s="6"/>
      <c r="H278" s="6"/>
    </row>
    <row r="279" spans="1:8" ht="18.75" customHeight="1">
      <c r="A279" s="10" t="s">
        <v>820</v>
      </c>
      <c r="B279" s="64" t="s">
        <v>5564</v>
      </c>
      <c r="C279" s="65"/>
      <c r="D279" s="6"/>
      <c r="E279" s="6"/>
      <c r="F279" s="6"/>
      <c r="G279" s="6"/>
      <c r="H279" s="6"/>
    </row>
    <row r="280" spans="1:8" ht="18.75" customHeight="1">
      <c r="A280" s="10" t="s">
        <v>821</v>
      </c>
      <c r="B280" s="64" t="s">
        <v>5565</v>
      </c>
      <c r="C280" s="65"/>
      <c r="D280" s="6"/>
      <c r="E280" s="6"/>
      <c r="F280" s="6"/>
      <c r="G280" s="6"/>
      <c r="H280" s="6"/>
    </row>
    <row r="281" spans="1:8" ht="18.75" customHeight="1">
      <c r="A281" s="10" t="s">
        <v>822</v>
      </c>
      <c r="B281" s="64" t="s">
        <v>5566</v>
      </c>
      <c r="C281" s="65"/>
      <c r="D281" s="6"/>
      <c r="E281" s="6"/>
      <c r="F281" s="6"/>
      <c r="G281" s="6"/>
      <c r="H281" s="6"/>
    </row>
    <row r="282" spans="1:8" ht="18.75" customHeight="1">
      <c r="A282" s="10" t="s">
        <v>823</v>
      </c>
      <c r="B282" s="64" t="s">
        <v>5567</v>
      </c>
      <c r="C282" s="65"/>
      <c r="D282" s="6"/>
      <c r="E282" s="6"/>
      <c r="F282" s="6"/>
      <c r="G282" s="6"/>
      <c r="H282" s="6"/>
    </row>
    <row r="283" spans="1:8" ht="18.75" customHeight="1">
      <c r="A283" s="10"/>
      <c r="B283" s="62"/>
      <c r="C283" s="63"/>
      <c r="D283" s="6"/>
      <c r="E283" s="6"/>
      <c r="F283" s="6"/>
      <c r="G283" s="6"/>
      <c r="H283" s="6"/>
    </row>
    <row r="284" spans="1:8" ht="18.75" customHeight="1" thickBot="1">
      <c r="A284" s="10"/>
      <c r="B284" s="66"/>
      <c r="C284" s="67"/>
      <c r="D284" s="6"/>
      <c r="E284" s="6"/>
      <c r="F284" s="6"/>
      <c r="G284" s="6"/>
      <c r="H284" s="6"/>
    </row>
    <row r="285" spans="1:8" ht="18.75" customHeight="1" thickBot="1">
      <c r="A285" s="11" t="s">
        <v>3253</v>
      </c>
      <c r="B285" s="25"/>
      <c r="C285" s="7"/>
      <c r="D285" s="6"/>
      <c r="E285" s="6"/>
      <c r="F285" s="6"/>
      <c r="G285" s="6"/>
      <c r="H285" s="6"/>
    </row>
    <row r="286" spans="1:8" ht="18.75" customHeight="1">
      <c r="A286" s="10" t="s">
        <v>3254</v>
      </c>
      <c r="B286" s="34" t="str">
        <f>_xlfn.LET(_xlpm.inp,$B$285,_xlpm.nInp,_xlfn.LET(_xlpm.raw,UPPER(TRIM($B$285)),_xlpm.clean,SUBSTITUTE(SUBSTITUTE(SUBSTITUTE(SUBSTITUTE(SUBSTITUTE(_xlpm.raw,"，",","),"、",","),"；",","),"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86" s="19"/>
      <c r="D286" s="6"/>
      <c r="E286" s="6"/>
      <c r="F286" s="6"/>
      <c r="G286" s="6"/>
      <c r="H286" s="6"/>
    </row>
    <row r="287" spans="1:8" ht="18.75" customHeight="1">
      <c r="A287" s="10" t="s">
        <v>3255</v>
      </c>
      <c r="B287" s="35" t="str">
        <f>_xlfn.LET(_xlpm.inp,$B$285,_xlpm.nStd,_xlfn.LET(_xlpm.raw,UPPER(TRIM($G$277)),_xlpm.clean,SUBSTITUTE(SUBSTITUTE(SUBSTITUTE(SUBSTITUTE(SUBSTITUTE(_xlpm.raw,"，",","),"、",","),"；",","),"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87" s="18"/>
      <c r="D287" s="6"/>
      <c r="E287" s="6"/>
      <c r="F287" s="6"/>
      <c r="G287" s="6"/>
      <c r="H287" s="6"/>
    </row>
    <row r="288" spans="1:8" ht="18.75" customHeight="1">
      <c r="A288" s="37" t="s">
        <v>3256</v>
      </c>
      <c r="B288" s="52" t="str">
        <f>_xlfn.LET(_xlpm.inp,$B$285,_xlpm.p,$H$277,IF(OR(LEN(TRIM(_xlpm.inp))=0,LEN(TRIM(_xlpm.p))=0,_xlpm.p=0),"",_xlpm.p))</f>
        <v/>
      </c>
      <c r="C288" s="53"/>
      <c r="D288" s="6"/>
      <c r="E288" s="6"/>
      <c r="F288" s="6"/>
      <c r="G288" s="6"/>
      <c r="H288" s="6"/>
    </row>
    <row r="289" spans="1:8" ht="18.75" customHeight="1" thickBot="1">
      <c r="A289" s="12"/>
      <c r="B289" s="54"/>
      <c r="C289" s="55"/>
      <c r="D289" s="6"/>
      <c r="E289" s="6"/>
      <c r="F289" s="6"/>
      <c r="G289" s="6"/>
      <c r="H289" s="6"/>
    </row>
    <row r="290" spans="1:8" ht="58.5" customHeight="1" thickTop="1" thickBot="1">
      <c r="A290" s="8" t="s">
        <v>5348</v>
      </c>
      <c r="B290" s="56" t="s">
        <v>5568</v>
      </c>
      <c r="C290" s="73"/>
      <c r="D290" s="6"/>
      <c r="E290" s="6"/>
      <c r="F290" s="6">
        <v>623</v>
      </c>
      <c r="G290" s="6" t="s">
        <v>16</v>
      </c>
      <c r="H290" s="6" t="s">
        <v>5569</v>
      </c>
    </row>
    <row r="291" spans="1:8" ht="18.75" customHeight="1">
      <c r="A291" s="9"/>
      <c r="B291" s="74"/>
      <c r="C291" s="75"/>
      <c r="D291" s="6"/>
      <c r="E291" s="6"/>
      <c r="F291" s="6"/>
      <c r="G291" s="6"/>
      <c r="H291" s="6"/>
    </row>
    <row r="292" spans="1:8" ht="18.75" customHeight="1">
      <c r="A292" s="10" t="s">
        <v>820</v>
      </c>
      <c r="B292" s="64" t="s">
        <v>5570</v>
      </c>
      <c r="C292" s="65"/>
      <c r="D292" s="6"/>
      <c r="E292" s="6"/>
      <c r="F292" s="6"/>
      <c r="G292" s="6"/>
      <c r="H292" s="6"/>
    </row>
    <row r="293" spans="1:8" ht="18.75" customHeight="1">
      <c r="A293" s="10" t="s">
        <v>821</v>
      </c>
      <c r="B293" s="64" t="s">
        <v>5571</v>
      </c>
      <c r="C293" s="65"/>
      <c r="D293" s="6"/>
      <c r="E293" s="6"/>
      <c r="F293" s="6"/>
      <c r="G293" s="6"/>
      <c r="H293" s="6"/>
    </row>
    <row r="294" spans="1:8" ht="18.75" customHeight="1">
      <c r="A294" s="10" t="s">
        <v>822</v>
      </c>
      <c r="B294" s="64" t="s">
        <v>5572</v>
      </c>
      <c r="C294" s="65"/>
      <c r="D294" s="6"/>
      <c r="E294" s="6"/>
      <c r="F294" s="6"/>
      <c r="G294" s="6"/>
      <c r="H294" s="6"/>
    </row>
    <row r="295" spans="1:8" ht="18.75" customHeight="1">
      <c r="A295" s="10" t="s">
        <v>823</v>
      </c>
      <c r="B295" s="64" t="s">
        <v>5573</v>
      </c>
      <c r="C295" s="65"/>
      <c r="D295" s="6"/>
      <c r="E295" s="6"/>
      <c r="F295" s="6"/>
      <c r="G295" s="6"/>
      <c r="H295" s="6"/>
    </row>
    <row r="296" spans="1:8" ht="18.75" customHeight="1">
      <c r="A296" s="10"/>
      <c r="B296" s="62"/>
      <c r="C296" s="63"/>
      <c r="D296" s="6"/>
      <c r="E296" s="6"/>
      <c r="F296" s="6"/>
      <c r="G296" s="6"/>
      <c r="H296" s="6"/>
    </row>
    <row r="297" spans="1:8" ht="18.75" customHeight="1" thickBot="1">
      <c r="A297" s="10"/>
      <c r="B297" s="66"/>
      <c r="C297" s="67"/>
      <c r="D297" s="6"/>
      <c r="E297" s="6"/>
      <c r="F297" s="6"/>
      <c r="G297" s="6"/>
      <c r="H297" s="6"/>
    </row>
    <row r="298" spans="1:8" ht="18.75" customHeight="1" thickBot="1">
      <c r="A298" s="11" t="s">
        <v>3253</v>
      </c>
      <c r="B298" s="25"/>
      <c r="C298" s="7"/>
      <c r="D298" s="6"/>
      <c r="E298" s="6"/>
      <c r="F298" s="6"/>
      <c r="G298" s="6"/>
      <c r="H298" s="6"/>
    </row>
    <row r="299" spans="1:8" ht="18.75" customHeight="1">
      <c r="A299" s="10" t="s">
        <v>3254</v>
      </c>
      <c r="B299" s="34" t="str">
        <f>_xlfn.LET(_xlpm.inp,$B$298,_xlpm.nInp,_xlfn.LET(_xlpm.raw,UPPER(TRIM($B$298)),_xlpm.clean,SUBSTITUTE(SUBSTITUTE(SUBSTITUTE(SUBSTITUTE(SUBSTITUTE(_xlpm.raw,"，",","),"、",","),"；",","),"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99" s="19"/>
      <c r="D299" s="6"/>
      <c r="E299" s="6"/>
      <c r="F299" s="6"/>
      <c r="G299" s="6"/>
      <c r="H299" s="6"/>
    </row>
    <row r="300" spans="1:8" ht="18.75" customHeight="1">
      <c r="A300" s="10" t="s">
        <v>3255</v>
      </c>
      <c r="B300" s="35" t="str">
        <f>_xlfn.LET(_xlpm.inp,$B$298,_xlpm.nStd,_xlfn.LET(_xlpm.raw,UPPER(TRIM($G$290)),_xlpm.clean,SUBSTITUTE(SUBSTITUTE(SUBSTITUTE(SUBSTITUTE(SUBSTITUTE(_xlpm.raw,"，",","),"、",","),"；",","),"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00" s="18"/>
      <c r="D300" s="6"/>
      <c r="E300" s="6"/>
      <c r="F300" s="6"/>
      <c r="G300" s="6"/>
      <c r="H300" s="6"/>
    </row>
    <row r="301" spans="1:8" ht="18.75" customHeight="1">
      <c r="A301" s="37" t="s">
        <v>3256</v>
      </c>
      <c r="B301" s="52" t="str">
        <f>_xlfn.LET(_xlpm.inp,$B$298,_xlpm.p,$H$290,IF(OR(LEN(TRIM(_xlpm.inp))=0,LEN(TRIM(_xlpm.p))=0,_xlpm.p=0),"",_xlpm.p))</f>
        <v/>
      </c>
      <c r="C301" s="53"/>
      <c r="D301" s="6"/>
      <c r="E301" s="6"/>
      <c r="F301" s="6"/>
      <c r="G301" s="6"/>
      <c r="H301" s="6"/>
    </row>
    <row r="302" spans="1:8" ht="18.75" customHeight="1" thickBot="1">
      <c r="A302" s="12"/>
      <c r="B302" s="54"/>
      <c r="C302" s="55"/>
      <c r="D302" s="6"/>
      <c r="E302" s="6"/>
      <c r="F302" s="6"/>
      <c r="G302" s="6"/>
      <c r="H302" s="6"/>
    </row>
    <row r="303" spans="1:8" ht="58.5" customHeight="1" thickTop="1" thickBot="1">
      <c r="A303" s="8" t="s">
        <v>5349</v>
      </c>
      <c r="B303" s="56" t="s">
        <v>5574</v>
      </c>
      <c r="C303" s="73"/>
      <c r="D303" s="6"/>
      <c r="E303" s="6"/>
      <c r="F303" s="6">
        <v>624</v>
      </c>
      <c r="G303" s="6" t="s">
        <v>17</v>
      </c>
      <c r="H303" s="6" t="s">
        <v>5575</v>
      </c>
    </row>
    <row r="304" spans="1:8" ht="18.75" customHeight="1">
      <c r="A304" s="9"/>
      <c r="B304" s="74"/>
      <c r="C304" s="75"/>
      <c r="D304" s="6"/>
      <c r="E304" s="6"/>
      <c r="F304" s="6"/>
      <c r="G304" s="6"/>
      <c r="H304" s="6"/>
    </row>
    <row r="305" spans="1:8" ht="18.75" customHeight="1">
      <c r="A305" s="10" t="s">
        <v>820</v>
      </c>
      <c r="B305" s="64" t="s">
        <v>5576</v>
      </c>
      <c r="C305" s="65"/>
      <c r="D305" s="6"/>
      <c r="E305" s="6"/>
      <c r="F305" s="6"/>
      <c r="G305" s="6"/>
      <c r="H305" s="6"/>
    </row>
    <row r="306" spans="1:8" ht="18.75" customHeight="1">
      <c r="A306" s="10" t="s">
        <v>821</v>
      </c>
      <c r="B306" s="64" t="s">
        <v>5577</v>
      </c>
      <c r="C306" s="65"/>
      <c r="D306" s="6"/>
      <c r="E306" s="6"/>
      <c r="F306" s="6"/>
      <c r="G306" s="6"/>
      <c r="H306" s="6"/>
    </row>
    <row r="307" spans="1:8" ht="18.75" customHeight="1">
      <c r="A307" s="10" t="s">
        <v>822</v>
      </c>
      <c r="B307" s="64" t="s">
        <v>5578</v>
      </c>
      <c r="C307" s="65"/>
      <c r="D307" s="6"/>
      <c r="E307" s="6"/>
      <c r="F307" s="6"/>
      <c r="G307" s="6"/>
      <c r="H307" s="6"/>
    </row>
    <row r="308" spans="1:8" ht="18.75" customHeight="1">
      <c r="A308" s="10" t="s">
        <v>823</v>
      </c>
      <c r="B308" s="64" t="s">
        <v>5579</v>
      </c>
      <c r="C308" s="65"/>
      <c r="D308" s="6"/>
      <c r="E308" s="6"/>
      <c r="F308" s="6"/>
      <c r="G308" s="6"/>
      <c r="H308" s="6"/>
    </row>
    <row r="309" spans="1:8" ht="18.75" customHeight="1">
      <c r="A309" s="10"/>
      <c r="B309" s="62"/>
      <c r="C309" s="63"/>
      <c r="D309" s="6"/>
      <c r="E309" s="6"/>
      <c r="F309" s="6"/>
      <c r="G309" s="6"/>
      <c r="H309" s="6"/>
    </row>
    <row r="310" spans="1:8" ht="18.75" customHeight="1" thickBot="1">
      <c r="A310" s="10"/>
      <c r="B310" s="66"/>
      <c r="C310" s="67"/>
      <c r="D310" s="6"/>
      <c r="E310" s="6"/>
      <c r="F310" s="6"/>
      <c r="G310" s="6"/>
      <c r="H310" s="6"/>
    </row>
    <row r="311" spans="1:8" ht="18.75" customHeight="1" thickBot="1">
      <c r="A311" s="11" t="s">
        <v>3253</v>
      </c>
      <c r="B311" s="25"/>
      <c r="C311" s="7"/>
      <c r="D311" s="6"/>
      <c r="E311" s="6"/>
      <c r="F311" s="6"/>
      <c r="G311" s="6"/>
      <c r="H311" s="6"/>
    </row>
    <row r="312" spans="1:8" ht="18.75" customHeight="1">
      <c r="A312" s="10" t="s">
        <v>3254</v>
      </c>
      <c r="B312" s="34" t="str">
        <f>_xlfn.LET(_xlpm.inp,$B$311,_xlpm.nInp,_xlfn.LET(_xlpm.raw,UPPER(TRIM($B$311)),_xlpm.clean,SUBSTITUTE(SUBSTITUTE(SUBSTITUTE(SUBSTITUTE(SUBSTITUTE(_xlpm.raw,"，",","),"、",","),"；",","),"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12" s="19"/>
      <c r="D312" s="6"/>
      <c r="E312" s="6"/>
      <c r="F312" s="6"/>
      <c r="G312" s="6"/>
      <c r="H312" s="6"/>
    </row>
    <row r="313" spans="1:8" ht="18.75" customHeight="1">
      <c r="A313" s="10" t="s">
        <v>3255</v>
      </c>
      <c r="B313" s="35" t="str">
        <f>_xlfn.LET(_xlpm.inp,$B$311,_xlpm.nStd,_xlfn.LET(_xlpm.raw,UPPER(TRIM($G$303)),_xlpm.clean,SUBSTITUTE(SUBSTITUTE(SUBSTITUTE(SUBSTITUTE(SUBSTITUTE(_xlpm.raw,"，",","),"、",","),"；",","),"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13" s="18"/>
      <c r="D313" s="6"/>
      <c r="E313" s="6"/>
      <c r="F313" s="6"/>
      <c r="G313" s="6"/>
      <c r="H313" s="6"/>
    </row>
    <row r="314" spans="1:8" ht="18.75" customHeight="1">
      <c r="A314" s="37" t="s">
        <v>3256</v>
      </c>
      <c r="B314" s="52" t="str">
        <f>_xlfn.LET(_xlpm.inp,$B$311,_xlpm.p,$H$303,IF(OR(LEN(TRIM(_xlpm.inp))=0,LEN(TRIM(_xlpm.p))=0,_xlpm.p=0),"",_xlpm.p))</f>
        <v/>
      </c>
      <c r="C314" s="53"/>
      <c r="D314" s="6"/>
      <c r="E314" s="6"/>
      <c r="F314" s="6"/>
      <c r="G314" s="6"/>
      <c r="H314" s="6"/>
    </row>
    <row r="315" spans="1:8" ht="18.75" customHeight="1" thickBot="1">
      <c r="A315" s="12"/>
      <c r="B315" s="54"/>
      <c r="C315" s="55"/>
      <c r="D315" s="6"/>
      <c r="E315" s="6"/>
      <c r="F315" s="6"/>
      <c r="G315" s="6"/>
      <c r="H315" s="6"/>
    </row>
    <row r="316" spans="1:8" ht="58.5" customHeight="1" thickTop="1" thickBot="1">
      <c r="A316" s="8" t="s">
        <v>5350</v>
      </c>
      <c r="B316" s="56" t="s">
        <v>5580</v>
      </c>
      <c r="C316" s="73"/>
      <c r="D316" s="6"/>
      <c r="E316" s="6"/>
      <c r="F316" s="6">
        <v>625</v>
      </c>
      <c r="G316" s="6" t="s">
        <v>16</v>
      </c>
      <c r="H316" s="6" t="s">
        <v>5581</v>
      </c>
    </row>
    <row r="317" spans="1:8" ht="18.75" customHeight="1">
      <c r="A317" s="9"/>
      <c r="B317" s="74"/>
      <c r="C317" s="75"/>
      <c r="D317" s="6"/>
      <c r="E317" s="6"/>
      <c r="F317" s="6"/>
      <c r="G317" s="6"/>
      <c r="H317" s="6"/>
    </row>
    <row r="318" spans="1:8" ht="18.75" customHeight="1">
      <c r="A318" s="10" t="s">
        <v>820</v>
      </c>
      <c r="B318" s="64" t="s">
        <v>5582</v>
      </c>
      <c r="C318" s="65"/>
      <c r="D318" s="6"/>
      <c r="E318" s="6"/>
      <c r="F318" s="6"/>
      <c r="G318" s="6"/>
      <c r="H318" s="6"/>
    </row>
    <row r="319" spans="1:8" ht="18.75" customHeight="1">
      <c r="A319" s="10" t="s">
        <v>821</v>
      </c>
      <c r="B319" s="64" t="s">
        <v>5583</v>
      </c>
      <c r="C319" s="65"/>
      <c r="D319" s="6"/>
      <c r="E319" s="6"/>
      <c r="F319" s="6"/>
      <c r="G319" s="6"/>
      <c r="H319" s="6"/>
    </row>
    <row r="320" spans="1:8" ht="18.75" customHeight="1">
      <c r="A320" s="10" t="s">
        <v>822</v>
      </c>
      <c r="B320" s="64" t="s">
        <v>5584</v>
      </c>
      <c r="C320" s="65"/>
      <c r="D320" s="6"/>
      <c r="E320" s="6"/>
      <c r="F320" s="6"/>
      <c r="G320" s="6"/>
      <c r="H320" s="6"/>
    </row>
    <row r="321" spans="1:8" ht="18.75" customHeight="1">
      <c r="A321" s="10" t="s">
        <v>823</v>
      </c>
      <c r="B321" s="64" t="s">
        <v>5585</v>
      </c>
      <c r="C321" s="65"/>
      <c r="D321" s="6"/>
      <c r="E321" s="6"/>
      <c r="F321" s="6"/>
      <c r="G321" s="6"/>
      <c r="H321" s="6"/>
    </row>
    <row r="322" spans="1:8" ht="18.75" customHeight="1">
      <c r="A322" s="10"/>
      <c r="B322" s="62"/>
      <c r="C322" s="63"/>
      <c r="D322" s="6"/>
      <c r="E322" s="6"/>
      <c r="F322" s="6"/>
      <c r="G322" s="6"/>
      <c r="H322" s="6"/>
    </row>
    <row r="323" spans="1:8" ht="18.75" customHeight="1" thickBot="1">
      <c r="A323" s="10"/>
      <c r="B323" s="66"/>
      <c r="C323" s="67"/>
      <c r="D323" s="6"/>
      <c r="E323" s="6"/>
      <c r="F323" s="6"/>
      <c r="G323" s="6"/>
      <c r="H323" s="6"/>
    </row>
    <row r="324" spans="1:8" ht="18.75" customHeight="1" thickBot="1">
      <c r="A324" s="11" t="s">
        <v>3253</v>
      </c>
      <c r="B324" s="25"/>
      <c r="C324" s="7"/>
      <c r="D324" s="6"/>
      <c r="E324" s="6"/>
      <c r="F324" s="6"/>
      <c r="G324" s="6"/>
      <c r="H324" s="6"/>
    </row>
    <row r="325" spans="1:8" ht="18.75" customHeight="1">
      <c r="A325" s="10" t="s">
        <v>3254</v>
      </c>
      <c r="B325" s="34" t="str">
        <f>_xlfn.LET(_xlpm.inp,$B$324,_xlpm.nInp,_xlfn.LET(_xlpm.raw,UPPER(TRIM($B$324)),_xlpm.clean,SUBSTITUTE(SUBSTITUTE(SUBSTITUTE(SUBSTITUTE(SUBSTITUTE(_xlpm.raw,"，",","),"、",","),"；",","),"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25" s="19"/>
      <c r="D325" s="6"/>
      <c r="E325" s="6"/>
      <c r="F325" s="6"/>
      <c r="G325" s="6"/>
      <c r="H325" s="6"/>
    </row>
    <row r="326" spans="1:8" ht="18.75" customHeight="1">
      <c r="A326" s="10" t="s">
        <v>3255</v>
      </c>
      <c r="B326" s="35" t="str">
        <f>_xlfn.LET(_xlpm.inp,$B$324,_xlpm.nStd,_xlfn.LET(_xlpm.raw,UPPER(TRIM($G$316)),_xlpm.clean,SUBSTITUTE(SUBSTITUTE(SUBSTITUTE(SUBSTITUTE(SUBSTITUTE(_xlpm.raw,"，",","),"、",","),"；",","),"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26" s="18"/>
      <c r="D326" s="6"/>
      <c r="E326" s="6"/>
      <c r="F326" s="6"/>
      <c r="G326" s="6"/>
      <c r="H326" s="6"/>
    </row>
    <row r="327" spans="1:8" ht="18.75" customHeight="1">
      <c r="A327" s="37" t="s">
        <v>3256</v>
      </c>
      <c r="B327" s="52" t="str">
        <f>_xlfn.LET(_xlpm.inp,$B$324,_xlpm.p,$H$316,IF(OR(LEN(TRIM(_xlpm.inp))=0,LEN(TRIM(_xlpm.p))=0,_xlpm.p=0),"",_xlpm.p))</f>
        <v/>
      </c>
      <c r="C327" s="53"/>
      <c r="D327" s="6"/>
      <c r="E327" s="6"/>
      <c r="F327" s="6"/>
      <c r="G327" s="6"/>
      <c r="H327" s="6"/>
    </row>
    <row r="328" spans="1:8" ht="18.75" customHeight="1" thickBot="1">
      <c r="A328" s="12"/>
      <c r="B328" s="54"/>
      <c r="C328" s="55"/>
      <c r="D328" s="6"/>
      <c r="E328" s="6"/>
      <c r="F328" s="6"/>
      <c r="G328" s="6"/>
      <c r="H328" s="6"/>
    </row>
    <row r="329" spans="1:8" ht="58.5" customHeight="1" thickTop="1" thickBot="1">
      <c r="A329" s="8" t="s">
        <v>5351</v>
      </c>
      <c r="B329" s="56" t="s">
        <v>5586</v>
      </c>
      <c r="C329" s="73"/>
      <c r="D329" s="6"/>
      <c r="E329" s="6"/>
      <c r="F329" s="6">
        <v>626</v>
      </c>
      <c r="G329" s="6" t="s">
        <v>14</v>
      </c>
      <c r="H329" s="6" t="s">
        <v>5587</v>
      </c>
    </row>
    <row r="330" spans="1:8" ht="18.75" customHeight="1">
      <c r="A330" s="9"/>
      <c r="B330" s="74"/>
      <c r="C330" s="75"/>
      <c r="D330" s="6"/>
      <c r="E330" s="6"/>
      <c r="F330" s="6"/>
      <c r="G330" s="6"/>
      <c r="H330" s="6"/>
    </row>
    <row r="331" spans="1:8" ht="18.75" customHeight="1">
      <c r="A331" s="10" t="s">
        <v>820</v>
      </c>
      <c r="B331" s="64" t="s">
        <v>5588</v>
      </c>
      <c r="C331" s="65"/>
      <c r="D331" s="6"/>
      <c r="E331" s="6"/>
      <c r="F331" s="6"/>
      <c r="G331" s="6"/>
      <c r="H331" s="6"/>
    </row>
    <row r="332" spans="1:8" ht="18.75" customHeight="1">
      <c r="A332" s="10" t="s">
        <v>821</v>
      </c>
      <c r="B332" s="64" t="s">
        <v>5589</v>
      </c>
      <c r="C332" s="65"/>
      <c r="D332" s="6"/>
      <c r="E332" s="6"/>
      <c r="F332" s="6"/>
      <c r="G332" s="6"/>
      <c r="H332" s="6"/>
    </row>
    <row r="333" spans="1:8" ht="18.75" customHeight="1">
      <c r="A333" s="10" t="s">
        <v>822</v>
      </c>
      <c r="B333" s="64" t="s">
        <v>5590</v>
      </c>
      <c r="C333" s="65"/>
      <c r="D333" s="6"/>
      <c r="E333" s="6"/>
      <c r="F333" s="6"/>
      <c r="G333" s="6"/>
      <c r="H333" s="6"/>
    </row>
    <row r="334" spans="1:8" ht="18.75" customHeight="1">
      <c r="A334" s="10" t="s">
        <v>823</v>
      </c>
      <c r="B334" s="64" t="s">
        <v>5591</v>
      </c>
      <c r="C334" s="65"/>
      <c r="D334" s="6"/>
      <c r="E334" s="6"/>
      <c r="F334" s="6"/>
      <c r="G334" s="6"/>
      <c r="H334" s="6"/>
    </row>
    <row r="335" spans="1:8" ht="18.75" customHeight="1">
      <c r="A335" s="10"/>
      <c r="B335" s="62"/>
      <c r="C335" s="63"/>
      <c r="D335" s="6"/>
      <c r="E335" s="6"/>
      <c r="F335" s="6"/>
      <c r="G335" s="6"/>
      <c r="H335" s="6"/>
    </row>
    <row r="336" spans="1:8" ht="18.75" customHeight="1" thickBot="1">
      <c r="A336" s="10"/>
      <c r="B336" s="66"/>
      <c r="C336" s="67"/>
      <c r="D336" s="6"/>
      <c r="E336" s="6"/>
      <c r="F336" s="6"/>
      <c r="G336" s="6"/>
      <c r="H336" s="6"/>
    </row>
    <row r="337" spans="1:8" ht="18.75" customHeight="1" thickBot="1">
      <c r="A337" s="11" t="s">
        <v>3253</v>
      </c>
      <c r="B337" s="25"/>
      <c r="C337" s="7"/>
      <c r="D337" s="6"/>
      <c r="E337" s="6"/>
      <c r="F337" s="6"/>
      <c r="G337" s="6"/>
      <c r="H337" s="6"/>
    </row>
    <row r="338" spans="1:8" ht="18.75" customHeight="1">
      <c r="A338" s="10" t="s">
        <v>3254</v>
      </c>
      <c r="B338" s="34" t="str">
        <f>_xlfn.LET(_xlpm.inp,$B$337,_xlpm.nInp,_xlfn.LET(_xlpm.raw,UPPER(TRIM($B$337)),_xlpm.clean,SUBSTITUTE(SUBSTITUTE(SUBSTITUTE(SUBSTITUTE(SUBSTITUTE(_xlpm.raw,"，",","),"、",","),"；",","),"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38" s="19"/>
      <c r="D338" s="6"/>
      <c r="E338" s="6"/>
      <c r="F338" s="6"/>
      <c r="G338" s="6"/>
      <c r="H338" s="6"/>
    </row>
    <row r="339" spans="1:8" ht="18.75" customHeight="1">
      <c r="A339" s="10" t="s">
        <v>3255</v>
      </c>
      <c r="B339" s="35" t="str">
        <f>_xlfn.LET(_xlpm.inp,$B$337,_xlpm.nStd,_xlfn.LET(_xlpm.raw,UPPER(TRIM($G$329)),_xlpm.clean,SUBSTITUTE(SUBSTITUTE(SUBSTITUTE(SUBSTITUTE(SUBSTITUTE(_xlpm.raw,"，",","),"、",","),"；",","),"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39" s="18"/>
      <c r="D339" s="6"/>
      <c r="E339" s="6"/>
      <c r="F339" s="6"/>
      <c r="G339" s="6"/>
      <c r="H339" s="6"/>
    </row>
    <row r="340" spans="1:8" ht="18.75" customHeight="1">
      <c r="A340" s="37" t="s">
        <v>3256</v>
      </c>
      <c r="B340" s="52" t="str">
        <f>_xlfn.LET(_xlpm.inp,$B$337,_xlpm.p,$H$329,IF(OR(LEN(TRIM(_xlpm.inp))=0,LEN(TRIM(_xlpm.p))=0,_xlpm.p=0),"",_xlpm.p))</f>
        <v/>
      </c>
      <c r="C340" s="53"/>
      <c r="D340" s="6"/>
      <c r="E340" s="6"/>
      <c r="F340" s="6"/>
      <c r="G340" s="6"/>
      <c r="H340" s="6"/>
    </row>
    <row r="341" spans="1:8" ht="18.75" customHeight="1" thickBot="1">
      <c r="A341" s="12"/>
      <c r="B341" s="54"/>
      <c r="C341" s="55"/>
      <c r="D341" s="6"/>
      <c r="E341" s="6"/>
      <c r="F341" s="6"/>
      <c r="G341" s="6"/>
      <c r="H341" s="6"/>
    </row>
    <row r="342" spans="1:8" ht="58.5" customHeight="1" thickTop="1" thickBot="1">
      <c r="A342" s="8" t="s">
        <v>5352</v>
      </c>
      <c r="B342" s="56" t="s">
        <v>5592</v>
      </c>
      <c r="C342" s="73"/>
      <c r="D342" s="6"/>
      <c r="E342" s="6"/>
      <c r="F342" s="6">
        <v>627</v>
      </c>
      <c r="G342" s="6" t="s">
        <v>14</v>
      </c>
      <c r="H342" s="6" t="s">
        <v>5739</v>
      </c>
    </row>
    <row r="343" spans="1:8" ht="18.75" customHeight="1">
      <c r="A343" s="9"/>
      <c r="B343" s="74"/>
      <c r="C343" s="75"/>
      <c r="D343" s="6"/>
      <c r="E343" s="6"/>
      <c r="F343" s="6"/>
      <c r="G343" s="6"/>
      <c r="H343" s="6"/>
    </row>
    <row r="344" spans="1:8" ht="18.75" customHeight="1">
      <c r="A344" s="10" t="s">
        <v>820</v>
      </c>
      <c r="B344" s="64" t="s">
        <v>5593</v>
      </c>
      <c r="C344" s="65"/>
      <c r="D344" s="6"/>
      <c r="E344" s="6"/>
      <c r="F344" s="6"/>
      <c r="G344" s="6"/>
      <c r="H344" s="6"/>
    </row>
    <row r="345" spans="1:8" ht="18.75" customHeight="1">
      <c r="A345" s="10" t="s">
        <v>821</v>
      </c>
      <c r="B345" s="64" t="s">
        <v>5594</v>
      </c>
      <c r="C345" s="65"/>
      <c r="D345" s="6"/>
      <c r="E345" s="6"/>
      <c r="F345" s="6"/>
      <c r="G345" s="6"/>
      <c r="H345" s="6"/>
    </row>
    <row r="346" spans="1:8" ht="18.75" customHeight="1">
      <c r="A346" s="10" t="s">
        <v>822</v>
      </c>
      <c r="B346" s="64" t="s">
        <v>5595</v>
      </c>
      <c r="C346" s="65"/>
      <c r="D346" s="6"/>
      <c r="E346" s="6"/>
      <c r="F346" s="6"/>
      <c r="G346" s="6"/>
      <c r="H346" s="6"/>
    </row>
    <row r="347" spans="1:8" ht="18.75" customHeight="1">
      <c r="A347" s="10" t="s">
        <v>823</v>
      </c>
      <c r="B347" s="64" t="s">
        <v>5596</v>
      </c>
      <c r="C347" s="65"/>
      <c r="D347" s="6"/>
      <c r="E347" s="6"/>
      <c r="F347" s="6"/>
      <c r="G347" s="6"/>
      <c r="H347" s="6"/>
    </row>
    <row r="348" spans="1:8" ht="18.75" customHeight="1">
      <c r="A348" s="10"/>
      <c r="B348" s="62"/>
      <c r="C348" s="63"/>
      <c r="D348" s="6"/>
      <c r="E348" s="6"/>
      <c r="F348" s="6"/>
      <c r="G348" s="6"/>
      <c r="H348" s="6"/>
    </row>
    <row r="349" spans="1:8" ht="18.75" customHeight="1" thickBot="1">
      <c r="A349" s="10"/>
      <c r="B349" s="66"/>
      <c r="C349" s="67"/>
      <c r="D349" s="6"/>
      <c r="E349" s="6"/>
      <c r="F349" s="6"/>
      <c r="G349" s="6"/>
      <c r="H349" s="6"/>
    </row>
    <row r="350" spans="1:8" ht="18.75" customHeight="1" thickBot="1">
      <c r="A350" s="11" t="s">
        <v>3253</v>
      </c>
      <c r="B350" s="25"/>
      <c r="C350" s="7"/>
      <c r="D350" s="6"/>
      <c r="E350" s="6"/>
      <c r="F350" s="6"/>
      <c r="G350" s="6"/>
      <c r="H350" s="6"/>
    </row>
    <row r="351" spans="1:8" ht="18.75" customHeight="1">
      <c r="A351" s="10" t="s">
        <v>3254</v>
      </c>
      <c r="B351" s="34" t="str">
        <f>_xlfn.LET(_xlpm.inp,$B$350,_xlpm.nInp,_xlfn.LET(_xlpm.raw,UPPER(TRIM($B$350)),_xlpm.clean,SUBSTITUTE(SUBSTITUTE(SUBSTITUTE(SUBSTITUTE(SUBSTITUTE(_xlpm.raw,"，",","),"、",","),"；",","),"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51" s="19"/>
      <c r="D351" s="6"/>
      <c r="E351" s="6"/>
      <c r="F351" s="6"/>
      <c r="G351" s="6"/>
      <c r="H351" s="6"/>
    </row>
    <row r="352" spans="1:8" ht="18.75" customHeight="1">
      <c r="A352" s="10" t="s">
        <v>3255</v>
      </c>
      <c r="B352" s="35" t="str">
        <f>_xlfn.LET(_xlpm.inp,$B$350,_xlpm.nStd,_xlfn.LET(_xlpm.raw,UPPER(TRIM($G$342)),_xlpm.clean,SUBSTITUTE(SUBSTITUTE(SUBSTITUTE(SUBSTITUTE(SUBSTITUTE(_xlpm.raw,"，",","),"、",","),"；",","),"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52" s="18"/>
      <c r="D352" s="6"/>
      <c r="E352" s="6"/>
      <c r="F352" s="6"/>
      <c r="G352" s="6"/>
      <c r="H352" s="6"/>
    </row>
    <row r="353" spans="1:8" ht="18.75" customHeight="1">
      <c r="A353" s="37" t="s">
        <v>3256</v>
      </c>
      <c r="B353" s="52" t="str">
        <f>_xlfn.LET(_xlpm.inp,$B$350,_xlpm.p,$H$342,IF(OR(LEN(TRIM(_xlpm.inp))=0,LEN(TRIM(_xlpm.p))=0,_xlpm.p=0),"",_xlpm.p))</f>
        <v/>
      </c>
      <c r="C353" s="53"/>
      <c r="D353" s="6"/>
      <c r="E353" s="6"/>
      <c r="F353" s="6"/>
      <c r="G353" s="6"/>
      <c r="H353" s="6"/>
    </row>
    <row r="354" spans="1:8" ht="18.75" customHeight="1" thickBot="1">
      <c r="A354" s="12"/>
      <c r="B354" s="54"/>
      <c r="C354" s="55"/>
      <c r="D354" s="6"/>
      <c r="E354" s="6"/>
      <c r="F354" s="6"/>
      <c r="G354" s="6"/>
      <c r="H354" s="6"/>
    </row>
    <row r="355" spans="1:8" ht="58.5" customHeight="1" thickTop="1" thickBot="1">
      <c r="A355" s="8" t="s">
        <v>5353</v>
      </c>
      <c r="B355" s="56" t="s">
        <v>5597</v>
      </c>
      <c r="C355" s="73"/>
      <c r="D355" s="6"/>
      <c r="E355" s="6"/>
      <c r="F355" s="6">
        <v>628</v>
      </c>
      <c r="G355" s="6" t="s">
        <v>17</v>
      </c>
      <c r="H355" s="6" t="s">
        <v>5598</v>
      </c>
    </row>
    <row r="356" spans="1:8" ht="18.75" customHeight="1">
      <c r="A356" s="9"/>
      <c r="B356" s="74"/>
      <c r="C356" s="75"/>
      <c r="D356" s="6"/>
      <c r="E356" s="6"/>
      <c r="F356" s="6"/>
      <c r="G356" s="6"/>
      <c r="H356" s="6"/>
    </row>
    <row r="357" spans="1:8" ht="18.75" customHeight="1">
      <c r="A357" s="10" t="s">
        <v>820</v>
      </c>
      <c r="B357" s="64" t="s">
        <v>5599</v>
      </c>
      <c r="C357" s="65"/>
      <c r="D357" s="6"/>
      <c r="E357" s="6"/>
      <c r="F357" s="6"/>
      <c r="G357" s="6"/>
      <c r="H357" s="6"/>
    </row>
    <row r="358" spans="1:8" ht="18.75" customHeight="1">
      <c r="A358" s="10" t="s">
        <v>821</v>
      </c>
      <c r="B358" s="64" t="s">
        <v>5600</v>
      </c>
      <c r="C358" s="65"/>
      <c r="D358" s="6"/>
      <c r="E358" s="6"/>
      <c r="F358" s="6"/>
      <c r="G358" s="6"/>
      <c r="H358" s="6"/>
    </row>
    <row r="359" spans="1:8" ht="18.75" customHeight="1">
      <c r="A359" s="10" t="s">
        <v>822</v>
      </c>
      <c r="B359" s="64" t="s">
        <v>5601</v>
      </c>
      <c r="C359" s="65"/>
      <c r="D359" s="6"/>
      <c r="E359" s="6"/>
      <c r="F359" s="6"/>
      <c r="G359" s="6"/>
      <c r="H359" s="6"/>
    </row>
    <row r="360" spans="1:8" ht="18.75" customHeight="1">
      <c r="A360" s="10" t="s">
        <v>823</v>
      </c>
      <c r="B360" s="64" t="s">
        <v>5602</v>
      </c>
      <c r="C360" s="65"/>
      <c r="D360" s="6"/>
      <c r="E360" s="6"/>
      <c r="F360" s="6"/>
      <c r="G360" s="6"/>
      <c r="H360" s="6"/>
    </row>
    <row r="361" spans="1:8" ht="18.75" customHeight="1">
      <c r="A361" s="10"/>
      <c r="B361" s="62"/>
      <c r="C361" s="63"/>
      <c r="D361" s="6"/>
      <c r="E361" s="6"/>
      <c r="F361" s="6"/>
      <c r="G361" s="6"/>
      <c r="H361" s="6"/>
    </row>
    <row r="362" spans="1:8" ht="18.75" customHeight="1" thickBot="1">
      <c r="A362" s="10"/>
      <c r="B362" s="66"/>
      <c r="C362" s="67"/>
      <c r="D362" s="6"/>
      <c r="E362" s="6"/>
      <c r="F362" s="6"/>
      <c r="G362" s="6"/>
      <c r="H362" s="6"/>
    </row>
    <row r="363" spans="1:8" ht="18.75" customHeight="1" thickBot="1">
      <c r="A363" s="11" t="s">
        <v>3253</v>
      </c>
      <c r="B363" s="25"/>
      <c r="C363" s="7"/>
      <c r="D363" s="6"/>
      <c r="E363" s="6"/>
      <c r="F363" s="6"/>
      <c r="G363" s="6"/>
      <c r="H363" s="6"/>
    </row>
    <row r="364" spans="1:8" ht="18.75" customHeight="1">
      <c r="A364" s="10" t="s">
        <v>3254</v>
      </c>
      <c r="B364" s="34" t="str">
        <f>_xlfn.LET(_xlpm.inp,$B$363,_xlpm.nInp,_xlfn.LET(_xlpm.raw,UPPER(TRIM($B$363)),_xlpm.clean,SUBSTITUTE(SUBSTITUTE(SUBSTITUTE(SUBSTITUTE(SUBSTITUTE(_xlpm.raw,"，",","),"、",","),"；",","),"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64" s="19"/>
      <c r="D364" s="6"/>
      <c r="E364" s="6"/>
      <c r="F364" s="6"/>
      <c r="G364" s="6"/>
      <c r="H364" s="6"/>
    </row>
    <row r="365" spans="1:8" ht="18.75" customHeight="1">
      <c r="A365" s="10" t="s">
        <v>3255</v>
      </c>
      <c r="B365" s="35" t="str">
        <f>_xlfn.LET(_xlpm.inp,$B$363,_xlpm.nStd,_xlfn.LET(_xlpm.raw,UPPER(TRIM($G$355)),_xlpm.clean,SUBSTITUTE(SUBSTITUTE(SUBSTITUTE(SUBSTITUTE(SUBSTITUTE(_xlpm.raw,"，",","),"、",","),"；",","),"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65" s="18"/>
      <c r="D365" s="6"/>
      <c r="E365" s="6"/>
      <c r="F365" s="6"/>
      <c r="G365" s="6"/>
      <c r="H365" s="6"/>
    </row>
    <row r="366" spans="1:8" ht="18.75" customHeight="1">
      <c r="A366" s="37" t="s">
        <v>3256</v>
      </c>
      <c r="B366" s="52" t="str">
        <f>_xlfn.LET(_xlpm.inp,$B$363,_xlpm.p,$H$355,IF(OR(LEN(TRIM(_xlpm.inp))=0,LEN(TRIM(_xlpm.p))=0,_xlpm.p=0),"",_xlpm.p))</f>
        <v/>
      </c>
      <c r="C366" s="53"/>
      <c r="D366" s="6"/>
      <c r="E366" s="6"/>
      <c r="F366" s="6"/>
      <c r="G366" s="6"/>
      <c r="H366" s="6"/>
    </row>
    <row r="367" spans="1:8" ht="18.75" customHeight="1" thickBot="1">
      <c r="A367" s="12"/>
      <c r="B367" s="54"/>
      <c r="C367" s="55"/>
      <c r="D367" s="6"/>
      <c r="E367" s="6"/>
      <c r="F367" s="6"/>
      <c r="G367" s="6"/>
      <c r="H367" s="6"/>
    </row>
    <row r="368" spans="1:8" ht="58.5" customHeight="1" thickTop="1" thickBot="1">
      <c r="A368" s="8" t="s">
        <v>5354</v>
      </c>
      <c r="B368" s="56" t="s">
        <v>5603</v>
      </c>
      <c r="C368" s="73"/>
      <c r="D368" s="6"/>
      <c r="E368" s="6"/>
      <c r="F368" s="6">
        <v>629</v>
      </c>
      <c r="G368" s="6" t="s">
        <v>15</v>
      </c>
      <c r="H368" s="6" t="s">
        <v>5604</v>
      </c>
    </row>
    <row r="369" spans="1:8" ht="18.75" customHeight="1">
      <c r="A369" s="9"/>
      <c r="B369" s="74"/>
      <c r="C369" s="75"/>
      <c r="D369" s="6"/>
      <c r="E369" s="6"/>
      <c r="F369" s="6"/>
      <c r="G369" s="6"/>
      <c r="H369" s="6"/>
    </row>
    <row r="370" spans="1:8" ht="18.75" customHeight="1">
      <c r="A370" s="10" t="s">
        <v>820</v>
      </c>
      <c r="B370" s="64" t="s">
        <v>5605</v>
      </c>
      <c r="C370" s="65"/>
      <c r="D370" s="6"/>
      <c r="E370" s="6"/>
      <c r="F370" s="6"/>
      <c r="G370" s="6"/>
      <c r="H370" s="6"/>
    </row>
    <row r="371" spans="1:8" ht="18.75" customHeight="1">
      <c r="A371" s="10" t="s">
        <v>821</v>
      </c>
      <c r="B371" s="64" t="s">
        <v>5606</v>
      </c>
      <c r="C371" s="65"/>
      <c r="D371" s="6"/>
      <c r="E371" s="6"/>
      <c r="F371" s="6"/>
      <c r="G371" s="6"/>
      <c r="H371" s="6"/>
    </row>
    <row r="372" spans="1:8" ht="18.75" customHeight="1">
      <c r="A372" s="10" t="s">
        <v>822</v>
      </c>
      <c r="B372" s="64" t="s">
        <v>5607</v>
      </c>
      <c r="C372" s="65"/>
      <c r="D372" s="6"/>
      <c r="E372" s="6"/>
      <c r="F372" s="6"/>
      <c r="G372" s="6"/>
      <c r="H372" s="6"/>
    </row>
    <row r="373" spans="1:8" ht="18.75" customHeight="1">
      <c r="A373" s="10" t="s">
        <v>823</v>
      </c>
      <c r="B373" s="64" t="s">
        <v>5608</v>
      </c>
      <c r="C373" s="65"/>
      <c r="D373" s="6"/>
      <c r="E373" s="6"/>
      <c r="F373" s="6"/>
      <c r="G373" s="6"/>
      <c r="H373" s="6"/>
    </row>
    <row r="374" spans="1:8" ht="18.75" customHeight="1">
      <c r="A374" s="10"/>
      <c r="B374" s="62"/>
      <c r="C374" s="63"/>
      <c r="D374" s="6"/>
      <c r="E374" s="6"/>
      <c r="F374" s="6"/>
      <c r="G374" s="6"/>
      <c r="H374" s="6"/>
    </row>
    <row r="375" spans="1:8" ht="18.75" customHeight="1" thickBot="1">
      <c r="A375" s="10"/>
      <c r="B375" s="66"/>
      <c r="C375" s="67"/>
      <c r="D375" s="6"/>
      <c r="E375" s="6"/>
      <c r="F375" s="6"/>
      <c r="G375" s="6"/>
      <c r="H375" s="6"/>
    </row>
    <row r="376" spans="1:8" ht="18.75" customHeight="1" thickBot="1">
      <c r="A376" s="11" t="s">
        <v>3253</v>
      </c>
      <c r="B376" s="25"/>
      <c r="C376" s="7"/>
      <c r="D376" s="6"/>
      <c r="E376" s="6"/>
      <c r="F376" s="6"/>
      <c r="G376" s="6"/>
      <c r="H376" s="6"/>
    </row>
    <row r="377" spans="1:8" ht="18.75" customHeight="1">
      <c r="A377" s="10" t="s">
        <v>3254</v>
      </c>
      <c r="B377" s="34" t="str">
        <f>_xlfn.LET(_xlpm.inp,$B$376,_xlpm.nInp,_xlfn.LET(_xlpm.raw,UPPER(TRIM($B$376)),_xlpm.clean,SUBSTITUTE(SUBSTITUTE(SUBSTITUTE(SUBSTITUTE(SUBSTITUTE(_xlpm.raw,"，",","),"、",","),"；",","),"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77" s="19"/>
      <c r="D377" s="6"/>
      <c r="E377" s="6"/>
      <c r="F377" s="6"/>
      <c r="G377" s="6"/>
      <c r="H377" s="6"/>
    </row>
    <row r="378" spans="1:8" ht="18.75" customHeight="1">
      <c r="A378" s="10" t="s">
        <v>3255</v>
      </c>
      <c r="B378" s="35" t="str">
        <f>_xlfn.LET(_xlpm.inp,$B$376,_xlpm.nStd,_xlfn.LET(_xlpm.raw,UPPER(TRIM($G$368)),_xlpm.clean,SUBSTITUTE(SUBSTITUTE(SUBSTITUTE(SUBSTITUTE(SUBSTITUTE(_xlpm.raw,"，",","),"、",","),"；",","),"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78" s="18"/>
      <c r="D378" s="6"/>
      <c r="E378" s="6"/>
      <c r="F378" s="6"/>
      <c r="G378" s="6"/>
      <c r="H378" s="6"/>
    </row>
    <row r="379" spans="1:8" ht="18.75" customHeight="1">
      <c r="A379" s="37" t="s">
        <v>3256</v>
      </c>
      <c r="B379" s="52" t="str">
        <f>_xlfn.LET(_xlpm.inp,$B$376,_xlpm.p,$H$368,IF(OR(LEN(TRIM(_xlpm.inp))=0,LEN(TRIM(_xlpm.p))=0,_xlpm.p=0),"",_xlpm.p))</f>
        <v/>
      </c>
      <c r="C379" s="53"/>
      <c r="D379" s="6"/>
      <c r="E379" s="6"/>
      <c r="F379" s="6"/>
      <c r="G379" s="6"/>
      <c r="H379" s="6"/>
    </row>
    <row r="380" spans="1:8" ht="18.75" customHeight="1" thickBot="1">
      <c r="A380" s="12"/>
      <c r="B380" s="54"/>
      <c r="C380" s="55"/>
      <c r="D380" s="6"/>
      <c r="E380" s="6"/>
      <c r="F380" s="6"/>
      <c r="G380" s="6"/>
      <c r="H380" s="6"/>
    </row>
    <row r="381" spans="1:8" ht="58.5" customHeight="1" thickTop="1" thickBot="1">
      <c r="A381" s="8" t="s">
        <v>5355</v>
      </c>
      <c r="B381" s="56" t="s">
        <v>5609</v>
      </c>
      <c r="C381" s="73"/>
      <c r="D381" s="6"/>
      <c r="E381" s="6"/>
      <c r="F381" s="6">
        <v>630</v>
      </c>
      <c r="G381" s="6" t="s">
        <v>14</v>
      </c>
      <c r="H381" s="6" t="s">
        <v>5610</v>
      </c>
    </row>
    <row r="382" spans="1:8" ht="18.75" customHeight="1">
      <c r="A382" s="9"/>
      <c r="B382" s="74"/>
      <c r="C382" s="75"/>
      <c r="D382" s="6"/>
      <c r="E382" s="6"/>
      <c r="F382" s="6"/>
      <c r="G382" s="6"/>
      <c r="H382" s="6"/>
    </row>
    <row r="383" spans="1:8" ht="18.75" customHeight="1">
      <c r="A383" s="10" t="s">
        <v>820</v>
      </c>
      <c r="B383" s="64" t="s">
        <v>5611</v>
      </c>
      <c r="C383" s="65"/>
      <c r="D383" s="6"/>
      <c r="E383" s="6"/>
      <c r="F383" s="6"/>
      <c r="G383" s="6"/>
      <c r="H383" s="6"/>
    </row>
    <row r="384" spans="1:8" ht="18.75" customHeight="1">
      <c r="A384" s="10" t="s">
        <v>821</v>
      </c>
      <c r="B384" s="64" t="s">
        <v>5612</v>
      </c>
      <c r="C384" s="65"/>
      <c r="D384" s="6"/>
      <c r="E384" s="6"/>
      <c r="F384" s="6"/>
      <c r="G384" s="6"/>
      <c r="H384" s="6"/>
    </row>
    <row r="385" spans="1:8" ht="18.75" customHeight="1">
      <c r="A385" s="10" t="s">
        <v>822</v>
      </c>
      <c r="B385" s="64" t="s">
        <v>5613</v>
      </c>
      <c r="C385" s="65"/>
      <c r="D385" s="6"/>
      <c r="E385" s="6"/>
      <c r="F385" s="6"/>
      <c r="G385" s="6"/>
      <c r="H385" s="6"/>
    </row>
    <row r="386" spans="1:8" ht="18.75" customHeight="1">
      <c r="A386" s="10" t="s">
        <v>823</v>
      </c>
      <c r="B386" s="64" t="s">
        <v>5614</v>
      </c>
      <c r="C386" s="65"/>
      <c r="D386" s="6"/>
      <c r="E386" s="6"/>
      <c r="F386" s="6"/>
      <c r="G386" s="6"/>
      <c r="H386" s="6"/>
    </row>
    <row r="387" spans="1:8" ht="18.75" customHeight="1">
      <c r="A387" s="10"/>
      <c r="B387" s="62"/>
      <c r="C387" s="63"/>
      <c r="D387" s="6"/>
      <c r="E387" s="6"/>
      <c r="F387" s="6"/>
      <c r="G387" s="6"/>
      <c r="H387" s="6"/>
    </row>
    <row r="388" spans="1:8" ht="18.75" customHeight="1" thickBot="1">
      <c r="A388" s="10"/>
      <c r="B388" s="66"/>
      <c r="C388" s="67"/>
      <c r="D388" s="6"/>
      <c r="E388" s="6"/>
      <c r="F388" s="6"/>
      <c r="G388" s="6"/>
      <c r="H388" s="6"/>
    </row>
    <row r="389" spans="1:8" ht="18.75" customHeight="1" thickBot="1">
      <c r="A389" s="11" t="s">
        <v>3253</v>
      </c>
      <c r="B389" s="25"/>
      <c r="C389" s="7"/>
      <c r="D389" s="6"/>
      <c r="E389" s="6"/>
      <c r="F389" s="6"/>
      <c r="G389" s="6"/>
      <c r="H389" s="6"/>
    </row>
    <row r="390" spans="1:8" ht="18.75" customHeight="1">
      <c r="A390" s="10" t="s">
        <v>3254</v>
      </c>
      <c r="B390" s="34" t="str">
        <f>_xlfn.LET(_xlpm.inp,$B$389,_xlpm.nInp,_xlfn.LET(_xlpm.raw,UPPER(TRIM($B$389)),_xlpm.clean,SUBSTITUTE(SUBSTITUTE(SUBSTITUTE(SUBSTITUTE(SUBSTITUTE(_xlpm.raw,"，",","),"、",","),"；",","),"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0" s="19"/>
      <c r="D390" s="6"/>
      <c r="E390" s="6"/>
      <c r="F390" s="6"/>
      <c r="G390" s="6"/>
      <c r="H390" s="6"/>
    </row>
    <row r="391" spans="1:8" ht="18.75" customHeight="1">
      <c r="A391" s="10" t="s">
        <v>3255</v>
      </c>
      <c r="B391" s="35" t="str">
        <f>_xlfn.LET(_xlpm.inp,$B$389,_xlpm.nStd,_xlfn.LET(_xlpm.raw,UPPER(TRIM($G$381)),_xlpm.clean,SUBSTITUTE(SUBSTITUTE(SUBSTITUTE(SUBSTITUTE(SUBSTITUTE(_xlpm.raw,"，",","),"、",","),"；",","),"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91" s="18"/>
      <c r="D391" s="6"/>
      <c r="E391" s="6"/>
      <c r="F391" s="6"/>
      <c r="G391" s="6"/>
      <c r="H391" s="6"/>
    </row>
    <row r="392" spans="1:8" ht="18.75" customHeight="1">
      <c r="A392" s="37" t="s">
        <v>3256</v>
      </c>
      <c r="B392" s="52" t="str">
        <f>_xlfn.LET(_xlpm.inp,$B$389,_xlpm.p,$H$381,IF(OR(LEN(TRIM(_xlpm.inp))=0,LEN(TRIM(_xlpm.p))=0,_xlpm.p=0),"",_xlpm.p))</f>
        <v/>
      </c>
      <c r="C392" s="53"/>
      <c r="D392" s="6"/>
      <c r="E392" s="6"/>
      <c r="F392" s="6"/>
      <c r="G392" s="6"/>
      <c r="H392" s="6"/>
    </row>
    <row r="393" spans="1:8" ht="18.75" customHeight="1" thickBot="1">
      <c r="A393" s="12"/>
      <c r="B393" s="54"/>
      <c r="C393" s="55"/>
      <c r="D393" s="6"/>
      <c r="E393" s="6"/>
      <c r="F393" s="6"/>
      <c r="G393" s="6"/>
      <c r="H393" s="6"/>
    </row>
    <row r="394" spans="1:8" ht="58.5" customHeight="1" thickTop="1" thickBot="1">
      <c r="A394" s="8" t="s">
        <v>5356</v>
      </c>
      <c r="B394" s="56" t="s">
        <v>5615</v>
      </c>
      <c r="C394" s="73"/>
      <c r="D394" s="6"/>
      <c r="E394" s="6"/>
      <c r="F394" s="6">
        <v>631</v>
      </c>
      <c r="G394" s="6" t="s">
        <v>16</v>
      </c>
      <c r="H394" s="6" t="s">
        <v>5616</v>
      </c>
    </row>
    <row r="395" spans="1:8" ht="18.75" customHeight="1">
      <c r="A395" s="9"/>
      <c r="B395" s="74"/>
      <c r="C395" s="75"/>
      <c r="D395" s="6"/>
      <c r="E395" s="6"/>
      <c r="F395" s="6"/>
      <c r="G395" s="6"/>
      <c r="H395" s="6"/>
    </row>
    <row r="396" spans="1:8" ht="18.75" customHeight="1">
      <c r="A396" s="10" t="s">
        <v>820</v>
      </c>
      <c r="B396" s="64" t="s">
        <v>5617</v>
      </c>
      <c r="C396" s="65"/>
      <c r="D396" s="6"/>
      <c r="E396" s="6"/>
      <c r="F396" s="6"/>
      <c r="G396" s="6"/>
      <c r="H396" s="6"/>
    </row>
    <row r="397" spans="1:8" ht="18.75" customHeight="1">
      <c r="A397" s="10" t="s">
        <v>821</v>
      </c>
      <c r="B397" s="64" t="s">
        <v>5618</v>
      </c>
      <c r="C397" s="65"/>
      <c r="D397" s="6"/>
      <c r="E397" s="6"/>
      <c r="F397" s="6"/>
      <c r="G397" s="6"/>
      <c r="H397" s="6"/>
    </row>
    <row r="398" spans="1:8" ht="18.75" customHeight="1">
      <c r="A398" s="10" t="s">
        <v>822</v>
      </c>
      <c r="B398" s="64" t="s">
        <v>5619</v>
      </c>
      <c r="C398" s="65"/>
      <c r="D398" s="6"/>
      <c r="E398" s="6"/>
      <c r="F398" s="6"/>
      <c r="G398" s="6"/>
      <c r="H398" s="6"/>
    </row>
    <row r="399" spans="1:8" ht="18.75" customHeight="1">
      <c r="A399" s="10" t="s">
        <v>823</v>
      </c>
      <c r="B399" s="64" t="s">
        <v>5620</v>
      </c>
      <c r="C399" s="65"/>
      <c r="D399" s="6"/>
      <c r="E399" s="6"/>
      <c r="F399" s="6"/>
      <c r="G399" s="6"/>
      <c r="H399" s="6"/>
    </row>
    <row r="400" spans="1:8" ht="18.75" customHeight="1">
      <c r="A400" s="10"/>
      <c r="B400" s="62"/>
      <c r="C400" s="63"/>
      <c r="D400" s="6"/>
      <c r="E400" s="6"/>
      <c r="F400" s="6"/>
      <c r="G400" s="6"/>
      <c r="H400" s="6"/>
    </row>
    <row r="401" spans="1:8" ht="18.75" customHeight="1" thickBot="1">
      <c r="A401" s="10"/>
      <c r="B401" s="66"/>
      <c r="C401" s="67"/>
      <c r="D401" s="6"/>
      <c r="E401" s="6"/>
      <c r="F401" s="6"/>
      <c r="G401" s="6"/>
      <c r="H401" s="6"/>
    </row>
    <row r="402" spans="1:8" ht="18.75" customHeight="1" thickBot="1">
      <c r="A402" s="11" t="s">
        <v>3253</v>
      </c>
      <c r="B402" s="25"/>
      <c r="C402" s="7"/>
      <c r="D402" s="6"/>
      <c r="E402" s="6"/>
      <c r="F402" s="6"/>
      <c r="G402" s="6"/>
      <c r="H402" s="6"/>
    </row>
    <row r="403" spans="1:8" ht="18.75" customHeight="1">
      <c r="A403" s="10" t="s">
        <v>3254</v>
      </c>
      <c r="B403" s="34" t="str">
        <f>_xlfn.LET(_xlpm.inp,$B$402,_xlpm.nInp,_xlfn.LET(_xlpm.raw,UPPER(TRIM($B$402)),_xlpm.clean,SUBSTITUTE(SUBSTITUTE(SUBSTITUTE(SUBSTITUTE(SUBSTITUTE(_xlpm.raw,"，",","),"、",","),"；",","),"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03" s="19"/>
      <c r="D403" s="6"/>
      <c r="E403" s="6"/>
      <c r="F403" s="6"/>
      <c r="G403" s="6"/>
      <c r="H403" s="6"/>
    </row>
    <row r="404" spans="1:8" ht="18.75" customHeight="1">
      <c r="A404" s="10" t="s">
        <v>3255</v>
      </c>
      <c r="B404" s="35" t="str">
        <f>_xlfn.LET(_xlpm.inp,$B$402,_xlpm.nStd,_xlfn.LET(_xlpm.raw,UPPER(TRIM($G$394)),_xlpm.clean,SUBSTITUTE(SUBSTITUTE(SUBSTITUTE(SUBSTITUTE(SUBSTITUTE(_xlpm.raw,"，",","),"、",","),"；",","),"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4" s="18"/>
      <c r="D404" s="6"/>
      <c r="E404" s="6"/>
      <c r="F404" s="6"/>
      <c r="G404" s="6"/>
      <c r="H404" s="6"/>
    </row>
    <row r="405" spans="1:8" ht="18.75" customHeight="1">
      <c r="A405" s="37" t="s">
        <v>3256</v>
      </c>
      <c r="B405" s="52" t="str">
        <f>_xlfn.LET(_xlpm.inp,$B$402,_xlpm.p,$H$394,IF(OR(LEN(TRIM(_xlpm.inp))=0,LEN(TRIM(_xlpm.p))=0,_xlpm.p=0),"",_xlpm.p))</f>
        <v/>
      </c>
      <c r="C405" s="53"/>
      <c r="D405" s="6"/>
      <c r="E405" s="6"/>
      <c r="F405" s="6"/>
      <c r="G405" s="6"/>
      <c r="H405" s="6"/>
    </row>
    <row r="406" spans="1:8" ht="18.75" customHeight="1" thickBot="1">
      <c r="A406" s="12"/>
      <c r="B406" s="54"/>
      <c r="C406" s="55"/>
      <c r="D406" s="6"/>
      <c r="E406" s="6"/>
      <c r="F406" s="6"/>
      <c r="G406" s="6"/>
      <c r="H406" s="6"/>
    </row>
    <row r="407" spans="1:8" ht="58.5" customHeight="1" thickTop="1" thickBot="1">
      <c r="A407" s="8" t="s">
        <v>5357</v>
      </c>
      <c r="B407" s="56" t="s">
        <v>5621</v>
      </c>
      <c r="C407" s="73"/>
      <c r="D407" s="6"/>
      <c r="E407" s="6"/>
      <c r="F407" s="6">
        <v>632</v>
      </c>
      <c r="G407" s="6" t="s">
        <v>14</v>
      </c>
      <c r="H407" s="6" t="s">
        <v>5622</v>
      </c>
    </row>
    <row r="408" spans="1:8" ht="18.75" customHeight="1">
      <c r="A408" s="9"/>
      <c r="B408" s="74"/>
      <c r="C408" s="75"/>
      <c r="D408" s="6"/>
      <c r="E408" s="6"/>
      <c r="F408" s="6"/>
      <c r="G408" s="6"/>
      <c r="H408" s="6"/>
    </row>
    <row r="409" spans="1:8" ht="18.75" customHeight="1">
      <c r="A409" s="10" t="s">
        <v>820</v>
      </c>
      <c r="B409" s="64" t="s">
        <v>5623</v>
      </c>
      <c r="C409" s="65"/>
      <c r="D409" s="6"/>
      <c r="E409" s="6"/>
      <c r="F409" s="6"/>
      <c r="G409" s="6"/>
      <c r="H409" s="6"/>
    </row>
    <row r="410" spans="1:8" ht="18.75" customHeight="1">
      <c r="A410" s="10" t="s">
        <v>821</v>
      </c>
      <c r="B410" s="64" t="s">
        <v>4991</v>
      </c>
      <c r="C410" s="65"/>
      <c r="D410" s="6"/>
      <c r="E410" s="6"/>
      <c r="F410" s="6"/>
      <c r="G410" s="6"/>
      <c r="H410" s="6"/>
    </row>
    <row r="411" spans="1:8" ht="18.75" customHeight="1">
      <c r="A411" s="10" t="s">
        <v>822</v>
      </c>
      <c r="B411" s="64" t="s">
        <v>5624</v>
      </c>
      <c r="C411" s="65"/>
      <c r="D411" s="6"/>
      <c r="E411" s="6"/>
      <c r="F411" s="6"/>
      <c r="G411" s="6"/>
      <c r="H411" s="6"/>
    </row>
    <row r="412" spans="1:8" ht="18.75" customHeight="1">
      <c r="A412" s="10" t="s">
        <v>823</v>
      </c>
      <c r="B412" s="64" t="s">
        <v>5625</v>
      </c>
      <c r="C412" s="65"/>
      <c r="D412" s="6"/>
      <c r="E412" s="6"/>
      <c r="F412" s="6"/>
      <c r="G412" s="6"/>
      <c r="H412" s="6"/>
    </row>
    <row r="413" spans="1:8" ht="18.75" customHeight="1">
      <c r="A413" s="10"/>
      <c r="B413" s="62"/>
      <c r="C413" s="63"/>
      <c r="D413" s="6"/>
      <c r="E413" s="6"/>
      <c r="F413" s="6"/>
      <c r="G413" s="6"/>
      <c r="H413" s="6"/>
    </row>
    <row r="414" spans="1:8" ht="18.75" customHeight="1" thickBot="1">
      <c r="A414" s="10"/>
      <c r="B414" s="66"/>
      <c r="C414" s="67"/>
      <c r="D414" s="6"/>
      <c r="E414" s="6"/>
      <c r="F414" s="6"/>
      <c r="G414" s="6"/>
      <c r="H414" s="6"/>
    </row>
    <row r="415" spans="1:8" ht="18.75" customHeight="1" thickBot="1">
      <c r="A415" s="11" t="s">
        <v>3253</v>
      </c>
      <c r="B415" s="25"/>
      <c r="C415" s="7"/>
      <c r="D415" s="6"/>
      <c r="E415" s="6"/>
      <c r="F415" s="6"/>
      <c r="G415" s="6"/>
      <c r="H415" s="6"/>
    </row>
    <row r="416" spans="1:8" ht="18.75" customHeight="1">
      <c r="A416" s="10" t="s">
        <v>3254</v>
      </c>
      <c r="B416" s="34" t="str">
        <f>_xlfn.LET(_xlpm.inp,$B$415,_xlpm.nInp,_xlfn.LET(_xlpm.raw,UPPER(TRIM($B$415)),_xlpm.clean,SUBSTITUTE(SUBSTITUTE(SUBSTITUTE(SUBSTITUTE(SUBSTITUTE(_xlpm.raw,"，",","),"、",","),"；",","),"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16" s="19"/>
      <c r="D416" s="6"/>
      <c r="E416" s="6"/>
      <c r="F416" s="6"/>
      <c r="G416" s="6"/>
      <c r="H416" s="6"/>
    </row>
    <row r="417" spans="1:8" ht="18.75" customHeight="1">
      <c r="A417" s="10" t="s">
        <v>3255</v>
      </c>
      <c r="B417" s="35" t="str">
        <f>_xlfn.LET(_xlpm.inp,$B$415,_xlpm.nStd,_xlfn.LET(_xlpm.raw,UPPER(TRIM($G$407)),_xlpm.clean,SUBSTITUTE(SUBSTITUTE(SUBSTITUTE(SUBSTITUTE(SUBSTITUTE(_xlpm.raw,"，",","),"、",","),"；",","),"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17" s="18"/>
      <c r="D417" s="6"/>
      <c r="E417" s="6"/>
      <c r="F417" s="6"/>
      <c r="G417" s="6"/>
      <c r="H417" s="6"/>
    </row>
    <row r="418" spans="1:8" ht="18.75" customHeight="1">
      <c r="A418" s="37" t="s">
        <v>3256</v>
      </c>
      <c r="B418" s="52" t="str">
        <f>_xlfn.LET(_xlpm.inp,$B$415,_xlpm.p,$H$407,IF(OR(LEN(TRIM(_xlpm.inp))=0,LEN(TRIM(_xlpm.p))=0,_xlpm.p=0),"",_xlpm.p))</f>
        <v/>
      </c>
      <c r="C418" s="53"/>
      <c r="D418" s="6"/>
      <c r="E418" s="6"/>
      <c r="F418" s="6"/>
      <c r="G418" s="6"/>
      <c r="H418" s="6"/>
    </row>
    <row r="419" spans="1:8" ht="18.75" customHeight="1" thickBot="1">
      <c r="A419" s="12"/>
      <c r="B419" s="54"/>
      <c r="C419" s="55"/>
      <c r="D419" s="6"/>
      <c r="E419" s="6"/>
      <c r="F419" s="6"/>
      <c r="G419" s="6"/>
      <c r="H419" s="6"/>
    </row>
    <row r="420" spans="1:8" ht="58.5" customHeight="1" thickTop="1" thickBot="1">
      <c r="A420" s="8" t="s">
        <v>5358</v>
      </c>
      <c r="B420" s="56" t="s">
        <v>5626</v>
      </c>
      <c r="C420" s="73"/>
      <c r="D420" s="6"/>
      <c r="E420" s="6"/>
      <c r="F420" s="6">
        <v>633</v>
      </c>
      <c r="G420" s="6" t="s">
        <v>17</v>
      </c>
      <c r="H420" s="6" t="s">
        <v>5627</v>
      </c>
    </row>
    <row r="421" spans="1:8" ht="18.75" customHeight="1">
      <c r="A421" s="9"/>
      <c r="B421" s="74"/>
      <c r="C421" s="75"/>
      <c r="D421" s="6"/>
      <c r="E421" s="6"/>
      <c r="F421" s="6"/>
      <c r="G421" s="6"/>
      <c r="H421" s="6"/>
    </row>
    <row r="422" spans="1:8" ht="18.75" customHeight="1">
      <c r="A422" s="10" t="s">
        <v>820</v>
      </c>
      <c r="B422" s="64" t="s">
        <v>5628</v>
      </c>
      <c r="C422" s="65"/>
      <c r="D422" s="6"/>
      <c r="E422" s="6"/>
      <c r="F422" s="6"/>
      <c r="G422" s="6"/>
      <c r="H422" s="6"/>
    </row>
    <row r="423" spans="1:8" ht="18.75" customHeight="1">
      <c r="A423" s="10" t="s">
        <v>821</v>
      </c>
      <c r="B423" s="64" t="s">
        <v>5629</v>
      </c>
      <c r="C423" s="65"/>
      <c r="D423" s="6"/>
      <c r="E423" s="6"/>
      <c r="F423" s="6"/>
      <c r="G423" s="6"/>
      <c r="H423" s="6"/>
    </row>
    <row r="424" spans="1:8" ht="18.75" customHeight="1">
      <c r="A424" s="10" t="s">
        <v>822</v>
      </c>
      <c r="B424" s="64" t="s">
        <v>5630</v>
      </c>
      <c r="C424" s="65"/>
      <c r="D424" s="6"/>
      <c r="E424" s="6"/>
      <c r="F424" s="6"/>
      <c r="G424" s="6"/>
      <c r="H424" s="6"/>
    </row>
    <row r="425" spans="1:8" ht="18.75" customHeight="1">
      <c r="A425" s="10" t="s">
        <v>823</v>
      </c>
      <c r="B425" s="64" t="s">
        <v>5631</v>
      </c>
      <c r="C425" s="65"/>
      <c r="D425" s="6"/>
      <c r="E425" s="6"/>
      <c r="F425" s="6"/>
      <c r="G425" s="6"/>
      <c r="H425" s="6"/>
    </row>
    <row r="426" spans="1:8" ht="18.75" customHeight="1">
      <c r="A426" s="10"/>
      <c r="B426" s="62"/>
      <c r="C426" s="63"/>
      <c r="D426" s="6"/>
      <c r="E426" s="6"/>
      <c r="F426" s="6"/>
      <c r="G426" s="6"/>
      <c r="H426" s="6"/>
    </row>
    <row r="427" spans="1:8" ht="18.75" customHeight="1" thickBot="1">
      <c r="A427" s="10"/>
      <c r="B427" s="66"/>
      <c r="C427" s="67"/>
      <c r="D427" s="6"/>
      <c r="E427" s="6"/>
      <c r="F427" s="6"/>
      <c r="G427" s="6"/>
      <c r="H427" s="6"/>
    </row>
    <row r="428" spans="1:8" ht="18.75" customHeight="1" thickBot="1">
      <c r="A428" s="11" t="s">
        <v>3253</v>
      </c>
      <c r="B428" s="25"/>
      <c r="C428" s="7"/>
      <c r="D428" s="6"/>
      <c r="E428" s="6"/>
      <c r="F428" s="6"/>
      <c r="G428" s="6"/>
      <c r="H428" s="6"/>
    </row>
    <row r="429" spans="1:8" ht="18.75" customHeight="1">
      <c r="A429" s="10" t="s">
        <v>3254</v>
      </c>
      <c r="B429" s="34" t="str">
        <f>_xlfn.LET(_xlpm.inp,$B$428,_xlpm.nInp,_xlfn.LET(_xlpm.raw,UPPER(TRIM($B$428)),_xlpm.clean,SUBSTITUTE(SUBSTITUTE(SUBSTITUTE(SUBSTITUTE(SUBSTITUTE(_xlpm.raw,"，",","),"、",","),"；",","),"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29" s="19"/>
      <c r="D429" s="6"/>
      <c r="E429" s="6"/>
      <c r="F429" s="6"/>
      <c r="G429" s="6"/>
      <c r="H429" s="6"/>
    </row>
    <row r="430" spans="1:8" ht="18.75" customHeight="1">
      <c r="A430" s="10" t="s">
        <v>3255</v>
      </c>
      <c r="B430" s="35" t="str">
        <f>_xlfn.LET(_xlpm.inp,$B$428,_xlpm.nStd,_xlfn.LET(_xlpm.raw,UPPER(TRIM($G$420)),_xlpm.clean,SUBSTITUTE(SUBSTITUTE(SUBSTITUTE(SUBSTITUTE(SUBSTITUTE(_xlpm.raw,"，",","),"、",","),"；",","),"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30" s="18"/>
      <c r="D430" s="6"/>
      <c r="E430" s="6"/>
      <c r="F430" s="6"/>
      <c r="G430" s="6"/>
      <c r="H430" s="6"/>
    </row>
    <row r="431" spans="1:8" ht="18.75" customHeight="1">
      <c r="A431" s="37" t="s">
        <v>3256</v>
      </c>
      <c r="B431" s="52" t="str">
        <f>_xlfn.LET(_xlpm.inp,$B$428,_xlpm.p,$H$420,IF(OR(LEN(TRIM(_xlpm.inp))=0,LEN(TRIM(_xlpm.p))=0,_xlpm.p=0),"",_xlpm.p))</f>
        <v/>
      </c>
      <c r="C431" s="53"/>
      <c r="D431" s="6"/>
      <c r="E431" s="6"/>
      <c r="F431" s="6"/>
      <c r="G431" s="6"/>
      <c r="H431" s="6"/>
    </row>
    <row r="432" spans="1:8" ht="18.75" customHeight="1" thickBot="1">
      <c r="A432" s="12"/>
      <c r="B432" s="54"/>
      <c r="C432" s="55"/>
      <c r="D432" s="6"/>
      <c r="E432" s="6"/>
      <c r="F432" s="6"/>
      <c r="G432" s="6"/>
      <c r="H432" s="6"/>
    </row>
    <row r="433" spans="1:8" ht="58.5" customHeight="1" thickTop="1" thickBot="1">
      <c r="A433" s="8" t="s">
        <v>5359</v>
      </c>
      <c r="B433" s="56" t="s">
        <v>5632</v>
      </c>
      <c r="C433" s="73"/>
      <c r="D433" s="6"/>
      <c r="E433" s="6"/>
      <c r="F433" s="6">
        <v>634</v>
      </c>
      <c r="G433" s="6" t="s">
        <v>15</v>
      </c>
      <c r="H433" s="6" t="s">
        <v>5633</v>
      </c>
    </row>
    <row r="434" spans="1:8" ht="18.75" customHeight="1">
      <c r="A434" s="9"/>
      <c r="B434" s="74"/>
      <c r="C434" s="75"/>
      <c r="D434" s="6"/>
      <c r="E434" s="6"/>
      <c r="F434" s="6"/>
      <c r="G434" s="6"/>
      <c r="H434" s="6"/>
    </row>
    <row r="435" spans="1:8" ht="18.75" customHeight="1">
      <c r="A435" s="10" t="s">
        <v>820</v>
      </c>
      <c r="B435" s="64" t="s">
        <v>5634</v>
      </c>
      <c r="C435" s="65"/>
      <c r="D435" s="6"/>
      <c r="E435" s="6"/>
      <c r="F435" s="6"/>
      <c r="G435" s="6"/>
      <c r="H435" s="6"/>
    </row>
    <row r="436" spans="1:8" ht="18.75" customHeight="1">
      <c r="A436" s="10" t="s">
        <v>821</v>
      </c>
      <c r="B436" s="64" t="s">
        <v>5635</v>
      </c>
      <c r="C436" s="65"/>
      <c r="D436" s="6"/>
      <c r="E436" s="6"/>
      <c r="F436" s="6"/>
      <c r="G436" s="6"/>
      <c r="H436" s="6"/>
    </row>
    <row r="437" spans="1:8" ht="18.75" customHeight="1">
      <c r="A437" s="10" t="s">
        <v>822</v>
      </c>
      <c r="B437" s="64" t="s">
        <v>5636</v>
      </c>
      <c r="C437" s="65"/>
      <c r="D437" s="6"/>
      <c r="E437" s="6"/>
      <c r="F437" s="6"/>
      <c r="G437" s="6"/>
      <c r="H437" s="6"/>
    </row>
    <row r="438" spans="1:8" ht="18.75" customHeight="1">
      <c r="A438" s="10" t="s">
        <v>823</v>
      </c>
      <c r="B438" s="64" t="s">
        <v>5637</v>
      </c>
      <c r="C438" s="65"/>
      <c r="D438" s="6"/>
      <c r="E438" s="6"/>
      <c r="F438" s="6"/>
      <c r="G438" s="6"/>
      <c r="H438" s="6"/>
    </row>
    <row r="439" spans="1:8" ht="18.75" customHeight="1">
      <c r="A439" s="10"/>
      <c r="B439" s="62"/>
      <c r="C439" s="63"/>
      <c r="D439" s="6"/>
      <c r="E439" s="6"/>
      <c r="F439" s="6"/>
      <c r="G439" s="6"/>
      <c r="H439" s="6"/>
    </row>
    <row r="440" spans="1:8" ht="18.75" customHeight="1" thickBot="1">
      <c r="A440" s="10"/>
      <c r="B440" s="66"/>
      <c r="C440" s="67"/>
      <c r="D440" s="6"/>
      <c r="E440" s="6"/>
      <c r="F440" s="6"/>
      <c r="G440" s="6"/>
      <c r="H440" s="6"/>
    </row>
    <row r="441" spans="1:8" ht="18.75" customHeight="1" thickBot="1">
      <c r="A441" s="11" t="s">
        <v>3253</v>
      </c>
      <c r="B441" s="25"/>
      <c r="C441" s="7"/>
      <c r="D441" s="6"/>
      <c r="E441" s="6"/>
      <c r="F441" s="6"/>
      <c r="G441" s="6"/>
      <c r="H441" s="6"/>
    </row>
    <row r="442" spans="1:8" ht="18.75" customHeight="1">
      <c r="A442" s="10" t="s">
        <v>3254</v>
      </c>
      <c r="B442" s="34" t="str">
        <f>_xlfn.LET(_xlpm.inp,$B$441,_xlpm.nInp,_xlfn.LET(_xlpm.raw,UPPER(TRIM($B$441)),_xlpm.clean,SUBSTITUTE(SUBSTITUTE(SUBSTITUTE(SUBSTITUTE(SUBSTITUTE(_xlpm.raw,"，",","),"、",","),"；",","),"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42" s="19"/>
      <c r="D442" s="6"/>
      <c r="E442" s="6"/>
      <c r="F442" s="6"/>
      <c r="G442" s="6"/>
      <c r="H442" s="6"/>
    </row>
    <row r="443" spans="1:8" ht="18.75" customHeight="1">
      <c r="A443" s="10" t="s">
        <v>3255</v>
      </c>
      <c r="B443" s="35" t="str">
        <f>_xlfn.LET(_xlpm.inp,$B$441,_xlpm.nStd,_xlfn.LET(_xlpm.raw,UPPER(TRIM($G$433)),_xlpm.clean,SUBSTITUTE(SUBSTITUTE(SUBSTITUTE(SUBSTITUTE(SUBSTITUTE(_xlpm.raw,"，",","),"、",","),"；",","),"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43" s="18"/>
      <c r="D443" s="6"/>
      <c r="E443" s="6"/>
      <c r="F443" s="6"/>
      <c r="G443" s="6"/>
      <c r="H443" s="6"/>
    </row>
    <row r="444" spans="1:8" ht="18.75" customHeight="1">
      <c r="A444" s="37" t="s">
        <v>3256</v>
      </c>
      <c r="B444" s="52" t="str">
        <f>_xlfn.LET(_xlpm.inp,$B$441,_xlpm.p,$H$433,IF(OR(LEN(TRIM(_xlpm.inp))=0,LEN(TRIM(_xlpm.p))=0,_xlpm.p=0),"",_xlpm.p))</f>
        <v/>
      </c>
      <c r="C444" s="53"/>
      <c r="D444" s="6"/>
      <c r="E444" s="6"/>
      <c r="F444" s="6"/>
      <c r="G444" s="6"/>
      <c r="H444" s="6"/>
    </row>
    <row r="445" spans="1:8" ht="18.75" customHeight="1" thickBot="1">
      <c r="A445" s="12"/>
      <c r="B445" s="54"/>
      <c r="C445" s="55"/>
      <c r="D445" s="6"/>
      <c r="E445" s="6"/>
      <c r="F445" s="6"/>
      <c r="G445" s="6"/>
      <c r="H445" s="6"/>
    </row>
    <row r="446" spans="1:8" ht="58.5" customHeight="1" thickTop="1" thickBot="1">
      <c r="A446" s="8" t="s">
        <v>5360</v>
      </c>
      <c r="B446" s="56" t="s">
        <v>5638</v>
      </c>
      <c r="C446" s="73"/>
      <c r="D446" s="6"/>
      <c r="E446" s="6"/>
      <c r="F446" s="6">
        <v>635</v>
      </c>
      <c r="G446" s="6" t="s">
        <v>16</v>
      </c>
      <c r="H446" s="6" t="s">
        <v>5639</v>
      </c>
    </row>
    <row r="447" spans="1:8" ht="18.75" customHeight="1">
      <c r="A447" s="9"/>
      <c r="B447" s="74"/>
      <c r="C447" s="75"/>
      <c r="D447" s="6"/>
      <c r="E447" s="6"/>
      <c r="F447" s="6"/>
      <c r="G447" s="6"/>
      <c r="H447" s="6"/>
    </row>
    <row r="448" spans="1:8" ht="18.75" customHeight="1">
      <c r="A448" s="10" t="s">
        <v>820</v>
      </c>
      <c r="B448" s="64" t="s">
        <v>5640</v>
      </c>
      <c r="C448" s="65"/>
      <c r="D448" s="6"/>
      <c r="E448" s="6"/>
      <c r="F448" s="6"/>
      <c r="G448" s="6"/>
      <c r="H448" s="6"/>
    </row>
    <row r="449" spans="1:8" ht="18.75" customHeight="1">
      <c r="A449" s="10" t="s">
        <v>821</v>
      </c>
      <c r="B449" s="64" t="s">
        <v>5641</v>
      </c>
      <c r="C449" s="65"/>
      <c r="D449" s="6"/>
      <c r="E449" s="6"/>
      <c r="F449" s="6"/>
      <c r="G449" s="6"/>
      <c r="H449" s="6"/>
    </row>
    <row r="450" spans="1:8" ht="18.75" customHeight="1">
      <c r="A450" s="10" t="s">
        <v>822</v>
      </c>
      <c r="B450" s="64" t="s">
        <v>5642</v>
      </c>
      <c r="C450" s="65"/>
      <c r="D450" s="6"/>
      <c r="E450" s="6"/>
      <c r="F450" s="6"/>
      <c r="G450" s="6"/>
      <c r="H450" s="6"/>
    </row>
    <row r="451" spans="1:8" ht="18.75" customHeight="1">
      <c r="A451" s="10" t="s">
        <v>823</v>
      </c>
      <c r="B451" s="64" t="s">
        <v>5643</v>
      </c>
      <c r="C451" s="65"/>
      <c r="D451" s="6"/>
      <c r="E451" s="6"/>
      <c r="F451" s="6"/>
      <c r="G451" s="6"/>
      <c r="H451" s="6"/>
    </row>
    <row r="452" spans="1:8" ht="18.75" customHeight="1">
      <c r="A452" s="10"/>
      <c r="B452" s="62"/>
      <c r="C452" s="63"/>
      <c r="D452" s="6"/>
      <c r="E452" s="6"/>
      <c r="F452" s="6"/>
      <c r="G452" s="6"/>
      <c r="H452" s="6"/>
    </row>
    <row r="453" spans="1:8" ht="18.75" customHeight="1" thickBot="1">
      <c r="A453" s="10"/>
      <c r="B453" s="66"/>
      <c r="C453" s="67"/>
      <c r="D453" s="6"/>
      <c r="E453" s="6"/>
      <c r="F453" s="6"/>
      <c r="G453" s="6"/>
      <c r="H453" s="6"/>
    </row>
    <row r="454" spans="1:8" ht="18.75" customHeight="1" thickBot="1">
      <c r="A454" s="11" t="s">
        <v>3253</v>
      </c>
      <c r="B454" s="25"/>
      <c r="C454" s="7"/>
      <c r="D454" s="6"/>
      <c r="E454" s="6"/>
      <c r="F454" s="6"/>
      <c r="G454" s="6"/>
      <c r="H454" s="6"/>
    </row>
    <row r="455" spans="1:8" ht="18.75" customHeight="1">
      <c r="A455" s="10" t="s">
        <v>3254</v>
      </c>
      <c r="B455" s="34" t="str">
        <f>_xlfn.LET(_xlpm.inp,$B$454,_xlpm.nInp,_xlfn.LET(_xlpm.raw,UPPER(TRIM($B$454)),_xlpm.clean,SUBSTITUTE(SUBSTITUTE(SUBSTITUTE(SUBSTITUTE(SUBSTITUTE(_xlpm.raw,"，",","),"、",","),"；",","),"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55" s="19"/>
      <c r="D455" s="6"/>
      <c r="E455" s="6"/>
      <c r="F455" s="6"/>
      <c r="G455" s="6"/>
      <c r="H455" s="6"/>
    </row>
    <row r="456" spans="1:8" ht="18.75" customHeight="1">
      <c r="A456" s="10" t="s">
        <v>3255</v>
      </c>
      <c r="B456" s="35" t="str">
        <f>_xlfn.LET(_xlpm.inp,$B$454,_xlpm.nStd,_xlfn.LET(_xlpm.raw,UPPER(TRIM($G$446)),_xlpm.clean,SUBSTITUTE(SUBSTITUTE(SUBSTITUTE(SUBSTITUTE(SUBSTITUTE(_xlpm.raw,"，",","),"、",","),"；",","),"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56" s="18"/>
      <c r="D456" s="6"/>
      <c r="E456" s="6"/>
      <c r="F456" s="6"/>
      <c r="G456" s="6"/>
      <c r="H456" s="6"/>
    </row>
    <row r="457" spans="1:8" ht="18.75" customHeight="1">
      <c r="A457" s="37" t="s">
        <v>3256</v>
      </c>
      <c r="B457" s="52" t="str">
        <f>_xlfn.LET(_xlpm.inp,$B$454,_xlpm.p,$H$446,IF(OR(LEN(TRIM(_xlpm.inp))=0,LEN(TRIM(_xlpm.p))=0,_xlpm.p=0),"",_xlpm.p))</f>
        <v/>
      </c>
      <c r="C457" s="53"/>
      <c r="D457" s="6"/>
      <c r="E457" s="6"/>
      <c r="F457" s="6"/>
      <c r="G457" s="6"/>
      <c r="H457" s="6"/>
    </row>
    <row r="458" spans="1:8" ht="18.75" customHeight="1" thickBot="1">
      <c r="A458" s="12"/>
      <c r="B458" s="54"/>
      <c r="C458" s="55"/>
      <c r="D458" s="6"/>
      <c r="E458" s="6"/>
      <c r="F458" s="6"/>
      <c r="G458" s="6"/>
      <c r="H458" s="6"/>
    </row>
    <row r="459" spans="1:8" ht="58.5" customHeight="1" thickTop="1" thickBot="1">
      <c r="A459" s="8" t="s">
        <v>5361</v>
      </c>
      <c r="B459" s="56" t="s">
        <v>5644</v>
      </c>
      <c r="C459" s="73"/>
      <c r="D459" s="6"/>
      <c r="E459" s="6"/>
      <c r="F459" s="6">
        <v>636</v>
      </c>
      <c r="G459" s="6" t="s">
        <v>17</v>
      </c>
      <c r="H459" s="6" t="s">
        <v>5645</v>
      </c>
    </row>
    <row r="460" spans="1:8" ht="18.75" customHeight="1">
      <c r="A460" s="9"/>
      <c r="B460" s="74"/>
      <c r="C460" s="75"/>
      <c r="D460" s="6"/>
      <c r="E460" s="6"/>
      <c r="F460" s="6"/>
      <c r="G460" s="6"/>
      <c r="H460" s="6"/>
    </row>
    <row r="461" spans="1:8" ht="18.75" customHeight="1">
      <c r="A461" s="10" t="s">
        <v>820</v>
      </c>
      <c r="B461" s="64" t="s">
        <v>5646</v>
      </c>
      <c r="C461" s="65"/>
      <c r="D461" s="6"/>
      <c r="E461" s="6"/>
      <c r="F461" s="6"/>
      <c r="G461" s="6"/>
      <c r="H461" s="6"/>
    </row>
    <row r="462" spans="1:8" ht="18.75" customHeight="1">
      <c r="A462" s="10" t="s">
        <v>821</v>
      </c>
      <c r="B462" s="64" t="s">
        <v>5647</v>
      </c>
      <c r="C462" s="65"/>
      <c r="D462" s="6"/>
      <c r="E462" s="6"/>
      <c r="F462" s="6"/>
      <c r="G462" s="6"/>
      <c r="H462" s="6"/>
    </row>
    <row r="463" spans="1:8" ht="18.75" customHeight="1">
      <c r="A463" s="10" t="s">
        <v>822</v>
      </c>
      <c r="B463" s="64" t="s">
        <v>5648</v>
      </c>
      <c r="C463" s="65"/>
      <c r="D463" s="6"/>
      <c r="E463" s="6"/>
      <c r="F463" s="6"/>
      <c r="G463" s="6"/>
      <c r="H463" s="6"/>
    </row>
    <row r="464" spans="1:8" ht="18.75" customHeight="1">
      <c r="A464" s="10" t="s">
        <v>823</v>
      </c>
      <c r="B464" s="64" t="s">
        <v>5649</v>
      </c>
      <c r="C464" s="65"/>
      <c r="D464" s="6"/>
      <c r="E464" s="6"/>
      <c r="F464" s="6"/>
      <c r="G464" s="6"/>
      <c r="H464" s="6"/>
    </row>
    <row r="465" spans="1:8" ht="18.75" customHeight="1">
      <c r="A465" s="10"/>
      <c r="B465" s="62"/>
      <c r="C465" s="63"/>
      <c r="D465" s="6"/>
      <c r="E465" s="6"/>
      <c r="F465" s="6"/>
      <c r="G465" s="6"/>
      <c r="H465" s="6"/>
    </row>
    <row r="466" spans="1:8" ht="18.75" customHeight="1" thickBot="1">
      <c r="A466" s="10"/>
      <c r="B466" s="66"/>
      <c r="C466" s="67"/>
      <c r="D466" s="6"/>
      <c r="E466" s="6"/>
      <c r="F466" s="6"/>
      <c r="G466" s="6"/>
      <c r="H466" s="6"/>
    </row>
    <row r="467" spans="1:8" ht="18.75" customHeight="1" thickBot="1">
      <c r="A467" s="11" t="s">
        <v>3253</v>
      </c>
      <c r="B467" s="25"/>
      <c r="C467" s="7"/>
      <c r="D467" s="6"/>
      <c r="E467" s="6"/>
      <c r="F467" s="6"/>
      <c r="G467" s="6"/>
      <c r="H467" s="6"/>
    </row>
    <row r="468" spans="1:8" ht="18.75" customHeight="1">
      <c r="A468" s="10" t="s">
        <v>3254</v>
      </c>
      <c r="B468" s="34" t="str">
        <f>_xlfn.LET(_xlpm.inp,$B$467,_xlpm.nInp,_xlfn.LET(_xlpm.raw,UPPER(TRIM($B$467)),_xlpm.clean,SUBSTITUTE(SUBSTITUTE(SUBSTITUTE(SUBSTITUTE(SUBSTITUTE(_xlpm.raw,"，",","),"、",","),"；",","),"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68" s="19"/>
      <c r="D468" s="6"/>
      <c r="E468" s="6"/>
      <c r="F468" s="6"/>
      <c r="G468" s="6"/>
      <c r="H468" s="6"/>
    </row>
    <row r="469" spans="1:8" ht="18.75" customHeight="1">
      <c r="A469" s="10" t="s">
        <v>3255</v>
      </c>
      <c r="B469" s="35" t="str">
        <f>_xlfn.LET(_xlpm.inp,$B$467,_xlpm.nStd,_xlfn.LET(_xlpm.raw,UPPER(TRIM($G$459)),_xlpm.clean,SUBSTITUTE(SUBSTITUTE(SUBSTITUTE(SUBSTITUTE(SUBSTITUTE(_xlpm.raw,"，",","),"、",","),"；",","),"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69" s="18"/>
      <c r="D469" s="6"/>
      <c r="E469" s="6"/>
      <c r="F469" s="6"/>
      <c r="G469" s="6"/>
      <c r="H469" s="6"/>
    </row>
    <row r="470" spans="1:8" ht="18.75" customHeight="1">
      <c r="A470" s="37" t="s">
        <v>3256</v>
      </c>
      <c r="B470" s="52" t="str">
        <f>_xlfn.LET(_xlpm.inp,$B$467,_xlpm.p,$H$459,IF(OR(LEN(TRIM(_xlpm.inp))=0,LEN(TRIM(_xlpm.p))=0,_xlpm.p=0),"",_xlpm.p))</f>
        <v/>
      </c>
      <c r="C470" s="53"/>
      <c r="D470" s="6"/>
      <c r="E470" s="6"/>
      <c r="F470" s="6"/>
      <c r="G470" s="6"/>
      <c r="H470" s="6"/>
    </row>
    <row r="471" spans="1:8" ht="18.75" customHeight="1" thickBot="1">
      <c r="A471" s="12"/>
      <c r="B471" s="54"/>
      <c r="C471" s="55"/>
      <c r="D471" s="6"/>
      <c r="E471" s="6"/>
      <c r="F471" s="6"/>
      <c r="G471" s="6"/>
      <c r="H471" s="6"/>
    </row>
    <row r="472" spans="1:8" ht="58.5" customHeight="1" thickTop="1" thickBot="1">
      <c r="A472" s="8" t="s">
        <v>5362</v>
      </c>
      <c r="B472" s="56" t="s">
        <v>5650</v>
      </c>
      <c r="C472" s="73"/>
      <c r="D472" s="6"/>
      <c r="E472" s="6"/>
      <c r="F472" s="6">
        <v>637</v>
      </c>
      <c r="G472" s="6" t="s">
        <v>15</v>
      </c>
      <c r="H472" s="6" t="s">
        <v>5651</v>
      </c>
    </row>
    <row r="473" spans="1:8" ht="18.75" customHeight="1">
      <c r="A473" s="9"/>
      <c r="B473" s="74"/>
      <c r="C473" s="75"/>
      <c r="D473" s="6"/>
      <c r="E473" s="6"/>
      <c r="F473" s="6"/>
      <c r="G473" s="6"/>
      <c r="H473" s="6"/>
    </row>
    <row r="474" spans="1:8" ht="18.75" customHeight="1">
      <c r="A474" s="10" t="s">
        <v>820</v>
      </c>
      <c r="B474" s="64" t="s">
        <v>5652</v>
      </c>
      <c r="C474" s="65"/>
      <c r="D474" s="6"/>
      <c r="E474" s="6"/>
      <c r="F474" s="6"/>
      <c r="G474" s="6"/>
      <c r="H474" s="6"/>
    </row>
    <row r="475" spans="1:8" ht="18.75" customHeight="1">
      <c r="A475" s="10" t="s">
        <v>821</v>
      </c>
      <c r="B475" s="64" t="s">
        <v>5653</v>
      </c>
      <c r="C475" s="65"/>
      <c r="D475" s="6"/>
      <c r="E475" s="6"/>
      <c r="F475" s="6"/>
      <c r="G475" s="6"/>
      <c r="H475" s="6"/>
    </row>
    <row r="476" spans="1:8" ht="18.75" customHeight="1">
      <c r="A476" s="10" t="s">
        <v>822</v>
      </c>
      <c r="B476" s="64" t="s">
        <v>5654</v>
      </c>
      <c r="C476" s="65"/>
      <c r="D476" s="6"/>
      <c r="E476" s="6"/>
      <c r="F476" s="6"/>
      <c r="G476" s="6"/>
      <c r="H476" s="6"/>
    </row>
    <row r="477" spans="1:8" ht="18.75" customHeight="1">
      <c r="A477" s="10" t="s">
        <v>823</v>
      </c>
      <c r="B477" s="64" t="s">
        <v>5655</v>
      </c>
      <c r="C477" s="65"/>
      <c r="D477" s="6"/>
      <c r="E477" s="6"/>
      <c r="F477" s="6"/>
      <c r="G477" s="6"/>
      <c r="H477" s="6"/>
    </row>
    <row r="478" spans="1:8" ht="18.75" customHeight="1">
      <c r="A478" s="10"/>
      <c r="B478" s="62"/>
      <c r="C478" s="63"/>
      <c r="D478" s="6"/>
      <c r="E478" s="6"/>
      <c r="F478" s="6"/>
      <c r="G478" s="6"/>
      <c r="H478" s="6"/>
    </row>
    <row r="479" spans="1:8" ht="18.75" customHeight="1" thickBot="1">
      <c r="A479" s="10"/>
      <c r="B479" s="66"/>
      <c r="C479" s="67"/>
      <c r="D479" s="6"/>
      <c r="E479" s="6"/>
      <c r="F479" s="6"/>
      <c r="G479" s="6"/>
      <c r="H479" s="6"/>
    </row>
    <row r="480" spans="1:8" ht="18.75" customHeight="1" thickBot="1">
      <c r="A480" s="11" t="s">
        <v>3253</v>
      </c>
      <c r="B480" s="25"/>
      <c r="C480" s="7"/>
      <c r="D480" s="6"/>
      <c r="E480" s="6"/>
      <c r="F480" s="6"/>
      <c r="G480" s="6"/>
      <c r="H480" s="6"/>
    </row>
    <row r="481" spans="1:8" ht="18.75" customHeight="1">
      <c r="A481" s="10" t="s">
        <v>3254</v>
      </c>
      <c r="B481" s="34" t="str">
        <f>_xlfn.LET(_xlpm.inp,$B$480,_xlpm.nInp,_xlfn.LET(_xlpm.raw,UPPER(TRIM($B$480)),_xlpm.clean,SUBSTITUTE(SUBSTITUTE(SUBSTITUTE(SUBSTITUTE(SUBSTITUTE(_xlpm.raw,"，",","),"、",","),"；",","),"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81" s="19"/>
      <c r="D481" s="6"/>
      <c r="E481" s="6"/>
      <c r="F481" s="6"/>
      <c r="G481" s="6"/>
      <c r="H481" s="6"/>
    </row>
    <row r="482" spans="1:8" ht="18.75" customHeight="1">
      <c r="A482" s="10" t="s">
        <v>3255</v>
      </c>
      <c r="B482" s="35" t="str">
        <f>_xlfn.LET(_xlpm.inp,$B$480,_xlpm.nStd,_xlfn.LET(_xlpm.raw,UPPER(TRIM($G$472)),_xlpm.clean,SUBSTITUTE(SUBSTITUTE(SUBSTITUTE(SUBSTITUTE(SUBSTITUTE(_xlpm.raw,"，",","),"、",","),"；",","),"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82" s="18"/>
      <c r="D482" s="6"/>
      <c r="E482" s="6"/>
      <c r="F482" s="6"/>
      <c r="G482" s="6"/>
      <c r="H482" s="6"/>
    </row>
    <row r="483" spans="1:8" ht="18.75" customHeight="1">
      <c r="A483" s="37" t="s">
        <v>3256</v>
      </c>
      <c r="B483" s="52" t="str">
        <f>_xlfn.LET(_xlpm.inp,$B$480,_xlpm.p,$H$472,IF(OR(LEN(TRIM(_xlpm.inp))=0,LEN(TRIM(_xlpm.p))=0,_xlpm.p=0),"",_xlpm.p))</f>
        <v/>
      </c>
      <c r="C483" s="53"/>
      <c r="D483" s="6"/>
      <c r="E483" s="6"/>
      <c r="F483" s="6"/>
      <c r="G483" s="6"/>
      <c r="H483" s="6"/>
    </row>
    <row r="484" spans="1:8" ht="18.75" customHeight="1" thickBot="1">
      <c r="A484" s="12"/>
      <c r="B484" s="54"/>
      <c r="C484" s="55"/>
      <c r="D484" s="6"/>
      <c r="E484" s="6"/>
      <c r="F484" s="6"/>
      <c r="G484" s="6"/>
      <c r="H484" s="6"/>
    </row>
    <row r="485" spans="1:8" ht="58.5" customHeight="1" thickTop="1" thickBot="1">
      <c r="A485" s="8" t="s">
        <v>5363</v>
      </c>
      <c r="B485" s="56" t="s">
        <v>5656</v>
      </c>
      <c r="C485" s="73"/>
      <c r="D485" s="6"/>
      <c r="E485" s="6"/>
      <c r="F485" s="6">
        <v>638</v>
      </c>
      <c r="G485" s="6" t="s">
        <v>14</v>
      </c>
      <c r="H485" s="6" t="s">
        <v>5657</v>
      </c>
    </row>
    <row r="486" spans="1:8" ht="18.75" customHeight="1">
      <c r="A486" s="9"/>
      <c r="B486" s="74"/>
      <c r="C486" s="75"/>
      <c r="D486" s="6"/>
      <c r="E486" s="6"/>
      <c r="F486" s="6"/>
      <c r="G486" s="6"/>
      <c r="H486" s="6"/>
    </row>
    <row r="487" spans="1:8" ht="18.75" customHeight="1">
      <c r="A487" s="10" t="s">
        <v>820</v>
      </c>
      <c r="B487" s="64" t="s">
        <v>5658</v>
      </c>
      <c r="C487" s="65"/>
      <c r="D487" s="6"/>
      <c r="E487" s="6"/>
      <c r="F487" s="6"/>
      <c r="G487" s="6"/>
      <c r="H487" s="6"/>
    </row>
    <row r="488" spans="1:8" ht="18.75" customHeight="1">
      <c r="A488" s="10" t="s">
        <v>821</v>
      </c>
      <c r="B488" s="64" t="s">
        <v>5659</v>
      </c>
      <c r="C488" s="65"/>
      <c r="D488" s="6"/>
      <c r="E488" s="6"/>
      <c r="F488" s="6"/>
      <c r="G488" s="6"/>
      <c r="H488" s="6"/>
    </row>
    <row r="489" spans="1:8" ht="18.75" customHeight="1">
      <c r="A489" s="10" t="s">
        <v>822</v>
      </c>
      <c r="B489" s="64" t="s">
        <v>5660</v>
      </c>
      <c r="C489" s="65"/>
      <c r="D489" s="6"/>
      <c r="E489" s="6"/>
      <c r="F489" s="6"/>
      <c r="G489" s="6"/>
      <c r="H489" s="6"/>
    </row>
    <row r="490" spans="1:8" ht="18.75" customHeight="1">
      <c r="A490" s="10" t="s">
        <v>823</v>
      </c>
      <c r="B490" s="64" t="s">
        <v>5661</v>
      </c>
      <c r="C490" s="65"/>
      <c r="D490" s="6"/>
      <c r="E490" s="6"/>
      <c r="F490" s="6"/>
      <c r="G490" s="6"/>
      <c r="H490" s="6"/>
    </row>
    <row r="491" spans="1:8" ht="18.75" customHeight="1">
      <c r="A491" s="10"/>
      <c r="B491" s="62"/>
      <c r="C491" s="63"/>
      <c r="D491" s="6"/>
      <c r="E491" s="6"/>
      <c r="F491" s="6"/>
      <c r="G491" s="6"/>
      <c r="H491" s="6"/>
    </row>
    <row r="492" spans="1:8" ht="18.75" customHeight="1" thickBot="1">
      <c r="A492" s="10"/>
      <c r="B492" s="66"/>
      <c r="C492" s="67"/>
      <c r="D492" s="6"/>
      <c r="E492" s="6"/>
      <c r="F492" s="6"/>
      <c r="G492" s="6"/>
      <c r="H492" s="6"/>
    </row>
    <row r="493" spans="1:8" ht="18.75" customHeight="1" thickBot="1">
      <c r="A493" s="11" t="s">
        <v>3253</v>
      </c>
      <c r="B493" s="25"/>
      <c r="C493" s="7"/>
      <c r="D493" s="6"/>
      <c r="E493" s="6"/>
      <c r="F493" s="6"/>
      <c r="G493" s="6"/>
      <c r="H493" s="6"/>
    </row>
    <row r="494" spans="1:8" ht="18.75" customHeight="1">
      <c r="A494" s="10" t="s">
        <v>3254</v>
      </c>
      <c r="B494" s="34" t="str">
        <f>_xlfn.LET(_xlpm.inp,$B$493,_xlpm.nInp,_xlfn.LET(_xlpm.raw,UPPER(TRIM($B$493)),_xlpm.clean,SUBSTITUTE(SUBSTITUTE(SUBSTITUTE(SUBSTITUTE(SUBSTITUTE(_xlpm.raw,"，",","),"、",","),"；",","),"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94" s="19"/>
      <c r="D494" s="6"/>
      <c r="E494" s="6"/>
      <c r="F494" s="6"/>
      <c r="G494" s="6"/>
      <c r="H494" s="6"/>
    </row>
    <row r="495" spans="1:8" ht="18.75" customHeight="1">
      <c r="A495" s="10" t="s">
        <v>3255</v>
      </c>
      <c r="B495" s="35" t="str">
        <f>_xlfn.LET(_xlpm.inp,$B$493,_xlpm.nStd,_xlfn.LET(_xlpm.raw,UPPER(TRIM($G$485)),_xlpm.clean,SUBSTITUTE(SUBSTITUTE(SUBSTITUTE(SUBSTITUTE(SUBSTITUTE(_xlpm.raw,"，",","),"、",","),"；",","),"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95" s="18"/>
      <c r="D495" s="6"/>
      <c r="E495" s="6"/>
      <c r="F495" s="6"/>
      <c r="G495" s="6"/>
      <c r="H495" s="6"/>
    </row>
    <row r="496" spans="1:8" ht="18.75" customHeight="1">
      <c r="A496" s="37" t="s">
        <v>3256</v>
      </c>
      <c r="B496" s="52" t="str">
        <f>_xlfn.LET(_xlpm.inp,$B$493,_xlpm.p,$H$485,IF(OR(LEN(TRIM(_xlpm.inp))=0,LEN(TRIM(_xlpm.p))=0,_xlpm.p=0),"",_xlpm.p))</f>
        <v/>
      </c>
      <c r="C496" s="53"/>
      <c r="D496" s="6"/>
      <c r="E496" s="6"/>
      <c r="F496" s="6"/>
      <c r="G496" s="6"/>
      <c r="H496" s="6"/>
    </row>
    <row r="497" spans="1:8" ht="18.75" customHeight="1" thickBot="1">
      <c r="A497" s="12"/>
      <c r="B497" s="54"/>
      <c r="C497" s="55"/>
      <c r="D497" s="6"/>
      <c r="E497" s="6"/>
      <c r="F497" s="6"/>
      <c r="G497" s="6"/>
      <c r="H497" s="6"/>
    </row>
    <row r="498" spans="1:8" ht="58.5" customHeight="1" thickTop="1" thickBot="1">
      <c r="A498" s="8" t="s">
        <v>5364</v>
      </c>
      <c r="B498" s="56" t="s">
        <v>5662</v>
      </c>
      <c r="C498" s="73"/>
      <c r="D498" s="6"/>
      <c r="E498" s="6"/>
      <c r="F498" s="6">
        <v>639</v>
      </c>
      <c r="G498" s="6" t="s">
        <v>15</v>
      </c>
      <c r="H498" s="6" t="s">
        <v>5663</v>
      </c>
    </row>
    <row r="499" spans="1:8" ht="18.75" customHeight="1">
      <c r="A499" s="9"/>
      <c r="B499" s="74"/>
      <c r="C499" s="75"/>
      <c r="D499" s="6"/>
      <c r="E499" s="6"/>
      <c r="F499" s="6"/>
      <c r="G499" s="6"/>
      <c r="H499" s="6"/>
    </row>
    <row r="500" spans="1:8" ht="18.75" customHeight="1">
      <c r="A500" s="10" t="s">
        <v>820</v>
      </c>
      <c r="B500" s="64" t="s">
        <v>5664</v>
      </c>
      <c r="C500" s="65"/>
      <c r="D500" s="6"/>
      <c r="E500" s="6"/>
      <c r="F500" s="6"/>
      <c r="G500" s="6"/>
      <c r="H500" s="6"/>
    </row>
    <row r="501" spans="1:8" ht="18.75" customHeight="1">
      <c r="A501" s="10" t="s">
        <v>821</v>
      </c>
      <c r="B501" s="64" t="s">
        <v>5665</v>
      </c>
      <c r="C501" s="65"/>
      <c r="D501" s="6"/>
      <c r="E501" s="6"/>
      <c r="F501" s="6"/>
      <c r="G501" s="6"/>
      <c r="H501" s="6"/>
    </row>
    <row r="502" spans="1:8" ht="18.75" customHeight="1">
      <c r="A502" s="10" t="s">
        <v>822</v>
      </c>
      <c r="B502" s="64" t="s">
        <v>5666</v>
      </c>
      <c r="C502" s="65"/>
      <c r="D502" s="6"/>
      <c r="E502" s="6"/>
      <c r="F502" s="6"/>
      <c r="G502" s="6"/>
      <c r="H502" s="6"/>
    </row>
    <row r="503" spans="1:8" ht="18.75" customHeight="1">
      <c r="A503" s="10" t="s">
        <v>823</v>
      </c>
      <c r="B503" s="64" t="s">
        <v>5667</v>
      </c>
      <c r="C503" s="65"/>
      <c r="D503" s="6"/>
      <c r="E503" s="6"/>
      <c r="F503" s="6"/>
      <c r="G503" s="6"/>
      <c r="H503" s="6"/>
    </row>
    <row r="504" spans="1:8" ht="18.75" customHeight="1">
      <c r="A504" s="10"/>
      <c r="B504" s="62"/>
      <c r="C504" s="63"/>
      <c r="D504" s="6"/>
      <c r="E504" s="6"/>
      <c r="F504" s="6"/>
      <c r="G504" s="6"/>
      <c r="H504" s="6"/>
    </row>
    <row r="505" spans="1:8" ht="18.75" customHeight="1" thickBot="1">
      <c r="A505" s="10"/>
      <c r="B505" s="66"/>
      <c r="C505" s="67"/>
      <c r="D505" s="6"/>
      <c r="E505" s="6"/>
      <c r="F505" s="6"/>
      <c r="G505" s="6"/>
      <c r="H505" s="6"/>
    </row>
    <row r="506" spans="1:8" ht="18.75" customHeight="1" thickBot="1">
      <c r="A506" s="11" t="s">
        <v>3253</v>
      </c>
      <c r="B506" s="25"/>
      <c r="C506" s="7"/>
      <c r="D506" s="6"/>
      <c r="E506" s="6"/>
      <c r="F506" s="6"/>
      <c r="G506" s="6"/>
      <c r="H506" s="6"/>
    </row>
    <row r="507" spans="1:8" ht="18.75" customHeight="1">
      <c r="A507" s="10" t="s">
        <v>3254</v>
      </c>
      <c r="B507" s="34" t="str">
        <f>_xlfn.LET(_xlpm.inp,$B$506,_xlpm.nInp,_xlfn.LET(_xlpm.raw,UPPER(TRIM($B$506)),_xlpm.clean,SUBSTITUTE(SUBSTITUTE(SUBSTITUTE(SUBSTITUTE(SUBSTITUTE(_xlpm.raw,"，",","),"、",","),"；",","),"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07" s="19"/>
      <c r="D507" s="6"/>
      <c r="E507" s="6"/>
      <c r="F507" s="6"/>
      <c r="G507" s="6"/>
      <c r="H507" s="6"/>
    </row>
    <row r="508" spans="1:8" ht="18.75" customHeight="1">
      <c r="A508" s="10" t="s">
        <v>3255</v>
      </c>
      <c r="B508" s="35" t="str">
        <f>_xlfn.LET(_xlpm.inp,$B$506,_xlpm.nStd,_xlfn.LET(_xlpm.raw,UPPER(TRIM($G$498)),_xlpm.clean,SUBSTITUTE(SUBSTITUTE(SUBSTITUTE(SUBSTITUTE(SUBSTITUTE(_xlpm.raw,"，",","),"、",","),"；",","),"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08" s="18"/>
      <c r="D508" s="6"/>
      <c r="E508" s="6"/>
      <c r="F508" s="6"/>
      <c r="G508" s="6"/>
      <c r="H508" s="6"/>
    </row>
    <row r="509" spans="1:8" ht="18.75" customHeight="1">
      <c r="A509" s="37" t="s">
        <v>3256</v>
      </c>
      <c r="B509" s="52" t="str">
        <f>_xlfn.LET(_xlpm.inp,$B$506,_xlpm.p,$H$498,IF(OR(LEN(TRIM(_xlpm.inp))=0,LEN(TRIM(_xlpm.p))=0,_xlpm.p=0),"",_xlpm.p))</f>
        <v/>
      </c>
      <c r="C509" s="53"/>
      <c r="D509" s="6"/>
      <c r="E509" s="6"/>
      <c r="F509" s="6"/>
      <c r="G509" s="6"/>
      <c r="H509" s="6"/>
    </row>
    <row r="510" spans="1:8" ht="18.75" customHeight="1" thickBot="1">
      <c r="A510" s="12"/>
      <c r="B510" s="54"/>
      <c r="C510" s="55"/>
      <c r="D510" s="6"/>
      <c r="E510" s="6"/>
      <c r="F510" s="6"/>
      <c r="G510" s="6"/>
      <c r="H510" s="6"/>
    </row>
    <row r="511" spans="1:8" ht="58.5" customHeight="1" thickTop="1" thickBot="1">
      <c r="A511" s="8" t="s">
        <v>5365</v>
      </c>
      <c r="B511" s="56" t="s">
        <v>5668</v>
      </c>
      <c r="C511" s="73"/>
      <c r="D511" s="6"/>
      <c r="E511" s="6"/>
      <c r="F511" s="6">
        <v>640</v>
      </c>
      <c r="G511" s="6" t="s">
        <v>17</v>
      </c>
      <c r="H511" s="6" t="s">
        <v>5669</v>
      </c>
    </row>
    <row r="512" spans="1:8" ht="18.75" customHeight="1">
      <c r="A512" s="9"/>
      <c r="B512" s="74"/>
      <c r="C512" s="75"/>
      <c r="D512" s="6"/>
      <c r="E512" s="6"/>
      <c r="F512" s="6"/>
      <c r="G512" s="6"/>
      <c r="H512" s="6"/>
    </row>
    <row r="513" spans="1:8" ht="18.75" customHeight="1">
      <c r="A513" s="10" t="s">
        <v>820</v>
      </c>
      <c r="B513" s="64" t="s">
        <v>5670</v>
      </c>
      <c r="C513" s="65"/>
      <c r="D513" s="6"/>
      <c r="E513" s="6"/>
      <c r="F513" s="6"/>
      <c r="G513" s="6"/>
      <c r="H513" s="6"/>
    </row>
    <row r="514" spans="1:8" ht="18.75" customHeight="1">
      <c r="A514" s="10" t="s">
        <v>821</v>
      </c>
      <c r="B514" s="64" t="s">
        <v>5671</v>
      </c>
      <c r="C514" s="65"/>
      <c r="D514" s="6"/>
      <c r="E514" s="6"/>
      <c r="F514" s="6"/>
      <c r="G514" s="6"/>
      <c r="H514" s="6"/>
    </row>
    <row r="515" spans="1:8" ht="18.75" customHeight="1">
      <c r="A515" s="10" t="s">
        <v>822</v>
      </c>
      <c r="B515" s="64" t="s">
        <v>5672</v>
      </c>
      <c r="C515" s="65"/>
      <c r="D515" s="6"/>
      <c r="E515" s="6"/>
      <c r="F515" s="6"/>
      <c r="G515" s="6"/>
      <c r="H515" s="6"/>
    </row>
    <row r="516" spans="1:8" ht="18.75" customHeight="1">
      <c r="A516" s="10" t="s">
        <v>823</v>
      </c>
      <c r="B516" s="64" t="s">
        <v>5673</v>
      </c>
      <c r="C516" s="65"/>
      <c r="D516" s="6"/>
      <c r="E516" s="6"/>
      <c r="F516" s="6"/>
      <c r="G516" s="6"/>
      <c r="H516" s="6"/>
    </row>
    <row r="517" spans="1:8" ht="18.75" customHeight="1">
      <c r="A517" s="10"/>
      <c r="B517" s="62"/>
      <c r="C517" s="63"/>
      <c r="D517" s="6"/>
      <c r="E517" s="6"/>
      <c r="F517" s="6"/>
      <c r="G517" s="6"/>
      <c r="H517" s="6"/>
    </row>
    <row r="518" spans="1:8" ht="18.75" customHeight="1" thickBot="1">
      <c r="A518" s="10"/>
      <c r="B518" s="66"/>
      <c r="C518" s="67"/>
      <c r="D518" s="6"/>
      <c r="E518" s="6"/>
      <c r="F518" s="6"/>
      <c r="G518" s="6"/>
      <c r="H518" s="6"/>
    </row>
    <row r="519" spans="1:8" ht="18.75" customHeight="1" thickBot="1">
      <c r="A519" s="11" t="s">
        <v>3253</v>
      </c>
      <c r="B519" s="25"/>
      <c r="C519" s="7"/>
      <c r="D519" s="6"/>
      <c r="E519" s="6"/>
      <c r="F519" s="6"/>
      <c r="G519" s="6"/>
      <c r="H519" s="6"/>
    </row>
    <row r="520" spans="1:8" ht="18.75" customHeight="1">
      <c r="A520" s="10" t="s">
        <v>3254</v>
      </c>
      <c r="B520" s="34" t="str">
        <f>_xlfn.LET(_xlpm.inp,$B$519,_xlpm.nInp,_xlfn.LET(_xlpm.raw,UPPER(TRIM($B$519)),_xlpm.clean,SUBSTITUTE(SUBSTITUTE(SUBSTITUTE(SUBSTITUTE(SUBSTITUTE(_xlpm.raw,"，",","),"、",","),"；",","),"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0" s="19"/>
      <c r="D520" s="6"/>
      <c r="E520" s="6"/>
      <c r="F520" s="6"/>
      <c r="G520" s="6"/>
      <c r="H520" s="6"/>
    </row>
    <row r="521" spans="1:8" ht="18.75" customHeight="1">
      <c r="A521" s="10" t="s">
        <v>3255</v>
      </c>
      <c r="B521" s="35" t="str">
        <f>_xlfn.LET(_xlpm.inp,$B$519,_xlpm.nStd,_xlfn.LET(_xlpm.raw,UPPER(TRIM($G$511)),_xlpm.clean,SUBSTITUTE(SUBSTITUTE(SUBSTITUTE(SUBSTITUTE(SUBSTITUTE(_xlpm.raw,"，",","),"、",","),"；",","),"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21" s="18"/>
      <c r="D521" s="6"/>
      <c r="E521" s="6"/>
      <c r="F521" s="6"/>
      <c r="G521" s="6"/>
      <c r="H521" s="6"/>
    </row>
    <row r="522" spans="1:8" ht="18.75" customHeight="1">
      <c r="A522" s="37" t="s">
        <v>3256</v>
      </c>
      <c r="B522" s="52" t="str">
        <f>_xlfn.LET(_xlpm.inp,$B$519,_xlpm.p,$H$511,IF(OR(LEN(TRIM(_xlpm.inp))=0,LEN(TRIM(_xlpm.p))=0,_xlpm.p=0),"",_xlpm.p))</f>
        <v/>
      </c>
      <c r="C522" s="53"/>
      <c r="D522" s="6"/>
      <c r="E522" s="6"/>
      <c r="F522" s="6"/>
      <c r="G522" s="6"/>
      <c r="H522" s="6"/>
    </row>
    <row r="523" spans="1:8" ht="18.75" customHeight="1" thickBot="1">
      <c r="A523" s="12"/>
      <c r="B523" s="54"/>
      <c r="C523" s="55"/>
      <c r="D523" s="6"/>
      <c r="E523" s="6"/>
      <c r="F523" s="6"/>
      <c r="G523" s="6"/>
      <c r="H523" s="6"/>
    </row>
    <row r="524" spans="1:8" ht="58.5" customHeight="1" thickTop="1" thickBot="1">
      <c r="A524" s="8" t="s">
        <v>5366</v>
      </c>
      <c r="B524" s="56" t="s">
        <v>5674</v>
      </c>
      <c r="C524" s="73"/>
      <c r="D524" s="6"/>
      <c r="E524" s="6"/>
      <c r="F524" s="6">
        <v>641</v>
      </c>
      <c r="G524" s="6" t="s">
        <v>14</v>
      </c>
      <c r="H524" s="6" t="s">
        <v>5675</v>
      </c>
    </row>
    <row r="525" spans="1:8" ht="18.75" customHeight="1">
      <c r="A525" s="9"/>
      <c r="B525" s="74"/>
      <c r="C525" s="75"/>
      <c r="D525" s="6"/>
      <c r="E525" s="6"/>
      <c r="F525" s="6"/>
      <c r="G525" s="6"/>
      <c r="H525" s="6"/>
    </row>
    <row r="526" spans="1:8" ht="18.75" customHeight="1">
      <c r="A526" s="10" t="s">
        <v>820</v>
      </c>
      <c r="B526" s="64" t="s">
        <v>5676</v>
      </c>
      <c r="C526" s="65"/>
      <c r="D526" s="6"/>
      <c r="E526" s="6"/>
      <c r="F526" s="6"/>
      <c r="G526" s="6"/>
      <c r="H526" s="6"/>
    </row>
    <row r="527" spans="1:8" ht="18.75" customHeight="1">
      <c r="A527" s="10" t="s">
        <v>821</v>
      </c>
      <c r="B527" s="64" t="s">
        <v>5677</v>
      </c>
      <c r="C527" s="65"/>
      <c r="D527" s="6"/>
      <c r="E527" s="6"/>
      <c r="F527" s="6"/>
      <c r="G527" s="6"/>
      <c r="H527" s="6"/>
    </row>
    <row r="528" spans="1:8" ht="18.75" customHeight="1">
      <c r="A528" s="10" t="s">
        <v>822</v>
      </c>
      <c r="B528" s="64" t="s">
        <v>5678</v>
      </c>
      <c r="C528" s="65"/>
      <c r="D528" s="6"/>
      <c r="E528" s="6"/>
      <c r="F528" s="6"/>
      <c r="G528" s="6"/>
      <c r="H528" s="6"/>
    </row>
    <row r="529" spans="1:8" ht="18.75" customHeight="1">
      <c r="A529" s="10" t="s">
        <v>823</v>
      </c>
      <c r="B529" s="64" t="s">
        <v>5679</v>
      </c>
      <c r="C529" s="65"/>
      <c r="D529" s="6"/>
      <c r="E529" s="6"/>
      <c r="F529" s="6"/>
      <c r="G529" s="6"/>
      <c r="H529" s="6"/>
    </row>
    <row r="530" spans="1:8" ht="18.75" customHeight="1">
      <c r="A530" s="10"/>
      <c r="B530" s="62"/>
      <c r="C530" s="63"/>
      <c r="D530" s="6"/>
      <c r="E530" s="6"/>
      <c r="F530" s="6"/>
      <c r="G530" s="6"/>
      <c r="H530" s="6"/>
    </row>
    <row r="531" spans="1:8" ht="18.75" customHeight="1" thickBot="1">
      <c r="A531" s="10"/>
      <c r="B531" s="66"/>
      <c r="C531" s="67"/>
      <c r="D531" s="6"/>
      <c r="E531" s="6"/>
      <c r="F531" s="6"/>
      <c r="G531" s="6"/>
      <c r="H531" s="6"/>
    </row>
    <row r="532" spans="1:8" ht="18.75" customHeight="1" thickBot="1">
      <c r="A532" s="11" t="s">
        <v>3253</v>
      </c>
      <c r="B532" s="25"/>
      <c r="C532" s="7"/>
      <c r="D532" s="6"/>
      <c r="E532" s="6"/>
      <c r="F532" s="6"/>
      <c r="G532" s="6"/>
      <c r="H532" s="6"/>
    </row>
    <row r="533" spans="1:8" ht="18.75" customHeight="1">
      <c r="A533" s="10" t="s">
        <v>3254</v>
      </c>
      <c r="B533" s="34" t="str">
        <f>_xlfn.LET(_xlpm.inp,$B$532,_xlpm.nInp,_xlfn.LET(_xlpm.raw,UPPER(TRIM($B$532)),_xlpm.clean,SUBSTITUTE(SUBSTITUTE(SUBSTITUTE(SUBSTITUTE(SUBSTITUTE(_xlpm.raw,"，",","),"、",","),"；",","),"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33" s="19"/>
      <c r="D533" s="6"/>
      <c r="E533" s="6"/>
      <c r="F533" s="6"/>
      <c r="G533" s="6"/>
      <c r="H533" s="6"/>
    </row>
    <row r="534" spans="1:8" ht="18.75" customHeight="1">
      <c r="A534" s="10" t="s">
        <v>3255</v>
      </c>
      <c r="B534" s="35" t="str">
        <f>_xlfn.LET(_xlpm.inp,$B$532,_xlpm.nStd,_xlfn.LET(_xlpm.raw,UPPER(TRIM($G$524)),_xlpm.clean,SUBSTITUTE(SUBSTITUTE(SUBSTITUTE(SUBSTITUTE(SUBSTITUTE(_xlpm.raw,"，",","),"、",","),"；",","),"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4" s="18"/>
      <c r="D534" s="6"/>
      <c r="E534" s="6"/>
      <c r="F534" s="6"/>
      <c r="G534" s="6"/>
      <c r="H534" s="6"/>
    </row>
    <row r="535" spans="1:8" ht="18.75" customHeight="1">
      <c r="A535" s="37" t="s">
        <v>3256</v>
      </c>
      <c r="B535" s="52" t="str">
        <f>_xlfn.LET(_xlpm.inp,$B$532,_xlpm.p,$H$524,IF(OR(LEN(TRIM(_xlpm.inp))=0,LEN(TRIM(_xlpm.p))=0,_xlpm.p=0),"",_xlpm.p))</f>
        <v/>
      </c>
      <c r="C535" s="53"/>
      <c r="D535" s="6"/>
      <c r="E535" s="6"/>
      <c r="F535" s="6"/>
      <c r="G535" s="6"/>
      <c r="H535" s="6"/>
    </row>
    <row r="536" spans="1:8" ht="18.75" customHeight="1" thickBot="1">
      <c r="A536" s="12"/>
      <c r="B536" s="54"/>
      <c r="C536" s="55"/>
      <c r="D536" s="6"/>
      <c r="E536" s="6"/>
      <c r="F536" s="6"/>
      <c r="G536" s="6"/>
      <c r="H536" s="6"/>
    </row>
    <row r="537" spans="1:8" ht="58.5" customHeight="1" thickTop="1" thickBot="1">
      <c r="A537" s="8" t="s">
        <v>5367</v>
      </c>
      <c r="B537" s="56" t="s">
        <v>5680</v>
      </c>
      <c r="C537" s="73"/>
      <c r="D537" s="6"/>
      <c r="E537" s="6"/>
      <c r="F537" s="6">
        <v>642</v>
      </c>
      <c r="G537" s="6" t="s">
        <v>16</v>
      </c>
      <c r="H537" s="6" t="s">
        <v>5681</v>
      </c>
    </row>
    <row r="538" spans="1:8" ht="18.75" customHeight="1">
      <c r="A538" s="9"/>
      <c r="B538" s="74"/>
      <c r="C538" s="75"/>
      <c r="D538" s="6"/>
      <c r="E538" s="6"/>
      <c r="F538" s="6"/>
      <c r="G538" s="6"/>
      <c r="H538" s="6"/>
    </row>
    <row r="539" spans="1:8" ht="18.75" customHeight="1">
      <c r="A539" s="10" t="s">
        <v>820</v>
      </c>
      <c r="B539" s="64" t="s">
        <v>5682</v>
      </c>
      <c r="C539" s="65"/>
      <c r="D539" s="6"/>
      <c r="E539" s="6"/>
      <c r="F539" s="6"/>
      <c r="G539" s="6"/>
      <c r="H539" s="6"/>
    </row>
    <row r="540" spans="1:8" ht="18.75" customHeight="1">
      <c r="A540" s="10" t="s">
        <v>821</v>
      </c>
      <c r="B540" s="64" t="s">
        <v>5683</v>
      </c>
      <c r="C540" s="65"/>
      <c r="D540" s="6"/>
      <c r="E540" s="6"/>
      <c r="F540" s="6"/>
      <c r="G540" s="6"/>
      <c r="H540" s="6"/>
    </row>
    <row r="541" spans="1:8" ht="18.75" customHeight="1">
      <c r="A541" s="10" t="s">
        <v>822</v>
      </c>
      <c r="B541" s="64" t="s">
        <v>5684</v>
      </c>
      <c r="C541" s="65"/>
      <c r="D541" s="6"/>
      <c r="E541" s="6"/>
      <c r="F541" s="6"/>
      <c r="G541" s="6"/>
      <c r="H541" s="6"/>
    </row>
    <row r="542" spans="1:8" ht="18.75" customHeight="1">
      <c r="A542" s="10" t="s">
        <v>823</v>
      </c>
      <c r="B542" s="64" t="s">
        <v>5685</v>
      </c>
      <c r="C542" s="65"/>
      <c r="D542" s="6"/>
      <c r="E542" s="6"/>
      <c r="F542" s="6"/>
      <c r="G542" s="6"/>
      <c r="H542" s="6"/>
    </row>
    <row r="543" spans="1:8" ht="18.75" customHeight="1">
      <c r="A543" s="10"/>
      <c r="B543" s="62"/>
      <c r="C543" s="63"/>
      <c r="D543" s="6"/>
      <c r="E543" s="6"/>
      <c r="F543" s="6"/>
      <c r="G543" s="6"/>
      <c r="H543" s="6"/>
    </row>
    <row r="544" spans="1:8" ht="18.75" customHeight="1" thickBot="1">
      <c r="A544" s="10"/>
      <c r="B544" s="66"/>
      <c r="C544" s="67"/>
      <c r="D544" s="6"/>
      <c r="E544" s="6"/>
      <c r="F544" s="6"/>
      <c r="G544" s="6"/>
      <c r="H544" s="6"/>
    </row>
    <row r="545" spans="1:8" ht="18.75" customHeight="1" thickBot="1">
      <c r="A545" s="11" t="s">
        <v>3253</v>
      </c>
      <c r="B545" s="25"/>
      <c r="C545" s="7"/>
      <c r="D545" s="6"/>
      <c r="E545" s="6"/>
      <c r="F545" s="6"/>
      <c r="G545" s="6"/>
      <c r="H545" s="6"/>
    </row>
    <row r="546" spans="1:8" ht="18.75" customHeight="1">
      <c r="A546" s="10" t="s">
        <v>3254</v>
      </c>
      <c r="B546" s="34" t="str">
        <f>_xlfn.LET(_xlpm.inp,$B$545,_xlpm.nInp,_xlfn.LET(_xlpm.raw,UPPER(TRIM($B$545)),_xlpm.clean,SUBSTITUTE(SUBSTITUTE(SUBSTITUTE(SUBSTITUTE(SUBSTITUTE(_xlpm.raw,"，",","),"、",","),"；",","),"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46" s="19"/>
      <c r="D546" s="6"/>
      <c r="E546" s="6"/>
      <c r="F546" s="6"/>
      <c r="G546" s="6"/>
      <c r="H546" s="6"/>
    </row>
    <row r="547" spans="1:8" ht="18.75" customHeight="1">
      <c r="A547" s="10" t="s">
        <v>3255</v>
      </c>
      <c r="B547" s="35" t="str">
        <f>_xlfn.LET(_xlpm.inp,$B$545,_xlpm.nStd,_xlfn.LET(_xlpm.raw,UPPER(TRIM($G$537)),_xlpm.clean,SUBSTITUTE(SUBSTITUTE(SUBSTITUTE(SUBSTITUTE(SUBSTITUTE(_xlpm.raw,"，",","),"、",","),"；",","),"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47" s="18"/>
      <c r="D547" s="6"/>
      <c r="E547" s="6"/>
      <c r="F547" s="6"/>
      <c r="G547" s="6"/>
      <c r="H547" s="6"/>
    </row>
    <row r="548" spans="1:8" ht="18.75" customHeight="1">
      <c r="A548" s="37" t="s">
        <v>3256</v>
      </c>
      <c r="B548" s="52" t="str">
        <f>_xlfn.LET(_xlpm.inp,$B$545,_xlpm.p,$H$537,IF(OR(LEN(TRIM(_xlpm.inp))=0,LEN(TRIM(_xlpm.p))=0,_xlpm.p=0),"",_xlpm.p))</f>
        <v/>
      </c>
      <c r="C548" s="53"/>
      <c r="D548" s="6"/>
      <c r="E548" s="6"/>
      <c r="F548" s="6"/>
      <c r="G548" s="6"/>
      <c r="H548" s="6"/>
    </row>
    <row r="549" spans="1:8" ht="18.75" customHeight="1" thickBot="1">
      <c r="A549" s="12"/>
      <c r="B549" s="54"/>
      <c r="C549" s="55"/>
      <c r="D549" s="6"/>
      <c r="E549" s="6"/>
      <c r="F549" s="6"/>
      <c r="G549" s="6"/>
      <c r="H549" s="6"/>
    </row>
    <row r="550" spans="1:8" ht="58.5" customHeight="1" thickTop="1" thickBot="1">
      <c r="A550" s="8" t="s">
        <v>5368</v>
      </c>
      <c r="B550" s="56" t="s">
        <v>5686</v>
      </c>
      <c r="C550" s="73"/>
      <c r="D550" s="6"/>
      <c r="E550" s="6"/>
      <c r="F550" s="6">
        <v>643</v>
      </c>
      <c r="G550" s="6" t="s">
        <v>16</v>
      </c>
      <c r="H550" s="6" t="s">
        <v>5687</v>
      </c>
    </row>
    <row r="551" spans="1:8" ht="18.75" customHeight="1">
      <c r="A551" s="9"/>
      <c r="B551" s="74"/>
      <c r="C551" s="75"/>
      <c r="D551" s="6"/>
      <c r="E551" s="6"/>
      <c r="F551" s="6"/>
      <c r="G551" s="6"/>
      <c r="H551" s="6"/>
    </row>
    <row r="552" spans="1:8" ht="18.75" customHeight="1">
      <c r="A552" s="10" t="s">
        <v>820</v>
      </c>
      <c r="B552" s="64" t="s">
        <v>5688</v>
      </c>
      <c r="C552" s="65"/>
      <c r="D552" s="6"/>
      <c r="E552" s="6"/>
      <c r="F552" s="6"/>
      <c r="G552" s="6"/>
      <c r="H552" s="6"/>
    </row>
    <row r="553" spans="1:8" ht="18.75" customHeight="1">
      <c r="A553" s="10" t="s">
        <v>821</v>
      </c>
      <c r="B553" s="64" t="s">
        <v>5689</v>
      </c>
      <c r="C553" s="65"/>
      <c r="D553" s="6"/>
      <c r="E553" s="6"/>
      <c r="F553" s="6"/>
      <c r="G553" s="6"/>
      <c r="H553" s="6"/>
    </row>
    <row r="554" spans="1:8" ht="18.75" customHeight="1">
      <c r="A554" s="10" t="s">
        <v>822</v>
      </c>
      <c r="B554" s="64" t="s">
        <v>5690</v>
      </c>
      <c r="C554" s="65"/>
      <c r="D554" s="6"/>
      <c r="E554" s="6"/>
      <c r="F554" s="6"/>
      <c r="G554" s="6"/>
      <c r="H554" s="6"/>
    </row>
    <row r="555" spans="1:8" ht="18.75" customHeight="1">
      <c r="A555" s="10" t="s">
        <v>823</v>
      </c>
      <c r="B555" s="64" t="s">
        <v>5691</v>
      </c>
      <c r="C555" s="65"/>
      <c r="D555" s="6"/>
      <c r="E555" s="6"/>
      <c r="F555" s="6"/>
      <c r="G555" s="6"/>
      <c r="H555" s="6"/>
    </row>
    <row r="556" spans="1:8" ht="18.75" customHeight="1">
      <c r="A556" s="10"/>
      <c r="B556" s="62"/>
      <c r="C556" s="63"/>
      <c r="D556" s="6"/>
      <c r="E556" s="6"/>
      <c r="F556" s="6"/>
      <c r="G556" s="6"/>
      <c r="H556" s="6"/>
    </row>
    <row r="557" spans="1:8" ht="18.75" customHeight="1" thickBot="1">
      <c r="A557" s="10"/>
      <c r="B557" s="66"/>
      <c r="C557" s="67"/>
      <c r="D557" s="6"/>
      <c r="E557" s="6"/>
      <c r="F557" s="6"/>
      <c r="G557" s="6"/>
      <c r="H557" s="6"/>
    </row>
    <row r="558" spans="1:8" ht="18.75" customHeight="1" thickBot="1">
      <c r="A558" s="11" t="s">
        <v>3253</v>
      </c>
      <c r="B558" s="25"/>
      <c r="C558" s="7"/>
      <c r="D558" s="6"/>
      <c r="E558" s="6"/>
      <c r="F558" s="6"/>
      <c r="G558" s="6"/>
      <c r="H558" s="6"/>
    </row>
    <row r="559" spans="1:8" ht="18.75" customHeight="1">
      <c r="A559" s="10" t="s">
        <v>3254</v>
      </c>
      <c r="B559" s="34" t="str">
        <f>_xlfn.LET(_xlpm.inp,$B$558,_xlpm.nInp,_xlfn.LET(_xlpm.raw,UPPER(TRIM($B$558)),_xlpm.clean,SUBSTITUTE(SUBSTITUTE(SUBSTITUTE(SUBSTITUTE(SUBSTITUTE(_xlpm.raw,"，",","),"、",","),"；",","),"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59" s="19"/>
      <c r="D559" s="6"/>
      <c r="E559" s="6"/>
      <c r="F559" s="6"/>
      <c r="G559" s="6"/>
      <c r="H559" s="6"/>
    </row>
    <row r="560" spans="1:8" ht="18.75" customHeight="1">
      <c r="A560" s="10" t="s">
        <v>3255</v>
      </c>
      <c r="B560" s="35" t="str">
        <f>_xlfn.LET(_xlpm.inp,$B$558,_xlpm.nStd,_xlfn.LET(_xlpm.raw,UPPER(TRIM($G$550)),_xlpm.clean,SUBSTITUTE(SUBSTITUTE(SUBSTITUTE(SUBSTITUTE(SUBSTITUTE(_xlpm.raw,"，",","),"、",","),"；",","),"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60" s="18"/>
      <c r="D560" s="6"/>
      <c r="E560" s="6"/>
      <c r="F560" s="6"/>
      <c r="G560" s="6"/>
      <c r="H560" s="6"/>
    </row>
    <row r="561" spans="1:8" ht="18.75" customHeight="1">
      <c r="A561" s="37" t="s">
        <v>3256</v>
      </c>
      <c r="B561" s="52" t="str">
        <f>_xlfn.LET(_xlpm.inp,$B$558,_xlpm.p,$H$550,IF(OR(LEN(TRIM(_xlpm.inp))=0,LEN(TRIM(_xlpm.p))=0,_xlpm.p=0),"",_xlpm.p))</f>
        <v/>
      </c>
      <c r="C561" s="53"/>
      <c r="D561" s="6"/>
      <c r="E561" s="6"/>
      <c r="F561" s="6"/>
      <c r="G561" s="6"/>
      <c r="H561" s="6"/>
    </row>
    <row r="562" spans="1:8" ht="18.75" customHeight="1" thickBot="1">
      <c r="A562" s="12"/>
      <c r="B562" s="54"/>
      <c r="C562" s="55"/>
      <c r="D562" s="6"/>
      <c r="E562" s="6"/>
      <c r="F562" s="6"/>
      <c r="G562" s="6"/>
      <c r="H562" s="6"/>
    </row>
    <row r="563" spans="1:8" ht="58.5" customHeight="1" thickTop="1" thickBot="1">
      <c r="A563" s="8" t="s">
        <v>5369</v>
      </c>
      <c r="B563" s="56" t="s">
        <v>5692</v>
      </c>
      <c r="C563" s="73"/>
      <c r="D563" s="6"/>
      <c r="E563" s="6"/>
      <c r="F563" s="6">
        <v>644</v>
      </c>
      <c r="G563" s="6" t="s">
        <v>14</v>
      </c>
      <c r="H563" s="6" t="s">
        <v>5693</v>
      </c>
    </row>
    <row r="564" spans="1:8" ht="18.75" customHeight="1">
      <c r="A564" s="9"/>
      <c r="B564" s="74"/>
      <c r="C564" s="75"/>
      <c r="D564" s="6"/>
      <c r="E564" s="6"/>
      <c r="F564" s="6"/>
      <c r="G564" s="6"/>
      <c r="H564" s="6"/>
    </row>
    <row r="565" spans="1:8" ht="18.75" customHeight="1">
      <c r="A565" s="10" t="s">
        <v>820</v>
      </c>
      <c r="B565" s="64" t="s">
        <v>5694</v>
      </c>
      <c r="C565" s="65"/>
      <c r="D565" s="6"/>
      <c r="E565" s="6"/>
      <c r="F565" s="6"/>
      <c r="G565" s="6"/>
      <c r="H565" s="6"/>
    </row>
    <row r="566" spans="1:8" ht="18.75" customHeight="1">
      <c r="A566" s="10" t="s">
        <v>821</v>
      </c>
      <c r="B566" s="64" t="s">
        <v>5695</v>
      </c>
      <c r="C566" s="65"/>
      <c r="D566" s="6"/>
      <c r="E566" s="6"/>
      <c r="F566" s="6"/>
      <c r="G566" s="6"/>
      <c r="H566" s="6"/>
    </row>
    <row r="567" spans="1:8" ht="18.75" customHeight="1">
      <c r="A567" s="10" t="s">
        <v>822</v>
      </c>
      <c r="B567" s="64" t="s">
        <v>5696</v>
      </c>
      <c r="C567" s="65"/>
      <c r="D567" s="6"/>
      <c r="E567" s="6"/>
      <c r="F567" s="6"/>
      <c r="G567" s="6"/>
      <c r="H567" s="6"/>
    </row>
    <row r="568" spans="1:8" ht="18.75" customHeight="1">
      <c r="A568" s="10" t="s">
        <v>823</v>
      </c>
      <c r="B568" s="64" t="s">
        <v>5697</v>
      </c>
      <c r="C568" s="65"/>
      <c r="D568" s="6"/>
      <c r="E568" s="6"/>
      <c r="F568" s="6"/>
      <c r="G568" s="6"/>
      <c r="H568" s="6"/>
    </row>
    <row r="569" spans="1:8" ht="18.75" customHeight="1">
      <c r="A569" s="10"/>
      <c r="B569" s="62"/>
      <c r="C569" s="63"/>
      <c r="D569" s="6"/>
      <c r="E569" s="6"/>
      <c r="F569" s="6"/>
      <c r="G569" s="6"/>
      <c r="H569" s="6"/>
    </row>
    <row r="570" spans="1:8" ht="18.75" customHeight="1" thickBot="1">
      <c r="A570" s="10"/>
      <c r="B570" s="66"/>
      <c r="C570" s="67"/>
      <c r="D570" s="6"/>
      <c r="E570" s="6"/>
      <c r="F570" s="6"/>
      <c r="G570" s="6"/>
      <c r="H570" s="6"/>
    </row>
    <row r="571" spans="1:8" ht="18.75" customHeight="1" thickBot="1">
      <c r="A571" s="11" t="s">
        <v>3253</v>
      </c>
      <c r="B571" s="25"/>
      <c r="C571" s="7"/>
      <c r="D571" s="6"/>
      <c r="E571" s="6"/>
      <c r="F571" s="6"/>
      <c r="G571" s="6"/>
      <c r="H571" s="6"/>
    </row>
    <row r="572" spans="1:8" ht="18.75" customHeight="1">
      <c r="A572" s="10" t="s">
        <v>3254</v>
      </c>
      <c r="B572" s="34" t="str">
        <f>_xlfn.LET(_xlpm.inp,$B$571,_xlpm.nInp,_xlfn.LET(_xlpm.raw,UPPER(TRIM($B$571)),_xlpm.clean,SUBSTITUTE(SUBSTITUTE(SUBSTITUTE(SUBSTITUTE(SUBSTITUTE(_xlpm.raw,"，",","),"、",","),"；",","),"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72" s="19"/>
      <c r="D572" s="6"/>
      <c r="E572" s="6"/>
      <c r="F572" s="6"/>
      <c r="G572" s="6"/>
      <c r="H572" s="6"/>
    </row>
    <row r="573" spans="1:8" ht="18.75" customHeight="1">
      <c r="A573" s="10" t="s">
        <v>3255</v>
      </c>
      <c r="B573" s="35" t="str">
        <f>_xlfn.LET(_xlpm.inp,$B$571,_xlpm.nStd,_xlfn.LET(_xlpm.raw,UPPER(TRIM($G$563)),_xlpm.clean,SUBSTITUTE(SUBSTITUTE(SUBSTITUTE(SUBSTITUTE(SUBSTITUTE(_xlpm.raw,"，",","),"、",","),"；",","),"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73" s="18"/>
      <c r="D573" s="6"/>
      <c r="E573" s="6"/>
      <c r="F573" s="6"/>
      <c r="G573" s="6"/>
      <c r="H573" s="6"/>
    </row>
    <row r="574" spans="1:8" ht="18.75" customHeight="1">
      <c r="A574" s="37" t="s">
        <v>3256</v>
      </c>
      <c r="B574" s="52" t="str">
        <f>_xlfn.LET(_xlpm.inp,$B$571,_xlpm.p,$H$563,IF(OR(LEN(TRIM(_xlpm.inp))=0,LEN(TRIM(_xlpm.p))=0,_xlpm.p=0),"",_xlpm.p))</f>
        <v/>
      </c>
      <c r="C574" s="53"/>
      <c r="D574" s="6"/>
      <c r="E574" s="6"/>
      <c r="F574" s="6"/>
      <c r="G574" s="6"/>
      <c r="H574" s="6"/>
    </row>
    <row r="575" spans="1:8" ht="18.75" customHeight="1" thickBot="1">
      <c r="A575" s="12"/>
      <c r="B575" s="54"/>
      <c r="C575" s="55"/>
      <c r="D575" s="6"/>
      <c r="E575" s="6"/>
      <c r="F575" s="6"/>
      <c r="G575" s="6"/>
      <c r="H575" s="6"/>
    </row>
    <row r="576" spans="1:8" ht="58.5" customHeight="1" thickTop="1" thickBot="1">
      <c r="A576" s="8" t="s">
        <v>5370</v>
      </c>
      <c r="B576" s="56" t="s">
        <v>5698</v>
      </c>
      <c r="C576" s="73"/>
      <c r="D576" s="6"/>
      <c r="E576" s="6"/>
      <c r="F576" s="6">
        <v>645</v>
      </c>
      <c r="G576" s="6" t="s">
        <v>15</v>
      </c>
      <c r="H576" s="6" t="s">
        <v>5699</v>
      </c>
    </row>
    <row r="577" spans="1:8" ht="18.75" customHeight="1">
      <c r="A577" s="9"/>
      <c r="B577" s="74"/>
      <c r="C577" s="75"/>
      <c r="D577" s="6"/>
      <c r="E577" s="6"/>
      <c r="F577" s="6"/>
      <c r="G577" s="6"/>
      <c r="H577" s="6"/>
    </row>
    <row r="578" spans="1:8" ht="18.75" customHeight="1">
      <c r="A578" s="10" t="s">
        <v>820</v>
      </c>
      <c r="B578" s="64" t="s">
        <v>5700</v>
      </c>
      <c r="C578" s="65"/>
      <c r="D578" s="6"/>
      <c r="E578" s="6"/>
      <c r="F578" s="6"/>
      <c r="G578" s="6"/>
      <c r="H578" s="6"/>
    </row>
    <row r="579" spans="1:8" ht="18.75" customHeight="1">
      <c r="A579" s="10" t="s">
        <v>821</v>
      </c>
      <c r="B579" s="64" t="s">
        <v>5701</v>
      </c>
      <c r="C579" s="65"/>
      <c r="D579" s="6"/>
      <c r="E579" s="6"/>
      <c r="F579" s="6"/>
      <c r="G579" s="6"/>
      <c r="H579" s="6"/>
    </row>
    <row r="580" spans="1:8" ht="18.75" customHeight="1">
      <c r="A580" s="10" t="s">
        <v>822</v>
      </c>
      <c r="B580" s="64" t="s">
        <v>5702</v>
      </c>
      <c r="C580" s="65"/>
      <c r="D580" s="6"/>
      <c r="E580" s="6"/>
      <c r="F580" s="6"/>
      <c r="G580" s="6"/>
      <c r="H580" s="6"/>
    </row>
    <row r="581" spans="1:8" ht="18.75" customHeight="1">
      <c r="A581" s="10" t="s">
        <v>823</v>
      </c>
      <c r="B581" s="64" t="s">
        <v>5703</v>
      </c>
      <c r="C581" s="65"/>
      <c r="D581" s="6"/>
      <c r="E581" s="6"/>
      <c r="F581" s="6"/>
      <c r="G581" s="6"/>
      <c r="H581" s="6"/>
    </row>
    <row r="582" spans="1:8" ht="18.75" customHeight="1">
      <c r="A582" s="10"/>
      <c r="B582" s="62"/>
      <c r="C582" s="63"/>
      <c r="D582" s="6"/>
      <c r="E582" s="6"/>
      <c r="F582" s="6"/>
      <c r="G582" s="6"/>
      <c r="H582" s="6"/>
    </row>
    <row r="583" spans="1:8" ht="18.75" customHeight="1" thickBot="1">
      <c r="A583" s="10"/>
      <c r="B583" s="66"/>
      <c r="C583" s="67"/>
      <c r="D583" s="6"/>
      <c r="E583" s="6"/>
      <c r="F583" s="6"/>
      <c r="G583" s="6"/>
      <c r="H583" s="6"/>
    </row>
    <row r="584" spans="1:8" ht="18.75" customHeight="1" thickBot="1">
      <c r="A584" s="11" t="s">
        <v>3253</v>
      </c>
      <c r="B584" s="25"/>
      <c r="C584" s="7"/>
      <c r="D584" s="6"/>
      <c r="E584" s="6"/>
      <c r="F584" s="6"/>
      <c r="G584" s="6"/>
      <c r="H584" s="6"/>
    </row>
    <row r="585" spans="1:8" ht="18.75" customHeight="1">
      <c r="A585" s="10" t="s">
        <v>3254</v>
      </c>
      <c r="B585" s="34" t="str">
        <f>_xlfn.LET(_xlpm.inp,$B$584,_xlpm.nInp,_xlfn.LET(_xlpm.raw,UPPER(TRIM($B$584)),_xlpm.clean,SUBSTITUTE(SUBSTITUTE(SUBSTITUTE(SUBSTITUTE(SUBSTITUTE(_xlpm.raw,"，",","),"、",","),"；",","),"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85" s="19"/>
      <c r="D585" s="6"/>
      <c r="E585" s="6"/>
      <c r="F585" s="6"/>
      <c r="G585" s="6"/>
      <c r="H585" s="6"/>
    </row>
    <row r="586" spans="1:8" ht="18.75" customHeight="1">
      <c r="A586" s="10" t="s">
        <v>3255</v>
      </c>
      <c r="B586" s="35" t="str">
        <f>_xlfn.LET(_xlpm.inp,$B$584,_xlpm.nStd,_xlfn.LET(_xlpm.raw,UPPER(TRIM($G$576)),_xlpm.clean,SUBSTITUTE(SUBSTITUTE(SUBSTITUTE(SUBSTITUTE(SUBSTITUTE(_xlpm.raw,"，",","),"、",","),"；",","),"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86" s="18"/>
      <c r="D586" s="6"/>
      <c r="E586" s="6"/>
      <c r="F586" s="6"/>
      <c r="G586" s="6"/>
      <c r="H586" s="6"/>
    </row>
    <row r="587" spans="1:8" ht="18.75" customHeight="1">
      <c r="A587" s="37" t="s">
        <v>3256</v>
      </c>
      <c r="B587" s="52" t="str">
        <f>_xlfn.LET(_xlpm.inp,$B$584,_xlpm.p,$H$576,IF(OR(LEN(TRIM(_xlpm.inp))=0,LEN(TRIM(_xlpm.p))=0,_xlpm.p=0),"",_xlpm.p))</f>
        <v/>
      </c>
      <c r="C587" s="53"/>
      <c r="D587" s="6"/>
      <c r="E587" s="6"/>
      <c r="F587" s="6"/>
      <c r="G587" s="6"/>
      <c r="H587" s="6"/>
    </row>
    <row r="588" spans="1:8" ht="18.75" customHeight="1" thickBot="1">
      <c r="A588" s="12"/>
      <c r="B588" s="54"/>
      <c r="C588" s="55"/>
      <c r="D588" s="6"/>
      <c r="E588" s="6"/>
      <c r="F588" s="6"/>
      <c r="G588" s="6"/>
      <c r="H588" s="6"/>
    </row>
    <row r="589" spans="1:8" ht="58.5" customHeight="1" thickTop="1" thickBot="1">
      <c r="A589" s="8" t="s">
        <v>5371</v>
      </c>
      <c r="B589" s="56" t="s">
        <v>5704</v>
      </c>
      <c r="C589" s="73"/>
      <c r="D589" s="6"/>
      <c r="E589" s="6"/>
      <c r="F589" s="6">
        <v>646</v>
      </c>
      <c r="G589" s="6" t="s">
        <v>5705</v>
      </c>
      <c r="H589" s="6" t="s">
        <v>5706</v>
      </c>
    </row>
    <row r="590" spans="1:8" ht="18.75" customHeight="1">
      <c r="A590" s="9"/>
      <c r="B590" s="74"/>
      <c r="C590" s="75"/>
      <c r="D590" s="6"/>
      <c r="E590" s="6"/>
      <c r="F590" s="6"/>
      <c r="G590" s="6"/>
      <c r="H590" s="6"/>
    </row>
    <row r="591" spans="1:8" ht="18.75" customHeight="1">
      <c r="A591" s="10" t="s">
        <v>820</v>
      </c>
      <c r="B591" s="64" t="s">
        <v>5707</v>
      </c>
      <c r="C591" s="65"/>
      <c r="D591" s="6"/>
      <c r="E591" s="6"/>
      <c r="F591" s="6"/>
      <c r="G591" s="6"/>
      <c r="H591" s="6"/>
    </row>
    <row r="592" spans="1:8" ht="18.75" customHeight="1">
      <c r="A592" s="10" t="s">
        <v>821</v>
      </c>
      <c r="B592" s="64" t="s">
        <v>5708</v>
      </c>
      <c r="C592" s="65"/>
      <c r="D592" s="6"/>
      <c r="E592" s="6"/>
      <c r="F592" s="6"/>
      <c r="G592" s="6"/>
      <c r="H592" s="6"/>
    </row>
    <row r="593" spans="1:8" ht="18.75" customHeight="1">
      <c r="A593" s="10" t="s">
        <v>822</v>
      </c>
      <c r="B593" s="64" t="s">
        <v>5709</v>
      </c>
      <c r="C593" s="65"/>
      <c r="D593" s="6"/>
      <c r="E593" s="6"/>
      <c r="F593" s="6"/>
      <c r="G593" s="6"/>
      <c r="H593" s="6"/>
    </row>
    <row r="594" spans="1:8" ht="18.75" customHeight="1">
      <c r="A594" s="10" t="s">
        <v>823</v>
      </c>
      <c r="B594" s="64" t="s">
        <v>5710</v>
      </c>
      <c r="C594" s="65"/>
      <c r="D594" s="6"/>
      <c r="E594" s="6"/>
      <c r="F594" s="6"/>
      <c r="G594" s="6"/>
      <c r="H594" s="6"/>
    </row>
    <row r="595" spans="1:8" ht="18.75" customHeight="1">
      <c r="A595" s="10" t="s">
        <v>826</v>
      </c>
      <c r="B595" s="62" t="s">
        <v>5711</v>
      </c>
      <c r="C595" s="63"/>
      <c r="D595" s="6"/>
      <c r="E595" s="6"/>
      <c r="F595" s="6"/>
      <c r="G595" s="6"/>
      <c r="H595" s="6"/>
    </row>
    <row r="596" spans="1:8" ht="18.75" customHeight="1" thickBot="1">
      <c r="A596" s="10" t="s">
        <v>4699</v>
      </c>
      <c r="B596" s="66" t="s">
        <v>5712</v>
      </c>
      <c r="C596" s="67"/>
      <c r="D596" s="6"/>
      <c r="E596" s="6"/>
      <c r="F596" s="6"/>
      <c r="G596" s="6"/>
      <c r="H596" s="6"/>
    </row>
    <row r="597" spans="1:8" ht="18.75" customHeight="1" thickBot="1">
      <c r="A597" s="11" t="s">
        <v>3253</v>
      </c>
      <c r="B597" s="25"/>
      <c r="C597" s="7"/>
      <c r="D597" s="6"/>
      <c r="E597" s="6"/>
      <c r="F597" s="6"/>
      <c r="G597" s="6"/>
      <c r="H597" s="6"/>
    </row>
    <row r="598" spans="1:8" ht="18.75" customHeight="1">
      <c r="A598" s="10" t="s">
        <v>3254</v>
      </c>
      <c r="B598" s="34" t="str">
        <f>_xlfn.LET(_xlpm.inp,$B$597,_xlpm.nInp,_xlfn.LET(_xlpm.raw,UPPER(TRIM($B$597)),_xlpm.clean,SUBSTITUTE(SUBSTITUTE(SUBSTITUTE(SUBSTITUTE(SUBSTITUTE(_xlpm.raw,"，",","),"、",","),"；",","),"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98" s="19"/>
      <c r="D598" s="6"/>
      <c r="E598" s="6"/>
      <c r="F598" s="6"/>
      <c r="G598" s="6"/>
      <c r="H598" s="6"/>
    </row>
    <row r="599" spans="1:8" ht="18.75" customHeight="1">
      <c r="A599" s="10" t="s">
        <v>3255</v>
      </c>
      <c r="B599" s="35" t="str">
        <f>_xlfn.LET(_xlpm.inp,$B$597,_xlpm.nStd,_xlfn.LET(_xlpm.raw,UPPER(TRIM($G$589)),_xlpm.clean,SUBSTITUTE(SUBSTITUTE(SUBSTITUTE(SUBSTITUTE(SUBSTITUTE(_xlpm.raw,"，",","),"、",","),"；",","),"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99" s="18"/>
      <c r="D599" s="6"/>
      <c r="E599" s="6"/>
      <c r="F599" s="6"/>
      <c r="G599" s="6"/>
      <c r="H599" s="6"/>
    </row>
    <row r="600" spans="1:8" ht="18.75" customHeight="1">
      <c r="A600" s="37" t="s">
        <v>3256</v>
      </c>
      <c r="B600" s="52" t="str">
        <f>_xlfn.LET(_xlpm.inp,$B$597,_xlpm.p,$H$589,IF(OR(LEN(TRIM(_xlpm.inp))=0,LEN(TRIM(_xlpm.p))=0,_xlpm.p=0),"",_xlpm.p))</f>
        <v/>
      </c>
      <c r="C600" s="53"/>
      <c r="D600" s="6"/>
      <c r="E600" s="6"/>
      <c r="F600" s="6"/>
      <c r="G600" s="6"/>
      <c r="H600" s="6"/>
    </row>
    <row r="601" spans="1:8" ht="18.75" customHeight="1" thickBot="1">
      <c r="A601" s="12"/>
      <c r="B601" s="54"/>
      <c r="C601" s="55"/>
      <c r="D601" s="6"/>
      <c r="E601" s="6"/>
      <c r="F601" s="6"/>
      <c r="G601" s="6"/>
      <c r="H601" s="6"/>
    </row>
    <row r="602" spans="1:8" ht="58.5" customHeight="1" thickTop="1" thickBot="1">
      <c r="A602" s="8" t="s">
        <v>5372</v>
      </c>
      <c r="B602" s="56" t="s">
        <v>5713</v>
      </c>
      <c r="C602" s="73"/>
      <c r="D602" s="6"/>
      <c r="E602" s="6"/>
      <c r="F602" s="6">
        <v>647</v>
      </c>
      <c r="G602" s="6" t="s">
        <v>5705</v>
      </c>
      <c r="H602" s="6" t="s">
        <v>5714</v>
      </c>
    </row>
    <row r="603" spans="1:8" ht="18.75" customHeight="1">
      <c r="A603" s="9"/>
      <c r="B603" s="74"/>
      <c r="C603" s="75"/>
      <c r="D603" s="6"/>
      <c r="E603" s="6"/>
      <c r="F603" s="6"/>
      <c r="G603" s="6"/>
      <c r="H603" s="6"/>
    </row>
    <row r="604" spans="1:8" ht="18.75" customHeight="1">
      <c r="A604" s="10" t="s">
        <v>820</v>
      </c>
      <c r="B604" s="64" t="s">
        <v>5715</v>
      </c>
      <c r="C604" s="65"/>
      <c r="D604" s="6"/>
      <c r="E604" s="6"/>
      <c r="F604" s="6"/>
      <c r="G604" s="6"/>
      <c r="H604" s="6"/>
    </row>
    <row r="605" spans="1:8" ht="18.75" customHeight="1">
      <c r="A605" s="10" t="s">
        <v>821</v>
      </c>
      <c r="B605" s="64" t="s">
        <v>5716</v>
      </c>
      <c r="C605" s="65"/>
      <c r="D605" s="6"/>
      <c r="E605" s="6"/>
      <c r="F605" s="6"/>
      <c r="G605" s="6"/>
      <c r="H605" s="6"/>
    </row>
    <row r="606" spans="1:8" ht="18.75" customHeight="1">
      <c r="A606" s="10" t="s">
        <v>822</v>
      </c>
      <c r="B606" s="64" t="s">
        <v>5717</v>
      </c>
      <c r="C606" s="65"/>
      <c r="D606" s="6"/>
      <c r="E606" s="6"/>
      <c r="F606" s="6"/>
      <c r="G606" s="6"/>
      <c r="H606" s="6"/>
    </row>
    <row r="607" spans="1:8" ht="18.75" customHeight="1">
      <c r="A607" s="10" t="s">
        <v>823</v>
      </c>
      <c r="B607" s="64" t="s">
        <v>5718</v>
      </c>
      <c r="C607" s="65"/>
      <c r="D607" s="6"/>
      <c r="E607" s="6"/>
      <c r="F607" s="6"/>
      <c r="G607" s="6"/>
      <c r="H607" s="6"/>
    </row>
    <row r="608" spans="1:8" ht="18.75" customHeight="1">
      <c r="A608" s="10" t="s">
        <v>826</v>
      </c>
      <c r="B608" s="62" t="s">
        <v>5719</v>
      </c>
      <c r="C608" s="63"/>
      <c r="D608" s="6"/>
      <c r="E608" s="6"/>
      <c r="F608" s="6"/>
      <c r="G608" s="6"/>
      <c r="H608" s="6"/>
    </row>
    <row r="609" spans="1:8" ht="18.75" customHeight="1" thickBot="1">
      <c r="A609" s="10" t="s">
        <v>4699</v>
      </c>
      <c r="B609" s="66" t="s">
        <v>5720</v>
      </c>
      <c r="C609" s="67"/>
      <c r="D609" s="6"/>
      <c r="E609" s="6"/>
      <c r="F609" s="6"/>
      <c r="G609" s="6"/>
      <c r="H609" s="6"/>
    </row>
    <row r="610" spans="1:8" ht="18.75" customHeight="1" thickBot="1">
      <c r="A610" s="11" t="s">
        <v>3253</v>
      </c>
      <c r="B610" s="25"/>
      <c r="C610" s="7"/>
      <c r="D610" s="6"/>
      <c r="E610" s="6"/>
      <c r="F610" s="6"/>
      <c r="G610" s="6"/>
      <c r="H610" s="6"/>
    </row>
    <row r="611" spans="1:8" ht="18.75" customHeight="1">
      <c r="A611" s="10" t="s">
        <v>3254</v>
      </c>
      <c r="B611" s="34" t="str">
        <f>_xlfn.LET(_xlpm.inp,$B$610,_xlpm.nInp,_xlfn.LET(_xlpm.raw,UPPER(TRIM($B$610)),_xlpm.clean,SUBSTITUTE(SUBSTITUTE(SUBSTITUTE(SUBSTITUTE(SUBSTITUTE(_xlpm.raw,"，",","),"、",","),"；",","),"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11" s="19"/>
      <c r="D611" s="6"/>
      <c r="E611" s="6"/>
      <c r="F611" s="6"/>
      <c r="G611" s="6"/>
      <c r="H611" s="6"/>
    </row>
    <row r="612" spans="1:8" ht="18.75" customHeight="1">
      <c r="A612" s="10" t="s">
        <v>3255</v>
      </c>
      <c r="B612" s="35" t="str">
        <f>_xlfn.LET(_xlpm.inp,$B$610,_xlpm.nStd,_xlfn.LET(_xlpm.raw,UPPER(TRIM($G$602)),_xlpm.clean,SUBSTITUTE(SUBSTITUTE(SUBSTITUTE(SUBSTITUTE(SUBSTITUTE(_xlpm.raw,"，",","),"、",","),"；",","),"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12" s="18"/>
      <c r="D612" s="6"/>
      <c r="E612" s="6"/>
      <c r="F612" s="6"/>
      <c r="G612" s="6"/>
      <c r="H612" s="6"/>
    </row>
    <row r="613" spans="1:8" ht="18.75" customHeight="1">
      <c r="A613" s="37" t="s">
        <v>3256</v>
      </c>
      <c r="B613" s="52" t="str">
        <f>_xlfn.LET(_xlpm.inp,$B$610,_xlpm.p,$H$602,IF(OR(LEN(TRIM(_xlpm.inp))=0,LEN(TRIM(_xlpm.p))=0,_xlpm.p=0),"",_xlpm.p))</f>
        <v/>
      </c>
      <c r="C613" s="53"/>
      <c r="D613" s="6"/>
      <c r="E613" s="6"/>
      <c r="F613" s="6"/>
      <c r="G613" s="6"/>
      <c r="H613" s="6"/>
    </row>
    <row r="614" spans="1:8" ht="18.75" customHeight="1" thickBot="1">
      <c r="A614" s="12"/>
      <c r="B614" s="54"/>
      <c r="C614" s="55"/>
      <c r="D614" s="6"/>
      <c r="E614" s="6"/>
      <c r="F614" s="6"/>
      <c r="G614" s="6"/>
      <c r="H614" s="6"/>
    </row>
    <row r="615" spans="1:8" ht="58.5" customHeight="1" thickTop="1" thickBot="1">
      <c r="A615" s="8" t="s">
        <v>5373</v>
      </c>
      <c r="B615" s="56" t="s">
        <v>5721</v>
      </c>
      <c r="C615" s="73"/>
      <c r="D615" s="6"/>
      <c r="E615" s="6"/>
      <c r="F615" s="6">
        <v>648</v>
      </c>
      <c r="G615" s="6" t="s">
        <v>14</v>
      </c>
      <c r="H615" s="6" t="s">
        <v>5722</v>
      </c>
    </row>
    <row r="616" spans="1:8" ht="18.75" customHeight="1">
      <c r="A616" s="9"/>
      <c r="B616" s="74"/>
      <c r="C616" s="75"/>
      <c r="D616" s="6"/>
      <c r="E616" s="6"/>
      <c r="F616" s="6"/>
      <c r="G616" s="6"/>
      <c r="H616" s="6"/>
    </row>
    <row r="617" spans="1:8" ht="18.75" customHeight="1">
      <c r="A617" s="10" t="s">
        <v>820</v>
      </c>
      <c r="B617" s="64" t="s">
        <v>5723</v>
      </c>
      <c r="C617" s="65"/>
      <c r="D617" s="6"/>
      <c r="E617" s="6"/>
      <c r="F617" s="6"/>
      <c r="G617" s="6"/>
      <c r="H617" s="6"/>
    </row>
    <row r="618" spans="1:8" ht="18.75" customHeight="1">
      <c r="A618" s="10" t="s">
        <v>821</v>
      </c>
      <c r="B618" s="64" t="s">
        <v>5724</v>
      </c>
      <c r="C618" s="65"/>
      <c r="D618" s="6"/>
      <c r="E618" s="6"/>
      <c r="F618" s="6"/>
      <c r="G618" s="6"/>
      <c r="H618" s="6"/>
    </row>
    <row r="619" spans="1:8" ht="18.75" customHeight="1">
      <c r="A619" s="10" t="s">
        <v>822</v>
      </c>
      <c r="B619" s="64" t="s">
        <v>5725</v>
      </c>
      <c r="C619" s="65"/>
      <c r="D619" s="6"/>
      <c r="E619" s="6"/>
      <c r="F619" s="6"/>
      <c r="G619" s="6"/>
      <c r="H619" s="6"/>
    </row>
    <row r="620" spans="1:8" ht="18.75" customHeight="1">
      <c r="A620" s="10" t="s">
        <v>823</v>
      </c>
      <c r="B620" s="64" t="s">
        <v>5726</v>
      </c>
      <c r="C620" s="65"/>
      <c r="D620" s="6"/>
      <c r="E620" s="6"/>
      <c r="F620" s="6"/>
      <c r="G620" s="6"/>
      <c r="H620" s="6"/>
    </row>
    <row r="621" spans="1:8" ht="18.75" customHeight="1">
      <c r="A621" s="10"/>
      <c r="B621" s="62"/>
      <c r="C621" s="63"/>
      <c r="D621" s="6"/>
      <c r="E621" s="6"/>
      <c r="F621" s="6"/>
      <c r="G621" s="6"/>
      <c r="H621" s="6"/>
    </row>
    <row r="622" spans="1:8" ht="18.75" customHeight="1" thickBot="1">
      <c r="A622" s="10"/>
      <c r="B622" s="66"/>
      <c r="C622" s="67"/>
      <c r="D622" s="6"/>
      <c r="E622" s="6"/>
      <c r="F622" s="6"/>
      <c r="G622" s="6"/>
      <c r="H622" s="6"/>
    </row>
    <row r="623" spans="1:8" ht="18.75" customHeight="1" thickBot="1">
      <c r="A623" s="11" t="s">
        <v>3253</v>
      </c>
      <c r="B623" s="25"/>
      <c r="C623" s="7"/>
      <c r="D623" s="6"/>
      <c r="E623" s="6"/>
      <c r="F623" s="6"/>
      <c r="G623" s="6"/>
      <c r="H623" s="6"/>
    </row>
    <row r="624" spans="1:8" ht="18.75" customHeight="1">
      <c r="A624" s="10" t="s">
        <v>3254</v>
      </c>
      <c r="B624" s="34" t="str">
        <f>_xlfn.LET(_xlpm.inp,$B$623,_xlpm.nInp,_xlfn.LET(_xlpm.raw,UPPER(TRIM($B$623)),_xlpm.clean,SUBSTITUTE(SUBSTITUTE(SUBSTITUTE(SUBSTITUTE(SUBSTITUTE(_xlpm.raw,"，",","),"、",","),"；",","),"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24" s="19"/>
      <c r="D624" s="6"/>
      <c r="E624" s="6"/>
      <c r="F624" s="6"/>
      <c r="G624" s="6"/>
      <c r="H624" s="6"/>
    </row>
    <row r="625" spans="1:8" ht="18.75" customHeight="1">
      <c r="A625" s="10" t="s">
        <v>3255</v>
      </c>
      <c r="B625" s="35" t="str">
        <f>_xlfn.LET(_xlpm.inp,$B$623,_xlpm.nStd,_xlfn.LET(_xlpm.raw,UPPER(TRIM($G$615)),_xlpm.clean,SUBSTITUTE(SUBSTITUTE(SUBSTITUTE(SUBSTITUTE(SUBSTITUTE(_xlpm.raw,"，",","),"、",","),"；",","),"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25" s="18"/>
      <c r="D625" s="6"/>
      <c r="E625" s="6"/>
      <c r="F625" s="6"/>
      <c r="G625" s="6"/>
      <c r="H625" s="6"/>
    </row>
    <row r="626" spans="1:8" ht="18.75" customHeight="1">
      <c r="A626" s="37" t="s">
        <v>3256</v>
      </c>
      <c r="B626" s="52" t="str">
        <f>_xlfn.LET(_xlpm.inp,$B$623,_xlpm.p,$H$615,IF(OR(LEN(TRIM(_xlpm.inp))=0,LEN(TRIM(_xlpm.p))=0,_xlpm.p=0),"",_xlpm.p))</f>
        <v/>
      </c>
      <c r="C626" s="53"/>
      <c r="D626" s="6"/>
      <c r="E626" s="6"/>
      <c r="F626" s="6"/>
      <c r="G626" s="6"/>
      <c r="H626" s="6"/>
    </row>
    <row r="627" spans="1:8" ht="18.75" customHeight="1" thickBot="1">
      <c r="A627" s="12"/>
      <c r="B627" s="54"/>
      <c r="C627" s="55"/>
      <c r="D627" s="6"/>
      <c r="E627" s="6"/>
      <c r="F627" s="6"/>
      <c r="G627" s="6"/>
      <c r="H627" s="6"/>
    </row>
    <row r="628" spans="1:8" ht="58.5" customHeight="1" thickTop="1" thickBot="1">
      <c r="A628" s="8" t="s">
        <v>5374</v>
      </c>
      <c r="B628" s="56" t="s">
        <v>5727</v>
      </c>
      <c r="C628" s="73"/>
      <c r="D628" s="6"/>
      <c r="E628" s="6"/>
      <c r="F628" s="6">
        <v>649</v>
      </c>
      <c r="G628" s="6" t="s">
        <v>15</v>
      </c>
      <c r="H628" s="6" t="s">
        <v>5740</v>
      </c>
    </row>
    <row r="629" spans="1:8" ht="18.75" customHeight="1">
      <c r="A629" s="9"/>
      <c r="B629" s="74"/>
      <c r="C629" s="75"/>
      <c r="D629" s="6"/>
      <c r="E629" s="6"/>
      <c r="F629" s="6"/>
      <c r="G629" s="6"/>
      <c r="H629" s="6"/>
    </row>
    <row r="630" spans="1:8" ht="18.75" customHeight="1">
      <c r="A630" s="10" t="s">
        <v>820</v>
      </c>
      <c r="B630" s="64" t="s">
        <v>5728</v>
      </c>
      <c r="C630" s="65"/>
      <c r="D630" s="6"/>
      <c r="E630" s="6"/>
      <c r="F630" s="6"/>
      <c r="G630" s="6"/>
      <c r="H630" s="6"/>
    </row>
    <row r="631" spans="1:8" ht="18.75" customHeight="1">
      <c r="A631" s="10" t="s">
        <v>821</v>
      </c>
      <c r="B631" s="64" t="s">
        <v>5729</v>
      </c>
      <c r="C631" s="65"/>
      <c r="D631" s="6"/>
      <c r="E631" s="6"/>
      <c r="F631" s="6"/>
      <c r="G631" s="6"/>
      <c r="H631" s="6"/>
    </row>
    <row r="632" spans="1:8" ht="18.75" customHeight="1">
      <c r="A632" s="10" t="s">
        <v>822</v>
      </c>
      <c r="B632" s="64" t="s">
        <v>5730</v>
      </c>
      <c r="C632" s="65"/>
      <c r="D632" s="6"/>
      <c r="E632" s="6"/>
      <c r="F632" s="6"/>
      <c r="G632" s="6"/>
      <c r="H632" s="6"/>
    </row>
    <row r="633" spans="1:8" ht="18.75" customHeight="1">
      <c r="A633" s="10" t="s">
        <v>823</v>
      </c>
      <c r="B633" s="64" t="s">
        <v>5731</v>
      </c>
      <c r="C633" s="65"/>
      <c r="D633" s="6"/>
      <c r="E633" s="6"/>
      <c r="F633" s="6"/>
      <c r="G633" s="6"/>
      <c r="H633" s="6"/>
    </row>
    <row r="634" spans="1:8" ht="18.75" customHeight="1">
      <c r="A634" s="10"/>
      <c r="B634" s="62"/>
      <c r="C634" s="63"/>
      <c r="D634" s="6"/>
      <c r="E634" s="6"/>
      <c r="F634" s="6"/>
      <c r="G634" s="6"/>
      <c r="H634" s="6"/>
    </row>
    <row r="635" spans="1:8" ht="18.75" customHeight="1" thickBot="1">
      <c r="A635" s="10"/>
      <c r="B635" s="66"/>
      <c r="C635" s="67"/>
      <c r="D635" s="6"/>
      <c r="E635" s="6"/>
      <c r="F635" s="6"/>
      <c r="G635" s="6"/>
      <c r="H635" s="6"/>
    </row>
    <row r="636" spans="1:8" ht="18.75" customHeight="1" thickBot="1">
      <c r="A636" s="11" t="s">
        <v>3253</v>
      </c>
      <c r="B636" s="25"/>
      <c r="C636" s="7"/>
      <c r="D636" s="6"/>
      <c r="E636" s="6"/>
      <c r="F636" s="6"/>
      <c r="G636" s="6"/>
      <c r="H636" s="6"/>
    </row>
    <row r="637" spans="1:8" ht="18.75" customHeight="1">
      <c r="A637" s="10" t="s">
        <v>3254</v>
      </c>
      <c r="B637" s="34" t="str">
        <f>_xlfn.LET(_xlpm.inp,$B$636,_xlpm.nInp,_xlfn.LET(_xlpm.raw,UPPER(TRIM($B$636)),_xlpm.clean,SUBSTITUTE(SUBSTITUTE(SUBSTITUTE(SUBSTITUTE(SUBSTITUTE(_xlpm.raw,"，",","),"、",","),"；",","),"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37" s="19"/>
      <c r="D637" s="6"/>
      <c r="E637" s="6"/>
      <c r="F637" s="6"/>
      <c r="G637" s="6"/>
      <c r="H637" s="6"/>
    </row>
    <row r="638" spans="1:8" ht="18.75" customHeight="1">
      <c r="A638" s="10" t="s">
        <v>3255</v>
      </c>
      <c r="B638" s="35" t="str">
        <f>_xlfn.LET(_xlpm.inp,$B$636,_xlpm.nStd,_xlfn.LET(_xlpm.raw,UPPER(TRIM($G$628)),_xlpm.clean,SUBSTITUTE(SUBSTITUTE(SUBSTITUTE(SUBSTITUTE(SUBSTITUTE(_xlpm.raw,"，",","),"、",","),"；",","),"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38" s="18"/>
      <c r="D638" s="6"/>
      <c r="E638" s="6"/>
      <c r="F638" s="6"/>
      <c r="G638" s="6"/>
      <c r="H638" s="6"/>
    </row>
    <row r="639" spans="1:8" ht="18.75" customHeight="1">
      <c r="A639" s="37" t="s">
        <v>3256</v>
      </c>
      <c r="B639" s="52" t="str">
        <f>_xlfn.LET(_xlpm.inp,$B$636,_xlpm.p,$H$628,IF(OR(LEN(TRIM(_xlpm.inp))=0,LEN(TRIM(_xlpm.p))=0,_xlpm.p=0),"",_xlpm.p))</f>
        <v/>
      </c>
      <c r="C639" s="53"/>
      <c r="D639" s="6"/>
      <c r="E639" s="6"/>
      <c r="F639" s="6"/>
      <c r="G639" s="6"/>
      <c r="H639" s="6"/>
    </row>
    <row r="640" spans="1:8" ht="18.75" customHeight="1" thickBot="1">
      <c r="A640" s="12"/>
      <c r="B640" s="54"/>
      <c r="C640" s="55"/>
      <c r="D640" s="6"/>
      <c r="E640" s="6"/>
      <c r="F640" s="6"/>
      <c r="G640" s="6"/>
      <c r="H640" s="6"/>
    </row>
    <row r="641" spans="1:8" ht="58.5" customHeight="1" thickTop="1" thickBot="1">
      <c r="A641" s="8" t="s">
        <v>5375</v>
      </c>
      <c r="B641" s="56" t="s">
        <v>5732</v>
      </c>
      <c r="C641" s="73"/>
      <c r="D641" s="6"/>
      <c r="E641" s="6"/>
      <c r="F641" s="6">
        <v>650</v>
      </c>
      <c r="G641" s="6" t="s">
        <v>16</v>
      </c>
      <c r="H641" s="6" t="s">
        <v>5733</v>
      </c>
    </row>
    <row r="642" spans="1:8" ht="18.75" customHeight="1">
      <c r="A642" s="9"/>
      <c r="B642" s="74"/>
      <c r="C642" s="75"/>
      <c r="D642" s="6"/>
      <c r="E642" s="6"/>
      <c r="F642" s="6"/>
      <c r="G642" s="6"/>
      <c r="H642" s="6"/>
    </row>
    <row r="643" spans="1:8" ht="18.75" customHeight="1">
      <c r="A643" s="10" t="s">
        <v>820</v>
      </c>
      <c r="B643" s="64" t="s">
        <v>5734</v>
      </c>
      <c r="C643" s="65"/>
      <c r="D643" s="6"/>
      <c r="E643" s="6"/>
      <c r="F643" s="6"/>
      <c r="G643" s="6"/>
      <c r="H643" s="6"/>
    </row>
    <row r="644" spans="1:8" ht="18.75" customHeight="1">
      <c r="A644" s="10" t="s">
        <v>821</v>
      </c>
      <c r="B644" s="64" t="s">
        <v>5735</v>
      </c>
      <c r="C644" s="65"/>
      <c r="D644" s="6"/>
      <c r="E644" s="6"/>
      <c r="F644" s="6"/>
      <c r="G644" s="6"/>
      <c r="H644" s="6"/>
    </row>
    <row r="645" spans="1:8" ht="18.75" customHeight="1">
      <c r="A645" s="10" t="s">
        <v>822</v>
      </c>
      <c r="B645" s="64" t="s">
        <v>5736</v>
      </c>
      <c r="C645" s="65"/>
      <c r="D645" s="6"/>
      <c r="E645" s="6"/>
      <c r="F645" s="6"/>
      <c r="G645" s="6"/>
      <c r="H645" s="6"/>
    </row>
    <row r="646" spans="1:8" ht="18.75" customHeight="1">
      <c r="A646" s="10" t="s">
        <v>823</v>
      </c>
      <c r="B646" s="64" t="s">
        <v>5737</v>
      </c>
      <c r="C646" s="65"/>
      <c r="D646" s="6"/>
      <c r="E646" s="6"/>
      <c r="F646" s="6"/>
      <c r="G646" s="6"/>
      <c r="H646" s="6"/>
    </row>
    <row r="647" spans="1:8" ht="18.75" customHeight="1">
      <c r="A647" s="10"/>
      <c r="B647" s="62"/>
      <c r="C647" s="63"/>
      <c r="D647" s="6"/>
      <c r="E647" s="6"/>
      <c r="F647" s="6"/>
      <c r="G647" s="6"/>
      <c r="H647" s="6"/>
    </row>
    <row r="648" spans="1:8" ht="18.75" customHeight="1" thickBot="1">
      <c r="A648" s="10"/>
      <c r="B648" s="66"/>
      <c r="C648" s="67"/>
      <c r="D648" s="6"/>
      <c r="E648" s="6"/>
      <c r="F648" s="6"/>
      <c r="G648" s="6"/>
      <c r="H648" s="6"/>
    </row>
    <row r="649" spans="1:8" ht="18.75" customHeight="1" thickBot="1">
      <c r="A649" s="11" t="s">
        <v>3253</v>
      </c>
      <c r="B649" s="25"/>
      <c r="C649" s="7"/>
      <c r="D649" s="6"/>
      <c r="E649" s="6"/>
      <c r="F649" s="6"/>
      <c r="G649" s="6"/>
      <c r="H649" s="6"/>
    </row>
    <row r="650" spans="1:8" ht="18.75" customHeight="1">
      <c r="A650" s="10" t="s">
        <v>3254</v>
      </c>
      <c r="B650" s="34" t="str">
        <f>_xlfn.LET(_xlpm.inp,$B$649,_xlpm.nInp,_xlfn.LET(_xlpm.raw,UPPER(TRIM($B$649)),_xlpm.clean,SUBSTITUTE(SUBSTITUTE(SUBSTITUTE(SUBSTITUTE(SUBSTITUTE(_xlpm.raw,"，",","),"、",","),"；",","),"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0" s="19"/>
      <c r="D650" s="6"/>
      <c r="E650" s="6"/>
      <c r="F650" s="6"/>
      <c r="G650" s="6"/>
      <c r="H650" s="6"/>
    </row>
    <row r="651" spans="1:8" ht="18.75" customHeight="1">
      <c r="A651" s="10" t="s">
        <v>3255</v>
      </c>
      <c r="B651" s="35" t="str">
        <f>_xlfn.LET(_xlpm.inp,$B$649,_xlpm.nStd,_xlfn.LET(_xlpm.raw,UPPER(TRIM($G$641)),_xlpm.clean,SUBSTITUTE(SUBSTITUTE(SUBSTITUTE(SUBSTITUTE(SUBSTITUTE(_xlpm.raw,"，",","),"、",","),"；",","),"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51" s="18"/>
      <c r="D651" s="6"/>
      <c r="E651" s="6"/>
      <c r="F651" s="6"/>
      <c r="G651" s="6"/>
      <c r="H651" s="6"/>
    </row>
    <row r="652" spans="1:8" ht="18.75" customHeight="1">
      <c r="A652" s="37" t="s">
        <v>3256</v>
      </c>
      <c r="B652" s="52" t="str">
        <f>_xlfn.LET(_xlpm.inp,$B$649,_xlpm.p,$H$641,IF(OR(LEN(TRIM(_xlpm.inp))=0,LEN(TRIM(_xlpm.p))=0,_xlpm.p=0),"",_xlpm.p))</f>
        <v/>
      </c>
      <c r="C652" s="53"/>
      <c r="D652" s="6"/>
      <c r="E652" s="6"/>
      <c r="F652" s="6"/>
      <c r="G652" s="6"/>
      <c r="H652" s="6"/>
    </row>
    <row r="653" spans="1:8" ht="18.75" customHeight="1" thickBot="1">
      <c r="A653" s="12"/>
      <c r="B653" s="54"/>
      <c r="C653" s="55"/>
      <c r="D653" s="6"/>
      <c r="E653" s="6"/>
      <c r="F653" s="6"/>
      <c r="G653" s="6"/>
      <c r="H653" s="6"/>
    </row>
    <row r="654" spans="1:8" ht="58.5" customHeight="1" thickTop="1" thickBot="1">
      <c r="A654" s="8" t="s">
        <v>5376</v>
      </c>
      <c r="B654" s="56" t="s">
        <v>5741</v>
      </c>
      <c r="C654" s="73"/>
      <c r="D654" s="6"/>
      <c r="E654" s="6"/>
      <c r="F654" s="6">
        <v>651</v>
      </c>
      <c r="G654" s="6" t="s">
        <v>15</v>
      </c>
      <c r="H654" s="6" t="s">
        <v>5742</v>
      </c>
    </row>
    <row r="655" spans="1:8" ht="18.75" customHeight="1">
      <c r="A655" s="9"/>
      <c r="B655" s="74"/>
      <c r="C655" s="75"/>
      <c r="D655" s="6"/>
      <c r="E655" s="6"/>
      <c r="F655" s="6"/>
      <c r="G655" s="6"/>
      <c r="H655" s="6"/>
    </row>
    <row r="656" spans="1:8" ht="18.75" customHeight="1">
      <c r="A656" s="10" t="s">
        <v>820</v>
      </c>
      <c r="B656" s="64" t="s">
        <v>5743</v>
      </c>
      <c r="C656" s="65"/>
      <c r="D656" s="6"/>
      <c r="E656" s="6"/>
      <c r="F656" s="6"/>
      <c r="G656" s="6"/>
      <c r="H656" s="6"/>
    </row>
    <row r="657" spans="1:8" ht="18.75" customHeight="1">
      <c r="A657" s="10" t="s">
        <v>821</v>
      </c>
      <c r="B657" s="64" t="s">
        <v>5744</v>
      </c>
      <c r="C657" s="65"/>
      <c r="D657" s="6"/>
      <c r="E657" s="6"/>
      <c r="F657" s="6"/>
      <c r="G657" s="6"/>
      <c r="H657" s="6"/>
    </row>
    <row r="658" spans="1:8" ht="18.75" customHeight="1">
      <c r="A658" s="10" t="s">
        <v>822</v>
      </c>
      <c r="B658" s="64" t="s">
        <v>5745</v>
      </c>
      <c r="C658" s="65"/>
      <c r="D658" s="6"/>
      <c r="E658" s="6"/>
      <c r="F658" s="6"/>
      <c r="G658" s="6"/>
      <c r="H658" s="6"/>
    </row>
    <row r="659" spans="1:8" ht="18.75" customHeight="1">
      <c r="A659" s="10" t="s">
        <v>823</v>
      </c>
      <c r="B659" s="64" t="s">
        <v>5746</v>
      </c>
      <c r="C659" s="65"/>
      <c r="D659" s="6"/>
      <c r="E659" s="6"/>
      <c r="F659" s="6"/>
      <c r="G659" s="6"/>
      <c r="H659" s="6"/>
    </row>
    <row r="660" spans="1:8" ht="18.75" customHeight="1">
      <c r="A660" s="10"/>
      <c r="B660" s="62"/>
      <c r="C660" s="63"/>
      <c r="D660" s="6"/>
      <c r="E660" s="6"/>
      <c r="F660" s="6"/>
      <c r="G660" s="6"/>
      <c r="H660" s="6"/>
    </row>
    <row r="661" spans="1:8" ht="18.75" customHeight="1" thickBot="1">
      <c r="A661" s="10"/>
      <c r="B661" s="66"/>
      <c r="C661" s="67"/>
      <c r="D661" s="6"/>
      <c r="E661" s="6"/>
      <c r="F661" s="6"/>
      <c r="G661" s="6"/>
      <c r="H661" s="6"/>
    </row>
    <row r="662" spans="1:8" ht="18.75" customHeight="1" thickBot="1">
      <c r="A662" s="11" t="s">
        <v>3253</v>
      </c>
      <c r="B662" s="25"/>
      <c r="C662" s="7"/>
      <c r="D662" s="6"/>
      <c r="E662" s="6"/>
      <c r="F662" s="6"/>
      <c r="G662" s="6"/>
      <c r="H662" s="6"/>
    </row>
    <row r="663" spans="1:8" ht="18.75" customHeight="1">
      <c r="A663" s="10" t="s">
        <v>3254</v>
      </c>
      <c r="B663" s="34" t="str">
        <f>_xlfn.LET(_xlpm.inp,$B$662,_xlpm.nInp,_xlfn.LET(_xlpm.raw,UPPER(TRIM($B$662)),_xlpm.clean,SUBSTITUTE(SUBSTITUTE(SUBSTITUTE(SUBSTITUTE(SUBSTITUTE(_xlpm.raw,"，",","),"、",","),"；",","),"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63" s="19"/>
      <c r="D663" s="6"/>
      <c r="E663" s="6"/>
      <c r="F663" s="6"/>
      <c r="G663" s="6"/>
      <c r="H663" s="6"/>
    </row>
    <row r="664" spans="1:8" ht="18.75" customHeight="1">
      <c r="A664" s="10" t="s">
        <v>3255</v>
      </c>
      <c r="B664" s="35" t="str">
        <f>_xlfn.LET(_xlpm.inp,$B$662,_xlpm.nStd,_xlfn.LET(_xlpm.raw,UPPER(TRIM($G$654)),_xlpm.clean,SUBSTITUTE(SUBSTITUTE(SUBSTITUTE(SUBSTITUTE(SUBSTITUTE(_xlpm.raw,"，",","),"、",","),"；",","),"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4" s="18"/>
      <c r="D664" s="6"/>
      <c r="E664" s="6"/>
      <c r="F664" s="6"/>
      <c r="G664" s="6"/>
      <c r="H664" s="6"/>
    </row>
    <row r="665" spans="1:8" ht="18.75" customHeight="1">
      <c r="A665" s="37" t="s">
        <v>3256</v>
      </c>
      <c r="B665" s="52" t="str">
        <f>_xlfn.LET(_xlpm.inp,$B$662,_xlpm.p,$H$654,IF(OR(LEN(TRIM(_xlpm.inp))=0,LEN(TRIM(_xlpm.p))=0,_xlpm.p=0),"",_xlpm.p))</f>
        <v/>
      </c>
      <c r="C665" s="53"/>
      <c r="D665" s="6"/>
      <c r="E665" s="6"/>
      <c r="F665" s="6"/>
      <c r="G665" s="6"/>
      <c r="H665" s="6"/>
    </row>
    <row r="666" spans="1:8" ht="18.75" customHeight="1" thickBot="1">
      <c r="A666" s="12"/>
      <c r="B666" s="54"/>
      <c r="C666" s="55"/>
      <c r="D666" s="6"/>
      <c r="E666" s="6"/>
      <c r="F666" s="6"/>
      <c r="G666" s="6"/>
      <c r="H666" s="6"/>
    </row>
    <row r="667" spans="1:8" ht="58.5" customHeight="1" thickTop="1" thickBot="1">
      <c r="A667" s="8" t="s">
        <v>5377</v>
      </c>
      <c r="B667" s="56" t="s">
        <v>5747</v>
      </c>
      <c r="C667" s="73"/>
      <c r="D667" s="6"/>
      <c r="E667" s="6"/>
      <c r="F667" s="6">
        <v>652</v>
      </c>
      <c r="G667" s="6" t="s">
        <v>17</v>
      </c>
      <c r="H667" s="6" t="s">
        <v>5748</v>
      </c>
    </row>
    <row r="668" spans="1:8" ht="18.75" customHeight="1">
      <c r="A668" s="9"/>
      <c r="B668" s="74"/>
      <c r="C668" s="75"/>
      <c r="D668" s="6"/>
      <c r="E668" s="6"/>
      <c r="F668" s="6"/>
      <c r="G668" s="6"/>
      <c r="H668" s="6"/>
    </row>
    <row r="669" spans="1:8" ht="18.75" customHeight="1">
      <c r="A669" s="10" t="s">
        <v>820</v>
      </c>
      <c r="B669" s="64" t="s">
        <v>5749</v>
      </c>
      <c r="C669" s="65"/>
      <c r="D669" s="6"/>
      <c r="E669" s="6"/>
      <c r="F669" s="6"/>
      <c r="G669" s="6"/>
      <c r="H669" s="6"/>
    </row>
    <row r="670" spans="1:8" ht="18.75" customHeight="1">
      <c r="A670" s="10" t="s">
        <v>821</v>
      </c>
      <c r="B670" s="64" t="s">
        <v>5750</v>
      </c>
      <c r="C670" s="65"/>
      <c r="D670" s="6"/>
      <c r="E670" s="6"/>
      <c r="F670" s="6"/>
      <c r="G670" s="6"/>
      <c r="H670" s="6"/>
    </row>
    <row r="671" spans="1:8" ht="18.75" customHeight="1">
      <c r="A671" s="10" t="s">
        <v>822</v>
      </c>
      <c r="B671" s="64" t="s">
        <v>5751</v>
      </c>
      <c r="C671" s="65"/>
      <c r="D671" s="6"/>
      <c r="E671" s="6"/>
      <c r="F671" s="6"/>
      <c r="G671" s="6"/>
      <c r="H671" s="6"/>
    </row>
    <row r="672" spans="1:8" ht="18.75" customHeight="1">
      <c r="A672" s="10" t="s">
        <v>823</v>
      </c>
      <c r="B672" s="64" t="s">
        <v>5752</v>
      </c>
      <c r="C672" s="65"/>
      <c r="D672" s="6"/>
      <c r="E672" s="6"/>
      <c r="F672" s="6"/>
      <c r="G672" s="6"/>
      <c r="H672" s="6"/>
    </row>
    <row r="673" spans="1:8" ht="18.75" customHeight="1">
      <c r="A673" s="10"/>
      <c r="B673" s="62"/>
      <c r="C673" s="63"/>
      <c r="D673" s="6"/>
      <c r="E673" s="6"/>
      <c r="F673" s="6"/>
      <c r="G673" s="6"/>
      <c r="H673" s="6"/>
    </row>
    <row r="674" spans="1:8" ht="18.75" customHeight="1" thickBot="1">
      <c r="A674" s="10"/>
      <c r="B674" s="66"/>
      <c r="C674" s="67"/>
      <c r="D674" s="6"/>
      <c r="E674" s="6"/>
      <c r="F674" s="6"/>
      <c r="G674" s="6"/>
      <c r="H674" s="6"/>
    </row>
    <row r="675" spans="1:8" ht="18.75" customHeight="1" thickBot="1">
      <c r="A675" s="11" t="s">
        <v>3253</v>
      </c>
      <c r="B675" s="25"/>
      <c r="C675" s="7"/>
      <c r="D675" s="6"/>
      <c r="E675" s="6"/>
      <c r="F675" s="6"/>
      <c r="G675" s="6"/>
      <c r="H675" s="6"/>
    </row>
    <row r="676" spans="1:8" ht="18.75" customHeight="1">
      <c r="A676" s="10" t="s">
        <v>3254</v>
      </c>
      <c r="B676" s="34" t="str">
        <f>_xlfn.LET(_xlpm.inp,$B$675,_xlpm.nInp,_xlfn.LET(_xlpm.raw,UPPER(TRIM($B$675)),_xlpm.clean,SUBSTITUTE(SUBSTITUTE(SUBSTITUTE(SUBSTITUTE(SUBSTITUTE(_xlpm.raw,"，",","),"、",","),"；",","),"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76" s="19"/>
      <c r="D676" s="6"/>
      <c r="E676" s="6"/>
      <c r="F676" s="6"/>
      <c r="G676" s="6"/>
      <c r="H676" s="6"/>
    </row>
    <row r="677" spans="1:8" ht="18.75" customHeight="1">
      <c r="A677" s="10" t="s">
        <v>3255</v>
      </c>
      <c r="B677" s="35" t="str">
        <f>_xlfn.LET(_xlpm.inp,$B$675,_xlpm.nStd,_xlfn.LET(_xlpm.raw,UPPER(TRIM($G$667)),_xlpm.clean,SUBSTITUTE(SUBSTITUTE(SUBSTITUTE(SUBSTITUTE(SUBSTITUTE(_xlpm.raw,"，",","),"、",","),"；",","),"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77" s="18"/>
      <c r="D677" s="6"/>
      <c r="E677" s="6"/>
      <c r="F677" s="6"/>
      <c r="G677" s="6"/>
      <c r="H677" s="6"/>
    </row>
    <row r="678" spans="1:8" ht="18.75" customHeight="1">
      <c r="A678" s="37" t="s">
        <v>3256</v>
      </c>
      <c r="B678" s="52" t="str">
        <f>_xlfn.LET(_xlpm.inp,$B$675,_xlpm.p,$H$667,IF(OR(LEN(TRIM(_xlpm.inp))=0,LEN(TRIM(_xlpm.p))=0,_xlpm.p=0),"",_xlpm.p))</f>
        <v/>
      </c>
      <c r="C678" s="53"/>
      <c r="D678" s="6"/>
      <c r="E678" s="6"/>
      <c r="F678" s="6"/>
      <c r="G678" s="6"/>
      <c r="H678" s="6"/>
    </row>
    <row r="679" spans="1:8" ht="18.75" customHeight="1" thickBot="1">
      <c r="A679" s="12"/>
      <c r="B679" s="54"/>
      <c r="C679" s="55"/>
      <c r="D679" s="6"/>
      <c r="E679" s="6"/>
      <c r="F679" s="6"/>
      <c r="G679" s="6"/>
      <c r="H679" s="6"/>
    </row>
    <row r="680" spans="1:8" ht="58.5" customHeight="1" thickTop="1" thickBot="1">
      <c r="A680" s="8" t="s">
        <v>5378</v>
      </c>
      <c r="B680" s="56" t="s">
        <v>5753</v>
      </c>
      <c r="C680" s="73"/>
      <c r="D680" s="6"/>
      <c r="E680" s="6"/>
      <c r="F680" s="6">
        <v>653</v>
      </c>
      <c r="G680" s="6" t="s">
        <v>17</v>
      </c>
      <c r="H680" s="6" t="s">
        <v>5754</v>
      </c>
    </row>
    <row r="681" spans="1:8" ht="18.75" customHeight="1">
      <c r="A681" s="9"/>
      <c r="B681" s="74"/>
      <c r="C681" s="75"/>
      <c r="D681" s="6"/>
      <c r="E681" s="6"/>
      <c r="F681" s="6"/>
      <c r="G681" s="6"/>
      <c r="H681" s="6"/>
    </row>
    <row r="682" spans="1:8" ht="18.75" customHeight="1">
      <c r="A682" s="10" t="s">
        <v>820</v>
      </c>
      <c r="B682" s="64" t="s">
        <v>5755</v>
      </c>
      <c r="C682" s="65"/>
      <c r="D682" s="6"/>
      <c r="E682" s="6"/>
      <c r="F682" s="6"/>
      <c r="G682" s="6"/>
      <c r="H682" s="6"/>
    </row>
    <row r="683" spans="1:8" ht="18.75" customHeight="1">
      <c r="A683" s="10" t="s">
        <v>821</v>
      </c>
      <c r="B683" s="64" t="s">
        <v>5756</v>
      </c>
      <c r="C683" s="65"/>
      <c r="D683" s="6"/>
      <c r="E683" s="6"/>
      <c r="F683" s="6"/>
      <c r="G683" s="6"/>
      <c r="H683" s="6"/>
    </row>
    <row r="684" spans="1:8" ht="18.75" customHeight="1">
      <c r="A684" s="10" t="s">
        <v>822</v>
      </c>
      <c r="B684" s="64" t="s">
        <v>5757</v>
      </c>
      <c r="C684" s="65"/>
      <c r="D684" s="6"/>
      <c r="E684" s="6"/>
      <c r="F684" s="6"/>
      <c r="G684" s="6"/>
      <c r="H684" s="6"/>
    </row>
    <row r="685" spans="1:8" ht="18.75" customHeight="1">
      <c r="A685" s="10" t="s">
        <v>823</v>
      </c>
      <c r="B685" s="64" t="s">
        <v>5758</v>
      </c>
      <c r="C685" s="65"/>
      <c r="D685" s="6"/>
      <c r="E685" s="6"/>
      <c r="F685" s="6"/>
      <c r="G685" s="6"/>
      <c r="H685" s="6"/>
    </row>
    <row r="686" spans="1:8" ht="18.75" customHeight="1">
      <c r="A686" s="10"/>
      <c r="B686" s="62"/>
      <c r="C686" s="63"/>
      <c r="D686" s="6"/>
      <c r="E686" s="6"/>
      <c r="F686" s="6"/>
      <c r="G686" s="6"/>
      <c r="H686" s="6"/>
    </row>
    <row r="687" spans="1:8" ht="18.75" customHeight="1" thickBot="1">
      <c r="A687" s="10"/>
      <c r="B687" s="66"/>
      <c r="C687" s="67"/>
      <c r="D687" s="6"/>
      <c r="E687" s="6"/>
      <c r="F687" s="6"/>
      <c r="G687" s="6"/>
      <c r="H687" s="6"/>
    </row>
    <row r="688" spans="1:8" ht="18.75" customHeight="1" thickBot="1">
      <c r="A688" s="11" t="s">
        <v>3253</v>
      </c>
      <c r="B688" s="25"/>
      <c r="C688" s="7"/>
      <c r="D688" s="6"/>
      <c r="E688" s="6"/>
      <c r="F688" s="6"/>
      <c r="G688" s="6"/>
      <c r="H688" s="6"/>
    </row>
    <row r="689" spans="1:8" ht="18.75" customHeight="1">
      <c r="A689" s="10" t="s">
        <v>3254</v>
      </c>
      <c r="B689" s="34" t="str">
        <f>_xlfn.LET(_xlpm.inp,$B$688,_xlpm.nInp,_xlfn.LET(_xlpm.raw,UPPER(TRIM($B$688)),_xlpm.clean,SUBSTITUTE(SUBSTITUTE(SUBSTITUTE(SUBSTITUTE(SUBSTITUTE(_xlpm.raw,"，",","),"、",","),"；",","),"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89" s="19"/>
      <c r="D689" s="6"/>
      <c r="E689" s="6"/>
      <c r="F689" s="6"/>
      <c r="G689" s="6"/>
      <c r="H689" s="6"/>
    </row>
    <row r="690" spans="1:8" ht="18.75" customHeight="1">
      <c r="A690" s="10" t="s">
        <v>3255</v>
      </c>
      <c r="B690" s="35" t="str">
        <f>_xlfn.LET(_xlpm.inp,$B$688,_xlpm.nStd,_xlfn.LET(_xlpm.raw,UPPER(TRIM($G$680)),_xlpm.clean,SUBSTITUTE(SUBSTITUTE(SUBSTITUTE(SUBSTITUTE(SUBSTITUTE(_xlpm.raw,"，",","),"、",","),"；",","),"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90" s="18"/>
      <c r="D690" s="6"/>
      <c r="E690" s="6"/>
      <c r="F690" s="6"/>
      <c r="G690" s="6"/>
      <c r="H690" s="6"/>
    </row>
    <row r="691" spans="1:8" ht="18.75" customHeight="1">
      <c r="A691" s="37" t="s">
        <v>3256</v>
      </c>
      <c r="B691" s="52" t="str">
        <f>_xlfn.LET(_xlpm.inp,$B$688,_xlpm.p,$H$680,IF(OR(LEN(TRIM(_xlpm.inp))=0,LEN(TRIM(_xlpm.p))=0,_xlpm.p=0),"",_xlpm.p))</f>
        <v/>
      </c>
      <c r="C691" s="53"/>
      <c r="D691" s="6"/>
      <c r="E691" s="6"/>
      <c r="F691" s="6"/>
      <c r="G691" s="6"/>
      <c r="H691" s="6"/>
    </row>
    <row r="692" spans="1:8" ht="18.75" customHeight="1" thickBot="1">
      <c r="A692" s="12"/>
      <c r="B692" s="54"/>
      <c r="C692" s="55"/>
      <c r="D692" s="6"/>
      <c r="E692" s="6"/>
      <c r="F692" s="6"/>
      <c r="G692" s="6"/>
      <c r="H692" s="6"/>
    </row>
    <row r="693" spans="1:8" ht="58.5" customHeight="1" thickTop="1" thickBot="1">
      <c r="A693" s="8" t="s">
        <v>5379</v>
      </c>
      <c r="B693" s="56" t="s">
        <v>5759</v>
      </c>
      <c r="C693" s="73"/>
      <c r="D693" s="6"/>
      <c r="E693" s="6"/>
      <c r="F693" s="6">
        <v>654</v>
      </c>
      <c r="G693" s="6" t="s">
        <v>15</v>
      </c>
      <c r="H693" s="6" t="s">
        <v>5760</v>
      </c>
    </row>
    <row r="694" spans="1:8" ht="18.75" customHeight="1">
      <c r="A694" s="9"/>
      <c r="B694" s="74"/>
      <c r="C694" s="75"/>
      <c r="D694" s="6"/>
      <c r="E694" s="6"/>
      <c r="F694" s="6"/>
      <c r="G694" s="6"/>
      <c r="H694" s="6"/>
    </row>
    <row r="695" spans="1:8" ht="18.75" customHeight="1">
      <c r="A695" s="10" t="s">
        <v>820</v>
      </c>
      <c r="B695" s="64" t="s">
        <v>5761</v>
      </c>
      <c r="C695" s="65"/>
      <c r="D695" s="6"/>
      <c r="E695" s="6"/>
      <c r="F695" s="6"/>
      <c r="G695" s="6"/>
      <c r="H695" s="6"/>
    </row>
    <row r="696" spans="1:8" ht="18.75" customHeight="1">
      <c r="A696" s="10" t="s">
        <v>821</v>
      </c>
      <c r="B696" s="64" t="s">
        <v>5762</v>
      </c>
      <c r="C696" s="65"/>
      <c r="D696" s="6"/>
      <c r="E696" s="6"/>
      <c r="F696" s="6"/>
      <c r="G696" s="6"/>
      <c r="H696" s="6"/>
    </row>
    <row r="697" spans="1:8" ht="18.75" customHeight="1">
      <c r="A697" s="10" t="s">
        <v>822</v>
      </c>
      <c r="B697" s="64" t="s">
        <v>5763</v>
      </c>
      <c r="C697" s="65"/>
      <c r="D697" s="6"/>
      <c r="E697" s="6"/>
      <c r="F697" s="6"/>
      <c r="G697" s="6"/>
      <c r="H697" s="6"/>
    </row>
    <row r="698" spans="1:8" ht="18.75" customHeight="1">
      <c r="A698" s="10" t="s">
        <v>823</v>
      </c>
      <c r="B698" s="64" t="s">
        <v>5764</v>
      </c>
      <c r="C698" s="65"/>
      <c r="D698" s="6"/>
      <c r="E698" s="6"/>
      <c r="F698" s="6"/>
      <c r="G698" s="6"/>
      <c r="H698" s="6"/>
    </row>
    <row r="699" spans="1:8" ht="18.75" customHeight="1">
      <c r="A699" s="10"/>
      <c r="B699" s="62"/>
      <c r="C699" s="63"/>
      <c r="D699" s="6"/>
      <c r="E699" s="6"/>
      <c r="F699" s="6"/>
      <c r="G699" s="6"/>
      <c r="H699" s="6"/>
    </row>
    <row r="700" spans="1:8" ht="18.75" customHeight="1" thickBot="1">
      <c r="A700" s="10"/>
      <c r="B700" s="66"/>
      <c r="C700" s="67"/>
      <c r="D700" s="6"/>
      <c r="E700" s="6"/>
      <c r="F700" s="6"/>
      <c r="G700" s="6"/>
      <c r="H700" s="6"/>
    </row>
    <row r="701" spans="1:8" ht="18.75" customHeight="1" thickBot="1">
      <c r="A701" s="11" t="s">
        <v>3253</v>
      </c>
      <c r="B701" s="25"/>
      <c r="C701" s="7"/>
      <c r="D701" s="6"/>
      <c r="E701" s="6"/>
      <c r="F701" s="6"/>
      <c r="G701" s="6"/>
      <c r="H701" s="6"/>
    </row>
    <row r="702" spans="1:8" ht="18.75" customHeight="1">
      <c r="A702" s="10" t="s">
        <v>3254</v>
      </c>
      <c r="B702" s="34" t="str">
        <f>_xlfn.LET(_xlpm.inp,$B$701,_xlpm.nInp,_xlfn.LET(_xlpm.raw,UPPER(TRIM($B$701)),_xlpm.clean,SUBSTITUTE(SUBSTITUTE(SUBSTITUTE(SUBSTITUTE(SUBSTITUTE(_xlpm.raw,"，",","),"、",","),"；",","),"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02" s="19"/>
      <c r="D702" s="6"/>
      <c r="E702" s="6"/>
      <c r="F702" s="6"/>
      <c r="G702" s="6"/>
      <c r="H702" s="6"/>
    </row>
    <row r="703" spans="1:8" ht="18.75" customHeight="1">
      <c r="A703" s="10" t="s">
        <v>3255</v>
      </c>
      <c r="B703" s="35" t="str">
        <f>_xlfn.LET(_xlpm.inp,$B$701,_xlpm.nStd,_xlfn.LET(_xlpm.raw,UPPER(TRIM($G$693)),_xlpm.clean,SUBSTITUTE(SUBSTITUTE(SUBSTITUTE(SUBSTITUTE(SUBSTITUTE(_xlpm.raw,"，",","),"、",","),"；",","),"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03" s="18"/>
      <c r="D703" s="6"/>
      <c r="E703" s="6"/>
      <c r="F703" s="6"/>
      <c r="G703" s="6"/>
      <c r="H703" s="6"/>
    </row>
    <row r="704" spans="1:8" ht="18.75" customHeight="1">
      <c r="A704" s="37" t="s">
        <v>3256</v>
      </c>
      <c r="B704" s="52" t="str">
        <f>_xlfn.LET(_xlpm.inp,$B$701,_xlpm.p,$H$693,IF(OR(LEN(TRIM(_xlpm.inp))=0,LEN(TRIM(_xlpm.p))=0,_xlpm.p=0),"",_xlpm.p))</f>
        <v/>
      </c>
      <c r="C704" s="53"/>
      <c r="D704" s="6"/>
      <c r="E704" s="6"/>
      <c r="F704" s="6"/>
      <c r="G704" s="6"/>
      <c r="H704" s="6"/>
    </row>
    <row r="705" spans="1:8" ht="18.75" customHeight="1" thickBot="1">
      <c r="A705" s="12"/>
      <c r="B705" s="54"/>
      <c r="C705" s="55"/>
      <c r="D705" s="6"/>
      <c r="E705" s="6"/>
      <c r="F705" s="6"/>
      <c r="G705" s="6"/>
      <c r="H705" s="6"/>
    </row>
    <row r="706" spans="1:8" ht="58.5" customHeight="1" thickTop="1" thickBot="1">
      <c r="A706" s="8" t="s">
        <v>5380</v>
      </c>
      <c r="B706" s="56" t="s">
        <v>5765</v>
      </c>
      <c r="C706" s="73"/>
      <c r="D706" s="6"/>
      <c r="E706" s="6"/>
      <c r="F706" s="6">
        <v>655</v>
      </c>
      <c r="G706" s="6" t="s">
        <v>16</v>
      </c>
      <c r="H706" s="6" t="s">
        <v>5766</v>
      </c>
    </row>
    <row r="707" spans="1:8" ht="18.75" customHeight="1">
      <c r="A707" s="9"/>
      <c r="B707" s="74"/>
      <c r="C707" s="75"/>
      <c r="D707" s="6"/>
      <c r="E707" s="6"/>
      <c r="F707" s="6"/>
      <c r="G707" s="6"/>
      <c r="H707" s="6"/>
    </row>
    <row r="708" spans="1:8" ht="18.75" customHeight="1">
      <c r="A708" s="10" t="s">
        <v>820</v>
      </c>
      <c r="B708" s="64" t="s">
        <v>5767</v>
      </c>
      <c r="C708" s="65"/>
      <c r="D708" s="6"/>
      <c r="E708" s="6"/>
      <c r="F708" s="6"/>
      <c r="G708" s="6"/>
      <c r="H708" s="6"/>
    </row>
    <row r="709" spans="1:8" ht="18.75" customHeight="1">
      <c r="A709" s="10" t="s">
        <v>821</v>
      </c>
      <c r="B709" s="64" t="s">
        <v>5768</v>
      </c>
      <c r="C709" s="65"/>
      <c r="D709" s="6"/>
      <c r="E709" s="6"/>
      <c r="F709" s="6"/>
      <c r="G709" s="6"/>
      <c r="H709" s="6"/>
    </row>
    <row r="710" spans="1:8" ht="18.75" customHeight="1">
      <c r="A710" s="10" t="s">
        <v>822</v>
      </c>
      <c r="B710" s="64" t="s">
        <v>5769</v>
      </c>
      <c r="C710" s="65"/>
      <c r="D710" s="6"/>
      <c r="E710" s="6"/>
      <c r="F710" s="6"/>
      <c r="G710" s="6"/>
      <c r="H710" s="6"/>
    </row>
    <row r="711" spans="1:8" ht="18.75" customHeight="1">
      <c r="A711" s="10" t="s">
        <v>823</v>
      </c>
      <c r="B711" s="64" t="s">
        <v>5770</v>
      </c>
      <c r="C711" s="65"/>
      <c r="D711" s="6"/>
      <c r="E711" s="6"/>
      <c r="F711" s="6"/>
      <c r="G711" s="6"/>
      <c r="H711" s="6"/>
    </row>
    <row r="712" spans="1:8" ht="18.75" customHeight="1">
      <c r="A712" s="10"/>
      <c r="B712" s="62"/>
      <c r="C712" s="63"/>
      <c r="D712" s="6"/>
      <c r="E712" s="6"/>
      <c r="F712" s="6"/>
      <c r="G712" s="6"/>
      <c r="H712" s="6"/>
    </row>
    <row r="713" spans="1:8" ht="18.75" customHeight="1" thickBot="1">
      <c r="A713" s="10"/>
      <c r="B713" s="66"/>
      <c r="C713" s="67"/>
      <c r="D713" s="6"/>
      <c r="E713" s="6"/>
      <c r="F713" s="6"/>
      <c r="G713" s="6"/>
      <c r="H713" s="6"/>
    </row>
    <row r="714" spans="1:8" ht="18.75" customHeight="1" thickBot="1">
      <c r="A714" s="11" t="s">
        <v>3253</v>
      </c>
      <c r="B714" s="25"/>
      <c r="C714" s="7"/>
      <c r="D714" s="6"/>
      <c r="E714" s="6"/>
      <c r="F714" s="6"/>
      <c r="G714" s="6"/>
      <c r="H714" s="6"/>
    </row>
    <row r="715" spans="1:8" ht="18.75" customHeight="1">
      <c r="A715" s="10" t="s">
        <v>3254</v>
      </c>
      <c r="B715" s="34" t="str">
        <f>_xlfn.LET(_xlpm.inp,$B$714,_xlpm.nInp,_xlfn.LET(_xlpm.raw,UPPER(TRIM($B$714)),_xlpm.clean,SUBSTITUTE(SUBSTITUTE(SUBSTITUTE(SUBSTITUTE(SUBSTITUTE(_xlpm.raw,"，",","),"、",","),"；",","),"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15" s="19"/>
      <c r="D715" s="6"/>
      <c r="E715" s="6"/>
      <c r="F715" s="6"/>
      <c r="G715" s="6"/>
      <c r="H715" s="6"/>
    </row>
    <row r="716" spans="1:8" ht="18.75" customHeight="1">
      <c r="A716" s="10" t="s">
        <v>3255</v>
      </c>
      <c r="B716" s="35" t="str">
        <f>_xlfn.LET(_xlpm.inp,$B$714,_xlpm.nStd,_xlfn.LET(_xlpm.raw,UPPER(TRIM($G$706)),_xlpm.clean,SUBSTITUTE(SUBSTITUTE(SUBSTITUTE(SUBSTITUTE(SUBSTITUTE(_xlpm.raw,"，",","),"、",","),"；",","),"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16" s="18"/>
      <c r="D716" s="6"/>
      <c r="E716" s="6"/>
      <c r="F716" s="6"/>
      <c r="G716" s="6"/>
      <c r="H716" s="6"/>
    </row>
    <row r="717" spans="1:8" ht="18.75" customHeight="1">
      <c r="A717" s="37" t="s">
        <v>3256</v>
      </c>
      <c r="B717" s="52" t="str">
        <f>_xlfn.LET(_xlpm.inp,$B$714,_xlpm.p,$H$706,IF(OR(LEN(TRIM(_xlpm.inp))=0,LEN(TRIM(_xlpm.p))=0,_xlpm.p=0),"",_xlpm.p))</f>
        <v/>
      </c>
      <c r="C717" s="53"/>
      <c r="D717" s="6"/>
      <c r="E717" s="6"/>
      <c r="F717" s="6"/>
      <c r="G717" s="6"/>
      <c r="H717" s="6"/>
    </row>
    <row r="718" spans="1:8" ht="18.75" customHeight="1" thickBot="1">
      <c r="A718" s="12"/>
      <c r="B718" s="54"/>
      <c r="C718" s="55"/>
      <c r="D718" s="6"/>
      <c r="E718" s="6"/>
      <c r="F718" s="6"/>
      <c r="G718" s="6"/>
      <c r="H718" s="6"/>
    </row>
    <row r="719" spans="1:8" ht="58.5" customHeight="1" thickTop="1" thickBot="1">
      <c r="A719" s="8" t="s">
        <v>5381</v>
      </c>
      <c r="B719" s="56" t="s">
        <v>5771</v>
      </c>
      <c r="C719" s="73"/>
      <c r="D719" s="6"/>
      <c r="E719" s="6"/>
      <c r="F719" s="6">
        <v>656</v>
      </c>
      <c r="G719" s="6" t="s">
        <v>14</v>
      </c>
      <c r="H719" s="6" t="s">
        <v>5772</v>
      </c>
    </row>
    <row r="720" spans="1:8" ht="18.75" customHeight="1">
      <c r="A720" s="9"/>
      <c r="B720" s="74"/>
      <c r="C720" s="75"/>
      <c r="D720" s="6"/>
      <c r="E720" s="6"/>
      <c r="F720" s="6"/>
      <c r="G720" s="6"/>
      <c r="H720" s="6"/>
    </row>
    <row r="721" spans="1:8" ht="18.75" customHeight="1">
      <c r="A721" s="10" t="s">
        <v>820</v>
      </c>
      <c r="B721" s="64" t="s">
        <v>5773</v>
      </c>
      <c r="C721" s="65"/>
      <c r="D721" s="6"/>
      <c r="E721" s="6"/>
      <c r="F721" s="6"/>
      <c r="G721" s="6"/>
      <c r="H721" s="6"/>
    </row>
    <row r="722" spans="1:8" ht="18.75" customHeight="1">
      <c r="A722" s="10" t="s">
        <v>821</v>
      </c>
      <c r="B722" s="64" t="s">
        <v>5774</v>
      </c>
      <c r="C722" s="65"/>
      <c r="D722" s="6"/>
      <c r="E722" s="6"/>
      <c r="F722" s="6"/>
      <c r="G722" s="6"/>
      <c r="H722" s="6"/>
    </row>
    <row r="723" spans="1:8" ht="18.75" customHeight="1">
      <c r="A723" s="10" t="s">
        <v>822</v>
      </c>
      <c r="B723" s="64" t="s">
        <v>5775</v>
      </c>
      <c r="C723" s="65"/>
      <c r="D723" s="6"/>
      <c r="E723" s="6"/>
      <c r="F723" s="6"/>
      <c r="G723" s="6"/>
      <c r="H723" s="6"/>
    </row>
    <row r="724" spans="1:8" ht="18.75" customHeight="1">
      <c r="A724" s="10" t="s">
        <v>823</v>
      </c>
      <c r="B724" s="64" t="s">
        <v>5776</v>
      </c>
      <c r="C724" s="65"/>
      <c r="D724" s="6"/>
      <c r="E724" s="6"/>
      <c r="F724" s="6"/>
      <c r="G724" s="6"/>
      <c r="H724" s="6"/>
    </row>
    <row r="725" spans="1:8" ht="18.75" customHeight="1">
      <c r="A725" s="10"/>
      <c r="B725" s="62"/>
      <c r="C725" s="63"/>
      <c r="D725" s="6"/>
      <c r="E725" s="6"/>
      <c r="F725" s="6"/>
      <c r="G725" s="6"/>
      <c r="H725" s="6"/>
    </row>
    <row r="726" spans="1:8" ht="18.75" customHeight="1" thickBot="1">
      <c r="A726" s="10"/>
      <c r="B726" s="66"/>
      <c r="C726" s="67"/>
      <c r="D726" s="6"/>
      <c r="E726" s="6"/>
      <c r="F726" s="6"/>
      <c r="G726" s="6"/>
      <c r="H726" s="6"/>
    </row>
    <row r="727" spans="1:8" ht="18.75" customHeight="1" thickBot="1">
      <c r="A727" s="11" t="s">
        <v>3253</v>
      </c>
      <c r="B727" s="25"/>
      <c r="C727" s="7"/>
      <c r="D727" s="6"/>
      <c r="E727" s="6"/>
      <c r="F727" s="6"/>
      <c r="G727" s="6"/>
      <c r="H727" s="6"/>
    </row>
    <row r="728" spans="1:8" ht="18.75" customHeight="1">
      <c r="A728" s="10" t="s">
        <v>3254</v>
      </c>
      <c r="B728" s="34" t="str">
        <f>_xlfn.LET(_xlpm.inp,$B$727,_xlpm.nInp,_xlfn.LET(_xlpm.raw,UPPER(TRIM($B$727)),_xlpm.clean,SUBSTITUTE(SUBSTITUTE(SUBSTITUTE(SUBSTITUTE(SUBSTITUTE(_xlpm.raw,"，",","),"、",","),"；",","),"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28" s="19"/>
      <c r="D728" s="6"/>
      <c r="E728" s="6"/>
      <c r="F728" s="6"/>
      <c r="G728" s="6"/>
      <c r="H728" s="6"/>
    </row>
    <row r="729" spans="1:8" ht="18.75" customHeight="1">
      <c r="A729" s="10" t="s">
        <v>3255</v>
      </c>
      <c r="B729" s="35" t="str">
        <f>_xlfn.LET(_xlpm.inp,$B$727,_xlpm.nStd,_xlfn.LET(_xlpm.raw,UPPER(TRIM($G$719)),_xlpm.clean,SUBSTITUTE(SUBSTITUTE(SUBSTITUTE(SUBSTITUTE(SUBSTITUTE(_xlpm.raw,"，",","),"、",","),"；",","),"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29" s="18"/>
      <c r="D729" s="6"/>
      <c r="E729" s="6"/>
      <c r="F729" s="6"/>
      <c r="G729" s="6"/>
      <c r="H729" s="6"/>
    </row>
    <row r="730" spans="1:8" ht="18.75" customHeight="1">
      <c r="A730" s="37" t="s">
        <v>3256</v>
      </c>
      <c r="B730" s="52" t="str">
        <f>_xlfn.LET(_xlpm.inp,$B$727,_xlpm.p,$H$719,IF(OR(LEN(TRIM(_xlpm.inp))=0,LEN(TRIM(_xlpm.p))=0,_xlpm.p=0),"",_xlpm.p))</f>
        <v/>
      </c>
      <c r="C730" s="53"/>
      <c r="D730" s="6"/>
      <c r="E730" s="6"/>
      <c r="F730" s="6"/>
      <c r="G730" s="6"/>
      <c r="H730" s="6"/>
    </row>
    <row r="731" spans="1:8" ht="18.75" customHeight="1" thickBot="1">
      <c r="A731" s="12"/>
      <c r="B731" s="54"/>
      <c r="C731" s="55"/>
      <c r="D731" s="6"/>
      <c r="E731" s="6"/>
      <c r="F731" s="6"/>
      <c r="G731" s="6"/>
      <c r="H731" s="6"/>
    </row>
    <row r="732" spans="1:8" ht="58.5" customHeight="1" thickTop="1" thickBot="1">
      <c r="A732" s="8" t="s">
        <v>5382</v>
      </c>
      <c r="B732" s="56" t="s">
        <v>5777</v>
      </c>
      <c r="C732" s="73"/>
      <c r="D732" s="6"/>
      <c r="E732" s="6"/>
      <c r="F732" s="6">
        <v>657</v>
      </c>
      <c r="G732" s="6" t="s">
        <v>15</v>
      </c>
      <c r="H732" s="6" t="s">
        <v>5778</v>
      </c>
    </row>
    <row r="733" spans="1:8" ht="18.75" customHeight="1">
      <c r="A733" s="9"/>
      <c r="B733" s="74"/>
      <c r="C733" s="75"/>
      <c r="D733" s="6"/>
      <c r="E733" s="6"/>
      <c r="F733" s="6"/>
      <c r="G733" s="6"/>
      <c r="H733" s="6"/>
    </row>
    <row r="734" spans="1:8" ht="18.75" customHeight="1">
      <c r="A734" s="10" t="s">
        <v>820</v>
      </c>
      <c r="B734" s="64" t="s">
        <v>5779</v>
      </c>
      <c r="C734" s="65"/>
      <c r="D734" s="6"/>
      <c r="E734" s="6"/>
      <c r="F734" s="6"/>
      <c r="G734" s="6"/>
      <c r="H734" s="6"/>
    </row>
    <row r="735" spans="1:8" ht="18.75" customHeight="1">
      <c r="A735" s="10" t="s">
        <v>821</v>
      </c>
      <c r="B735" s="64" t="s">
        <v>5780</v>
      </c>
      <c r="C735" s="65"/>
      <c r="D735" s="6"/>
      <c r="E735" s="6"/>
      <c r="F735" s="6"/>
      <c r="G735" s="6"/>
      <c r="H735" s="6"/>
    </row>
    <row r="736" spans="1:8" ht="18.75" customHeight="1">
      <c r="A736" s="10" t="s">
        <v>822</v>
      </c>
      <c r="B736" s="64" t="s">
        <v>5781</v>
      </c>
      <c r="C736" s="65"/>
      <c r="D736" s="6"/>
      <c r="E736" s="6"/>
      <c r="F736" s="6"/>
      <c r="G736" s="6"/>
      <c r="H736" s="6"/>
    </row>
    <row r="737" spans="1:8" ht="18.75" customHeight="1">
      <c r="A737" s="10" t="s">
        <v>823</v>
      </c>
      <c r="B737" s="64" t="s">
        <v>5782</v>
      </c>
      <c r="C737" s="65"/>
      <c r="D737" s="6"/>
      <c r="E737" s="6"/>
      <c r="F737" s="6"/>
      <c r="G737" s="6"/>
      <c r="H737" s="6"/>
    </row>
    <row r="738" spans="1:8" ht="18.75" customHeight="1">
      <c r="A738" s="10"/>
      <c r="B738" s="62"/>
      <c r="C738" s="63"/>
      <c r="D738" s="6"/>
      <c r="E738" s="6"/>
      <c r="F738" s="6"/>
      <c r="G738" s="6"/>
      <c r="H738" s="6"/>
    </row>
    <row r="739" spans="1:8" ht="18.75" customHeight="1" thickBot="1">
      <c r="A739" s="10"/>
      <c r="B739" s="66"/>
      <c r="C739" s="67"/>
      <c r="D739" s="6"/>
      <c r="E739" s="6"/>
      <c r="F739" s="6"/>
      <c r="G739" s="6"/>
      <c r="H739" s="6"/>
    </row>
    <row r="740" spans="1:8" ht="18.75" customHeight="1" thickBot="1">
      <c r="A740" s="11" t="s">
        <v>3253</v>
      </c>
      <c r="B740" s="25"/>
      <c r="C740" s="7"/>
      <c r="D740" s="6"/>
      <c r="E740" s="6"/>
      <c r="F740" s="6"/>
      <c r="G740" s="6"/>
      <c r="H740" s="6"/>
    </row>
    <row r="741" spans="1:8" ht="18.75" customHeight="1">
      <c r="A741" s="10" t="s">
        <v>3254</v>
      </c>
      <c r="B741" s="34" t="str">
        <f>_xlfn.LET(_xlpm.inp,$B$740,_xlpm.nInp,_xlfn.LET(_xlpm.raw,UPPER(TRIM($B$740)),_xlpm.clean,SUBSTITUTE(SUBSTITUTE(SUBSTITUTE(SUBSTITUTE(SUBSTITUTE(_xlpm.raw,"，",","),"、",","),"；",","),"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41" s="19"/>
      <c r="D741" s="6"/>
      <c r="E741" s="6"/>
      <c r="F741" s="6"/>
      <c r="G741" s="6"/>
      <c r="H741" s="6"/>
    </row>
    <row r="742" spans="1:8" ht="18.75" customHeight="1">
      <c r="A742" s="10" t="s">
        <v>3255</v>
      </c>
      <c r="B742" s="35" t="str">
        <f>_xlfn.LET(_xlpm.inp,$B$740,_xlpm.nStd,_xlfn.LET(_xlpm.raw,UPPER(TRIM($G$732)),_xlpm.clean,SUBSTITUTE(SUBSTITUTE(SUBSTITUTE(SUBSTITUTE(SUBSTITUTE(_xlpm.raw,"，",","),"、",","),"；",","),"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42" s="18"/>
      <c r="D742" s="6"/>
      <c r="E742" s="6"/>
      <c r="F742" s="6"/>
      <c r="G742" s="6"/>
      <c r="H742" s="6"/>
    </row>
    <row r="743" spans="1:8" ht="18.75" customHeight="1">
      <c r="A743" s="37" t="s">
        <v>3256</v>
      </c>
      <c r="B743" s="52" t="str">
        <f>_xlfn.LET(_xlpm.inp,$B$740,_xlpm.p,$H$732,IF(OR(LEN(TRIM(_xlpm.inp))=0,LEN(TRIM(_xlpm.p))=0,_xlpm.p=0),"",_xlpm.p))</f>
        <v/>
      </c>
      <c r="C743" s="53"/>
      <c r="D743" s="6"/>
      <c r="E743" s="6"/>
      <c r="F743" s="6"/>
      <c r="G743" s="6"/>
      <c r="H743" s="6"/>
    </row>
    <row r="744" spans="1:8" ht="18.75" customHeight="1" thickBot="1">
      <c r="A744" s="12"/>
      <c r="B744" s="54"/>
      <c r="C744" s="55"/>
      <c r="D744" s="6"/>
      <c r="E744" s="6"/>
      <c r="F744" s="6"/>
      <c r="G744" s="6"/>
      <c r="H744" s="6"/>
    </row>
    <row r="745" spans="1:8" ht="58.5" customHeight="1" thickTop="1" thickBot="1">
      <c r="A745" s="8" t="s">
        <v>5383</v>
      </c>
      <c r="B745" s="56" t="s">
        <v>5783</v>
      </c>
      <c r="C745" s="73"/>
      <c r="D745" s="6"/>
      <c r="E745" s="6"/>
      <c r="F745" s="6">
        <v>658</v>
      </c>
      <c r="G745" s="6" t="s">
        <v>15</v>
      </c>
      <c r="H745" s="6" t="s">
        <v>5784</v>
      </c>
    </row>
    <row r="746" spans="1:8" ht="18.75" customHeight="1">
      <c r="A746" s="9"/>
      <c r="B746" s="74"/>
      <c r="C746" s="75"/>
      <c r="D746" s="6"/>
      <c r="E746" s="6"/>
      <c r="F746" s="6"/>
      <c r="G746" s="6"/>
      <c r="H746" s="6"/>
    </row>
    <row r="747" spans="1:8" ht="18.75" customHeight="1">
      <c r="A747" s="10" t="s">
        <v>820</v>
      </c>
      <c r="B747" s="64" t="s">
        <v>5785</v>
      </c>
      <c r="C747" s="65"/>
      <c r="D747" s="6"/>
      <c r="E747" s="6"/>
      <c r="F747" s="6"/>
      <c r="G747" s="6"/>
      <c r="H747" s="6"/>
    </row>
    <row r="748" spans="1:8" ht="18.75" customHeight="1">
      <c r="A748" s="10" t="s">
        <v>821</v>
      </c>
      <c r="B748" s="64" t="s">
        <v>5786</v>
      </c>
      <c r="C748" s="65"/>
      <c r="D748" s="6"/>
      <c r="E748" s="6"/>
      <c r="F748" s="6"/>
      <c r="G748" s="6"/>
      <c r="H748" s="6"/>
    </row>
    <row r="749" spans="1:8" ht="18.75" customHeight="1">
      <c r="A749" s="10" t="s">
        <v>822</v>
      </c>
      <c r="B749" s="64" t="s">
        <v>5787</v>
      </c>
      <c r="C749" s="65"/>
      <c r="D749" s="6"/>
      <c r="E749" s="6"/>
      <c r="F749" s="6"/>
      <c r="G749" s="6"/>
      <c r="H749" s="6"/>
    </row>
    <row r="750" spans="1:8" ht="18.75" customHeight="1">
      <c r="A750" s="10" t="s">
        <v>823</v>
      </c>
      <c r="B750" s="64" t="s">
        <v>5788</v>
      </c>
      <c r="C750" s="65"/>
      <c r="D750" s="6"/>
      <c r="E750" s="6"/>
      <c r="F750" s="6"/>
      <c r="G750" s="6"/>
      <c r="H750" s="6"/>
    </row>
    <row r="751" spans="1:8" ht="18.75" customHeight="1">
      <c r="A751" s="10"/>
      <c r="B751" s="62"/>
      <c r="C751" s="63"/>
      <c r="D751" s="6"/>
      <c r="E751" s="6"/>
      <c r="F751" s="6"/>
      <c r="G751" s="6"/>
      <c r="H751" s="6"/>
    </row>
    <row r="752" spans="1:8" ht="18.75" customHeight="1" thickBot="1">
      <c r="A752" s="10"/>
      <c r="B752" s="66"/>
      <c r="C752" s="67"/>
      <c r="D752" s="6"/>
      <c r="E752" s="6"/>
      <c r="F752" s="6"/>
      <c r="G752" s="6"/>
      <c r="H752" s="6"/>
    </row>
    <row r="753" spans="1:8" ht="18.75" customHeight="1" thickBot="1">
      <c r="A753" s="11" t="s">
        <v>3253</v>
      </c>
      <c r="B753" s="25"/>
      <c r="C753" s="7"/>
      <c r="D753" s="6"/>
      <c r="E753" s="6"/>
      <c r="F753" s="6"/>
      <c r="G753" s="6"/>
      <c r="H753" s="6"/>
    </row>
    <row r="754" spans="1:8" ht="18.75" customHeight="1">
      <c r="A754" s="10" t="s">
        <v>3254</v>
      </c>
      <c r="B754" s="34" t="str">
        <f>_xlfn.LET(_xlpm.inp,$B$753,_xlpm.nInp,_xlfn.LET(_xlpm.raw,UPPER(TRIM($B$753)),_xlpm.clean,SUBSTITUTE(SUBSTITUTE(SUBSTITUTE(SUBSTITUTE(SUBSTITUTE(_xlpm.raw,"，",","),"、",","),"；",","),"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54" s="19"/>
      <c r="D754" s="6"/>
      <c r="E754" s="6"/>
      <c r="F754" s="6"/>
      <c r="G754" s="6"/>
      <c r="H754" s="6"/>
    </row>
    <row r="755" spans="1:8" ht="18.75" customHeight="1">
      <c r="A755" s="10" t="s">
        <v>3255</v>
      </c>
      <c r="B755" s="35" t="str">
        <f>_xlfn.LET(_xlpm.inp,$B$753,_xlpm.nStd,_xlfn.LET(_xlpm.raw,UPPER(TRIM($G$745)),_xlpm.clean,SUBSTITUTE(SUBSTITUTE(SUBSTITUTE(SUBSTITUTE(SUBSTITUTE(_xlpm.raw,"，",","),"、",","),"；",","),"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55" s="18"/>
      <c r="D755" s="6"/>
      <c r="E755" s="6"/>
      <c r="F755" s="6"/>
      <c r="G755" s="6"/>
      <c r="H755" s="6"/>
    </row>
    <row r="756" spans="1:8" ht="18.75" customHeight="1">
      <c r="A756" s="37" t="s">
        <v>3256</v>
      </c>
      <c r="B756" s="52" t="str">
        <f>_xlfn.LET(_xlpm.inp,$B$753,_xlpm.p,$H$745,IF(OR(LEN(TRIM(_xlpm.inp))=0,LEN(TRIM(_xlpm.p))=0,_xlpm.p=0),"",_xlpm.p))</f>
        <v/>
      </c>
      <c r="C756" s="53"/>
      <c r="D756" s="6"/>
      <c r="E756" s="6"/>
      <c r="F756" s="6"/>
      <c r="G756" s="6"/>
      <c r="H756" s="6"/>
    </row>
    <row r="757" spans="1:8" ht="18.75" customHeight="1" thickBot="1">
      <c r="A757" s="12"/>
      <c r="B757" s="54"/>
      <c r="C757" s="55"/>
      <c r="D757" s="6"/>
      <c r="E757" s="6"/>
      <c r="F757" s="6"/>
      <c r="G757" s="6"/>
      <c r="H757" s="6"/>
    </row>
    <row r="758" spans="1:8" ht="58.5" customHeight="1" thickTop="1" thickBot="1">
      <c r="A758" s="8" t="s">
        <v>5384</v>
      </c>
      <c r="B758" s="56" t="s">
        <v>5789</v>
      </c>
      <c r="C758" s="73"/>
      <c r="D758" s="6"/>
      <c r="E758" s="6"/>
      <c r="F758" s="6">
        <v>659</v>
      </c>
      <c r="G758" s="6" t="s">
        <v>14</v>
      </c>
      <c r="H758" s="6" t="s">
        <v>5790</v>
      </c>
    </row>
    <row r="759" spans="1:8" ht="18.75" customHeight="1">
      <c r="A759" s="9"/>
      <c r="B759" s="74"/>
      <c r="C759" s="75"/>
      <c r="D759" s="6"/>
      <c r="E759" s="6"/>
      <c r="F759" s="6"/>
      <c r="G759" s="6"/>
      <c r="H759" s="6"/>
    </row>
    <row r="760" spans="1:8" ht="18.75" customHeight="1">
      <c r="A760" s="10" t="s">
        <v>820</v>
      </c>
      <c r="B760" s="64" t="s">
        <v>5791</v>
      </c>
      <c r="C760" s="65"/>
      <c r="D760" s="6"/>
      <c r="E760" s="6"/>
      <c r="F760" s="6"/>
      <c r="G760" s="6"/>
      <c r="H760" s="6"/>
    </row>
    <row r="761" spans="1:8" ht="18.75" customHeight="1">
      <c r="A761" s="10" t="s">
        <v>821</v>
      </c>
      <c r="B761" s="64" t="s">
        <v>5792</v>
      </c>
      <c r="C761" s="65"/>
      <c r="D761" s="6"/>
      <c r="E761" s="6"/>
      <c r="F761" s="6"/>
      <c r="G761" s="6"/>
      <c r="H761" s="6"/>
    </row>
    <row r="762" spans="1:8" ht="18.75" customHeight="1">
      <c r="A762" s="10" t="s">
        <v>822</v>
      </c>
      <c r="B762" s="64" t="s">
        <v>5793</v>
      </c>
      <c r="C762" s="65"/>
      <c r="D762" s="6"/>
      <c r="E762" s="6"/>
      <c r="F762" s="6"/>
      <c r="G762" s="6"/>
      <c r="H762" s="6"/>
    </row>
    <row r="763" spans="1:8" ht="18.75" customHeight="1">
      <c r="A763" s="10" t="s">
        <v>823</v>
      </c>
      <c r="B763" s="64" t="s">
        <v>5794</v>
      </c>
      <c r="C763" s="65"/>
      <c r="D763" s="6"/>
      <c r="E763" s="6"/>
      <c r="F763" s="6"/>
      <c r="G763" s="6"/>
      <c r="H763" s="6"/>
    </row>
    <row r="764" spans="1:8" ht="18.75" customHeight="1">
      <c r="A764" s="10"/>
      <c r="B764" s="62"/>
      <c r="C764" s="63"/>
      <c r="D764" s="6"/>
      <c r="E764" s="6"/>
      <c r="F764" s="6"/>
      <c r="G764" s="6"/>
      <c r="H764" s="6"/>
    </row>
    <row r="765" spans="1:8" ht="18.75" customHeight="1" thickBot="1">
      <c r="A765" s="10"/>
      <c r="B765" s="66"/>
      <c r="C765" s="67"/>
      <c r="D765" s="6"/>
      <c r="E765" s="6"/>
      <c r="F765" s="6"/>
      <c r="G765" s="6"/>
      <c r="H765" s="6"/>
    </row>
    <row r="766" spans="1:8" ht="18.75" customHeight="1" thickBot="1">
      <c r="A766" s="11" t="s">
        <v>3253</v>
      </c>
      <c r="B766" s="25"/>
      <c r="C766" s="7"/>
      <c r="D766" s="6"/>
      <c r="E766" s="6"/>
      <c r="F766" s="6"/>
      <c r="G766" s="6"/>
      <c r="H766" s="6"/>
    </row>
    <row r="767" spans="1:8" ht="18.75" customHeight="1">
      <c r="A767" s="10" t="s">
        <v>3254</v>
      </c>
      <c r="B767" s="34" t="str">
        <f>_xlfn.LET(_xlpm.inp,$B$766,_xlpm.nInp,_xlfn.LET(_xlpm.raw,UPPER(TRIM($B$766)),_xlpm.clean,SUBSTITUTE(SUBSTITUTE(SUBSTITUTE(SUBSTITUTE(SUBSTITUTE(_xlpm.raw,"，",","),"、",","),"；",","),"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67" s="19"/>
      <c r="D767" s="6"/>
      <c r="E767" s="6"/>
      <c r="F767" s="6"/>
      <c r="G767" s="6"/>
      <c r="H767" s="6"/>
    </row>
    <row r="768" spans="1:8" ht="18.75" customHeight="1">
      <c r="A768" s="10" t="s">
        <v>3255</v>
      </c>
      <c r="B768" s="35" t="str">
        <f>_xlfn.LET(_xlpm.inp,$B$766,_xlpm.nStd,_xlfn.LET(_xlpm.raw,UPPER(TRIM($G$758)),_xlpm.clean,SUBSTITUTE(SUBSTITUTE(SUBSTITUTE(SUBSTITUTE(SUBSTITUTE(_xlpm.raw,"，",","),"、",","),"；",","),"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68" s="18"/>
      <c r="D768" s="6"/>
      <c r="E768" s="6"/>
      <c r="F768" s="6"/>
      <c r="G768" s="6"/>
      <c r="H768" s="6"/>
    </row>
    <row r="769" spans="1:8" ht="18.75" customHeight="1">
      <c r="A769" s="37" t="s">
        <v>3256</v>
      </c>
      <c r="B769" s="52" t="str">
        <f>_xlfn.LET(_xlpm.inp,$B$766,_xlpm.p,$H$758,IF(OR(LEN(TRIM(_xlpm.inp))=0,LEN(TRIM(_xlpm.p))=0,_xlpm.p=0),"",_xlpm.p))</f>
        <v/>
      </c>
      <c r="C769" s="53"/>
      <c r="D769" s="6"/>
      <c r="E769" s="6"/>
      <c r="F769" s="6"/>
      <c r="G769" s="6"/>
      <c r="H769" s="6"/>
    </row>
    <row r="770" spans="1:8" ht="18.75" customHeight="1" thickBot="1">
      <c r="A770" s="12"/>
      <c r="B770" s="54"/>
      <c r="C770" s="55"/>
      <c r="D770" s="6"/>
      <c r="E770" s="6"/>
      <c r="F770" s="6"/>
      <c r="G770" s="6"/>
      <c r="H770" s="6"/>
    </row>
    <row r="771" spans="1:8" ht="58.5" customHeight="1" thickTop="1" thickBot="1">
      <c r="A771" s="8" t="s">
        <v>5385</v>
      </c>
      <c r="B771" s="56" t="s">
        <v>5795</v>
      </c>
      <c r="C771" s="73"/>
      <c r="D771" s="6"/>
      <c r="E771" s="6"/>
      <c r="F771" s="6">
        <v>660</v>
      </c>
      <c r="G771" s="6" t="s">
        <v>17</v>
      </c>
      <c r="H771" s="6" t="s">
        <v>5796</v>
      </c>
    </row>
    <row r="772" spans="1:8" ht="18.75" customHeight="1">
      <c r="A772" s="9"/>
      <c r="B772" s="74"/>
      <c r="C772" s="75"/>
      <c r="D772" s="6"/>
      <c r="E772" s="6"/>
      <c r="F772" s="6"/>
      <c r="G772" s="6"/>
      <c r="H772" s="6"/>
    </row>
    <row r="773" spans="1:8" ht="18.75" customHeight="1">
      <c r="A773" s="10" t="s">
        <v>820</v>
      </c>
      <c r="B773" s="64" t="s">
        <v>5797</v>
      </c>
      <c r="C773" s="65"/>
      <c r="D773" s="6"/>
      <c r="E773" s="6"/>
      <c r="F773" s="6"/>
      <c r="G773" s="6"/>
      <c r="H773" s="6"/>
    </row>
    <row r="774" spans="1:8" ht="18.75" customHeight="1">
      <c r="A774" s="10" t="s">
        <v>821</v>
      </c>
      <c r="B774" s="64" t="s">
        <v>5798</v>
      </c>
      <c r="C774" s="65"/>
      <c r="D774" s="6"/>
      <c r="E774" s="6"/>
      <c r="F774" s="6"/>
      <c r="G774" s="6"/>
      <c r="H774" s="6"/>
    </row>
    <row r="775" spans="1:8" ht="18.75" customHeight="1">
      <c r="A775" s="10" t="s">
        <v>822</v>
      </c>
      <c r="B775" s="64" t="s">
        <v>5799</v>
      </c>
      <c r="C775" s="65"/>
      <c r="D775" s="6"/>
      <c r="E775" s="6"/>
      <c r="F775" s="6"/>
      <c r="G775" s="6"/>
      <c r="H775" s="6"/>
    </row>
    <row r="776" spans="1:8" ht="18.75" customHeight="1">
      <c r="A776" s="10" t="s">
        <v>823</v>
      </c>
      <c r="B776" s="64" t="s">
        <v>5800</v>
      </c>
      <c r="C776" s="65"/>
      <c r="D776" s="6"/>
      <c r="E776" s="6"/>
      <c r="F776" s="6"/>
      <c r="G776" s="6"/>
      <c r="H776" s="6"/>
    </row>
    <row r="777" spans="1:8" ht="18.75" customHeight="1">
      <c r="A777" s="10"/>
      <c r="B777" s="62"/>
      <c r="C777" s="63"/>
      <c r="D777" s="6"/>
      <c r="E777" s="6"/>
      <c r="F777" s="6"/>
      <c r="G777" s="6"/>
      <c r="H777" s="6"/>
    </row>
    <row r="778" spans="1:8" ht="18.75" customHeight="1" thickBot="1">
      <c r="A778" s="10"/>
      <c r="B778" s="66"/>
      <c r="C778" s="67"/>
      <c r="D778" s="6"/>
      <c r="E778" s="6"/>
      <c r="F778" s="6"/>
      <c r="G778" s="6"/>
      <c r="H778" s="6"/>
    </row>
    <row r="779" spans="1:8" ht="18.75" customHeight="1" thickBot="1">
      <c r="A779" s="11" t="s">
        <v>3253</v>
      </c>
      <c r="B779" s="25"/>
      <c r="C779" s="7"/>
      <c r="D779" s="6"/>
      <c r="E779" s="6"/>
      <c r="F779" s="6"/>
      <c r="G779" s="6"/>
      <c r="H779" s="6"/>
    </row>
    <row r="780" spans="1:8" ht="18.75" customHeight="1">
      <c r="A780" s="10" t="s">
        <v>3254</v>
      </c>
      <c r="B780" s="34" t="str">
        <f>_xlfn.LET(_xlpm.inp,$B$779,_xlpm.nInp,_xlfn.LET(_xlpm.raw,UPPER(TRIM($B$779)),_xlpm.clean,SUBSTITUTE(SUBSTITUTE(SUBSTITUTE(SUBSTITUTE(SUBSTITUTE(_xlpm.raw,"，",","),"、",","),"；",","),"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0" s="19"/>
      <c r="D780" s="6"/>
      <c r="E780" s="6"/>
      <c r="F780" s="6"/>
      <c r="G780" s="6"/>
      <c r="H780" s="6"/>
    </row>
    <row r="781" spans="1:8" ht="18.75" customHeight="1">
      <c r="A781" s="10" t="s">
        <v>3255</v>
      </c>
      <c r="B781" s="35" t="str">
        <f>_xlfn.LET(_xlpm.inp,$B$779,_xlpm.nStd,_xlfn.LET(_xlpm.raw,UPPER(TRIM($G$771)),_xlpm.clean,SUBSTITUTE(SUBSTITUTE(SUBSTITUTE(SUBSTITUTE(SUBSTITUTE(_xlpm.raw,"，",","),"、",","),"；",","),"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81" s="18"/>
      <c r="D781" s="6"/>
      <c r="E781" s="6"/>
      <c r="F781" s="6"/>
      <c r="G781" s="6"/>
      <c r="H781" s="6"/>
    </row>
    <row r="782" spans="1:8" ht="18.75" customHeight="1">
      <c r="A782" s="37" t="s">
        <v>3256</v>
      </c>
      <c r="B782" s="52" t="str">
        <f>_xlfn.LET(_xlpm.inp,$B$779,_xlpm.p,$H$771,IF(OR(LEN(TRIM(_xlpm.inp))=0,LEN(TRIM(_xlpm.p))=0,_xlpm.p=0),"",_xlpm.p))</f>
        <v/>
      </c>
      <c r="C782" s="53"/>
      <c r="D782" s="6"/>
      <c r="E782" s="6"/>
      <c r="F782" s="6"/>
      <c r="G782" s="6"/>
      <c r="H782" s="6"/>
    </row>
    <row r="783" spans="1:8" ht="18.75" customHeight="1" thickBot="1">
      <c r="A783" s="12"/>
      <c r="B783" s="54"/>
      <c r="C783" s="55"/>
      <c r="D783" s="6"/>
      <c r="E783" s="6"/>
      <c r="F783" s="6"/>
      <c r="G783" s="6"/>
      <c r="H783" s="6"/>
    </row>
    <row r="784" spans="1:8" ht="58.5" customHeight="1" thickTop="1" thickBot="1">
      <c r="A784" s="8" t="s">
        <v>5386</v>
      </c>
      <c r="B784" s="56" t="s">
        <v>5801</v>
      </c>
      <c r="C784" s="73"/>
      <c r="D784" s="6"/>
      <c r="E784" s="6"/>
      <c r="F784" s="6">
        <v>661</v>
      </c>
      <c r="G784" s="6" t="s">
        <v>15</v>
      </c>
      <c r="H784" s="6" t="s">
        <v>5802</v>
      </c>
    </row>
    <row r="785" spans="1:8" ht="18.75" customHeight="1">
      <c r="A785" s="9"/>
      <c r="B785" s="74"/>
      <c r="C785" s="75"/>
      <c r="D785" s="6"/>
      <c r="E785" s="6"/>
      <c r="F785" s="6"/>
      <c r="G785" s="6"/>
      <c r="H785" s="6"/>
    </row>
    <row r="786" spans="1:8" ht="18.75" customHeight="1">
      <c r="A786" s="10" t="s">
        <v>820</v>
      </c>
      <c r="B786" s="64" t="s">
        <v>5803</v>
      </c>
      <c r="C786" s="65"/>
      <c r="D786" s="6"/>
      <c r="E786" s="6"/>
      <c r="F786" s="6"/>
      <c r="G786" s="6"/>
      <c r="H786" s="6"/>
    </row>
    <row r="787" spans="1:8" ht="18.75" customHeight="1">
      <c r="A787" s="10" t="s">
        <v>821</v>
      </c>
      <c r="B787" s="64" t="s">
        <v>5804</v>
      </c>
      <c r="C787" s="65"/>
      <c r="D787" s="6"/>
      <c r="E787" s="6"/>
      <c r="F787" s="6"/>
      <c r="G787" s="6"/>
      <c r="H787" s="6"/>
    </row>
    <row r="788" spans="1:8" ht="18.75" customHeight="1">
      <c r="A788" s="10" t="s">
        <v>822</v>
      </c>
      <c r="B788" s="64" t="s">
        <v>5805</v>
      </c>
      <c r="C788" s="65"/>
      <c r="D788" s="6"/>
      <c r="E788" s="6"/>
      <c r="F788" s="6"/>
      <c r="G788" s="6"/>
      <c r="H788" s="6"/>
    </row>
    <row r="789" spans="1:8" ht="18.75" customHeight="1">
      <c r="A789" s="10" t="s">
        <v>823</v>
      </c>
      <c r="B789" s="64" t="s">
        <v>5806</v>
      </c>
      <c r="C789" s="65"/>
      <c r="D789" s="6"/>
      <c r="E789" s="6"/>
      <c r="F789" s="6"/>
      <c r="G789" s="6"/>
      <c r="H789" s="6"/>
    </row>
    <row r="790" spans="1:8" ht="18.75" customHeight="1">
      <c r="A790" s="10"/>
      <c r="B790" s="62"/>
      <c r="C790" s="63"/>
      <c r="D790" s="6"/>
      <c r="E790" s="6"/>
      <c r="F790" s="6"/>
      <c r="G790" s="6"/>
      <c r="H790" s="6"/>
    </row>
    <row r="791" spans="1:8" ht="18.75" customHeight="1" thickBot="1">
      <c r="A791" s="10"/>
      <c r="B791" s="66"/>
      <c r="C791" s="67"/>
      <c r="D791" s="6"/>
      <c r="E791" s="6"/>
      <c r="F791" s="6"/>
      <c r="G791" s="6"/>
      <c r="H791" s="6"/>
    </row>
    <row r="792" spans="1:8" ht="18.75" customHeight="1" thickBot="1">
      <c r="A792" s="11" t="s">
        <v>3253</v>
      </c>
      <c r="B792" s="25"/>
      <c r="C792" s="7"/>
      <c r="D792" s="6"/>
      <c r="E792" s="6"/>
      <c r="F792" s="6"/>
      <c r="G792" s="6"/>
      <c r="H792" s="6"/>
    </row>
    <row r="793" spans="1:8" ht="18.75" customHeight="1">
      <c r="A793" s="10" t="s">
        <v>3254</v>
      </c>
      <c r="B793" s="34" t="str">
        <f>_xlfn.LET(_xlpm.inp,$B$792,_xlpm.nInp,_xlfn.LET(_xlpm.raw,UPPER(TRIM($B$792)),_xlpm.clean,SUBSTITUTE(SUBSTITUTE(SUBSTITUTE(SUBSTITUTE(SUBSTITUTE(_xlpm.raw,"，",","),"、",","),"；",","),"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93" s="19"/>
      <c r="D793" s="6"/>
      <c r="E793" s="6"/>
      <c r="F793" s="6"/>
      <c r="G793" s="6"/>
      <c r="H793" s="6"/>
    </row>
    <row r="794" spans="1:8" ht="18.75" customHeight="1">
      <c r="A794" s="10" t="s">
        <v>3255</v>
      </c>
      <c r="B794" s="35" t="str">
        <f>_xlfn.LET(_xlpm.inp,$B$792,_xlpm.nStd,_xlfn.LET(_xlpm.raw,UPPER(TRIM($G$784)),_xlpm.clean,SUBSTITUTE(SUBSTITUTE(SUBSTITUTE(SUBSTITUTE(SUBSTITUTE(_xlpm.raw,"，",","),"、",","),"；",","),"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4" s="18"/>
      <c r="D794" s="6"/>
      <c r="E794" s="6"/>
      <c r="F794" s="6"/>
      <c r="G794" s="6"/>
      <c r="H794" s="6"/>
    </row>
    <row r="795" spans="1:8" ht="18.75" customHeight="1">
      <c r="A795" s="37" t="s">
        <v>3256</v>
      </c>
      <c r="B795" s="52" t="str">
        <f>_xlfn.LET(_xlpm.inp,$B$792,_xlpm.p,$H$784,IF(OR(LEN(TRIM(_xlpm.inp))=0,LEN(TRIM(_xlpm.p))=0,_xlpm.p=0),"",_xlpm.p))</f>
        <v/>
      </c>
      <c r="C795" s="53"/>
      <c r="D795" s="6"/>
      <c r="E795" s="6"/>
      <c r="F795" s="6"/>
      <c r="G795" s="6"/>
      <c r="H795" s="6"/>
    </row>
    <row r="796" spans="1:8" ht="18.75" customHeight="1" thickBot="1">
      <c r="A796" s="12"/>
      <c r="B796" s="54"/>
      <c r="C796" s="55"/>
      <c r="D796" s="6"/>
      <c r="E796" s="6"/>
      <c r="F796" s="6"/>
      <c r="G796" s="6"/>
      <c r="H796" s="6"/>
    </row>
    <row r="797" spans="1:8" ht="58.5" customHeight="1" thickTop="1" thickBot="1">
      <c r="A797" s="8" t="s">
        <v>5387</v>
      </c>
      <c r="B797" s="56" t="s">
        <v>5807</v>
      </c>
      <c r="C797" s="73"/>
      <c r="D797" s="6"/>
      <c r="E797" s="6"/>
      <c r="F797" s="6">
        <v>662</v>
      </c>
      <c r="G797" s="6" t="s">
        <v>17</v>
      </c>
      <c r="H797" s="6" t="s">
        <v>5808</v>
      </c>
    </row>
    <row r="798" spans="1:8" ht="18.75" customHeight="1">
      <c r="A798" s="9"/>
      <c r="B798" s="74"/>
      <c r="C798" s="75"/>
      <c r="D798" s="6"/>
      <c r="E798" s="6"/>
      <c r="F798" s="6"/>
      <c r="G798" s="6"/>
      <c r="H798" s="6"/>
    </row>
    <row r="799" spans="1:8" ht="18.75" customHeight="1">
      <c r="A799" s="10" t="s">
        <v>820</v>
      </c>
      <c r="B799" s="64" t="s">
        <v>5809</v>
      </c>
      <c r="C799" s="65"/>
      <c r="D799" s="6"/>
      <c r="E799" s="6"/>
      <c r="F799" s="6"/>
      <c r="G799" s="6"/>
      <c r="H799" s="6"/>
    </row>
    <row r="800" spans="1:8" ht="18.75" customHeight="1">
      <c r="A800" s="10" t="s">
        <v>821</v>
      </c>
      <c r="B800" s="64" t="s">
        <v>5810</v>
      </c>
      <c r="C800" s="65"/>
      <c r="D800" s="6"/>
      <c r="E800" s="6"/>
      <c r="F800" s="6"/>
      <c r="G800" s="6"/>
      <c r="H800" s="6"/>
    </row>
    <row r="801" spans="1:8" ht="18.75" customHeight="1">
      <c r="A801" s="10" t="s">
        <v>822</v>
      </c>
      <c r="B801" s="64" t="s">
        <v>5811</v>
      </c>
      <c r="C801" s="65"/>
      <c r="D801" s="6"/>
      <c r="E801" s="6"/>
      <c r="F801" s="6"/>
      <c r="G801" s="6"/>
      <c r="H801" s="6"/>
    </row>
    <row r="802" spans="1:8" ht="18.75" customHeight="1">
      <c r="A802" s="10" t="s">
        <v>823</v>
      </c>
      <c r="B802" s="64" t="s">
        <v>5812</v>
      </c>
      <c r="C802" s="65"/>
      <c r="D802" s="6"/>
      <c r="E802" s="6"/>
      <c r="F802" s="6"/>
      <c r="G802" s="6"/>
      <c r="H802" s="6"/>
    </row>
    <row r="803" spans="1:8" ht="18.75" customHeight="1">
      <c r="A803" s="10"/>
      <c r="B803" s="62"/>
      <c r="C803" s="63"/>
      <c r="D803" s="6"/>
      <c r="E803" s="6"/>
      <c r="F803" s="6"/>
      <c r="G803" s="6"/>
      <c r="H803" s="6"/>
    </row>
    <row r="804" spans="1:8" ht="18.75" customHeight="1" thickBot="1">
      <c r="A804" s="10"/>
      <c r="B804" s="66"/>
      <c r="C804" s="67"/>
      <c r="D804" s="6"/>
      <c r="E804" s="6"/>
      <c r="F804" s="6"/>
      <c r="G804" s="6"/>
      <c r="H804" s="6"/>
    </row>
    <row r="805" spans="1:8" ht="18.75" customHeight="1" thickBot="1">
      <c r="A805" s="11" t="s">
        <v>3253</v>
      </c>
      <c r="B805" s="25"/>
      <c r="C805" s="7"/>
      <c r="D805" s="6"/>
      <c r="E805" s="6"/>
      <c r="F805" s="6"/>
      <c r="G805" s="6"/>
      <c r="H805" s="6"/>
    </row>
    <row r="806" spans="1:8" ht="18.75" customHeight="1">
      <c r="A806" s="10" t="s">
        <v>3254</v>
      </c>
      <c r="B806" s="34" t="str">
        <f>_xlfn.LET(_xlpm.inp,$B$805,_xlpm.nInp,_xlfn.LET(_xlpm.raw,UPPER(TRIM($B$805)),_xlpm.clean,SUBSTITUTE(SUBSTITUTE(SUBSTITUTE(SUBSTITUTE(SUBSTITUTE(_xlpm.raw,"，",","),"、",","),"；",","),"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06" s="19"/>
      <c r="D806" s="6"/>
      <c r="E806" s="6"/>
      <c r="F806" s="6"/>
      <c r="G806" s="6"/>
      <c r="H806" s="6"/>
    </row>
    <row r="807" spans="1:8" ht="18.75" customHeight="1">
      <c r="A807" s="10" t="s">
        <v>3255</v>
      </c>
      <c r="B807" s="35" t="str">
        <f>_xlfn.LET(_xlpm.inp,$B$805,_xlpm.nStd,_xlfn.LET(_xlpm.raw,UPPER(TRIM($G$797)),_xlpm.clean,SUBSTITUTE(SUBSTITUTE(SUBSTITUTE(SUBSTITUTE(SUBSTITUTE(_xlpm.raw,"，",","),"、",","),"；",","),"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07" s="18"/>
      <c r="D807" s="6"/>
      <c r="E807" s="6"/>
      <c r="F807" s="6"/>
      <c r="G807" s="6"/>
      <c r="H807" s="6"/>
    </row>
    <row r="808" spans="1:8" ht="18.75" customHeight="1">
      <c r="A808" s="37" t="s">
        <v>3256</v>
      </c>
      <c r="B808" s="52" t="str">
        <f>_xlfn.LET(_xlpm.inp,$B$805,_xlpm.p,$H$797,IF(OR(LEN(TRIM(_xlpm.inp))=0,LEN(TRIM(_xlpm.p))=0,_xlpm.p=0),"",_xlpm.p))</f>
        <v/>
      </c>
      <c r="C808" s="53"/>
      <c r="D808" s="6"/>
      <c r="E808" s="6"/>
      <c r="F808" s="6"/>
      <c r="G808" s="6"/>
      <c r="H808" s="6"/>
    </row>
    <row r="809" spans="1:8" ht="18.75" customHeight="1" thickBot="1">
      <c r="A809" s="12"/>
      <c r="B809" s="54"/>
      <c r="C809" s="55"/>
      <c r="D809" s="6"/>
      <c r="E809" s="6"/>
      <c r="F809" s="6"/>
      <c r="G809" s="6"/>
      <c r="H809" s="6"/>
    </row>
    <row r="810" spans="1:8" ht="58.5" customHeight="1" thickTop="1" thickBot="1">
      <c r="A810" s="8" t="s">
        <v>5388</v>
      </c>
      <c r="B810" s="56" t="s">
        <v>5813</v>
      </c>
      <c r="C810" s="73"/>
      <c r="D810" s="6"/>
      <c r="E810" s="6"/>
      <c r="F810" s="6">
        <v>663</v>
      </c>
      <c r="G810" s="6" t="s">
        <v>17</v>
      </c>
      <c r="H810" s="6" t="s">
        <v>5814</v>
      </c>
    </row>
    <row r="811" spans="1:8" ht="18.75" customHeight="1">
      <c r="A811" s="9"/>
      <c r="B811" s="74"/>
      <c r="C811" s="75"/>
      <c r="D811" s="6"/>
      <c r="E811" s="6"/>
      <c r="F811" s="6"/>
      <c r="G811" s="6"/>
      <c r="H811" s="6"/>
    </row>
    <row r="812" spans="1:8" ht="18.75" customHeight="1">
      <c r="A812" s="10" t="s">
        <v>820</v>
      </c>
      <c r="B812" s="64" t="s">
        <v>5815</v>
      </c>
      <c r="C812" s="65"/>
      <c r="D812" s="6"/>
      <c r="E812" s="6"/>
      <c r="F812" s="6"/>
      <c r="G812" s="6"/>
      <c r="H812" s="6"/>
    </row>
    <row r="813" spans="1:8" ht="18.75" customHeight="1">
      <c r="A813" s="10" t="s">
        <v>821</v>
      </c>
      <c r="B813" s="64" t="s">
        <v>5816</v>
      </c>
      <c r="C813" s="65"/>
      <c r="D813" s="6"/>
      <c r="E813" s="6"/>
      <c r="F813" s="6"/>
      <c r="G813" s="6"/>
      <c r="H813" s="6"/>
    </row>
    <row r="814" spans="1:8" ht="18.75" customHeight="1">
      <c r="A814" s="10" t="s">
        <v>822</v>
      </c>
      <c r="B814" s="64" t="s">
        <v>5817</v>
      </c>
      <c r="C814" s="65"/>
      <c r="D814" s="6"/>
      <c r="E814" s="6"/>
      <c r="F814" s="6"/>
      <c r="G814" s="6"/>
      <c r="H814" s="6"/>
    </row>
    <row r="815" spans="1:8" ht="18.75" customHeight="1">
      <c r="A815" s="10" t="s">
        <v>823</v>
      </c>
      <c r="B815" s="64" t="s">
        <v>5818</v>
      </c>
      <c r="C815" s="65"/>
      <c r="D815" s="6"/>
      <c r="E815" s="6"/>
      <c r="F815" s="6"/>
      <c r="G815" s="6"/>
      <c r="H815" s="6"/>
    </row>
    <row r="816" spans="1:8" ht="18.75" customHeight="1">
      <c r="A816" s="10"/>
      <c r="B816" s="62"/>
      <c r="C816" s="63"/>
      <c r="D816" s="6"/>
      <c r="E816" s="6"/>
      <c r="F816" s="6"/>
      <c r="G816" s="6"/>
      <c r="H816" s="6"/>
    </row>
    <row r="817" spans="1:8" ht="18.75" customHeight="1" thickBot="1">
      <c r="A817" s="10"/>
      <c r="B817" s="66"/>
      <c r="C817" s="67"/>
      <c r="D817" s="6"/>
      <c r="E817" s="6"/>
      <c r="F817" s="6"/>
      <c r="G817" s="6"/>
      <c r="H817" s="6"/>
    </row>
    <row r="818" spans="1:8" ht="18.75" customHeight="1" thickBot="1">
      <c r="A818" s="11" t="s">
        <v>3253</v>
      </c>
      <c r="B818" s="25"/>
      <c r="C818" s="7"/>
      <c r="D818" s="6"/>
      <c r="E818" s="6"/>
      <c r="F818" s="6"/>
      <c r="G818" s="6"/>
      <c r="H818" s="6"/>
    </row>
    <row r="819" spans="1:8" ht="18.75" customHeight="1">
      <c r="A819" s="10" t="s">
        <v>3254</v>
      </c>
      <c r="B819" s="34" t="str">
        <f>_xlfn.LET(_xlpm.inp,$B$818,_xlpm.nInp,_xlfn.LET(_xlpm.raw,UPPER(TRIM($B$818)),_xlpm.clean,SUBSTITUTE(SUBSTITUTE(SUBSTITUTE(SUBSTITUTE(SUBSTITUTE(_xlpm.raw,"，",","),"、",","),"；",","),"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19" s="19"/>
      <c r="D819" s="6"/>
      <c r="E819" s="6"/>
      <c r="F819" s="6"/>
      <c r="G819" s="6"/>
      <c r="H819" s="6"/>
    </row>
    <row r="820" spans="1:8" ht="18.75" customHeight="1">
      <c r="A820" s="10" t="s">
        <v>3255</v>
      </c>
      <c r="B820" s="35" t="str">
        <f>_xlfn.LET(_xlpm.inp,$B$818,_xlpm.nStd,_xlfn.LET(_xlpm.raw,UPPER(TRIM($G$810)),_xlpm.clean,SUBSTITUTE(SUBSTITUTE(SUBSTITUTE(SUBSTITUTE(SUBSTITUTE(_xlpm.raw,"，",","),"、",","),"；",","),"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20" s="18"/>
      <c r="D820" s="6"/>
      <c r="E820" s="6"/>
      <c r="F820" s="6"/>
      <c r="G820" s="6"/>
      <c r="H820" s="6"/>
    </row>
    <row r="821" spans="1:8" ht="18.75" customHeight="1">
      <c r="A821" s="37" t="s">
        <v>3256</v>
      </c>
      <c r="B821" s="52" t="str">
        <f>_xlfn.LET(_xlpm.inp,$B$818,_xlpm.p,$H$810,IF(OR(LEN(TRIM(_xlpm.inp))=0,LEN(TRIM(_xlpm.p))=0,_xlpm.p=0),"",_xlpm.p))</f>
        <v/>
      </c>
      <c r="C821" s="53"/>
      <c r="D821" s="6"/>
      <c r="E821" s="6"/>
      <c r="F821" s="6"/>
      <c r="G821" s="6"/>
      <c r="H821" s="6"/>
    </row>
    <row r="822" spans="1:8" ht="18.75" customHeight="1" thickBot="1">
      <c r="A822" s="12"/>
      <c r="B822" s="54"/>
      <c r="C822" s="55"/>
      <c r="D822" s="6"/>
      <c r="E822" s="6"/>
      <c r="F822" s="6"/>
      <c r="G822" s="6"/>
      <c r="H822" s="6"/>
    </row>
    <row r="823" spans="1:8" ht="58.5" customHeight="1" thickTop="1" thickBot="1">
      <c r="A823" s="8" t="s">
        <v>5389</v>
      </c>
      <c r="B823" s="56" t="s">
        <v>5819</v>
      </c>
      <c r="C823" s="73"/>
      <c r="D823" s="6"/>
      <c r="E823" s="6"/>
      <c r="F823" s="6">
        <v>664</v>
      </c>
      <c r="G823" s="6" t="s">
        <v>16</v>
      </c>
      <c r="H823" s="6" t="s">
        <v>5820</v>
      </c>
    </row>
    <row r="824" spans="1:8" ht="18.75" customHeight="1">
      <c r="A824" s="9"/>
      <c r="B824" s="74"/>
      <c r="C824" s="75"/>
      <c r="D824" s="6"/>
      <c r="E824" s="6"/>
      <c r="F824" s="6"/>
      <c r="G824" s="6"/>
      <c r="H824" s="6"/>
    </row>
    <row r="825" spans="1:8" ht="18.75" customHeight="1">
      <c r="A825" s="10" t="s">
        <v>820</v>
      </c>
      <c r="B825" s="64" t="s">
        <v>5821</v>
      </c>
      <c r="C825" s="65"/>
      <c r="D825" s="6"/>
      <c r="E825" s="6"/>
      <c r="F825" s="6"/>
      <c r="G825" s="6"/>
      <c r="H825" s="6"/>
    </row>
    <row r="826" spans="1:8" ht="18.75" customHeight="1">
      <c r="A826" s="10" t="s">
        <v>821</v>
      </c>
      <c r="B826" s="64" t="s">
        <v>5822</v>
      </c>
      <c r="C826" s="65"/>
      <c r="D826" s="6"/>
      <c r="E826" s="6"/>
      <c r="F826" s="6"/>
      <c r="G826" s="6"/>
      <c r="H826" s="6"/>
    </row>
    <row r="827" spans="1:8" ht="18.75" customHeight="1">
      <c r="A827" s="10" t="s">
        <v>822</v>
      </c>
      <c r="B827" s="64" t="s">
        <v>5823</v>
      </c>
      <c r="C827" s="65"/>
      <c r="D827" s="6"/>
      <c r="E827" s="6"/>
      <c r="F827" s="6"/>
      <c r="G827" s="6"/>
      <c r="H827" s="6"/>
    </row>
    <row r="828" spans="1:8" ht="18.75" customHeight="1">
      <c r="A828" s="10" t="s">
        <v>823</v>
      </c>
      <c r="B828" s="64" t="s">
        <v>5824</v>
      </c>
      <c r="C828" s="65"/>
      <c r="D828" s="6"/>
      <c r="E828" s="6"/>
      <c r="F828" s="6"/>
      <c r="G828" s="6"/>
      <c r="H828" s="6"/>
    </row>
    <row r="829" spans="1:8" ht="18.75" customHeight="1">
      <c r="A829" s="10"/>
      <c r="B829" s="62"/>
      <c r="C829" s="63"/>
      <c r="D829" s="6"/>
      <c r="E829" s="6"/>
      <c r="F829" s="6"/>
      <c r="G829" s="6"/>
      <c r="H829" s="6"/>
    </row>
    <row r="830" spans="1:8" ht="18.75" customHeight="1" thickBot="1">
      <c r="A830" s="10"/>
      <c r="B830" s="66"/>
      <c r="C830" s="67"/>
      <c r="D830" s="6"/>
      <c r="E830" s="6"/>
      <c r="F830" s="6"/>
      <c r="G830" s="6"/>
      <c r="H830" s="6"/>
    </row>
    <row r="831" spans="1:8" ht="18.75" customHeight="1" thickBot="1">
      <c r="A831" s="11" t="s">
        <v>3253</v>
      </c>
      <c r="B831" s="25"/>
      <c r="C831" s="7"/>
      <c r="D831" s="6"/>
      <c r="E831" s="6"/>
      <c r="F831" s="6"/>
      <c r="G831" s="6"/>
      <c r="H831" s="6"/>
    </row>
    <row r="832" spans="1:8" ht="18.75" customHeight="1">
      <c r="A832" s="10" t="s">
        <v>3254</v>
      </c>
      <c r="B832" s="34" t="str">
        <f>_xlfn.LET(_xlpm.inp,$B$831,_xlpm.nInp,_xlfn.LET(_xlpm.raw,UPPER(TRIM($B$831)),_xlpm.clean,SUBSTITUTE(SUBSTITUTE(SUBSTITUTE(SUBSTITUTE(SUBSTITUTE(_xlpm.raw,"，",","),"、",","),"；",","),"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32" s="19"/>
      <c r="D832" s="6"/>
      <c r="E832" s="6"/>
      <c r="F832" s="6"/>
      <c r="G832" s="6"/>
      <c r="H832" s="6"/>
    </row>
    <row r="833" spans="1:8" ht="18.75" customHeight="1">
      <c r="A833" s="10" t="s">
        <v>3255</v>
      </c>
      <c r="B833" s="35" t="str">
        <f>_xlfn.LET(_xlpm.inp,$B$831,_xlpm.nStd,_xlfn.LET(_xlpm.raw,UPPER(TRIM($G$823)),_xlpm.clean,SUBSTITUTE(SUBSTITUTE(SUBSTITUTE(SUBSTITUTE(SUBSTITUTE(_xlpm.raw,"，",","),"、",","),"；",","),"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33" s="18"/>
      <c r="D833" s="6"/>
      <c r="E833" s="6"/>
      <c r="F833" s="6"/>
      <c r="G833" s="6"/>
      <c r="H833" s="6"/>
    </row>
    <row r="834" spans="1:8" ht="18.75" customHeight="1">
      <c r="A834" s="37" t="s">
        <v>3256</v>
      </c>
      <c r="B834" s="52" t="str">
        <f>_xlfn.LET(_xlpm.inp,$B$831,_xlpm.p,$H$823,IF(OR(LEN(TRIM(_xlpm.inp))=0,LEN(TRIM(_xlpm.p))=0,_xlpm.p=0),"",_xlpm.p))</f>
        <v/>
      </c>
      <c r="C834" s="53"/>
      <c r="D834" s="6"/>
      <c r="E834" s="6"/>
      <c r="F834" s="6"/>
      <c r="G834" s="6"/>
      <c r="H834" s="6"/>
    </row>
    <row r="835" spans="1:8" ht="18.75" customHeight="1" thickBot="1">
      <c r="A835" s="12"/>
      <c r="B835" s="54"/>
      <c r="C835" s="55"/>
      <c r="D835" s="6"/>
      <c r="E835" s="6"/>
      <c r="F835" s="6"/>
      <c r="G835" s="6"/>
      <c r="H835" s="6"/>
    </row>
    <row r="836" spans="1:8" ht="58.5" customHeight="1" thickTop="1" thickBot="1">
      <c r="A836" s="8" t="s">
        <v>5390</v>
      </c>
      <c r="B836" s="56" t="s">
        <v>5825</v>
      </c>
      <c r="C836" s="73"/>
      <c r="D836" s="6"/>
      <c r="E836" s="6"/>
      <c r="F836" s="6">
        <v>665</v>
      </c>
      <c r="G836" s="6" t="s">
        <v>3509</v>
      </c>
      <c r="H836" s="6" t="s">
        <v>5826</v>
      </c>
    </row>
    <row r="837" spans="1:8" ht="18.75" customHeight="1">
      <c r="A837" s="9"/>
      <c r="B837" s="74"/>
      <c r="C837" s="75"/>
      <c r="D837" s="6"/>
      <c r="E837" s="6"/>
      <c r="F837" s="6"/>
      <c r="G837" s="6"/>
      <c r="H837" s="6"/>
    </row>
    <row r="838" spans="1:8" ht="18.75" customHeight="1">
      <c r="A838" s="10" t="s">
        <v>820</v>
      </c>
      <c r="B838" s="64" t="s">
        <v>5827</v>
      </c>
      <c r="C838" s="65"/>
      <c r="D838" s="6"/>
      <c r="E838" s="6"/>
      <c r="F838" s="6"/>
      <c r="G838" s="6"/>
      <c r="H838" s="6"/>
    </row>
    <row r="839" spans="1:8" ht="18.75" customHeight="1">
      <c r="A839" s="10" t="s">
        <v>821</v>
      </c>
      <c r="B839" s="64" t="s">
        <v>5828</v>
      </c>
      <c r="C839" s="65"/>
      <c r="D839" s="6"/>
      <c r="E839" s="6"/>
      <c r="F839" s="6"/>
      <c r="G839" s="6"/>
      <c r="H839" s="6"/>
    </row>
    <row r="840" spans="1:8" ht="18.75" customHeight="1">
      <c r="A840" s="10" t="s">
        <v>822</v>
      </c>
      <c r="B840" s="64" t="s">
        <v>5829</v>
      </c>
      <c r="C840" s="65"/>
      <c r="D840" s="6"/>
      <c r="E840" s="6"/>
      <c r="F840" s="6"/>
      <c r="G840" s="6"/>
      <c r="H840" s="6"/>
    </row>
    <row r="841" spans="1:8" ht="18.75" customHeight="1">
      <c r="A841" s="10" t="s">
        <v>823</v>
      </c>
      <c r="B841" s="64" t="s">
        <v>5830</v>
      </c>
      <c r="C841" s="65"/>
      <c r="D841" s="6"/>
      <c r="E841" s="6"/>
      <c r="F841" s="6"/>
      <c r="G841" s="6"/>
      <c r="H841" s="6"/>
    </row>
    <row r="842" spans="1:8" ht="18.75" customHeight="1">
      <c r="A842" s="10"/>
      <c r="B842" s="62"/>
      <c r="C842" s="63"/>
      <c r="D842" s="6"/>
      <c r="E842" s="6"/>
      <c r="F842" s="6"/>
      <c r="G842" s="6"/>
      <c r="H842" s="6"/>
    </row>
    <row r="843" spans="1:8" ht="18.75" customHeight="1" thickBot="1">
      <c r="A843" s="10"/>
      <c r="B843" s="66"/>
      <c r="C843" s="67"/>
      <c r="D843" s="6"/>
      <c r="E843" s="6"/>
      <c r="F843" s="6"/>
      <c r="G843" s="6"/>
      <c r="H843" s="6"/>
    </row>
    <row r="844" spans="1:8" ht="18.75" customHeight="1" thickBot="1">
      <c r="A844" s="11" t="s">
        <v>3253</v>
      </c>
      <c r="B844" s="25"/>
      <c r="C844" s="7"/>
      <c r="D844" s="6"/>
      <c r="E844" s="6"/>
      <c r="F844" s="6"/>
      <c r="G844" s="6"/>
      <c r="H844" s="6"/>
    </row>
    <row r="845" spans="1:8" ht="18.75" customHeight="1">
      <c r="A845" s="10" t="s">
        <v>3254</v>
      </c>
      <c r="B845" s="34" t="str">
        <f>_xlfn.LET(_xlpm.inp,$B$844,_xlpm.nInp,_xlfn.LET(_xlpm.raw,UPPER(TRIM($B$844)),_xlpm.clean,SUBSTITUTE(SUBSTITUTE(SUBSTITUTE(SUBSTITUTE(SUBSTITUTE(_xlpm.raw,"，",","),"、",","),"；",","),"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45" s="19"/>
      <c r="D845" s="6"/>
      <c r="E845" s="6"/>
      <c r="F845" s="6"/>
      <c r="G845" s="6"/>
      <c r="H845" s="6"/>
    </row>
    <row r="846" spans="1:8" ht="18.75" customHeight="1">
      <c r="A846" s="10" t="s">
        <v>3255</v>
      </c>
      <c r="B846" s="35" t="str">
        <f>_xlfn.LET(_xlpm.inp,$B$844,_xlpm.nStd,_xlfn.LET(_xlpm.raw,UPPER(TRIM($G$836)),_xlpm.clean,SUBSTITUTE(SUBSTITUTE(SUBSTITUTE(SUBSTITUTE(SUBSTITUTE(_xlpm.raw,"，",","),"、",","),"；",","),"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46" s="18"/>
      <c r="D846" s="6"/>
      <c r="E846" s="6"/>
      <c r="F846" s="6"/>
      <c r="G846" s="6"/>
      <c r="H846" s="6"/>
    </row>
    <row r="847" spans="1:8" ht="18.75" customHeight="1">
      <c r="A847" s="37" t="s">
        <v>3256</v>
      </c>
      <c r="B847" s="52" t="str">
        <f>_xlfn.LET(_xlpm.inp,$B$844,_xlpm.p,$H$836,IF(OR(LEN(TRIM(_xlpm.inp))=0,LEN(TRIM(_xlpm.p))=0,_xlpm.p=0),"",_xlpm.p))</f>
        <v/>
      </c>
      <c r="C847" s="53"/>
      <c r="D847" s="6"/>
      <c r="E847" s="6"/>
      <c r="F847" s="6"/>
      <c r="G847" s="6"/>
      <c r="H847" s="6"/>
    </row>
    <row r="848" spans="1:8" ht="18.75" customHeight="1" thickBot="1">
      <c r="A848" s="12"/>
      <c r="B848" s="54"/>
      <c r="C848" s="55"/>
      <c r="D848" s="6"/>
      <c r="E848" s="6"/>
      <c r="F848" s="6"/>
      <c r="G848" s="6"/>
      <c r="H848" s="6"/>
    </row>
    <row r="849" spans="1:8" ht="58.5" customHeight="1" thickTop="1" thickBot="1">
      <c r="A849" s="8" t="s">
        <v>5391</v>
      </c>
      <c r="B849" s="56" t="s">
        <v>5831</v>
      </c>
      <c r="C849" s="73"/>
      <c r="D849" s="6"/>
      <c r="E849" s="6"/>
      <c r="F849" s="6">
        <v>666</v>
      </c>
      <c r="G849" s="6" t="s">
        <v>16</v>
      </c>
      <c r="H849" s="6"/>
    </row>
    <row r="850" spans="1:8" ht="18.75" customHeight="1">
      <c r="A850" s="9"/>
      <c r="B850" s="74"/>
      <c r="C850" s="75"/>
      <c r="D850" s="6"/>
      <c r="E850" s="6"/>
      <c r="F850" s="6"/>
      <c r="G850" s="6"/>
      <c r="H850" s="6"/>
    </row>
    <row r="851" spans="1:8" ht="18.75" customHeight="1">
      <c r="A851" s="10" t="s">
        <v>820</v>
      </c>
      <c r="B851" s="64" t="s">
        <v>5832</v>
      </c>
      <c r="C851" s="65"/>
      <c r="D851" s="6"/>
      <c r="E851" s="6"/>
      <c r="F851" s="6"/>
      <c r="G851" s="6"/>
      <c r="H851" s="6"/>
    </row>
    <row r="852" spans="1:8" ht="18.75" customHeight="1">
      <c r="A852" s="10" t="s">
        <v>821</v>
      </c>
      <c r="B852" s="64" t="s">
        <v>5833</v>
      </c>
      <c r="C852" s="65"/>
      <c r="D852" s="6"/>
      <c r="E852" s="6"/>
      <c r="F852" s="6"/>
      <c r="G852" s="6"/>
      <c r="H852" s="6"/>
    </row>
    <row r="853" spans="1:8" ht="18.75" customHeight="1">
      <c r="A853" s="10" t="s">
        <v>822</v>
      </c>
      <c r="B853" s="64" t="s">
        <v>5834</v>
      </c>
      <c r="C853" s="65"/>
      <c r="D853" s="6"/>
      <c r="E853" s="6"/>
      <c r="F853" s="6"/>
      <c r="G853" s="6"/>
      <c r="H853" s="6"/>
    </row>
    <row r="854" spans="1:8" ht="18.75" customHeight="1">
      <c r="A854" s="10" t="s">
        <v>823</v>
      </c>
      <c r="B854" s="64" t="s">
        <v>5835</v>
      </c>
      <c r="C854" s="65"/>
      <c r="D854" s="6"/>
      <c r="E854" s="6"/>
      <c r="F854" s="6"/>
      <c r="G854" s="6"/>
      <c r="H854" s="6"/>
    </row>
    <row r="855" spans="1:8" ht="18.75" customHeight="1">
      <c r="A855" s="10"/>
      <c r="B855" s="62"/>
      <c r="C855" s="63"/>
      <c r="D855" s="6"/>
      <c r="E855" s="6"/>
      <c r="F855" s="6"/>
      <c r="G855" s="6"/>
      <c r="H855" s="6"/>
    </row>
    <row r="856" spans="1:8" ht="18.75" customHeight="1" thickBot="1">
      <c r="A856" s="10"/>
      <c r="B856" s="66"/>
      <c r="C856" s="67"/>
      <c r="D856" s="6"/>
      <c r="E856" s="6"/>
      <c r="F856" s="6"/>
      <c r="G856" s="6"/>
      <c r="H856" s="6"/>
    </row>
    <row r="857" spans="1:8" ht="18.75" customHeight="1" thickBot="1">
      <c r="A857" s="11" t="s">
        <v>3253</v>
      </c>
      <c r="B857" s="25"/>
      <c r="C857" s="7"/>
      <c r="D857" s="6"/>
      <c r="E857" s="6"/>
      <c r="F857" s="6"/>
      <c r="G857" s="6"/>
      <c r="H857" s="6"/>
    </row>
    <row r="858" spans="1:8" ht="18.75" customHeight="1">
      <c r="A858" s="10" t="s">
        <v>3254</v>
      </c>
      <c r="B858" s="34" t="str">
        <f>_xlfn.LET(_xlpm.inp,$B$857,_xlpm.nInp,_xlfn.LET(_xlpm.raw,UPPER(TRIM($B$857)),_xlpm.clean,SUBSTITUTE(SUBSTITUTE(SUBSTITUTE(SUBSTITUTE(SUBSTITUTE(_xlpm.raw,"，",","),"、",","),"；",","),"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58" s="19"/>
      <c r="D858" s="6"/>
      <c r="E858" s="6"/>
      <c r="F858" s="6"/>
      <c r="G858" s="6"/>
      <c r="H858" s="6"/>
    </row>
    <row r="859" spans="1:8" ht="18.75" customHeight="1">
      <c r="A859" s="10" t="s">
        <v>3255</v>
      </c>
      <c r="B859" s="35" t="str">
        <f>_xlfn.LET(_xlpm.inp,$B$857,_xlpm.nStd,_xlfn.LET(_xlpm.raw,UPPER(TRIM($G$849)),_xlpm.clean,SUBSTITUTE(SUBSTITUTE(SUBSTITUTE(SUBSTITUTE(SUBSTITUTE(_xlpm.raw,"，",","),"、",","),"；",","),"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59" s="18"/>
      <c r="D859" s="6"/>
      <c r="E859" s="6"/>
      <c r="F859" s="6"/>
      <c r="G859" s="6"/>
      <c r="H859" s="6"/>
    </row>
    <row r="860" spans="1:8" ht="18.75" customHeight="1">
      <c r="A860" s="37" t="s">
        <v>3256</v>
      </c>
      <c r="B860" s="52" t="str">
        <f>_xlfn.LET(_xlpm.inp,$B$857,_xlpm.p,$H$849,IF(OR(LEN(TRIM(_xlpm.inp))=0,LEN(TRIM(_xlpm.p))=0,_xlpm.p=0),"",_xlpm.p))</f>
        <v/>
      </c>
      <c r="C860" s="53"/>
      <c r="D860" s="6"/>
      <c r="E860" s="6"/>
      <c r="F860" s="6"/>
      <c r="G860" s="6"/>
      <c r="H860" s="6"/>
    </row>
    <row r="861" spans="1:8" ht="18.75" customHeight="1" thickBot="1">
      <c r="A861" s="12"/>
      <c r="B861" s="54"/>
      <c r="C861" s="55"/>
      <c r="D861" s="6"/>
      <c r="E861" s="6"/>
      <c r="F861" s="6"/>
      <c r="G861" s="6"/>
      <c r="H861" s="6"/>
    </row>
    <row r="862" spans="1:8" ht="58.5" customHeight="1" thickTop="1" thickBot="1">
      <c r="A862" s="8" t="s">
        <v>5392</v>
      </c>
      <c r="B862" s="56" t="s">
        <v>5836</v>
      </c>
      <c r="C862" s="73"/>
      <c r="D862" s="6"/>
      <c r="E862" s="6"/>
      <c r="F862" s="6">
        <v>667</v>
      </c>
      <c r="G862" s="6" t="s">
        <v>16</v>
      </c>
      <c r="H862" s="6" t="s">
        <v>5837</v>
      </c>
    </row>
    <row r="863" spans="1:8" ht="18.75" customHeight="1">
      <c r="A863" s="9"/>
      <c r="B863" s="74"/>
      <c r="C863" s="75"/>
      <c r="D863" s="6"/>
      <c r="E863" s="6"/>
      <c r="F863" s="6"/>
      <c r="G863" s="6"/>
      <c r="H863" s="6"/>
    </row>
    <row r="864" spans="1:8" ht="18.75" customHeight="1">
      <c r="A864" s="10" t="s">
        <v>820</v>
      </c>
      <c r="B864" s="64" t="s">
        <v>5838</v>
      </c>
      <c r="C864" s="65"/>
      <c r="D864" s="6"/>
      <c r="E864" s="6"/>
      <c r="F864" s="6"/>
      <c r="G864" s="6"/>
      <c r="H864" s="6"/>
    </row>
    <row r="865" spans="1:8" ht="18.75" customHeight="1">
      <c r="A865" s="10" t="s">
        <v>821</v>
      </c>
      <c r="B865" s="64" t="s">
        <v>5839</v>
      </c>
      <c r="C865" s="65"/>
      <c r="D865" s="6"/>
      <c r="E865" s="6"/>
      <c r="F865" s="6"/>
      <c r="G865" s="6"/>
      <c r="H865" s="6"/>
    </row>
    <row r="866" spans="1:8" ht="18.75" customHeight="1">
      <c r="A866" s="10" t="s">
        <v>822</v>
      </c>
      <c r="B866" s="64" t="s">
        <v>5840</v>
      </c>
      <c r="C866" s="65"/>
      <c r="D866" s="6"/>
      <c r="E866" s="6"/>
      <c r="F866" s="6"/>
      <c r="G866" s="6"/>
      <c r="H866" s="6"/>
    </row>
    <row r="867" spans="1:8" ht="18.75" customHeight="1">
      <c r="A867" s="10" t="s">
        <v>823</v>
      </c>
      <c r="B867" s="64" t="s">
        <v>5841</v>
      </c>
      <c r="C867" s="65"/>
      <c r="D867" s="6"/>
      <c r="E867" s="6"/>
      <c r="F867" s="6"/>
      <c r="G867" s="6"/>
      <c r="H867" s="6"/>
    </row>
    <row r="868" spans="1:8" ht="18.75" customHeight="1">
      <c r="A868" s="10"/>
      <c r="B868" s="62"/>
      <c r="C868" s="63"/>
      <c r="D868" s="6"/>
      <c r="E868" s="6"/>
      <c r="F868" s="6"/>
      <c r="G868" s="6"/>
      <c r="H868" s="6"/>
    </row>
    <row r="869" spans="1:8" ht="18.75" customHeight="1" thickBot="1">
      <c r="A869" s="10"/>
      <c r="B869" s="66"/>
      <c r="C869" s="67"/>
      <c r="D869" s="6"/>
      <c r="E869" s="6"/>
      <c r="F869" s="6"/>
      <c r="G869" s="6"/>
      <c r="H869" s="6"/>
    </row>
    <row r="870" spans="1:8" ht="18.75" customHeight="1" thickBot="1">
      <c r="A870" s="11" t="s">
        <v>3253</v>
      </c>
      <c r="B870" s="25"/>
      <c r="C870" s="7"/>
      <c r="D870" s="6"/>
      <c r="E870" s="6"/>
      <c r="F870" s="6"/>
      <c r="G870" s="6"/>
      <c r="H870" s="6"/>
    </row>
    <row r="871" spans="1:8" ht="18.75" customHeight="1">
      <c r="A871" s="10" t="s">
        <v>3254</v>
      </c>
      <c r="B871" s="34" t="str">
        <f>_xlfn.LET(_xlpm.inp,$B$870,_xlpm.nInp,_xlfn.LET(_xlpm.raw,UPPER(TRIM($B$870)),_xlpm.clean,SUBSTITUTE(SUBSTITUTE(SUBSTITUTE(SUBSTITUTE(SUBSTITUTE(_xlpm.raw,"，",","),"、",","),"；",","),"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71" s="19"/>
      <c r="D871" s="6"/>
      <c r="E871" s="6"/>
      <c r="F871" s="6"/>
      <c r="G871" s="6"/>
      <c r="H871" s="6"/>
    </row>
    <row r="872" spans="1:8" ht="18.75" customHeight="1">
      <c r="A872" s="10" t="s">
        <v>3255</v>
      </c>
      <c r="B872" s="35" t="str">
        <f>_xlfn.LET(_xlpm.inp,$B$870,_xlpm.nStd,_xlfn.LET(_xlpm.raw,UPPER(TRIM($G$862)),_xlpm.clean,SUBSTITUTE(SUBSTITUTE(SUBSTITUTE(SUBSTITUTE(SUBSTITUTE(_xlpm.raw,"，",","),"、",","),"；",","),"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72" s="18"/>
      <c r="D872" s="6"/>
      <c r="E872" s="6"/>
      <c r="F872" s="6"/>
      <c r="G872" s="6"/>
      <c r="H872" s="6"/>
    </row>
    <row r="873" spans="1:8" ht="18.75" customHeight="1">
      <c r="A873" s="37" t="s">
        <v>3256</v>
      </c>
      <c r="B873" s="52" t="str">
        <f>_xlfn.LET(_xlpm.inp,$B$870,_xlpm.p,$H$862,IF(OR(LEN(TRIM(_xlpm.inp))=0,LEN(TRIM(_xlpm.p))=0,_xlpm.p=0),"",_xlpm.p))</f>
        <v/>
      </c>
      <c r="C873" s="53"/>
      <c r="D873" s="6"/>
      <c r="E873" s="6"/>
      <c r="F873" s="6"/>
      <c r="G873" s="6"/>
      <c r="H873" s="6"/>
    </row>
    <row r="874" spans="1:8" ht="18.75" customHeight="1" thickBot="1">
      <c r="A874" s="12"/>
      <c r="B874" s="54"/>
      <c r="C874" s="55"/>
      <c r="D874" s="6"/>
      <c r="E874" s="6"/>
      <c r="F874" s="6"/>
      <c r="G874" s="6"/>
      <c r="H874" s="6"/>
    </row>
    <row r="875" spans="1:8" ht="58.5" customHeight="1" thickTop="1" thickBot="1">
      <c r="A875" s="8" t="s">
        <v>5393</v>
      </c>
      <c r="B875" s="56" t="s">
        <v>5842</v>
      </c>
      <c r="C875" s="73"/>
      <c r="D875" s="6"/>
      <c r="E875" s="6"/>
      <c r="F875" s="6">
        <v>668</v>
      </c>
      <c r="G875" s="6" t="s">
        <v>16</v>
      </c>
      <c r="H875" s="6" t="s">
        <v>5843</v>
      </c>
    </row>
    <row r="876" spans="1:8" ht="18.75" customHeight="1">
      <c r="A876" s="9"/>
      <c r="B876" s="74"/>
      <c r="C876" s="75"/>
      <c r="D876" s="6"/>
      <c r="E876" s="6"/>
      <c r="F876" s="6"/>
      <c r="G876" s="6"/>
      <c r="H876" s="6"/>
    </row>
    <row r="877" spans="1:8" ht="18.75" customHeight="1">
      <c r="A877" s="10" t="s">
        <v>820</v>
      </c>
      <c r="B877" s="64" t="s">
        <v>5844</v>
      </c>
      <c r="C877" s="65"/>
      <c r="D877" s="6"/>
      <c r="E877" s="6"/>
      <c r="F877" s="6"/>
      <c r="G877" s="6"/>
      <c r="H877" s="6"/>
    </row>
    <row r="878" spans="1:8" ht="18.75" customHeight="1">
      <c r="A878" s="10" t="s">
        <v>821</v>
      </c>
      <c r="B878" s="64" t="s">
        <v>5845</v>
      </c>
      <c r="C878" s="65"/>
      <c r="D878" s="6"/>
      <c r="E878" s="6"/>
      <c r="F878" s="6"/>
      <c r="G878" s="6"/>
      <c r="H878" s="6"/>
    </row>
    <row r="879" spans="1:8" ht="18.75" customHeight="1">
      <c r="A879" s="10" t="s">
        <v>822</v>
      </c>
      <c r="B879" s="64" t="s">
        <v>5846</v>
      </c>
      <c r="C879" s="65"/>
      <c r="D879" s="6"/>
      <c r="E879" s="6"/>
      <c r="F879" s="6"/>
      <c r="G879" s="6"/>
      <c r="H879" s="6"/>
    </row>
    <row r="880" spans="1:8" ht="18.75" customHeight="1">
      <c r="A880" s="10" t="s">
        <v>823</v>
      </c>
      <c r="B880" s="64" t="s">
        <v>5847</v>
      </c>
      <c r="C880" s="65"/>
      <c r="D880" s="6"/>
      <c r="E880" s="6"/>
      <c r="F880" s="6"/>
      <c r="G880" s="6"/>
      <c r="H880" s="6"/>
    </row>
    <row r="881" spans="1:8" ht="18.75" customHeight="1">
      <c r="A881" s="10"/>
      <c r="B881" s="62"/>
      <c r="C881" s="63"/>
      <c r="D881" s="6"/>
      <c r="E881" s="6"/>
      <c r="F881" s="6"/>
      <c r="G881" s="6"/>
      <c r="H881" s="6"/>
    </row>
    <row r="882" spans="1:8" ht="18.75" customHeight="1" thickBot="1">
      <c r="A882" s="10"/>
      <c r="B882" s="66"/>
      <c r="C882" s="67"/>
      <c r="D882" s="6"/>
      <c r="E882" s="6"/>
      <c r="F882" s="6"/>
      <c r="G882" s="6"/>
      <c r="H882" s="6"/>
    </row>
    <row r="883" spans="1:8" ht="18.75" customHeight="1" thickBot="1">
      <c r="A883" s="11" t="s">
        <v>3253</v>
      </c>
      <c r="B883" s="25"/>
      <c r="C883" s="7"/>
      <c r="D883" s="6"/>
      <c r="E883" s="6"/>
      <c r="F883" s="6"/>
      <c r="G883" s="6"/>
      <c r="H883" s="6"/>
    </row>
    <row r="884" spans="1:8" ht="18.75" customHeight="1">
      <c r="A884" s="10" t="s">
        <v>3254</v>
      </c>
      <c r="B884" s="34" t="str">
        <f>_xlfn.LET(_xlpm.inp,$B$883,_xlpm.nInp,_xlfn.LET(_xlpm.raw,UPPER(TRIM($B$883)),_xlpm.clean,SUBSTITUTE(SUBSTITUTE(SUBSTITUTE(SUBSTITUTE(SUBSTITUTE(_xlpm.raw,"，",","),"、",","),"；",","),"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84" s="19"/>
      <c r="D884" s="6"/>
      <c r="E884" s="6"/>
      <c r="F884" s="6"/>
      <c r="G884" s="6"/>
      <c r="H884" s="6"/>
    </row>
    <row r="885" spans="1:8" ht="18.75" customHeight="1">
      <c r="A885" s="10" t="s">
        <v>3255</v>
      </c>
      <c r="B885" s="35" t="str">
        <f>_xlfn.LET(_xlpm.inp,$B$883,_xlpm.nStd,_xlfn.LET(_xlpm.raw,UPPER(TRIM($G$875)),_xlpm.clean,SUBSTITUTE(SUBSTITUTE(SUBSTITUTE(SUBSTITUTE(SUBSTITUTE(_xlpm.raw,"，",","),"、",","),"；",","),"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85" s="18"/>
      <c r="D885" s="6"/>
      <c r="E885" s="6"/>
      <c r="F885" s="6"/>
      <c r="G885" s="6"/>
      <c r="H885" s="6"/>
    </row>
    <row r="886" spans="1:8" ht="18.75" customHeight="1">
      <c r="A886" s="37" t="s">
        <v>3256</v>
      </c>
      <c r="B886" s="52" t="str">
        <f>_xlfn.LET(_xlpm.inp,$B$883,_xlpm.p,$H$875,IF(OR(LEN(TRIM(_xlpm.inp))=0,LEN(TRIM(_xlpm.p))=0,_xlpm.p=0),"",_xlpm.p))</f>
        <v/>
      </c>
      <c r="C886" s="53"/>
      <c r="D886" s="6"/>
      <c r="E886" s="6"/>
      <c r="F886" s="6"/>
      <c r="G886" s="6"/>
      <c r="H886" s="6"/>
    </row>
    <row r="887" spans="1:8" ht="18.75" customHeight="1" thickBot="1">
      <c r="A887" s="12"/>
      <c r="B887" s="54"/>
      <c r="C887" s="55"/>
      <c r="D887" s="6"/>
      <c r="E887" s="6"/>
      <c r="F887" s="6"/>
      <c r="G887" s="6"/>
      <c r="H887" s="6"/>
    </row>
    <row r="888" spans="1:8" ht="58.5" customHeight="1" thickTop="1" thickBot="1">
      <c r="A888" s="8" t="s">
        <v>5394</v>
      </c>
      <c r="B888" s="56" t="s">
        <v>5848</v>
      </c>
      <c r="C888" s="73"/>
      <c r="D888" s="6"/>
      <c r="E888" s="6"/>
      <c r="F888" s="6">
        <v>669</v>
      </c>
      <c r="G888" s="6" t="s">
        <v>14</v>
      </c>
      <c r="H888" s="6" t="s">
        <v>5849</v>
      </c>
    </row>
    <row r="889" spans="1:8" ht="18.75" customHeight="1">
      <c r="A889" s="9"/>
      <c r="B889" s="74"/>
      <c r="C889" s="75"/>
      <c r="D889" s="6"/>
      <c r="E889" s="6"/>
      <c r="F889" s="6"/>
      <c r="G889" s="6"/>
      <c r="H889" s="6"/>
    </row>
    <row r="890" spans="1:8" ht="18.75" customHeight="1">
      <c r="A890" s="10" t="s">
        <v>820</v>
      </c>
      <c r="B890" s="64" t="s">
        <v>5850</v>
      </c>
      <c r="C890" s="65"/>
      <c r="D890" s="6"/>
      <c r="E890" s="6"/>
      <c r="F890" s="6"/>
      <c r="G890" s="6"/>
      <c r="H890" s="6"/>
    </row>
    <row r="891" spans="1:8" ht="18.75" customHeight="1">
      <c r="A891" s="10" t="s">
        <v>821</v>
      </c>
      <c r="B891" s="64" t="s">
        <v>5851</v>
      </c>
      <c r="C891" s="65"/>
      <c r="D891" s="6"/>
      <c r="E891" s="6"/>
      <c r="F891" s="6"/>
      <c r="G891" s="6"/>
      <c r="H891" s="6"/>
    </row>
    <row r="892" spans="1:8" ht="18.75" customHeight="1">
      <c r="A892" s="10" t="s">
        <v>822</v>
      </c>
      <c r="B892" s="64" t="s">
        <v>5852</v>
      </c>
      <c r="C892" s="65"/>
      <c r="D892" s="6"/>
      <c r="E892" s="6"/>
      <c r="F892" s="6"/>
      <c r="G892" s="6"/>
      <c r="H892" s="6"/>
    </row>
    <row r="893" spans="1:8" ht="18.75" customHeight="1">
      <c r="A893" s="10" t="s">
        <v>823</v>
      </c>
      <c r="B893" s="64" t="s">
        <v>5853</v>
      </c>
      <c r="C893" s="65"/>
      <c r="D893" s="6"/>
      <c r="E893" s="6"/>
      <c r="F893" s="6"/>
      <c r="G893" s="6"/>
      <c r="H893" s="6"/>
    </row>
    <row r="894" spans="1:8" ht="18.75" customHeight="1">
      <c r="A894" s="10"/>
      <c r="B894" s="62"/>
      <c r="C894" s="63"/>
      <c r="D894" s="6"/>
      <c r="E894" s="6"/>
      <c r="F894" s="6"/>
      <c r="G894" s="6"/>
      <c r="H894" s="6"/>
    </row>
    <row r="895" spans="1:8" ht="18.75" customHeight="1" thickBot="1">
      <c r="A895" s="10"/>
      <c r="B895" s="66"/>
      <c r="C895" s="67"/>
      <c r="D895" s="6"/>
      <c r="E895" s="6"/>
      <c r="F895" s="6"/>
      <c r="G895" s="6"/>
      <c r="H895" s="6"/>
    </row>
    <row r="896" spans="1:8" ht="18.75" customHeight="1" thickBot="1">
      <c r="A896" s="11" t="s">
        <v>3253</v>
      </c>
      <c r="B896" s="25"/>
      <c r="C896" s="7"/>
      <c r="D896" s="6"/>
      <c r="E896" s="6"/>
      <c r="F896" s="6"/>
      <c r="G896" s="6"/>
      <c r="H896" s="6"/>
    </row>
    <row r="897" spans="1:8" ht="18.75" customHeight="1">
      <c r="A897" s="10" t="s">
        <v>3254</v>
      </c>
      <c r="B897" s="34" t="str">
        <f>_xlfn.LET(_xlpm.inp,$B$896,_xlpm.nInp,_xlfn.LET(_xlpm.raw,UPPER(TRIM($B$896)),_xlpm.clean,SUBSTITUTE(SUBSTITUTE(SUBSTITUTE(SUBSTITUTE(SUBSTITUTE(_xlpm.raw,"，",","),"、",","),"；",","),"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97" s="19"/>
      <c r="D897" s="6"/>
      <c r="E897" s="6"/>
      <c r="F897" s="6"/>
      <c r="G897" s="6"/>
      <c r="H897" s="6"/>
    </row>
    <row r="898" spans="1:8" ht="18.75" customHeight="1">
      <c r="A898" s="10" t="s">
        <v>3255</v>
      </c>
      <c r="B898" s="35" t="str">
        <f>_xlfn.LET(_xlpm.inp,$B$896,_xlpm.nStd,_xlfn.LET(_xlpm.raw,UPPER(TRIM($G$888)),_xlpm.clean,SUBSTITUTE(SUBSTITUTE(SUBSTITUTE(SUBSTITUTE(SUBSTITUTE(_xlpm.raw,"，",","),"、",","),"；",","),"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98" s="18"/>
      <c r="D898" s="6"/>
      <c r="E898" s="6"/>
      <c r="F898" s="6"/>
      <c r="G898" s="6"/>
      <c r="H898" s="6"/>
    </row>
    <row r="899" spans="1:8" ht="18.75" customHeight="1">
      <c r="A899" s="37" t="s">
        <v>3256</v>
      </c>
      <c r="B899" s="52" t="str">
        <f>_xlfn.LET(_xlpm.inp,$B$896,_xlpm.p,$H$888,IF(OR(LEN(TRIM(_xlpm.inp))=0,LEN(TRIM(_xlpm.p))=0,_xlpm.p=0),"",_xlpm.p))</f>
        <v/>
      </c>
      <c r="C899" s="53"/>
      <c r="D899" s="6"/>
      <c r="E899" s="6"/>
      <c r="F899" s="6"/>
      <c r="G899" s="6"/>
      <c r="H899" s="6"/>
    </row>
    <row r="900" spans="1:8" ht="18.75" customHeight="1" thickBot="1">
      <c r="A900" s="12"/>
      <c r="B900" s="54"/>
      <c r="C900" s="55"/>
      <c r="D900" s="6"/>
      <c r="E900" s="6"/>
      <c r="F900" s="6"/>
      <c r="G900" s="6"/>
      <c r="H900" s="6"/>
    </row>
    <row r="901" spans="1:8" ht="58.5" customHeight="1" thickTop="1" thickBot="1">
      <c r="A901" s="8" t="s">
        <v>5395</v>
      </c>
      <c r="B901" s="56" t="s">
        <v>5854</v>
      </c>
      <c r="C901" s="73"/>
      <c r="D901" s="6"/>
      <c r="E901" s="6"/>
      <c r="F901" s="6">
        <v>670</v>
      </c>
      <c r="G901" s="6" t="s">
        <v>3566</v>
      </c>
      <c r="H901" s="6" t="s">
        <v>5855</v>
      </c>
    </row>
    <row r="902" spans="1:8" ht="18.75" customHeight="1">
      <c r="A902" s="9"/>
      <c r="B902" s="74"/>
      <c r="C902" s="75"/>
      <c r="D902" s="6"/>
      <c r="E902" s="6"/>
      <c r="F902" s="6"/>
      <c r="G902" s="6"/>
      <c r="H902" s="6"/>
    </row>
    <row r="903" spans="1:8" ht="18.75" customHeight="1">
      <c r="A903" s="10" t="s">
        <v>820</v>
      </c>
      <c r="B903" s="64" t="s">
        <v>5856</v>
      </c>
      <c r="C903" s="65"/>
      <c r="D903" s="6"/>
      <c r="E903" s="6"/>
      <c r="F903" s="6"/>
      <c r="G903" s="6"/>
      <c r="H903" s="6"/>
    </row>
    <row r="904" spans="1:8" ht="18.75" customHeight="1">
      <c r="A904" s="10" t="s">
        <v>821</v>
      </c>
      <c r="B904" s="64" t="s">
        <v>5857</v>
      </c>
      <c r="C904" s="65"/>
      <c r="D904" s="6"/>
      <c r="E904" s="6"/>
      <c r="F904" s="6"/>
      <c r="G904" s="6"/>
      <c r="H904" s="6"/>
    </row>
    <row r="905" spans="1:8" ht="18.75" customHeight="1">
      <c r="A905" s="10" t="s">
        <v>822</v>
      </c>
      <c r="B905" s="64" t="s">
        <v>5858</v>
      </c>
      <c r="C905" s="65"/>
      <c r="D905" s="6"/>
      <c r="E905" s="6"/>
      <c r="F905" s="6"/>
      <c r="G905" s="6"/>
      <c r="H905" s="6"/>
    </row>
    <row r="906" spans="1:8" ht="18.75" customHeight="1">
      <c r="A906" s="10" t="s">
        <v>823</v>
      </c>
      <c r="B906" s="64" t="s">
        <v>5859</v>
      </c>
      <c r="C906" s="65"/>
      <c r="D906" s="6"/>
      <c r="E906" s="6"/>
      <c r="F906" s="6"/>
      <c r="G906" s="6"/>
      <c r="H906" s="6"/>
    </row>
    <row r="907" spans="1:8" ht="18.75" customHeight="1">
      <c r="A907" s="10" t="s">
        <v>826</v>
      </c>
      <c r="B907" s="62" t="s">
        <v>5860</v>
      </c>
      <c r="C907" s="63"/>
      <c r="D907" s="6"/>
      <c r="E907" s="6"/>
      <c r="F907" s="6"/>
      <c r="G907" s="6"/>
      <c r="H907" s="6"/>
    </row>
    <row r="908" spans="1:8" ht="18.75" customHeight="1" thickBot="1">
      <c r="A908" s="10"/>
      <c r="B908" s="66"/>
      <c r="C908" s="67"/>
      <c r="D908" s="6"/>
      <c r="E908" s="6"/>
      <c r="F908" s="6"/>
      <c r="G908" s="6"/>
      <c r="H908" s="6"/>
    </row>
    <row r="909" spans="1:8" ht="18.75" customHeight="1" thickBot="1">
      <c r="A909" s="11" t="s">
        <v>3253</v>
      </c>
      <c r="B909" s="25"/>
      <c r="C909" s="7"/>
      <c r="D909" s="6"/>
      <c r="E909" s="6"/>
      <c r="F909" s="6"/>
      <c r="G909" s="6"/>
      <c r="H909" s="6"/>
    </row>
    <row r="910" spans="1:8" ht="18.75" customHeight="1">
      <c r="A910" s="10" t="s">
        <v>3254</v>
      </c>
      <c r="B910" s="34" t="str">
        <f>_xlfn.LET(_xlpm.inp,$B$909,_xlpm.nInp,_xlfn.LET(_xlpm.raw,UPPER(TRIM($B$909)),_xlpm.clean,SUBSTITUTE(SUBSTITUTE(SUBSTITUTE(SUBSTITUTE(SUBSTITUTE(_xlpm.raw,"，",","),"、",","),"；",","),"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0" s="19"/>
      <c r="D910" s="6"/>
      <c r="E910" s="6"/>
      <c r="F910" s="6"/>
      <c r="G910" s="6"/>
      <c r="H910" s="6"/>
    </row>
    <row r="911" spans="1:8" ht="18.75" customHeight="1">
      <c r="A911" s="10" t="s">
        <v>3255</v>
      </c>
      <c r="B911" s="35" t="str">
        <f>_xlfn.LET(_xlpm.inp,$B$909,_xlpm.nStd,_xlfn.LET(_xlpm.raw,UPPER(TRIM($G$901)),_xlpm.clean,SUBSTITUTE(SUBSTITUTE(SUBSTITUTE(SUBSTITUTE(SUBSTITUTE(_xlpm.raw,"，",","),"、",","),"；",","),"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11" s="18"/>
      <c r="D911" s="6"/>
      <c r="E911" s="6"/>
      <c r="F911" s="6"/>
      <c r="G911" s="6"/>
      <c r="H911" s="6"/>
    </row>
    <row r="912" spans="1:8" ht="18.75" customHeight="1">
      <c r="A912" s="37" t="s">
        <v>3256</v>
      </c>
      <c r="B912" s="52" t="str">
        <f>_xlfn.LET(_xlpm.inp,$B$909,_xlpm.p,$H$901,IF(OR(LEN(TRIM(_xlpm.inp))=0,LEN(TRIM(_xlpm.p))=0,_xlpm.p=0),"",_xlpm.p))</f>
        <v/>
      </c>
      <c r="C912" s="53"/>
      <c r="D912" s="6"/>
      <c r="E912" s="6"/>
      <c r="F912" s="6"/>
      <c r="G912" s="6"/>
      <c r="H912" s="6"/>
    </row>
    <row r="913" spans="1:8" ht="18.75" customHeight="1" thickBot="1">
      <c r="A913" s="12"/>
      <c r="B913" s="54"/>
      <c r="C913" s="55"/>
      <c r="D913" s="6"/>
      <c r="E913" s="6"/>
      <c r="F913" s="6"/>
      <c r="G913" s="6"/>
      <c r="H913" s="6"/>
    </row>
    <row r="914" spans="1:8" ht="58.5" customHeight="1" thickTop="1" thickBot="1">
      <c r="A914" s="8" t="s">
        <v>5396</v>
      </c>
      <c r="B914" s="56" t="s">
        <v>5861</v>
      </c>
      <c r="C914" s="73"/>
      <c r="D914" s="6"/>
      <c r="E914" s="6"/>
      <c r="F914" s="6">
        <v>671</v>
      </c>
      <c r="G914" s="6" t="s">
        <v>15</v>
      </c>
      <c r="H914" s="6" t="s">
        <v>5862</v>
      </c>
    </row>
    <row r="915" spans="1:8" ht="18.75" customHeight="1">
      <c r="A915" s="9"/>
      <c r="B915" s="74"/>
      <c r="C915" s="75"/>
      <c r="D915" s="6"/>
      <c r="E915" s="6"/>
      <c r="F915" s="6"/>
      <c r="G915" s="6"/>
      <c r="H915" s="6"/>
    </row>
    <row r="916" spans="1:8" ht="18.75" customHeight="1">
      <c r="A916" s="10" t="s">
        <v>820</v>
      </c>
      <c r="B916" s="64" t="s">
        <v>5863</v>
      </c>
      <c r="C916" s="65"/>
      <c r="D916" s="6"/>
      <c r="E916" s="6"/>
      <c r="F916" s="6"/>
      <c r="G916" s="6"/>
      <c r="H916" s="6"/>
    </row>
    <row r="917" spans="1:8" ht="18.75" customHeight="1">
      <c r="A917" s="10" t="s">
        <v>821</v>
      </c>
      <c r="B917" s="64" t="s">
        <v>5864</v>
      </c>
      <c r="C917" s="65"/>
      <c r="D917" s="6"/>
      <c r="E917" s="6"/>
      <c r="F917" s="6"/>
      <c r="G917" s="6"/>
      <c r="H917" s="6"/>
    </row>
    <row r="918" spans="1:8" ht="18.75" customHeight="1">
      <c r="A918" s="10" t="s">
        <v>822</v>
      </c>
      <c r="B918" s="64" t="s">
        <v>5865</v>
      </c>
      <c r="C918" s="65"/>
      <c r="D918" s="6"/>
      <c r="E918" s="6"/>
      <c r="F918" s="6"/>
      <c r="G918" s="6"/>
      <c r="H918" s="6"/>
    </row>
    <row r="919" spans="1:8" ht="18.75" customHeight="1">
      <c r="A919" s="10" t="s">
        <v>823</v>
      </c>
      <c r="B919" s="64" t="s">
        <v>5866</v>
      </c>
      <c r="C919" s="65"/>
      <c r="D919" s="6"/>
      <c r="E919" s="6"/>
      <c r="F919" s="6"/>
      <c r="G919" s="6"/>
      <c r="H919" s="6"/>
    </row>
    <row r="920" spans="1:8" ht="18.75" customHeight="1">
      <c r="A920" s="10"/>
      <c r="B920" s="62"/>
      <c r="C920" s="63"/>
      <c r="D920" s="6"/>
      <c r="E920" s="6"/>
      <c r="F920" s="6"/>
      <c r="G920" s="6"/>
      <c r="H920" s="6"/>
    </row>
    <row r="921" spans="1:8" ht="18.75" customHeight="1" thickBot="1">
      <c r="A921" s="10"/>
      <c r="B921" s="66"/>
      <c r="C921" s="67"/>
      <c r="D921" s="6"/>
      <c r="E921" s="6"/>
      <c r="F921" s="6"/>
      <c r="G921" s="6"/>
      <c r="H921" s="6"/>
    </row>
    <row r="922" spans="1:8" ht="18.75" customHeight="1" thickBot="1">
      <c r="A922" s="11" t="s">
        <v>3253</v>
      </c>
      <c r="B922" s="25"/>
      <c r="C922" s="7"/>
      <c r="D922" s="6"/>
      <c r="E922" s="6"/>
      <c r="F922" s="6"/>
      <c r="G922" s="6"/>
      <c r="H922" s="6"/>
    </row>
    <row r="923" spans="1:8" ht="18.75" customHeight="1">
      <c r="A923" s="10" t="s">
        <v>3254</v>
      </c>
      <c r="B923" s="34" t="str">
        <f>_xlfn.LET(_xlpm.inp,$B$922,_xlpm.nInp,_xlfn.LET(_xlpm.raw,UPPER(TRIM($B$922)),_xlpm.clean,SUBSTITUTE(SUBSTITUTE(SUBSTITUTE(SUBSTITUTE(SUBSTITUTE(_xlpm.raw,"，",","),"、",","),"；",","),"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23" s="19"/>
      <c r="D923" s="6"/>
      <c r="E923" s="6"/>
      <c r="F923" s="6"/>
      <c r="G923" s="6"/>
      <c r="H923" s="6"/>
    </row>
    <row r="924" spans="1:8" ht="18.75" customHeight="1">
      <c r="A924" s="10" t="s">
        <v>3255</v>
      </c>
      <c r="B924" s="35" t="str">
        <f>_xlfn.LET(_xlpm.inp,$B$922,_xlpm.nStd,_xlfn.LET(_xlpm.raw,UPPER(TRIM($G$914)),_xlpm.clean,SUBSTITUTE(SUBSTITUTE(SUBSTITUTE(SUBSTITUTE(SUBSTITUTE(_xlpm.raw,"，",","),"、",","),"；",","),"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4" s="18"/>
      <c r="D924" s="6"/>
      <c r="E924" s="6"/>
      <c r="F924" s="6"/>
      <c r="G924" s="6"/>
      <c r="H924" s="6"/>
    </row>
    <row r="925" spans="1:8" ht="18.75" customHeight="1">
      <c r="A925" s="37" t="s">
        <v>3256</v>
      </c>
      <c r="B925" s="52" t="str">
        <f>_xlfn.LET(_xlpm.inp,$B$922,_xlpm.p,$H$914,IF(OR(LEN(TRIM(_xlpm.inp))=0,LEN(TRIM(_xlpm.p))=0,_xlpm.p=0),"",_xlpm.p))</f>
        <v/>
      </c>
      <c r="C925" s="53"/>
      <c r="D925" s="6"/>
      <c r="E925" s="6"/>
      <c r="F925" s="6"/>
      <c r="G925" s="6"/>
      <c r="H925" s="6"/>
    </row>
    <row r="926" spans="1:8" ht="18.75" customHeight="1" thickBot="1">
      <c r="A926" s="12"/>
      <c r="B926" s="54"/>
      <c r="C926" s="55"/>
      <c r="D926" s="6"/>
      <c r="E926" s="6"/>
      <c r="F926" s="6"/>
      <c r="G926" s="6"/>
      <c r="H926" s="6"/>
    </row>
    <row r="927" spans="1:8" ht="58.5" customHeight="1" thickTop="1" thickBot="1">
      <c r="A927" s="8" t="s">
        <v>5397</v>
      </c>
      <c r="B927" s="56" t="s">
        <v>5867</v>
      </c>
      <c r="C927" s="73"/>
      <c r="D927" s="6"/>
      <c r="E927" s="6"/>
      <c r="F927" s="6">
        <v>672</v>
      </c>
      <c r="G927" s="6" t="s">
        <v>17</v>
      </c>
      <c r="H927" s="6" t="s">
        <v>5868</v>
      </c>
    </row>
    <row r="928" spans="1:8" ht="18.75" customHeight="1">
      <c r="A928" s="9"/>
      <c r="B928" s="74"/>
      <c r="C928" s="75"/>
      <c r="D928" s="6"/>
      <c r="E928" s="6"/>
      <c r="F928" s="6"/>
      <c r="G928" s="6"/>
      <c r="H928" s="6"/>
    </row>
    <row r="929" spans="1:8" ht="18.75" customHeight="1">
      <c r="A929" s="10" t="s">
        <v>820</v>
      </c>
      <c r="B929" s="64" t="s">
        <v>5869</v>
      </c>
      <c r="C929" s="65"/>
      <c r="D929" s="6"/>
      <c r="E929" s="6"/>
      <c r="F929" s="6"/>
      <c r="G929" s="6"/>
      <c r="H929" s="6"/>
    </row>
    <row r="930" spans="1:8" ht="18.75" customHeight="1">
      <c r="A930" s="10" t="s">
        <v>821</v>
      </c>
      <c r="B930" s="64" t="s">
        <v>5870</v>
      </c>
      <c r="C930" s="65"/>
      <c r="D930" s="6"/>
      <c r="E930" s="6"/>
      <c r="F930" s="6"/>
      <c r="G930" s="6"/>
      <c r="H930" s="6"/>
    </row>
    <row r="931" spans="1:8" ht="18.75" customHeight="1">
      <c r="A931" s="10" t="s">
        <v>822</v>
      </c>
      <c r="B931" s="64" t="s">
        <v>5871</v>
      </c>
      <c r="C931" s="65"/>
      <c r="D931" s="6"/>
      <c r="E931" s="6"/>
      <c r="F931" s="6"/>
      <c r="G931" s="6"/>
      <c r="H931" s="6"/>
    </row>
    <row r="932" spans="1:8" ht="18.75" customHeight="1">
      <c r="A932" s="10" t="s">
        <v>823</v>
      </c>
      <c r="B932" s="64" t="s">
        <v>5872</v>
      </c>
      <c r="C932" s="65"/>
      <c r="D932" s="6"/>
      <c r="E932" s="6"/>
      <c r="F932" s="6"/>
      <c r="G932" s="6"/>
      <c r="H932" s="6"/>
    </row>
    <row r="933" spans="1:8" ht="18.75" customHeight="1">
      <c r="A933" s="10"/>
      <c r="B933" s="62"/>
      <c r="C933" s="63"/>
      <c r="D933" s="6"/>
      <c r="E933" s="6"/>
      <c r="F933" s="6"/>
      <c r="G933" s="6"/>
      <c r="H933" s="6"/>
    </row>
    <row r="934" spans="1:8" ht="18.75" customHeight="1" thickBot="1">
      <c r="A934" s="10"/>
      <c r="B934" s="66"/>
      <c r="C934" s="67"/>
      <c r="D934" s="6"/>
      <c r="E934" s="6"/>
      <c r="F934" s="6"/>
      <c r="G934" s="6"/>
      <c r="H934" s="6"/>
    </row>
    <row r="935" spans="1:8" ht="18.75" customHeight="1" thickBot="1">
      <c r="A935" s="11" t="s">
        <v>3253</v>
      </c>
      <c r="B935" s="25"/>
      <c r="C935" s="7"/>
      <c r="D935" s="6"/>
      <c r="E935" s="6"/>
      <c r="F935" s="6"/>
      <c r="G935" s="6"/>
      <c r="H935" s="6"/>
    </row>
    <row r="936" spans="1:8" ht="18.75" customHeight="1">
      <c r="A936" s="10" t="s">
        <v>3254</v>
      </c>
      <c r="B936" s="34" t="str">
        <f>_xlfn.LET(_xlpm.inp,$B$935,_xlpm.nInp,_xlfn.LET(_xlpm.raw,UPPER(TRIM($B$935)),_xlpm.clean,SUBSTITUTE(SUBSTITUTE(SUBSTITUTE(SUBSTITUTE(SUBSTITUTE(_xlpm.raw,"，",","),"、",","),"；",","),"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36" s="19"/>
      <c r="D936" s="6"/>
      <c r="E936" s="6"/>
      <c r="F936" s="6"/>
      <c r="G936" s="6"/>
      <c r="H936" s="6"/>
    </row>
    <row r="937" spans="1:8" ht="18.75" customHeight="1">
      <c r="A937" s="10" t="s">
        <v>3255</v>
      </c>
      <c r="B937" s="35" t="str">
        <f>_xlfn.LET(_xlpm.inp,$B$935,_xlpm.nStd,_xlfn.LET(_xlpm.raw,UPPER(TRIM($G$927)),_xlpm.clean,SUBSTITUTE(SUBSTITUTE(SUBSTITUTE(SUBSTITUTE(SUBSTITUTE(_xlpm.raw,"，",","),"、",","),"；",","),"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37" s="18"/>
      <c r="D937" s="6"/>
      <c r="E937" s="6"/>
      <c r="F937" s="6"/>
      <c r="G937" s="6"/>
      <c r="H937" s="6"/>
    </row>
    <row r="938" spans="1:8" ht="18.75" customHeight="1">
      <c r="A938" s="37" t="s">
        <v>3256</v>
      </c>
      <c r="B938" s="52" t="str">
        <f>_xlfn.LET(_xlpm.inp,$B$935,_xlpm.p,$H$927,IF(OR(LEN(TRIM(_xlpm.inp))=0,LEN(TRIM(_xlpm.p))=0,_xlpm.p=0),"",_xlpm.p))</f>
        <v/>
      </c>
      <c r="C938" s="53"/>
      <c r="D938" s="6"/>
      <c r="E938" s="6"/>
      <c r="F938" s="6"/>
      <c r="G938" s="6"/>
      <c r="H938" s="6"/>
    </row>
    <row r="939" spans="1:8" ht="18.75" customHeight="1" thickBot="1">
      <c r="A939" s="12"/>
      <c r="B939" s="54"/>
      <c r="C939" s="55"/>
      <c r="D939" s="6"/>
      <c r="E939" s="6"/>
      <c r="F939" s="6"/>
      <c r="G939" s="6"/>
      <c r="H939" s="6"/>
    </row>
    <row r="940" spans="1:8" ht="58.5" customHeight="1" thickTop="1" thickBot="1">
      <c r="A940" s="8" t="s">
        <v>5398</v>
      </c>
      <c r="B940" s="56" t="s">
        <v>5873</v>
      </c>
      <c r="C940" s="73"/>
      <c r="D940" s="6"/>
      <c r="E940" s="6"/>
      <c r="F940" s="6">
        <v>673</v>
      </c>
      <c r="G940" s="6" t="s">
        <v>16</v>
      </c>
      <c r="H940" s="6" t="s">
        <v>5874</v>
      </c>
    </row>
    <row r="941" spans="1:8" ht="18.75" customHeight="1">
      <c r="A941" s="9"/>
      <c r="B941" s="74"/>
      <c r="C941" s="75"/>
      <c r="D941" s="6"/>
      <c r="E941" s="6"/>
      <c r="F941" s="6"/>
      <c r="G941" s="6"/>
      <c r="H941" s="6"/>
    </row>
    <row r="942" spans="1:8" ht="18.75" customHeight="1">
      <c r="A942" s="10" t="s">
        <v>820</v>
      </c>
      <c r="B942" s="64" t="s">
        <v>5875</v>
      </c>
      <c r="C942" s="65"/>
      <c r="D942" s="6"/>
      <c r="E942" s="6"/>
      <c r="F942" s="6"/>
      <c r="G942" s="6"/>
      <c r="H942" s="6"/>
    </row>
    <row r="943" spans="1:8" ht="18.75" customHeight="1">
      <c r="A943" s="10" t="s">
        <v>821</v>
      </c>
      <c r="B943" s="64" t="s">
        <v>5876</v>
      </c>
      <c r="C943" s="65"/>
      <c r="D943" s="6"/>
      <c r="E943" s="6"/>
      <c r="F943" s="6"/>
      <c r="G943" s="6"/>
      <c r="H943" s="6"/>
    </row>
    <row r="944" spans="1:8" ht="18.75" customHeight="1">
      <c r="A944" s="10" t="s">
        <v>822</v>
      </c>
      <c r="B944" s="64" t="s">
        <v>5877</v>
      </c>
      <c r="C944" s="65"/>
      <c r="D944" s="6"/>
      <c r="E944" s="6"/>
      <c r="F944" s="6"/>
      <c r="G944" s="6"/>
      <c r="H944" s="6"/>
    </row>
    <row r="945" spans="1:8" ht="18.75" customHeight="1">
      <c r="A945" s="10" t="s">
        <v>823</v>
      </c>
      <c r="B945" s="64" t="s">
        <v>5878</v>
      </c>
      <c r="C945" s="65"/>
      <c r="D945" s="6"/>
      <c r="E945" s="6"/>
      <c r="F945" s="6"/>
      <c r="G945" s="6"/>
      <c r="H945" s="6"/>
    </row>
    <row r="946" spans="1:8" ht="18.75" customHeight="1">
      <c r="A946" s="10"/>
      <c r="B946" s="62"/>
      <c r="C946" s="63"/>
      <c r="D946" s="6"/>
      <c r="E946" s="6"/>
      <c r="F946" s="6"/>
      <c r="G946" s="6"/>
      <c r="H946" s="6"/>
    </row>
    <row r="947" spans="1:8" ht="18.75" customHeight="1" thickBot="1">
      <c r="A947" s="10"/>
      <c r="B947" s="66"/>
      <c r="C947" s="67"/>
      <c r="D947" s="6"/>
      <c r="E947" s="6"/>
      <c r="F947" s="6"/>
      <c r="G947" s="6"/>
      <c r="H947" s="6"/>
    </row>
    <row r="948" spans="1:8" ht="18.75" customHeight="1" thickBot="1">
      <c r="A948" s="11" t="s">
        <v>3253</v>
      </c>
      <c r="B948" s="25"/>
      <c r="C948" s="7"/>
      <c r="D948" s="6"/>
      <c r="E948" s="6"/>
      <c r="F948" s="6"/>
      <c r="G948" s="6"/>
      <c r="H948" s="6"/>
    </row>
    <row r="949" spans="1:8" ht="18.75" customHeight="1">
      <c r="A949" s="10" t="s">
        <v>3254</v>
      </c>
      <c r="B949" s="34" t="str">
        <f>_xlfn.LET(_xlpm.inp,$B$948,_xlpm.nInp,_xlfn.LET(_xlpm.raw,UPPER(TRIM($B$948)),_xlpm.clean,SUBSTITUTE(SUBSTITUTE(SUBSTITUTE(SUBSTITUTE(SUBSTITUTE(_xlpm.raw,"，",","),"、",","),"；",","),"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49" s="19"/>
      <c r="D949" s="6"/>
      <c r="E949" s="6"/>
      <c r="F949" s="6"/>
      <c r="G949" s="6"/>
      <c r="H949" s="6"/>
    </row>
    <row r="950" spans="1:8" ht="18.75" customHeight="1">
      <c r="A950" s="10" t="s">
        <v>3255</v>
      </c>
      <c r="B950" s="35" t="str">
        <f>_xlfn.LET(_xlpm.inp,$B$948,_xlpm.nStd,_xlfn.LET(_xlpm.raw,UPPER(TRIM($G$940)),_xlpm.clean,SUBSTITUTE(SUBSTITUTE(SUBSTITUTE(SUBSTITUTE(SUBSTITUTE(_xlpm.raw,"，",","),"、",","),"；",","),"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50" s="18"/>
      <c r="D950" s="6"/>
      <c r="E950" s="6"/>
      <c r="F950" s="6"/>
      <c r="G950" s="6"/>
      <c r="H950" s="6"/>
    </row>
    <row r="951" spans="1:8" ht="18.75" customHeight="1">
      <c r="A951" s="37" t="s">
        <v>3256</v>
      </c>
      <c r="B951" s="52" t="str">
        <f>_xlfn.LET(_xlpm.inp,$B$948,_xlpm.p,$H$940,IF(OR(LEN(TRIM(_xlpm.inp))=0,LEN(TRIM(_xlpm.p))=0,_xlpm.p=0),"",_xlpm.p))</f>
        <v/>
      </c>
      <c r="C951" s="53"/>
      <c r="D951" s="6"/>
      <c r="E951" s="6"/>
      <c r="F951" s="6"/>
      <c r="G951" s="6"/>
      <c r="H951" s="6"/>
    </row>
    <row r="952" spans="1:8" ht="18.75" customHeight="1" thickBot="1">
      <c r="A952" s="12"/>
      <c r="B952" s="54"/>
      <c r="C952" s="55"/>
      <c r="D952" s="6"/>
      <c r="E952" s="6"/>
      <c r="F952" s="6"/>
      <c r="G952" s="6"/>
      <c r="H952" s="6"/>
    </row>
    <row r="953" spans="1:8" ht="58.5" customHeight="1" thickTop="1" thickBot="1">
      <c r="A953" s="8" t="s">
        <v>5399</v>
      </c>
      <c r="B953" s="56" t="s">
        <v>5879</v>
      </c>
      <c r="C953" s="73"/>
      <c r="D953" s="6"/>
      <c r="E953" s="6"/>
      <c r="F953" s="6">
        <v>674</v>
      </c>
      <c r="G953" s="6" t="s">
        <v>15</v>
      </c>
      <c r="H953" s="6" t="s">
        <v>5880</v>
      </c>
    </row>
    <row r="954" spans="1:8" ht="18.75" customHeight="1">
      <c r="A954" s="9"/>
      <c r="B954" s="74"/>
      <c r="C954" s="75"/>
      <c r="D954" s="6"/>
      <c r="E954" s="6"/>
      <c r="F954" s="6"/>
      <c r="G954" s="6"/>
      <c r="H954" s="6"/>
    </row>
    <row r="955" spans="1:8" ht="18.75" customHeight="1">
      <c r="A955" s="10" t="s">
        <v>820</v>
      </c>
      <c r="B955" s="64" t="s">
        <v>5881</v>
      </c>
      <c r="C955" s="65"/>
      <c r="D955" s="6"/>
      <c r="E955" s="6"/>
      <c r="F955" s="6"/>
      <c r="G955" s="6"/>
      <c r="H955" s="6"/>
    </row>
    <row r="956" spans="1:8" ht="18.75" customHeight="1">
      <c r="A956" s="10" t="s">
        <v>821</v>
      </c>
      <c r="B956" s="64" t="s">
        <v>5882</v>
      </c>
      <c r="C956" s="65"/>
      <c r="D956" s="6"/>
      <c r="E956" s="6"/>
      <c r="F956" s="6"/>
      <c r="G956" s="6"/>
      <c r="H956" s="6"/>
    </row>
    <row r="957" spans="1:8" ht="18.75" customHeight="1">
      <c r="A957" s="10" t="s">
        <v>822</v>
      </c>
      <c r="B957" s="64" t="s">
        <v>5883</v>
      </c>
      <c r="C957" s="65"/>
      <c r="D957" s="6"/>
      <c r="E957" s="6"/>
      <c r="F957" s="6"/>
      <c r="G957" s="6"/>
      <c r="H957" s="6"/>
    </row>
    <row r="958" spans="1:8" ht="18.75" customHeight="1">
      <c r="A958" s="10" t="s">
        <v>823</v>
      </c>
      <c r="B958" s="64" t="s">
        <v>5884</v>
      </c>
      <c r="C958" s="65"/>
      <c r="D958" s="6"/>
      <c r="E958" s="6"/>
      <c r="F958" s="6"/>
      <c r="G958" s="6"/>
      <c r="H958" s="6"/>
    </row>
    <row r="959" spans="1:8" ht="18.75" customHeight="1">
      <c r="A959" s="10"/>
      <c r="B959" s="62"/>
      <c r="C959" s="63"/>
      <c r="D959" s="6"/>
      <c r="E959" s="6"/>
      <c r="F959" s="6"/>
      <c r="G959" s="6"/>
      <c r="H959" s="6"/>
    </row>
    <row r="960" spans="1:8" ht="18.75" customHeight="1" thickBot="1">
      <c r="A960" s="10"/>
      <c r="B960" s="66"/>
      <c r="C960" s="67"/>
      <c r="D960" s="6"/>
      <c r="E960" s="6"/>
      <c r="F960" s="6"/>
      <c r="G960" s="6"/>
      <c r="H960" s="6"/>
    </row>
    <row r="961" spans="1:8" ht="18.75" customHeight="1" thickBot="1">
      <c r="A961" s="11" t="s">
        <v>3253</v>
      </c>
      <c r="B961" s="25"/>
      <c r="C961" s="7"/>
      <c r="D961" s="6"/>
      <c r="E961" s="6"/>
      <c r="F961" s="6"/>
      <c r="G961" s="6"/>
      <c r="H961" s="6"/>
    </row>
    <row r="962" spans="1:8" ht="18.75" customHeight="1">
      <c r="A962" s="10" t="s">
        <v>3254</v>
      </c>
      <c r="B962" s="34" t="str">
        <f>_xlfn.LET(_xlpm.inp,$B$961,_xlpm.nInp,_xlfn.LET(_xlpm.raw,UPPER(TRIM($B$961)),_xlpm.clean,SUBSTITUTE(SUBSTITUTE(SUBSTITUTE(SUBSTITUTE(SUBSTITUTE(_xlpm.raw,"，",","),"、",","),"；",","),"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62" s="19"/>
      <c r="D962" s="6"/>
      <c r="E962" s="6"/>
      <c r="F962" s="6"/>
      <c r="G962" s="6"/>
      <c r="H962" s="6"/>
    </row>
    <row r="963" spans="1:8" ht="18.75" customHeight="1">
      <c r="A963" s="10" t="s">
        <v>3255</v>
      </c>
      <c r="B963" s="35" t="str">
        <f>_xlfn.LET(_xlpm.inp,$B$961,_xlpm.nStd,_xlfn.LET(_xlpm.raw,UPPER(TRIM($G$953)),_xlpm.clean,SUBSTITUTE(SUBSTITUTE(SUBSTITUTE(SUBSTITUTE(SUBSTITUTE(_xlpm.raw,"，",","),"、",","),"；",","),"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63" s="18"/>
      <c r="D963" s="6"/>
      <c r="E963" s="6"/>
      <c r="F963" s="6"/>
      <c r="G963" s="6"/>
      <c r="H963" s="6"/>
    </row>
    <row r="964" spans="1:8" ht="18.75" customHeight="1">
      <c r="A964" s="37" t="s">
        <v>3256</v>
      </c>
      <c r="B964" s="52" t="str">
        <f>_xlfn.LET(_xlpm.inp,$B$961,_xlpm.p,$H$953,IF(OR(LEN(TRIM(_xlpm.inp))=0,LEN(TRIM(_xlpm.p))=0,_xlpm.p=0),"",_xlpm.p))</f>
        <v/>
      </c>
      <c r="C964" s="53"/>
      <c r="D964" s="6"/>
      <c r="E964" s="6"/>
      <c r="F964" s="6"/>
      <c r="G964" s="6"/>
      <c r="H964" s="6"/>
    </row>
    <row r="965" spans="1:8" ht="18.75" customHeight="1" thickBot="1">
      <c r="A965" s="12"/>
      <c r="B965" s="54"/>
      <c r="C965" s="55"/>
      <c r="D965" s="6"/>
      <c r="E965" s="6"/>
      <c r="F965" s="6"/>
      <c r="G965" s="6"/>
      <c r="H965" s="6"/>
    </row>
    <row r="966" spans="1:8" ht="58.5" customHeight="1" thickTop="1" thickBot="1">
      <c r="A966" s="8" t="s">
        <v>5400</v>
      </c>
      <c r="B966" s="56" t="s">
        <v>5885</v>
      </c>
      <c r="C966" s="73"/>
      <c r="D966" s="6"/>
      <c r="E966" s="6"/>
      <c r="F966" s="6">
        <v>675</v>
      </c>
      <c r="G966" s="6" t="s">
        <v>14</v>
      </c>
      <c r="H966" s="6"/>
    </row>
    <row r="967" spans="1:8" ht="18.75" customHeight="1">
      <c r="A967" s="9"/>
      <c r="B967" s="74"/>
      <c r="C967" s="75"/>
      <c r="D967" s="6"/>
      <c r="E967" s="6"/>
      <c r="F967" s="6"/>
      <c r="G967" s="6"/>
      <c r="H967" s="6"/>
    </row>
    <row r="968" spans="1:8" ht="18.75" customHeight="1">
      <c r="A968" s="10" t="s">
        <v>820</v>
      </c>
      <c r="B968" s="64" t="s">
        <v>5886</v>
      </c>
      <c r="C968" s="65"/>
      <c r="D968" s="6"/>
      <c r="E968" s="6"/>
      <c r="F968" s="6"/>
      <c r="G968" s="6"/>
      <c r="H968" s="6"/>
    </row>
    <row r="969" spans="1:8" ht="18.75" customHeight="1">
      <c r="A969" s="10" t="s">
        <v>821</v>
      </c>
      <c r="B969" s="64" t="s">
        <v>5887</v>
      </c>
      <c r="C969" s="65"/>
      <c r="D969" s="6"/>
      <c r="E969" s="6"/>
      <c r="F969" s="6"/>
      <c r="G969" s="6"/>
      <c r="H969" s="6"/>
    </row>
    <row r="970" spans="1:8" ht="18.75" customHeight="1">
      <c r="A970" s="10" t="s">
        <v>822</v>
      </c>
      <c r="B970" s="64" t="s">
        <v>5888</v>
      </c>
      <c r="C970" s="65"/>
      <c r="D970" s="6"/>
      <c r="E970" s="6"/>
      <c r="F970" s="6"/>
      <c r="G970" s="6"/>
      <c r="H970" s="6"/>
    </row>
    <row r="971" spans="1:8" ht="18.75" customHeight="1">
      <c r="A971" s="10" t="s">
        <v>823</v>
      </c>
      <c r="B971" s="64" t="s">
        <v>5889</v>
      </c>
      <c r="C971" s="65"/>
      <c r="D971" s="6"/>
      <c r="E971" s="6"/>
      <c r="F971" s="6"/>
      <c r="G971" s="6"/>
      <c r="H971" s="6"/>
    </row>
    <row r="972" spans="1:8" ht="18.75" customHeight="1">
      <c r="A972" s="10"/>
      <c r="B972" s="62"/>
      <c r="C972" s="63"/>
      <c r="D972" s="6"/>
      <c r="E972" s="6"/>
      <c r="F972" s="6"/>
      <c r="G972" s="6"/>
      <c r="H972" s="6"/>
    </row>
    <row r="973" spans="1:8" ht="18.75" customHeight="1" thickBot="1">
      <c r="A973" s="10"/>
      <c r="B973" s="66"/>
      <c r="C973" s="67"/>
      <c r="D973" s="6"/>
      <c r="E973" s="6"/>
      <c r="F973" s="6"/>
      <c r="G973" s="6"/>
      <c r="H973" s="6"/>
    </row>
    <row r="974" spans="1:8" ht="18.75" customHeight="1" thickBot="1">
      <c r="A974" s="11" t="s">
        <v>3253</v>
      </c>
      <c r="B974" s="25"/>
      <c r="C974" s="7"/>
      <c r="D974" s="6"/>
      <c r="E974" s="6"/>
      <c r="F974" s="6"/>
      <c r="G974" s="6"/>
      <c r="H974" s="6"/>
    </row>
    <row r="975" spans="1:8" ht="18.75" customHeight="1">
      <c r="A975" s="10" t="s">
        <v>3254</v>
      </c>
      <c r="B975" s="34" t="str">
        <f>_xlfn.LET(_xlpm.inp,$B$974,_xlpm.nInp,_xlfn.LET(_xlpm.raw,UPPER(TRIM($B$974)),_xlpm.clean,SUBSTITUTE(SUBSTITUTE(SUBSTITUTE(SUBSTITUTE(SUBSTITUTE(_xlpm.raw,"，",","),"、",","),"；",","),"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75" s="19"/>
      <c r="D975" s="6"/>
      <c r="E975" s="6"/>
      <c r="F975" s="6"/>
      <c r="G975" s="6"/>
      <c r="H975" s="6"/>
    </row>
    <row r="976" spans="1:8" ht="18.75" customHeight="1">
      <c r="A976" s="10" t="s">
        <v>3255</v>
      </c>
      <c r="B976" s="35" t="str">
        <f>_xlfn.LET(_xlpm.inp,$B$974,_xlpm.nStd,_xlfn.LET(_xlpm.raw,UPPER(TRIM($G$966)),_xlpm.clean,SUBSTITUTE(SUBSTITUTE(SUBSTITUTE(SUBSTITUTE(SUBSTITUTE(_xlpm.raw,"，",","),"、",","),"；",","),"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76" s="18"/>
      <c r="D976" s="6"/>
      <c r="E976" s="6"/>
      <c r="F976" s="6"/>
      <c r="G976" s="6"/>
      <c r="H976" s="6"/>
    </row>
    <row r="977" spans="1:8" ht="18.75" customHeight="1">
      <c r="A977" s="37" t="s">
        <v>3256</v>
      </c>
      <c r="B977" s="52" t="str">
        <f>_xlfn.LET(_xlpm.inp,$B$974,_xlpm.p,$H$966,IF(OR(LEN(TRIM(_xlpm.inp))=0,LEN(TRIM(_xlpm.p))=0,_xlpm.p=0),"",_xlpm.p))</f>
        <v/>
      </c>
      <c r="C977" s="53"/>
      <c r="D977" s="6"/>
      <c r="E977" s="6"/>
      <c r="F977" s="6"/>
      <c r="G977" s="6"/>
      <c r="H977" s="6"/>
    </row>
    <row r="978" spans="1:8" ht="18.75" customHeight="1" thickBot="1">
      <c r="A978" s="12"/>
      <c r="B978" s="54"/>
      <c r="C978" s="55"/>
      <c r="D978" s="6"/>
      <c r="E978" s="6"/>
      <c r="F978" s="6"/>
      <c r="G978" s="6"/>
      <c r="H978" s="6"/>
    </row>
    <row r="979" spans="1:8" ht="58.5" customHeight="1" thickTop="1" thickBot="1">
      <c r="A979" s="8" t="s">
        <v>5401</v>
      </c>
      <c r="B979" s="56" t="s">
        <v>5890</v>
      </c>
      <c r="C979" s="73"/>
      <c r="D979" s="6"/>
      <c r="E979" s="6"/>
      <c r="F979" s="6">
        <v>676</v>
      </c>
      <c r="G979" s="6" t="s">
        <v>16</v>
      </c>
      <c r="H979" s="6" t="s">
        <v>5891</v>
      </c>
    </row>
    <row r="980" spans="1:8" ht="18.75" customHeight="1">
      <c r="A980" s="9"/>
      <c r="B980" s="74"/>
      <c r="C980" s="75"/>
      <c r="D980" s="6"/>
      <c r="E980" s="6"/>
      <c r="F980" s="6"/>
      <c r="G980" s="6"/>
      <c r="H980" s="6"/>
    </row>
    <row r="981" spans="1:8" ht="18.75" customHeight="1">
      <c r="A981" s="10" t="s">
        <v>820</v>
      </c>
      <c r="B981" s="64" t="s">
        <v>5892</v>
      </c>
      <c r="C981" s="65"/>
      <c r="D981" s="6"/>
      <c r="E981" s="6"/>
      <c r="F981" s="6"/>
      <c r="G981" s="6"/>
      <c r="H981" s="6"/>
    </row>
    <row r="982" spans="1:8" ht="18.75" customHeight="1">
      <c r="A982" s="10" t="s">
        <v>821</v>
      </c>
      <c r="B982" s="64" t="s">
        <v>5893</v>
      </c>
      <c r="C982" s="65"/>
      <c r="D982" s="6"/>
      <c r="E982" s="6"/>
      <c r="F982" s="6"/>
      <c r="G982" s="6"/>
      <c r="H982" s="6"/>
    </row>
    <row r="983" spans="1:8" ht="18.75" customHeight="1">
      <c r="A983" s="10" t="s">
        <v>822</v>
      </c>
      <c r="B983" s="64" t="s">
        <v>5894</v>
      </c>
      <c r="C983" s="65"/>
      <c r="D983" s="6"/>
      <c r="E983" s="6"/>
      <c r="F983" s="6"/>
      <c r="G983" s="6"/>
      <c r="H983" s="6"/>
    </row>
    <row r="984" spans="1:8" ht="18.75" customHeight="1">
      <c r="A984" s="10" t="s">
        <v>823</v>
      </c>
      <c r="B984" s="64" t="s">
        <v>5895</v>
      </c>
      <c r="C984" s="65"/>
      <c r="D984" s="6"/>
      <c r="E984" s="6"/>
      <c r="F984" s="6"/>
      <c r="G984" s="6"/>
      <c r="H984" s="6"/>
    </row>
    <row r="985" spans="1:8" ht="18.75" customHeight="1">
      <c r="A985" s="10"/>
      <c r="B985" s="62"/>
      <c r="C985" s="63"/>
      <c r="D985" s="6"/>
      <c r="E985" s="6"/>
      <c r="F985" s="6"/>
      <c r="G985" s="6"/>
      <c r="H985" s="6"/>
    </row>
    <row r="986" spans="1:8" ht="18.75" customHeight="1" thickBot="1">
      <c r="A986" s="10"/>
      <c r="B986" s="66"/>
      <c r="C986" s="67"/>
      <c r="D986" s="6"/>
      <c r="E986" s="6"/>
      <c r="F986" s="6"/>
      <c r="G986" s="6"/>
      <c r="H986" s="6"/>
    </row>
    <row r="987" spans="1:8" ht="18.75" customHeight="1" thickBot="1">
      <c r="A987" s="11" t="s">
        <v>3253</v>
      </c>
      <c r="B987" s="25"/>
      <c r="C987" s="7"/>
      <c r="D987" s="6"/>
      <c r="E987" s="6"/>
      <c r="F987" s="6"/>
      <c r="G987" s="6"/>
      <c r="H987" s="6"/>
    </row>
    <row r="988" spans="1:8" ht="18.75" customHeight="1">
      <c r="A988" s="10" t="s">
        <v>3254</v>
      </c>
      <c r="B988" s="34" t="str">
        <f>_xlfn.LET(_xlpm.inp,$B$987,_xlpm.nInp,_xlfn.LET(_xlpm.raw,UPPER(TRIM($B$987)),_xlpm.clean,SUBSTITUTE(SUBSTITUTE(SUBSTITUTE(SUBSTITUTE(SUBSTITUTE(_xlpm.raw,"，",","),"、",","),"；",","),"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88" s="19"/>
      <c r="D988" s="6"/>
      <c r="E988" s="6"/>
      <c r="F988" s="6"/>
      <c r="G988" s="6"/>
      <c r="H988" s="6"/>
    </row>
    <row r="989" spans="1:8" ht="18.75" customHeight="1">
      <c r="A989" s="10" t="s">
        <v>3255</v>
      </c>
      <c r="B989" s="35" t="str">
        <f>_xlfn.LET(_xlpm.inp,$B$987,_xlpm.nStd,_xlfn.LET(_xlpm.raw,UPPER(TRIM($G$979)),_xlpm.clean,SUBSTITUTE(SUBSTITUTE(SUBSTITUTE(SUBSTITUTE(SUBSTITUTE(_xlpm.raw,"，",","),"、",","),"；",","),"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89" s="18"/>
      <c r="D989" s="6"/>
      <c r="E989" s="6"/>
      <c r="F989" s="6"/>
      <c r="G989" s="6"/>
      <c r="H989" s="6"/>
    </row>
    <row r="990" spans="1:8" ht="18.75" customHeight="1">
      <c r="A990" s="37" t="s">
        <v>3256</v>
      </c>
      <c r="B990" s="52" t="str">
        <f>_xlfn.LET(_xlpm.inp,$B$987,_xlpm.p,$H$979,IF(OR(LEN(TRIM(_xlpm.inp))=0,LEN(TRIM(_xlpm.p))=0,_xlpm.p=0),"",_xlpm.p))</f>
        <v/>
      </c>
      <c r="C990" s="53"/>
      <c r="D990" s="6"/>
      <c r="E990" s="6"/>
      <c r="F990" s="6"/>
      <c r="G990" s="6"/>
      <c r="H990" s="6"/>
    </row>
    <row r="991" spans="1:8" ht="18.75" customHeight="1" thickBot="1">
      <c r="A991" s="12"/>
      <c r="B991" s="54"/>
      <c r="C991" s="55"/>
      <c r="D991" s="6"/>
      <c r="E991" s="6"/>
      <c r="F991" s="6"/>
      <c r="G991" s="6"/>
      <c r="H991" s="6"/>
    </row>
    <row r="992" spans="1:8" ht="58.5" customHeight="1" thickTop="1" thickBot="1">
      <c r="A992" s="8" t="s">
        <v>5402</v>
      </c>
      <c r="B992" s="56" t="s">
        <v>5896</v>
      </c>
      <c r="C992" s="73"/>
      <c r="D992" s="6"/>
      <c r="E992" s="6"/>
      <c r="F992" s="6">
        <v>677</v>
      </c>
      <c r="G992" s="6" t="s">
        <v>17</v>
      </c>
      <c r="H992" s="6" t="s">
        <v>5897</v>
      </c>
    </row>
    <row r="993" spans="1:8" ht="18.75" customHeight="1">
      <c r="A993" s="9"/>
      <c r="B993" s="74"/>
      <c r="C993" s="75"/>
      <c r="D993" s="6"/>
      <c r="E993" s="6"/>
      <c r="F993" s="6"/>
      <c r="G993" s="6"/>
      <c r="H993" s="6"/>
    </row>
    <row r="994" spans="1:8" ht="18.75" customHeight="1">
      <c r="A994" s="10" t="s">
        <v>820</v>
      </c>
      <c r="B994" s="64" t="s">
        <v>5898</v>
      </c>
      <c r="C994" s="65"/>
      <c r="D994" s="6"/>
      <c r="E994" s="6"/>
      <c r="F994" s="6"/>
      <c r="G994" s="6"/>
      <c r="H994" s="6"/>
    </row>
    <row r="995" spans="1:8" ht="18.75" customHeight="1">
      <c r="A995" s="10" t="s">
        <v>821</v>
      </c>
      <c r="B995" s="64" t="s">
        <v>5899</v>
      </c>
      <c r="C995" s="65"/>
      <c r="D995" s="6"/>
      <c r="E995" s="6"/>
      <c r="F995" s="6"/>
      <c r="G995" s="6"/>
      <c r="H995" s="6"/>
    </row>
    <row r="996" spans="1:8" ht="18.75" customHeight="1">
      <c r="A996" s="10" t="s">
        <v>822</v>
      </c>
      <c r="B996" s="64" t="s">
        <v>5900</v>
      </c>
      <c r="C996" s="65"/>
      <c r="D996" s="6"/>
      <c r="E996" s="6"/>
      <c r="F996" s="6"/>
      <c r="G996" s="6"/>
      <c r="H996" s="6"/>
    </row>
    <row r="997" spans="1:8" ht="18.75" customHeight="1">
      <c r="A997" s="10" t="s">
        <v>823</v>
      </c>
      <c r="B997" s="64" t="s">
        <v>5901</v>
      </c>
      <c r="C997" s="65"/>
      <c r="D997" s="6"/>
      <c r="E997" s="6"/>
      <c r="F997" s="6"/>
      <c r="G997" s="6"/>
      <c r="H997" s="6"/>
    </row>
    <row r="998" spans="1:8" ht="18.75" customHeight="1">
      <c r="A998" s="10"/>
      <c r="B998" s="62"/>
      <c r="C998" s="63"/>
      <c r="D998" s="6"/>
      <c r="E998" s="6"/>
      <c r="F998" s="6"/>
      <c r="G998" s="6"/>
      <c r="H998" s="6"/>
    </row>
    <row r="999" spans="1:8" ht="18.75" customHeight="1" thickBot="1">
      <c r="A999" s="10"/>
      <c r="B999" s="66"/>
      <c r="C999" s="67"/>
      <c r="D999" s="6"/>
      <c r="E999" s="6"/>
      <c r="F999" s="6"/>
      <c r="G999" s="6"/>
      <c r="H999" s="6"/>
    </row>
    <row r="1000" spans="1:8" ht="18.75" customHeight="1" thickBot="1">
      <c r="A1000" s="11" t="s">
        <v>3253</v>
      </c>
      <c r="B1000" s="25"/>
      <c r="C1000" s="7"/>
      <c r="D1000" s="6"/>
      <c r="E1000" s="6"/>
      <c r="F1000" s="6"/>
      <c r="G1000" s="6"/>
      <c r="H1000" s="6"/>
    </row>
    <row r="1001" spans="1:8" ht="18.75" customHeight="1">
      <c r="A1001" s="10" t="s">
        <v>3254</v>
      </c>
      <c r="B1001" s="34" t="str">
        <f>_xlfn.LET(_xlpm.inp,$B$1000,_xlpm.nInp,_xlfn.LET(_xlpm.raw,UPPER(TRIM($B$1000)),_xlpm.clean,SUBSTITUTE(SUBSTITUTE(SUBSTITUTE(SUBSTITUTE(SUBSTITUTE(_xlpm.raw,"，",","),"、",","),"；",","),"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01" s="19"/>
      <c r="D1001" s="6"/>
      <c r="E1001" s="6"/>
      <c r="F1001" s="6"/>
      <c r="G1001" s="6"/>
      <c r="H1001" s="6"/>
    </row>
    <row r="1002" spans="1:8" ht="18.75" customHeight="1">
      <c r="A1002" s="10" t="s">
        <v>3255</v>
      </c>
      <c r="B1002" s="35" t="str">
        <f>_xlfn.LET(_xlpm.inp,$B$1000,_xlpm.nStd,_xlfn.LET(_xlpm.raw,UPPER(TRIM($G$992)),_xlpm.clean,SUBSTITUTE(SUBSTITUTE(SUBSTITUTE(SUBSTITUTE(SUBSTITUTE(_xlpm.raw,"，",","),"、",","),"；",","),"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02" s="18"/>
      <c r="D1002" s="6"/>
      <c r="E1002" s="6"/>
      <c r="F1002" s="6"/>
      <c r="G1002" s="6"/>
      <c r="H1002" s="6"/>
    </row>
    <row r="1003" spans="1:8" ht="18.75" customHeight="1">
      <c r="A1003" s="37" t="s">
        <v>3256</v>
      </c>
      <c r="B1003" s="52" t="str">
        <f>_xlfn.LET(_xlpm.inp,$B$1000,_xlpm.p,$H$992,IF(OR(LEN(TRIM(_xlpm.inp))=0,LEN(TRIM(_xlpm.p))=0,_xlpm.p=0),"",_xlpm.p))</f>
        <v/>
      </c>
      <c r="C1003" s="53"/>
      <c r="D1003" s="6"/>
      <c r="E1003" s="6"/>
      <c r="F1003" s="6"/>
      <c r="G1003" s="6"/>
      <c r="H1003" s="6"/>
    </row>
    <row r="1004" spans="1:8" ht="18.75" customHeight="1" thickBot="1">
      <c r="A1004" s="12"/>
      <c r="B1004" s="54"/>
      <c r="C1004" s="55"/>
      <c r="D1004" s="6"/>
      <c r="E1004" s="6"/>
      <c r="F1004" s="6"/>
      <c r="G1004" s="6"/>
      <c r="H1004" s="6"/>
    </row>
    <row r="1005" spans="1:8" ht="58.5" customHeight="1" thickTop="1" thickBot="1">
      <c r="A1005" s="8" t="s">
        <v>5403</v>
      </c>
      <c r="B1005" s="56" t="s">
        <v>5902</v>
      </c>
      <c r="C1005" s="73"/>
      <c r="D1005" s="6"/>
      <c r="E1005" s="6"/>
      <c r="F1005" s="6">
        <v>678</v>
      </c>
      <c r="G1005" s="6" t="s">
        <v>16</v>
      </c>
      <c r="H1005" s="6" t="s">
        <v>5903</v>
      </c>
    </row>
    <row r="1006" spans="1:8" ht="18.75" customHeight="1">
      <c r="A1006" s="9"/>
      <c r="B1006" s="74"/>
      <c r="C1006" s="75"/>
      <c r="D1006" s="6"/>
      <c r="E1006" s="6"/>
      <c r="F1006" s="6"/>
      <c r="G1006" s="6"/>
      <c r="H1006" s="6"/>
    </row>
    <row r="1007" spans="1:8" ht="18.75" customHeight="1">
      <c r="A1007" s="10" t="s">
        <v>820</v>
      </c>
      <c r="B1007" s="64" t="s">
        <v>5904</v>
      </c>
      <c r="C1007" s="65"/>
      <c r="D1007" s="6"/>
      <c r="E1007" s="6"/>
      <c r="F1007" s="6"/>
      <c r="G1007" s="6"/>
      <c r="H1007" s="6"/>
    </row>
    <row r="1008" spans="1:8" ht="18.75" customHeight="1">
      <c r="A1008" s="10" t="s">
        <v>821</v>
      </c>
      <c r="B1008" s="64" t="s">
        <v>5905</v>
      </c>
      <c r="C1008" s="65"/>
      <c r="D1008" s="6"/>
      <c r="E1008" s="6"/>
      <c r="F1008" s="6"/>
      <c r="G1008" s="6"/>
      <c r="H1008" s="6"/>
    </row>
    <row r="1009" spans="1:8" ht="18.75" customHeight="1">
      <c r="A1009" s="10" t="s">
        <v>822</v>
      </c>
      <c r="B1009" s="64" t="s">
        <v>5906</v>
      </c>
      <c r="C1009" s="65"/>
      <c r="D1009" s="6"/>
      <c r="E1009" s="6"/>
      <c r="F1009" s="6"/>
      <c r="G1009" s="6"/>
      <c r="H1009" s="6"/>
    </row>
    <row r="1010" spans="1:8" ht="18.75" customHeight="1">
      <c r="A1010" s="10" t="s">
        <v>823</v>
      </c>
      <c r="B1010" s="64" t="s">
        <v>5907</v>
      </c>
      <c r="C1010" s="65"/>
      <c r="D1010" s="6"/>
      <c r="E1010" s="6"/>
      <c r="F1010" s="6"/>
      <c r="G1010" s="6"/>
      <c r="H1010" s="6"/>
    </row>
    <row r="1011" spans="1:8" ht="18.75" customHeight="1">
      <c r="A1011" s="10"/>
      <c r="B1011" s="62"/>
      <c r="C1011" s="63"/>
      <c r="D1011" s="6"/>
      <c r="E1011" s="6"/>
      <c r="F1011" s="6"/>
      <c r="G1011" s="6"/>
      <c r="H1011" s="6"/>
    </row>
    <row r="1012" spans="1:8" ht="18.75" customHeight="1" thickBot="1">
      <c r="A1012" s="10"/>
      <c r="B1012" s="66"/>
      <c r="C1012" s="67"/>
      <c r="D1012" s="6"/>
      <c r="E1012" s="6"/>
      <c r="F1012" s="6"/>
      <c r="G1012" s="6"/>
      <c r="H1012" s="6"/>
    </row>
    <row r="1013" spans="1:8" ht="18.75" customHeight="1" thickBot="1">
      <c r="A1013" s="11" t="s">
        <v>3253</v>
      </c>
      <c r="B1013" s="25"/>
      <c r="C1013" s="7"/>
      <c r="D1013" s="6"/>
      <c r="E1013" s="6"/>
      <c r="F1013" s="6"/>
      <c r="G1013" s="6"/>
      <c r="H1013" s="6"/>
    </row>
    <row r="1014" spans="1:8" ht="18.75" customHeight="1">
      <c r="A1014" s="10" t="s">
        <v>3254</v>
      </c>
      <c r="B1014" s="34" t="str">
        <f>_xlfn.LET(_xlpm.inp,$B$1013,_xlpm.nInp,_xlfn.LET(_xlpm.raw,UPPER(TRIM($B$1013)),_xlpm.clean,SUBSTITUTE(SUBSTITUTE(SUBSTITUTE(SUBSTITUTE(SUBSTITUTE(_xlpm.raw,"，",","),"、",","),"；",","),"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14" s="19"/>
      <c r="D1014" s="6"/>
      <c r="E1014" s="6"/>
      <c r="F1014" s="6"/>
      <c r="G1014" s="6"/>
      <c r="H1014" s="6"/>
    </row>
    <row r="1015" spans="1:8" ht="18.75" customHeight="1">
      <c r="A1015" s="10" t="s">
        <v>3255</v>
      </c>
      <c r="B1015" s="35" t="str">
        <f>_xlfn.LET(_xlpm.inp,$B$1013,_xlpm.nStd,_xlfn.LET(_xlpm.raw,UPPER(TRIM($G$1005)),_xlpm.clean,SUBSTITUTE(SUBSTITUTE(SUBSTITUTE(SUBSTITUTE(SUBSTITUTE(_xlpm.raw,"，",","),"、",","),"；",","),"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15" s="18"/>
      <c r="D1015" s="6"/>
      <c r="E1015" s="6"/>
      <c r="F1015" s="6"/>
      <c r="G1015" s="6"/>
      <c r="H1015" s="6"/>
    </row>
    <row r="1016" spans="1:8" ht="18.75" customHeight="1">
      <c r="A1016" s="37" t="s">
        <v>3256</v>
      </c>
      <c r="B1016" s="52" t="str">
        <f>_xlfn.LET(_xlpm.inp,$B$1013,_xlpm.p,$H$1005,IF(OR(LEN(TRIM(_xlpm.inp))=0,LEN(TRIM(_xlpm.p))=0,_xlpm.p=0),"",_xlpm.p))</f>
        <v/>
      </c>
      <c r="C1016" s="53"/>
      <c r="D1016" s="6"/>
      <c r="E1016" s="6"/>
      <c r="F1016" s="6"/>
      <c r="G1016" s="6"/>
      <c r="H1016" s="6"/>
    </row>
    <row r="1017" spans="1:8" ht="18.75" customHeight="1" thickBot="1">
      <c r="A1017" s="12"/>
      <c r="B1017" s="54"/>
      <c r="C1017" s="55"/>
      <c r="D1017" s="6"/>
      <c r="E1017" s="6"/>
      <c r="F1017" s="6"/>
      <c r="G1017" s="6"/>
      <c r="H1017" s="6"/>
    </row>
    <row r="1018" spans="1:8" ht="58.5" customHeight="1" thickTop="1" thickBot="1">
      <c r="A1018" s="8" t="s">
        <v>5404</v>
      </c>
      <c r="B1018" s="56" t="s">
        <v>5908</v>
      </c>
      <c r="C1018" s="73"/>
      <c r="D1018" s="6"/>
      <c r="E1018" s="6"/>
      <c r="F1018" s="6">
        <v>679</v>
      </c>
      <c r="G1018" s="6" t="s">
        <v>15</v>
      </c>
      <c r="H1018" s="6" t="s">
        <v>5909</v>
      </c>
    </row>
    <row r="1019" spans="1:8" ht="18.75" customHeight="1">
      <c r="A1019" s="9"/>
      <c r="B1019" s="74"/>
      <c r="C1019" s="75"/>
      <c r="D1019" s="6"/>
      <c r="E1019" s="6"/>
      <c r="F1019" s="6"/>
      <c r="G1019" s="6"/>
      <c r="H1019" s="6"/>
    </row>
    <row r="1020" spans="1:8" ht="18.75" customHeight="1">
      <c r="A1020" s="10" t="s">
        <v>820</v>
      </c>
      <c r="B1020" s="64" t="s">
        <v>5910</v>
      </c>
      <c r="C1020" s="65"/>
      <c r="D1020" s="6"/>
      <c r="E1020" s="6"/>
      <c r="F1020" s="6"/>
      <c r="G1020" s="6"/>
      <c r="H1020" s="6"/>
    </row>
    <row r="1021" spans="1:8" ht="18.75" customHeight="1">
      <c r="A1021" s="10" t="s">
        <v>821</v>
      </c>
      <c r="B1021" s="64" t="s">
        <v>5911</v>
      </c>
      <c r="C1021" s="65"/>
      <c r="D1021" s="6"/>
      <c r="E1021" s="6"/>
      <c r="F1021" s="6"/>
      <c r="G1021" s="6"/>
      <c r="H1021" s="6"/>
    </row>
    <row r="1022" spans="1:8" ht="18.75" customHeight="1">
      <c r="A1022" s="10" t="s">
        <v>822</v>
      </c>
      <c r="B1022" s="64" t="s">
        <v>5912</v>
      </c>
      <c r="C1022" s="65"/>
      <c r="D1022" s="6"/>
      <c r="E1022" s="6"/>
      <c r="F1022" s="6"/>
      <c r="G1022" s="6"/>
      <c r="H1022" s="6"/>
    </row>
    <row r="1023" spans="1:8" ht="18.75" customHeight="1">
      <c r="A1023" s="10" t="s">
        <v>823</v>
      </c>
      <c r="B1023" s="64" t="s">
        <v>5913</v>
      </c>
      <c r="C1023" s="65"/>
      <c r="D1023" s="6"/>
      <c r="E1023" s="6"/>
      <c r="F1023" s="6"/>
      <c r="G1023" s="6"/>
      <c r="H1023" s="6"/>
    </row>
    <row r="1024" spans="1:8" ht="18.75" customHeight="1">
      <c r="A1024" s="10"/>
      <c r="B1024" s="62"/>
      <c r="C1024" s="63"/>
      <c r="D1024" s="6"/>
      <c r="E1024" s="6"/>
      <c r="F1024" s="6"/>
      <c r="G1024" s="6"/>
      <c r="H1024" s="6"/>
    </row>
    <row r="1025" spans="1:8" ht="18.75" customHeight="1" thickBot="1">
      <c r="A1025" s="10"/>
      <c r="B1025" s="66"/>
      <c r="C1025" s="67"/>
      <c r="D1025" s="6"/>
      <c r="E1025" s="6"/>
      <c r="F1025" s="6"/>
      <c r="G1025" s="6"/>
      <c r="H1025" s="6"/>
    </row>
    <row r="1026" spans="1:8" ht="18.75" customHeight="1" thickBot="1">
      <c r="A1026" s="11" t="s">
        <v>3253</v>
      </c>
      <c r="B1026" s="25"/>
      <c r="C1026" s="7"/>
      <c r="D1026" s="6"/>
      <c r="E1026" s="6"/>
      <c r="F1026" s="6"/>
      <c r="G1026" s="6"/>
      <c r="H1026" s="6"/>
    </row>
    <row r="1027" spans="1:8" ht="18.75" customHeight="1">
      <c r="A1027" s="10" t="s">
        <v>3254</v>
      </c>
      <c r="B1027" s="34" t="str">
        <f>_xlfn.LET(_xlpm.inp,$B$1026,_xlpm.nInp,_xlfn.LET(_xlpm.raw,UPPER(TRIM($B$1026)),_xlpm.clean,SUBSTITUTE(SUBSTITUTE(SUBSTITUTE(SUBSTITUTE(SUBSTITUTE(_xlpm.raw,"，",","),"、",","),"；",","),"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27" s="19"/>
      <c r="D1027" s="6"/>
      <c r="E1027" s="6"/>
      <c r="F1027" s="6"/>
      <c r="G1027" s="6"/>
      <c r="H1027" s="6"/>
    </row>
    <row r="1028" spans="1:8" ht="18.75" customHeight="1">
      <c r="A1028" s="10" t="s">
        <v>3255</v>
      </c>
      <c r="B1028" s="35" t="str">
        <f>_xlfn.LET(_xlpm.inp,$B$1026,_xlpm.nStd,_xlfn.LET(_xlpm.raw,UPPER(TRIM($G$1018)),_xlpm.clean,SUBSTITUTE(SUBSTITUTE(SUBSTITUTE(SUBSTITUTE(SUBSTITUTE(_xlpm.raw,"，",","),"、",","),"；",","),"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28" s="18"/>
      <c r="D1028" s="6"/>
      <c r="E1028" s="6"/>
      <c r="F1028" s="6"/>
      <c r="G1028" s="6"/>
      <c r="H1028" s="6"/>
    </row>
    <row r="1029" spans="1:8" ht="18.75" customHeight="1">
      <c r="A1029" s="37" t="s">
        <v>3256</v>
      </c>
      <c r="B1029" s="52" t="str">
        <f>_xlfn.LET(_xlpm.inp,$B$1026,_xlpm.p,$H$1018,IF(OR(LEN(TRIM(_xlpm.inp))=0,LEN(TRIM(_xlpm.p))=0,_xlpm.p=0),"",_xlpm.p))</f>
        <v/>
      </c>
      <c r="C1029" s="53"/>
      <c r="D1029" s="6"/>
      <c r="E1029" s="6"/>
      <c r="F1029" s="6"/>
      <c r="G1029" s="6"/>
      <c r="H1029" s="6"/>
    </row>
    <row r="1030" spans="1:8" ht="18.75" customHeight="1" thickBot="1">
      <c r="A1030" s="12"/>
      <c r="B1030" s="54"/>
      <c r="C1030" s="55"/>
      <c r="D1030" s="6"/>
      <c r="E1030" s="6"/>
      <c r="F1030" s="6"/>
      <c r="G1030" s="6"/>
      <c r="H1030" s="6"/>
    </row>
    <row r="1031" spans="1:8" ht="58.5" customHeight="1" thickTop="1" thickBot="1">
      <c r="A1031" s="8" t="s">
        <v>5405</v>
      </c>
      <c r="B1031" s="56" t="s">
        <v>5914</v>
      </c>
      <c r="C1031" s="73"/>
      <c r="D1031" s="6"/>
      <c r="E1031" s="6"/>
      <c r="F1031" s="6">
        <v>680</v>
      </c>
      <c r="G1031" s="6" t="s">
        <v>16</v>
      </c>
      <c r="H1031" s="6" t="s">
        <v>5915</v>
      </c>
    </row>
    <row r="1032" spans="1:8" ht="18.75" customHeight="1">
      <c r="A1032" s="9"/>
      <c r="B1032" s="74"/>
      <c r="C1032" s="75"/>
      <c r="D1032" s="6"/>
      <c r="E1032" s="6"/>
      <c r="F1032" s="6"/>
      <c r="G1032" s="6"/>
      <c r="H1032" s="6"/>
    </row>
    <row r="1033" spans="1:8" ht="18.75" customHeight="1">
      <c r="A1033" s="10" t="s">
        <v>820</v>
      </c>
      <c r="B1033" s="64" t="s">
        <v>5916</v>
      </c>
      <c r="C1033" s="65"/>
      <c r="D1033" s="6"/>
      <c r="E1033" s="6"/>
      <c r="F1033" s="6"/>
      <c r="G1033" s="6"/>
      <c r="H1033" s="6"/>
    </row>
    <row r="1034" spans="1:8" ht="18.75" customHeight="1">
      <c r="A1034" s="10" t="s">
        <v>821</v>
      </c>
      <c r="B1034" s="64" t="s">
        <v>5917</v>
      </c>
      <c r="C1034" s="65"/>
      <c r="D1034" s="6"/>
      <c r="E1034" s="6"/>
      <c r="F1034" s="6"/>
      <c r="G1034" s="6"/>
      <c r="H1034" s="6"/>
    </row>
    <row r="1035" spans="1:8" ht="18.75" customHeight="1">
      <c r="A1035" s="10" t="s">
        <v>822</v>
      </c>
      <c r="B1035" s="64" t="s">
        <v>5918</v>
      </c>
      <c r="C1035" s="65"/>
      <c r="D1035" s="6"/>
      <c r="E1035" s="6"/>
      <c r="F1035" s="6"/>
      <c r="G1035" s="6"/>
      <c r="H1035" s="6"/>
    </row>
    <row r="1036" spans="1:8" ht="18.75" customHeight="1">
      <c r="A1036" s="10" t="s">
        <v>823</v>
      </c>
      <c r="B1036" s="64" t="s">
        <v>5919</v>
      </c>
      <c r="C1036" s="65"/>
      <c r="D1036" s="6"/>
      <c r="E1036" s="6"/>
      <c r="F1036" s="6"/>
      <c r="G1036" s="6"/>
      <c r="H1036" s="6"/>
    </row>
    <row r="1037" spans="1:8" ht="18.75" customHeight="1">
      <c r="A1037" s="10"/>
      <c r="B1037" s="62"/>
      <c r="C1037" s="63"/>
      <c r="D1037" s="6"/>
      <c r="E1037" s="6"/>
      <c r="F1037" s="6"/>
      <c r="G1037" s="6"/>
      <c r="H1037" s="6"/>
    </row>
    <row r="1038" spans="1:8" ht="18.75" customHeight="1" thickBot="1">
      <c r="A1038" s="10"/>
      <c r="B1038" s="66"/>
      <c r="C1038" s="67"/>
      <c r="D1038" s="6"/>
      <c r="E1038" s="6"/>
      <c r="F1038" s="6"/>
      <c r="G1038" s="6"/>
      <c r="H1038" s="6"/>
    </row>
    <row r="1039" spans="1:8" ht="18.75" customHeight="1" thickBot="1">
      <c r="A1039" s="11" t="s">
        <v>3253</v>
      </c>
      <c r="B1039" s="25"/>
      <c r="C1039" s="7"/>
      <c r="D1039" s="6"/>
      <c r="E1039" s="6"/>
      <c r="F1039" s="6"/>
      <c r="G1039" s="6"/>
      <c r="H1039" s="6"/>
    </row>
    <row r="1040" spans="1:8" ht="18.75" customHeight="1">
      <c r="A1040" s="10" t="s">
        <v>3254</v>
      </c>
      <c r="B1040" s="34" t="str">
        <f>_xlfn.LET(_xlpm.inp,$B$1039,_xlpm.nInp,_xlfn.LET(_xlpm.raw,UPPER(TRIM($B$1039)),_xlpm.clean,SUBSTITUTE(SUBSTITUTE(SUBSTITUTE(SUBSTITUTE(SUBSTITUTE(_xlpm.raw,"，",","),"、",","),"；",","),"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0" s="19"/>
      <c r="D1040" s="6"/>
      <c r="E1040" s="6"/>
      <c r="F1040" s="6"/>
      <c r="G1040" s="6"/>
      <c r="H1040" s="6"/>
    </row>
    <row r="1041" spans="1:8" ht="18.75" customHeight="1">
      <c r="A1041" s="10" t="s">
        <v>3255</v>
      </c>
      <c r="B1041" s="35" t="str">
        <f>_xlfn.LET(_xlpm.inp,$B$1039,_xlpm.nStd,_xlfn.LET(_xlpm.raw,UPPER(TRIM($G$1031)),_xlpm.clean,SUBSTITUTE(SUBSTITUTE(SUBSTITUTE(SUBSTITUTE(SUBSTITUTE(_xlpm.raw,"，",","),"、",","),"；",","),"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41" s="18"/>
      <c r="D1041" s="6"/>
      <c r="E1041" s="6"/>
      <c r="F1041" s="6"/>
      <c r="G1041" s="6"/>
      <c r="H1041" s="6"/>
    </row>
    <row r="1042" spans="1:8" ht="18.75" customHeight="1">
      <c r="A1042" s="37" t="s">
        <v>3256</v>
      </c>
      <c r="B1042" s="52" t="str">
        <f>_xlfn.LET(_xlpm.inp,$B$1039,_xlpm.p,$H$1031,IF(OR(LEN(TRIM(_xlpm.inp))=0,LEN(TRIM(_xlpm.p))=0,_xlpm.p=0),"",_xlpm.p))</f>
        <v/>
      </c>
      <c r="C1042" s="53"/>
      <c r="D1042" s="6"/>
      <c r="E1042" s="6"/>
      <c r="F1042" s="6"/>
      <c r="G1042" s="6"/>
      <c r="H1042" s="6"/>
    </row>
    <row r="1043" spans="1:8" ht="18.75" customHeight="1" thickBot="1">
      <c r="A1043" s="12"/>
      <c r="B1043" s="54"/>
      <c r="C1043" s="55"/>
      <c r="D1043" s="6"/>
      <c r="E1043" s="6"/>
      <c r="F1043" s="6"/>
      <c r="G1043" s="6"/>
      <c r="H1043" s="6"/>
    </row>
    <row r="1044" spans="1:8" ht="58.5" customHeight="1" thickTop="1" thickBot="1">
      <c r="A1044" s="8" t="s">
        <v>5406</v>
      </c>
      <c r="B1044" s="56" t="s">
        <v>5920</v>
      </c>
      <c r="C1044" s="73"/>
      <c r="D1044" s="6"/>
      <c r="E1044" s="6"/>
      <c r="F1044" s="6">
        <v>681</v>
      </c>
      <c r="G1044" s="6" t="s">
        <v>16</v>
      </c>
      <c r="H1044" s="6" t="s">
        <v>5921</v>
      </c>
    </row>
    <row r="1045" spans="1:8" ht="18.75" customHeight="1">
      <c r="A1045" s="9"/>
      <c r="B1045" s="74"/>
      <c r="C1045" s="75"/>
      <c r="D1045" s="6"/>
      <c r="E1045" s="6"/>
      <c r="F1045" s="6"/>
      <c r="G1045" s="6"/>
      <c r="H1045" s="6"/>
    </row>
    <row r="1046" spans="1:8" ht="18.75" customHeight="1">
      <c r="A1046" s="10" t="s">
        <v>820</v>
      </c>
      <c r="B1046" s="64" t="s">
        <v>5922</v>
      </c>
      <c r="C1046" s="65"/>
      <c r="D1046" s="6"/>
      <c r="E1046" s="6"/>
      <c r="F1046" s="6"/>
      <c r="G1046" s="6"/>
      <c r="H1046" s="6"/>
    </row>
    <row r="1047" spans="1:8" ht="18.75" customHeight="1">
      <c r="A1047" s="10" t="s">
        <v>821</v>
      </c>
      <c r="B1047" s="64" t="s">
        <v>5923</v>
      </c>
      <c r="C1047" s="65"/>
      <c r="D1047" s="6"/>
      <c r="E1047" s="6"/>
      <c r="F1047" s="6"/>
      <c r="G1047" s="6"/>
      <c r="H1047" s="6"/>
    </row>
    <row r="1048" spans="1:8" ht="18.75" customHeight="1">
      <c r="A1048" s="10" t="s">
        <v>822</v>
      </c>
      <c r="B1048" s="64" t="s">
        <v>5924</v>
      </c>
      <c r="C1048" s="65"/>
      <c r="D1048" s="6"/>
      <c r="E1048" s="6"/>
      <c r="F1048" s="6"/>
      <c r="G1048" s="6"/>
      <c r="H1048" s="6"/>
    </row>
    <row r="1049" spans="1:8" ht="18.75" customHeight="1">
      <c r="A1049" s="10" t="s">
        <v>823</v>
      </c>
      <c r="B1049" s="64" t="s">
        <v>5925</v>
      </c>
      <c r="C1049" s="65"/>
      <c r="D1049" s="6"/>
      <c r="E1049" s="6"/>
      <c r="F1049" s="6"/>
      <c r="G1049" s="6"/>
      <c r="H1049" s="6"/>
    </row>
    <row r="1050" spans="1:8" ht="18.75" customHeight="1">
      <c r="A1050" s="10"/>
      <c r="B1050" s="62"/>
      <c r="C1050" s="63"/>
      <c r="D1050" s="6"/>
      <c r="E1050" s="6"/>
      <c r="F1050" s="6"/>
      <c r="G1050" s="6"/>
      <c r="H1050" s="6"/>
    </row>
    <row r="1051" spans="1:8" ht="18.75" customHeight="1" thickBot="1">
      <c r="A1051" s="10"/>
      <c r="B1051" s="66"/>
      <c r="C1051" s="67"/>
      <c r="D1051" s="6"/>
      <c r="E1051" s="6"/>
      <c r="F1051" s="6"/>
      <c r="G1051" s="6"/>
      <c r="H1051" s="6"/>
    </row>
    <row r="1052" spans="1:8" ht="18.75" customHeight="1" thickBot="1">
      <c r="A1052" s="11" t="s">
        <v>3253</v>
      </c>
      <c r="B1052" s="25"/>
      <c r="C1052" s="7"/>
      <c r="D1052" s="6"/>
      <c r="E1052" s="6"/>
      <c r="F1052" s="6"/>
      <c r="G1052" s="6"/>
      <c r="H1052" s="6"/>
    </row>
    <row r="1053" spans="1:8" ht="18.75" customHeight="1">
      <c r="A1053" s="10" t="s">
        <v>3254</v>
      </c>
      <c r="B1053" s="34" t="str">
        <f>_xlfn.LET(_xlpm.inp,$B$1052,_xlpm.nInp,_xlfn.LET(_xlpm.raw,UPPER(TRIM($B$1052)),_xlpm.clean,SUBSTITUTE(SUBSTITUTE(SUBSTITUTE(SUBSTITUTE(SUBSTITUTE(_xlpm.raw,"，",","),"、",","),"；",","),"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53" s="19"/>
      <c r="D1053" s="6"/>
      <c r="E1053" s="6"/>
      <c r="F1053" s="6"/>
      <c r="G1053" s="6"/>
      <c r="H1053" s="6"/>
    </row>
    <row r="1054" spans="1:8" ht="18.75" customHeight="1">
      <c r="A1054" s="10" t="s">
        <v>3255</v>
      </c>
      <c r="B1054" s="35" t="str">
        <f>_xlfn.LET(_xlpm.inp,$B$1052,_xlpm.nStd,_xlfn.LET(_xlpm.raw,UPPER(TRIM($G$1044)),_xlpm.clean,SUBSTITUTE(SUBSTITUTE(SUBSTITUTE(SUBSTITUTE(SUBSTITUTE(_xlpm.raw,"，",","),"、",","),"；",","),"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4" s="18"/>
      <c r="D1054" s="6"/>
      <c r="E1054" s="6"/>
      <c r="F1054" s="6"/>
      <c r="G1054" s="6"/>
      <c r="H1054" s="6"/>
    </row>
    <row r="1055" spans="1:8" ht="18.75" customHeight="1">
      <c r="A1055" s="37" t="s">
        <v>3256</v>
      </c>
      <c r="B1055" s="52" t="str">
        <f>_xlfn.LET(_xlpm.inp,$B$1052,_xlpm.p,$H$1044,IF(OR(LEN(TRIM(_xlpm.inp))=0,LEN(TRIM(_xlpm.p))=0,_xlpm.p=0),"",_xlpm.p))</f>
        <v/>
      </c>
      <c r="C1055" s="53"/>
      <c r="D1055" s="6"/>
      <c r="E1055" s="6"/>
      <c r="F1055" s="6"/>
      <c r="G1055" s="6"/>
      <c r="H1055" s="6"/>
    </row>
    <row r="1056" spans="1:8" ht="18.75" customHeight="1" thickBot="1">
      <c r="A1056" s="12"/>
      <c r="B1056" s="54"/>
      <c r="C1056" s="55"/>
      <c r="D1056" s="6"/>
      <c r="E1056" s="6"/>
      <c r="F1056" s="6"/>
      <c r="G1056" s="6"/>
      <c r="H1056" s="6"/>
    </row>
    <row r="1057" spans="1:8" ht="58.5" customHeight="1" thickTop="1" thickBot="1">
      <c r="A1057" s="8" t="s">
        <v>5407</v>
      </c>
      <c r="B1057" s="56" t="s">
        <v>5926</v>
      </c>
      <c r="C1057" s="73"/>
      <c r="D1057" s="6"/>
      <c r="E1057" s="6"/>
      <c r="F1057" s="6">
        <v>682</v>
      </c>
      <c r="G1057" s="6" t="s">
        <v>16</v>
      </c>
      <c r="H1057" s="6" t="s">
        <v>5927</v>
      </c>
    </row>
    <row r="1058" spans="1:8" ht="18.75" customHeight="1">
      <c r="A1058" s="9"/>
      <c r="B1058" s="74"/>
      <c r="C1058" s="75"/>
      <c r="D1058" s="6"/>
      <c r="E1058" s="6"/>
      <c r="F1058" s="6"/>
      <c r="G1058" s="6"/>
      <c r="H1058" s="6"/>
    </row>
    <row r="1059" spans="1:8" ht="18.75" customHeight="1">
      <c r="A1059" s="10" t="s">
        <v>820</v>
      </c>
      <c r="B1059" s="64" t="s">
        <v>5928</v>
      </c>
      <c r="C1059" s="65"/>
      <c r="D1059" s="6"/>
      <c r="E1059" s="6"/>
      <c r="F1059" s="6"/>
      <c r="G1059" s="6"/>
      <c r="H1059" s="6"/>
    </row>
    <row r="1060" spans="1:8" ht="18.75" customHeight="1">
      <c r="A1060" s="10" t="s">
        <v>821</v>
      </c>
      <c r="B1060" s="64" t="s">
        <v>5929</v>
      </c>
      <c r="C1060" s="65"/>
      <c r="D1060" s="6"/>
      <c r="E1060" s="6"/>
      <c r="F1060" s="6"/>
      <c r="G1060" s="6"/>
      <c r="H1060" s="6"/>
    </row>
    <row r="1061" spans="1:8" ht="18.75" customHeight="1">
      <c r="A1061" s="10" t="s">
        <v>822</v>
      </c>
      <c r="B1061" s="64" t="s">
        <v>5930</v>
      </c>
      <c r="C1061" s="65"/>
      <c r="D1061" s="6"/>
      <c r="E1061" s="6"/>
      <c r="F1061" s="6"/>
      <c r="G1061" s="6"/>
      <c r="H1061" s="6"/>
    </row>
    <row r="1062" spans="1:8" ht="18.75" customHeight="1">
      <c r="A1062" s="10" t="s">
        <v>823</v>
      </c>
      <c r="B1062" s="64" t="s">
        <v>5931</v>
      </c>
      <c r="C1062" s="65"/>
      <c r="D1062" s="6"/>
      <c r="E1062" s="6"/>
      <c r="F1062" s="6"/>
      <c r="G1062" s="6"/>
      <c r="H1062" s="6"/>
    </row>
    <row r="1063" spans="1:8" ht="18.75" customHeight="1">
      <c r="A1063" s="10"/>
      <c r="B1063" s="62"/>
      <c r="C1063" s="63"/>
      <c r="D1063" s="6"/>
      <c r="E1063" s="6"/>
      <c r="F1063" s="6"/>
      <c r="G1063" s="6"/>
      <c r="H1063" s="6"/>
    </row>
    <row r="1064" spans="1:8" ht="18.75" customHeight="1" thickBot="1">
      <c r="A1064" s="10"/>
      <c r="B1064" s="66"/>
      <c r="C1064" s="67"/>
      <c r="D1064" s="6"/>
      <c r="E1064" s="6"/>
      <c r="F1064" s="6"/>
      <c r="G1064" s="6"/>
      <c r="H1064" s="6"/>
    </row>
    <row r="1065" spans="1:8" ht="18.75" customHeight="1" thickBot="1">
      <c r="A1065" s="11" t="s">
        <v>3253</v>
      </c>
      <c r="B1065" s="25"/>
      <c r="C1065" s="7"/>
      <c r="D1065" s="6"/>
      <c r="E1065" s="6"/>
      <c r="F1065" s="6"/>
      <c r="G1065" s="6"/>
      <c r="H1065" s="6"/>
    </row>
    <row r="1066" spans="1:8" ht="18.75" customHeight="1">
      <c r="A1066" s="10" t="s">
        <v>3254</v>
      </c>
      <c r="B1066" s="34" t="str">
        <f>_xlfn.LET(_xlpm.inp,$B$1065,_xlpm.nInp,_xlfn.LET(_xlpm.raw,UPPER(TRIM($B$1065)),_xlpm.clean,SUBSTITUTE(SUBSTITUTE(SUBSTITUTE(SUBSTITUTE(SUBSTITUTE(_xlpm.raw,"，",","),"、",","),"；",","),"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66" s="19"/>
      <c r="D1066" s="6"/>
      <c r="E1066" s="6"/>
      <c r="F1066" s="6"/>
      <c r="G1066" s="6"/>
      <c r="H1066" s="6"/>
    </row>
    <row r="1067" spans="1:8" ht="18.75" customHeight="1">
      <c r="A1067" s="10" t="s">
        <v>3255</v>
      </c>
      <c r="B1067" s="35" t="str">
        <f>_xlfn.LET(_xlpm.inp,$B$1065,_xlpm.nStd,_xlfn.LET(_xlpm.raw,UPPER(TRIM($G$1057)),_xlpm.clean,SUBSTITUTE(SUBSTITUTE(SUBSTITUTE(SUBSTITUTE(SUBSTITUTE(_xlpm.raw,"，",","),"、",","),"；",","),"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67" s="18"/>
      <c r="D1067" s="6"/>
      <c r="E1067" s="6"/>
      <c r="F1067" s="6"/>
      <c r="G1067" s="6"/>
      <c r="H1067" s="6"/>
    </row>
    <row r="1068" spans="1:8" ht="18.75" customHeight="1">
      <c r="A1068" s="37" t="s">
        <v>3256</v>
      </c>
      <c r="B1068" s="52" t="str">
        <f>_xlfn.LET(_xlpm.inp,$B$1065,_xlpm.p,$H$1057,IF(OR(LEN(TRIM(_xlpm.inp))=0,LEN(TRIM(_xlpm.p))=0,_xlpm.p=0),"",_xlpm.p))</f>
        <v/>
      </c>
      <c r="C1068" s="53"/>
      <c r="D1068" s="6"/>
      <c r="E1068" s="6"/>
      <c r="F1068" s="6"/>
      <c r="G1068" s="6"/>
      <c r="H1068" s="6"/>
    </row>
    <row r="1069" spans="1:8" ht="18.75" customHeight="1" thickBot="1">
      <c r="A1069" s="12"/>
      <c r="B1069" s="54"/>
      <c r="C1069" s="55"/>
      <c r="D1069" s="6"/>
      <c r="E1069" s="6"/>
      <c r="F1069" s="6"/>
      <c r="G1069" s="6"/>
      <c r="H1069" s="6"/>
    </row>
    <row r="1070" spans="1:8" ht="58.5" customHeight="1" thickTop="1" thickBot="1">
      <c r="A1070" s="8" t="s">
        <v>5408</v>
      </c>
      <c r="B1070" s="56" t="s">
        <v>5932</v>
      </c>
      <c r="C1070" s="73"/>
      <c r="D1070" s="6"/>
      <c r="E1070" s="6"/>
      <c r="F1070" s="6">
        <v>683</v>
      </c>
      <c r="G1070" s="6" t="s">
        <v>16</v>
      </c>
      <c r="H1070" s="6" t="s">
        <v>5933</v>
      </c>
    </row>
    <row r="1071" spans="1:8" ht="18.75" customHeight="1">
      <c r="A1071" s="9"/>
      <c r="B1071" s="74"/>
      <c r="C1071" s="75"/>
      <c r="D1071" s="6"/>
      <c r="E1071" s="6"/>
      <c r="F1071" s="6"/>
      <c r="G1071" s="6"/>
      <c r="H1071" s="6"/>
    </row>
    <row r="1072" spans="1:8" ht="18.75" customHeight="1">
      <c r="A1072" s="10" t="s">
        <v>820</v>
      </c>
      <c r="B1072" s="64" t="s">
        <v>5934</v>
      </c>
      <c r="C1072" s="65"/>
      <c r="D1072" s="6"/>
      <c r="E1072" s="6"/>
      <c r="F1072" s="6"/>
      <c r="G1072" s="6"/>
      <c r="H1072" s="6"/>
    </row>
    <row r="1073" spans="1:8" ht="18.75" customHeight="1">
      <c r="A1073" s="10" t="s">
        <v>821</v>
      </c>
      <c r="B1073" s="64" t="s">
        <v>5935</v>
      </c>
      <c r="C1073" s="65"/>
      <c r="D1073" s="6"/>
      <c r="E1073" s="6"/>
      <c r="F1073" s="6"/>
      <c r="G1073" s="6"/>
      <c r="H1073" s="6"/>
    </row>
    <row r="1074" spans="1:8" ht="18.75" customHeight="1">
      <c r="A1074" s="10" t="s">
        <v>822</v>
      </c>
      <c r="B1074" s="64" t="s">
        <v>5936</v>
      </c>
      <c r="C1074" s="65"/>
      <c r="D1074" s="6"/>
      <c r="E1074" s="6"/>
      <c r="F1074" s="6"/>
      <c r="G1074" s="6"/>
      <c r="H1074" s="6"/>
    </row>
    <row r="1075" spans="1:8" ht="18.75" customHeight="1">
      <c r="A1075" s="10" t="s">
        <v>823</v>
      </c>
      <c r="B1075" s="64" t="s">
        <v>5937</v>
      </c>
      <c r="C1075" s="65"/>
      <c r="D1075" s="6"/>
      <c r="E1075" s="6"/>
      <c r="F1075" s="6"/>
      <c r="G1075" s="6"/>
      <c r="H1075" s="6"/>
    </row>
    <row r="1076" spans="1:8" ht="18.75" customHeight="1">
      <c r="A1076" s="10"/>
      <c r="B1076" s="62"/>
      <c r="C1076" s="63"/>
      <c r="D1076" s="6"/>
      <c r="E1076" s="6"/>
      <c r="F1076" s="6"/>
      <c r="G1076" s="6"/>
      <c r="H1076" s="6"/>
    </row>
    <row r="1077" spans="1:8" ht="18.75" customHeight="1" thickBot="1">
      <c r="A1077" s="10"/>
      <c r="B1077" s="66"/>
      <c r="C1077" s="67"/>
      <c r="D1077" s="6"/>
      <c r="E1077" s="6"/>
      <c r="F1077" s="6"/>
      <c r="G1077" s="6"/>
      <c r="H1077" s="6"/>
    </row>
    <row r="1078" spans="1:8" ht="18.75" customHeight="1" thickBot="1">
      <c r="A1078" s="11" t="s">
        <v>3253</v>
      </c>
      <c r="B1078" s="25"/>
      <c r="C1078" s="7"/>
      <c r="D1078" s="6"/>
      <c r="E1078" s="6"/>
      <c r="F1078" s="6"/>
      <c r="G1078" s="6"/>
      <c r="H1078" s="6"/>
    </row>
    <row r="1079" spans="1:8" ht="18.75" customHeight="1">
      <c r="A1079" s="10" t="s">
        <v>3254</v>
      </c>
      <c r="B1079" s="34" t="str">
        <f>_xlfn.LET(_xlpm.inp,$B$1078,_xlpm.nInp,_xlfn.LET(_xlpm.raw,UPPER(TRIM($B$1078)),_xlpm.clean,SUBSTITUTE(SUBSTITUTE(SUBSTITUTE(SUBSTITUTE(SUBSTITUTE(_xlpm.raw,"，",","),"、",","),"；",","),"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79" s="19"/>
      <c r="D1079" s="6"/>
      <c r="E1079" s="6"/>
      <c r="F1079" s="6"/>
      <c r="G1079" s="6"/>
      <c r="H1079" s="6"/>
    </row>
    <row r="1080" spans="1:8" ht="18.75" customHeight="1">
      <c r="A1080" s="10" t="s">
        <v>3255</v>
      </c>
      <c r="B1080" s="35" t="str">
        <f>_xlfn.LET(_xlpm.inp,$B$1078,_xlpm.nStd,_xlfn.LET(_xlpm.raw,UPPER(TRIM($G$1070)),_xlpm.clean,SUBSTITUTE(SUBSTITUTE(SUBSTITUTE(SUBSTITUTE(SUBSTITUTE(_xlpm.raw,"，",","),"、",","),"；",","),"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80" s="18"/>
      <c r="D1080" s="6"/>
      <c r="E1080" s="6"/>
      <c r="F1080" s="6"/>
      <c r="G1080" s="6"/>
      <c r="H1080" s="6"/>
    </row>
    <row r="1081" spans="1:8" ht="18.75" customHeight="1">
      <c r="A1081" s="37" t="s">
        <v>3256</v>
      </c>
      <c r="B1081" s="52" t="str">
        <f>_xlfn.LET(_xlpm.inp,$B$1078,_xlpm.p,$H$1070,IF(OR(LEN(TRIM(_xlpm.inp))=0,LEN(TRIM(_xlpm.p))=0,_xlpm.p=0),"",_xlpm.p))</f>
        <v/>
      </c>
      <c r="C1081" s="53"/>
      <c r="D1081" s="6"/>
      <c r="E1081" s="6"/>
      <c r="F1081" s="6"/>
      <c r="G1081" s="6"/>
      <c r="H1081" s="6"/>
    </row>
    <row r="1082" spans="1:8" ht="18.75" customHeight="1" thickBot="1">
      <c r="A1082" s="12"/>
      <c r="B1082" s="54"/>
      <c r="C1082" s="55"/>
      <c r="D1082" s="6"/>
      <c r="E1082" s="6"/>
      <c r="F1082" s="6"/>
      <c r="G1082" s="6"/>
      <c r="H1082" s="6"/>
    </row>
    <row r="1083" spans="1:8" ht="58.5" customHeight="1" thickTop="1" thickBot="1">
      <c r="A1083" s="8" t="s">
        <v>5409</v>
      </c>
      <c r="B1083" s="56" t="s">
        <v>5938</v>
      </c>
      <c r="C1083" s="73"/>
      <c r="D1083" s="6"/>
      <c r="E1083" s="6"/>
      <c r="F1083" s="6">
        <v>684</v>
      </c>
      <c r="G1083" s="6" t="s">
        <v>16</v>
      </c>
      <c r="H1083" s="6" t="s">
        <v>5939</v>
      </c>
    </row>
    <row r="1084" spans="1:8" ht="18.75" customHeight="1">
      <c r="A1084" s="9"/>
      <c r="B1084" s="74"/>
      <c r="C1084" s="75"/>
      <c r="D1084" s="6"/>
      <c r="E1084" s="6"/>
      <c r="F1084" s="6"/>
      <c r="G1084" s="6"/>
      <c r="H1084" s="6"/>
    </row>
    <row r="1085" spans="1:8" ht="18.75" customHeight="1">
      <c r="A1085" s="10" t="s">
        <v>820</v>
      </c>
      <c r="B1085" s="64" t="s">
        <v>5940</v>
      </c>
      <c r="C1085" s="65"/>
      <c r="D1085" s="6"/>
      <c r="E1085" s="6"/>
      <c r="F1085" s="6"/>
      <c r="G1085" s="6"/>
      <c r="H1085" s="6"/>
    </row>
    <row r="1086" spans="1:8" ht="18.75" customHeight="1">
      <c r="A1086" s="10" t="s">
        <v>821</v>
      </c>
      <c r="B1086" s="64" t="s">
        <v>5941</v>
      </c>
      <c r="C1086" s="65"/>
      <c r="D1086" s="6"/>
      <c r="E1086" s="6"/>
      <c r="F1086" s="6"/>
      <c r="G1086" s="6"/>
      <c r="H1086" s="6"/>
    </row>
    <row r="1087" spans="1:8" ht="18.75" customHeight="1">
      <c r="A1087" s="10" t="s">
        <v>822</v>
      </c>
      <c r="B1087" s="64" t="s">
        <v>5942</v>
      </c>
      <c r="C1087" s="65"/>
      <c r="D1087" s="6"/>
      <c r="E1087" s="6"/>
      <c r="F1087" s="6"/>
      <c r="G1087" s="6"/>
      <c r="H1087" s="6"/>
    </row>
    <row r="1088" spans="1:8" ht="18.75" customHeight="1">
      <c r="A1088" s="10" t="s">
        <v>823</v>
      </c>
      <c r="B1088" s="64" t="s">
        <v>5943</v>
      </c>
      <c r="C1088" s="65"/>
      <c r="D1088" s="6"/>
      <c r="E1088" s="6"/>
      <c r="F1088" s="6"/>
      <c r="G1088" s="6"/>
      <c r="H1088" s="6"/>
    </row>
    <row r="1089" spans="1:8" ht="18.75" customHeight="1">
      <c r="A1089" s="10"/>
      <c r="B1089" s="62"/>
      <c r="C1089" s="63"/>
      <c r="D1089" s="6"/>
      <c r="E1089" s="6"/>
      <c r="F1089" s="6"/>
      <c r="G1089" s="6"/>
      <c r="H1089" s="6"/>
    </row>
    <row r="1090" spans="1:8" ht="18.75" customHeight="1" thickBot="1">
      <c r="A1090" s="10"/>
      <c r="B1090" s="66"/>
      <c r="C1090" s="67"/>
      <c r="D1090" s="6"/>
      <c r="E1090" s="6"/>
      <c r="F1090" s="6"/>
      <c r="G1090" s="6"/>
      <c r="H1090" s="6"/>
    </row>
    <row r="1091" spans="1:8" ht="18.75" customHeight="1" thickBot="1">
      <c r="A1091" s="11" t="s">
        <v>3253</v>
      </c>
      <c r="B1091" s="25"/>
      <c r="C1091" s="7"/>
      <c r="D1091" s="6"/>
      <c r="E1091" s="6"/>
      <c r="F1091" s="6"/>
      <c r="G1091" s="6"/>
      <c r="H1091" s="6"/>
    </row>
    <row r="1092" spans="1:8" ht="18.75" customHeight="1">
      <c r="A1092" s="10" t="s">
        <v>3254</v>
      </c>
      <c r="B1092" s="34" t="str">
        <f>_xlfn.LET(_xlpm.inp,$B$1091,_xlpm.nInp,_xlfn.LET(_xlpm.raw,UPPER(TRIM($B$1091)),_xlpm.clean,SUBSTITUTE(SUBSTITUTE(SUBSTITUTE(SUBSTITUTE(SUBSTITUTE(_xlpm.raw,"，",","),"、",","),"；",","),"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92" s="19"/>
      <c r="D1092" s="6"/>
      <c r="E1092" s="6"/>
      <c r="F1092" s="6"/>
      <c r="G1092" s="6"/>
      <c r="H1092" s="6"/>
    </row>
    <row r="1093" spans="1:8" ht="18.75" customHeight="1">
      <c r="A1093" s="10" t="s">
        <v>3255</v>
      </c>
      <c r="B1093" s="35" t="str">
        <f>_xlfn.LET(_xlpm.inp,$B$1091,_xlpm.nStd,_xlfn.LET(_xlpm.raw,UPPER(TRIM($G$1083)),_xlpm.clean,SUBSTITUTE(SUBSTITUTE(SUBSTITUTE(SUBSTITUTE(SUBSTITUTE(_xlpm.raw,"，",","),"、",","),"；",","),"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93" s="18"/>
      <c r="D1093" s="6"/>
      <c r="E1093" s="6"/>
      <c r="F1093" s="6"/>
      <c r="G1093" s="6"/>
      <c r="H1093" s="6"/>
    </row>
    <row r="1094" spans="1:8" ht="18.75" customHeight="1">
      <c r="A1094" s="37" t="s">
        <v>3256</v>
      </c>
      <c r="B1094" s="52" t="str">
        <f>_xlfn.LET(_xlpm.inp,$B$1091,_xlpm.p,$H$1083,IF(OR(LEN(TRIM(_xlpm.inp))=0,LEN(TRIM(_xlpm.p))=0,_xlpm.p=0),"",_xlpm.p))</f>
        <v/>
      </c>
      <c r="C1094" s="53"/>
      <c r="D1094" s="6"/>
      <c r="E1094" s="6"/>
      <c r="F1094" s="6"/>
      <c r="G1094" s="6"/>
      <c r="H1094" s="6"/>
    </row>
    <row r="1095" spans="1:8" ht="18.75" customHeight="1" thickBot="1">
      <c r="A1095" s="12"/>
      <c r="B1095" s="54"/>
      <c r="C1095" s="55"/>
      <c r="D1095" s="6"/>
      <c r="E1095" s="6"/>
      <c r="F1095" s="6"/>
      <c r="G1095" s="6"/>
      <c r="H1095" s="6"/>
    </row>
    <row r="1096" spans="1:8" ht="58.5" customHeight="1" thickTop="1" thickBot="1">
      <c r="A1096" s="8" t="s">
        <v>5410</v>
      </c>
      <c r="B1096" s="56" t="s">
        <v>5944</v>
      </c>
      <c r="C1096" s="73"/>
      <c r="D1096" s="6"/>
      <c r="E1096" s="6"/>
      <c r="F1096" s="6">
        <v>685</v>
      </c>
      <c r="G1096" s="6" t="s">
        <v>848</v>
      </c>
      <c r="H1096" s="6" t="s">
        <v>5945</v>
      </c>
    </row>
    <row r="1097" spans="1:8" ht="18.75" customHeight="1">
      <c r="A1097" s="9"/>
      <c r="B1097" s="74"/>
      <c r="C1097" s="75"/>
      <c r="D1097" s="6"/>
      <c r="E1097" s="6"/>
      <c r="F1097" s="6"/>
      <c r="G1097" s="6"/>
      <c r="H1097" s="6"/>
    </row>
    <row r="1098" spans="1:8" ht="18.75" customHeight="1">
      <c r="A1098" s="10" t="s">
        <v>820</v>
      </c>
      <c r="B1098" s="64" t="s">
        <v>5946</v>
      </c>
      <c r="C1098" s="65"/>
      <c r="D1098" s="6"/>
      <c r="E1098" s="6"/>
      <c r="F1098" s="6"/>
      <c r="G1098" s="6"/>
      <c r="H1098" s="6"/>
    </row>
    <row r="1099" spans="1:8" ht="18.75" customHeight="1">
      <c r="A1099" s="10" t="s">
        <v>821</v>
      </c>
      <c r="B1099" s="64" t="s">
        <v>5947</v>
      </c>
      <c r="C1099" s="65"/>
      <c r="D1099" s="6"/>
      <c r="E1099" s="6"/>
      <c r="F1099" s="6"/>
      <c r="G1099" s="6"/>
      <c r="H1099" s="6"/>
    </row>
    <row r="1100" spans="1:8" ht="18.75" customHeight="1">
      <c r="A1100" s="10" t="s">
        <v>822</v>
      </c>
      <c r="B1100" s="64" t="s">
        <v>5948</v>
      </c>
      <c r="C1100" s="65"/>
      <c r="D1100" s="6"/>
      <c r="E1100" s="6"/>
      <c r="F1100" s="6"/>
      <c r="G1100" s="6"/>
      <c r="H1100" s="6"/>
    </row>
    <row r="1101" spans="1:8" ht="18.75" customHeight="1">
      <c r="A1101" s="10" t="s">
        <v>823</v>
      </c>
      <c r="B1101" s="64" t="s">
        <v>5949</v>
      </c>
      <c r="C1101" s="65"/>
      <c r="D1101" s="6"/>
      <c r="E1101" s="6"/>
      <c r="F1101" s="6"/>
      <c r="G1101" s="6"/>
      <c r="H1101" s="6"/>
    </row>
    <row r="1102" spans="1:8" ht="18.75" customHeight="1">
      <c r="A1102" s="10" t="s">
        <v>826</v>
      </c>
      <c r="B1102" s="62" t="s">
        <v>5950</v>
      </c>
      <c r="C1102" s="63"/>
      <c r="D1102" s="6"/>
      <c r="E1102" s="6"/>
      <c r="F1102" s="6"/>
      <c r="G1102" s="6"/>
      <c r="H1102" s="6"/>
    </row>
    <row r="1103" spans="1:8" ht="18.75" customHeight="1" thickBot="1">
      <c r="A1103" s="10"/>
      <c r="B1103" s="66"/>
      <c r="C1103" s="67"/>
      <c r="D1103" s="6"/>
      <c r="E1103" s="6"/>
      <c r="F1103" s="6"/>
      <c r="G1103" s="6"/>
      <c r="H1103" s="6"/>
    </row>
    <row r="1104" spans="1:8" ht="18.75" customHeight="1" thickBot="1">
      <c r="A1104" s="11" t="s">
        <v>3253</v>
      </c>
      <c r="B1104" s="25"/>
      <c r="C1104" s="7"/>
      <c r="D1104" s="6"/>
      <c r="E1104" s="6"/>
      <c r="F1104" s="6"/>
      <c r="G1104" s="6"/>
      <c r="H1104" s="6"/>
    </row>
    <row r="1105" spans="1:8" ht="18.75" customHeight="1">
      <c r="A1105" s="10" t="s">
        <v>3254</v>
      </c>
      <c r="B1105" s="34" t="str">
        <f>_xlfn.LET(_xlpm.inp,$B$1104,_xlpm.nInp,_xlfn.LET(_xlpm.raw,UPPER(TRIM($B$1104)),_xlpm.clean,SUBSTITUTE(SUBSTITUTE(SUBSTITUTE(SUBSTITUTE(SUBSTITUTE(_xlpm.raw,"，",","),"、",","),"；",","),"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05" s="19"/>
      <c r="D1105" s="6"/>
      <c r="E1105" s="6"/>
      <c r="F1105" s="6"/>
      <c r="G1105" s="6"/>
      <c r="H1105" s="6"/>
    </row>
    <row r="1106" spans="1:8" ht="18.75" customHeight="1">
      <c r="A1106" s="10" t="s">
        <v>3255</v>
      </c>
      <c r="B1106" s="35" t="str">
        <f>_xlfn.LET(_xlpm.inp,$B$1104,_xlpm.nStd,_xlfn.LET(_xlpm.raw,UPPER(TRIM($G$1096)),_xlpm.clean,SUBSTITUTE(SUBSTITUTE(SUBSTITUTE(SUBSTITUTE(SUBSTITUTE(_xlpm.raw,"，",","),"、",","),"；",","),"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06" s="18"/>
      <c r="D1106" s="6"/>
      <c r="E1106" s="6"/>
      <c r="F1106" s="6"/>
      <c r="G1106" s="6"/>
      <c r="H1106" s="6"/>
    </row>
    <row r="1107" spans="1:8" ht="18.75" customHeight="1">
      <c r="A1107" s="37" t="s">
        <v>3256</v>
      </c>
      <c r="B1107" s="52" t="str">
        <f>_xlfn.LET(_xlpm.inp,$B$1104,_xlpm.p,$H$1096,IF(OR(LEN(TRIM(_xlpm.inp))=0,LEN(TRIM(_xlpm.p))=0,_xlpm.p=0),"",_xlpm.p))</f>
        <v/>
      </c>
      <c r="C1107" s="53"/>
      <c r="D1107" s="6"/>
      <c r="E1107" s="6"/>
      <c r="F1107" s="6"/>
      <c r="G1107" s="6"/>
      <c r="H1107" s="6"/>
    </row>
    <row r="1108" spans="1:8" ht="18.75" customHeight="1" thickBot="1">
      <c r="A1108" s="12"/>
      <c r="B1108" s="54"/>
      <c r="C1108" s="55"/>
      <c r="D1108" s="6"/>
      <c r="E1108" s="6"/>
      <c r="F1108" s="6"/>
      <c r="G1108" s="6"/>
      <c r="H1108" s="6"/>
    </row>
    <row r="1109" spans="1:8" ht="58.5" customHeight="1" thickTop="1" thickBot="1">
      <c r="A1109" s="8" t="s">
        <v>5411</v>
      </c>
      <c r="B1109" s="56" t="s">
        <v>5951</v>
      </c>
      <c r="C1109" s="73"/>
      <c r="D1109" s="6"/>
      <c r="E1109" s="6"/>
      <c r="F1109" s="6">
        <v>686</v>
      </c>
      <c r="G1109" s="6" t="s">
        <v>17</v>
      </c>
      <c r="H1109" s="6" t="s">
        <v>5952</v>
      </c>
    </row>
    <row r="1110" spans="1:8" ht="18.75" customHeight="1">
      <c r="A1110" s="9"/>
      <c r="B1110" s="74"/>
      <c r="C1110" s="75"/>
      <c r="D1110" s="6"/>
      <c r="E1110" s="6"/>
      <c r="F1110" s="6"/>
      <c r="G1110" s="6"/>
      <c r="H1110" s="6"/>
    </row>
    <row r="1111" spans="1:8" ht="18.75" customHeight="1">
      <c r="A1111" s="10" t="s">
        <v>820</v>
      </c>
      <c r="B1111" s="64" t="s">
        <v>5953</v>
      </c>
      <c r="C1111" s="65"/>
      <c r="D1111" s="6"/>
      <c r="E1111" s="6"/>
      <c r="F1111" s="6"/>
      <c r="G1111" s="6"/>
      <c r="H1111" s="6"/>
    </row>
    <row r="1112" spans="1:8" ht="18.75" customHeight="1">
      <c r="A1112" s="10" t="s">
        <v>821</v>
      </c>
      <c r="B1112" s="64" t="s">
        <v>5954</v>
      </c>
      <c r="C1112" s="65"/>
      <c r="D1112" s="6"/>
      <c r="E1112" s="6"/>
      <c r="F1112" s="6"/>
      <c r="G1112" s="6"/>
      <c r="H1112" s="6"/>
    </row>
    <row r="1113" spans="1:8" ht="18.75" customHeight="1">
      <c r="A1113" s="10" t="s">
        <v>822</v>
      </c>
      <c r="B1113" s="64" t="s">
        <v>5955</v>
      </c>
      <c r="C1113" s="65"/>
      <c r="D1113" s="6"/>
      <c r="E1113" s="6"/>
      <c r="F1113" s="6"/>
      <c r="G1113" s="6"/>
      <c r="H1113" s="6"/>
    </row>
    <row r="1114" spans="1:8" ht="18.75" customHeight="1">
      <c r="A1114" s="10" t="s">
        <v>823</v>
      </c>
      <c r="B1114" s="64" t="s">
        <v>5956</v>
      </c>
      <c r="C1114" s="65"/>
      <c r="D1114" s="6"/>
      <c r="E1114" s="6"/>
      <c r="F1114" s="6"/>
      <c r="G1114" s="6"/>
      <c r="H1114" s="6"/>
    </row>
    <row r="1115" spans="1:8" ht="18.75" customHeight="1">
      <c r="A1115" s="10"/>
      <c r="B1115" s="62"/>
      <c r="C1115" s="63"/>
      <c r="D1115" s="6"/>
      <c r="E1115" s="6"/>
      <c r="F1115" s="6"/>
      <c r="G1115" s="6"/>
      <c r="H1115" s="6"/>
    </row>
    <row r="1116" spans="1:8" ht="18.75" customHeight="1" thickBot="1">
      <c r="A1116" s="10"/>
      <c r="B1116" s="66"/>
      <c r="C1116" s="67"/>
      <c r="D1116" s="6"/>
      <c r="E1116" s="6"/>
      <c r="F1116" s="6"/>
      <c r="G1116" s="6"/>
      <c r="H1116" s="6"/>
    </row>
    <row r="1117" spans="1:8" ht="18.75" customHeight="1" thickBot="1">
      <c r="A1117" s="11" t="s">
        <v>3253</v>
      </c>
      <c r="B1117" s="25"/>
      <c r="C1117" s="7"/>
      <c r="D1117" s="6"/>
      <c r="E1117" s="6"/>
      <c r="F1117" s="6"/>
      <c r="G1117" s="6"/>
      <c r="H1117" s="6"/>
    </row>
    <row r="1118" spans="1:8" ht="18.75" customHeight="1">
      <c r="A1118" s="10" t="s">
        <v>3254</v>
      </c>
      <c r="B1118" s="34" t="str">
        <f>_xlfn.LET(_xlpm.inp,$B$1117,_xlpm.nInp,_xlfn.LET(_xlpm.raw,UPPER(TRIM($B$1117)),_xlpm.clean,SUBSTITUTE(SUBSTITUTE(SUBSTITUTE(SUBSTITUTE(SUBSTITUTE(_xlpm.raw,"，",","),"、",","),"；",","),"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18" s="19"/>
      <c r="D1118" s="6"/>
      <c r="E1118" s="6"/>
      <c r="F1118" s="6"/>
      <c r="G1118" s="6"/>
      <c r="H1118" s="6"/>
    </row>
    <row r="1119" spans="1:8" ht="18.75" customHeight="1">
      <c r="A1119" s="10" t="s">
        <v>3255</v>
      </c>
      <c r="B1119" s="35" t="str">
        <f>_xlfn.LET(_xlpm.inp,$B$1117,_xlpm.nStd,_xlfn.LET(_xlpm.raw,UPPER(TRIM($G$1109)),_xlpm.clean,SUBSTITUTE(SUBSTITUTE(SUBSTITUTE(SUBSTITUTE(SUBSTITUTE(_xlpm.raw,"，",","),"、",","),"；",","),"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19" s="18"/>
      <c r="D1119" s="6"/>
      <c r="E1119" s="6"/>
      <c r="F1119" s="6"/>
      <c r="G1119" s="6"/>
      <c r="H1119" s="6"/>
    </row>
    <row r="1120" spans="1:8" ht="18.75" customHeight="1">
      <c r="A1120" s="37" t="s">
        <v>3256</v>
      </c>
      <c r="B1120" s="52" t="str">
        <f>_xlfn.LET(_xlpm.inp,$B$1117,_xlpm.p,$H$1109,IF(OR(LEN(TRIM(_xlpm.inp))=0,LEN(TRIM(_xlpm.p))=0,_xlpm.p=0),"",_xlpm.p))</f>
        <v/>
      </c>
      <c r="C1120" s="53"/>
      <c r="D1120" s="6"/>
      <c r="E1120" s="6"/>
      <c r="F1120" s="6"/>
      <c r="G1120" s="6"/>
      <c r="H1120" s="6"/>
    </row>
    <row r="1121" spans="1:8" ht="18.75" customHeight="1" thickBot="1">
      <c r="A1121" s="12"/>
      <c r="B1121" s="54"/>
      <c r="C1121" s="55"/>
      <c r="D1121" s="6"/>
      <c r="E1121" s="6"/>
      <c r="F1121" s="6"/>
      <c r="G1121" s="6"/>
      <c r="H1121" s="6"/>
    </row>
    <row r="1122" spans="1:8" ht="58.5" customHeight="1" thickTop="1" thickBot="1">
      <c r="A1122" s="8" t="s">
        <v>5412</v>
      </c>
      <c r="B1122" s="56" t="s">
        <v>5957</v>
      </c>
      <c r="C1122" s="73"/>
      <c r="D1122" s="6"/>
      <c r="E1122" s="6"/>
      <c r="F1122" s="6">
        <v>687</v>
      </c>
      <c r="G1122" s="6" t="s">
        <v>14</v>
      </c>
      <c r="H1122" s="6" t="s">
        <v>5958</v>
      </c>
    </row>
    <row r="1123" spans="1:8" ht="18.75" customHeight="1">
      <c r="A1123" s="9"/>
      <c r="B1123" s="74"/>
      <c r="C1123" s="75"/>
      <c r="D1123" s="6"/>
      <c r="E1123" s="6"/>
      <c r="F1123" s="6"/>
      <c r="G1123" s="6"/>
      <c r="H1123" s="6"/>
    </row>
    <row r="1124" spans="1:8" ht="18.75" customHeight="1">
      <c r="A1124" s="10" t="s">
        <v>820</v>
      </c>
      <c r="B1124" s="64" t="s">
        <v>5959</v>
      </c>
      <c r="C1124" s="65"/>
      <c r="D1124" s="6"/>
      <c r="E1124" s="6"/>
      <c r="F1124" s="6"/>
      <c r="G1124" s="6"/>
      <c r="H1124" s="6"/>
    </row>
    <row r="1125" spans="1:8" ht="18.75" customHeight="1">
      <c r="A1125" s="10" t="s">
        <v>821</v>
      </c>
      <c r="B1125" s="64" t="s">
        <v>5960</v>
      </c>
      <c r="C1125" s="65"/>
      <c r="D1125" s="6"/>
      <c r="E1125" s="6"/>
      <c r="F1125" s="6"/>
      <c r="G1125" s="6"/>
      <c r="H1125" s="6"/>
    </row>
    <row r="1126" spans="1:8" ht="18.75" customHeight="1">
      <c r="A1126" s="10" t="s">
        <v>822</v>
      </c>
      <c r="B1126" s="64" t="s">
        <v>5961</v>
      </c>
      <c r="C1126" s="65"/>
      <c r="D1126" s="6"/>
      <c r="E1126" s="6"/>
      <c r="F1126" s="6"/>
      <c r="G1126" s="6"/>
      <c r="H1126" s="6"/>
    </row>
    <row r="1127" spans="1:8" ht="18.75" customHeight="1">
      <c r="A1127" s="10" t="s">
        <v>823</v>
      </c>
      <c r="B1127" s="64" t="s">
        <v>5962</v>
      </c>
      <c r="C1127" s="65"/>
      <c r="D1127" s="6"/>
      <c r="E1127" s="6"/>
      <c r="F1127" s="6"/>
      <c r="G1127" s="6"/>
      <c r="H1127" s="6"/>
    </row>
    <row r="1128" spans="1:8" ht="18.75" customHeight="1">
      <c r="A1128" s="10"/>
      <c r="B1128" s="62"/>
      <c r="C1128" s="63"/>
      <c r="D1128" s="6"/>
      <c r="E1128" s="6"/>
      <c r="F1128" s="6"/>
      <c r="G1128" s="6"/>
      <c r="H1128" s="6"/>
    </row>
    <row r="1129" spans="1:8" ht="18.75" customHeight="1" thickBot="1">
      <c r="A1129" s="10"/>
      <c r="B1129" s="66"/>
      <c r="C1129" s="67"/>
      <c r="D1129" s="6"/>
      <c r="E1129" s="6"/>
      <c r="F1129" s="6"/>
      <c r="G1129" s="6"/>
      <c r="H1129" s="6"/>
    </row>
    <row r="1130" spans="1:8" ht="18.75" customHeight="1" thickBot="1">
      <c r="A1130" s="11" t="s">
        <v>3253</v>
      </c>
      <c r="B1130" s="25"/>
      <c r="C1130" s="7"/>
      <c r="D1130" s="6"/>
      <c r="E1130" s="6"/>
      <c r="F1130" s="6"/>
      <c r="G1130" s="6"/>
      <c r="H1130" s="6"/>
    </row>
    <row r="1131" spans="1:8" ht="18.75" customHeight="1">
      <c r="A1131" s="10" t="s">
        <v>3254</v>
      </c>
      <c r="B1131" s="34" t="str">
        <f>_xlfn.LET(_xlpm.inp,$B$1130,_xlpm.nInp,_xlfn.LET(_xlpm.raw,UPPER(TRIM($B$1130)),_xlpm.clean,SUBSTITUTE(SUBSTITUTE(SUBSTITUTE(SUBSTITUTE(SUBSTITUTE(_xlpm.raw,"，",","),"、",","),"；",","),"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31" s="19"/>
      <c r="D1131" s="6"/>
      <c r="E1131" s="6"/>
      <c r="F1131" s="6"/>
      <c r="G1131" s="6"/>
      <c r="H1131" s="6"/>
    </row>
    <row r="1132" spans="1:8" ht="18.75" customHeight="1">
      <c r="A1132" s="10" t="s">
        <v>3255</v>
      </c>
      <c r="B1132" s="35" t="str">
        <f>_xlfn.LET(_xlpm.inp,$B$1130,_xlpm.nStd,_xlfn.LET(_xlpm.raw,UPPER(TRIM($G$1122)),_xlpm.clean,SUBSTITUTE(SUBSTITUTE(SUBSTITUTE(SUBSTITUTE(SUBSTITUTE(_xlpm.raw,"，",","),"、",","),"；",","),"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32" s="18"/>
      <c r="D1132" s="6"/>
      <c r="E1132" s="6"/>
      <c r="F1132" s="6"/>
      <c r="G1132" s="6"/>
      <c r="H1132" s="6"/>
    </row>
    <row r="1133" spans="1:8" ht="18.75" customHeight="1">
      <c r="A1133" s="37" t="s">
        <v>3256</v>
      </c>
      <c r="B1133" s="52" t="str">
        <f>_xlfn.LET(_xlpm.inp,$B$1130,_xlpm.p,$H$1122,IF(OR(LEN(TRIM(_xlpm.inp))=0,LEN(TRIM(_xlpm.p))=0,_xlpm.p=0),"",_xlpm.p))</f>
        <v/>
      </c>
      <c r="C1133" s="53"/>
      <c r="D1133" s="6"/>
      <c r="E1133" s="6"/>
      <c r="F1133" s="6"/>
      <c r="G1133" s="6"/>
      <c r="H1133" s="6"/>
    </row>
    <row r="1134" spans="1:8" ht="18.75" customHeight="1" thickBot="1">
      <c r="A1134" s="12"/>
      <c r="B1134" s="54"/>
      <c r="C1134" s="55"/>
      <c r="D1134" s="6"/>
      <c r="E1134" s="6"/>
      <c r="F1134" s="6"/>
      <c r="G1134" s="6"/>
      <c r="H1134" s="6"/>
    </row>
    <row r="1135" spans="1:8" ht="58.5" customHeight="1" thickTop="1" thickBot="1">
      <c r="A1135" s="8" t="s">
        <v>5413</v>
      </c>
      <c r="B1135" s="56" t="s">
        <v>5963</v>
      </c>
      <c r="C1135" s="73"/>
      <c r="D1135" s="6"/>
      <c r="E1135" s="6"/>
      <c r="F1135" s="6">
        <v>688</v>
      </c>
      <c r="G1135" s="6" t="s">
        <v>3509</v>
      </c>
      <c r="H1135" s="6" t="s">
        <v>5964</v>
      </c>
    </row>
    <row r="1136" spans="1:8" ht="18.75" customHeight="1">
      <c r="A1136" s="9"/>
      <c r="B1136" s="74"/>
      <c r="C1136" s="75"/>
      <c r="D1136" s="6"/>
      <c r="E1136" s="6"/>
      <c r="F1136" s="6"/>
      <c r="G1136" s="6"/>
      <c r="H1136" s="6"/>
    </row>
    <row r="1137" spans="1:8" ht="18.75" customHeight="1">
      <c r="A1137" s="10" t="s">
        <v>820</v>
      </c>
      <c r="B1137" s="64" t="s">
        <v>5965</v>
      </c>
      <c r="C1137" s="65"/>
      <c r="D1137" s="6"/>
      <c r="E1137" s="6"/>
      <c r="F1137" s="6"/>
      <c r="G1137" s="6"/>
      <c r="H1137" s="6"/>
    </row>
    <row r="1138" spans="1:8" ht="18.75" customHeight="1">
      <c r="A1138" s="10" t="s">
        <v>821</v>
      </c>
      <c r="B1138" s="64" t="s">
        <v>5966</v>
      </c>
      <c r="C1138" s="65"/>
      <c r="D1138" s="6"/>
      <c r="E1138" s="6"/>
      <c r="F1138" s="6"/>
      <c r="G1138" s="6"/>
      <c r="H1138" s="6"/>
    </row>
    <row r="1139" spans="1:8" ht="18.75" customHeight="1">
      <c r="A1139" s="10" t="s">
        <v>822</v>
      </c>
      <c r="B1139" s="64" t="s">
        <v>5967</v>
      </c>
      <c r="C1139" s="65"/>
      <c r="D1139" s="6"/>
      <c r="E1139" s="6"/>
      <c r="F1139" s="6"/>
      <c r="G1139" s="6"/>
      <c r="H1139" s="6"/>
    </row>
    <row r="1140" spans="1:8" ht="18.75" customHeight="1">
      <c r="A1140" s="10" t="s">
        <v>823</v>
      </c>
      <c r="B1140" s="64" t="s">
        <v>5968</v>
      </c>
      <c r="C1140" s="65"/>
      <c r="D1140" s="6"/>
      <c r="E1140" s="6"/>
      <c r="F1140" s="6"/>
      <c r="G1140" s="6"/>
      <c r="H1140" s="6"/>
    </row>
    <row r="1141" spans="1:8" ht="18.75" customHeight="1">
      <c r="A1141" s="10" t="s">
        <v>826</v>
      </c>
      <c r="B1141" s="62" t="s">
        <v>5969</v>
      </c>
      <c r="C1141" s="63"/>
      <c r="D1141" s="6"/>
      <c r="E1141" s="6"/>
      <c r="F1141" s="6"/>
      <c r="G1141" s="6"/>
      <c r="H1141" s="6"/>
    </row>
    <row r="1142" spans="1:8" ht="18.75" customHeight="1" thickBot="1">
      <c r="A1142" s="10"/>
      <c r="B1142" s="66"/>
      <c r="C1142" s="67"/>
      <c r="D1142" s="6"/>
      <c r="E1142" s="6"/>
      <c r="F1142" s="6"/>
      <c r="G1142" s="6"/>
      <c r="H1142" s="6"/>
    </row>
    <row r="1143" spans="1:8" ht="18.75" customHeight="1" thickBot="1">
      <c r="A1143" s="11" t="s">
        <v>3253</v>
      </c>
      <c r="B1143" s="25"/>
      <c r="C1143" s="7"/>
      <c r="D1143" s="6"/>
      <c r="E1143" s="6"/>
      <c r="F1143" s="6"/>
      <c r="G1143" s="6"/>
      <c r="H1143" s="6"/>
    </row>
    <row r="1144" spans="1:8" ht="18.75" customHeight="1">
      <c r="A1144" s="10" t="s">
        <v>3254</v>
      </c>
      <c r="B1144" s="34" t="str">
        <f>_xlfn.LET(_xlpm.inp,$B$1143,_xlpm.nInp,_xlfn.LET(_xlpm.raw,UPPER(TRIM($B$1143)),_xlpm.clean,SUBSTITUTE(SUBSTITUTE(SUBSTITUTE(SUBSTITUTE(SUBSTITUTE(_xlpm.raw,"，",","),"、",","),"；",","),"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44" s="19"/>
      <c r="D1144" s="6"/>
      <c r="E1144" s="6"/>
      <c r="F1144" s="6"/>
      <c r="G1144" s="6"/>
      <c r="H1144" s="6"/>
    </row>
    <row r="1145" spans="1:8" ht="18.75" customHeight="1">
      <c r="A1145" s="10" t="s">
        <v>3255</v>
      </c>
      <c r="B1145" s="35" t="str">
        <f>_xlfn.LET(_xlpm.inp,$B$1143,_xlpm.nStd,_xlfn.LET(_xlpm.raw,UPPER(TRIM($G$1135)),_xlpm.clean,SUBSTITUTE(SUBSTITUTE(SUBSTITUTE(SUBSTITUTE(SUBSTITUTE(_xlpm.raw,"，",","),"、",","),"；",","),"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45" s="18"/>
      <c r="D1145" s="6"/>
      <c r="E1145" s="6"/>
      <c r="F1145" s="6"/>
      <c r="G1145" s="6"/>
      <c r="H1145" s="6"/>
    </row>
    <row r="1146" spans="1:8" ht="18.75" customHeight="1">
      <c r="A1146" s="37" t="s">
        <v>3256</v>
      </c>
      <c r="B1146" s="52" t="str">
        <f>_xlfn.LET(_xlpm.inp,$B$1143,_xlpm.p,$H$1135,IF(OR(LEN(TRIM(_xlpm.inp))=0,LEN(TRIM(_xlpm.p))=0,_xlpm.p=0),"",_xlpm.p))</f>
        <v/>
      </c>
      <c r="C1146" s="53"/>
      <c r="D1146" s="6"/>
      <c r="E1146" s="6"/>
      <c r="F1146" s="6"/>
      <c r="G1146" s="6"/>
      <c r="H1146" s="6"/>
    </row>
    <row r="1147" spans="1:8" ht="18.75" customHeight="1" thickBot="1">
      <c r="A1147" s="12"/>
      <c r="B1147" s="54"/>
      <c r="C1147" s="55"/>
      <c r="D1147" s="6"/>
      <c r="E1147" s="6"/>
      <c r="F1147" s="6"/>
      <c r="G1147" s="6"/>
      <c r="H1147" s="6"/>
    </row>
    <row r="1148" spans="1:8" ht="58.5" customHeight="1" thickTop="1" thickBot="1">
      <c r="A1148" s="8" t="s">
        <v>5414</v>
      </c>
      <c r="B1148" s="56" t="s">
        <v>5970</v>
      </c>
      <c r="C1148" s="73"/>
      <c r="D1148" s="6"/>
      <c r="E1148" s="6"/>
      <c r="F1148" s="6">
        <v>689</v>
      </c>
      <c r="G1148" s="6" t="s">
        <v>15</v>
      </c>
      <c r="H1148" s="6" t="s">
        <v>5971</v>
      </c>
    </row>
    <row r="1149" spans="1:8" ht="18.75" customHeight="1">
      <c r="A1149" s="9"/>
      <c r="B1149" s="74"/>
      <c r="C1149" s="75"/>
      <c r="D1149" s="6"/>
      <c r="E1149" s="6"/>
      <c r="F1149" s="6"/>
      <c r="G1149" s="6"/>
      <c r="H1149" s="6"/>
    </row>
    <row r="1150" spans="1:8" ht="18.75" customHeight="1">
      <c r="A1150" s="10" t="s">
        <v>820</v>
      </c>
      <c r="B1150" s="64" t="s">
        <v>5972</v>
      </c>
      <c r="C1150" s="65"/>
      <c r="D1150" s="6"/>
      <c r="E1150" s="6"/>
      <c r="F1150" s="6"/>
      <c r="G1150" s="6"/>
      <c r="H1150" s="6"/>
    </row>
    <row r="1151" spans="1:8" ht="18.75" customHeight="1">
      <c r="A1151" s="10" t="s">
        <v>821</v>
      </c>
      <c r="B1151" s="64" t="s">
        <v>5973</v>
      </c>
      <c r="C1151" s="65"/>
      <c r="D1151" s="6"/>
      <c r="E1151" s="6"/>
      <c r="F1151" s="6"/>
      <c r="G1151" s="6"/>
      <c r="H1151" s="6"/>
    </row>
    <row r="1152" spans="1:8" ht="18.75" customHeight="1">
      <c r="A1152" s="10" t="s">
        <v>822</v>
      </c>
      <c r="B1152" s="64" t="s">
        <v>5974</v>
      </c>
      <c r="C1152" s="65"/>
      <c r="D1152" s="6"/>
      <c r="E1152" s="6"/>
      <c r="F1152" s="6"/>
      <c r="G1152" s="6"/>
      <c r="H1152" s="6"/>
    </row>
    <row r="1153" spans="1:8" ht="18.75" customHeight="1">
      <c r="A1153" s="10" t="s">
        <v>823</v>
      </c>
      <c r="B1153" s="64" t="s">
        <v>5975</v>
      </c>
      <c r="C1153" s="65"/>
      <c r="D1153" s="6"/>
      <c r="E1153" s="6"/>
      <c r="F1153" s="6"/>
      <c r="G1153" s="6"/>
      <c r="H1153" s="6"/>
    </row>
    <row r="1154" spans="1:8" ht="18.75" customHeight="1">
      <c r="A1154" s="10"/>
      <c r="B1154" s="62"/>
      <c r="C1154" s="63"/>
      <c r="D1154" s="6"/>
      <c r="E1154" s="6"/>
      <c r="F1154" s="6"/>
      <c r="G1154" s="6"/>
      <c r="H1154" s="6"/>
    </row>
    <row r="1155" spans="1:8" ht="18.75" customHeight="1" thickBot="1">
      <c r="A1155" s="10"/>
      <c r="B1155" s="66"/>
      <c r="C1155" s="67"/>
      <c r="D1155" s="6"/>
      <c r="E1155" s="6"/>
      <c r="F1155" s="6"/>
      <c r="G1155" s="6"/>
      <c r="H1155" s="6"/>
    </row>
    <row r="1156" spans="1:8" ht="18.75" customHeight="1" thickBot="1">
      <c r="A1156" s="11" t="s">
        <v>3253</v>
      </c>
      <c r="B1156" s="25"/>
      <c r="C1156" s="7"/>
      <c r="D1156" s="6"/>
      <c r="E1156" s="6"/>
      <c r="F1156" s="6"/>
      <c r="G1156" s="6"/>
      <c r="H1156" s="6"/>
    </row>
    <row r="1157" spans="1:8" ht="18.75" customHeight="1">
      <c r="A1157" s="10" t="s">
        <v>3254</v>
      </c>
      <c r="B1157" s="34" t="str">
        <f>_xlfn.LET(_xlpm.inp,$B$1156,_xlpm.nInp,_xlfn.LET(_xlpm.raw,UPPER(TRIM($B$1156)),_xlpm.clean,SUBSTITUTE(SUBSTITUTE(SUBSTITUTE(SUBSTITUTE(SUBSTITUTE(_xlpm.raw,"，",","),"、",","),"；",","),"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57" s="19"/>
      <c r="D1157" s="6"/>
      <c r="E1157" s="6"/>
      <c r="F1157" s="6"/>
      <c r="G1157" s="6"/>
      <c r="H1157" s="6"/>
    </row>
    <row r="1158" spans="1:8" ht="18.75" customHeight="1">
      <c r="A1158" s="10" t="s">
        <v>3255</v>
      </c>
      <c r="B1158" s="35" t="str">
        <f>_xlfn.LET(_xlpm.inp,$B$1156,_xlpm.nStd,_xlfn.LET(_xlpm.raw,UPPER(TRIM($G$1148)),_xlpm.clean,SUBSTITUTE(SUBSTITUTE(SUBSTITUTE(SUBSTITUTE(SUBSTITUTE(_xlpm.raw,"，",","),"、",","),"；",","),"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58" s="18"/>
      <c r="D1158" s="6"/>
      <c r="E1158" s="6"/>
      <c r="F1158" s="6"/>
      <c r="G1158" s="6"/>
      <c r="H1158" s="6"/>
    </row>
    <row r="1159" spans="1:8" ht="18.75" customHeight="1">
      <c r="A1159" s="37" t="s">
        <v>3256</v>
      </c>
      <c r="B1159" s="52" t="str">
        <f>_xlfn.LET(_xlpm.inp,$B$1156,_xlpm.p,$H$1148,IF(OR(LEN(TRIM(_xlpm.inp))=0,LEN(TRIM(_xlpm.p))=0,_xlpm.p=0),"",_xlpm.p))</f>
        <v/>
      </c>
      <c r="C1159" s="53"/>
      <c r="D1159" s="6"/>
      <c r="E1159" s="6"/>
      <c r="F1159" s="6"/>
      <c r="G1159" s="6"/>
      <c r="H1159" s="6"/>
    </row>
    <row r="1160" spans="1:8" ht="18.75" customHeight="1" thickBot="1">
      <c r="A1160" s="12"/>
      <c r="B1160" s="54"/>
      <c r="C1160" s="55"/>
      <c r="D1160" s="6"/>
      <c r="E1160" s="6"/>
      <c r="F1160" s="6"/>
      <c r="G1160" s="6"/>
      <c r="H1160" s="6"/>
    </row>
    <row r="1161" spans="1:8" ht="58.5" customHeight="1" thickTop="1" thickBot="1">
      <c r="A1161" s="8" t="s">
        <v>5415</v>
      </c>
      <c r="B1161" s="56" t="s">
        <v>5976</v>
      </c>
      <c r="C1161" s="73"/>
      <c r="D1161" s="6"/>
      <c r="E1161" s="6"/>
      <c r="F1161" s="6">
        <v>690</v>
      </c>
      <c r="G1161" s="6" t="s">
        <v>14</v>
      </c>
      <c r="H1161" s="6" t="s">
        <v>5977</v>
      </c>
    </row>
    <row r="1162" spans="1:8" ht="18.75" customHeight="1">
      <c r="A1162" s="9"/>
      <c r="B1162" s="74"/>
      <c r="C1162" s="75"/>
      <c r="D1162" s="6"/>
      <c r="E1162" s="6"/>
      <c r="F1162" s="6"/>
      <c r="G1162" s="6"/>
      <c r="H1162" s="6"/>
    </row>
    <row r="1163" spans="1:8" ht="18.75" customHeight="1">
      <c r="A1163" s="10" t="s">
        <v>820</v>
      </c>
      <c r="B1163" s="64" t="s">
        <v>5978</v>
      </c>
      <c r="C1163" s="65"/>
      <c r="D1163" s="6"/>
      <c r="E1163" s="6"/>
      <c r="F1163" s="6"/>
      <c r="G1163" s="6"/>
      <c r="H1163" s="6"/>
    </row>
    <row r="1164" spans="1:8" ht="18.75" customHeight="1">
      <c r="A1164" s="10" t="s">
        <v>821</v>
      </c>
      <c r="B1164" s="64" t="s">
        <v>5979</v>
      </c>
      <c r="C1164" s="65"/>
      <c r="D1164" s="6"/>
      <c r="E1164" s="6"/>
      <c r="F1164" s="6"/>
      <c r="G1164" s="6"/>
      <c r="H1164" s="6"/>
    </row>
    <row r="1165" spans="1:8" ht="18.75" customHeight="1">
      <c r="A1165" s="10" t="s">
        <v>822</v>
      </c>
      <c r="B1165" s="64" t="s">
        <v>5980</v>
      </c>
      <c r="C1165" s="65"/>
      <c r="D1165" s="6"/>
      <c r="E1165" s="6"/>
      <c r="F1165" s="6"/>
      <c r="G1165" s="6"/>
      <c r="H1165" s="6"/>
    </row>
    <row r="1166" spans="1:8" ht="18.75" customHeight="1">
      <c r="A1166" s="10" t="s">
        <v>823</v>
      </c>
      <c r="B1166" s="64" t="s">
        <v>5981</v>
      </c>
      <c r="C1166" s="65"/>
      <c r="D1166" s="6"/>
      <c r="E1166" s="6"/>
      <c r="F1166" s="6"/>
      <c r="G1166" s="6"/>
      <c r="H1166" s="6"/>
    </row>
    <row r="1167" spans="1:8" ht="18.75" customHeight="1">
      <c r="A1167" s="10"/>
      <c r="B1167" s="62"/>
      <c r="C1167" s="63"/>
      <c r="D1167" s="6"/>
      <c r="E1167" s="6"/>
      <c r="F1167" s="6"/>
      <c r="G1167" s="6"/>
      <c r="H1167" s="6"/>
    </row>
    <row r="1168" spans="1:8" ht="18.75" customHeight="1" thickBot="1">
      <c r="A1168" s="10"/>
      <c r="B1168" s="66"/>
      <c r="C1168" s="67"/>
      <c r="D1168" s="6"/>
      <c r="E1168" s="6"/>
      <c r="F1168" s="6"/>
      <c r="G1168" s="6"/>
      <c r="H1168" s="6"/>
    </row>
    <row r="1169" spans="1:8" ht="18.75" customHeight="1" thickBot="1">
      <c r="A1169" s="11" t="s">
        <v>3253</v>
      </c>
      <c r="B1169" s="25"/>
      <c r="C1169" s="7"/>
      <c r="D1169" s="6"/>
      <c r="E1169" s="6"/>
      <c r="F1169" s="6"/>
      <c r="G1169" s="6"/>
      <c r="H1169" s="6"/>
    </row>
    <row r="1170" spans="1:8" ht="18.75" customHeight="1">
      <c r="A1170" s="10" t="s">
        <v>3254</v>
      </c>
      <c r="B1170" s="34" t="str">
        <f>_xlfn.LET(_xlpm.inp,$B$1169,_xlpm.nInp,_xlfn.LET(_xlpm.raw,UPPER(TRIM($B$1169)),_xlpm.clean,SUBSTITUTE(SUBSTITUTE(SUBSTITUTE(SUBSTITUTE(SUBSTITUTE(_xlpm.raw,"，",","),"、",","),"；",","),"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0" s="19"/>
      <c r="D1170" s="6"/>
      <c r="E1170" s="6"/>
      <c r="F1170" s="6"/>
      <c r="G1170" s="6"/>
      <c r="H1170" s="6"/>
    </row>
    <row r="1171" spans="1:8" ht="18.75" customHeight="1">
      <c r="A1171" s="10" t="s">
        <v>3255</v>
      </c>
      <c r="B1171" s="35" t="str">
        <f>_xlfn.LET(_xlpm.inp,$B$1169,_xlpm.nStd,_xlfn.LET(_xlpm.raw,UPPER(TRIM($G$1161)),_xlpm.clean,SUBSTITUTE(SUBSTITUTE(SUBSTITUTE(SUBSTITUTE(SUBSTITUTE(_xlpm.raw,"，",","),"、",","),"；",","),"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71" s="18"/>
      <c r="D1171" s="6"/>
      <c r="E1171" s="6"/>
      <c r="F1171" s="6"/>
      <c r="G1171" s="6"/>
      <c r="H1171" s="6"/>
    </row>
    <row r="1172" spans="1:8" ht="18.75" customHeight="1">
      <c r="A1172" s="37" t="s">
        <v>3256</v>
      </c>
      <c r="B1172" s="52" t="str">
        <f>_xlfn.LET(_xlpm.inp,$B$1169,_xlpm.p,$H$1161,IF(OR(LEN(TRIM(_xlpm.inp))=0,LEN(TRIM(_xlpm.p))=0,_xlpm.p=0),"",_xlpm.p))</f>
        <v/>
      </c>
      <c r="C1172" s="53"/>
      <c r="D1172" s="6"/>
      <c r="E1172" s="6"/>
      <c r="F1172" s="6"/>
      <c r="G1172" s="6"/>
      <c r="H1172" s="6"/>
    </row>
    <row r="1173" spans="1:8" ht="18.75" customHeight="1" thickBot="1">
      <c r="A1173" s="12"/>
      <c r="B1173" s="54"/>
      <c r="C1173" s="55"/>
      <c r="D1173" s="6"/>
      <c r="E1173" s="6"/>
      <c r="F1173" s="6"/>
      <c r="G1173" s="6"/>
      <c r="H1173" s="6"/>
    </row>
    <row r="1174" spans="1:8" ht="58.5" customHeight="1" thickTop="1" thickBot="1">
      <c r="A1174" s="8" t="s">
        <v>5416</v>
      </c>
      <c r="B1174" s="56" t="s">
        <v>5982</v>
      </c>
      <c r="C1174" s="73"/>
      <c r="D1174" s="6"/>
      <c r="E1174" s="6"/>
      <c r="F1174" s="6">
        <v>691</v>
      </c>
      <c r="G1174" s="6" t="s">
        <v>14</v>
      </c>
      <c r="H1174" s="6" t="s">
        <v>5983</v>
      </c>
    </row>
    <row r="1175" spans="1:8" ht="18.75" customHeight="1">
      <c r="A1175" s="9"/>
      <c r="B1175" s="74"/>
      <c r="C1175" s="75"/>
      <c r="D1175" s="6"/>
      <c r="E1175" s="6"/>
      <c r="F1175" s="6"/>
      <c r="G1175" s="6"/>
      <c r="H1175" s="6"/>
    </row>
    <row r="1176" spans="1:8" ht="18.75" customHeight="1">
      <c r="A1176" s="10" t="s">
        <v>820</v>
      </c>
      <c r="B1176" s="64" t="s">
        <v>5984</v>
      </c>
      <c r="C1176" s="65"/>
      <c r="D1176" s="6"/>
      <c r="E1176" s="6"/>
      <c r="F1176" s="6"/>
      <c r="G1176" s="6"/>
      <c r="H1176" s="6"/>
    </row>
    <row r="1177" spans="1:8" ht="18.75" customHeight="1">
      <c r="A1177" s="10" t="s">
        <v>821</v>
      </c>
      <c r="B1177" s="64" t="s">
        <v>5985</v>
      </c>
      <c r="C1177" s="65"/>
      <c r="D1177" s="6"/>
      <c r="E1177" s="6"/>
      <c r="F1177" s="6"/>
      <c r="G1177" s="6"/>
      <c r="H1177" s="6"/>
    </row>
    <row r="1178" spans="1:8" ht="18.75" customHeight="1">
      <c r="A1178" s="10" t="s">
        <v>822</v>
      </c>
      <c r="B1178" s="64" t="s">
        <v>5986</v>
      </c>
      <c r="C1178" s="65"/>
      <c r="D1178" s="6"/>
      <c r="E1178" s="6"/>
      <c r="F1178" s="6"/>
      <c r="G1178" s="6"/>
      <c r="H1178" s="6"/>
    </row>
    <row r="1179" spans="1:8" ht="18.75" customHeight="1">
      <c r="A1179" s="10" t="s">
        <v>823</v>
      </c>
      <c r="B1179" s="64" t="s">
        <v>5987</v>
      </c>
      <c r="C1179" s="65"/>
      <c r="D1179" s="6"/>
      <c r="E1179" s="6"/>
      <c r="F1179" s="6"/>
      <c r="G1179" s="6"/>
      <c r="H1179" s="6"/>
    </row>
    <row r="1180" spans="1:8" ht="18.75" customHeight="1">
      <c r="A1180" s="10"/>
      <c r="B1180" s="62"/>
      <c r="C1180" s="63"/>
      <c r="D1180" s="6"/>
      <c r="E1180" s="6"/>
      <c r="F1180" s="6"/>
      <c r="G1180" s="6"/>
      <c r="H1180" s="6"/>
    </row>
    <row r="1181" spans="1:8" ht="18.75" customHeight="1" thickBot="1">
      <c r="A1181" s="10"/>
      <c r="B1181" s="66"/>
      <c r="C1181" s="67"/>
      <c r="D1181" s="6"/>
      <c r="E1181" s="6"/>
      <c r="F1181" s="6"/>
      <c r="G1181" s="6"/>
      <c r="H1181" s="6"/>
    </row>
    <row r="1182" spans="1:8" ht="18.75" customHeight="1" thickBot="1">
      <c r="A1182" s="11" t="s">
        <v>3253</v>
      </c>
      <c r="B1182" s="25"/>
      <c r="C1182" s="7"/>
      <c r="D1182" s="6"/>
      <c r="E1182" s="6"/>
      <c r="F1182" s="6"/>
      <c r="G1182" s="6"/>
      <c r="H1182" s="6"/>
    </row>
    <row r="1183" spans="1:8" ht="18.75" customHeight="1">
      <c r="A1183" s="10" t="s">
        <v>3254</v>
      </c>
      <c r="B1183" s="34" t="str">
        <f>_xlfn.LET(_xlpm.inp,$B$1182,_xlpm.nInp,_xlfn.LET(_xlpm.raw,UPPER(TRIM($B$1182)),_xlpm.clean,SUBSTITUTE(SUBSTITUTE(SUBSTITUTE(SUBSTITUTE(SUBSTITUTE(_xlpm.raw,"，",","),"、",","),"；",","),"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83" s="19"/>
      <c r="D1183" s="6"/>
      <c r="E1183" s="6"/>
      <c r="F1183" s="6"/>
      <c r="G1183" s="6"/>
      <c r="H1183" s="6"/>
    </row>
    <row r="1184" spans="1:8" ht="18.75" customHeight="1">
      <c r="A1184" s="10" t="s">
        <v>3255</v>
      </c>
      <c r="B1184" s="35" t="str">
        <f>_xlfn.LET(_xlpm.inp,$B$1182,_xlpm.nStd,_xlfn.LET(_xlpm.raw,UPPER(TRIM($G$1174)),_xlpm.clean,SUBSTITUTE(SUBSTITUTE(SUBSTITUTE(SUBSTITUTE(SUBSTITUTE(_xlpm.raw,"，",","),"、",","),"；",","),"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4" s="18"/>
      <c r="D1184" s="6"/>
      <c r="E1184" s="6"/>
      <c r="F1184" s="6"/>
      <c r="G1184" s="6"/>
      <c r="H1184" s="6"/>
    </row>
    <row r="1185" spans="1:8" ht="18.75" customHeight="1">
      <c r="A1185" s="37" t="s">
        <v>3256</v>
      </c>
      <c r="B1185" s="52" t="str">
        <f>_xlfn.LET(_xlpm.inp,$B$1182,_xlpm.p,$H$1174,IF(OR(LEN(TRIM(_xlpm.inp))=0,LEN(TRIM(_xlpm.p))=0,_xlpm.p=0),"",_xlpm.p))</f>
        <v/>
      </c>
      <c r="C1185" s="53"/>
      <c r="D1185" s="6"/>
      <c r="E1185" s="6"/>
      <c r="F1185" s="6"/>
      <c r="G1185" s="6"/>
      <c r="H1185" s="6"/>
    </row>
    <row r="1186" spans="1:8" ht="18.75" customHeight="1" thickBot="1">
      <c r="A1186" s="12"/>
      <c r="B1186" s="54"/>
      <c r="C1186" s="55"/>
      <c r="D1186" s="6"/>
      <c r="E1186" s="6"/>
      <c r="F1186" s="6"/>
      <c r="G1186" s="6"/>
      <c r="H1186" s="6"/>
    </row>
    <row r="1187" spans="1:8" ht="58.5" customHeight="1" thickTop="1" thickBot="1">
      <c r="A1187" s="8" t="s">
        <v>5417</v>
      </c>
      <c r="B1187" s="56" t="s">
        <v>5988</v>
      </c>
      <c r="C1187" s="73"/>
      <c r="D1187" s="6"/>
      <c r="E1187" s="6"/>
      <c r="F1187" s="6">
        <v>692</v>
      </c>
      <c r="G1187" s="6" t="s">
        <v>825</v>
      </c>
      <c r="H1187" s="6" t="s">
        <v>5989</v>
      </c>
    </row>
    <row r="1188" spans="1:8" ht="18.75" customHeight="1">
      <c r="A1188" s="9"/>
      <c r="B1188" s="74"/>
      <c r="C1188" s="75"/>
      <c r="D1188" s="6"/>
      <c r="E1188" s="6"/>
      <c r="F1188" s="6"/>
      <c r="G1188" s="6"/>
      <c r="H1188" s="6"/>
    </row>
    <row r="1189" spans="1:8" ht="18.75" customHeight="1">
      <c r="A1189" s="10" t="s">
        <v>820</v>
      </c>
      <c r="B1189" s="64" t="s">
        <v>5990</v>
      </c>
      <c r="C1189" s="65"/>
      <c r="D1189" s="6"/>
      <c r="E1189" s="6"/>
      <c r="F1189" s="6"/>
      <c r="G1189" s="6"/>
      <c r="H1189" s="6"/>
    </row>
    <row r="1190" spans="1:8" ht="18.75" customHeight="1">
      <c r="A1190" s="10" t="s">
        <v>821</v>
      </c>
      <c r="B1190" s="64" t="s">
        <v>5991</v>
      </c>
      <c r="C1190" s="65"/>
      <c r="D1190" s="6"/>
      <c r="E1190" s="6"/>
      <c r="F1190" s="6"/>
      <c r="G1190" s="6"/>
      <c r="H1190" s="6"/>
    </row>
    <row r="1191" spans="1:8" ht="18.75" customHeight="1">
      <c r="A1191" s="10" t="s">
        <v>822</v>
      </c>
      <c r="B1191" s="64" t="s">
        <v>5992</v>
      </c>
      <c r="C1191" s="65"/>
      <c r="D1191" s="6"/>
      <c r="E1191" s="6"/>
      <c r="F1191" s="6"/>
      <c r="G1191" s="6"/>
      <c r="H1191" s="6"/>
    </row>
    <row r="1192" spans="1:8" ht="18.75" customHeight="1">
      <c r="A1192" s="10" t="s">
        <v>823</v>
      </c>
      <c r="B1192" s="64" t="s">
        <v>5993</v>
      </c>
      <c r="C1192" s="65"/>
      <c r="D1192" s="6"/>
      <c r="E1192" s="6"/>
      <c r="F1192" s="6"/>
      <c r="G1192" s="6"/>
      <c r="H1192" s="6"/>
    </row>
    <row r="1193" spans="1:8" ht="18.75" customHeight="1">
      <c r="A1193" s="10" t="s">
        <v>826</v>
      </c>
      <c r="B1193" s="62" t="s">
        <v>5994</v>
      </c>
      <c r="C1193" s="63"/>
      <c r="D1193" s="6"/>
      <c r="E1193" s="6"/>
      <c r="F1193" s="6"/>
      <c r="G1193" s="6"/>
      <c r="H1193" s="6"/>
    </row>
    <row r="1194" spans="1:8" ht="18.75" customHeight="1" thickBot="1">
      <c r="A1194" s="10"/>
      <c r="B1194" s="66"/>
      <c r="C1194" s="67"/>
      <c r="D1194" s="6"/>
      <c r="E1194" s="6"/>
      <c r="F1194" s="6"/>
      <c r="G1194" s="6"/>
      <c r="H1194" s="6"/>
    </row>
    <row r="1195" spans="1:8" ht="18.75" customHeight="1" thickBot="1">
      <c r="A1195" s="11" t="s">
        <v>3253</v>
      </c>
      <c r="B1195" s="25"/>
      <c r="C1195" s="7"/>
      <c r="D1195" s="6"/>
      <c r="E1195" s="6"/>
      <c r="F1195" s="6"/>
      <c r="G1195" s="6"/>
      <c r="H1195" s="6"/>
    </row>
    <row r="1196" spans="1:8" ht="18.75" customHeight="1">
      <c r="A1196" s="10" t="s">
        <v>3254</v>
      </c>
      <c r="B1196" s="34" t="str">
        <f>_xlfn.LET(_xlpm.inp,$B$1195,_xlpm.nInp,_xlfn.LET(_xlpm.raw,UPPER(TRIM($B$1195)),_xlpm.clean,SUBSTITUTE(SUBSTITUTE(SUBSTITUTE(SUBSTITUTE(SUBSTITUTE(_xlpm.raw,"，",","),"、",","),"；",","),"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96" s="19"/>
      <c r="D1196" s="6"/>
      <c r="E1196" s="6"/>
      <c r="F1196" s="6"/>
      <c r="G1196" s="6"/>
      <c r="H1196" s="6"/>
    </row>
    <row r="1197" spans="1:8" ht="18.75" customHeight="1">
      <c r="A1197" s="10" t="s">
        <v>3255</v>
      </c>
      <c r="B1197" s="35" t="str">
        <f>_xlfn.LET(_xlpm.inp,$B$1195,_xlpm.nStd,_xlfn.LET(_xlpm.raw,UPPER(TRIM($G$1187)),_xlpm.clean,SUBSTITUTE(SUBSTITUTE(SUBSTITUTE(SUBSTITUTE(SUBSTITUTE(_xlpm.raw,"，",","),"、",","),"；",","),"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97" s="18"/>
      <c r="D1197" s="6"/>
      <c r="E1197" s="6"/>
      <c r="F1197" s="6"/>
      <c r="G1197" s="6"/>
      <c r="H1197" s="6"/>
    </row>
    <row r="1198" spans="1:8" ht="18.75" customHeight="1">
      <c r="A1198" s="37" t="s">
        <v>3256</v>
      </c>
      <c r="B1198" s="52" t="str">
        <f>_xlfn.LET(_xlpm.inp,$B$1195,_xlpm.p,$H$1187,IF(OR(LEN(TRIM(_xlpm.inp))=0,LEN(TRIM(_xlpm.p))=0,_xlpm.p=0),"",_xlpm.p))</f>
        <v/>
      </c>
      <c r="C1198" s="53"/>
      <c r="D1198" s="6"/>
      <c r="E1198" s="6"/>
      <c r="F1198" s="6"/>
      <c r="G1198" s="6"/>
      <c r="H1198" s="6"/>
    </row>
    <row r="1199" spans="1:8" ht="18.75" customHeight="1" thickBot="1">
      <c r="A1199" s="12"/>
      <c r="B1199" s="54"/>
      <c r="C1199" s="55"/>
      <c r="D1199" s="6"/>
      <c r="E1199" s="6"/>
      <c r="F1199" s="6"/>
      <c r="G1199" s="6"/>
      <c r="H1199" s="6"/>
    </row>
    <row r="1200" spans="1:8" ht="58.5" customHeight="1" thickTop="1" thickBot="1">
      <c r="A1200" s="8" t="s">
        <v>5418</v>
      </c>
      <c r="B1200" s="56" t="s">
        <v>5995</v>
      </c>
      <c r="C1200" s="73"/>
      <c r="D1200" s="6"/>
      <c r="E1200" s="6"/>
      <c r="F1200" s="6">
        <v>693</v>
      </c>
      <c r="G1200" s="6" t="s">
        <v>15</v>
      </c>
      <c r="H1200" s="6" t="s">
        <v>5996</v>
      </c>
    </row>
    <row r="1201" spans="1:8" ht="18.75" customHeight="1">
      <c r="A1201" s="9"/>
      <c r="B1201" s="74"/>
      <c r="C1201" s="75"/>
      <c r="D1201" s="6"/>
      <c r="E1201" s="6"/>
      <c r="F1201" s="6"/>
      <c r="G1201" s="6"/>
      <c r="H1201" s="6"/>
    </row>
    <row r="1202" spans="1:8" ht="18.75" customHeight="1">
      <c r="A1202" s="10" t="s">
        <v>820</v>
      </c>
      <c r="B1202" s="64" t="s">
        <v>5997</v>
      </c>
      <c r="C1202" s="65"/>
      <c r="D1202" s="6"/>
      <c r="E1202" s="6"/>
      <c r="F1202" s="6"/>
      <c r="G1202" s="6"/>
      <c r="H1202" s="6"/>
    </row>
    <row r="1203" spans="1:8" ht="18.75" customHeight="1">
      <c r="A1203" s="10" t="s">
        <v>821</v>
      </c>
      <c r="B1203" s="64" t="s">
        <v>5998</v>
      </c>
      <c r="C1203" s="65"/>
      <c r="D1203" s="6"/>
      <c r="E1203" s="6"/>
      <c r="F1203" s="6"/>
      <c r="G1203" s="6"/>
      <c r="H1203" s="6"/>
    </row>
    <row r="1204" spans="1:8" ht="18.75" customHeight="1">
      <c r="A1204" s="10" t="s">
        <v>822</v>
      </c>
      <c r="B1204" s="64" t="s">
        <v>5999</v>
      </c>
      <c r="C1204" s="65"/>
      <c r="D1204" s="6"/>
      <c r="E1204" s="6"/>
      <c r="F1204" s="6"/>
      <c r="G1204" s="6"/>
      <c r="H1204" s="6"/>
    </row>
    <row r="1205" spans="1:8" ht="18.75" customHeight="1">
      <c r="A1205" s="10" t="s">
        <v>823</v>
      </c>
      <c r="B1205" s="64" t="s">
        <v>6000</v>
      </c>
      <c r="C1205" s="65"/>
      <c r="D1205" s="6"/>
      <c r="E1205" s="6"/>
      <c r="F1205" s="6"/>
      <c r="G1205" s="6"/>
      <c r="H1205" s="6"/>
    </row>
    <row r="1206" spans="1:8" ht="18.75" customHeight="1">
      <c r="A1206" s="10"/>
      <c r="B1206" s="62"/>
      <c r="C1206" s="63"/>
      <c r="D1206" s="6"/>
      <c r="E1206" s="6"/>
      <c r="F1206" s="6"/>
      <c r="G1206" s="6"/>
      <c r="H1206" s="6"/>
    </row>
    <row r="1207" spans="1:8" ht="18.75" customHeight="1" thickBot="1">
      <c r="A1207" s="10"/>
      <c r="B1207" s="66"/>
      <c r="C1207" s="67"/>
      <c r="D1207" s="6"/>
      <c r="E1207" s="6"/>
      <c r="F1207" s="6"/>
      <c r="G1207" s="6"/>
      <c r="H1207" s="6"/>
    </row>
    <row r="1208" spans="1:8" ht="18.75" customHeight="1" thickBot="1">
      <c r="A1208" s="11" t="s">
        <v>3253</v>
      </c>
      <c r="B1208" s="25"/>
      <c r="C1208" s="7"/>
      <c r="D1208" s="6"/>
      <c r="E1208" s="6"/>
      <c r="F1208" s="6"/>
      <c r="G1208" s="6"/>
      <c r="H1208" s="6"/>
    </row>
    <row r="1209" spans="1:8" ht="18.75" customHeight="1">
      <c r="A1209" s="10" t="s">
        <v>3254</v>
      </c>
      <c r="B1209" s="34" t="str">
        <f>_xlfn.LET(_xlpm.inp,$B$1208,_xlpm.nInp,_xlfn.LET(_xlpm.raw,UPPER(TRIM($B$1208)),_xlpm.clean,SUBSTITUTE(SUBSTITUTE(SUBSTITUTE(SUBSTITUTE(SUBSTITUTE(_xlpm.raw,"，",","),"、",","),"；",","),"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09" s="19"/>
      <c r="D1209" s="6"/>
      <c r="E1209" s="6"/>
      <c r="F1209" s="6"/>
      <c r="G1209" s="6"/>
      <c r="H1209" s="6"/>
    </row>
    <row r="1210" spans="1:8" ht="18.75" customHeight="1">
      <c r="A1210" s="10" t="s">
        <v>3255</v>
      </c>
      <c r="B1210" s="35" t="str">
        <f>_xlfn.LET(_xlpm.inp,$B$1208,_xlpm.nStd,_xlfn.LET(_xlpm.raw,UPPER(TRIM($G$1200)),_xlpm.clean,SUBSTITUTE(SUBSTITUTE(SUBSTITUTE(SUBSTITUTE(SUBSTITUTE(_xlpm.raw,"，",","),"、",","),"；",","),"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10" s="18"/>
      <c r="D1210" s="6"/>
      <c r="E1210" s="6"/>
      <c r="F1210" s="6"/>
      <c r="G1210" s="6"/>
      <c r="H1210" s="6"/>
    </row>
    <row r="1211" spans="1:8" ht="18.75" customHeight="1">
      <c r="A1211" s="37" t="s">
        <v>3256</v>
      </c>
      <c r="B1211" s="52" t="str">
        <f>_xlfn.LET(_xlpm.inp,$B$1208,_xlpm.p,$H$1200,IF(OR(LEN(TRIM(_xlpm.inp))=0,LEN(TRIM(_xlpm.p))=0,_xlpm.p=0),"",_xlpm.p))</f>
        <v/>
      </c>
      <c r="C1211" s="53"/>
      <c r="D1211" s="6"/>
      <c r="E1211" s="6"/>
      <c r="F1211" s="6"/>
      <c r="G1211" s="6"/>
      <c r="H1211" s="6"/>
    </row>
    <row r="1212" spans="1:8" ht="18.75" customHeight="1" thickBot="1">
      <c r="A1212" s="12"/>
      <c r="B1212" s="54"/>
      <c r="C1212" s="55"/>
      <c r="D1212" s="6"/>
      <c r="E1212" s="6"/>
      <c r="F1212" s="6"/>
      <c r="G1212" s="6"/>
      <c r="H1212" s="6"/>
    </row>
    <row r="1213" spans="1:8" ht="58.5" customHeight="1" thickTop="1" thickBot="1">
      <c r="A1213" s="8" t="s">
        <v>5419</v>
      </c>
      <c r="B1213" s="56" t="s">
        <v>6001</v>
      </c>
      <c r="C1213" s="73"/>
      <c r="D1213" s="6"/>
      <c r="E1213" s="6"/>
      <c r="F1213" s="6">
        <v>694</v>
      </c>
      <c r="G1213" s="6" t="s">
        <v>16</v>
      </c>
      <c r="H1213" s="6" t="s">
        <v>6002</v>
      </c>
    </row>
    <row r="1214" spans="1:8" ht="18.75" customHeight="1">
      <c r="A1214" s="9"/>
      <c r="B1214" s="74"/>
      <c r="C1214" s="75"/>
      <c r="D1214" s="6"/>
      <c r="E1214" s="6"/>
      <c r="F1214" s="6"/>
      <c r="G1214" s="6"/>
      <c r="H1214" s="6"/>
    </row>
    <row r="1215" spans="1:8" ht="18.75" customHeight="1">
      <c r="A1215" s="10" t="s">
        <v>820</v>
      </c>
      <c r="B1215" s="64" t="s">
        <v>6003</v>
      </c>
      <c r="C1215" s="65"/>
      <c r="D1215" s="6"/>
      <c r="E1215" s="6"/>
      <c r="F1215" s="6"/>
      <c r="G1215" s="6"/>
      <c r="H1215" s="6"/>
    </row>
    <row r="1216" spans="1:8" ht="18.75" customHeight="1">
      <c r="A1216" s="10" t="s">
        <v>821</v>
      </c>
      <c r="B1216" s="64" t="s">
        <v>6004</v>
      </c>
      <c r="C1216" s="65"/>
      <c r="D1216" s="6"/>
      <c r="E1216" s="6"/>
      <c r="F1216" s="6"/>
      <c r="G1216" s="6"/>
      <c r="H1216" s="6"/>
    </row>
    <row r="1217" spans="1:8" ht="18.75" customHeight="1">
      <c r="A1217" s="10" t="s">
        <v>822</v>
      </c>
      <c r="B1217" s="64" t="s">
        <v>6005</v>
      </c>
      <c r="C1217" s="65"/>
      <c r="D1217" s="6"/>
      <c r="E1217" s="6"/>
      <c r="F1217" s="6"/>
      <c r="G1217" s="6"/>
      <c r="H1217" s="6"/>
    </row>
    <row r="1218" spans="1:8" ht="18.75" customHeight="1">
      <c r="A1218" s="10" t="s">
        <v>823</v>
      </c>
      <c r="B1218" s="64" t="s">
        <v>6006</v>
      </c>
      <c r="C1218" s="65"/>
      <c r="D1218" s="6"/>
      <c r="E1218" s="6"/>
      <c r="F1218" s="6"/>
      <c r="G1218" s="6"/>
      <c r="H1218" s="6"/>
    </row>
    <row r="1219" spans="1:8" ht="18.75" customHeight="1">
      <c r="A1219" s="10"/>
      <c r="B1219" s="62"/>
      <c r="C1219" s="63"/>
      <c r="D1219" s="6"/>
      <c r="E1219" s="6"/>
      <c r="F1219" s="6"/>
      <c r="G1219" s="6"/>
      <c r="H1219" s="6"/>
    </row>
    <row r="1220" spans="1:8" ht="18.75" customHeight="1" thickBot="1">
      <c r="A1220" s="10"/>
      <c r="B1220" s="66"/>
      <c r="C1220" s="67"/>
      <c r="D1220" s="6"/>
      <c r="E1220" s="6"/>
      <c r="F1220" s="6"/>
      <c r="G1220" s="6"/>
      <c r="H1220" s="6"/>
    </row>
    <row r="1221" spans="1:8" ht="18.75" customHeight="1" thickBot="1">
      <c r="A1221" s="11" t="s">
        <v>3253</v>
      </c>
      <c r="B1221" s="25"/>
      <c r="C1221" s="7"/>
      <c r="D1221" s="6"/>
      <c r="E1221" s="6"/>
      <c r="F1221" s="6"/>
      <c r="G1221" s="6"/>
      <c r="H1221" s="6"/>
    </row>
    <row r="1222" spans="1:8" ht="18.75" customHeight="1">
      <c r="A1222" s="10" t="s">
        <v>3254</v>
      </c>
      <c r="B1222" s="34" t="str">
        <f>_xlfn.LET(_xlpm.inp,$B$1221,_xlpm.nInp,_xlfn.LET(_xlpm.raw,UPPER(TRIM($B$1221)),_xlpm.clean,SUBSTITUTE(SUBSTITUTE(SUBSTITUTE(SUBSTITUTE(SUBSTITUTE(_xlpm.raw,"，",","),"、",","),"；",","),"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22" s="19"/>
      <c r="D1222" s="6"/>
      <c r="E1222" s="6"/>
      <c r="F1222" s="6"/>
      <c r="G1222" s="6"/>
      <c r="H1222" s="6"/>
    </row>
    <row r="1223" spans="1:8" ht="18.75" customHeight="1">
      <c r="A1223" s="10" t="s">
        <v>3255</v>
      </c>
      <c r="B1223" s="35" t="str">
        <f>_xlfn.LET(_xlpm.inp,$B$1221,_xlpm.nStd,_xlfn.LET(_xlpm.raw,UPPER(TRIM($G$1213)),_xlpm.clean,SUBSTITUTE(SUBSTITUTE(SUBSTITUTE(SUBSTITUTE(SUBSTITUTE(_xlpm.raw,"，",","),"、",","),"；",","),"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23" s="18"/>
      <c r="D1223" s="6"/>
      <c r="E1223" s="6"/>
      <c r="F1223" s="6"/>
      <c r="G1223" s="6"/>
      <c r="H1223" s="6"/>
    </row>
    <row r="1224" spans="1:8" ht="18.75" customHeight="1">
      <c r="A1224" s="37" t="s">
        <v>3256</v>
      </c>
      <c r="B1224" s="52" t="str">
        <f>_xlfn.LET(_xlpm.inp,$B$1221,_xlpm.p,$H$1213,IF(OR(LEN(TRIM(_xlpm.inp))=0,LEN(TRIM(_xlpm.p))=0,_xlpm.p=0),"",_xlpm.p))</f>
        <v/>
      </c>
      <c r="C1224" s="53"/>
      <c r="D1224" s="6"/>
      <c r="E1224" s="6"/>
      <c r="F1224" s="6"/>
      <c r="G1224" s="6"/>
      <c r="H1224" s="6"/>
    </row>
    <row r="1225" spans="1:8" ht="18.75" customHeight="1" thickBot="1">
      <c r="A1225" s="12"/>
      <c r="B1225" s="54"/>
      <c r="C1225" s="55"/>
      <c r="D1225" s="6"/>
      <c r="E1225" s="6"/>
      <c r="F1225" s="6"/>
      <c r="G1225" s="6"/>
      <c r="H1225" s="6"/>
    </row>
    <row r="1226" spans="1:8" ht="58.5" customHeight="1" thickTop="1" thickBot="1">
      <c r="A1226" s="8" t="s">
        <v>5420</v>
      </c>
      <c r="B1226" s="56" t="s">
        <v>6007</v>
      </c>
      <c r="C1226" s="73"/>
      <c r="D1226" s="6"/>
      <c r="E1226" s="6"/>
      <c r="F1226" s="6">
        <v>695</v>
      </c>
      <c r="G1226" s="6" t="s">
        <v>14</v>
      </c>
      <c r="H1226" s="6" t="s">
        <v>6008</v>
      </c>
    </row>
    <row r="1227" spans="1:8" ht="18.75" customHeight="1">
      <c r="A1227" s="9"/>
      <c r="B1227" s="74"/>
      <c r="C1227" s="75"/>
      <c r="D1227" s="6"/>
      <c r="E1227" s="6"/>
      <c r="F1227" s="6"/>
      <c r="G1227" s="6"/>
      <c r="H1227" s="6"/>
    </row>
    <row r="1228" spans="1:8" ht="18.75" customHeight="1">
      <c r="A1228" s="10" t="s">
        <v>820</v>
      </c>
      <c r="B1228" s="64" t="s">
        <v>6009</v>
      </c>
      <c r="C1228" s="65"/>
      <c r="D1228" s="6"/>
      <c r="E1228" s="6"/>
      <c r="F1228" s="6"/>
      <c r="G1228" s="6"/>
      <c r="H1228" s="6"/>
    </row>
    <row r="1229" spans="1:8" ht="18.75" customHeight="1">
      <c r="A1229" s="10" t="s">
        <v>821</v>
      </c>
      <c r="B1229" s="64" t="s">
        <v>6010</v>
      </c>
      <c r="C1229" s="65"/>
      <c r="D1229" s="6"/>
      <c r="E1229" s="6"/>
      <c r="F1229" s="6"/>
      <c r="G1229" s="6"/>
      <c r="H1229" s="6"/>
    </row>
    <row r="1230" spans="1:8" ht="18.75" customHeight="1">
      <c r="A1230" s="10" t="s">
        <v>822</v>
      </c>
      <c r="B1230" s="64" t="s">
        <v>6011</v>
      </c>
      <c r="C1230" s="65"/>
      <c r="D1230" s="6"/>
      <c r="E1230" s="6"/>
      <c r="F1230" s="6"/>
      <c r="G1230" s="6"/>
      <c r="H1230" s="6"/>
    </row>
    <row r="1231" spans="1:8" ht="18.75" customHeight="1">
      <c r="A1231" s="10" t="s">
        <v>823</v>
      </c>
      <c r="B1231" s="64" t="s">
        <v>6012</v>
      </c>
      <c r="C1231" s="65"/>
      <c r="D1231" s="6"/>
      <c r="E1231" s="6"/>
      <c r="F1231" s="6"/>
      <c r="G1231" s="6"/>
      <c r="H1231" s="6"/>
    </row>
    <row r="1232" spans="1:8" ht="18.75" customHeight="1">
      <c r="A1232" s="10"/>
      <c r="B1232" s="62"/>
      <c r="C1232" s="63"/>
      <c r="D1232" s="6"/>
      <c r="E1232" s="6"/>
      <c r="F1232" s="6"/>
      <c r="G1232" s="6"/>
      <c r="H1232" s="6"/>
    </row>
    <row r="1233" spans="1:8" ht="18.75" customHeight="1" thickBot="1">
      <c r="A1233" s="10"/>
      <c r="B1233" s="66"/>
      <c r="C1233" s="67"/>
      <c r="D1233" s="6"/>
      <c r="E1233" s="6"/>
      <c r="F1233" s="6"/>
      <c r="G1233" s="6"/>
      <c r="H1233" s="6"/>
    </row>
    <row r="1234" spans="1:8" ht="18.75" customHeight="1" thickBot="1">
      <c r="A1234" s="11" t="s">
        <v>3253</v>
      </c>
      <c r="B1234" s="25"/>
      <c r="C1234" s="7"/>
      <c r="D1234" s="6"/>
      <c r="E1234" s="6"/>
      <c r="F1234" s="6"/>
      <c r="G1234" s="6"/>
      <c r="H1234" s="6"/>
    </row>
    <row r="1235" spans="1:8" ht="18.75" customHeight="1">
      <c r="A1235" s="10" t="s">
        <v>3254</v>
      </c>
      <c r="B1235" s="34" t="str">
        <f>_xlfn.LET(_xlpm.inp,$B$1234,_xlpm.nInp,_xlfn.LET(_xlpm.raw,UPPER(TRIM($B$1234)),_xlpm.clean,SUBSTITUTE(SUBSTITUTE(SUBSTITUTE(SUBSTITUTE(SUBSTITUTE(_xlpm.raw,"，",","),"、",","),"；",","),"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35" s="19"/>
      <c r="D1235" s="6"/>
      <c r="E1235" s="6"/>
      <c r="F1235" s="6"/>
      <c r="G1235" s="6"/>
      <c r="H1235" s="6"/>
    </row>
    <row r="1236" spans="1:8" ht="18.75" customHeight="1">
      <c r="A1236" s="10" t="s">
        <v>3255</v>
      </c>
      <c r="B1236" s="35" t="str">
        <f>_xlfn.LET(_xlpm.inp,$B$1234,_xlpm.nStd,_xlfn.LET(_xlpm.raw,UPPER(TRIM($G$1226)),_xlpm.clean,SUBSTITUTE(SUBSTITUTE(SUBSTITUTE(SUBSTITUTE(SUBSTITUTE(_xlpm.raw,"，",","),"、",","),"；",","),"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36" s="18"/>
      <c r="D1236" s="6"/>
      <c r="E1236" s="6"/>
      <c r="F1236" s="6"/>
      <c r="G1236" s="6"/>
      <c r="H1236" s="6"/>
    </row>
    <row r="1237" spans="1:8" ht="18.75" customHeight="1">
      <c r="A1237" s="37" t="s">
        <v>3256</v>
      </c>
      <c r="B1237" s="52" t="str">
        <f>_xlfn.LET(_xlpm.inp,$B$1234,_xlpm.p,$H$1226,IF(OR(LEN(TRIM(_xlpm.inp))=0,LEN(TRIM(_xlpm.p))=0,_xlpm.p=0),"",_xlpm.p))</f>
        <v/>
      </c>
      <c r="C1237" s="53"/>
      <c r="D1237" s="6"/>
      <c r="E1237" s="6"/>
      <c r="F1237" s="6"/>
      <c r="G1237" s="6"/>
      <c r="H1237" s="6"/>
    </row>
    <row r="1238" spans="1:8" ht="18.75" customHeight="1" thickBot="1">
      <c r="A1238" s="12"/>
      <c r="B1238" s="54"/>
      <c r="C1238" s="55"/>
      <c r="D1238" s="6"/>
      <c r="E1238" s="6"/>
      <c r="F1238" s="6"/>
      <c r="G1238" s="6"/>
      <c r="H1238" s="6"/>
    </row>
    <row r="1239" spans="1:8" ht="58.5" customHeight="1" thickTop="1" thickBot="1">
      <c r="A1239" s="8" t="s">
        <v>5421</v>
      </c>
      <c r="B1239" s="56" t="s">
        <v>6013</v>
      </c>
      <c r="C1239" s="73"/>
      <c r="D1239" s="6"/>
      <c r="E1239" s="6"/>
      <c r="F1239" s="6">
        <v>696</v>
      </c>
      <c r="G1239" s="6" t="s">
        <v>15</v>
      </c>
      <c r="H1239" s="6" t="s">
        <v>6014</v>
      </c>
    </row>
    <row r="1240" spans="1:8" ht="18.75" customHeight="1">
      <c r="A1240" s="9"/>
      <c r="B1240" s="74"/>
      <c r="C1240" s="75"/>
      <c r="D1240" s="6"/>
      <c r="E1240" s="6"/>
      <c r="F1240" s="6"/>
      <c r="G1240" s="6"/>
      <c r="H1240" s="6"/>
    </row>
    <row r="1241" spans="1:8" ht="18.75" customHeight="1">
      <c r="A1241" s="10" t="s">
        <v>820</v>
      </c>
      <c r="B1241" s="64" t="s">
        <v>6015</v>
      </c>
      <c r="C1241" s="65"/>
      <c r="D1241" s="6"/>
      <c r="E1241" s="6"/>
      <c r="F1241" s="6"/>
      <c r="G1241" s="6"/>
      <c r="H1241" s="6"/>
    </row>
    <row r="1242" spans="1:8" ht="18.75" customHeight="1">
      <c r="A1242" s="10" t="s">
        <v>821</v>
      </c>
      <c r="B1242" s="64" t="s">
        <v>6016</v>
      </c>
      <c r="C1242" s="65"/>
      <c r="D1242" s="6"/>
      <c r="E1242" s="6"/>
      <c r="F1242" s="6"/>
      <c r="G1242" s="6"/>
      <c r="H1242" s="6"/>
    </row>
    <row r="1243" spans="1:8" ht="18.75" customHeight="1">
      <c r="A1243" s="10" t="s">
        <v>822</v>
      </c>
      <c r="B1243" s="64" t="s">
        <v>6017</v>
      </c>
      <c r="C1243" s="65"/>
      <c r="D1243" s="6"/>
      <c r="E1243" s="6"/>
      <c r="F1243" s="6"/>
      <c r="G1243" s="6"/>
      <c r="H1243" s="6"/>
    </row>
    <row r="1244" spans="1:8" ht="18.75" customHeight="1">
      <c r="A1244" s="10" t="s">
        <v>823</v>
      </c>
      <c r="B1244" s="64" t="s">
        <v>6018</v>
      </c>
      <c r="C1244" s="65"/>
      <c r="D1244" s="6"/>
      <c r="E1244" s="6"/>
      <c r="F1244" s="6"/>
      <c r="G1244" s="6"/>
      <c r="H1244" s="6"/>
    </row>
    <row r="1245" spans="1:8" ht="18.75" customHeight="1">
      <c r="A1245" s="10"/>
      <c r="B1245" s="62"/>
      <c r="C1245" s="63"/>
      <c r="D1245" s="6"/>
      <c r="E1245" s="6"/>
      <c r="F1245" s="6"/>
      <c r="G1245" s="6"/>
      <c r="H1245" s="6"/>
    </row>
    <row r="1246" spans="1:8" ht="18.75" customHeight="1" thickBot="1">
      <c r="A1246" s="10"/>
      <c r="B1246" s="66"/>
      <c r="C1246" s="67"/>
      <c r="D1246" s="6"/>
      <c r="E1246" s="6"/>
      <c r="F1246" s="6"/>
      <c r="G1246" s="6"/>
      <c r="H1246" s="6"/>
    </row>
    <row r="1247" spans="1:8" ht="18.75" customHeight="1" thickBot="1">
      <c r="A1247" s="11" t="s">
        <v>3253</v>
      </c>
      <c r="B1247" s="25"/>
      <c r="C1247" s="7"/>
      <c r="D1247" s="6"/>
      <c r="E1247" s="6"/>
      <c r="F1247" s="6"/>
      <c r="G1247" s="6"/>
      <c r="H1247" s="6"/>
    </row>
    <row r="1248" spans="1:8" ht="18.75" customHeight="1">
      <c r="A1248" s="10" t="s">
        <v>3254</v>
      </c>
      <c r="B1248" s="34" t="str">
        <f>_xlfn.LET(_xlpm.inp,$B$1247,_xlpm.nInp,_xlfn.LET(_xlpm.raw,UPPER(TRIM($B$1247)),_xlpm.clean,SUBSTITUTE(SUBSTITUTE(SUBSTITUTE(SUBSTITUTE(SUBSTITUTE(_xlpm.raw,"，",","),"、",","),"；",","),"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48" s="19"/>
      <c r="D1248" s="6"/>
      <c r="E1248" s="6"/>
      <c r="F1248" s="6"/>
      <c r="G1248" s="6"/>
      <c r="H1248" s="6"/>
    </row>
    <row r="1249" spans="1:8" ht="18.75" customHeight="1">
      <c r="A1249" s="10" t="s">
        <v>3255</v>
      </c>
      <c r="B1249" s="35" t="str">
        <f>_xlfn.LET(_xlpm.inp,$B$1247,_xlpm.nStd,_xlfn.LET(_xlpm.raw,UPPER(TRIM($G$1239)),_xlpm.clean,SUBSTITUTE(SUBSTITUTE(SUBSTITUTE(SUBSTITUTE(SUBSTITUTE(_xlpm.raw,"，",","),"、",","),"；",","),"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49" s="18"/>
      <c r="D1249" s="6"/>
      <c r="E1249" s="6"/>
      <c r="F1249" s="6"/>
      <c r="G1249" s="6"/>
      <c r="H1249" s="6"/>
    </row>
    <row r="1250" spans="1:8" ht="18.75" customHeight="1">
      <c r="A1250" s="37" t="s">
        <v>3256</v>
      </c>
      <c r="B1250" s="52" t="str">
        <f>_xlfn.LET(_xlpm.inp,$B$1247,_xlpm.p,$H$1239,IF(OR(LEN(TRIM(_xlpm.inp))=0,LEN(TRIM(_xlpm.p))=0,_xlpm.p=0),"",_xlpm.p))</f>
        <v/>
      </c>
      <c r="C1250" s="53"/>
      <c r="D1250" s="6"/>
      <c r="E1250" s="6"/>
      <c r="F1250" s="6"/>
      <c r="G1250" s="6"/>
      <c r="H1250" s="6"/>
    </row>
    <row r="1251" spans="1:8" ht="18.75" customHeight="1" thickBot="1">
      <c r="A1251" s="12"/>
      <c r="B1251" s="54"/>
      <c r="C1251" s="55"/>
      <c r="D1251" s="6"/>
      <c r="E1251" s="6"/>
      <c r="F1251" s="6"/>
      <c r="G1251" s="6"/>
      <c r="H1251" s="6"/>
    </row>
    <row r="1252" spans="1:8" ht="58.5" customHeight="1" thickTop="1" thickBot="1">
      <c r="A1252" s="8" t="s">
        <v>5422</v>
      </c>
      <c r="B1252" s="56" t="s">
        <v>6019</v>
      </c>
      <c r="C1252" s="73"/>
      <c r="D1252" s="6"/>
      <c r="E1252" s="6"/>
      <c r="F1252" s="6">
        <v>697</v>
      </c>
      <c r="G1252" s="6" t="s">
        <v>16</v>
      </c>
      <c r="H1252" s="6" t="s">
        <v>6020</v>
      </c>
    </row>
    <row r="1253" spans="1:8" ht="18.75" customHeight="1">
      <c r="A1253" s="9"/>
      <c r="B1253" s="74"/>
      <c r="C1253" s="75"/>
      <c r="D1253" s="6"/>
      <c r="E1253" s="6"/>
      <c r="F1253" s="6"/>
      <c r="G1253" s="6"/>
      <c r="H1253" s="6"/>
    </row>
    <row r="1254" spans="1:8" ht="18.75" customHeight="1">
      <c r="A1254" s="10" t="s">
        <v>820</v>
      </c>
      <c r="B1254" s="64" t="s">
        <v>6021</v>
      </c>
      <c r="C1254" s="65"/>
      <c r="D1254" s="6"/>
      <c r="E1254" s="6"/>
      <c r="F1254" s="6"/>
      <c r="G1254" s="6"/>
      <c r="H1254" s="6"/>
    </row>
    <row r="1255" spans="1:8" ht="18.75" customHeight="1">
      <c r="A1255" s="10" t="s">
        <v>821</v>
      </c>
      <c r="B1255" s="64" t="s">
        <v>6022</v>
      </c>
      <c r="C1255" s="65"/>
      <c r="D1255" s="6"/>
      <c r="E1255" s="6"/>
      <c r="F1255" s="6"/>
      <c r="G1255" s="6"/>
      <c r="H1255" s="6"/>
    </row>
    <row r="1256" spans="1:8" ht="18.75" customHeight="1">
      <c r="A1256" s="10" t="s">
        <v>822</v>
      </c>
      <c r="B1256" s="64" t="s">
        <v>6023</v>
      </c>
      <c r="C1256" s="65"/>
      <c r="D1256" s="6"/>
      <c r="E1256" s="6"/>
      <c r="F1256" s="6"/>
      <c r="G1256" s="6"/>
      <c r="H1256" s="6"/>
    </row>
    <row r="1257" spans="1:8" ht="18.75" customHeight="1">
      <c r="A1257" s="10" t="s">
        <v>823</v>
      </c>
      <c r="B1257" s="64" t="s">
        <v>6024</v>
      </c>
      <c r="C1257" s="65"/>
      <c r="D1257" s="6"/>
      <c r="E1257" s="6"/>
      <c r="F1257" s="6"/>
      <c r="G1257" s="6"/>
      <c r="H1257" s="6"/>
    </row>
    <row r="1258" spans="1:8" ht="18.75" customHeight="1">
      <c r="A1258" s="10"/>
      <c r="B1258" s="62"/>
      <c r="C1258" s="63"/>
      <c r="D1258" s="6"/>
      <c r="E1258" s="6"/>
      <c r="F1258" s="6"/>
      <c r="G1258" s="6"/>
      <c r="H1258" s="6"/>
    </row>
    <row r="1259" spans="1:8" ht="18.75" customHeight="1" thickBot="1">
      <c r="A1259" s="10"/>
      <c r="B1259" s="66"/>
      <c r="C1259" s="67"/>
      <c r="D1259" s="6"/>
      <c r="E1259" s="6"/>
      <c r="F1259" s="6"/>
      <c r="G1259" s="6"/>
      <c r="H1259" s="6"/>
    </row>
    <row r="1260" spans="1:8" ht="18.75" customHeight="1" thickBot="1">
      <c r="A1260" s="11" t="s">
        <v>3253</v>
      </c>
      <c r="B1260" s="25"/>
      <c r="C1260" s="7"/>
      <c r="D1260" s="6"/>
      <c r="E1260" s="6"/>
      <c r="F1260" s="6"/>
      <c r="G1260" s="6"/>
      <c r="H1260" s="6"/>
    </row>
    <row r="1261" spans="1:8" ht="18.75" customHeight="1">
      <c r="A1261" s="10" t="s">
        <v>3254</v>
      </c>
      <c r="B1261" s="34" t="str">
        <f>_xlfn.LET(_xlpm.inp,$B$1260,_xlpm.nInp,_xlfn.LET(_xlpm.raw,UPPER(TRIM($B$1260)),_xlpm.clean,SUBSTITUTE(SUBSTITUTE(SUBSTITUTE(SUBSTITUTE(SUBSTITUTE(_xlpm.raw,"，",","),"、",","),"；",","),"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61" s="19"/>
      <c r="D1261" s="6"/>
      <c r="E1261" s="6"/>
      <c r="F1261" s="6"/>
      <c r="G1261" s="6"/>
      <c r="H1261" s="6"/>
    </row>
    <row r="1262" spans="1:8" ht="18.75" customHeight="1">
      <c r="A1262" s="10" t="s">
        <v>3255</v>
      </c>
      <c r="B1262" s="35" t="str">
        <f>_xlfn.LET(_xlpm.inp,$B$1260,_xlpm.nStd,_xlfn.LET(_xlpm.raw,UPPER(TRIM($G$1252)),_xlpm.clean,SUBSTITUTE(SUBSTITUTE(SUBSTITUTE(SUBSTITUTE(SUBSTITUTE(_xlpm.raw,"，",","),"、",","),"；",","),"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62" s="18"/>
      <c r="D1262" s="6"/>
      <c r="E1262" s="6"/>
      <c r="F1262" s="6"/>
      <c r="G1262" s="6"/>
      <c r="H1262" s="6"/>
    </row>
    <row r="1263" spans="1:8" ht="18.75" customHeight="1">
      <c r="A1263" s="37" t="s">
        <v>3256</v>
      </c>
      <c r="B1263" s="52" t="str">
        <f>_xlfn.LET(_xlpm.inp,$B$1260,_xlpm.p,$H$1252,IF(OR(LEN(TRIM(_xlpm.inp))=0,LEN(TRIM(_xlpm.p))=0,_xlpm.p=0),"",_xlpm.p))</f>
        <v/>
      </c>
      <c r="C1263" s="53"/>
      <c r="D1263" s="6"/>
      <c r="E1263" s="6"/>
      <c r="F1263" s="6"/>
      <c r="G1263" s="6"/>
      <c r="H1263" s="6"/>
    </row>
    <row r="1264" spans="1:8" ht="18.75" customHeight="1" thickBot="1">
      <c r="A1264" s="12"/>
      <c r="B1264" s="54"/>
      <c r="C1264" s="55"/>
      <c r="D1264" s="6"/>
      <c r="E1264" s="6"/>
      <c r="F1264" s="6"/>
      <c r="G1264" s="6"/>
      <c r="H1264" s="6"/>
    </row>
    <row r="1265" spans="1:8" ht="58.5" customHeight="1" thickTop="1" thickBot="1">
      <c r="A1265" s="8" t="s">
        <v>5423</v>
      </c>
      <c r="B1265" s="56" t="s">
        <v>6025</v>
      </c>
      <c r="C1265" s="73"/>
      <c r="D1265" s="6"/>
      <c r="E1265" s="6"/>
      <c r="F1265" s="6">
        <v>698</v>
      </c>
      <c r="G1265" s="6" t="s">
        <v>14</v>
      </c>
      <c r="H1265" s="6" t="s">
        <v>6026</v>
      </c>
    </row>
    <row r="1266" spans="1:8" ht="18.75" customHeight="1">
      <c r="A1266" s="9"/>
      <c r="B1266" s="74"/>
      <c r="C1266" s="75"/>
      <c r="D1266" s="6"/>
      <c r="E1266" s="6"/>
      <c r="F1266" s="6"/>
      <c r="G1266" s="6"/>
      <c r="H1266" s="6"/>
    </row>
    <row r="1267" spans="1:8" ht="18.75" customHeight="1">
      <c r="A1267" s="10" t="s">
        <v>820</v>
      </c>
      <c r="B1267" s="64" t="s">
        <v>6027</v>
      </c>
      <c r="C1267" s="65"/>
      <c r="D1267" s="6"/>
      <c r="E1267" s="6"/>
      <c r="F1267" s="6"/>
      <c r="G1267" s="6"/>
      <c r="H1267" s="6"/>
    </row>
    <row r="1268" spans="1:8" ht="18.75" customHeight="1">
      <c r="A1268" s="10" t="s">
        <v>821</v>
      </c>
      <c r="B1268" s="64" t="s">
        <v>6028</v>
      </c>
      <c r="C1268" s="65"/>
      <c r="D1268" s="6"/>
      <c r="E1268" s="6"/>
      <c r="F1268" s="6"/>
      <c r="G1268" s="6"/>
      <c r="H1268" s="6"/>
    </row>
    <row r="1269" spans="1:8" ht="18.75" customHeight="1">
      <c r="A1269" s="10" t="s">
        <v>822</v>
      </c>
      <c r="B1269" s="64" t="s">
        <v>6029</v>
      </c>
      <c r="C1269" s="65"/>
      <c r="D1269" s="6"/>
      <c r="E1269" s="6"/>
      <c r="F1269" s="6"/>
      <c r="G1269" s="6"/>
      <c r="H1269" s="6"/>
    </row>
    <row r="1270" spans="1:8" ht="18.75" customHeight="1">
      <c r="A1270" s="10" t="s">
        <v>823</v>
      </c>
      <c r="B1270" s="64" t="s">
        <v>6030</v>
      </c>
      <c r="C1270" s="65"/>
      <c r="D1270" s="6"/>
      <c r="E1270" s="6"/>
      <c r="F1270" s="6"/>
      <c r="G1270" s="6"/>
      <c r="H1270" s="6"/>
    </row>
    <row r="1271" spans="1:8" ht="18.75" customHeight="1">
      <c r="A1271" s="10"/>
      <c r="B1271" s="62"/>
      <c r="C1271" s="63"/>
      <c r="D1271" s="6"/>
      <c r="E1271" s="6"/>
      <c r="F1271" s="6"/>
      <c r="G1271" s="6"/>
      <c r="H1271" s="6"/>
    </row>
    <row r="1272" spans="1:8" ht="18.75" customHeight="1" thickBot="1">
      <c r="A1272" s="10"/>
      <c r="B1272" s="66"/>
      <c r="C1272" s="67"/>
      <c r="D1272" s="6"/>
      <c r="E1272" s="6"/>
      <c r="F1272" s="6"/>
      <c r="G1272" s="6"/>
      <c r="H1272" s="6"/>
    </row>
    <row r="1273" spans="1:8" ht="18.75" customHeight="1" thickBot="1">
      <c r="A1273" s="11" t="s">
        <v>3253</v>
      </c>
      <c r="B1273" s="25"/>
      <c r="C1273" s="7"/>
      <c r="D1273" s="6"/>
      <c r="E1273" s="6"/>
      <c r="F1273" s="6"/>
      <c r="G1273" s="6"/>
      <c r="H1273" s="6"/>
    </row>
    <row r="1274" spans="1:8" ht="18.75" customHeight="1">
      <c r="A1274" s="10" t="s">
        <v>3254</v>
      </c>
      <c r="B1274" s="34" t="str">
        <f>_xlfn.LET(_xlpm.inp,$B$1273,_xlpm.nInp,_xlfn.LET(_xlpm.raw,UPPER(TRIM($B$1273)),_xlpm.clean,SUBSTITUTE(SUBSTITUTE(SUBSTITUTE(SUBSTITUTE(SUBSTITUTE(_xlpm.raw,"，",","),"、",","),"；",","),"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74" s="19"/>
      <c r="D1274" s="6"/>
      <c r="E1274" s="6"/>
      <c r="F1274" s="6"/>
      <c r="G1274" s="6"/>
      <c r="H1274" s="6"/>
    </row>
    <row r="1275" spans="1:8" ht="18.75" customHeight="1">
      <c r="A1275" s="10" t="s">
        <v>3255</v>
      </c>
      <c r="B1275" s="35" t="str">
        <f>_xlfn.LET(_xlpm.inp,$B$1273,_xlpm.nStd,_xlfn.LET(_xlpm.raw,UPPER(TRIM($G$1265)),_xlpm.clean,SUBSTITUTE(SUBSTITUTE(SUBSTITUTE(SUBSTITUTE(SUBSTITUTE(_xlpm.raw,"，",","),"、",","),"；",","),"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75" s="18"/>
      <c r="D1275" s="6"/>
      <c r="E1275" s="6"/>
      <c r="F1275" s="6"/>
      <c r="G1275" s="6"/>
      <c r="H1275" s="6"/>
    </row>
    <row r="1276" spans="1:8" ht="18.75" customHeight="1">
      <c r="A1276" s="37" t="s">
        <v>3256</v>
      </c>
      <c r="B1276" s="52" t="str">
        <f>_xlfn.LET(_xlpm.inp,$B$1273,_xlpm.p,$H$1265,IF(OR(LEN(TRIM(_xlpm.inp))=0,LEN(TRIM(_xlpm.p))=0,_xlpm.p=0),"",_xlpm.p))</f>
        <v/>
      </c>
      <c r="C1276" s="53"/>
      <c r="D1276" s="6"/>
      <c r="E1276" s="6"/>
      <c r="F1276" s="6"/>
      <c r="G1276" s="6"/>
      <c r="H1276" s="6"/>
    </row>
    <row r="1277" spans="1:8" ht="18.75" customHeight="1" thickBot="1">
      <c r="A1277" s="12"/>
      <c r="B1277" s="54"/>
      <c r="C1277" s="55"/>
      <c r="D1277" s="6"/>
      <c r="E1277" s="6"/>
      <c r="F1277" s="6"/>
      <c r="G1277" s="6"/>
      <c r="H1277" s="6"/>
    </row>
    <row r="1278" spans="1:8" ht="58.5" customHeight="1" thickTop="1" thickBot="1">
      <c r="A1278" s="8" t="s">
        <v>5424</v>
      </c>
      <c r="B1278" s="56" t="s">
        <v>6031</v>
      </c>
      <c r="C1278" s="73"/>
      <c r="D1278" s="6"/>
      <c r="E1278" s="6"/>
      <c r="F1278" s="6">
        <v>699</v>
      </c>
      <c r="G1278" s="6" t="s">
        <v>16</v>
      </c>
      <c r="H1278" s="6" t="s">
        <v>6032</v>
      </c>
    </row>
    <row r="1279" spans="1:8" ht="18.75" customHeight="1">
      <c r="A1279" s="9"/>
      <c r="B1279" s="74"/>
      <c r="C1279" s="75"/>
      <c r="D1279" s="6"/>
      <c r="E1279" s="6"/>
      <c r="F1279" s="6"/>
      <c r="G1279" s="6"/>
      <c r="H1279" s="6"/>
    </row>
    <row r="1280" spans="1:8" ht="18.75" customHeight="1">
      <c r="A1280" s="10" t="s">
        <v>820</v>
      </c>
      <c r="B1280" s="64" t="s">
        <v>6033</v>
      </c>
      <c r="C1280" s="65"/>
      <c r="D1280" s="6"/>
      <c r="E1280" s="6"/>
      <c r="F1280" s="6"/>
      <c r="G1280" s="6"/>
      <c r="H1280" s="6"/>
    </row>
    <row r="1281" spans="1:8" ht="18.75" customHeight="1">
      <c r="A1281" s="10" t="s">
        <v>821</v>
      </c>
      <c r="B1281" s="64" t="s">
        <v>6034</v>
      </c>
      <c r="C1281" s="65"/>
      <c r="D1281" s="6"/>
      <c r="E1281" s="6"/>
      <c r="F1281" s="6"/>
      <c r="G1281" s="6"/>
      <c r="H1281" s="6"/>
    </row>
    <row r="1282" spans="1:8" ht="18.75" customHeight="1">
      <c r="A1282" s="10" t="s">
        <v>822</v>
      </c>
      <c r="B1282" s="64" t="s">
        <v>6035</v>
      </c>
      <c r="C1282" s="65"/>
      <c r="D1282" s="6"/>
      <c r="E1282" s="6"/>
      <c r="F1282" s="6"/>
      <c r="G1282" s="6"/>
      <c r="H1282" s="6"/>
    </row>
    <row r="1283" spans="1:8" ht="18.75" customHeight="1">
      <c r="A1283" s="10" t="s">
        <v>823</v>
      </c>
      <c r="B1283" s="64" t="s">
        <v>6036</v>
      </c>
      <c r="C1283" s="65"/>
      <c r="D1283" s="6"/>
      <c r="E1283" s="6"/>
      <c r="F1283" s="6"/>
      <c r="G1283" s="6"/>
      <c r="H1283" s="6"/>
    </row>
    <row r="1284" spans="1:8" ht="18.75" customHeight="1">
      <c r="A1284" s="10"/>
      <c r="B1284" s="62"/>
      <c r="C1284" s="63"/>
      <c r="D1284" s="6"/>
      <c r="E1284" s="6"/>
      <c r="F1284" s="6"/>
      <c r="G1284" s="6"/>
      <c r="H1284" s="6"/>
    </row>
    <row r="1285" spans="1:8" ht="18.75" customHeight="1" thickBot="1">
      <c r="A1285" s="10"/>
      <c r="B1285" s="66"/>
      <c r="C1285" s="67"/>
      <c r="D1285" s="6"/>
      <c r="E1285" s="6"/>
      <c r="F1285" s="6"/>
      <c r="G1285" s="6"/>
      <c r="H1285" s="6"/>
    </row>
    <row r="1286" spans="1:8" ht="18.75" customHeight="1" thickBot="1">
      <c r="A1286" s="11" t="s">
        <v>3253</v>
      </c>
      <c r="B1286" s="25"/>
      <c r="C1286" s="7"/>
      <c r="D1286" s="6"/>
      <c r="E1286" s="6"/>
      <c r="F1286" s="6"/>
      <c r="G1286" s="6"/>
      <c r="H1286" s="6"/>
    </row>
    <row r="1287" spans="1:8" ht="18.75" customHeight="1">
      <c r="A1287" s="10" t="s">
        <v>3254</v>
      </c>
      <c r="B1287" s="34" t="str">
        <f>_xlfn.LET(_xlpm.inp,$B$1286,_xlpm.nInp,_xlfn.LET(_xlpm.raw,UPPER(TRIM($B$1286)),_xlpm.clean,SUBSTITUTE(SUBSTITUTE(SUBSTITUTE(SUBSTITUTE(SUBSTITUTE(_xlpm.raw,"，",","),"、",","),"；",","),"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87" s="19"/>
      <c r="D1287" s="6"/>
      <c r="E1287" s="6"/>
      <c r="F1287" s="6"/>
      <c r="G1287" s="6"/>
      <c r="H1287" s="6"/>
    </row>
    <row r="1288" spans="1:8" ht="18.75" customHeight="1">
      <c r="A1288" s="10" t="s">
        <v>3255</v>
      </c>
      <c r="B1288" s="35" t="str">
        <f>_xlfn.LET(_xlpm.inp,$B$1286,_xlpm.nStd,_xlfn.LET(_xlpm.raw,UPPER(TRIM($G$1278)),_xlpm.clean,SUBSTITUTE(SUBSTITUTE(SUBSTITUTE(SUBSTITUTE(SUBSTITUTE(_xlpm.raw,"，",","),"、",","),"；",","),"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88" s="18"/>
      <c r="D1288" s="6"/>
      <c r="E1288" s="6"/>
      <c r="F1288" s="6"/>
      <c r="G1288" s="6"/>
      <c r="H1288" s="6"/>
    </row>
    <row r="1289" spans="1:8" ht="18.75" customHeight="1">
      <c r="A1289" s="37" t="s">
        <v>3256</v>
      </c>
      <c r="B1289" s="52" t="str">
        <f>_xlfn.LET(_xlpm.inp,$B$1286,_xlpm.p,$H$1278,IF(OR(LEN(TRIM(_xlpm.inp))=0,LEN(TRIM(_xlpm.p))=0,_xlpm.p=0),"",_xlpm.p))</f>
        <v/>
      </c>
      <c r="C1289" s="53"/>
      <c r="D1289" s="6"/>
      <c r="E1289" s="6"/>
      <c r="F1289" s="6"/>
      <c r="G1289" s="6"/>
      <c r="H1289" s="6"/>
    </row>
    <row r="1290" spans="1:8" ht="18.75" customHeight="1" thickBot="1">
      <c r="A1290" s="12"/>
      <c r="B1290" s="54"/>
      <c r="C1290" s="55"/>
      <c r="D1290" s="6"/>
      <c r="E1290" s="6"/>
      <c r="F1290" s="6"/>
      <c r="G1290" s="6"/>
      <c r="H1290" s="6"/>
    </row>
    <row r="1291" spans="1:8" ht="58.5" customHeight="1" thickTop="1" thickBot="1">
      <c r="A1291" s="8" t="s">
        <v>5425</v>
      </c>
      <c r="B1291" s="56" t="s">
        <v>6037</v>
      </c>
      <c r="C1291" s="73"/>
      <c r="D1291" s="6"/>
      <c r="E1291" s="6"/>
      <c r="F1291" s="6">
        <v>700</v>
      </c>
      <c r="G1291" s="6" t="s">
        <v>15</v>
      </c>
      <c r="H1291" s="6" t="s">
        <v>6038</v>
      </c>
    </row>
    <row r="1292" spans="1:8" ht="18.75" customHeight="1">
      <c r="A1292" s="9"/>
      <c r="B1292" s="74"/>
      <c r="C1292" s="75"/>
      <c r="D1292" s="6"/>
      <c r="E1292" s="6"/>
      <c r="F1292" s="6"/>
      <c r="G1292" s="6"/>
      <c r="H1292" s="6"/>
    </row>
    <row r="1293" spans="1:8" ht="18.75" customHeight="1">
      <c r="A1293" s="10" t="s">
        <v>820</v>
      </c>
      <c r="B1293" s="64" t="s">
        <v>6039</v>
      </c>
      <c r="C1293" s="65"/>
      <c r="D1293" s="6"/>
      <c r="E1293" s="6"/>
      <c r="F1293" s="6"/>
      <c r="G1293" s="6"/>
      <c r="H1293" s="6"/>
    </row>
    <row r="1294" spans="1:8" ht="18.75" customHeight="1">
      <c r="A1294" s="10" t="s">
        <v>821</v>
      </c>
      <c r="B1294" s="64" t="s">
        <v>6040</v>
      </c>
      <c r="C1294" s="65"/>
      <c r="D1294" s="6"/>
      <c r="E1294" s="6"/>
      <c r="F1294" s="6"/>
      <c r="G1294" s="6"/>
      <c r="H1294" s="6"/>
    </row>
    <row r="1295" spans="1:8" ht="18.75" customHeight="1">
      <c r="A1295" s="10" t="s">
        <v>822</v>
      </c>
      <c r="B1295" s="64" t="s">
        <v>6041</v>
      </c>
      <c r="C1295" s="65"/>
      <c r="D1295" s="6"/>
      <c r="E1295" s="6"/>
      <c r="F1295" s="6"/>
      <c r="G1295" s="6"/>
      <c r="H1295" s="6"/>
    </row>
    <row r="1296" spans="1:8" ht="18.75" customHeight="1">
      <c r="A1296" s="10" t="s">
        <v>823</v>
      </c>
      <c r="B1296" s="64" t="s">
        <v>6042</v>
      </c>
      <c r="C1296" s="65"/>
      <c r="D1296" s="6"/>
      <c r="E1296" s="6"/>
      <c r="F1296" s="6"/>
      <c r="G1296" s="6"/>
      <c r="H1296" s="6"/>
    </row>
    <row r="1297" spans="1:8" ht="18.75" customHeight="1">
      <c r="A1297" s="10"/>
      <c r="B1297" s="62"/>
      <c r="C1297" s="63"/>
      <c r="D1297" s="6"/>
      <c r="E1297" s="6"/>
      <c r="F1297" s="6"/>
      <c r="G1297" s="6"/>
      <c r="H1297" s="6"/>
    </row>
    <row r="1298" spans="1:8" ht="18.75" customHeight="1" thickBot="1">
      <c r="A1298" s="10"/>
      <c r="B1298" s="66"/>
      <c r="C1298" s="67"/>
      <c r="D1298" s="6"/>
      <c r="E1298" s="6"/>
      <c r="F1298" s="6"/>
      <c r="G1298" s="6"/>
      <c r="H1298" s="6"/>
    </row>
    <row r="1299" spans="1:8" ht="18.75" customHeight="1" thickBot="1">
      <c r="A1299" s="11" t="s">
        <v>3253</v>
      </c>
      <c r="B1299" s="25"/>
      <c r="C1299" s="7"/>
      <c r="D1299" s="6"/>
      <c r="E1299" s="6"/>
      <c r="F1299" s="6"/>
      <c r="G1299" s="6"/>
      <c r="H1299" s="6"/>
    </row>
    <row r="1300" spans="1:8" ht="18.75" customHeight="1">
      <c r="A1300" s="10" t="s">
        <v>3254</v>
      </c>
      <c r="B1300" s="34" t="str">
        <f>_xlfn.LET(_xlpm.inp,$B$1299,_xlpm.nInp,_xlfn.LET(_xlpm.raw,UPPER(TRIM($B$1299)),_xlpm.clean,SUBSTITUTE(SUBSTITUTE(SUBSTITUTE(SUBSTITUTE(SUBSTITUTE(_xlpm.raw,"，",","),"、",","),"；",","),"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0" s="19"/>
      <c r="D1300" s="6"/>
      <c r="E1300" s="6"/>
      <c r="F1300" s="6"/>
      <c r="G1300" s="6"/>
      <c r="H1300" s="6"/>
    </row>
    <row r="1301" spans="1:8" ht="18.75" customHeight="1">
      <c r="A1301" s="10" t="s">
        <v>3255</v>
      </c>
      <c r="B1301" s="35" t="str">
        <f>_xlfn.LET(_xlpm.inp,$B$1299,_xlpm.nStd,_xlfn.LET(_xlpm.raw,UPPER(TRIM($G$1291)),_xlpm.clean,SUBSTITUTE(SUBSTITUTE(SUBSTITUTE(SUBSTITUTE(SUBSTITUTE(_xlpm.raw,"，",","),"、",","),"；",","),"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01" s="18"/>
      <c r="D1301" s="6"/>
      <c r="E1301" s="6"/>
      <c r="F1301" s="6"/>
      <c r="G1301" s="6"/>
      <c r="H1301" s="6"/>
    </row>
    <row r="1302" spans="1:8" ht="18.75" customHeight="1">
      <c r="A1302" s="37" t="s">
        <v>3256</v>
      </c>
      <c r="B1302" s="52" t="str">
        <f>_xlfn.LET(_xlpm.inp,$B$1299,_xlpm.p,$H$1291,IF(OR(LEN(TRIM(_xlpm.inp))=0,LEN(TRIM(_xlpm.p))=0,_xlpm.p=0),"",_xlpm.p))</f>
        <v/>
      </c>
      <c r="C1302" s="53"/>
      <c r="D1302" s="6"/>
      <c r="E1302" s="6"/>
      <c r="F1302" s="6"/>
      <c r="G1302" s="6"/>
      <c r="H1302" s="6"/>
    </row>
    <row r="1303" spans="1:8" ht="18.75" customHeight="1" thickBot="1">
      <c r="A1303" s="12"/>
      <c r="B1303" s="54"/>
      <c r="C1303" s="55"/>
      <c r="D1303" s="6"/>
      <c r="E1303" s="6"/>
      <c r="F1303" s="6"/>
      <c r="G1303" s="6"/>
      <c r="H1303" s="6"/>
    </row>
    <row r="1304" spans="1:8" ht="17.25" thickTop="1">
      <c r="A1304" s="5"/>
      <c r="B1304" s="79"/>
      <c r="C1304" s="79"/>
      <c r="D1304" s="6"/>
      <c r="E1304" s="6"/>
      <c r="F1304" s="6"/>
      <c r="G1304" s="6"/>
      <c r="H1304" s="6"/>
    </row>
  </sheetData>
  <mergeCells count="1004">
    <mergeCell ref="B7:C7"/>
    <mergeCell ref="B8:C8"/>
    <mergeCell ref="B9:C9"/>
    <mergeCell ref="B10:C10"/>
    <mergeCell ref="B11:C11"/>
    <mergeCell ref="B15:C15"/>
    <mergeCell ref="A1:C1"/>
    <mergeCell ref="A2:C2"/>
    <mergeCell ref="A3:C3"/>
    <mergeCell ref="B4:C4"/>
    <mergeCell ref="B5:C5"/>
    <mergeCell ref="B6:C6"/>
    <mergeCell ref="B31:C31"/>
    <mergeCell ref="B32:C32"/>
    <mergeCell ref="B33:C33"/>
    <mergeCell ref="B34:C34"/>
    <mergeCell ref="B35:C35"/>
    <mergeCell ref="B36:C36"/>
    <mergeCell ref="B22:C22"/>
    <mergeCell ref="B23:C23"/>
    <mergeCell ref="B24:C24"/>
    <mergeCell ref="B28:C28"/>
    <mergeCell ref="B29:C29"/>
    <mergeCell ref="B30:C30"/>
    <mergeCell ref="B16:C16"/>
    <mergeCell ref="B17:C17"/>
    <mergeCell ref="B18:C18"/>
    <mergeCell ref="B19:C19"/>
    <mergeCell ref="B20:C20"/>
    <mergeCell ref="B21:C21"/>
    <mergeCell ref="B55:C55"/>
    <mergeCell ref="B56:C56"/>
    <mergeCell ref="B57:C57"/>
    <mergeCell ref="B58:C58"/>
    <mergeCell ref="B59:C59"/>
    <mergeCell ref="B60:C60"/>
    <mergeCell ref="B46:C46"/>
    <mergeCell ref="B47:C47"/>
    <mergeCell ref="B48:C48"/>
    <mergeCell ref="B49:C49"/>
    <mergeCell ref="B50:C50"/>
    <mergeCell ref="B54:C54"/>
    <mergeCell ref="B37:C37"/>
    <mergeCell ref="B41:C41"/>
    <mergeCell ref="B42:C42"/>
    <mergeCell ref="B43:C43"/>
    <mergeCell ref="B44:C44"/>
    <mergeCell ref="B45:C45"/>
    <mergeCell ref="B76:C76"/>
    <mergeCell ref="B80:C80"/>
    <mergeCell ref="B81:C81"/>
    <mergeCell ref="B82:C82"/>
    <mergeCell ref="B83:C83"/>
    <mergeCell ref="B84:C84"/>
    <mergeCell ref="B70:C70"/>
    <mergeCell ref="B71:C71"/>
    <mergeCell ref="B72:C72"/>
    <mergeCell ref="B73:C73"/>
    <mergeCell ref="B74:C74"/>
    <mergeCell ref="B75:C75"/>
    <mergeCell ref="B61:C61"/>
    <mergeCell ref="B62:C62"/>
    <mergeCell ref="B63:C63"/>
    <mergeCell ref="B67:C67"/>
    <mergeCell ref="B68:C68"/>
    <mergeCell ref="B69:C69"/>
    <mergeCell ref="B100:C100"/>
    <mergeCell ref="B101:C101"/>
    <mergeCell ref="B102:C102"/>
    <mergeCell ref="B106:C106"/>
    <mergeCell ref="B107:C107"/>
    <mergeCell ref="B108:C108"/>
    <mergeCell ref="B94:C94"/>
    <mergeCell ref="B95:C95"/>
    <mergeCell ref="B96:C96"/>
    <mergeCell ref="B97:C97"/>
    <mergeCell ref="B98:C98"/>
    <mergeCell ref="B99:C99"/>
    <mergeCell ref="B85:C85"/>
    <mergeCell ref="B86:C86"/>
    <mergeCell ref="B87:C87"/>
    <mergeCell ref="B88:C88"/>
    <mergeCell ref="B89:C89"/>
    <mergeCell ref="B93:C93"/>
    <mergeCell ref="B124:C124"/>
    <mergeCell ref="B125:C125"/>
    <mergeCell ref="B126:C126"/>
    <mergeCell ref="B127:C127"/>
    <mergeCell ref="B128:C128"/>
    <mergeCell ref="B132:C132"/>
    <mergeCell ref="B115:C115"/>
    <mergeCell ref="B119:C119"/>
    <mergeCell ref="B120:C120"/>
    <mergeCell ref="B121:C121"/>
    <mergeCell ref="B122:C122"/>
    <mergeCell ref="B123:C123"/>
    <mergeCell ref="B109:C109"/>
    <mergeCell ref="B110:C110"/>
    <mergeCell ref="B111:C111"/>
    <mergeCell ref="B112:C112"/>
    <mergeCell ref="B113:C113"/>
    <mergeCell ref="B114:C114"/>
    <mergeCell ref="B148:C148"/>
    <mergeCell ref="B149:C149"/>
    <mergeCell ref="B150:C150"/>
    <mergeCell ref="B151:C151"/>
    <mergeCell ref="B152:C152"/>
    <mergeCell ref="B153:C153"/>
    <mergeCell ref="B139:C139"/>
    <mergeCell ref="B140:C140"/>
    <mergeCell ref="B141:C141"/>
    <mergeCell ref="B145:C145"/>
    <mergeCell ref="B146:C146"/>
    <mergeCell ref="B147:C147"/>
    <mergeCell ref="B133:C133"/>
    <mergeCell ref="B134:C134"/>
    <mergeCell ref="B135:C135"/>
    <mergeCell ref="B136:C136"/>
    <mergeCell ref="B137:C137"/>
    <mergeCell ref="B138:C138"/>
    <mergeCell ref="B172:C172"/>
    <mergeCell ref="B173:C173"/>
    <mergeCell ref="B174:C174"/>
    <mergeCell ref="B175:C175"/>
    <mergeCell ref="B176:C176"/>
    <mergeCell ref="B177:C177"/>
    <mergeCell ref="B163:C163"/>
    <mergeCell ref="B164:C164"/>
    <mergeCell ref="B165:C165"/>
    <mergeCell ref="B166:C166"/>
    <mergeCell ref="B167:C167"/>
    <mergeCell ref="B171:C171"/>
    <mergeCell ref="B154:C154"/>
    <mergeCell ref="B158:C158"/>
    <mergeCell ref="B159:C159"/>
    <mergeCell ref="B160:C160"/>
    <mergeCell ref="B161:C161"/>
    <mergeCell ref="B162:C162"/>
    <mergeCell ref="B193:C193"/>
    <mergeCell ref="B197:C197"/>
    <mergeCell ref="B198:C198"/>
    <mergeCell ref="B199:C199"/>
    <mergeCell ref="B200:C200"/>
    <mergeCell ref="B201:C201"/>
    <mergeCell ref="B187:C187"/>
    <mergeCell ref="B188:C188"/>
    <mergeCell ref="B189:C189"/>
    <mergeCell ref="B190:C190"/>
    <mergeCell ref="B191:C191"/>
    <mergeCell ref="B192:C192"/>
    <mergeCell ref="B178:C178"/>
    <mergeCell ref="B179:C179"/>
    <mergeCell ref="B180:C180"/>
    <mergeCell ref="B184:C184"/>
    <mergeCell ref="B185:C185"/>
    <mergeCell ref="B186:C186"/>
    <mergeCell ref="B217:C217"/>
    <mergeCell ref="B218:C218"/>
    <mergeCell ref="B219:C219"/>
    <mergeCell ref="B223:C223"/>
    <mergeCell ref="B224:C224"/>
    <mergeCell ref="B225:C225"/>
    <mergeCell ref="B211:C211"/>
    <mergeCell ref="B212:C212"/>
    <mergeCell ref="B213:C213"/>
    <mergeCell ref="B214:C214"/>
    <mergeCell ref="B215:C215"/>
    <mergeCell ref="B216:C216"/>
    <mergeCell ref="B202:C202"/>
    <mergeCell ref="B203:C203"/>
    <mergeCell ref="B204:C204"/>
    <mergeCell ref="B205:C205"/>
    <mergeCell ref="B206:C206"/>
    <mergeCell ref="B210:C210"/>
    <mergeCell ref="B241:C241"/>
    <mergeCell ref="B242:C242"/>
    <mergeCell ref="B243:C243"/>
    <mergeCell ref="B244:C244"/>
    <mergeCell ref="B245:C245"/>
    <mergeCell ref="B249:C249"/>
    <mergeCell ref="B232:C232"/>
    <mergeCell ref="B236:C236"/>
    <mergeCell ref="B237:C237"/>
    <mergeCell ref="B238:C238"/>
    <mergeCell ref="B239:C239"/>
    <mergeCell ref="B240:C240"/>
    <mergeCell ref="B226:C226"/>
    <mergeCell ref="B227:C227"/>
    <mergeCell ref="B228:C228"/>
    <mergeCell ref="B229:C229"/>
    <mergeCell ref="B230:C230"/>
    <mergeCell ref="B231:C231"/>
    <mergeCell ref="B265:C265"/>
    <mergeCell ref="B266:C266"/>
    <mergeCell ref="B267:C267"/>
    <mergeCell ref="B268:C268"/>
    <mergeCell ref="B269:C269"/>
    <mergeCell ref="B270:C270"/>
    <mergeCell ref="B256:C256"/>
    <mergeCell ref="B257:C257"/>
    <mergeCell ref="B258:C258"/>
    <mergeCell ref="B262:C262"/>
    <mergeCell ref="B263:C263"/>
    <mergeCell ref="B264:C264"/>
    <mergeCell ref="B250:C250"/>
    <mergeCell ref="B251:C251"/>
    <mergeCell ref="B252:C252"/>
    <mergeCell ref="B253:C253"/>
    <mergeCell ref="B254:C254"/>
    <mergeCell ref="B255:C255"/>
    <mergeCell ref="B289:C289"/>
    <mergeCell ref="B290:C290"/>
    <mergeCell ref="B291:C291"/>
    <mergeCell ref="B292:C292"/>
    <mergeCell ref="B293:C293"/>
    <mergeCell ref="B294:C294"/>
    <mergeCell ref="B280:C280"/>
    <mergeCell ref="B281:C281"/>
    <mergeCell ref="B282:C282"/>
    <mergeCell ref="B283:C283"/>
    <mergeCell ref="B284:C284"/>
    <mergeCell ref="B288:C288"/>
    <mergeCell ref="B271:C271"/>
    <mergeCell ref="B275:C275"/>
    <mergeCell ref="B276:C276"/>
    <mergeCell ref="B277:C277"/>
    <mergeCell ref="B278:C278"/>
    <mergeCell ref="B279:C279"/>
    <mergeCell ref="B310:C310"/>
    <mergeCell ref="B314:C314"/>
    <mergeCell ref="B315:C315"/>
    <mergeCell ref="B316:C316"/>
    <mergeCell ref="B317:C317"/>
    <mergeCell ref="B318:C318"/>
    <mergeCell ref="B304:C304"/>
    <mergeCell ref="B305:C305"/>
    <mergeCell ref="B306:C306"/>
    <mergeCell ref="B307:C307"/>
    <mergeCell ref="B308:C308"/>
    <mergeCell ref="B309:C309"/>
    <mergeCell ref="B295:C295"/>
    <mergeCell ref="B296:C296"/>
    <mergeCell ref="B297:C297"/>
    <mergeCell ref="B301:C301"/>
    <mergeCell ref="B302:C302"/>
    <mergeCell ref="B303:C303"/>
    <mergeCell ref="B334:C334"/>
    <mergeCell ref="B335:C335"/>
    <mergeCell ref="B336:C336"/>
    <mergeCell ref="B340:C340"/>
    <mergeCell ref="B341:C341"/>
    <mergeCell ref="B342:C342"/>
    <mergeCell ref="B328:C328"/>
    <mergeCell ref="B329:C329"/>
    <mergeCell ref="B330:C330"/>
    <mergeCell ref="B331:C331"/>
    <mergeCell ref="B332:C332"/>
    <mergeCell ref="B333:C333"/>
    <mergeCell ref="B319:C319"/>
    <mergeCell ref="B320:C320"/>
    <mergeCell ref="B321:C321"/>
    <mergeCell ref="B322:C322"/>
    <mergeCell ref="B323:C323"/>
    <mergeCell ref="B327:C327"/>
    <mergeCell ref="B358:C358"/>
    <mergeCell ref="B359:C359"/>
    <mergeCell ref="B360:C360"/>
    <mergeCell ref="B361:C361"/>
    <mergeCell ref="B362:C362"/>
    <mergeCell ref="B366:C366"/>
    <mergeCell ref="B349:C349"/>
    <mergeCell ref="B353:C353"/>
    <mergeCell ref="B354:C354"/>
    <mergeCell ref="B355:C355"/>
    <mergeCell ref="B356:C356"/>
    <mergeCell ref="B357:C357"/>
    <mergeCell ref="B343:C343"/>
    <mergeCell ref="B344:C344"/>
    <mergeCell ref="B345:C345"/>
    <mergeCell ref="B346:C346"/>
    <mergeCell ref="B347:C347"/>
    <mergeCell ref="B348:C348"/>
    <mergeCell ref="B382:C382"/>
    <mergeCell ref="B383:C383"/>
    <mergeCell ref="B384:C384"/>
    <mergeCell ref="B385:C385"/>
    <mergeCell ref="B386:C386"/>
    <mergeCell ref="B387:C387"/>
    <mergeCell ref="B373:C373"/>
    <mergeCell ref="B374:C374"/>
    <mergeCell ref="B375:C375"/>
    <mergeCell ref="B379:C379"/>
    <mergeCell ref="B380:C380"/>
    <mergeCell ref="B381:C381"/>
    <mergeCell ref="B367:C367"/>
    <mergeCell ref="B368:C368"/>
    <mergeCell ref="B369:C369"/>
    <mergeCell ref="B370:C370"/>
    <mergeCell ref="B371:C371"/>
    <mergeCell ref="B372:C372"/>
    <mergeCell ref="B406:C406"/>
    <mergeCell ref="B407:C407"/>
    <mergeCell ref="B408:C408"/>
    <mergeCell ref="B409:C409"/>
    <mergeCell ref="B410:C410"/>
    <mergeCell ref="B411:C411"/>
    <mergeCell ref="B397:C397"/>
    <mergeCell ref="B398:C398"/>
    <mergeCell ref="B399:C399"/>
    <mergeCell ref="B400:C400"/>
    <mergeCell ref="B401:C401"/>
    <mergeCell ref="B405:C405"/>
    <mergeCell ref="B388:C388"/>
    <mergeCell ref="B392:C392"/>
    <mergeCell ref="B393:C393"/>
    <mergeCell ref="B394:C394"/>
    <mergeCell ref="B395:C395"/>
    <mergeCell ref="B396:C396"/>
    <mergeCell ref="B427:C427"/>
    <mergeCell ref="B431:C431"/>
    <mergeCell ref="B432:C432"/>
    <mergeCell ref="B433:C433"/>
    <mergeCell ref="B434:C434"/>
    <mergeCell ref="B435:C435"/>
    <mergeCell ref="B421:C421"/>
    <mergeCell ref="B422:C422"/>
    <mergeCell ref="B423:C423"/>
    <mergeCell ref="B424:C424"/>
    <mergeCell ref="B425:C425"/>
    <mergeCell ref="B426:C426"/>
    <mergeCell ref="B412:C412"/>
    <mergeCell ref="B413:C413"/>
    <mergeCell ref="B414:C414"/>
    <mergeCell ref="B418:C418"/>
    <mergeCell ref="B419:C419"/>
    <mergeCell ref="B420:C420"/>
    <mergeCell ref="B451:C451"/>
    <mergeCell ref="B452:C452"/>
    <mergeCell ref="B453:C453"/>
    <mergeCell ref="B457:C457"/>
    <mergeCell ref="B458:C458"/>
    <mergeCell ref="B459:C459"/>
    <mergeCell ref="B445:C445"/>
    <mergeCell ref="B446:C446"/>
    <mergeCell ref="B447:C447"/>
    <mergeCell ref="B448:C448"/>
    <mergeCell ref="B449:C449"/>
    <mergeCell ref="B450:C450"/>
    <mergeCell ref="B436:C436"/>
    <mergeCell ref="B437:C437"/>
    <mergeCell ref="B438:C438"/>
    <mergeCell ref="B439:C439"/>
    <mergeCell ref="B440:C440"/>
    <mergeCell ref="B444:C444"/>
    <mergeCell ref="B475:C475"/>
    <mergeCell ref="B476:C476"/>
    <mergeCell ref="B477:C477"/>
    <mergeCell ref="B478:C478"/>
    <mergeCell ref="B479:C479"/>
    <mergeCell ref="B483:C483"/>
    <mergeCell ref="B466:C466"/>
    <mergeCell ref="B470:C470"/>
    <mergeCell ref="B471:C471"/>
    <mergeCell ref="B472:C472"/>
    <mergeCell ref="B473:C473"/>
    <mergeCell ref="B474:C474"/>
    <mergeCell ref="B460:C460"/>
    <mergeCell ref="B461:C461"/>
    <mergeCell ref="B462:C462"/>
    <mergeCell ref="B463:C463"/>
    <mergeCell ref="B464:C464"/>
    <mergeCell ref="B465:C465"/>
    <mergeCell ref="B499:C499"/>
    <mergeCell ref="B500:C500"/>
    <mergeCell ref="B501:C501"/>
    <mergeCell ref="B502:C502"/>
    <mergeCell ref="B503:C503"/>
    <mergeCell ref="B504:C504"/>
    <mergeCell ref="B490:C490"/>
    <mergeCell ref="B491:C491"/>
    <mergeCell ref="B492:C492"/>
    <mergeCell ref="B496:C496"/>
    <mergeCell ref="B497:C497"/>
    <mergeCell ref="B498:C498"/>
    <mergeCell ref="B484:C484"/>
    <mergeCell ref="B485:C485"/>
    <mergeCell ref="B486:C486"/>
    <mergeCell ref="B487:C487"/>
    <mergeCell ref="B488:C488"/>
    <mergeCell ref="B489:C489"/>
    <mergeCell ref="B523:C523"/>
    <mergeCell ref="B524:C524"/>
    <mergeCell ref="B525:C525"/>
    <mergeCell ref="B526:C526"/>
    <mergeCell ref="B527:C527"/>
    <mergeCell ref="B528:C528"/>
    <mergeCell ref="B514:C514"/>
    <mergeCell ref="B515:C515"/>
    <mergeCell ref="B516:C516"/>
    <mergeCell ref="B517:C517"/>
    <mergeCell ref="B518:C518"/>
    <mergeCell ref="B522:C522"/>
    <mergeCell ref="B505:C505"/>
    <mergeCell ref="B509:C509"/>
    <mergeCell ref="B510:C510"/>
    <mergeCell ref="B511:C511"/>
    <mergeCell ref="B512:C512"/>
    <mergeCell ref="B513:C513"/>
    <mergeCell ref="B544:C544"/>
    <mergeCell ref="B548:C548"/>
    <mergeCell ref="B549:C549"/>
    <mergeCell ref="B550:C550"/>
    <mergeCell ref="B551:C551"/>
    <mergeCell ref="B552:C552"/>
    <mergeCell ref="B538:C538"/>
    <mergeCell ref="B539:C539"/>
    <mergeCell ref="B540:C540"/>
    <mergeCell ref="B541:C541"/>
    <mergeCell ref="B542:C542"/>
    <mergeCell ref="B543:C543"/>
    <mergeCell ref="B529:C529"/>
    <mergeCell ref="B530:C530"/>
    <mergeCell ref="B531:C531"/>
    <mergeCell ref="B535:C535"/>
    <mergeCell ref="B536:C536"/>
    <mergeCell ref="B537:C537"/>
    <mergeCell ref="B568:C568"/>
    <mergeCell ref="B569:C569"/>
    <mergeCell ref="B570:C570"/>
    <mergeCell ref="B574:C574"/>
    <mergeCell ref="B575:C575"/>
    <mergeCell ref="B576:C576"/>
    <mergeCell ref="B562:C562"/>
    <mergeCell ref="B563:C563"/>
    <mergeCell ref="B564:C564"/>
    <mergeCell ref="B565:C565"/>
    <mergeCell ref="B566:C566"/>
    <mergeCell ref="B567:C567"/>
    <mergeCell ref="B553:C553"/>
    <mergeCell ref="B554:C554"/>
    <mergeCell ref="B555:C555"/>
    <mergeCell ref="B556:C556"/>
    <mergeCell ref="B557:C557"/>
    <mergeCell ref="B561:C561"/>
    <mergeCell ref="B592:C592"/>
    <mergeCell ref="B593:C593"/>
    <mergeCell ref="B594:C594"/>
    <mergeCell ref="B595:C595"/>
    <mergeCell ref="B596:C596"/>
    <mergeCell ref="B600:C600"/>
    <mergeCell ref="B583:C583"/>
    <mergeCell ref="B587:C587"/>
    <mergeCell ref="B588:C588"/>
    <mergeCell ref="B589:C589"/>
    <mergeCell ref="B590:C590"/>
    <mergeCell ref="B591:C591"/>
    <mergeCell ref="B577:C577"/>
    <mergeCell ref="B578:C578"/>
    <mergeCell ref="B579:C579"/>
    <mergeCell ref="B580:C580"/>
    <mergeCell ref="B581:C581"/>
    <mergeCell ref="B582:C582"/>
    <mergeCell ref="B616:C616"/>
    <mergeCell ref="B617:C617"/>
    <mergeCell ref="B618:C618"/>
    <mergeCell ref="B619:C619"/>
    <mergeCell ref="B620:C620"/>
    <mergeCell ref="B621:C621"/>
    <mergeCell ref="B607:C607"/>
    <mergeCell ref="B608:C608"/>
    <mergeCell ref="B609:C609"/>
    <mergeCell ref="B613:C613"/>
    <mergeCell ref="B614:C614"/>
    <mergeCell ref="B615:C615"/>
    <mergeCell ref="B601:C601"/>
    <mergeCell ref="B602:C602"/>
    <mergeCell ref="B603:C603"/>
    <mergeCell ref="B604:C604"/>
    <mergeCell ref="B605:C605"/>
    <mergeCell ref="B606:C606"/>
    <mergeCell ref="B640:C640"/>
    <mergeCell ref="B641:C641"/>
    <mergeCell ref="B642:C642"/>
    <mergeCell ref="B643:C643"/>
    <mergeCell ref="B644:C644"/>
    <mergeCell ref="B645:C645"/>
    <mergeCell ref="B631:C631"/>
    <mergeCell ref="B632:C632"/>
    <mergeCell ref="B633:C633"/>
    <mergeCell ref="B634:C634"/>
    <mergeCell ref="B635:C635"/>
    <mergeCell ref="B639:C639"/>
    <mergeCell ref="B622:C622"/>
    <mergeCell ref="B626:C626"/>
    <mergeCell ref="B627:C627"/>
    <mergeCell ref="B628:C628"/>
    <mergeCell ref="B629:C629"/>
    <mergeCell ref="B630:C630"/>
    <mergeCell ref="B661:C661"/>
    <mergeCell ref="B665:C665"/>
    <mergeCell ref="B666:C666"/>
    <mergeCell ref="B667:C667"/>
    <mergeCell ref="B668:C668"/>
    <mergeCell ref="B669:C669"/>
    <mergeCell ref="B655:C655"/>
    <mergeCell ref="B656:C656"/>
    <mergeCell ref="B657:C657"/>
    <mergeCell ref="B658:C658"/>
    <mergeCell ref="B659:C659"/>
    <mergeCell ref="B660:C660"/>
    <mergeCell ref="B646:C646"/>
    <mergeCell ref="B647:C647"/>
    <mergeCell ref="B648:C648"/>
    <mergeCell ref="B652:C652"/>
    <mergeCell ref="B653:C653"/>
    <mergeCell ref="B654:C654"/>
    <mergeCell ref="B685:C685"/>
    <mergeCell ref="B686:C686"/>
    <mergeCell ref="B687:C687"/>
    <mergeCell ref="B691:C691"/>
    <mergeCell ref="B692:C692"/>
    <mergeCell ref="B693:C693"/>
    <mergeCell ref="B679:C679"/>
    <mergeCell ref="B680:C680"/>
    <mergeCell ref="B681:C681"/>
    <mergeCell ref="B682:C682"/>
    <mergeCell ref="B683:C683"/>
    <mergeCell ref="B684:C684"/>
    <mergeCell ref="B670:C670"/>
    <mergeCell ref="B671:C671"/>
    <mergeCell ref="B672:C672"/>
    <mergeCell ref="B673:C673"/>
    <mergeCell ref="B674:C674"/>
    <mergeCell ref="B678:C678"/>
    <mergeCell ref="B709:C709"/>
    <mergeCell ref="B710:C710"/>
    <mergeCell ref="B711:C711"/>
    <mergeCell ref="B712:C712"/>
    <mergeCell ref="B713:C713"/>
    <mergeCell ref="B717:C717"/>
    <mergeCell ref="B700:C700"/>
    <mergeCell ref="B704:C704"/>
    <mergeCell ref="B705:C705"/>
    <mergeCell ref="B706:C706"/>
    <mergeCell ref="B707:C707"/>
    <mergeCell ref="B708:C708"/>
    <mergeCell ref="B694:C694"/>
    <mergeCell ref="B695:C695"/>
    <mergeCell ref="B696:C696"/>
    <mergeCell ref="B697:C697"/>
    <mergeCell ref="B698:C698"/>
    <mergeCell ref="B699:C699"/>
    <mergeCell ref="B733:C733"/>
    <mergeCell ref="B734:C734"/>
    <mergeCell ref="B735:C735"/>
    <mergeCell ref="B736:C736"/>
    <mergeCell ref="B737:C737"/>
    <mergeCell ref="B738:C738"/>
    <mergeCell ref="B724:C724"/>
    <mergeCell ref="B725:C725"/>
    <mergeCell ref="B726:C726"/>
    <mergeCell ref="B730:C730"/>
    <mergeCell ref="B731:C731"/>
    <mergeCell ref="B732:C732"/>
    <mergeCell ref="B718:C718"/>
    <mergeCell ref="B719:C719"/>
    <mergeCell ref="B720:C720"/>
    <mergeCell ref="B721:C721"/>
    <mergeCell ref="B722:C722"/>
    <mergeCell ref="B723:C723"/>
    <mergeCell ref="B757:C757"/>
    <mergeCell ref="B758:C758"/>
    <mergeCell ref="B759:C759"/>
    <mergeCell ref="B760:C760"/>
    <mergeCell ref="B761:C761"/>
    <mergeCell ref="B762:C762"/>
    <mergeCell ref="B748:C748"/>
    <mergeCell ref="B749:C749"/>
    <mergeCell ref="B750:C750"/>
    <mergeCell ref="B751:C751"/>
    <mergeCell ref="B752:C752"/>
    <mergeCell ref="B756:C756"/>
    <mergeCell ref="B739:C739"/>
    <mergeCell ref="B743:C743"/>
    <mergeCell ref="B744:C744"/>
    <mergeCell ref="B745:C745"/>
    <mergeCell ref="B746:C746"/>
    <mergeCell ref="B747:C747"/>
    <mergeCell ref="B778:C778"/>
    <mergeCell ref="B782:C782"/>
    <mergeCell ref="B783:C783"/>
    <mergeCell ref="B784:C784"/>
    <mergeCell ref="B785:C785"/>
    <mergeCell ref="B786:C786"/>
    <mergeCell ref="B772:C772"/>
    <mergeCell ref="B773:C773"/>
    <mergeCell ref="B774:C774"/>
    <mergeCell ref="B775:C775"/>
    <mergeCell ref="B776:C776"/>
    <mergeCell ref="B777:C777"/>
    <mergeCell ref="B763:C763"/>
    <mergeCell ref="B764:C764"/>
    <mergeCell ref="B765:C765"/>
    <mergeCell ref="B769:C769"/>
    <mergeCell ref="B770:C770"/>
    <mergeCell ref="B771:C771"/>
    <mergeCell ref="B802:C802"/>
    <mergeCell ref="B803:C803"/>
    <mergeCell ref="B804:C804"/>
    <mergeCell ref="B808:C808"/>
    <mergeCell ref="B809:C809"/>
    <mergeCell ref="B810:C810"/>
    <mergeCell ref="B796:C796"/>
    <mergeCell ref="B797:C797"/>
    <mergeCell ref="B798:C798"/>
    <mergeCell ref="B799:C799"/>
    <mergeCell ref="B800:C800"/>
    <mergeCell ref="B801:C801"/>
    <mergeCell ref="B787:C787"/>
    <mergeCell ref="B788:C788"/>
    <mergeCell ref="B789:C789"/>
    <mergeCell ref="B790:C790"/>
    <mergeCell ref="B791:C791"/>
    <mergeCell ref="B795:C795"/>
    <mergeCell ref="B826:C826"/>
    <mergeCell ref="B827:C827"/>
    <mergeCell ref="B828:C828"/>
    <mergeCell ref="B829:C829"/>
    <mergeCell ref="B830:C830"/>
    <mergeCell ref="B834:C834"/>
    <mergeCell ref="B817:C817"/>
    <mergeCell ref="B821:C821"/>
    <mergeCell ref="B822:C822"/>
    <mergeCell ref="B823:C823"/>
    <mergeCell ref="B824:C824"/>
    <mergeCell ref="B825:C825"/>
    <mergeCell ref="B811:C811"/>
    <mergeCell ref="B812:C812"/>
    <mergeCell ref="B813:C813"/>
    <mergeCell ref="B814:C814"/>
    <mergeCell ref="B815:C815"/>
    <mergeCell ref="B816:C816"/>
    <mergeCell ref="B850:C850"/>
    <mergeCell ref="B851:C851"/>
    <mergeCell ref="B852:C852"/>
    <mergeCell ref="B853:C853"/>
    <mergeCell ref="B854:C854"/>
    <mergeCell ref="B855:C855"/>
    <mergeCell ref="B841:C841"/>
    <mergeCell ref="B842:C842"/>
    <mergeCell ref="B843:C843"/>
    <mergeCell ref="B847:C847"/>
    <mergeCell ref="B848:C848"/>
    <mergeCell ref="B849:C849"/>
    <mergeCell ref="B835:C835"/>
    <mergeCell ref="B836:C836"/>
    <mergeCell ref="B837:C837"/>
    <mergeCell ref="B838:C838"/>
    <mergeCell ref="B839:C839"/>
    <mergeCell ref="B840:C840"/>
    <mergeCell ref="B874:C874"/>
    <mergeCell ref="B875:C875"/>
    <mergeCell ref="B876:C876"/>
    <mergeCell ref="B877:C877"/>
    <mergeCell ref="B878:C878"/>
    <mergeCell ref="B879:C879"/>
    <mergeCell ref="B865:C865"/>
    <mergeCell ref="B866:C866"/>
    <mergeCell ref="B867:C867"/>
    <mergeCell ref="B868:C868"/>
    <mergeCell ref="B869:C869"/>
    <mergeCell ref="B873:C873"/>
    <mergeCell ref="B856:C856"/>
    <mergeCell ref="B860:C860"/>
    <mergeCell ref="B861:C861"/>
    <mergeCell ref="B862:C862"/>
    <mergeCell ref="B863:C863"/>
    <mergeCell ref="B864:C864"/>
    <mergeCell ref="B895:C895"/>
    <mergeCell ref="B899:C899"/>
    <mergeCell ref="B900:C900"/>
    <mergeCell ref="B901:C901"/>
    <mergeCell ref="B902:C902"/>
    <mergeCell ref="B903:C903"/>
    <mergeCell ref="B889:C889"/>
    <mergeCell ref="B890:C890"/>
    <mergeCell ref="B891:C891"/>
    <mergeCell ref="B892:C892"/>
    <mergeCell ref="B893:C893"/>
    <mergeCell ref="B894:C894"/>
    <mergeCell ref="B880:C880"/>
    <mergeCell ref="B881:C881"/>
    <mergeCell ref="B882:C882"/>
    <mergeCell ref="B886:C886"/>
    <mergeCell ref="B887:C887"/>
    <mergeCell ref="B888:C888"/>
    <mergeCell ref="B919:C919"/>
    <mergeCell ref="B920:C920"/>
    <mergeCell ref="B921:C921"/>
    <mergeCell ref="B925:C925"/>
    <mergeCell ref="B926:C926"/>
    <mergeCell ref="B927:C927"/>
    <mergeCell ref="B913:C913"/>
    <mergeCell ref="B914:C914"/>
    <mergeCell ref="B915:C915"/>
    <mergeCell ref="B916:C916"/>
    <mergeCell ref="B917:C917"/>
    <mergeCell ref="B918:C918"/>
    <mergeCell ref="B904:C904"/>
    <mergeCell ref="B905:C905"/>
    <mergeCell ref="B906:C906"/>
    <mergeCell ref="B907:C907"/>
    <mergeCell ref="B908:C908"/>
    <mergeCell ref="B912:C912"/>
    <mergeCell ref="B943:C943"/>
    <mergeCell ref="B944:C944"/>
    <mergeCell ref="B945:C945"/>
    <mergeCell ref="B946:C946"/>
    <mergeCell ref="B947:C947"/>
    <mergeCell ref="B951:C951"/>
    <mergeCell ref="B934:C934"/>
    <mergeCell ref="B938:C938"/>
    <mergeCell ref="B939:C939"/>
    <mergeCell ref="B940:C940"/>
    <mergeCell ref="B941:C941"/>
    <mergeCell ref="B942:C942"/>
    <mergeCell ref="B928:C928"/>
    <mergeCell ref="B929:C929"/>
    <mergeCell ref="B930:C930"/>
    <mergeCell ref="B931:C931"/>
    <mergeCell ref="B932:C932"/>
    <mergeCell ref="B933:C933"/>
    <mergeCell ref="B967:C967"/>
    <mergeCell ref="B968:C968"/>
    <mergeCell ref="B969:C969"/>
    <mergeCell ref="B970:C970"/>
    <mergeCell ref="B971:C971"/>
    <mergeCell ref="B972:C972"/>
    <mergeCell ref="B958:C958"/>
    <mergeCell ref="B959:C959"/>
    <mergeCell ref="B960:C960"/>
    <mergeCell ref="B964:C964"/>
    <mergeCell ref="B965:C965"/>
    <mergeCell ref="B966:C966"/>
    <mergeCell ref="B952:C952"/>
    <mergeCell ref="B953:C953"/>
    <mergeCell ref="B954:C954"/>
    <mergeCell ref="B955:C955"/>
    <mergeCell ref="B956:C956"/>
    <mergeCell ref="B957:C957"/>
    <mergeCell ref="B991:C991"/>
    <mergeCell ref="B992:C992"/>
    <mergeCell ref="B993:C993"/>
    <mergeCell ref="B994:C994"/>
    <mergeCell ref="B995:C995"/>
    <mergeCell ref="B996:C996"/>
    <mergeCell ref="B982:C982"/>
    <mergeCell ref="B983:C983"/>
    <mergeCell ref="B984:C984"/>
    <mergeCell ref="B985:C985"/>
    <mergeCell ref="B986:C986"/>
    <mergeCell ref="B990:C990"/>
    <mergeCell ref="B973:C973"/>
    <mergeCell ref="B977:C977"/>
    <mergeCell ref="B978:C978"/>
    <mergeCell ref="B979:C979"/>
    <mergeCell ref="B980:C980"/>
    <mergeCell ref="B981:C981"/>
    <mergeCell ref="B1012:C1012"/>
    <mergeCell ref="B1016:C1016"/>
    <mergeCell ref="B1017:C1017"/>
    <mergeCell ref="B1018:C1018"/>
    <mergeCell ref="B1019:C1019"/>
    <mergeCell ref="B1020:C1020"/>
    <mergeCell ref="B1006:C1006"/>
    <mergeCell ref="B1007:C1007"/>
    <mergeCell ref="B1008:C1008"/>
    <mergeCell ref="B1009:C1009"/>
    <mergeCell ref="B1010:C1010"/>
    <mergeCell ref="B1011:C1011"/>
    <mergeCell ref="B997:C997"/>
    <mergeCell ref="B998:C998"/>
    <mergeCell ref="B999:C999"/>
    <mergeCell ref="B1003:C1003"/>
    <mergeCell ref="B1004:C1004"/>
    <mergeCell ref="B1005:C1005"/>
    <mergeCell ref="B1036:C1036"/>
    <mergeCell ref="B1037:C1037"/>
    <mergeCell ref="B1038:C1038"/>
    <mergeCell ref="B1042:C1042"/>
    <mergeCell ref="B1043:C1043"/>
    <mergeCell ref="B1044:C1044"/>
    <mergeCell ref="B1030:C1030"/>
    <mergeCell ref="B1031:C1031"/>
    <mergeCell ref="B1032:C1032"/>
    <mergeCell ref="B1033:C1033"/>
    <mergeCell ref="B1034:C1034"/>
    <mergeCell ref="B1035:C1035"/>
    <mergeCell ref="B1021:C1021"/>
    <mergeCell ref="B1022:C1022"/>
    <mergeCell ref="B1023:C1023"/>
    <mergeCell ref="B1024:C1024"/>
    <mergeCell ref="B1025:C1025"/>
    <mergeCell ref="B1029:C1029"/>
    <mergeCell ref="B1060:C1060"/>
    <mergeCell ref="B1061:C1061"/>
    <mergeCell ref="B1062:C1062"/>
    <mergeCell ref="B1063:C1063"/>
    <mergeCell ref="B1064:C1064"/>
    <mergeCell ref="B1068:C1068"/>
    <mergeCell ref="B1051:C1051"/>
    <mergeCell ref="B1055:C1055"/>
    <mergeCell ref="B1056:C1056"/>
    <mergeCell ref="B1057:C1057"/>
    <mergeCell ref="B1058:C1058"/>
    <mergeCell ref="B1059:C1059"/>
    <mergeCell ref="B1045:C1045"/>
    <mergeCell ref="B1046:C1046"/>
    <mergeCell ref="B1047:C1047"/>
    <mergeCell ref="B1048:C1048"/>
    <mergeCell ref="B1049:C1049"/>
    <mergeCell ref="B1050:C1050"/>
    <mergeCell ref="B1084:C1084"/>
    <mergeCell ref="B1085:C1085"/>
    <mergeCell ref="B1086:C1086"/>
    <mergeCell ref="B1087:C1087"/>
    <mergeCell ref="B1088:C1088"/>
    <mergeCell ref="B1089:C1089"/>
    <mergeCell ref="B1075:C1075"/>
    <mergeCell ref="B1076:C1076"/>
    <mergeCell ref="B1077:C1077"/>
    <mergeCell ref="B1081:C1081"/>
    <mergeCell ref="B1082:C1082"/>
    <mergeCell ref="B1083:C1083"/>
    <mergeCell ref="B1069:C1069"/>
    <mergeCell ref="B1070:C1070"/>
    <mergeCell ref="B1071:C1071"/>
    <mergeCell ref="B1072:C1072"/>
    <mergeCell ref="B1073:C1073"/>
    <mergeCell ref="B1074:C1074"/>
    <mergeCell ref="B1108:C1108"/>
    <mergeCell ref="B1109:C1109"/>
    <mergeCell ref="B1110:C1110"/>
    <mergeCell ref="B1111:C1111"/>
    <mergeCell ref="B1112:C1112"/>
    <mergeCell ref="B1113:C1113"/>
    <mergeCell ref="B1099:C1099"/>
    <mergeCell ref="B1100:C1100"/>
    <mergeCell ref="B1101:C1101"/>
    <mergeCell ref="B1102:C1102"/>
    <mergeCell ref="B1103:C1103"/>
    <mergeCell ref="B1107:C1107"/>
    <mergeCell ref="B1090:C1090"/>
    <mergeCell ref="B1094:C1094"/>
    <mergeCell ref="B1095:C1095"/>
    <mergeCell ref="B1096:C1096"/>
    <mergeCell ref="B1097:C1097"/>
    <mergeCell ref="B1098:C1098"/>
    <mergeCell ref="B1129:C1129"/>
    <mergeCell ref="B1133:C1133"/>
    <mergeCell ref="B1134:C1134"/>
    <mergeCell ref="B1135:C1135"/>
    <mergeCell ref="B1136:C1136"/>
    <mergeCell ref="B1137:C1137"/>
    <mergeCell ref="B1123:C1123"/>
    <mergeCell ref="B1124:C1124"/>
    <mergeCell ref="B1125:C1125"/>
    <mergeCell ref="B1126:C1126"/>
    <mergeCell ref="B1127:C1127"/>
    <mergeCell ref="B1128:C1128"/>
    <mergeCell ref="B1114:C1114"/>
    <mergeCell ref="B1115:C1115"/>
    <mergeCell ref="B1116:C1116"/>
    <mergeCell ref="B1120:C1120"/>
    <mergeCell ref="B1121:C1121"/>
    <mergeCell ref="B1122:C1122"/>
    <mergeCell ref="B1153:C1153"/>
    <mergeCell ref="B1154:C1154"/>
    <mergeCell ref="B1155:C1155"/>
    <mergeCell ref="B1159:C1159"/>
    <mergeCell ref="B1160:C1160"/>
    <mergeCell ref="B1161:C1161"/>
    <mergeCell ref="B1147:C1147"/>
    <mergeCell ref="B1148:C1148"/>
    <mergeCell ref="B1149:C1149"/>
    <mergeCell ref="B1150:C1150"/>
    <mergeCell ref="B1151:C1151"/>
    <mergeCell ref="B1152:C1152"/>
    <mergeCell ref="B1138:C1138"/>
    <mergeCell ref="B1139:C1139"/>
    <mergeCell ref="B1140:C1140"/>
    <mergeCell ref="B1141:C1141"/>
    <mergeCell ref="B1142:C1142"/>
    <mergeCell ref="B1146:C1146"/>
    <mergeCell ref="B1177:C1177"/>
    <mergeCell ref="B1178:C1178"/>
    <mergeCell ref="B1179:C1179"/>
    <mergeCell ref="B1180:C1180"/>
    <mergeCell ref="B1181:C1181"/>
    <mergeCell ref="B1185:C1185"/>
    <mergeCell ref="B1168:C1168"/>
    <mergeCell ref="B1172:C1172"/>
    <mergeCell ref="B1173:C1173"/>
    <mergeCell ref="B1174:C1174"/>
    <mergeCell ref="B1175:C1175"/>
    <mergeCell ref="B1176:C1176"/>
    <mergeCell ref="B1162:C1162"/>
    <mergeCell ref="B1163:C1163"/>
    <mergeCell ref="B1164:C1164"/>
    <mergeCell ref="B1165:C1165"/>
    <mergeCell ref="B1166:C1166"/>
    <mergeCell ref="B1167:C1167"/>
    <mergeCell ref="B1201:C1201"/>
    <mergeCell ref="B1202:C1202"/>
    <mergeCell ref="B1203:C1203"/>
    <mergeCell ref="B1204:C1204"/>
    <mergeCell ref="B1205:C1205"/>
    <mergeCell ref="B1206:C1206"/>
    <mergeCell ref="B1192:C1192"/>
    <mergeCell ref="B1193:C1193"/>
    <mergeCell ref="B1194:C1194"/>
    <mergeCell ref="B1198:C1198"/>
    <mergeCell ref="B1199:C1199"/>
    <mergeCell ref="B1200:C1200"/>
    <mergeCell ref="B1186:C1186"/>
    <mergeCell ref="B1187:C1187"/>
    <mergeCell ref="B1188:C1188"/>
    <mergeCell ref="B1189:C1189"/>
    <mergeCell ref="B1190:C1190"/>
    <mergeCell ref="B1191:C1191"/>
    <mergeCell ref="B1225:C1225"/>
    <mergeCell ref="B1226:C1226"/>
    <mergeCell ref="B1227:C1227"/>
    <mergeCell ref="B1228:C1228"/>
    <mergeCell ref="B1229:C1229"/>
    <mergeCell ref="B1230:C1230"/>
    <mergeCell ref="B1216:C1216"/>
    <mergeCell ref="B1217:C1217"/>
    <mergeCell ref="B1218:C1218"/>
    <mergeCell ref="B1219:C1219"/>
    <mergeCell ref="B1220:C1220"/>
    <mergeCell ref="B1224:C1224"/>
    <mergeCell ref="B1207:C1207"/>
    <mergeCell ref="B1211:C1211"/>
    <mergeCell ref="B1212:C1212"/>
    <mergeCell ref="B1213:C1213"/>
    <mergeCell ref="B1214:C1214"/>
    <mergeCell ref="B1215:C1215"/>
    <mergeCell ref="B1246:C1246"/>
    <mergeCell ref="B1250:C1250"/>
    <mergeCell ref="B1251:C1251"/>
    <mergeCell ref="B1252:C1252"/>
    <mergeCell ref="B1253:C1253"/>
    <mergeCell ref="B1254:C1254"/>
    <mergeCell ref="B1240:C1240"/>
    <mergeCell ref="B1241:C1241"/>
    <mergeCell ref="B1242:C1242"/>
    <mergeCell ref="B1243:C1243"/>
    <mergeCell ref="B1244:C1244"/>
    <mergeCell ref="B1245:C1245"/>
    <mergeCell ref="B1231:C1231"/>
    <mergeCell ref="B1232:C1232"/>
    <mergeCell ref="B1233:C1233"/>
    <mergeCell ref="B1237:C1237"/>
    <mergeCell ref="B1238:C1238"/>
    <mergeCell ref="B1239:C1239"/>
    <mergeCell ref="B1270:C1270"/>
    <mergeCell ref="B1271:C1271"/>
    <mergeCell ref="B1272:C1272"/>
    <mergeCell ref="B1276:C1276"/>
    <mergeCell ref="B1277:C1277"/>
    <mergeCell ref="B1278:C1278"/>
    <mergeCell ref="B1264:C1264"/>
    <mergeCell ref="B1265:C1265"/>
    <mergeCell ref="B1266:C1266"/>
    <mergeCell ref="B1267:C1267"/>
    <mergeCell ref="B1268:C1268"/>
    <mergeCell ref="B1269:C1269"/>
    <mergeCell ref="B1255:C1255"/>
    <mergeCell ref="B1256:C1256"/>
    <mergeCell ref="B1257:C1257"/>
    <mergeCell ref="B1258:C1258"/>
    <mergeCell ref="B1259:C1259"/>
    <mergeCell ref="B1263:C1263"/>
    <mergeCell ref="B1303:C1303"/>
    <mergeCell ref="B1304:C1304"/>
    <mergeCell ref="B1294:C1294"/>
    <mergeCell ref="B1295:C1295"/>
    <mergeCell ref="B1296:C1296"/>
    <mergeCell ref="B1297:C1297"/>
    <mergeCell ref="B1298:C1298"/>
    <mergeCell ref="B1302:C1302"/>
    <mergeCell ref="B1285:C1285"/>
    <mergeCell ref="B1289:C1289"/>
    <mergeCell ref="B1290:C1290"/>
    <mergeCell ref="B1291:C1291"/>
    <mergeCell ref="B1292:C1292"/>
    <mergeCell ref="B1293:C1293"/>
    <mergeCell ref="B1279:C1279"/>
    <mergeCell ref="B1280:C1280"/>
    <mergeCell ref="B1281:C1281"/>
    <mergeCell ref="B1282:C1282"/>
    <mergeCell ref="B1283:C1283"/>
    <mergeCell ref="B1284:C1284"/>
  </mergeCells>
  <phoneticPr fontId="2"/>
  <conditionalFormatting sqref="A6:B11">
    <cfRule type="expression" dxfId="1111" priority="3">
      <formula>AND($B$12&lt;&gt;"",$A6&lt;&gt;"",ISNUMBER(SEARCH(LEFT($A6,1),SUBSTITUTE($G$4,"，",","))))</formula>
    </cfRule>
    <cfRule type="expression" dxfId="1110" priority="4">
      <formula>AND($B$12&lt;&gt;"",$A6&lt;&gt;"",ISNUMBER(SEARCH(LEFT($A6,1),SUBSTITUTE(UPPER($B$12),"，",","))),NOT(ISNUMBER(SEARCH(LEFT($A6,1),SUBSTITUTE($G$4,"，",",")))))</formula>
    </cfRule>
  </conditionalFormatting>
  <conditionalFormatting sqref="A19:B24">
    <cfRule type="expression" dxfId="1109" priority="6">
      <formula>AND($B$25&lt;&gt;"",$A19&lt;&gt;"",ISNUMBER(SEARCH(LEFT($A19,1),SUBSTITUTE(UPPER($B$25),"，",","))),NOT(ISNUMBER(SEARCH(LEFT($A19,1),SUBSTITUTE($G$17,"，",",")))))</formula>
    </cfRule>
    <cfRule type="expression" dxfId="1108" priority="5">
      <formula>AND($B$25&lt;&gt;"",$A19&lt;&gt;"",ISNUMBER(SEARCH(LEFT($A19,1),SUBSTITUTE($G$17,"，",","))))</formula>
    </cfRule>
  </conditionalFormatting>
  <conditionalFormatting sqref="A32:B37">
    <cfRule type="expression" dxfId="1107" priority="7">
      <formula>AND($B$38&lt;&gt;"",$A32&lt;&gt;"",ISNUMBER(SEARCH(LEFT($A32,1),SUBSTITUTE($G$30,"，",","))))</formula>
    </cfRule>
    <cfRule type="expression" dxfId="1106" priority="8">
      <formula>AND($B$38&lt;&gt;"",$A32&lt;&gt;"",ISNUMBER(SEARCH(LEFT($A32,1),SUBSTITUTE(UPPER($B$38),"，",","))),NOT(ISNUMBER(SEARCH(LEFT($A32,1),SUBSTITUTE($G$30,"，",",")))))</formula>
    </cfRule>
  </conditionalFormatting>
  <conditionalFormatting sqref="A45:B50">
    <cfRule type="expression" dxfId="1105" priority="9">
      <formula>AND($B$51&lt;&gt;"",$A45&lt;&gt;"",ISNUMBER(SEARCH(LEFT($A45,1),SUBSTITUTE($G$43,"，",","))))</formula>
    </cfRule>
    <cfRule type="expression" dxfId="1104" priority="10">
      <formula>AND($B$51&lt;&gt;"",$A45&lt;&gt;"",ISNUMBER(SEARCH(LEFT($A45,1),SUBSTITUTE(UPPER($B$51),"，",","))),NOT(ISNUMBER(SEARCH(LEFT($A45,1),SUBSTITUTE($G$43,"，",",")))))</formula>
    </cfRule>
  </conditionalFormatting>
  <conditionalFormatting sqref="A58:B63">
    <cfRule type="expression" dxfId="1103" priority="11">
      <formula>AND($B$64&lt;&gt;"",$A58&lt;&gt;"",ISNUMBER(SEARCH(LEFT($A58,1),SUBSTITUTE($G$56,"，",","))))</formula>
    </cfRule>
    <cfRule type="expression" dxfId="1102" priority="12">
      <formula>AND($B$64&lt;&gt;"",$A58&lt;&gt;"",ISNUMBER(SEARCH(LEFT($A58,1),SUBSTITUTE(UPPER($B$64),"，",","))),NOT(ISNUMBER(SEARCH(LEFT($A58,1),SUBSTITUTE($G$56,"，",",")))))</formula>
    </cfRule>
  </conditionalFormatting>
  <conditionalFormatting sqref="A71:B76">
    <cfRule type="expression" dxfId="1101" priority="13">
      <formula>AND($B$77&lt;&gt;"",$A71&lt;&gt;"",ISNUMBER(SEARCH(LEFT($A71,1),SUBSTITUTE($G$69,"，",","))))</formula>
    </cfRule>
    <cfRule type="expression" dxfId="1100" priority="14">
      <formula>AND($B$77&lt;&gt;"",$A71&lt;&gt;"",ISNUMBER(SEARCH(LEFT($A71,1),SUBSTITUTE(UPPER($B$77),"，",","))),NOT(ISNUMBER(SEARCH(LEFT($A71,1),SUBSTITUTE($G$69,"，",",")))))</formula>
    </cfRule>
  </conditionalFormatting>
  <conditionalFormatting sqref="A84:B89">
    <cfRule type="expression" dxfId="1099" priority="15">
      <formula>AND($B$90&lt;&gt;"",$A84&lt;&gt;"",ISNUMBER(SEARCH(LEFT($A84,1),SUBSTITUTE($G$82,"，",","))))</formula>
    </cfRule>
    <cfRule type="expression" dxfId="1098" priority="16">
      <formula>AND($B$90&lt;&gt;"",$A84&lt;&gt;"",ISNUMBER(SEARCH(LEFT($A84,1),SUBSTITUTE(UPPER($B$90),"，",","))),NOT(ISNUMBER(SEARCH(LEFT($A84,1),SUBSTITUTE($G$82,"，",",")))))</formula>
    </cfRule>
  </conditionalFormatting>
  <conditionalFormatting sqref="A97:B102">
    <cfRule type="expression" dxfId="1097" priority="17">
      <formula>AND($B$103&lt;&gt;"",$A97&lt;&gt;"",ISNUMBER(SEARCH(LEFT($A97,1),SUBSTITUTE($G$95,"，",","))))</formula>
    </cfRule>
    <cfRule type="expression" dxfId="1096" priority="18">
      <formula>AND($B$103&lt;&gt;"",$A97&lt;&gt;"",ISNUMBER(SEARCH(LEFT($A97,1),SUBSTITUTE(UPPER($B$103),"，",","))),NOT(ISNUMBER(SEARCH(LEFT($A97,1),SUBSTITUTE($G$95,"，",",")))))</formula>
    </cfRule>
  </conditionalFormatting>
  <conditionalFormatting sqref="A110:B115">
    <cfRule type="expression" dxfId="1095" priority="19">
      <formula>AND($B$116&lt;&gt;"",$A110&lt;&gt;"",ISNUMBER(SEARCH(LEFT($A110,1),SUBSTITUTE($G$108,"，",","))))</formula>
    </cfRule>
    <cfRule type="expression" dxfId="1094" priority="20">
      <formula>AND($B$116&lt;&gt;"",$A110&lt;&gt;"",ISNUMBER(SEARCH(LEFT($A110,1),SUBSTITUTE(UPPER($B$116),"，",","))),NOT(ISNUMBER(SEARCH(LEFT($A110,1),SUBSTITUTE($G$108,"，",",")))))</formula>
    </cfRule>
  </conditionalFormatting>
  <conditionalFormatting sqref="A123:B128">
    <cfRule type="expression" dxfId="1093" priority="21">
      <formula>AND($B$129&lt;&gt;"",$A123&lt;&gt;"",ISNUMBER(SEARCH(LEFT($A123,1),SUBSTITUTE($G$121,"，",","))))</formula>
    </cfRule>
    <cfRule type="expression" dxfId="1092" priority="22">
      <formula>AND($B$129&lt;&gt;"",$A123&lt;&gt;"",ISNUMBER(SEARCH(LEFT($A123,1),SUBSTITUTE(UPPER($B$129),"，",","))),NOT(ISNUMBER(SEARCH(LEFT($A123,1),SUBSTITUTE($G$121,"，",",")))))</formula>
    </cfRule>
  </conditionalFormatting>
  <conditionalFormatting sqref="A136:B141">
    <cfRule type="expression" dxfId="1091" priority="23">
      <formula>AND($B$142&lt;&gt;"",$A136&lt;&gt;"",ISNUMBER(SEARCH(LEFT($A136,1),SUBSTITUTE($G$134,"，",","))))</formula>
    </cfRule>
    <cfRule type="expression" dxfId="1090" priority="24">
      <formula>AND($B$142&lt;&gt;"",$A136&lt;&gt;"",ISNUMBER(SEARCH(LEFT($A136,1),SUBSTITUTE(UPPER($B$142),"，",","))),NOT(ISNUMBER(SEARCH(LEFT($A136,1),SUBSTITUTE($G$134,"，",",")))))</formula>
    </cfRule>
  </conditionalFormatting>
  <conditionalFormatting sqref="A149:B154">
    <cfRule type="expression" dxfId="1089" priority="26">
      <formula>AND($B$155&lt;&gt;"",$A149&lt;&gt;"",ISNUMBER(SEARCH(LEFT($A149,1),SUBSTITUTE(UPPER($B$155),"，",","))),NOT(ISNUMBER(SEARCH(LEFT($A149,1),SUBSTITUTE($G$147,"，",",")))))</formula>
    </cfRule>
    <cfRule type="expression" dxfId="1088" priority="25">
      <formula>AND($B$155&lt;&gt;"",$A149&lt;&gt;"",ISNUMBER(SEARCH(LEFT($A149,1),SUBSTITUTE($G$147,"，",","))))</formula>
    </cfRule>
  </conditionalFormatting>
  <conditionalFormatting sqref="A162:B167">
    <cfRule type="expression" dxfId="1087" priority="27">
      <formula>AND($B$168&lt;&gt;"",$A162&lt;&gt;"",ISNUMBER(SEARCH(LEFT($A162,1),SUBSTITUTE($G$160,"，",","))))</formula>
    </cfRule>
    <cfRule type="expression" dxfId="1086" priority="28">
      <formula>AND($B$168&lt;&gt;"",$A162&lt;&gt;"",ISNUMBER(SEARCH(LEFT($A162,1),SUBSTITUTE(UPPER($B$168),"，",","))),NOT(ISNUMBER(SEARCH(LEFT($A162,1),SUBSTITUTE($G$160,"，",",")))))</formula>
    </cfRule>
  </conditionalFormatting>
  <conditionalFormatting sqref="A175:B180">
    <cfRule type="expression" dxfId="1085" priority="29">
      <formula>AND($B$181&lt;&gt;"",$A175&lt;&gt;"",ISNUMBER(SEARCH(LEFT($A175,1),SUBSTITUTE($G$173,"，",","))))</formula>
    </cfRule>
    <cfRule type="expression" dxfId="1084" priority="30">
      <formula>AND($B$181&lt;&gt;"",$A175&lt;&gt;"",ISNUMBER(SEARCH(LEFT($A175,1),SUBSTITUTE(UPPER($B$181),"，",","))),NOT(ISNUMBER(SEARCH(LEFT($A175,1),SUBSTITUTE($G$173,"，",",")))))</formula>
    </cfRule>
  </conditionalFormatting>
  <conditionalFormatting sqref="A188:B193">
    <cfRule type="expression" dxfId="1083" priority="31">
      <formula>AND($B$194&lt;&gt;"",$A188&lt;&gt;"",ISNUMBER(SEARCH(LEFT($A188,1),SUBSTITUTE($G$186,"，",","))))</formula>
    </cfRule>
    <cfRule type="expression" dxfId="1082" priority="32">
      <formula>AND($B$194&lt;&gt;"",$A188&lt;&gt;"",ISNUMBER(SEARCH(LEFT($A188,1),SUBSTITUTE(UPPER($B$194),"，",","))),NOT(ISNUMBER(SEARCH(LEFT($A188,1),SUBSTITUTE($G$186,"，",",")))))</formula>
    </cfRule>
  </conditionalFormatting>
  <conditionalFormatting sqref="A201:B206">
    <cfRule type="expression" dxfId="1081" priority="33">
      <formula>AND($B$207&lt;&gt;"",$A201&lt;&gt;"",ISNUMBER(SEARCH(LEFT($A201,1),SUBSTITUTE($G$199,"，",","))))</formula>
    </cfRule>
    <cfRule type="expression" dxfId="1080" priority="34">
      <formula>AND($B$207&lt;&gt;"",$A201&lt;&gt;"",ISNUMBER(SEARCH(LEFT($A201,1),SUBSTITUTE(UPPER($B$207),"，",","))),NOT(ISNUMBER(SEARCH(LEFT($A201,1),SUBSTITUTE($G$199,"，",",")))))</formula>
    </cfRule>
  </conditionalFormatting>
  <conditionalFormatting sqref="A214:B219">
    <cfRule type="expression" dxfId="1079" priority="35">
      <formula>AND($B$220&lt;&gt;"",$A214&lt;&gt;"",ISNUMBER(SEARCH(LEFT($A214,1),SUBSTITUTE($G$212,"，",","))))</formula>
    </cfRule>
    <cfRule type="expression" dxfId="1078" priority="36">
      <formula>AND($B$220&lt;&gt;"",$A214&lt;&gt;"",ISNUMBER(SEARCH(LEFT($A214,1),SUBSTITUTE(UPPER($B$220),"，",","))),NOT(ISNUMBER(SEARCH(LEFT($A214,1),SUBSTITUTE($G$212,"，",",")))))</formula>
    </cfRule>
  </conditionalFormatting>
  <conditionalFormatting sqref="A227:B232">
    <cfRule type="expression" dxfId="1077" priority="37">
      <formula>AND($B$233&lt;&gt;"",$A227&lt;&gt;"",ISNUMBER(SEARCH(LEFT($A227,1),SUBSTITUTE($G$225,"，",","))))</formula>
    </cfRule>
    <cfRule type="expression" dxfId="1076" priority="38">
      <formula>AND($B$233&lt;&gt;"",$A227&lt;&gt;"",ISNUMBER(SEARCH(LEFT($A227,1),SUBSTITUTE(UPPER($B$233),"，",","))),NOT(ISNUMBER(SEARCH(LEFT($A227,1),SUBSTITUTE($G$225,"，",",")))))</formula>
    </cfRule>
  </conditionalFormatting>
  <conditionalFormatting sqref="A240:B245">
    <cfRule type="expression" dxfId="1075" priority="39">
      <formula>AND($B$246&lt;&gt;"",$A240&lt;&gt;"",ISNUMBER(SEARCH(LEFT($A240,1),SUBSTITUTE($G$238,"，",","))))</formula>
    </cfRule>
    <cfRule type="expression" dxfId="1074" priority="40">
      <formula>AND($B$246&lt;&gt;"",$A240&lt;&gt;"",ISNUMBER(SEARCH(LEFT($A240,1),SUBSTITUTE(UPPER($B$246),"，",","))),NOT(ISNUMBER(SEARCH(LEFT($A240,1),SUBSTITUTE($G$238,"，",",")))))</formula>
    </cfRule>
  </conditionalFormatting>
  <conditionalFormatting sqref="A253:B258">
    <cfRule type="expression" dxfId="1073" priority="41">
      <formula>AND($B$259&lt;&gt;"",$A253&lt;&gt;"",ISNUMBER(SEARCH(LEFT($A253,1),SUBSTITUTE($G$251,"，",","))))</formula>
    </cfRule>
    <cfRule type="expression" dxfId="1072" priority="42">
      <formula>AND($B$259&lt;&gt;"",$A253&lt;&gt;"",ISNUMBER(SEARCH(LEFT($A253,1),SUBSTITUTE(UPPER($B$259),"，",","))),NOT(ISNUMBER(SEARCH(LEFT($A253,1),SUBSTITUTE($G$251,"，",",")))))</formula>
    </cfRule>
  </conditionalFormatting>
  <conditionalFormatting sqref="A266:B271">
    <cfRule type="expression" dxfId="1071" priority="43">
      <formula>AND($B$272&lt;&gt;"",$A266&lt;&gt;"",ISNUMBER(SEARCH(LEFT($A266,1),SUBSTITUTE($G$264,"，",","))))</formula>
    </cfRule>
    <cfRule type="expression" dxfId="1070" priority="44">
      <formula>AND($B$272&lt;&gt;"",$A266&lt;&gt;"",ISNUMBER(SEARCH(LEFT($A266,1),SUBSTITUTE(UPPER($B$272),"，",","))),NOT(ISNUMBER(SEARCH(LEFT($A266,1),SUBSTITUTE($G$264,"，",",")))))</formula>
    </cfRule>
  </conditionalFormatting>
  <conditionalFormatting sqref="A279:B284">
    <cfRule type="expression" dxfId="1069" priority="45">
      <formula>AND($B$285&lt;&gt;"",$A279&lt;&gt;"",ISNUMBER(SEARCH(LEFT($A279,1),SUBSTITUTE($G$277,"，",","))))</formula>
    </cfRule>
    <cfRule type="expression" dxfId="1068" priority="46">
      <formula>AND($B$285&lt;&gt;"",$A279&lt;&gt;"",ISNUMBER(SEARCH(LEFT($A279,1),SUBSTITUTE(UPPER($B$285),"，",","))),NOT(ISNUMBER(SEARCH(LEFT($A279,1),SUBSTITUTE($G$277,"，",",")))))</formula>
    </cfRule>
  </conditionalFormatting>
  <conditionalFormatting sqref="A292:B297">
    <cfRule type="expression" dxfId="1067" priority="47">
      <formula>AND($B$298&lt;&gt;"",$A292&lt;&gt;"",ISNUMBER(SEARCH(LEFT($A292,1),SUBSTITUTE($G$290,"，",","))))</formula>
    </cfRule>
    <cfRule type="expression" dxfId="1066" priority="48">
      <formula>AND($B$298&lt;&gt;"",$A292&lt;&gt;"",ISNUMBER(SEARCH(LEFT($A292,1),SUBSTITUTE(UPPER($B$298),"，",","))),NOT(ISNUMBER(SEARCH(LEFT($A292,1),SUBSTITUTE($G$290,"，",",")))))</formula>
    </cfRule>
  </conditionalFormatting>
  <conditionalFormatting sqref="A305:B310">
    <cfRule type="expression" dxfId="1065" priority="49">
      <formula>AND($B$311&lt;&gt;"",$A305&lt;&gt;"",ISNUMBER(SEARCH(LEFT($A305,1),SUBSTITUTE($G$303,"，",","))))</formula>
    </cfRule>
    <cfRule type="expression" dxfId="1064" priority="50">
      <formula>AND($B$311&lt;&gt;"",$A305&lt;&gt;"",ISNUMBER(SEARCH(LEFT($A305,1),SUBSTITUTE(UPPER($B$311),"，",","))),NOT(ISNUMBER(SEARCH(LEFT($A305,1),SUBSTITUTE($G$303,"，",",")))))</formula>
    </cfRule>
  </conditionalFormatting>
  <conditionalFormatting sqref="A318:B323">
    <cfRule type="expression" dxfId="1063" priority="51">
      <formula>AND($B$324&lt;&gt;"",$A318&lt;&gt;"",ISNUMBER(SEARCH(LEFT($A318,1),SUBSTITUTE($G$316,"，",","))))</formula>
    </cfRule>
    <cfRule type="expression" dxfId="1062" priority="52">
      <formula>AND($B$324&lt;&gt;"",$A318&lt;&gt;"",ISNUMBER(SEARCH(LEFT($A318,1),SUBSTITUTE(UPPER($B$324),"，",","))),NOT(ISNUMBER(SEARCH(LEFT($A318,1),SUBSTITUTE($G$316,"，",",")))))</formula>
    </cfRule>
  </conditionalFormatting>
  <conditionalFormatting sqref="A331:B336">
    <cfRule type="expression" dxfId="1061" priority="53">
      <formula>AND($B$337&lt;&gt;"",$A331&lt;&gt;"",ISNUMBER(SEARCH(LEFT($A331,1),SUBSTITUTE($G$329,"，",","))))</formula>
    </cfRule>
    <cfRule type="expression" dxfId="1060" priority="54">
      <formula>AND($B$337&lt;&gt;"",$A331&lt;&gt;"",ISNUMBER(SEARCH(LEFT($A331,1),SUBSTITUTE(UPPER($B$337),"，",","))),NOT(ISNUMBER(SEARCH(LEFT($A331,1),SUBSTITUTE($G$329,"，",",")))))</formula>
    </cfRule>
  </conditionalFormatting>
  <conditionalFormatting sqref="A344:B349">
    <cfRule type="expression" dxfId="1059" priority="55">
      <formula>AND($B$350&lt;&gt;"",$A344&lt;&gt;"",ISNUMBER(SEARCH(LEFT($A344,1),SUBSTITUTE($G$342,"，",","))))</formula>
    </cfRule>
    <cfRule type="expression" dxfId="1058" priority="56">
      <formula>AND($B$350&lt;&gt;"",$A344&lt;&gt;"",ISNUMBER(SEARCH(LEFT($A344,1),SUBSTITUTE(UPPER($B$350),"，",","))),NOT(ISNUMBER(SEARCH(LEFT($A344,1),SUBSTITUTE($G$342,"，",",")))))</formula>
    </cfRule>
  </conditionalFormatting>
  <conditionalFormatting sqref="A357:B362">
    <cfRule type="expression" dxfId="1057" priority="57">
      <formula>AND($B$363&lt;&gt;"",$A357&lt;&gt;"",ISNUMBER(SEARCH(LEFT($A357,1),SUBSTITUTE($G$355,"，",","))))</formula>
    </cfRule>
    <cfRule type="expression" dxfId="1056" priority="58">
      <formula>AND($B$363&lt;&gt;"",$A357&lt;&gt;"",ISNUMBER(SEARCH(LEFT($A357,1),SUBSTITUTE(UPPER($B$363),"，",","))),NOT(ISNUMBER(SEARCH(LEFT($A357,1),SUBSTITUTE($G$355,"，",",")))))</formula>
    </cfRule>
  </conditionalFormatting>
  <conditionalFormatting sqref="A370:B375">
    <cfRule type="expression" dxfId="1055" priority="59">
      <formula>AND($B$376&lt;&gt;"",$A370&lt;&gt;"",ISNUMBER(SEARCH(LEFT($A370,1),SUBSTITUTE($G$368,"，",","))))</formula>
    </cfRule>
    <cfRule type="expression" dxfId="1054" priority="60">
      <formula>AND($B$376&lt;&gt;"",$A370&lt;&gt;"",ISNUMBER(SEARCH(LEFT($A370,1),SUBSTITUTE(UPPER($B$376),"，",","))),NOT(ISNUMBER(SEARCH(LEFT($A370,1),SUBSTITUTE($G$368,"，",",")))))</formula>
    </cfRule>
  </conditionalFormatting>
  <conditionalFormatting sqref="A383:B388">
    <cfRule type="expression" dxfId="1053" priority="61">
      <formula>AND($B$389&lt;&gt;"",$A383&lt;&gt;"",ISNUMBER(SEARCH(LEFT($A383,1),SUBSTITUTE($G$381,"，",","))))</formula>
    </cfRule>
    <cfRule type="expression" dxfId="1052" priority="62">
      <formula>AND($B$389&lt;&gt;"",$A383&lt;&gt;"",ISNUMBER(SEARCH(LEFT($A383,1),SUBSTITUTE(UPPER($B$389),"，",","))),NOT(ISNUMBER(SEARCH(LEFT($A383,1),SUBSTITUTE($G$381,"，",",")))))</formula>
    </cfRule>
  </conditionalFormatting>
  <conditionalFormatting sqref="A396:B401">
    <cfRule type="expression" dxfId="1051" priority="63">
      <formula>AND($B$402&lt;&gt;"",$A396&lt;&gt;"",ISNUMBER(SEARCH(LEFT($A396,1),SUBSTITUTE($G$394,"，",","))))</formula>
    </cfRule>
    <cfRule type="expression" dxfId="1050" priority="64">
      <formula>AND($B$402&lt;&gt;"",$A396&lt;&gt;"",ISNUMBER(SEARCH(LEFT($A396,1),SUBSTITUTE(UPPER($B$402),"，",","))),NOT(ISNUMBER(SEARCH(LEFT($A396,1),SUBSTITUTE($G$394,"，",",")))))</formula>
    </cfRule>
  </conditionalFormatting>
  <conditionalFormatting sqref="A409:B414">
    <cfRule type="expression" dxfId="1049" priority="65">
      <formula>AND($B$415&lt;&gt;"",$A409&lt;&gt;"",ISNUMBER(SEARCH(LEFT($A409,1),SUBSTITUTE($G$407,"，",","))))</formula>
    </cfRule>
    <cfRule type="expression" dxfId="1048" priority="66">
      <formula>AND($B$415&lt;&gt;"",$A409&lt;&gt;"",ISNUMBER(SEARCH(LEFT($A409,1),SUBSTITUTE(UPPER($B$415),"，",","))),NOT(ISNUMBER(SEARCH(LEFT($A409,1),SUBSTITUTE($G$407,"，",",")))))</formula>
    </cfRule>
  </conditionalFormatting>
  <conditionalFormatting sqref="A422:B427">
    <cfRule type="expression" dxfId="1047" priority="67">
      <formula>AND($B$428&lt;&gt;"",$A422&lt;&gt;"",ISNUMBER(SEARCH(LEFT($A422,1),SUBSTITUTE($G$420,"，",","))))</formula>
    </cfRule>
    <cfRule type="expression" dxfId="1046" priority="68">
      <formula>AND($B$428&lt;&gt;"",$A422&lt;&gt;"",ISNUMBER(SEARCH(LEFT($A422,1),SUBSTITUTE(UPPER($B$428),"，",","))),NOT(ISNUMBER(SEARCH(LEFT($A422,1),SUBSTITUTE($G$420,"，",",")))))</formula>
    </cfRule>
  </conditionalFormatting>
  <conditionalFormatting sqref="A435:B440">
    <cfRule type="expression" dxfId="1045" priority="69">
      <formula>AND($B$441&lt;&gt;"",$A435&lt;&gt;"",ISNUMBER(SEARCH(LEFT($A435,1),SUBSTITUTE($G$433,"，",","))))</formula>
    </cfRule>
    <cfRule type="expression" dxfId="1044" priority="70">
      <formula>AND($B$441&lt;&gt;"",$A435&lt;&gt;"",ISNUMBER(SEARCH(LEFT($A435,1),SUBSTITUTE(UPPER($B$441),"，",","))),NOT(ISNUMBER(SEARCH(LEFT($A435,1),SUBSTITUTE($G$433,"，",",")))))</formula>
    </cfRule>
  </conditionalFormatting>
  <conditionalFormatting sqref="A448:B453">
    <cfRule type="expression" dxfId="1043" priority="71">
      <formula>AND($B$454&lt;&gt;"",$A448&lt;&gt;"",ISNUMBER(SEARCH(LEFT($A448,1),SUBSTITUTE($G$446,"，",","))))</formula>
    </cfRule>
    <cfRule type="expression" dxfId="1042" priority="72">
      <formula>AND($B$454&lt;&gt;"",$A448&lt;&gt;"",ISNUMBER(SEARCH(LEFT($A448,1),SUBSTITUTE(UPPER($B$454),"，",","))),NOT(ISNUMBER(SEARCH(LEFT($A448,1),SUBSTITUTE($G$446,"，",",")))))</formula>
    </cfRule>
  </conditionalFormatting>
  <conditionalFormatting sqref="A461:B466">
    <cfRule type="expression" dxfId="1041" priority="73">
      <formula>AND($B$467&lt;&gt;"",$A461&lt;&gt;"",ISNUMBER(SEARCH(LEFT($A461,1),SUBSTITUTE($G$459,"，",","))))</formula>
    </cfRule>
    <cfRule type="expression" dxfId="1040" priority="74">
      <formula>AND($B$467&lt;&gt;"",$A461&lt;&gt;"",ISNUMBER(SEARCH(LEFT($A461,1),SUBSTITUTE(UPPER($B$467),"，",","))),NOT(ISNUMBER(SEARCH(LEFT($A461,1),SUBSTITUTE($G$459,"，",",")))))</formula>
    </cfRule>
  </conditionalFormatting>
  <conditionalFormatting sqref="A474:B479">
    <cfRule type="expression" dxfId="1039" priority="75">
      <formula>AND($B$480&lt;&gt;"",$A474&lt;&gt;"",ISNUMBER(SEARCH(LEFT($A474,1),SUBSTITUTE($G$472,"，",","))))</formula>
    </cfRule>
    <cfRule type="expression" dxfId="1038" priority="76">
      <formula>AND($B$480&lt;&gt;"",$A474&lt;&gt;"",ISNUMBER(SEARCH(LEFT($A474,1),SUBSTITUTE(UPPER($B$480),"，",","))),NOT(ISNUMBER(SEARCH(LEFT($A474,1),SUBSTITUTE($G$472,"，",",")))))</formula>
    </cfRule>
  </conditionalFormatting>
  <conditionalFormatting sqref="A487:B492">
    <cfRule type="expression" dxfId="1037" priority="77">
      <formula>AND($B$493&lt;&gt;"",$A487&lt;&gt;"",ISNUMBER(SEARCH(LEFT($A487,1),SUBSTITUTE($G$485,"，",","))))</formula>
    </cfRule>
    <cfRule type="expression" dxfId="1036" priority="78">
      <formula>AND($B$493&lt;&gt;"",$A487&lt;&gt;"",ISNUMBER(SEARCH(LEFT($A487,1),SUBSTITUTE(UPPER($B$493),"，",","))),NOT(ISNUMBER(SEARCH(LEFT($A487,1),SUBSTITUTE($G$485,"，",",")))))</formula>
    </cfRule>
  </conditionalFormatting>
  <conditionalFormatting sqref="A500:B505">
    <cfRule type="expression" dxfId="1035" priority="79">
      <formula>AND($B$506&lt;&gt;"",$A500&lt;&gt;"",ISNUMBER(SEARCH(LEFT($A500,1),SUBSTITUTE($G$498,"，",","))))</formula>
    </cfRule>
    <cfRule type="expression" dxfId="1034" priority="80">
      <formula>AND($B$506&lt;&gt;"",$A500&lt;&gt;"",ISNUMBER(SEARCH(LEFT($A500,1),SUBSTITUTE(UPPER($B$506),"，",","))),NOT(ISNUMBER(SEARCH(LEFT($A500,1),SUBSTITUTE($G$498,"，",",")))))</formula>
    </cfRule>
  </conditionalFormatting>
  <conditionalFormatting sqref="A513:B518">
    <cfRule type="expression" dxfId="1033" priority="81">
      <formula>AND($B$519&lt;&gt;"",$A513&lt;&gt;"",ISNUMBER(SEARCH(LEFT($A513,1),SUBSTITUTE($G$511,"，",","))))</formula>
    </cfRule>
    <cfRule type="expression" dxfId="1032" priority="82">
      <formula>AND($B$519&lt;&gt;"",$A513&lt;&gt;"",ISNUMBER(SEARCH(LEFT($A513,1),SUBSTITUTE(UPPER($B$519),"，",","))),NOT(ISNUMBER(SEARCH(LEFT($A513,1),SUBSTITUTE($G$511,"，",",")))))</formula>
    </cfRule>
  </conditionalFormatting>
  <conditionalFormatting sqref="A526:B531">
    <cfRule type="expression" dxfId="1031" priority="83">
      <formula>AND($B$532&lt;&gt;"",$A526&lt;&gt;"",ISNUMBER(SEARCH(LEFT($A526,1),SUBSTITUTE($G$524,"，",","))))</formula>
    </cfRule>
    <cfRule type="expression" dxfId="1030" priority="84">
      <formula>AND($B$532&lt;&gt;"",$A526&lt;&gt;"",ISNUMBER(SEARCH(LEFT($A526,1),SUBSTITUTE(UPPER($B$532),"，",","))),NOT(ISNUMBER(SEARCH(LEFT($A526,1),SUBSTITUTE($G$524,"，",",")))))</formula>
    </cfRule>
  </conditionalFormatting>
  <conditionalFormatting sqref="A539:B544">
    <cfRule type="expression" dxfId="1029" priority="85">
      <formula>AND($B$545&lt;&gt;"",$A539&lt;&gt;"",ISNUMBER(SEARCH(LEFT($A539,1),SUBSTITUTE($G$537,"，",","))))</formula>
    </cfRule>
    <cfRule type="expression" dxfId="1028" priority="86">
      <formula>AND($B$545&lt;&gt;"",$A539&lt;&gt;"",ISNUMBER(SEARCH(LEFT($A539,1),SUBSTITUTE(UPPER($B$545),"，",","))),NOT(ISNUMBER(SEARCH(LEFT($A539,1),SUBSTITUTE($G$537,"，",",")))))</formula>
    </cfRule>
  </conditionalFormatting>
  <conditionalFormatting sqref="A552:B557">
    <cfRule type="expression" dxfId="1027" priority="87">
      <formula>AND($B$558&lt;&gt;"",$A552&lt;&gt;"",ISNUMBER(SEARCH(LEFT($A552,1),SUBSTITUTE($G$550,"，",","))))</formula>
    </cfRule>
    <cfRule type="expression" dxfId="1026" priority="88">
      <formula>AND($B$558&lt;&gt;"",$A552&lt;&gt;"",ISNUMBER(SEARCH(LEFT($A552,1),SUBSTITUTE(UPPER($B$558),"，",","))),NOT(ISNUMBER(SEARCH(LEFT($A552,1),SUBSTITUTE($G$550,"，",",")))))</formula>
    </cfRule>
  </conditionalFormatting>
  <conditionalFormatting sqref="A565:B570">
    <cfRule type="expression" dxfId="1025" priority="89">
      <formula>AND($B$571&lt;&gt;"",$A565&lt;&gt;"",ISNUMBER(SEARCH(LEFT($A565,1),SUBSTITUTE($G$563,"，",","))))</formula>
    </cfRule>
    <cfRule type="expression" dxfId="1024" priority="90">
      <formula>AND($B$571&lt;&gt;"",$A565&lt;&gt;"",ISNUMBER(SEARCH(LEFT($A565,1),SUBSTITUTE(UPPER($B$571),"，",","))),NOT(ISNUMBER(SEARCH(LEFT($A565,1),SUBSTITUTE($G$563,"，",",")))))</formula>
    </cfRule>
  </conditionalFormatting>
  <conditionalFormatting sqref="A578:B583">
    <cfRule type="expression" dxfId="1023" priority="91">
      <formula>AND($B$584&lt;&gt;"",$A578&lt;&gt;"",ISNUMBER(SEARCH(LEFT($A578,1),SUBSTITUTE($G$576,"，",","))))</formula>
    </cfRule>
    <cfRule type="expression" dxfId="1022" priority="92">
      <formula>AND($B$584&lt;&gt;"",$A578&lt;&gt;"",ISNUMBER(SEARCH(LEFT($A578,1),SUBSTITUTE(UPPER($B$584),"，",","))),NOT(ISNUMBER(SEARCH(LEFT($A578,1),SUBSTITUTE($G$576,"，",",")))))</formula>
    </cfRule>
  </conditionalFormatting>
  <conditionalFormatting sqref="A591:B596">
    <cfRule type="expression" dxfId="1021" priority="93">
      <formula>AND($B$597&lt;&gt;"",$A591&lt;&gt;"",ISNUMBER(SEARCH(LEFT($A591,1),SUBSTITUTE($G$589,"，",","))))</formula>
    </cfRule>
    <cfRule type="expression" dxfId="1020" priority="94">
      <formula>AND($B$597&lt;&gt;"",$A591&lt;&gt;"",ISNUMBER(SEARCH(LEFT($A591,1),SUBSTITUTE(UPPER($B$597),"，",","))),NOT(ISNUMBER(SEARCH(LEFT($A591,1),SUBSTITUTE($G$589,"，",",")))))</formula>
    </cfRule>
  </conditionalFormatting>
  <conditionalFormatting sqref="A604:B609">
    <cfRule type="expression" dxfId="1019" priority="95">
      <formula>AND($B$610&lt;&gt;"",$A604&lt;&gt;"",ISNUMBER(SEARCH(LEFT($A604,1),SUBSTITUTE($G$602,"，",","))))</formula>
    </cfRule>
    <cfRule type="expression" dxfId="1018" priority="96">
      <formula>AND($B$610&lt;&gt;"",$A604&lt;&gt;"",ISNUMBER(SEARCH(LEFT($A604,1),SUBSTITUTE(UPPER($B$610),"，",","))),NOT(ISNUMBER(SEARCH(LEFT($A604,1),SUBSTITUTE($G$602,"，",",")))))</formula>
    </cfRule>
  </conditionalFormatting>
  <conditionalFormatting sqref="A617:B622">
    <cfRule type="expression" dxfId="1017" priority="97">
      <formula>AND($B$623&lt;&gt;"",$A617&lt;&gt;"",ISNUMBER(SEARCH(LEFT($A617,1),SUBSTITUTE($G$615,"，",","))))</formula>
    </cfRule>
    <cfRule type="expression" dxfId="1016" priority="98">
      <formula>AND($B$623&lt;&gt;"",$A617&lt;&gt;"",ISNUMBER(SEARCH(LEFT($A617,1),SUBSTITUTE(UPPER($B$623),"，",","))),NOT(ISNUMBER(SEARCH(LEFT($A617,1),SUBSTITUTE($G$615,"，",",")))))</formula>
    </cfRule>
  </conditionalFormatting>
  <conditionalFormatting sqref="A630:B635">
    <cfRule type="expression" dxfId="1015" priority="100">
      <formula>AND($B$636&lt;&gt;"",$A630&lt;&gt;"",ISNUMBER(SEARCH(LEFT($A630,1),SUBSTITUTE(UPPER($B$636),"，",","))),NOT(ISNUMBER(SEARCH(LEFT($A630,1),SUBSTITUTE($G$628,"，",",")))))</formula>
    </cfRule>
    <cfRule type="expression" dxfId="1014" priority="99">
      <formula>AND($B$636&lt;&gt;"",$A630&lt;&gt;"",ISNUMBER(SEARCH(LEFT($A630,1),SUBSTITUTE($G$628,"，",","))))</formula>
    </cfRule>
  </conditionalFormatting>
  <conditionalFormatting sqref="A643:B648">
    <cfRule type="expression" dxfId="1013" priority="101">
      <formula>AND($B$649&lt;&gt;"",$A643&lt;&gt;"",ISNUMBER(SEARCH(LEFT($A643,1),SUBSTITUTE($G$641,"，",","))))</formula>
    </cfRule>
    <cfRule type="expression" dxfId="1012" priority="102">
      <formula>AND($B$649&lt;&gt;"",$A643&lt;&gt;"",ISNUMBER(SEARCH(LEFT($A643,1),SUBSTITUTE(UPPER($B$649),"，",","))),NOT(ISNUMBER(SEARCH(LEFT($A643,1),SUBSTITUTE($G$641,"，",",")))))</formula>
    </cfRule>
  </conditionalFormatting>
  <conditionalFormatting sqref="A656:B661">
    <cfRule type="expression" dxfId="1011" priority="103">
      <formula>AND($B$662&lt;&gt;"",$A656&lt;&gt;"",ISNUMBER(SEARCH(LEFT($A656,1),SUBSTITUTE($G$654,"，",","))))</formula>
    </cfRule>
    <cfRule type="expression" dxfId="1010" priority="104">
      <formula>AND($B$662&lt;&gt;"",$A656&lt;&gt;"",ISNUMBER(SEARCH(LEFT($A656,1),SUBSTITUTE(UPPER($B$662),"，",","))),NOT(ISNUMBER(SEARCH(LEFT($A656,1),SUBSTITUTE($G$654,"，",",")))))</formula>
    </cfRule>
  </conditionalFormatting>
  <conditionalFormatting sqref="A669:B674">
    <cfRule type="expression" dxfId="1009" priority="105">
      <formula>AND($B$675&lt;&gt;"",$A669&lt;&gt;"",ISNUMBER(SEARCH(LEFT($A669,1),SUBSTITUTE($G$667,"，",","))))</formula>
    </cfRule>
    <cfRule type="expression" dxfId="1008" priority="106">
      <formula>AND($B$675&lt;&gt;"",$A669&lt;&gt;"",ISNUMBER(SEARCH(LEFT($A669,1),SUBSTITUTE(UPPER($B$675),"，",","))),NOT(ISNUMBER(SEARCH(LEFT($A669,1),SUBSTITUTE($G$667,"，",",")))))</formula>
    </cfRule>
  </conditionalFormatting>
  <conditionalFormatting sqref="A682:B687">
    <cfRule type="expression" dxfId="1007" priority="107">
      <formula>AND($B$688&lt;&gt;"",$A682&lt;&gt;"",ISNUMBER(SEARCH(LEFT($A682,1),SUBSTITUTE($G$680,"，",","))))</formula>
    </cfRule>
    <cfRule type="expression" dxfId="1006" priority="108">
      <formula>AND($B$688&lt;&gt;"",$A682&lt;&gt;"",ISNUMBER(SEARCH(LEFT($A682,1),SUBSTITUTE(UPPER($B$688),"，",","))),NOT(ISNUMBER(SEARCH(LEFT($A682,1),SUBSTITUTE($G$680,"，",",")))))</formula>
    </cfRule>
  </conditionalFormatting>
  <conditionalFormatting sqref="A695:B700">
    <cfRule type="expression" dxfId="1005" priority="109">
      <formula>AND($B$701&lt;&gt;"",$A695&lt;&gt;"",ISNUMBER(SEARCH(LEFT($A695,1),SUBSTITUTE($G$693,"，",","))))</formula>
    </cfRule>
    <cfRule type="expression" dxfId="1004" priority="110">
      <formula>AND($B$701&lt;&gt;"",$A695&lt;&gt;"",ISNUMBER(SEARCH(LEFT($A695,1),SUBSTITUTE(UPPER($B$701),"，",","))),NOT(ISNUMBER(SEARCH(LEFT($A695,1),SUBSTITUTE($G$693,"，",",")))))</formula>
    </cfRule>
  </conditionalFormatting>
  <conditionalFormatting sqref="A708:B713">
    <cfRule type="expression" dxfId="1003" priority="111">
      <formula>AND($B$714&lt;&gt;"",$A708&lt;&gt;"",ISNUMBER(SEARCH(LEFT($A708,1),SUBSTITUTE($G$706,"，",","))))</formula>
    </cfRule>
    <cfRule type="expression" dxfId="1002" priority="112">
      <formula>AND($B$714&lt;&gt;"",$A708&lt;&gt;"",ISNUMBER(SEARCH(LEFT($A708,1),SUBSTITUTE(UPPER($B$714),"，",","))),NOT(ISNUMBER(SEARCH(LEFT($A708,1),SUBSTITUTE($G$706,"，",",")))))</formula>
    </cfRule>
  </conditionalFormatting>
  <conditionalFormatting sqref="A721:B726">
    <cfRule type="expression" dxfId="1001" priority="113">
      <formula>AND($B$727&lt;&gt;"",$A721&lt;&gt;"",ISNUMBER(SEARCH(LEFT($A721,1),SUBSTITUTE($G$719,"，",","))))</formula>
    </cfRule>
    <cfRule type="expression" dxfId="1000" priority="114">
      <formula>AND($B$727&lt;&gt;"",$A721&lt;&gt;"",ISNUMBER(SEARCH(LEFT($A721,1),SUBSTITUTE(UPPER($B$727),"，",","))),NOT(ISNUMBER(SEARCH(LEFT($A721,1),SUBSTITUTE($G$719,"，",",")))))</formula>
    </cfRule>
  </conditionalFormatting>
  <conditionalFormatting sqref="A734:B739">
    <cfRule type="expression" dxfId="999" priority="115">
      <formula>AND($B$740&lt;&gt;"",$A734&lt;&gt;"",ISNUMBER(SEARCH(LEFT($A734,1),SUBSTITUTE($G$732,"，",","))))</formula>
    </cfRule>
    <cfRule type="expression" dxfId="998" priority="116">
      <formula>AND($B$740&lt;&gt;"",$A734&lt;&gt;"",ISNUMBER(SEARCH(LEFT($A734,1),SUBSTITUTE(UPPER($B$740),"，",","))),NOT(ISNUMBER(SEARCH(LEFT($A734,1),SUBSTITUTE($G$732,"，",",")))))</formula>
    </cfRule>
  </conditionalFormatting>
  <conditionalFormatting sqref="A747:B752">
    <cfRule type="expression" dxfId="997" priority="117">
      <formula>AND($B$753&lt;&gt;"",$A747&lt;&gt;"",ISNUMBER(SEARCH(LEFT($A747,1),SUBSTITUTE($G$745,"，",","))))</formula>
    </cfRule>
    <cfRule type="expression" dxfId="996" priority="118">
      <formula>AND($B$753&lt;&gt;"",$A747&lt;&gt;"",ISNUMBER(SEARCH(LEFT($A747,1),SUBSTITUTE(UPPER($B$753),"，",","))),NOT(ISNUMBER(SEARCH(LEFT($A747,1),SUBSTITUTE($G$745,"，",",")))))</formula>
    </cfRule>
  </conditionalFormatting>
  <conditionalFormatting sqref="A760:B765">
    <cfRule type="expression" dxfId="995" priority="119">
      <formula>AND($B$766&lt;&gt;"",$A760&lt;&gt;"",ISNUMBER(SEARCH(LEFT($A760,1),SUBSTITUTE($G$758,"，",","))))</formula>
    </cfRule>
    <cfRule type="expression" dxfId="994" priority="120">
      <formula>AND($B$766&lt;&gt;"",$A760&lt;&gt;"",ISNUMBER(SEARCH(LEFT($A760,1),SUBSTITUTE(UPPER($B$766),"，",","))),NOT(ISNUMBER(SEARCH(LEFT($A760,1),SUBSTITUTE($G$758,"，",",")))))</formula>
    </cfRule>
  </conditionalFormatting>
  <conditionalFormatting sqref="A773:B778">
    <cfRule type="expression" dxfId="993" priority="121">
      <formula>AND($B$779&lt;&gt;"",$A773&lt;&gt;"",ISNUMBER(SEARCH(LEFT($A773,1),SUBSTITUTE($G$771,"，",","))))</formula>
    </cfRule>
    <cfRule type="expression" dxfId="992" priority="122">
      <formula>AND($B$779&lt;&gt;"",$A773&lt;&gt;"",ISNUMBER(SEARCH(LEFT($A773,1),SUBSTITUTE(UPPER($B$779),"，",","))),NOT(ISNUMBER(SEARCH(LEFT($A773,1),SUBSTITUTE($G$771,"，",",")))))</formula>
    </cfRule>
  </conditionalFormatting>
  <conditionalFormatting sqref="A786:B791">
    <cfRule type="expression" dxfId="991" priority="123">
      <formula>AND($B$792&lt;&gt;"",$A786&lt;&gt;"",ISNUMBER(SEARCH(LEFT($A786,1),SUBSTITUTE($G$784,"，",","))))</formula>
    </cfRule>
    <cfRule type="expression" dxfId="990" priority="124">
      <formula>AND($B$792&lt;&gt;"",$A786&lt;&gt;"",ISNUMBER(SEARCH(LEFT($A786,1),SUBSTITUTE(UPPER($B$792),"，",","))),NOT(ISNUMBER(SEARCH(LEFT($A786,1),SUBSTITUTE($G$784,"，",",")))))</formula>
    </cfRule>
  </conditionalFormatting>
  <conditionalFormatting sqref="A799:B804">
    <cfRule type="expression" dxfId="989" priority="126">
      <formula>AND($B$805&lt;&gt;"",$A799&lt;&gt;"",ISNUMBER(SEARCH(LEFT($A799,1),SUBSTITUTE(UPPER($B$805),"，",","))),NOT(ISNUMBER(SEARCH(LEFT($A799,1),SUBSTITUTE($G$797,"，",",")))))</formula>
    </cfRule>
    <cfRule type="expression" dxfId="988" priority="125">
      <formula>AND($B$805&lt;&gt;"",$A799&lt;&gt;"",ISNUMBER(SEARCH(LEFT($A799,1),SUBSTITUTE($G$797,"，",","))))</formula>
    </cfRule>
  </conditionalFormatting>
  <conditionalFormatting sqref="A812:B817">
    <cfRule type="expression" dxfId="987" priority="127">
      <formula>AND($B$818&lt;&gt;"",$A812&lt;&gt;"",ISNUMBER(SEARCH(LEFT($A812,1),SUBSTITUTE($G$810,"，",","))))</formula>
    </cfRule>
    <cfRule type="expression" dxfId="986" priority="128">
      <formula>AND($B$818&lt;&gt;"",$A812&lt;&gt;"",ISNUMBER(SEARCH(LEFT($A812,1),SUBSTITUTE(UPPER($B$818),"，",","))),NOT(ISNUMBER(SEARCH(LEFT($A812,1),SUBSTITUTE($G$810,"，",",")))))</formula>
    </cfRule>
  </conditionalFormatting>
  <conditionalFormatting sqref="A825:B830">
    <cfRule type="expression" dxfId="985" priority="129">
      <formula>AND($B$831&lt;&gt;"",$A825&lt;&gt;"",ISNUMBER(SEARCH(LEFT($A825,1),SUBSTITUTE($G$823,"，",","))))</formula>
    </cfRule>
    <cfRule type="expression" dxfId="984" priority="130">
      <formula>AND($B$831&lt;&gt;"",$A825&lt;&gt;"",ISNUMBER(SEARCH(LEFT($A825,1),SUBSTITUTE(UPPER($B$831),"，",","))),NOT(ISNUMBER(SEARCH(LEFT($A825,1),SUBSTITUTE($G$823,"，",",")))))</formula>
    </cfRule>
  </conditionalFormatting>
  <conditionalFormatting sqref="A838:B843">
    <cfRule type="expression" dxfId="983" priority="131">
      <formula>AND($B$844&lt;&gt;"",$A838&lt;&gt;"",ISNUMBER(SEARCH(LEFT($A838,1),SUBSTITUTE($G$836,"，",","))))</formula>
    </cfRule>
    <cfRule type="expression" dxfId="982" priority="132">
      <formula>AND($B$844&lt;&gt;"",$A838&lt;&gt;"",ISNUMBER(SEARCH(LEFT($A838,1),SUBSTITUTE(UPPER($B$844),"，",","))),NOT(ISNUMBER(SEARCH(LEFT($A838,1),SUBSTITUTE($G$836,"，",",")))))</formula>
    </cfRule>
  </conditionalFormatting>
  <conditionalFormatting sqref="A851:B856">
    <cfRule type="expression" dxfId="981" priority="133">
      <formula>AND($B$857&lt;&gt;"",$A851&lt;&gt;"",ISNUMBER(SEARCH(LEFT($A851,1),SUBSTITUTE($G$849,"，",","))))</formula>
    </cfRule>
    <cfRule type="expression" dxfId="980" priority="134">
      <formula>AND($B$857&lt;&gt;"",$A851&lt;&gt;"",ISNUMBER(SEARCH(LEFT($A851,1),SUBSTITUTE(UPPER($B$857),"，",","))),NOT(ISNUMBER(SEARCH(LEFT($A851,1),SUBSTITUTE($G$849,"，",",")))))</formula>
    </cfRule>
  </conditionalFormatting>
  <conditionalFormatting sqref="A864:B869">
    <cfRule type="expression" dxfId="979" priority="135">
      <formula>AND($B$870&lt;&gt;"",$A864&lt;&gt;"",ISNUMBER(SEARCH(LEFT($A864,1),SUBSTITUTE($G$862,"，",","))))</formula>
    </cfRule>
    <cfRule type="expression" dxfId="978" priority="136">
      <formula>AND($B$870&lt;&gt;"",$A864&lt;&gt;"",ISNUMBER(SEARCH(LEFT($A864,1),SUBSTITUTE(UPPER($B$870),"，",","))),NOT(ISNUMBER(SEARCH(LEFT($A864,1),SUBSTITUTE($G$862,"，",",")))))</formula>
    </cfRule>
  </conditionalFormatting>
  <conditionalFormatting sqref="A877:B882">
    <cfRule type="expression" dxfId="977" priority="137">
      <formula>AND($B$883&lt;&gt;"",$A877&lt;&gt;"",ISNUMBER(SEARCH(LEFT($A877,1),SUBSTITUTE($G$875,"，",","))))</formula>
    </cfRule>
    <cfRule type="expression" dxfId="976" priority="138">
      <formula>AND($B$883&lt;&gt;"",$A877&lt;&gt;"",ISNUMBER(SEARCH(LEFT($A877,1),SUBSTITUTE(UPPER($B$883),"，",","))),NOT(ISNUMBER(SEARCH(LEFT($A877,1),SUBSTITUTE($G$875,"，",",")))))</formula>
    </cfRule>
  </conditionalFormatting>
  <conditionalFormatting sqref="A890:B895">
    <cfRule type="expression" dxfId="975" priority="139">
      <formula>AND($B$896&lt;&gt;"",$A890&lt;&gt;"",ISNUMBER(SEARCH(LEFT($A890,1),SUBSTITUTE($G$888,"，",","))))</formula>
    </cfRule>
    <cfRule type="expression" dxfId="974" priority="140">
      <formula>AND($B$896&lt;&gt;"",$A890&lt;&gt;"",ISNUMBER(SEARCH(LEFT($A890,1),SUBSTITUTE(UPPER($B$896),"，",","))),NOT(ISNUMBER(SEARCH(LEFT($A890,1),SUBSTITUTE($G$888,"，",",")))))</formula>
    </cfRule>
  </conditionalFormatting>
  <conditionalFormatting sqref="A903:B908">
    <cfRule type="expression" dxfId="973" priority="141">
      <formula>AND($B$909&lt;&gt;"",$A903&lt;&gt;"",ISNUMBER(SEARCH(LEFT($A903,1),SUBSTITUTE($G$901,"，",","))))</formula>
    </cfRule>
    <cfRule type="expression" dxfId="972" priority="142">
      <formula>AND($B$909&lt;&gt;"",$A903&lt;&gt;"",ISNUMBER(SEARCH(LEFT($A903,1),SUBSTITUTE(UPPER($B$909),"，",","))),NOT(ISNUMBER(SEARCH(LEFT($A903,1),SUBSTITUTE($G$901,"，",",")))))</formula>
    </cfRule>
  </conditionalFormatting>
  <conditionalFormatting sqref="A916:B921">
    <cfRule type="expression" dxfId="971" priority="143">
      <formula>AND($B$922&lt;&gt;"",$A916&lt;&gt;"",ISNUMBER(SEARCH(LEFT($A916,1),SUBSTITUTE($G$914,"，",","))))</formula>
    </cfRule>
    <cfRule type="expression" dxfId="970" priority="144">
      <formula>AND($B$922&lt;&gt;"",$A916&lt;&gt;"",ISNUMBER(SEARCH(LEFT($A916,1),SUBSTITUTE(UPPER($B$922),"，",","))),NOT(ISNUMBER(SEARCH(LEFT($A916,1),SUBSTITUTE($G$914,"，",",")))))</formula>
    </cfRule>
  </conditionalFormatting>
  <conditionalFormatting sqref="A929:B934">
    <cfRule type="expression" dxfId="969" priority="145">
      <formula>AND($B$935&lt;&gt;"",$A929&lt;&gt;"",ISNUMBER(SEARCH(LEFT($A929,1),SUBSTITUTE($G$927,"，",","))))</formula>
    </cfRule>
    <cfRule type="expression" dxfId="968" priority="146">
      <formula>AND($B$935&lt;&gt;"",$A929&lt;&gt;"",ISNUMBER(SEARCH(LEFT($A929,1),SUBSTITUTE(UPPER($B$935),"，",","))),NOT(ISNUMBER(SEARCH(LEFT($A929,1),SUBSTITUTE($G$927,"，",",")))))</formula>
    </cfRule>
  </conditionalFormatting>
  <conditionalFormatting sqref="A942:B947">
    <cfRule type="expression" dxfId="967" priority="147">
      <formula>AND($B$948&lt;&gt;"",$A942&lt;&gt;"",ISNUMBER(SEARCH(LEFT($A942,1),SUBSTITUTE($G$940,"，",","))))</formula>
    </cfRule>
    <cfRule type="expression" dxfId="966" priority="148">
      <formula>AND($B$948&lt;&gt;"",$A942&lt;&gt;"",ISNUMBER(SEARCH(LEFT($A942,1),SUBSTITUTE(UPPER($B$948),"，",","))),NOT(ISNUMBER(SEARCH(LEFT($A942,1),SUBSTITUTE($G$940,"，",",")))))</formula>
    </cfRule>
  </conditionalFormatting>
  <conditionalFormatting sqref="A955:B960">
    <cfRule type="expression" dxfId="965" priority="150">
      <formula>AND($B$961&lt;&gt;"",$A955&lt;&gt;"",ISNUMBER(SEARCH(LEFT($A955,1),SUBSTITUTE(UPPER($B$961),"，",","))),NOT(ISNUMBER(SEARCH(LEFT($A955,1),SUBSTITUTE($G$953,"，",",")))))</formula>
    </cfRule>
    <cfRule type="expression" dxfId="964" priority="149">
      <formula>AND($B$961&lt;&gt;"",$A955&lt;&gt;"",ISNUMBER(SEARCH(LEFT($A955,1),SUBSTITUTE($G$953,"，",","))))</formula>
    </cfRule>
  </conditionalFormatting>
  <conditionalFormatting sqref="A968:B973">
    <cfRule type="expression" dxfId="963" priority="151">
      <formula>AND($B$974&lt;&gt;"",$A968&lt;&gt;"",ISNUMBER(SEARCH(LEFT($A968,1),SUBSTITUTE($G$966,"，",","))))</formula>
    </cfRule>
    <cfRule type="expression" dxfId="962" priority="152">
      <formula>AND($B$974&lt;&gt;"",$A968&lt;&gt;"",ISNUMBER(SEARCH(LEFT($A968,1),SUBSTITUTE(UPPER($B$974),"，",","))),NOT(ISNUMBER(SEARCH(LEFT($A968,1),SUBSTITUTE($G$966,"，",",")))))</formula>
    </cfRule>
  </conditionalFormatting>
  <conditionalFormatting sqref="A981:B986">
    <cfRule type="expression" dxfId="961" priority="153">
      <formula>AND($B$987&lt;&gt;"",$A981&lt;&gt;"",ISNUMBER(SEARCH(LEFT($A981,1),SUBSTITUTE($G$979,"，",","))))</formula>
    </cfRule>
    <cfRule type="expression" dxfId="960" priority="154">
      <formula>AND($B$987&lt;&gt;"",$A981&lt;&gt;"",ISNUMBER(SEARCH(LEFT($A981,1),SUBSTITUTE(UPPER($B$987),"，",","))),NOT(ISNUMBER(SEARCH(LEFT($A981,1),SUBSTITUTE($G$979,"，",",")))))</formula>
    </cfRule>
  </conditionalFormatting>
  <conditionalFormatting sqref="A994:B999">
    <cfRule type="expression" dxfId="959" priority="155">
      <formula>AND($B$1000&lt;&gt;"",$A994&lt;&gt;"",ISNUMBER(SEARCH(LEFT($A994,1),SUBSTITUTE($G$992,"，",","))))</formula>
    </cfRule>
    <cfRule type="expression" dxfId="958" priority="156">
      <formula>AND($B$1000&lt;&gt;"",$A994&lt;&gt;"",ISNUMBER(SEARCH(LEFT($A994,1),SUBSTITUTE(UPPER($B$1000),"，",","))),NOT(ISNUMBER(SEARCH(LEFT($A994,1),SUBSTITUTE($G$992,"，",",")))))</formula>
    </cfRule>
  </conditionalFormatting>
  <conditionalFormatting sqref="A1007:B1012">
    <cfRule type="expression" dxfId="957" priority="157">
      <formula>AND($B$1013&lt;&gt;"",$A1007&lt;&gt;"",ISNUMBER(SEARCH(LEFT($A1007,1),SUBSTITUTE($G$1005,"，",","))))</formula>
    </cfRule>
    <cfRule type="expression" dxfId="956" priority="158">
      <formula>AND($B$1013&lt;&gt;"",$A1007&lt;&gt;"",ISNUMBER(SEARCH(LEFT($A1007,1),SUBSTITUTE(UPPER($B$1013),"，",","))),NOT(ISNUMBER(SEARCH(LEFT($A1007,1),SUBSTITUTE($G$1005,"，",",")))))</formula>
    </cfRule>
  </conditionalFormatting>
  <conditionalFormatting sqref="A1020:B1025">
    <cfRule type="expression" dxfId="955" priority="159">
      <formula>AND($B$1026&lt;&gt;"",$A1020&lt;&gt;"",ISNUMBER(SEARCH(LEFT($A1020,1),SUBSTITUTE($G$1018,"，",","))))</formula>
    </cfRule>
    <cfRule type="expression" dxfId="954" priority="160">
      <formula>AND($B$1026&lt;&gt;"",$A1020&lt;&gt;"",ISNUMBER(SEARCH(LEFT($A1020,1),SUBSTITUTE(UPPER($B$1026),"，",","))),NOT(ISNUMBER(SEARCH(LEFT($A1020,1),SUBSTITUTE($G$1018,"，",",")))))</formula>
    </cfRule>
  </conditionalFormatting>
  <conditionalFormatting sqref="A1033:B1038">
    <cfRule type="expression" dxfId="953" priority="161">
      <formula>AND($B$1039&lt;&gt;"",$A1033&lt;&gt;"",ISNUMBER(SEARCH(LEFT($A1033,1),SUBSTITUTE($G$1031,"，",","))))</formula>
    </cfRule>
    <cfRule type="expression" dxfId="952" priority="162">
      <formula>AND($B$1039&lt;&gt;"",$A1033&lt;&gt;"",ISNUMBER(SEARCH(LEFT($A1033,1),SUBSTITUTE(UPPER($B$1039),"，",","))),NOT(ISNUMBER(SEARCH(LEFT($A1033,1),SUBSTITUTE($G$1031,"，",",")))))</formula>
    </cfRule>
  </conditionalFormatting>
  <conditionalFormatting sqref="A1046:B1051">
    <cfRule type="expression" dxfId="951" priority="163">
      <formula>AND($B$1052&lt;&gt;"",$A1046&lt;&gt;"",ISNUMBER(SEARCH(LEFT($A1046,1),SUBSTITUTE($G$1044,"，",","))))</formula>
    </cfRule>
    <cfRule type="expression" dxfId="950" priority="164">
      <formula>AND($B$1052&lt;&gt;"",$A1046&lt;&gt;"",ISNUMBER(SEARCH(LEFT($A1046,1),SUBSTITUTE(UPPER($B$1052),"，",","))),NOT(ISNUMBER(SEARCH(LEFT($A1046,1),SUBSTITUTE($G$1044,"，",",")))))</formula>
    </cfRule>
  </conditionalFormatting>
  <conditionalFormatting sqref="A1059:B1064">
    <cfRule type="expression" dxfId="949" priority="165">
      <formula>AND($B$1065&lt;&gt;"",$A1059&lt;&gt;"",ISNUMBER(SEARCH(LEFT($A1059,1),SUBSTITUTE($G$1057,"，",","))))</formula>
    </cfRule>
    <cfRule type="expression" dxfId="948" priority="166">
      <formula>AND($B$1065&lt;&gt;"",$A1059&lt;&gt;"",ISNUMBER(SEARCH(LEFT($A1059,1),SUBSTITUTE(UPPER($B$1065),"，",","))),NOT(ISNUMBER(SEARCH(LEFT($A1059,1),SUBSTITUTE($G$1057,"，",",")))))</formula>
    </cfRule>
  </conditionalFormatting>
  <conditionalFormatting sqref="A1072:B1077">
    <cfRule type="expression" dxfId="947" priority="167">
      <formula>AND($B$1078&lt;&gt;"",$A1072&lt;&gt;"",ISNUMBER(SEARCH(LEFT($A1072,1),SUBSTITUTE($G$1070,"，",","))))</formula>
    </cfRule>
    <cfRule type="expression" dxfId="946" priority="168">
      <formula>AND($B$1078&lt;&gt;"",$A1072&lt;&gt;"",ISNUMBER(SEARCH(LEFT($A1072,1),SUBSTITUTE(UPPER($B$1078),"，",","))),NOT(ISNUMBER(SEARCH(LEFT($A1072,1),SUBSTITUTE($G$1070,"，",",")))))</formula>
    </cfRule>
  </conditionalFormatting>
  <conditionalFormatting sqref="A1085:B1090">
    <cfRule type="expression" dxfId="945" priority="169">
      <formula>AND($B$1091&lt;&gt;"",$A1085&lt;&gt;"",ISNUMBER(SEARCH(LEFT($A1085,1),SUBSTITUTE($G$1083,"，",","))))</formula>
    </cfRule>
    <cfRule type="expression" dxfId="944" priority="170">
      <formula>AND($B$1091&lt;&gt;"",$A1085&lt;&gt;"",ISNUMBER(SEARCH(LEFT($A1085,1),SUBSTITUTE(UPPER($B$1091),"，",","))),NOT(ISNUMBER(SEARCH(LEFT($A1085,1),SUBSTITUTE($G$1083,"，",",")))))</formula>
    </cfRule>
  </conditionalFormatting>
  <conditionalFormatting sqref="A1098:B1103">
    <cfRule type="expression" dxfId="943" priority="171">
      <formula>AND($B$1104&lt;&gt;"",$A1098&lt;&gt;"",ISNUMBER(SEARCH(LEFT($A1098,1),SUBSTITUTE($G$1096,"，",","))))</formula>
    </cfRule>
    <cfRule type="expression" dxfId="942" priority="172">
      <formula>AND($B$1104&lt;&gt;"",$A1098&lt;&gt;"",ISNUMBER(SEARCH(LEFT($A1098,1),SUBSTITUTE(UPPER($B$1104),"，",","))),NOT(ISNUMBER(SEARCH(LEFT($A1098,1),SUBSTITUTE($G$1096,"，",",")))))</formula>
    </cfRule>
  </conditionalFormatting>
  <conditionalFormatting sqref="A1111:B1116">
    <cfRule type="expression" dxfId="941" priority="173">
      <formula>AND($B$1117&lt;&gt;"",$A1111&lt;&gt;"",ISNUMBER(SEARCH(LEFT($A1111,1),SUBSTITUTE($G$1109,"，",","))))</formula>
    </cfRule>
    <cfRule type="expression" dxfId="940" priority="174">
      <formula>AND($B$1117&lt;&gt;"",$A1111&lt;&gt;"",ISNUMBER(SEARCH(LEFT($A1111,1),SUBSTITUTE(UPPER($B$1117),"，",","))),NOT(ISNUMBER(SEARCH(LEFT($A1111,1),SUBSTITUTE($G$1109,"，",",")))))</formula>
    </cfRule>
  </conditionalFormatting>
  <conditionalFormatting sqref="A1124:B1129">
    <cfRule type="expression" dxfId="939" priority="175">
      <formula>AND($B$1130&lt;&gt;"",$A1124&lt;&gt;"",ISNUMBER(SEARCH(LEFT($A1124,1),SUBSTITUTE($G$1122,"，",","))))</formula>
    </cfRule>
    <cfRule type="expression" dxfId="938" priority="176">
      <formula>AND($B$1130&lt;&gt;"",$A1124&lt;&gt;"",ISNUMBER(SEARCH(LEFT($A1124,1),SUBSTITUTE(UPPER($B$1130),"，",","))),NOT(ISNUMBER(SEARCH(LEFT($A1124,1),SUBSTITUTE($G$1122,"，",",")))))</formula>
    </cfRule>
  </conditionalFormatting>
  <conditionalFormatting sqref="A1137:B1142">
    <cfRule type="expression" dxfId="937" priority="177">
      <formula>AND($B$1143&lt;&gt;"",$A1137&lt;&gt;"",ISNUMBER(SEARCH(LEFT($A1137,1),SUBSTITUTE($G$1135,"，",","))))</formula>
    </cfRule>
    <cfRule type="expression" dxfId="936" priority="178">
      <formula>AND($B$1143&lt;&gt;"",$A1137&lt;&gt;"",ISNUMBER(SEARCH(LEFT($A1137,1),SUBSTITUTE(UPPER($B$1143),"，",","))),NOT(ISNUMBER(SEARCH(LEFT($A1137,1),SUBSTITUTE($G$1135,"，",",")))))</formula>
    </cfRule>
  </conditionalFormatting>
  <conditionalFormatting sqref="A1150:B1155">
    <cfRule type="expression" dxfId="935" priority="179">
      <formula>AND($B$1156&lt;&gt;"",$A1150&lt;&gt;"",ISNUMBER(SEARCH(LEFT($A1150,1),SUBSTITUTE($G$1148,"，",","))))</formula>
    </cfRule>
    <cfRule type="expression" dxfId="934" priority="180">
      <formula>AND($B$1156&lt;&gt;"",$A1150&lt;&gt;"",ISNUMBER(SEARCH(LEFT($A1150,1),SUBSTITUTE(UPPER($B$1156),"，",","))),NOT(ISNUMBER(SEARCH(LEFT($A1150,1),SUBSTITUTE($G$1148,"，",",")))))</formula>
    </cfRule>
  </conditionalFormatting>
  <conditionalFormatting sqref="A1163:B1168">
    <cfRule type="expression" dxfId="933" priority="181">
      <formula>AND($B$1169&lt;&gt;"",$A1163&lt;&gt;"",ISNUMBER(SEARCH(LEFT($A1163,1),SUBSTITUTE($G$1161,"，",","))))</formula>
    </cfRule>
    <cfRule type="expression" dxfId="932" priority="182">
      <formula>AND($B$1169&lt;&gt;"",$A1163&lt;&gt;"",ISNUMBER(SEARCH(LEFT($A1163,1),SUBSTITUTE(UPPER($B$1169),"，",","))),NOT(ISNUMBER(SEARCH(LEFT($A1163,1),SUBSTITUTE($G$1161,"，",",")))))</formula>
    </cfRule>
  </conditionalFormatting>
  <conditionalFormatting sqref="A1176:B1181">
    <cfRule type="expression" dxfId="931" priority="183">
      <formula>AND($B$1182&lt;&gt;"",$A1176&lt;&gt;"",ISNUMBER(SEARCH(LEFT($A1176,1),SUBSTITUTE($G$1174,"，",","))))</formula>
    </cfRule>
    <cfRule type="expression" dxfId="930" priority="184">
      <formula>AND($B$1182&lt;&gt;"",$A1176&lt;&gt;"",ISNUMBER(SEARCH(LEFT($A1176,1),SUBSTITUTE(UPPER($B$1182),"，",","))),NOT(ISNUMBER(SEARCH(LEFT($A1176,1),SUBSTITUTE($G$1174,"，",",")))))</formula>
    </cfRule>
  </conditionalFormatting>
  <conditionalFormatting sqref="A1189:B1194">
    <cfRule type="expression" dxfId="929" priority="185">
      <formula>AND($B$1195&lt;&gt;"",$A1189&lt;&gt;"",ISNUMBER(SEARCH(LEFT($A1189,1),SUBSTITUTE($G$1187,"，",","))))</formula>
    </cfRule>
    <cfRule type="expression" dxfId="928" priority="186">
      <formula>AND($B$1195&lt;&gt;"",$A1189&lt;&gt;"",ISNUMBER(SEARCH(LEFT($A1189,1),SUBSTITUTE(UPPER($B$1195),"，",","))),NOT(ISNUMBER(SEARCH(LEFT($A1189,1),SUBSTITUTE($G$1187,"，",",")))))</formula>
    </cfRule>
  </conditionalFormatting>
  <conditionalFormatting sqref="A1202:B1207">
    <cfRule type="expression" dxfId="927" priority="187">
      <formula>AND($B$1208&lt;&gt;"",$A1202&lt;&gt;"",ISNUMBER(SEARCH(LEFT($A1202,1),SUBSTITUTE($G$1200,"，",","))))</formula>
    </cfRule>
    <cfRule type="expression" dxfId="926" priority="188">
      <formula>AND($B$1208&lt;&gt;"",$A1202&lt;&gt;"",ISNUMBER(SEARCH(LEFT($A1202,1),SUBSTITUTE(UPPER($B$1208),"，",","))),NOT(ISNUMBER(SEARCH(LEFT($A1202,1),SUBSTITUTE($G$1200,"，",",")))))</formula>
    </cfRule>
  </conditionalFormatting>
  <conditionalFormatting sqref="A1215:B1220">
    <cfRule type="expression" dxfId="925" priority="189">
      <formula>AND($B$1221&lt;&gt;"",$A1215&lt;&gt;"",ISNUMBER(SEARCH(LEFT($A1215,1),SUBSTITUTE($G$1213,"，",","))))</formula>
    </cfRule>
    <cfRule type="expression" dxfId="924" priority="190">
      <formula>AND($B$1221&lt;&gt;"",$A1215&lt;&gt;"",ISNUMBER(SEARCH(LEFT($A1215,1),SUBSTITUTE(UPPER($B$1221),"，",","))),NOT(ISNUMBER(SEARCH(LEFT($A1215,1),SUBSTITUTE($G$1213,"，",",")))))</formula>
    </cfRule>
  </conditionalFormatting>
  <conditionalFormatting sqref="A1228:B1233">
    <cfRule type="expression" dxfId="923" priority="191">
      <formula>AND($B$1234&lt;&gt;"",$A1228&lt;&gt;"",ISNUMBER(SEARCH(LEFT($A1228,1),SUBSTITUTE($G$1226,"，",","))))</formula>
    </cfRule>
    <cfRule type="expression" dxfId="922" priority="192">
      <formula>AND($B$1234&lt;&gt;"",$A1228&lt;&gt;"",ISNUMBER(SEARCH(LEFT($A1228,1),SUBSTITUTE(UPPER($B$1234),"，",","))),NOT(ISNUMBER(SEARCH(LEFT($A1228,1),SUBSTITUTE($G$1226,"，",",")))))</formula>
    </cfRule>
  </conditionalFormatting>
  <conditionalFormatting sqref="A1241:B1246">
    <cfRule type="expression" dxfId="921" priority="193">
      <formula>AND($B$1247&lt;&gt;"",$A1241&lt;&gt;"",ISNUMBER(SEARCH(LEFT($A1241,1),SUBSTITUTE($G$1239,"，",","))))</formula>
    </cfRule>
    <cfRule type="expression" dxfId="920" priority="194">
      <formula>AND($B$1247&lt;&gt;"",$A1241&lt;&gt;"",ISNUMBER(SEARCH(LEFT($A1241,1),SUBSTITUTE(UPPER($B$1247),"，",","))),NOT(ISNUMBER(SEARCH(LEFT($A1241,1),SUBSTITUTE($G$1239,"，",",")))))</formula>
    </cfRule>
  </conditionalFormatting>
  <conditionalFormatting sqref="A1254:B1259">
    <cfRule type="expression" dxfId="919" priority="195">
      <formula>AND($B$1260&lt;&gt;"",$A1254&lt;&gt;"",ISNUMBER(SEARCH(LEFT($A1254,1),SUBSTITUTE($G$1252,"，",","))))</formula>
    </cfRule>
    <cfRule type="expression" dxfId="918" priority="196">
      <formula>AND($B$1260&lt;&gt;"",$A1254&lt;&gt;"",ISNUMBER(SEARCH(LEFT($A1254,1),SUBSTITUTE(UPPER($B$1260),"，",","))),NOT(ISNUMBER(SEARCH(LEFT($A1254,1),SUBSTITUTE($G$1252,"，",",")))))</formula>
    </cfRule>
  </conditionalFormatting>
  <conditionalFormatting sqref="A1267:B1272">
    <cfRule type="expression" dxfId="917" priority="197">
      <formula>AND($B$1273&lt;&gt;"",$A1267&lt;&gt;"",ISNUMBER(SEARCH(LEFT($A1267,1),SUBSTITUTE($G$1265,"，",","))))</formula>
    </cfRule>
    <cfRule type="expression" dxfId="916" priority="198">
      <formula>AND($B$1273&lt;&gt;"",$A1267&lt;&gt;"",ISNUMBER(SEARCH(LEFT($A1267,1),SUBSTITUTE(UPPER($B$1273),"，",","))),NOT(ISNUMBER(SEARCH(LEFT($A1267,1),SUBSTITUTE($G$1265,"，",",")))))</formula>
    </cfRule>
  </conditionalFormatting>
  <conditionalFormatting sqref="A1280:B1285">
    <cfRule type="expression" dxfId="915" priority="199">
      <formula>AND($B$1286&lt;&gt;"",$A1280&lt;&gt;"",ISNUMBER(SEARCH(LEFT($A1280,1),SUBSTITUTE($G$1278,"，",","))))</formula>
    </cfRule>
    <cfRule type="expression" dxfId="914" priority="200">
      <formula>AND($B$1286&lt;&gt;"",$A1280&lt;&gt;"",ISNUMBER(SEARCH(LEFT($A1280,1),SUBSTITUTE(UPPER($B$1286),"，",","))),NOT(ISNUMBER(SEARCH(LEFT($A1280,1),SUBSTITUTE($G$1278,"，",",")))))</formula>
    </cfRule>
  </conditionalFormatting>
  <conditionalFormatting sqref="A1293:B1298">
    <cfRule type="expression" dxfId="913" priority="201">
      <formula>AND($B$1299&lt;&gt;"",$A1293&lt;&gt;"",ISNUMBER(SEARCH(LEFT($A1293,1),SUBSTITUTE($G$1291,"，",","))))</formula>
    </cfRule>
    <cfRule type="expression" dxfId="912" priority="202">
      <formula>AND($B$1299&lt;&gt;"",$A1293&lt;&gt;"",ISNUMBER(SEARCH(LEFT($A1293,1),SUBSTITUTE(UPPER($B$1299),"，",","))),NOT(ISNUMBER(SEARCH(LEFT($A1293,1),SUBSTITUTE($G$1291,"，",",")))))</formula>
    </cfRule>
  </conditionalFormatting>
  <conditionalFormatting sqref="B52:C53">
    <cfRule type="expression" dxfId="911" priority="2">
      <formula>AND($D52&lt;&gt;"",OR($A52="A:",$A52="B:",$A52="C:",$A52="D:",$A52="E:",$A52="F:"),ISNUMBER(SEARCH(LEFT($A52,1),SUBSTITUTE(SUBSTITUTE(SUBSTITUTE($D52," ",""),"、",","),"，",","))),NOT(ISNUMBER(SEARCH(LEFT($A52,1),SUBSTITUTE(SUBSTITUTE(SUBSTITUTE($G52," ",""),"、",","),"，",",")))))</formula>
    </cfRule>
    <cfRule type="expression" dxfId="910" priority="1">
      <formula>AND($D52&lt;&gt;"",OR($A52="A:",$A52="B:",$A52="C:",$A52="D:",$A52="E:",$A52="F:"),ISNUMBER(SEARCH(LEFT($A52,1),SUBSTITUTE(SUBSTITUTE(SUBSTITUTE($G52," ",""),"、",","),"，",","))))</formula>
    </cfRule>
  </conditionalFormatting>
  <dataValidations count="1">
    <dataValidation type="list" allowBlank="1" sqref="B1299 B1286 B1273 B1260 B1247 B1234 B1221 B1208 B1195 B1182 B1169 B1156 B1143 B1130 B1117 B1104 B1091 B1078 B1065 B1052 B1039 B1026 B1013 B1000 B987 B974 B961 B948 B935 B922 B909 B896 B883 B870 B857 B844 B831 B818 B805 B792 B779 B766 B753 B740 B727 B714 B701 B688 B675 B662 B649 B636 B623 B610 B597 B584 B571 B558 B545 B532 B519 B506 B493 B480 B467 B454 B441 B428 B415 B402 B389 B376 B363 B350 B337 B324 B311 B298 B285 B272 B259 B246 B233 B220 B207 B194 B181 B168 B155 B142 B129 B116 B103 B90 B77 B64 B51 B38 B25 B12" xr:uid="{262C0BA3-3D24-4354-A9CD-CE8C09B9CB14}">
      <formula1>"A,B,C,D,E,F"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E4E84-9076-43A3-AAD6-11630C2A8E7F}">
  <dimension ref="A1:H1304"/>
  <sheetViews>
    <sheetView workbookViewId="0">
      <pane ySplit="3" topLeftCell="A12" activePane="bottomLeft" state="frozen"/>
      <selection pane="bottomLeft" activeCell="B24" sqref="B24:C24"/>
    </sheetView>
  </sheetViews>
  <sheetFormatPr defaultRowHeight="14.25"/>
  <cols>
    <col min="1" max="1" width="11.75" style="4" customWidth="1"/>
    <col min="2" max="2" width="13" style="4" customWidth="1"/>
    <col min="3" max="3" width="166.75" style="4" customWidth="1"/>
    <col min="4" max="6" width="0" hidden="1" customWidth="1"/>
    <col min="7" max="7" width="0.125" hidden="1" customWidth="1"/>
    <col min="8" max="8" width="149.875" hidden="1" customWidth="1"/>
  </cols>
  <sheetData>
    <row r="1" spans="1:8" ht="25.5" customHeight="1" thickBot="1">
      <c r="A1" s="68" t="s">
        <v>5129</v>
      </c>
      <c r="B1" s="68"/>
      <c r="C1" s="68"/>
      <c r="D1" s="6"/>
      <c r="E1" s="6"/>
      <c r="F1" s="6"/>
      <c r="G1" s="6"/>
      <c r="H1" s="6"/>
    </row>
    <row r="2" spans="1:8" ht="19.5" customHeight="1" thickBot="1">
      <c r="A2" s="69" t="s">
        <v>8050</v>
      </c>
      <c r="B2" s="69"/>
      <c r="C2" s="70"/>
      <c r="D2" s="6"/>
      <c r="E2" s="6"/>
      <c r="F2" s="6"/>
      <c r="G2" s="6"/>
      <c r="H2" s="6"/>
    </row>
    <row r="3" spans="1:8" ht="19.5" customHeight="1" thickBot="1">
      <c r="A3" s="71" t="str" cm="1">
        <f t="array" ref="A3">_xlfn.LET(_xlpm.ans,SUMPRODUCT(($A$4:$A$1304="你的答案")*($B$4:$B$1304&lt;&gt;"")),_xlpm.corr,SUMPRODUCT(($A$4:$A$1304="结果")*($B$4:$B$1304="✅正确")),_xlpm.total,100,_xlpm.rate,IF(_xlpm.ans=0,0,_xlpm.corr/_xlpm.ans),"📊 进度：已作答 "&amp;_xlpm.ans&amp;"/"&amp;_xlpm.total&amp;"  |  正确 "&amp;_xlpm.corr&amp;"  |  正确率 "&amp;TEXT(_xlpm.rate,"0.0%"))</f>
        <v>📊 进度：已作答 0/100  |  正确 0  |  正确率 0.0%</v>
      </c>
      <c r="B3" s="71"/>
      <c r="C3" s="72"/>
      <c r="D3" s="6"/>
      <c r="E3" s="6"/>
      <c r="F3" s="6"/>
      <c r="G3" s="6"/>
      <c r="H3" s="6"/>
    </row>
    <row r="4" spans="1:8" ht="58.5" customHeight="1" thickTop="1" thickBot="1">
      <c r="A4" s="8" t="s">
        <v>4555</v>
      </c>
      <c r="B4" s="56" t="s">
        <v>5130</v>
      </c>
      <c r="C4" s="73"/>
      <c r="D4" s="6"/>
      <c r="E4" s="6"/>
      <c r="F4" s="6">
        <v>701</v>
      </c>
      <c r="G4" s="6" t="s">
        <v>15</v>
      </c>
      <c r="H4" s="6"/>
    </row>
    <row r="5" spans="1:8" ht="18.75" customHeight="1">
      <c r="A5" s="9"/>
      <c r="B5" s="74"/>
      <c r="C5" s="75"/>
      <c r="D5" s="6"/>
      <c r="E5" s="6"/>
      <c r="F5" s="6">
        <v>701</v>
      </c>
      <c r="G5" s="6" t="s">
        <v>15</v>
      </c>
      <c r="H5" s="6"/>
    </row>
    <row r="6" spans="1:8" ht="18.75" customHeight="1">
      <c r="A6" s="10" t="s">
        <v>820</v>
      </c>
      <c r="B6" s="64" t="s">
        <v>5131</v>
      </c>
      <c r="C6" s="65"/>
      <c r="D6" s="6"/>
      <c r="E6" s="6"/>
      <c r="F6" s="6">
        <v>701</v>
      </c>
      <c r="G6" s="6" t="s">
        <v>15</v>
      </c>
      <c r="H6" s="6"/>
    </row>
    <row r="7" spans="1:8" ht="18.75" customHeight="1">
      <c r="A7" s="10" t="s">
        <v>821</v>
      </c>
      <c r="B7" s="64" t="s">
        <v>5132</v>
      </c>
      <c r="C7" s="65"/>
      <c r="D7" s="6"/>
      <c r="E7" s="6"/>
      <c r="F7" s="6">
        <v>701</v>
      </c>
      <c r="G7" s="6" t="s">
        <v>15</v>
      </c>
      <c r="H7" s="6"/>
    </row>
    <row r="8" spans="1:8" ht="18.75" customHeight="1">
      <c r="A8" s="10" t="s">
        <v>822</v>
      </c>
      <c r="B8" s="64" t="s">
        <v>5133</v>
      </c>
      <c r="C8" s="65"/>
      <c r="D8" s="6"/>
      <c r="E8" s="6"/>
      <c r="F8" s="6">
        <v>701</v>
      </c>
      <c r="G8" s="6" t="s">
        <v>15</v>
      </c>
      <c r="H8" s="6"/>
    </row>
    <row r="9" spans="1:8" ht="18.75" customHeight="1">
      <c r="A9" s="10" t="s">
        <v>823</v>
      </c>
      <c r="B9" s="64" t="s">
        <v>5134</v>
      </c>
      <c r="C9" s="65"/>
      <c r="D9" s="6"/>
      <c r="E9" s="6"/>
      <c r="F9" s="6">
        <v>701</v>
      </c>
      <c r="G9" s="6" t="s">
        <v>15</v>
      </c>
      <c r="H9" s="6"/>
    </row>
    <row r="10" spans="1:8" ht="18.75" customHeight="1">
      <c r="A10" s="10"/>
      <c r="B10" s="62"/>
      <c r="C10" s="63"/>
      <c r="D10" s="6"/>
      <c r="E10" s="6"/>
      <c r="F10" s="6">
        <v>701</v>
      </c>
      <c r="G10" s="6" t="s">
        <v>15</v>
      </c>
      <c r="H10" s="6"/>
    </row>
    <row r="11" spans="1:8" ht="18.75" customHeight="1" thickBot="1">
      <c r="A11" s="10"/>
      <c r="B11" s="66"/>
      <c r="C11" s="67"/>
      <c r="D11" s="6"/>
      <c r="E11" s="6"/>
      <c r="F11" s="6">
        <v>701</v>
      </c>
      <c r="G11" s="6" t="s">
        <v>15</v>
      </c>
      <c r="H11" s="6"/>
    </row>
    <row r="12" spans="1:8" ht="18.75" customHeight="1" thickBot="1">
      <c r="A12" s="11" t="s">
        <v>3253</v>
      </c>
      <c r="B12" s="25"/>
      <c r="C12" s="7"/>
      <c r="D12" s="6"/>
      <c r="E12" s="6"/>
      <c r="F12" s="6">
        <v>701</v>
      </c>
      <c r="G12" s="6" t="s">
        <v>15</v>
      </c>
      <c r="H12" s="6"/>
    </row>
    <row r="13" spans="1:8" ht="18.75" customHeight="1">
      <c r="A13" s="10" t="s">
        <v>3254</v>
      </c>
      <c r="B13" s="34" t="str">
        <f>_xlfn.LET(_xlpm.inp,$B$12,_xlpm.nInp,_xlfn.LET(_xlpm.raw,UPPER(TRIM($B$12)),_xlpm.clean,SUBSTITUTE(SUBSTITUTE(SUBSTITUTE(SUBSTITUTE(SUBSTITUTE(_xlpm.raw,"，",","),"、",","),"；",","),"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 s="19"/>
      <c r="D13" s="6"/>
      <c r="E13" s="6"/>
      <c r="F13" s="6">
        <v>701</v>
      </c>
      <c r="G13" s="6" t="s">
        <v>15</v>
      </c>
      <c r="H13" s="6"/>
    </row>
    <row r="14" spans="1:8" ht="18.75" customHeight="1">
      <c r="A14" s="10" t="s">
        <v>3255</v>
      </c>
      <c r="B14" s="35" t="str">
        <f>_xlfn.LET(_xlpm.inp,$B$12,_xlpm.nStd,_xlfn.LET(_xlpm.raw,UPPER(TRIM($G$4)),_xlpm.clean,SUBSTITUTE(SUBSTITUTE(SUBSTITUTE(SUBSTITUTE(SUBSTITUTE(_xlpm.raw,"，",","),"、",","),"；",","),"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 s="18"/>
      <c r="D14" s="6"/>
      <c r="E14" s="6"/>
      <c r="F14" s="6">
        <v>701</v>
      </c>
      <c r="G14" s="6" t="s">
        <v>15</v>
      </c>
      <c r="H14" s="6"/>
    </row>
    <row r="15" spans="1:8" ht="18.75" customHeight="1">
      <c r="A15" s="37" t="s">
        <v>3256</v>
      </c>
      <c r="B15" s="52" t="str">
        <f>_xlfn.LET(_xlpm.inp,$B$12,_xlpm.p,$H$4,IF(OR(LEN(TRIM(_xlpm.inp))=0,LEN(TRIM(_xlpm.p))=0,_xlpm.p=0),"",_xlpm.p))</f>
        <v/>
      </c>
      <c r="C15" s="53"/>
      <c r="D15" s="6"/>
      <c r="E15" s="6"/>
      <c r="F15" s="6">
        <v>701</v>
      </c>
      <c r="G15" s="6" t="s">
        <v>15</v>
      </c>
      <c r="H15" s="6"/>
    </row>
    <row r="16" spans="1:8" ht="18.75" customHeight="1" thickBot="1">
      <c r="A16" s="12"/>
      <c r="B16" s="54"/>
      <c r="C16" s="55"/>
      <c r="D16" s="6"/>
      <c r="E16" s="6"/>
      <c r="F16" s="6">
        <v>701</v>
      </c>
      <c r="G16" s="6" t="s">
        <v>15</v>
      </c>
      <c r="H16" s="6"/>
    </row>
    <row r="17" spans="1:8" ht="58.5" customHeight="1" thickTop="1" thickBot="1">
      <c r="A17" s="8" t="s">
        <v>4556</v>
      </c>
      <c r="B17" s="56" t="s">
        <v>5135</v>
      </c>
      <c r="C17" s="57"/>
      <c r="D17" s="6"/>
      <c r="E17" s="6"/>
      <c r="F17" s="6">
        <v>702</v>
      </c>
      <c r="G17" s="6" t="s">
        <v>17</v>
      </c>
      <c r="H17" s="6" t="s">
        <v>5136</v>
      </c>
    </row>
    <row r="18" spans="1:8" ht="18.75" customHeight="1">
      <c r="A18" s="13"/>
      <c r="B18" s="58"/>
      <c r="C18" s="59"/>
      <c r="D18" s="6"/>
      <c r="E18" s="6"/>
      <c r="F18" s="6">
        <v>702</v>
      </c>
      <c r="G18" s="6" t="s">
        <v>17</v>
      </c>
      <c r="H18" s="6" t="s">
        <v>5136</v>
      </c>
    </row>
    <row r="19" spans="1:8" ht="18.75" customHeight="1">
      <c r="A19" s="14" t="s">
        <v>820</v>
      </c>
      <c r="B19" s="60" t="s">
        <v>5137</v>
      </c>
      <c r="C19" s="61"/>
      <c r="D19" s="6"/>
      <c r="E19" s="6"/>
      <c r="F19" s="6">
        <v>702</v>
      </c>
      <c r="G19" s="6" t="s">
        <v>17</v>
      </c>
      <c r="H19" s="6" t="s">
        <v>5136</v>
      </c>
    </row>
    <row r="20" spans="1:8" ht="18.75" customHeight="1">
      <c r="A20" s="14" t="s">
        <v>821</v>
      </c>
      <c r="B20" s="60" t="s">
        <v>5138</v>
      </c>
      <c r="C20" s="61"/>
      <c r="D20" s="6"/>
      <c r="E20" s="6"/>
      <c r="F20" s="6">
        <v>702</v>
      </c>
      <c r="G20" s="6" t="s">
        <v>17</v>
      </c>
      <c r="H20" s="6" t="s">
        <v>5136</v>
      </c>
    </row>
    <row r="21" spans="1:8" ht="18.75" customHeight="1">
      <c r="A21" s="14" t="s">
        <v>822</v>
      </c>
      <c r="B21" s="60" t="s">
        <v>5139</v>
      </c>
      <c r="C21" s="61"/>
      <c r="D21" s="6"/>
      <c r="E21" s="6"/>
      <c r="F21" s="6">
        <v>702</v>
      </c>
      <c r="G21" s="6" t="s">
        <v>17</v>
      </c>
      <c r="H21" s="6" t="s">
        <v>5136</v>
      </c>
    </row>
    <row r="22" spans="1:8" ht="18.75" customHeight="1">
      <c r="A22" s="14" t="s">
        <v>823</v>
      </c>
      <c r="B22" s="60" t="s">
        <v>5140</v>
      </c>
      <c r="C22" s="61"/>
      <c r="D22" s="6"/>
      <c r="E22" s="6"/>
      <c r="F22" s="6">
        <v>702</v>
      </c>
      <c r="G22" s="6" t="s">
        <v>17</v>
      </c>
      <c r="H22" s="6" t="s">
        <v>5136</v>
      </c>
    </row>
    <row r="23" spans="1:8" ht="18.75" customHeight="1">
      <c r="A23" s="14"/>
      <c r="B23" s="62"/>
      <c r="C23" s="63"/>
      <c r="D23" s="6"/>
      <c r="E23" s="6"/>
      <c r="F23" s="6">
        <v>702</v>
      </c>
      <c r="G23" s="6" t="s">
        <v>17</v>
      </c>
      <c r="H23" s="6" t="s">
        <v>5136</v>
      </c>
    </row>
    <row r="24" spans="1:8" ht="18.75" customHeight="1" thickBot="1">
      <c r="A24" s="14"/>
      <c r="B24" s="66"/>
      <c r="C24" s="67"/>
      <c r="D24" s="6"/>
      <c r="E24" s="6"/>
      <c r="F24" s="6">
        <v>702</v>
      </c>
      <c r="G24" s="6" t="s">
        <v>17</v>
      </c>
      <c r="H24" s="6" t="s">
        <v>5136</v>
      </c>
    </row>
    <row r="25" spans="1:8" ht="18.75" customHeight="1" thickBot="1">
      <c r="A25" s="11" t="s">
        <v>3253</v>
      </c>
      <c r="B25" s="25"/>
      <c r="C25" s="7"/>
      <c r="D25" s="6"/>
      <c r="E25" s="6"/>
      <c r="F25" s="6">
        <v>702</v>
      </c>
      <c r="G25" s="6" t="s">
        <v>17</v>
      </c>
      <c r="H25" s="6" t="s">
        <v>5136</v>
      </c>
    </row>
    <row r="26" spans="1:8" ht="18.75" customHeight="1">
      <c r="A26" s="14" t="s">
        <v>3254</v>
      </c>
      <c r="B26" s="34" t="str">
        <f>_xlfn.LET(_xlpm.inp,$B$25,_xlpm.nInp,_xlfn.LET(_xlpm.raw,UPPER(TRIM($B$25)),_xlpm.clean,SUBSTITUTE(SUBSTITUTE(SUBSTITUTE(SUBSTITUTE(SUBSTITUTE(_xlpm.raw,"，",","),"、",","),"；",","),"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 s="19"/>
      <c r="D26" s="6"/>
      <c r="E26" s="6"/>
      <c r="F26" s="6">
        <v>702</v>
      </c>
      <c r="G26" s="6" t="s">
        <v>17</v>
      </c>
      <c r="H26" s="6" t="s">
        <v>5136</v>
      </c>
    </row>
    <row r="27" spans="1:8" ht="18.75" customHeight="1">
      <c r="A27" s="14" t="s">
        <v>3255</v>
      </c>
      <c r="B27" s="35" t="str">
        <f>_xlfn.LET(_xlpm.inp,$B$25,_xlpm.nStd,_xlfn.LET(_xlpm.raw,UPPER(TRIM($G$17)),_xlpm.clean,SUBSTITUTE(SUBSTITUTE(SUBSTITUTE(SUBSTITUTE(SUBSTITUTE(_xlpm.raw,"，",","),"、",","),"；",","),"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 s="18"/>
      <c r="D27" s="6"/>
      <c r="E27" s="6"/>
      <c r="F27" s="6">
        <v>702</v>
      </c>
      <c r="G27" s="6" t="s">
        <v>17</v>
      </c>
      <c r="H27" s="6" t="s">
        <v>5136</v>
      </c>
    </row>
    <row r="28" spans="1:8" ht="18.75" customHeight="1">
      <c r="A28" s="37" t="s">
        <v>3256</v>
      </c>
      <c r="B28" s="52" t="str">
        <f>_xlfn.LET(_xlpm.inp,$B$25,_xlpm.p,$H$17,IF(OR(LEN(TRIM(_xlpm.inp))=0,LEN(TRIM(_xlpm.p))=0,_xlpm.p=0),"",_xlpm.p))</f>
        <v/>
      </c>
      <c r="C28" s="76"/>
      <c r="D28" s="6"/>
      <c r="E28" s="6"/>
      <c r="F28" s="6">
        <v>702</v>
      </c>
      <c r="G28" s="6" t="s">
        <v>17</v>
      </c>
      <c r="H28" s="6" t="s">
        <v>5136</v>
      </c>
    </row>
    <row r="29" spans="1:8" ht="18.75" customHeight="1" thickBot="1">
      <c r="A29" s="15"/>
      <c r="B29" s="54"/>
      <c r="C29" s="55"/>
      <c r="D29" s="6"/>
      <c r="E29" s="6"/>
      <c r="F29" s="6">
        <v>702</v>
      </c>
      <c r="G29" s="6" t="s">
        <v>17</v>
      </c>
      <c r="H29" s="6" t="s">
        <v>5136</v>
      </c>
    </row>
    <row r="30" spans="1:8" ht="58.5" customHeight="1" thickTop="1" thickBot="1">
      <c r="A30" s="8" t="s">
        <v>4557</v>
      </c>
      <c r="B30" s="56" t="s">
        <v>5141</v>
      </c>
      <c r="C30" s="57"/>
      <c r="D30" s="6"/>
      <c r="E30" s="6"/>
      <c r="F30" s="6">
        <v>703</v>
      </c>
      <c r="G30" s="6" t="s">
        <v>4249</v>
      </c>
      <c r="H30" s="6" t="s">
        <v>5142</v>
      </c>
    </row>
    <row r="31" spans="1:8" ht="18.75" customHeight="1">
      <c r="A31" s="9"/>
      <c r="B31" s="74"/>
      <c r="C31" s="75"/>
      <c r="D31" s="6"/>
      <c r="E31" s="6"/>
      <c r="F31" s="6">
        <v>703</v>
      </c>
      <c r="G31" s="6" t="s">
        <v>4249</v>
      </c>
      <c r="H31" s="6" t="s">
        <v>5142</v>
      </c>
    </row>
    <row r="32" spans="1:8" ht="18.75" customHeight="1">
      <c r="A32" s="10" t="s">
        <v>820</v>
      </c>
      <c r="B32" s="64" t="s">
        <v>5143</v>
      </c>
      <c r="C32" s="65"/>
      <c r="D32" s="6"/>
      <c r="E32" s="6"/>
      <c r="F32" s="6">
        <v>703</v>
      </c>
      <c r="G32" s="6" t="s">
        <v>4249</v>
      </c>
      <c r="H32" s="6" t="s">
        <v>5142</v>
      </c>
    </row>
    <row r="33" spans="1:8" ht="18.75" customHeight="1">
      <c r="A33" s="10" t="s">
        <v>821</v>
      </c>
      <c r="B33" s="64" t="s">
        <v>5144</v>
      </c>
      <c r="C33" s="65"/>
      <c r="D33" s="6"/>
      <c r="E33" s="6"/>
      <c r="F33" s="6">
        <v>703</v>
      </c>
      <c r="G33" s="6" t="s">
        <v>4249</v>
      </c>
      <c r="H33" s="6" t="s">
        <v>5142</v>
      </c>
    </row>
    <row r="34" spans="1:8" ht="18.75" customHeight="1">
      <c r="A34" s="10" t="s">
        <v>822</v>
      </c>
      <c r="B34" s="64" t="s">
        <v>5145</v>
      </c>
      <c r="C34" s="65"/>
      <c r="D34" s="6"/>
      <c r="E34" s="6"/>
      <c r="F34" s="6">
        <v>703</v>
      </c>
      <c r="G34" s="6" t="s">
        <v>4249</v>
      </c>
      <c r="H34" s="6" t="s">
        <v>5142</v>
      </c>
    </row>
    <row r="35" spans="1:8" ht="18.75" customHeight="1">
      <c r="A35" s="10" t="s">
        <v>823</v>
      </c>
      <c r="B35" s="64" t="s">
        <v>5146</v>
      </c>
      <c r="C35" s="65"/>
      <c r="D35" s="6"/>
      <c r="E35" s="6"/>
      <c r="F35" s="6">
        <v>703</v>
      </c>
      <c r="G35" s="6" t="s">
        <v>4249</v>
      </c>
      <c r="H35" s="6" t="s">
        <v>5142</v>
      </c>
    </row>
    <row r="36" spans="1:8" ht="18.75" customHeight="1">
      <c r="A36" s="10" t="s">
        <v>826</v>
      </c>
      <c r="B36" s="62" t="s">
        <v>4558</v>
      </c>
      <c r="C36" s="63"/>
      <c r="D36" s="6"/>
      <c r="E36" s="6"/>
      <c r="F36" s="6">
        <v>703</v>
      </c>
      <c r="G36" s="6" t="s">
        <v>4249</v>
      </c>
      <c r="H36" s="6" t="s">
        <v>5142</v>
      </c>
    </row>
    <row r="37" spans="1:8" ht="18.75" customHeight="1" thickBot="1">
      <c r="A37" s="10"/>
      <c r="B37" s="66"/>
      <c r="C37" s="67"/>
      <c r="D37" s="6"/>
      <c r="E37" s="6"/>
      <c r="F37" s="6">
        <v>703</v>
      </c>
      <c r="G37" s="6" t="s">
        <v>4249</v>
      </c>
      <c r="H37" s="6" t="s">
        <v>5142</v>
      </c>
    </row>
    <row r="38" spans="1:8" ht="18.75" customHeight="1" thickBot="1">
      <c r="A38" s="11" t="s">
        <v>3253</v>
      </c>
      <c r="B38" s="25"/>
      <c r="C38" s="7"/>
      <c r="D38" s="6"/>
      <c r="E38" s="6"/>
      <c r="F38" s="6">
        <v>703</v>
      </c>
      <c r="G38" s="6" t="s">
        <v>4249</v>
      </c>
      <c r="H38" s="6" t="s">
        <v>5142</v>
      </c>
    </row>
    <row r="39" spans="1:8" ht="18.75" customHeight="1">
      <c r="A39" s="10" t="s">
        <v>3254</v>
      </c>
      <c r="B39" s="34" t="str">
        <f>_xlfn.LET(_xlpm.inp,$B$38,_xlpm.nInp,_xlfn.LET(_xlpm.raw,UPPER(TRIM($B$38)),_xlpm.clean,SUBSTITUTE(SUBSTITUTE(SUBSTITUTE(SUBSTITUTE(SUBSTITUTE(_xlpm.raw,"，",","),"、",","),"；",","),"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 s="19"/>
      <c r="D39" s="6"/>
      <c r="E39" s="6"/>
      <c r="F39" s="6">
        <v>703</v>
      </c>
      <c r="G39" s="6" t="s">
        <v>4249</v>
      </c>
      <c r="H39" s="6" t="s">
        <v>5142</v>
      </c>
    </row>
    <row r="40" spans="1:8" ht="18.75" customHeight="1">
      <c r="A40" s="10" t="s">
        <v>3255</v>
      </c>
      <c r="B40" s="35" t="str">
        <f>_xlfn.LET(_xlpm.inp,$B$38,_xlpm.nStd,_xlfn.LET(_xlpm.raw,UPPER(TRIM($G$30)),_xlpm.clean,SUBSTITUTE(SUBSTITUTE(SUBSTITUTE(SUBSTITUTE(SUBSTITUTE(_xlpm.raw,"，",","),"、",","),"；",","),"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 s="18"/>
      <c r="D40" s="6"/>
      <c r="E40" s="6"/>
      <c r="F40" s="6">
        <v>703</v>
      </c>
      <c r="G40" s="6" t="s">
        <v>4249</v>
      </c>
      <c r="H40" s="6" t="s">
        <v>5142</v>
      </c>
    </row>
    <row r="41" spans="1:8" ht="18.75" customHeight="1">
      <c r="A41" s="37" t="s">
        <v>3256</v>
      </c>
      <c r="B41" s="52" t="str">
        <f>_xlfn.LET(_xlpm.inp,$B$38,_xlpm.p,$H$30,IF(OR(LEN(TRIM(_xlpm.inp))=0,LEN(TRIM(_xlpm.p))=0,_xlpm.p=0),"",_xlpm.p))</f>
        <v/>
      </c>
      <c r="C41" s="53"/>
      <c r="D41" s="6"/>
      <c r="E41" s="6"/>
      <c r="F41" s="6">
        <v>703</v>
      </c>
      <c r="G41" s="6" t="s">
        <v>4249</v>
      </c>
      <c r="H41" s="6" t="s">
        <v>5142</v>
      </c>
    </row>
    <row r="42" spans="1:8" ht="18.75" customHeight="1" thickBot="1">
      <c r="A42" s="12"/>
      <c r="B42" s="54"/>
      <c r="C42" s="55"/>
      <c r="D42" s="6"/>
      <c r="E42" s="6"/>
      <c r="F42" s="6">
        <v>703</v>
      </c>
      <c r="G42" s="6" t="s">
        <v>4249</v>
      </c>
      <c r="H42" s="6" t="s">
        <v>5142</v>
      </c>
    </row>
    <row r="43" spans="1:8" ht="58.5" customHeight="1" thickTop="1" thickBot="1">
      <c r="A43" s="8" t="s">
        <v>4559</v>
      </c>
      <c r="B43" s="56" t="s">
        <v>5147</v>
      </c>
      <c r="C43" s="57"/>
      <c r="D43" s="6"/>
      <c r="E43" s="6"/>
      <c r="F43" s="6">
        <v>704</v>
      </c>
      <c r="G43" s="6" t="s">
        <v>17</v>
      </c>
      <c r="H43" s="6" t="s">
        <v>5148</v>
      </c>
    </row>
    <row r="44" spans="1:8" ht="18.75" customHeight="1">
      <c r="A44" s="13"/>
      <c r="B44" s="58"/>
      <c r="C44" s="59"/>
      <c r="D44" s="6"/>
      <c r="E44" s="6"/>
      <c r="F44" s="6">
        <v>704</v>
      </c>
      <c r="G44" s="6" t="s">
        <v>17</v>
      </c>
      <c r="H44" s="6" t="s">
        <v>5148</v>
      </c>
    </row>
    <row r="45" spans="1:8" ht="18.75" customHeight="1">
      <c r="A45" s="14" t="s">
        <v>820</v>
      </c>
      <c r="B45" s="60" t="s">
        <v>5149</v>
      </c>
      <c r="C45" s="61"/>
      <c r="D45" s="6"/>
      <c r="E45" s="6"/>
      <c r="F45" s="6">
        <v>704</v>
      </c>
      <c r="G45" s="6" t="s">
        <v>17</v>
      </c>
      <c r="H45" s="6" t="s">
        <v>5148</v>
      </c>
    </row>
    <row r="46" spans="1:8" ht="18.75" customHeight="1">
      <c r="A46" s="14" t="s">
        <v>821</v>
      </c>
      <c r="B46" s="60" t="s">
        <v>5150</v>
      </c>
      <c r="C46" s="61"/>
      <c r="D46" s="6"/>
      <c r="E46" s="6"/>
      <c r="F46" s="6">
        <v>704</v>
      </c>
      <c r="G46" s="6" t="s">
        <v>17</v>
      </c>
      <c r="H46" s="6" t="s">
        <v>5148</v>
      </c>
    </row>
    <row r="47" spans="1:8" ht="18.75" customHeight="1">
      <c r="A47" s="14" t="s">
        <v>822</v>
      </c>
      <c r="B47" s="60" t="s">
        <v>5151</v>
      </c>
      <c r="C47" s="61"/>
      <c r="D47" s="6"/>
      <c r="E47" s="6"/>
      <c r="F47" s="6">
        <v>704</v>
      </c>
      <c r="G47" s="6" t="s">
        <v>17</v>
      </c>
      <c r="H47" s="6" t="s">
        <v>5148</v>
      </c>
    </row>
    <row r="48" spans="1:8" ht="18.75" customHeight="1">
      <c r="A48" s="14" t="s">
        <v>823</v>
      </c>
      <c r="B48" s="60" t="s">
        <v>5152</v>
      </c>
      <c r="C48" s="61"/>
      <c r="D48" s="6"/>
      <c r="E48" s="6"/>
      <c r="F48" s="6">
        <v>704</v>
      </c>
      <c r="G48" s="6" t="s">
        <v>17</v>
      </c>
      <c r="H48" s="6" t="s">
        <v>5148</v>
      </c>
    </row>
    <row r="49" spans="1:8" ht="18.75" customHeight="1">
      <c r="A49" s="14"/>
      <c r="B49" s="62"/>
      <c r="C49" s="63"/>
      <c r="D49" s="6"/>
      <c r="E49" s="6"/>
      <c r="F49" s="6">
        <v>704</v>
      </c>
      <c r="G49" s="6" t="s">
        <v>17</v>
      </c>
      <c r="H49" s="6" t="s">
        <v>5148</v>
      </c>
    </row>
    <row r="50" spans="1:8" ht="18.75" customHeight="1" thickBot="1">
      <c r="A50" s="14"/>
      <c r="B50" s="66"/>
      <c r="C50" s="67"/>
      <c r="D50" s="6"/>
      <c r="E50" s="6"/>
      <c r="F50" s="6">
        <v>704</v>
      </c>
      <c r="G50" s="6" t="s">
        <v>17</v>
      </c>
      <c r="H50" s="6" t="s">
        <v>5148</v>
      </c>
    </row>
    <row r="51" spans="1:8" ht="18.75" customHeight="1" thickBot="1">
      <c r="A51" s="11" t="s">
        <v>3253</v>
      </c>
      <c r="B51" s="25"/>
      <c r="C51" s="7"/>
      <c r="D51" s="6"/>
      <c r="E51" s="6"/>
      <c r="F51" s="6">
        <v>704</v>
      </c>
      <c r="G51" s="6" t="s">
        <v>17</v>
      </c>
      <c r="H51" s="6" t="s">
        <v>5148</v>
      </c>
    </row>
    <row r="52" spans="1:8" ht="18.75" customHeight="1">
      <c r="A52" s="14" t="s">
        <v>3254</v>
      </c>
      <c r="B52" s="34" t="str">
        <f>_xlfn.LET(_xlpm.inp,$B$51,_xlpm.nInp,_xlfn.LET(_xlpm.raw,UPPER(TRIM($B$51)),_xlpm.clean,SUBSTITUTE(SUBSTITUTE(SUBSTITUTE(SUBSTITUTE(SUBSTITUTE(_xlpm.raw,"，",","),"、",","),"；",","),"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 s="19"/>
      <c r="D52" s="6"/>
      <c r="E52" s="6"/>
      <c r="F52" s="6">
        <v>704</v>
      </c>
      <c r="G52" s="6" t="s">
        <v>17</v>
      </c>
      <c r="H52" s="6" t="s">
        <v>5148</v>
      </c>
    </row>
    <row r="53" spans="1:8" ht="18.75" customHeight="1">
      <c r="A53" s="14" t="s">
        <v>3255</v>
      </c>
      <c r="B53" s="35" t="str">
        <f>_xlfn.LET(_xlpm.inp,$B$51,_xlpm.nStd,_xlfn.LET(_xlpm.raw,UPPER(TRIM($G$43)),_xlpm.clean,SUBSTITUTE(SUBSTITUTE(SUBSTITUTE(SUBSTITUTE(SUBSTITUTE(_xlpm.raw,"，",","),"、",","),"；",","),"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 s="18"/>
      <c r="D53" s="6"/>
      <c r="E53" s="6"/>
      <c r="F53" s="6">
        <v>704</v>
      </c>
      <c r="G53" s="6" t="s">
        <v>17</v>
      </c>
      <c r="H53" s="6" t="s">
        <v>5148</v>
      </c>
    </row>
    <row r="54" spans="1:8" ht="18.75" customHeight="1">
      <c r="A54" s="37" t="s">
        <v>3256</v>
      </c>
      <c r="B54" s="52" t="str">
        <f>_xlfn.LET(_xlpm.inp,$B$51,_xlpm.p,$H$43,IF(OR(LEN(TRIM(_xlpm.inp))=0,LEN(TRIM(_xlpm.p))=0,_xlpm.p=0),"",_xlpm.p))</f>
        <v/>
      </c>
      <c r="C54" s="52"/>
      <c r="D54" s="6"/>
      <c r="E54" s="6"/>
      <c r="F54" s="6">
        <v>704</v>
      </c>
      <c r="G54" s="6" t="s">
        <v>17</v>
      </c>
      <c r="H54" s="6" t="s">
        <v>5148</v>
      </c>
    </row>
    <row r="55" spans="1:8" ht="18.75" customHeight="1" thickBot="1">
      <c r="A55" s="15"/>
      <c r="B55" s="54"/>
      <c r="C55" s="55"/>
      <c r="D55" s="6"/>
      <c r="E55" s="6"/>
      <c r="F55" s="6">
        <v>704</v>
      </c>
      <c r="G55" s="6" t="s">
        <v>17</v>
      </c>
      <c r="H55" s="6" t="s">
        <v>5148</v>
      </c>
    </row>
    <row r="56" spans="1:8" ht="58.5" customHeight="1" thickTop="1" thickBot="1">
      <c r="A56" s="8" t="s">
        <v>4560</v>
      </c>
      <c r="B56" s="56" t="s">
        <v>5153</v>
      </c>
      <c r="C56" s="57"/>
      <c r="D56" s="6"/>
      <c r="E56" s="6"/>
      <c r="F56" s="6">
        <v>705</v>
      </c>
      <c r="G56" s="6" t="s">
        <v>15</v>
      </c>
      <c r="H56" s="6" t="s">
        <v>5154</v>
      </c>
    </row>
    <row r="57" spans="1:8" ht="18.75" customHeight="1">
      <c r="A57" s="9"/>
      <c r="B57" s="74"/>
      <c r="C57" s="75"/>
      <c r="D57" s="6"/>
      <c r="E57" s="6"/>
      <c r="F57" s="6">
        <v>705</v>
      </c>
      <c r="G57" s="6" t="s">
        <v>15</v>
      </c>
      <c r="H57" s="6" t="s">
        <v>5154</v>
      </c>
    </row>
    <row r="58" spans="1:8" ht="18.75" customHeight="1">
      <c r="A58" s="10" t="s">
        <v>820</v>
      </c>
      <c r="B58" s="64" t="s">
        <v>5155</v>
      </c>
      <c r="C58" s="65"/>
      <c r="D58" s="6"/>
      <c r="E58" s="6"/>
      <c r="F58" s="6">
        <v>705</v>
      </c>
      <c r="G58" s="6" t="s">
        <v>15</v>
      </c>
      <c r="H58" s="6" t="s">
        <v>5154</v>
      </c>
    </row>
    <row r="59" spans="1:8" ht="18.75" customHeight="1">
      <c r="A59" s="10" t="s">
        <v>821</v>
      </c>
      <c r="B59" s="64" t="s">
        <v>5156</v>
      </c>
      <c r="C59" s="65"/>
      <c r="D59" s="6"/>
      <c r="E59" s="6"/>
      <c r="F59" s="6">
        <v>705</v>
      </c>
      <c r="G59" s="6" t="s">
        <v>15</v>
      </c>
      <c r="H59" s="6" t="s">
        <v>5154</v>
      </c>
    </row>
    <row r="60" spans="1:8" ht="18.75" customHeight="1">
      <c r="A60" s="10" t="s">
        <v>822</v>
      </c>
      <c r="B60" s="64" t="s">
        <v>5157</v>
      </c>
      <c r="C60" s="65"/>
      <c r="D60" s="6"/>
      <c r="E60" s="6"/>
      <c r="F60" s="6">
        <v>705</v>
      </c>
      <c r="G60" s="6" t="s">
        <v>15</v>
      </c>
      <c r="H60" s="6" t="s">
        <v>5154</v>
      </c>
    </row>
    <row r="61" spans="1:8" ht="18.75" customHeight="1">
      <c r="A61" s="10" t="s">
        <v>823</v>
      </c>
      <c r="B61" s="64" t="s">
        <v>5158</v>
      </c>
      <c r="C61" s="65"/>
      <c r="D61" s="6"/>
      <c r="E61" s="6"/>
      <c r="F61" s="6">
        <v>705</v>
      </c>
      <c r="G61" s="6" t="s">
        <v>15</v>
      </c>
      <c r="H61" s="6" t="s">
        <v>5154</v>
      </c>
    </row>
    <row r="62" spans="1:8" ht="18.75" customHeight="1">
      <c r="A62" s="10"/>
      <c r="B62" s="62"/>
      <c r="C62" s="63"/>
      <c r="D62" s="6"/>
      <c r="E62" s="6"/>
      <c r="F62" s="6">
        <v>705</v>
      </c>
      <c r="G62" s="6" t="s">
        <v>15</v>
      </c>
      <c r="H62" s="6" t="s">
        <v>5154</v>
      </c>
    </row>
    <row r="63" spans="1:8" ht="18.75" customHeight="1" thickBot="1">
      <c r="A63" s="10"/>
      <c r="B63" s="66"/>
      <c r="C63" s="67"/>
      <c r="D63" s="6"/>
      <c r="E63" s="6"/>
      <c r="F63" s="6">
        <v>705</v>
      </c>
      <c r="G63" s="6" t="s">
        <v>15</v>
      </c>
      <c r="H63" s="6" t="s">
        <v>5154</v>
      </c>
    </row>
    <row r="64" spans="1:8" ht="18.75" customHeight="1" thickBot="1">
      <c r="A64" s="11" t="s">
        <v>3253</v>
      </c>
      <c r="B64" s="25"/>
      <c r="C64" s="7"/>
      <c r="D64" s="6"/>
      <c r="E64" s="6"/>
      <c r="F64" s="6">
        <v>705</v>
      </c>
      <c r="G64" s="6" t="s">
        <v>15</v>
      </c>
      <c r="H64" s="6" t="s">
        <v>5154</v>
      </c>
    </row>
    <row r="65" spans="1:8" ht="18.75" customHeight="1">
      <c r="A65" s="10" t="s">
        <v>3254</v>
      </c>
      <c r="B65" s="34" t="str">
        <f>_xlfn.LET(_xlpm.inp,$B$64,_xlpm.nInp,_xlfn.LET(_xlpm.raw,UPPER(TRIM($B$64)),_xlpm.clean,SUBSTITUTE(SUBSTITUTE(SUBSTITUTE(SUBSTITUTE(SUBSTITUTE(_xlpm.raw,"，",","),"、",","),"；",","),"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 s="19"/>
      <c r="D65" s="6"/>
      <c r="E65" s="6"/>
      <c r="F65" s="6">
        <v>705</v>
      </c>
      <c r="G65" s="6" t="s">
        <v>15</v>
      </c>
      <c r="H65" s="6" t="s">
        <v>5154</v>
      </c>
    </row>
    <row r="66" spans="1:8" ht="18.75" customHeight="1">
      <c r="A66" s="10" t="s">
        <v>3255</v>
      </c>
      <c r="B66" s="35" t="str">
        <f>_xlfn.LET(_xlpm.inp,$B$64,_xlpm.nStd,_xlfn.LET(_xlpm.raw,UPPER(TRIM($G$56)),_xlpm.clean,SUBSTITUTE(SUBSTITUTE(SUBSTITUTE(SUBSTITUTE(SUBSTITUTE(_xlpm.raw,"，",","),"、",","),"；",","),"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 s="18"/>
      <c r="D66" s="6"/>
      <c r="E66" s="6"/>
      <c r="F66" s="6">
        <v>705</v>
      </c>
      <c r="G66" s="6" t="s">
        <v>15</v>
      </c>
      <c r="H66" s="6" t="s">
        <v>5154</v>
      </c>
    </row>
    <row r="67" spans="1:8" ht="18.75" customHeight="1">
      <c r="A67" s="37" t="s">
        <v>3256</v>
      </c>
      <c r="B67" s="52" t="str">
        <f>_xlfn.LET(_xlpm.inp,$B$64,_xlpm.p,$H$56,IF(OR(LEN(TRIM(_xlpm.inp))=0,LEN(TRIM(_xlpm.p))=0,_xlpm.p=0),"",_xlpm.p))</f>
        <v/>
      </c>
      <c r="C67" s="63"/>
      <c r="D67" s="6"/>
      <c r="E67" s="6"/>
      <c r="F67" s="6">
        <v>705</v>
      </c>
      <c r="G67" s="6" t="s">
        <v>15</v>
      </c>
      <c r="H67" s="6" t="s">
        <v>5154</v>
      </c>
    </row>
    <row r="68" spans="1:8" ht="18.75" customHeight="1" thickBot="1">
      <c r="A68" s="12"/>
      <c r="B68" s="54"/>
      <c r="C68" s="55"/>
      <c r="D68" s="6"/>
      <c r="E68" s="6"/>
      <c r="F68" s="6">
        <v>705</v>
      </c>
      <c r="G68" s="6" t="s">
        <v>15</v>
      </c>
      <c r="H68" s="6" t="s">
        <v>5154</v>
      </c>
    </row>
    <row r="69" spans="1:8" ht="58.5" customHeight="1" thickTop="1" thickBot="1">
      <c r="A69" s="8" t="s">
        <v>4561</v>
      </c>
      <c r="B69" s="56" t="s">
        <v>5159</v>
      </c>
      <c r="C69" s="57"/>
      <c r="D69" s="6"/>
      <c r="E69" s="6"/>
      <c r="F69" s="6">
        <v>706</v>
      </c>
      <c r="G69" s="6" t="s">
        <v>825</v>
      </c>
      <c r="H69" s="6" t="s">
        <v>5160</v>
      </c>
    </row>
    <row r="70" spans="1:8" ht="18.75" customHeight="1">
      <c r="A70" s="13"/>
      <c r="B70" s="58"/>
      <c r="C70" s="59"/>
      <c r="D70" s="6"/>
      <c r="E70" s="6"/>
      <c r="F70" s="6">
        <v>706</v>
      </c>
      <c r="G70" s="6" t="s">
        <v>825</v>
      </c>
      <c r="H70" s="6" t="s">
        <v>5160</v>
      </c>
    </row>
    <row r="71" spans="1:8" ht="18.75" customHeight="1">
      <c r="A71" s="14" t="s">
        <v>820</v>
      </c>
      <c r="B71" s="60" t="s">
        <v>4562</v>
      </c>
      <c r="C71" s="61"/>
      <c r="D71" s="6"/>
      <c r="E71" s="6"/>
      <c r="F71" s="6">
        <v>706</v>
      </c>
      <c r="G71" s="6" t="s">
        <v>825</v>
      </c>
      <c r="H71" s="6" t="s">
        <v>5160</v>
      </c>
    </row>
    <row r="72" spans="1:8" ht="18.75" customHeight="1">
      <c r="A72" s="14" t="s">
        <v>821</v>
      </c>
      <c r="B72" s="60" t="s">
        <v>4563</v>
      </c>
      <c r="C72" s="61"/>
      <c r="D72" s="6"/>
      <c r="E72" s="6"/>
      <c r="F72" s="6">
        <v>706</v>
      </c>
      <c r="G72" s="6" t="s">
        <v>825</v>
      </c>
      <c r="H72" s="6" t="s">
        <v>5160</v>
      </c>
    </row>
    <row r="73" spans="1:8" ht="18.75" customHeight="1">
      <c r="A73" s="14" t="s">
        <v>822</v>
      </c>
      <c r="B73" s="60" t="s">
        <v>4564</v>
      </c>
      <c r="C73" s="61"/>
      <c r="D73" s="6"/>
      <c r="E73" s="6"/>
      <c r="F73" s="6">
        <v>706</v>
      </c>
      <c r="G73" s="6" t="s">
        <v>825</v>
      </c>
      <c r="H73" s="6" t="s">
        <v>5160</v>
      </c>
    </row>
    <row r="74" spans="1:8" ht="18.75" customHeight="1">
      <c r="A74" s="14" t="s">
        <v>823</v>
      </c>
      <c r="B74" s="60" t="s">
        <v>5242</v>
      </c>
      <c r="C74" s="61"/>
      <c r="D74" s="6"/>
      <c r="E74" s="6"/>
      <c r="F74" s="6">
        <v>706</v>
      </c>
      <c r="G74" s="6" t="s">
        <v>825</v>
      </c>
      <c r="H74" s="6" t="s">
        <v>5160</v>
      </c>
    </row>
    <row r="75" spans="1:8" ht="18.75" customHeight="1">
      <c r="A75" s="14" t="s">
        <v>826</v>
      </c>
      <c r="B75" s="62" t="s">
        <v>4565</v>
      </c>
      <c r="C75" s="63"/>
      <c r="D75" s="6"/>
      <c r="E75" s="6"/>
      <c r="F75" s="6">
        <v>706</v>
      </c>
      <c r="G75" s="6" t="s">
        <v>825</v>
      </c>
      <c r="H75" s="6" t="s">
        <v>5160</v>
      </c>
    </row>
    <row r="76" spans="1:8" ht="18.75" customHeight="1" thickBot="1">
      <c r="A76" s="14"/>
      <c r="B76" s="66"/>
      <c r="C76" s="67"/>
      <c r="D76" s="6"/>
      <c r="E76" s="6"/>
      <c r="F76" s="6">
        <v>706</v>
      </c>
      <c r="G76" s="6" t="s">
        <v>825</v>
      </c>
      <c r="H76" s="6" t="s">
        <v>5160</v>
      </c>
    </row>
    <row r="77" spans="1:8" ht="18.75" customHeight="1" thickBot="1">
      <c r="A77" s="11" t="s">
        <v>3253</v>
      </c>
      <c r="B77" s="25"/>
      <c r="C77" s="7"/>
      <c r="D77" s="6"/>
      <c r="E77" s="6"/>
      <c r="F77" s="6">
        <v>706</v>
      </c>
      <c r="G77" s="6" t="s">
        <v>825</v>
      </c>
      <c r="H77" s="6" t="s">
        <v>5160</v>
      </c>
    </row>
    <row r="78" spans="1:8" ht="18.75" customHeight="1">
      <c r="A78" s="14" t="s">
        <v>3254</v>
      </c>
      <c r="B78" s="34" t="str">
        <f>_xlfn.LET(_xlpm.inp,$B$77,_xlpm.nInp,_xlfn.LET(_xlpm.raw,UPPER(TRIM($B$77)),_xlpm.clean,SUBSTITUTE(SUBSTITUTE(SUBSTITUTE(SUBSTITUTE(SUBSTITUTE(_xlpm.raw,"，",","),"、",","),"；",","),"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 s="19"/>
      <c r="D78" s="6"/>
      <c r="E78" s="6"/>
      <c r="F78" s="6">
        <v>706</v>
      </c>
      <c r="G78" s="6" t="s">
        <v>825</v>
      </c>
      <c r="H78" s="6" t="s">
        <v>5160</v>
      </c>
    </row>
    <row r="79" spans="1:8" ht="18.75" customHeight="1">
      <c r="A79" s="14" t="s">
        <v>3255</v>
      </c>
      <c r="B79" s="35" t="str">
        <f>_xlfn.LET(_xlpm.inp,$B$77,_xlpm.nStd,_xlfn.LET(_xlpm.raw,UPPER(TRIM($G$69)),_xlpm.clean,SUBSTITUTE(SUBSTITUTE(SUBSTITUTE(SUBSTITUTE(SUBSTITUTE(_xlpm.raw,"，",","),"、",","),"；",","),"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 s="18"/>
      <c r="D79" s="6"/>
      <c r="E79" s="6"/>
      <c r="F79" s="6">
        <v>706</v>
      </c>
      <c r="G79" s="6" t="s">
        <v>825</v>
      </c>
      <c r="H79" s="6" t="s">
        <v>5160</v>
      </c>
    </row>
    <row r="80" spans="1:8" ht="18.75" customHeight="1">
      <c r="A80" s="37" t="s">
        <v>3256</v>
      </c>
      <c r="B80" s="52" t="str">
        <f>_xlfn.LET(_xlpm.inp,$B$77,_xlpm.p,$H$69,IF(OR(LEN(TRIM(_xlpm.inp))=0,LEN(TRIM(_xlpm.p))=0,_xlpm.p=0),"",_xlpm.p))</f>
        <v/>
      </c>
      <c r="C80" s="63"/>
      <c r="D80" s="6"/>
      <c r="E80" s="6"/>
      <c r="F80" s="6">
        <v>706</v>
      </c>
      <c r="G80" s="6" t="s">
        <v>825</v>
      </c>
      <c r="H80" s="6" t="s">
        <v>5160</v>
      </c>
    </row>
    <row r="81" spans="1:8" ht="18.75" customHeight="1" thickBot="1">
      <c r="A81" s="15"/>
      <c r="B81" s="54"/>
      <c r="C81" s="55"/>
      <c r="D81" s="6"/>
      <c r="E81" s="6"/>
      <c r="F81" s="6">
        <v>706</v>
      </c>
      <c r="G81" s="6" t="s">
        <v>825</v>
      </c>
      <c r="H81" s="6" t="s">
        <v>5160</v>
      </c>
    </row>
    <row r="82" spans="1:8" ht="58.5" customHeight="1" thickTop="1" thickBot="1">
      <c r="A82" s="8" t="s">
        <v>4566</v>
      </c>
      <c r="B82" s="56" t="s">
        <v>5161</v>
      </c>
      <c r="C82" s="57"/>
      <c r="D82" s="6"/>
      <c r="E82" s="6"/>
      <c r="F82" s="6">
        <v>707</v>
      </c>
      <c r="G82" s="6" t="s">
        <v>16</v>
      </c>
      <c r="H82" s="6" t="s">
        <v>5162</v>
      </c>
    </row>
    <row r="83" spans="1:8" ht="18.75" customHeight="1">
      <c r="A83" s="9"/>
      <c r="B83" s="74"/>
      <c r="C83" s="75"/>
      <c r="D83" s="6"/>
      <c r="E83" s="6"/>
      <c r="F83" s="6">
        <v>707</v>
      </c>
      <c r="G83" s="6" t="s">
        <v>16</v>
      </c>
      <c r="H83" s="6" t="s">
        <v>5162</v>
      </c>
    </row>
    <row r="84" spans="1:8" ht="18.75" customHeight="1">
      <c r="A84" s="10" t="s">
        <v>820</v>
      </c>
      <c r="B84" s="64" t="s">
        <v>4567</v>
      </c>
      <c r="C84" s="65"/>
      <c r="D84" s="6"/>
      <c r="E84" s="6"/>
      <c r="F84" s="6">
        <v>707</v>
      </c>
      <c r="G84" s="6" t="s">
        <v>16</v>
      </c>
      <c r="H84" s="6" t="s">
        <v>5162</v>
      </c>
    </row>
    <row r="85" spans="1:8" ht="18.75" customHeight="1">
      <c r="A85" s="10" t="s">
        <v>821</v>
      </c>
      <c r="B85" s="64" t="s">
        <v>4568</v>
      </c>
      <c r="C85" s="65"/>
      <c r="D85" s="6"/>
      <c r="E85" s="6"/>
      <c r="F85" s="6">
        <v>707</v>
      </c>
      <c r="G85" s="6" t="s">
        <v>16</v>
      </c>
      <c r="H85" s="6" t="s">
        <v>5162</v>
      </c>
    </row>
    <row r="86" spans="1:8" ht="18.75" customHeight="1">
      <c r="A86" s="10" t="s">
        <v>822</v>
      </c>
      <c r="B86" s="64" t="s">
        <v>4569</v>
      </c>
      <c r="C86" s="65"/>
      <c r="D86" s="6"/>
      <c r="E86" s="6"/>
      <c r="F86" s="6">
        <v>707</v>
      </c>
      <c r="G86" s="6" t="s">
        <v>16</v>
      </c>
      <c r="H86" s="6" t="s">
        <v>5162</v>
      </c>
    </row>
    <row r="87" spans="1:8" ht="18.75" customHeight="1">
      <c r="A87" s="10" t="s">
        <v>823</v>
      </c>
      <c r="B87" s="64" t="s">
        <v>4570</v>
      </c>
      <c r="C87" s="65"/>
      <c r="D87" s="6"/>
      <c r="E87" s="6"/>
      <c r="F87" s="6">
        <v>707</v>
      </c>
      <c r="G87" s="6" t="s">
        <v>16</v>
      </c>
      <c r="H87" s="6" t="s">
        <v>5162</v>
      </c>
    </row>
    <row r="88" spans="1:8" ht="18.75" customHeight="1">
      <c r="A88" s="10"/>
      <c r="B88" s="62"/>
      <c r="C88" s="63"/>
      <c r="D88" s="6"/>
      <c r="E88" s="6"/>
      <c r="F88" s="6">
        <v>707</v>
      </c>
      <c r="G88" s="6" t="s">
        <v>16</v>
      </c>
      <c r="H88" s="6" t="s">
        <v>5162</v>
      </c>
    </row>
    <row r="89" spans="1:8" ht="18.75" customHeight="1" thickBot="1">
      <c r="A89" s="10"/>
      <c r="B89" s="66"/>
      <c r="C89" s="67"/>
      <c r="D89" s="6"/>
      <c r="E89" s="6"/>
      <c r="F89" s="6">
        <v>707</v>
      </c>
      <c r="G89" s="6" t="s">
        <v>16</v>
      </c>
      <c r="H89" s="6" t="s">
        <v>5162</v>
      </c>
    </row>
    <row r="90" spans="1:8" ht="18.75" customHeight="1" thickBot="1">
      <c r="A90" s="11" t="s">
        <v>3253</v>
      </c>
      <c r="B90" s="25"/>
      <c r="C90" s="7"/>
      <c r="D90" s="6"/>
      <c r="E90" s="6"/>
      <c r="F90" s="6">
        <v>707</v>
      </c>
      <c r="G90" s="6" t="s">
        <v>16</v>
      </c>
      <c r="H90" s="6" t="s">
        <v>5162</v>
      </c>
    </row>
    <row r="91" spans="1:8" ht="18.75" customHeight="1">
      <c r="A91" s="10" t="s">
        <v>3254</v>
      </c>
      <c r="B91" s="34" t="str">
        <f>_xlfn.LET(_xlpm.inp,$B$90,_xlpm.nInp,_xlfn.LET(_xlpm.raw,UPPER(TRIM($B$90)),_xlpm.clean,SUBSTITUTE(SUBSTITUTE(SUBSTITUTE(SUBSTITUTE(SUBSTITUTE(_xlpm.raw,"，",","),"、",","),"；",","),"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 s="19"/>
      <c r="D91" s="6"/>
      <c r="E91" s="6"/>
      <c r="F91" s="6">
        <v>707</v>
      </c>
      <c r="G91" s="6" t="s">
        <v>16</v>
      </c>
      <c r="H91" s="6" t="s">
        <v>5162</v>
      </c>
    </row>
    <row r="92" spans="1:8" ht="18.75" customHeight="1">
      <c r="A92" s="10" t="s">
        <v>3255</v>
      </c>
      <c r="B92" s="35" t="str">
        <f>_xlfn.LET(_xlpm.inp,$B$90,_xlpm.nStd,_xlfn.LET(_xlpm.raw,UPPER(TRIM($G$82)),_xlpm.clean,SUBSTITUTE(SUBSTITUTE(SUBSTITUTE(SUBSTITUTE(SUBSTITUTE(_xlpm.raw,"，",","),"、",","),"；",","),"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 s="18"/>
      <c r="D92" s="6"/>
      <c r="E92" s="6"/>
      <c r="F92" s="6">
        <v>707</v>
      </c>
      <c r="G92" s="6" t="s">
        <v>16</v>
      </c>
      <c r="H92" s="6" t="s">
        <v>5162</v>
      </c>
    </row>
    <row r="93" spans="1:8" ht="18.75" customHeight="1">
      <c r="A93" s="37" t="s">
        <v>3256</v>
      </c>
      <c r="B93" s="52" t="str">
        <f>_xlfn.LET(_xlpm.inp,$B$90,_xlpm.p,$H$82,IF(OR(LEN(TRIM(_xlpm.inp))=0,LEN(TRIM(_xlpm.p))=0,_xlpm.p=0),"",_xlpm.p))</f>
        <v/>
      </c>
      <c r="C93" s="63"/>
      <c r="D93" s="6"/>
      <c r="E93" s="6"/>
      <c r="F93" s="6">
        <v>707</v>
      </c>
      <c r="G93" s="6" t="s">
        <v>16</v>
      </c>
      <c r="H93" s="6" t="s">
        <v>5162</v>
      </c>
    </row>
    <row r="94" spans="1:8" ht="18.75" customHeight="1" thickBot="1">
      <c r="A94" s="12"/>
      <c r="B94" s="54"/>
      <c r="C94" s="55"/>
      <c r="D94" s="6"/>
      <c r="E94" s="6"/>
      <c r="F94" s="6">
        <v>707</v>
      </c>
      <c r="G94" s="6" t="s">
        <v>16</v>
      </c>
      <c r="H94" s="6" t="s">
        <v>5162</v>
      </c>
    </row>
    <row r="95" spans="1:8" ht="58.5" customHeight="1" thickTop="1" thickBot="1">
      <c r="A95" s="8" t="s">
        <v>4572</v>
      </c>
      <c r="B95" s="56" t="s">
        <v>5163</v>
      </c>
      <c r="C95" s="57"/>
      <c r="D95" s="6"/>
      <c r="E95" s="6"/>
      <c r="F95" s="6">
        <v>708</v>
      </c>
      <c r="G95" s="6" t="s">
        <v>17</v>
      </c>
      <c r="H95" s="6" t="s">
        <v>5164</v>
      </c>
    </row>
    <row r="96" spans="1:8" ht="18.75" customHeight="1">
      <c r="A96" s="13"/>
      <c r="B96" s="58"/>
      <c r="C96" s="59"/>
      <c r="D96" s="6"/>
      <c r="E96" s="6"/>
      <c r="F96" s="6">
        <v>708</v>
      </c>
      <c r="G96" s="6" t="s">
        <v>17</v>
      </c>
      <c r="H96" s="6" t="s">
        <v>5164</v>
      </c>
    </row>
    <row r="97" spans="1:8" ht="18.75" customHeight="1">
      <c r="A97" s="14" t="s">
        <v>820</v>
      </c>
      <c r="B97" s="60" t="s">
        <v>5165</v>
      </c>
      <c r="C97" s="61"/>
      <c r="D97" s="6"/>
      <c r="E97" s="6"/>
      <c r="F97" s="6">
        <v>708</v>
      </c>
      <c r="G97" s="6" t="s">
        <v>17</v>
      </c>
      <c r="H97" s="6" t="s">
        <v>5164</v>
      </c>
    </row>
    <row r="98" spans="1:8" ht="18.75" customHeight="1">
      <c r="A98" s="14" t="s">
        <v>821</v>
      </c>
      <c r="B98" s="60" t="s">
        <v>5166</v>
      </c>
      <c r="C98" s="61"/>
      <c r="D98" s="6"/>
      <c r="E98" s="6"/>
      <c r="F98" s="6">
        <v>708</v>
      </c>
      <c r="G98" s="6" t="s">
        <v>17</v>
      </c>
      <c r="H98" s="6" t="s">
        <v>5164</v>
      </c>
    </row>
    <row r="99" spans="1:8" ht="18.75" customHeight="1">
      <c r="A99" s="14" t="s">
        <v>822</v>
      </c>
      <c r="B99" s="60" t="s">
        <v>5167</v>
      </c>
      <c r="C99" s="61"/>
      <c r="D99" s="6"/>
      <c r="E99" s="6"/>
      <c r="F99" s="6">
        <v>708</v>
      </c>
      <c r="G99" s="6" t="s">
        <v>17</v>
      </c>
      <c r="H99" s="6" t="s">
        <v>5164</v>
      </c>
    </row>
    <row r="100" spans="1:8" ht="18.75" customHeight="1">
      <c r="A100" s="14" t="s">
        <v>823</v>
      </c>
      <c r="B100" s="60" t="s">
        <v>5168</v>
      </c>
      <c r="C100" s="61"/>
      <c r="D100" s="6"/>
      <c r="E100" s="6"/>
      <c r="F100" s="6">
        <v>708</v>
      </c>
      <c r="G100" s="6" t="s">
        <v>17</v>
      </c>
      <c r="H100" s="6" t="s">
        <v>5164</v>
      </c>
    </row>
    <row r="101" spans="1:8" ht="18.75" customHeight="1">
      <c r="A101" s="14"/>
      <c r="B101" s="62"/>
      <c r="C101" s="63"/>
      <c r="D101" s="6"/>
      <c r="E101" s="6"/>
      <c r="F101" s="6">
        <v>708</v>
      </c>
      <c r="G101" s="6" t="s">
        <v>17</v>
      </c>
      <c r="H101" s="6" t="s">
        <v>5164</v>
      </c>
    </row>
    <row r="102" spans="1:8" ht="18.75" customHeight="1" thickBot="1">
      <c r="A102" s="14"/>
      <c r="B102" s="66"/>
      <c r="C102" s="67"/>
      <c r="D102" s="6"/>
      <c r="E102" s="6"/>
      <c r="F102" s="6">
        <v>708</v>
      </c>
      <c r="G102" s="6" t="s">
        <v>17</v>
      </c>
      <c r="H102" s="6" t="s">
        <v>5164</v>
      </c>
    </row>
    <row r="103" spans="1:8" ht="18.75" customHeight="1" thickBot="1">
      <c r="A103" s="11" t="s">
        <v>3253</v>
      </c>
      <c r="B103" s="25"/>
      <c r="C103" s="7"/>
      <c r="D103" s="6"/>
      <c r="E103" s="6"/>
      <c r="F103" s="6">
        <v>708</v>
      </c>
      <c r="G103" s="6" t="s">
        <v>17</v>
      </c>
      <c r="H103" s="6" t="s">
        <v>5164</v>
      </c>
    </row>
    <row r="104" spans="1:8" ht="18.75" customHeight="1">
      <c r="A104" s="14" t="s">
        <v>3254</v>
      </c>
      <c r="B104" s="34" t="str">
        <f>_xlfn.LET(_xlpm.inp,$B$103,_xlpm.nInp,_xlfn.LET(_xlpm.raw,UPPER(TRIM($B$103)),_xlpm.clean,SUBSTITUTE(SUBSTITUTE(SUBSTITUTE(SUBSTITUTE(SUBSTITUTE(_xlpm.raw,"，",","),"、",","),"；",","),"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 s="19"/>
      <c r="D104" s="6"/>
      <c r="E104" s="6"/>
      <c r="F104" s="6">
        <v>708</v>
      </c>
      <c r="G104" s="6" t="s">
        <v>17</v>
      </c>
      <c r="H104" s="6" t="s">
        <v>5164</v>
      </c>
    </row>
    <row r="105" spans="1:8" ht="18.75" customHeight="1">
      <c r="A105" s="14" t="s">
        <v>3255</v>
      </c>
      <c r="B105" s="35" t="str">
        <f>_xlfn.LET(_xlpm.inp,$B$103,_xlpm.nStd,_xlfn.LET(_xlpm.raw,UPPER(TRIM($G$95)),_xlpm.clean,SUBSTITUTE(SUBSTITUTE(SUBSTITUTE(SUBSTITUTE(SUBSTITUTE(_xlpm.raw,"，",","),"、",","),"；",","),"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 s="18"/>
      <c r="D105" s="6"/>
      <c r="E105" s="6"/>
      <c r="F105" s="6">
        <v>708</v>
      </c>
      <c r="G105" s="6" t="s">
        <v>17</v>
      </c>
      <c r="H105" s="6" t="s">
        <v>5164</v>
      </c>
    </row>
    <row r="106" spans="1:8" ht="18.75" customHeight="1">
      <c r="A106" s="37" t="s">
        <v>3256</v>
      </c>
      <c r="B106" s="52" t="str">
        <f>_xlfn.LET(_xlpm.inp,$B$103,_xlpm.p,$H$95,IF(OR(LEN(TRIM(_xlpm.inp))=0,LEN(TRIM(_xlpm.p))=0,_xlpm.p=0),"",_xlpm.p))</f>
        <v/>
      </c>
      <c r="C106" s="63"/>
      <c r="D106" s="6"/>
      <c r="E106" s="6"/>
      <c r="F106" s="6">
        <v>708</v>
      </c>
      <c r="G106" s="6" t="s">
        <v>17</v>
      </c>
      <c r="H106" s="6" t="s">
        <v>5164</v>
      </c>
    </row>
    <row r="107" spans="1:8" ht="18.75" customHeight="1" thickBot="1">
      <c r="A107" s="15"/>
      <c r="B107" s="54"/>
      <c r="C107" s="55"/>
      <c r="D107" s="6"/>
      <c r="E107" s="6"/>
      <c r="F107" s="6">
        <v>708</v>
      </c>
      <c r="G107" s="6" t="s">
        <v>17</v>
      </c>
      <c r="H107" s="6" t="s">
        <v>5164</v>
      </c>
    </row>
    <row r="108" spans="1:8" ht="58.5" customHeight="1" thickTop="1" thickBot="1">
      <c r="A108" s="8" t="s">
        <v>4573</v>
      </c>
      <c r="B108" s="56" t="s">
        <v>5169</v>
      </c>
      <c r="C108" s="57"/>
      <c r="D108" s="6"/>
      <c r="E108" s="6"/>
      <c r="F108" s="6">
        <v>709</v>
      </c>
      <c r="G108" s="6" t="s">
        <v>15</v>
      </c>
      <c r="H108" s="6" t="s">
        <v>5170</v>
      </c>
    </row>
    <row r="109" spans="1:8" ht="18.75" customHeight="1">
      <c r="A109" s="9"/>
      <c r="B109" s="74"/>
      <c r="C109" s="75"/>
      <c r="D109" s="6"/>
      <c r="E109" s="6"/>
      <c r="F109" s="6">
        <v>709</v>
      </c>
      <c r="G109" s="6" t="s">
        <v>15</v>
      </c>
      <c r="H109" s="6" t="s">
        <v>5170</v>
      </c>
    </row>
    <row r="110" spans="1:8" ht="18.75" customHeight="1">
      <c r="A110" s="10" t="s">
        <v>820</v>
      </c>
      <c r="B110" s="64" t="s">
        <v>5171</v>
      </c>
      <c r="C110" s="65"/>
      <c r="D110" s="6"/>
      <c r="E110" s="6"/>
      <c r="F110" s="6">
        <v>709</v>
      </c>
      <c r="G110" s="6" t="s">
        <v>15</v>
      </c>
      <c r="H110" s="6" t="s">
        <v>5170</v>
      </c>
    </row>
    <row r="111" spans="1:8" ht="18.75" customHeight="1">
      <c r="A111" s="10" t="s">
        <v>821</v>
      </c>
      <c r="B111" s="64" t="s">
        <v>5172</v>
      </c>
      <c r="C111" s="65"/>
      <c r="D111" s="6"/>
      <c r="E111" s="6"/>
      <c r="F111" s="6">
        <v>709</v>
      </c>
      <c r="G111" s="6" t="s">
        <v>15</v>
      </c>
      <c r="H111" s="6" t="s">
        <v>5170</v>
      </c>
    </row>
    <row r="112" spans="1:8" ht="18.75" customHeight="1">
      <c r="A112" s="10" t="s">
        <v>822</v>
      </c>
      <c r="B112" s="64" t="s">
        <v>5173</v>
      </c>
      <c r="C112" s="65"/>
      <c r="D112" s="6"/>
      <c r="E112" s="6"/>
      <c r="F112" s="6">
        <v>709</v>
      </c>
      <c r="G112" s="6" t="s">
        <v>15</v>
      </c>
      <c r="H112" s="6" t="s">
        <v>5170</v>
      </c>
    </row>
    <row r="113" spans="1:8" ht="18.75" customHeight="1">
      <c r="A113" s="10" t="s">
        <v>823</v>
      </c>
      <c r="B113" s="64" t="s">
        <v>5174</v>
      </c>
      <c r="C113" s="65"/>
      <c r="D113" s="6"/>
      <c r="E113" s="6"/>
      <c r="F113" s="6">
        <v>709</v>
      </c>
      <c r="G113" s="6" t="s">
        <v>15</v>
      </c>
      <c r="H113" s="6" t="s">
        <v>5170</v>
      </c>
    </row>
    <row r="114" spans="1:8" ht="18.75" customHeight="1">
      <c r="A114" s="10"/>
      <c r="B114" s="62"/>
      <c r="C114" s="63"/>
      <c r="D114" s="6"/>
      <c r="E114" s="6"/>
      <c r="F114" s="6">
        <v>709</v>
      </c>
      <c r="G114" s="6" t="s">
        <v>15</v>
      </c>
      <c r="H114" s="6" t="s">
        <v>5170</v>
      </c>
    </row>
    <row r="115" spans="1:8" ht="18.75" customHeight="1" thickBot="1">
      <c r="A115" s="10"/>
      <c r="B115" s="66"/>
      <c r="C115" s="67"/>
      <c r="D115" s="6"/>
      <c r="E115" s="6"/>
      <c r="F115" s="6">
        <v>709</v>
      </c>
      <c r="G115" s="6" t="s">
        <v>15</v>
      </c>
      <c r="H115" s="6" t="s">
        <v>5170</v>
      </c>
    </row>
    <row r="116" spans="1:8" ht="18.75" customHeight="1" thickBot="1">
      <c r="A116" s="11" t="s">
        <v>3253</v>
      </c>
      <c r="B116" s="25"/>
      <c r="C116" s="7"/>
      <c r="D116" s="6"/>
      <c r="E116" s="6"/>
      <c r="F116" s="6">
        <v>709</v>
      </c>
      <c r="G116" s="6" t="s">
        <v>15</v>
      </c>
      <c r="H116" s="6" t="s">
        <v>5170</v>
      </c>
    </row>
    <row r="117" spans="1:8" ht="18.75" customHeight="1">
      <c r="A117" s="10" t="s">
        <v>3254</v>
      </c>
      <c r="B117" s="34" t="str">
        <f>_xlfn.LET(_xlpm.inp,$B$116,_xlpm.nInp,_xlfn.LET(_xlpm.raw,UPPER(TRIM($B$116)),_xlpm.clean,SUBSTITUTE(SUBSTITUTE(SUBSTITUTE(SUBSTITUTE(SUBSTITUTE(_xlpm.raw,"，",","),"、",","),"；",","),"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 s="19"/>
      <c r="D117" s="6"/>
      <c r="E117" s="6"/>
      <c r="F117" s="6">
        <v>709</v>
      </c>
      <c r="G117" s="6" t="s">
        <v>15</v>
      </c>
      <c r="H117" s="6" t="s">
        <v>5170</v>
      </c>
    </row>
    <row r="118" spans="1:8" ht="18.75" customHeight="1">
      <c r="A118" s="10" t="s">
        <v>3255</v>
      </c>
      <c r="B118" s="35" t="str">
        <f>_xlfn.LET(_xlpm.inp,$B$116,_xlpm.nStd,_xlfn.LET(_xlpm.raw,UPPER(TRIM($G$108)),_xlpm.clean,SUBSTITUTE(SUBSTITUTE(SUBSTITUTE(SUBSTITUTE(SUBSTITUTE(_xlpm.raw,"，",","),"、",","),"；",","),"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 s="18"/>
      <c r="D118" s="6"/>
      <c r="E118" s="6"/>
      <c r="F118" s="6">
        <v>709</v>
      </c>
      <c r="G118" s="6" t="s">
        <v>15</v>
      </c>
      <c r="H118" s="6" t="s">
        <v>5170</v>
      </c>
    </row>
    <row r="119" spans="1:8" ht="18.75" customHeight="1">
      <c r="A119" s="37" t="s">
        <v>3256</v>
      </c>
      <c r="B119" s="52" t="str">
        <f>_xlfn.LET(_xlpm.inp,$B$116,_xlpm.p,$H$108,IF(OR(LEN(TRIM(_xlpm.inp))=0,LEN(TRIM(_xlpm.p))=0,_xlpm.p=0),"",_xlpm.p))</f>
        <v/>
      </c>
      <c r="C119" s="63"/>
      <c r="D119" s="6"/>
      <c r="E119" s="6"/>
      <c r="F119" s="6">
        <v>709</v>
      </c>
      <c r="G119" s="6" t="s">
        <v>15</v>
      </c>
      <c r="H119" s="6" t="s">
        <v>5170</v>
      </c>
    </row>
    <row r="120" spans="1:8" ht="18.75" customHeight="1" thickBot="1">
      <c r="A120" s="12"/>
      <c r="B120" s="54"/>
      <c r="C120" s="55"/>
      <c r="D120" s="6"/>
      <c r="E120" s="6"/>
      <c r="F120" s="6">
        <v>709</v>
      </c>
      <c r="G120" s="6" t="s">
        <v>15</v>
      </c>
      <c r="H120" s="6" t="s">
        <v>5170</v>
      </c>
    </row>
    <row r="121" spans="1:8" ht="58.5" customHeight="1" thickTop="1" thickBot="1">
      <c r="A121" s="8" t="s">
        <v>4574</v>
      </c>
      <c r="B121" s="56" t="s">
        <v>5175</v>
      </c>
      <c r="C121" s="57"/>
      <c r="D121" s="6"/>
      <c r="E121" s="6"/>
      <c r="F121" s="6">
        <v>710</v>
      </c>
      <c r="G121" s="6" t="s">
        <v>17</v>
      </c>
      <c r="H121" s="6" t="s">
        <v>5176</v>
      </c>
    </row>
    <row r="122" spans="1:8" ht="18.75" customHeight="1">
      <c r="A122" s="13"/>
      <c r="B122" s="58"/>
      <c r="C122" s="59"/>
      <c r="D122" s="6"/>
      <c r="E122" s="6"/>
      <c r="F122" s="6">
        <v>710</v>
      </c>
      <c r="G122" s="6" t="s">
        <v>17</v>
      </c>
      <c r="H122" s="6" t="s">
        <v>5176</v>
      </c>
    </row>
    <row r="123" spans="1:8" ht="18.75" customHeight="1">
      <c r="A123" s="14" t="s">
        <v>820</v>
      </c>
      <c r="B123" s="60" t="s">
        <v>5177</v>
      </c>
      <c r="C123" s="61"/>
      <c r="D123" s="6"/>
      <c r="E123" s="6"/>
      <c r="F123" s="6">
        <v>710</v>
      </c>
      <c r="G123" s="6" t="s">
        <v>17</v>
      </c>
      <c r="H123" s="6" t="s">
        <v>5176</v>
      </c>
    </row>
    <row r="124" spans="1:8" ht="18.75" customHeight="1">
      <c r="A124" s="14" t="s">
        <v>821</v>
      </c>
      <c r="B124" s="60" t="s">
        <v>5178</v>
      </c>
      <c r="C124" s="61"/>
      <c r="D124" s="6"/>
      <c r="E124" s="6"/>
      <c r="F124" s="6">
        <v>710</v>
      </c>
      <c r="G124" s="6" t="s">
        <v>17</v>
      </c>
      <c r="H124" s="6" t="s">
        <v>5176</v>
      </c>
    </row>
    <row r="125" spans="1:8" ht="18.75" customHeight="1">
      <c r="A125" s="14" t="s">
        <v>822</v>
      </c>
      <c r="B125" s="60" t="s">
        <v>5179</v>
      </c>
      <c r="C125" s="61"/>
      <c r="D125" s="6"/>
      <c r="E125" s="6"/>
      <c r="F125" s="6">
        <v>710</v>
      </c>
      <c r="G125" s="6" t="s">
        <v>17</v>
      </c>
      <c r="H125" s="6" t="s">
        <v>5176</v>
      </c>
    </row>
    <row r="126" spans="1:8" ht="18.75" customHeight="1">
      <c r="A126" s="14" t="s">
        <v>823</v>
      </c>
      <c r="B126" s="60" t="s">
        <v>5180</v>
      </c>
      <c r="C126" s="61"/>
      <c r="D126" s="6"/>
      <c r="E126" s="6"/>
      <c r="F126" s="6">
        <v>710</v>
      </c>
      <c r="G126" s="6" t="s">
        <v>17</v>
      </c>
      <c r="H126" s="6" t="s">
        <v>5176</v>
      </c>
    </row>
    <row r="127" spans="1:8" ht="18.75" customHeight="1">
      <c r="A127" s="14"/>
      <c r="B127" s="62"/>
      <c r="C127" s="63"/>
      <c r="D127" s="6"/>
      <c r="E127" s="6"/>
      <c r="F127" s="6">
        <v>710</v>
      </c>
      <c r="G127" s="6" t="s">
        <v>17</v>
      </c>
      <c r="H127" s="6" t="s">
        <v>5176</v>
      </c>
    </row>
    <row r="128" spans="1:8" ht="18.75" customHeight="1" thickBot="1">
      <c r="A128" s="14"/>
      <c r="B128" s="66"/>
      <c r="C128" s="67"/>
      <c r="D128" s="6"/>
      <c r="E128" s="6"/>
      <c r="F128" s="6">
        <v>710</v>
      </c>
      <c r="G128" s="6" t="s">
        <v>17</v>
      </c>
      <c r="H128" s="6" t="s">
        <v>5176</v>
      </c>
    </row>
    <row r="129" spans="1:8" ht="18.75" customHeight="1" thickBot="1">
      <c r="A129" s="11" t="s">
        <v>3253</v>
      </c>
      <c r="B129" s="25"/>
      <c r="C129" s="7"/>
      <c r="D129" s="6"/>
      <c r="E129" s="6"/>
      <c r="F129" s="6">
        <v>710</v>
      </c>
      <c r="G129" s="6" t="s">
        <v>17</v>
      </c>
      <c r="H129" s="6" t="s">
        <v>5176</v>
      </c>
    </row>
    <row r="130" spans="1:8" ht="18.75" customHeight="1">
      <c r="A130" s="14" t="s">
        <v>3254</v>
      </c>
      <c r="B130" s="34" t="str">
        <f>_xlfn.LET(_xlpm.inp,$B$129,_xlpm.nInp,_xlfn.LET(_xlpm.raw,UPPER(TRIM($B$129)),_xlpm.clean,SUBSTITUTE(SUBSTITUTE(SUBSTITUTE(SUBSTITUTE(SUBSTITUTE(_xlpm.raw,"，",","),"、",","),"；",","),"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 s="19"/>
      <c r="D130" s="6"/>
      <c r="E130" s="6"/>
      <c r="F130" s="6">
        <v>710</v>
      </c>
      <c r="G130" s="6" t="s">
        <v>17</v>
      </c>
      <c r="H130" s="6" t="s">
        <v>5176</v>
      </c>
    </row>
    <row r="131" spans="1:8" ht="18.75" customHeight="1">
      <c r="A131" s="14" t="s">
        <v>3255</v>
      </c>
      <c r="B131" s="35" t="str">
        <f>_xlfn.LET(_xlpm.inp,$B$129,_xlpm.nStd,_xlfn.LET(_xlpm.raw,UPPER(TRIM($G$121)),_xlpm.clean,SUBSTITUTE(SUBSTITUTE(SUBSTITUTE(SUBSTITUTE(SUBSTITUTE(_xlpm.raw,"，",","),"、",","),"；",","),"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1" s="18"/>
      <c r="D131" s="6"/>
      <c r="E131" s="6"/>
      <c r="F131" s="6">
        <v>710</v>
      </c>
      <c r="G131" s="6" t="s">
        <v>17</v>
      </c>
      <c r="H131" s="6" t="s">
        <v>5176</v>
      </c>
    </row>
    <row r="132" spans="1:8" ht="18.75" customHeight="1">
      <c r="A132" s="37" t="s">
        <v>3256</v>
      </c>
      <c r="B132" s="52" t="str">
        <f>_xlfn.LET(_xlpm.inp,$B$129,_xlpm.p,$H$121,IF(OR(LEN(TRIM(_xlpm.inp))=0,LEN(TRIM(_xlpm.p))=0,_xlpm.p=0),"",_xlpm.p))</f>
        <v/>
      </c>
      <c r="C132" s="63"/>
      <c r="D132" s="6"/>
      <c r="E132" s="6"/>
      <c r="F132" s="6">
        <v>710</v>
      </c>
      <c r="G132" s="6" t="s">
        <v>17</v>
      </c>
      <c r="H132" s="6" t="s">
        <v>5176</v>
      </c>
    </row>
    <row r="133" spans="1:8" ht="18.75" customHeight="1" thickBot="1">
      <c r="A133" s="15"/>
      <c r="B133" s="54"/>
      <c r="C133" s="55"/>
      <c r="D133" s="6"/>
      <c r="E133" s="6"/>
      <c r="F133" s="6">
        <v>710</v>
      </c>
      <c r="G133" s="6" t="s">
        <v>17</v>
      </c>
      <c r="H133" s="6" t="s">
        <v>5176</v>
      </c>
    </row>
    <row r="134" spans="1:8" ht="58.5" customHeight="1" thickTop="1" thickBot="1">
      <c r="A134" s="8" t="s">
        <v>4575</v>
      </c>
      <c r="B134" s="56" t="s">
        <v>5181</v>
      </c>
      <c r="C134" s="57"/>
      <c r="D134" s="6"/>
      <c r="E134" s="6"/>
      <c r="F134" s="6">
        <v>711</v>
      </c>
      <c r="G134" s="6" t="s">
        <v>17</v>
      </c>
      <c r="H134" s="6" t="s">
        <v>5182</v>
      </c>
    </row>
    <row r="135" spans="1:8" ht="18.75" customHeight="1">
      <c r="A135" s="9"/>
      <c r="B135" s="74"/>
      <c r="C135" s="75"/>
      <c r="D135" s="6"/>
      <c r="E135" s="6"/>
      <c r="F135" s="6">
        <v>711</v>
      </c>
      <c r="G135" s="6" t="s">
        <v>17</v>
      </c>
      <c r="H135" s="6" t="s">
        <v>5182</v>
      </c>
    </row>
    <row r="136" spans="1:8" ht="18.75" customHeight="1">
      <c r="A136" s="10" t="s">
        <v>820</v>
      </c>
      <c r="B136" s="64" t="s">
        <v>5183</v>
      </c>
      <c r="C136" s="65"/>
      <c r="D136" s="6"/>
      <c r="E136" s="6"/>
      <c r="F136" s="6">
        <v>711</v>
      </c>
      <c r="G136" s="6" t="s">
        <v>17</v>
      </c>
      <c r="H136" s="6" t="s">
        <v>5182</v>
      </c>
    </row>
    <row r="137" spans="1:8" ht="18.75" customHeight="1">
      <c r="A137" s="10" t="s">
        <v>821</v>
      </c>
      <c r="B137" s="64" t="s">
        <v>5184</v>
      </c>
      <c r="C137" s="65"/>
      <c r="D137" s="6"/>
      <c r="E137" s="6"/>
      <c r="F137" s="6">
        <v>711</v>
      </c>
      <c r="G137" s="6" t="s">
        <v>17</v>
      </c>
      <c r="H137" s="6" t="s">
        <v>5182</v>
      </c>
    </row>
    <row r="138" spans="1:8" ht="18.75" customHeight="1">
      <c r="A138" s="10" t="s">
        <v>822</v>
      </c>
      <c r="B138" s="64" t="s">
        <v>5185</v>
      </c>
      <c r="C138" s="65"/>
      <c r="D138" s="6"/>
      <c r="E138" s="6"/>
      <c r="F138" s="6">
        <v>711</v>
      </c>
      <c r="G138" s="6" t="s">
        <v>17</v>
      </c>
      <c r="H138" s="6" t="s">
        <v>5182</v>
      </c>
    </row>
    <row r="139" spans="1:8" ht="18.75" customHeight="1">
      <c r="A139" s="10" t="s">
        <v>823</v>
      </c>
      <c r="B139" s="64" t="s">
        <v>5186</v>
      </c>
      <c r="C139" s="65"/>
      <c r="D139" s="6"/>
      <c r="E139" s="6"/>
      <c r="F139" s="6">
        <v>711</v>
      </c>
      <c r="G139" s="6" t="s">
        <v>17</v>
      </c>
      <c r="H139" s="6" t="s">
        <v>5182</v>
      </c>
    </row>
    <row r="140" spans="1:8" ht="18.75" customHeight="1">
      <c r="A140" s="10"/>
      <c r="B140" s="62"/>
      <c r="C140" s="63"/>
      <c r="D140" s="6"/>
      <c r="E140" s="6"/>
      <c r="F140" s="6">
        <v>711</v>
      </c>
      <c r="G140" s="6" t="s">
        <v>17</v>
      </c>
      <c r="H140" s="6" t="s">
        <v>5182</v>
      </c>
    </row>
    <row r="141" spans="1:8" ht="18.75" customHeight="1" thickBot="1">
      <c r="A141" s="10"/>
      <c r="B141" s="66"/>
      <c r="C141" s="67"/>
      <c r="D141" s="6"/>
      <c r="E141" s="6"/>
      <c r="F141" s="6">
        <v>711</v>
      </c>
      <c r="G141" s="6" t="s">
        <v>17</v>
      </c>
      <c r="H141" s="6" t="s">
        <v>5182</v>
      </c>
    </row>
    <row r="142" spans="1:8" ht="18.75" customHeight="1" thickBot="1">
      <c r="A142" s="11" t="s">
        <v>3253</v>
      </c>
      <c r="B142" s="25"/>
      <c r="C142" s="7"/>
      <c r="D142" s="6"/>
      <c r="E142" s="6"/>
      <c r="F142" s="6">
        <v>711</v>
      </c>
      <c r="G142" s="6" t="s">
        <v>17</v>
      </c>
      <c r="H142" s="6" t="s">
        <v>5182</v>
      </c>
    </row>
    <row r="143" spans="1:8" ht="18.75" customHeight="1">
      <c r="A143" s="10" t="s">
        <v>3254</v>
      </c>
      <c r="B143" s="34" t="str">
        <f>_xlfn.LET(_xlpm.inp,$B$142,_xlpm.nInp,_xlfn.LET(_xlpm.raw,UPPER(TRIM($B$142)),_xlpm.clean,SUBSTITUTE(SUBSTITUTE(SUBSTITUTE(SUBSTITUTE(SUBSTITUTE(_xlpm.raw,"，",","),"、",","),"；",","),"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3" s="19"/>
      <c r="D143" s="6"/>
      <c r="E143" s="6"/>
      <c r="F143" s="6">
        <v>711</v>
      </c>
      <c r="G143" s="6" t="s">
        <v>17</v>
      </c>
      <c r="H143" s="6" t="s">
        <v>5182</v>
      </c>
    </row>
    <row r="144" spans="1:8" ht="18.75" customHeight="1">
      <c r="A144" s="10" t="s">
        <v>3255</v>
      </c>
      <c r="B144" s="35" t="str">
        <f>_xlfn.LET(_xlpm.inp,$B$142,_xlpm.nStd,_xlfn.LET(_xlpm.raw,UPPER(TRIM($G$134)),_xlpm.clean,SUBSTITUTE(SUBSTITUTE(SUBSTITUTE(SUBSTITUTE(SUBSTITUTE(_xlpm.raw,"，",","),"、",","),"；",","),"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4" s="18"/>
      <c r="D144" s="6"/>
      <c r="E144" s="6"/>
      <c r="F144" s="6">
        <v>711</v>
      </c>
      <c r="G144" s="6" t="s">
        <v>17</v>
      </c>
      <c r="H144" s="6" t="s">
        <v>5182</v>
      </c>
    </row>
    <row r="145" spans="1:8" ht="18.75" customHeight="1">
      <c r="A145" s="37" t="s">
        <v>3256</v>
      </c>
      <c r="B145" s="52" t="str">
        <f>_xlfn.LET(_xlpm.inp,$B$142,_xlpm.p,$H$134,IF(OR(LEN(TRIM(_xlpm.inp))=0,LEN(TRIM(_xlpm.p))=0,_xlpm.p=0),"",_xlpm.p))</f>
        <v/>
      </c>
      <c r="C145" s="63"/>
      <c r="D145" s="6"/>
      <c r="E145" s="6"/>
      <c r="F145" s="6">
        <v>711</v>
      </c>
      <c r="G145" s="6" t="s">
        <v>17</v>
      </c>
      <c r="H145" s="6" t="s">
        <v>5182</v>
      </c>
    </row>
    <row r="146" spans="1:8" ht="18.75" customHeight="1" thickBot="1">
      <c r="A146" s="12"/>
      <c r="B146" s="54"/>
      <c r="C146" s="55"/>
      <c r="D146" s="6"/>
      <c r="E146" s="6"/>
      <c r="F146" s="6">
        <v>711</v>
      </c>
      <c r="G146" s="6" t="s">
        <v>17</v>
      </c>
      <c r="H146" s="6" t="s">
        <v>5182</v>
      </c>
    </row>
    <row r="147" spans="1:8" ht="58.5" customHeight="1" thickTop="1" thickBot="1">
      <c r="A147" s="8" t="s">
        <v>4576</v>
      </c>
      <c r="B147" s="56" t="s">
        <v>5187</v>
      </c>
      <c r="C147" s="57"/>
      <c r="D147" s="6"/>
      <c r="E147" s="6"/>
      <c r="F147" s="6">
        <v>712</v>
      </c>
      <c r="G147" s="6" t="s">
        <v>17</v>
      </c>
      <c r="H147" s="6" t="s">
        <v>5188</v>
      </c>
    </row>
    <row r="148" spans="1:8" ht="18.75" customHeight="1">
      <c r="A148" s="13"/>
      <c r="B148" s="58"/>
      <c r="C148" s="59"/>
      <c r="D148" s="6"/>
      <c r="E148" s="6"/>
      <c r="F148" s="6">
        <v>712</v>
      </c>
      <c r="G148" s="6" t="s">
        <v>17</v>
      </c>
      <c r="H148" s="6" t="s">
        <v>5188</v>
      </c>
    </row>
    <row r="149" spans="1:8" ht="18.75" customHeight="1">
      <c r="A149" s="14" t="s">
        <v>820</v>
      </c>
      <c r="B149" s="60" t="s">
        <v>5189</v>
      </c>
      <c r="C149" s="61"/>
      <c r="D149" s="6"/>
      <c r="E149" s="6"/>
      <c r="F149" s="6">
        <v>712</v>
      </c>
      <c r="G149" s="6" t="s">
        <v>17</v>
      </c>
      <c r="H149" s="6" t="s">
        <v>5188</v>
      </c>
    </row>
    <row r="150" spans="1:8" ht="18.75" customHeight="1">
      <c r="A150" s="14" t="s">
        <v>821</v>
      </c>
      <c r="B150" s="60" t="s">
        <v>5190</v>
      </c>
      <c r="C150" s="61"/>
      <c r="D150" s="6"/>
      <c r="E150" s="6"/>
      <c r="F150" s="6">
        <v>712</v>
      </c>
      <c r="G150" s="6" t="s">
        <v>17</v>
      </c>
      <c r="H150" s="6" t="s">
        <v>5188</v>
      </c>
    </row>
    <row r="151" spans="1:8" ht="18.75" customHeight="1">
      <c r="A151" s="14" t="s">
        <v>822</v>
      </c>
      <c r="B151" s="60" t="s">
        <v>5191</v>
      </c>
      <c r="C151" s="61"/>
      <c r="D151" s="6"/>
      <c r="E151" s="6"/>
      <c r="F151" s="6">
        <v>712</v>
      </c>
      <c r="G151" s="6" t="s">
        <v>17</v>
      </c>
      <c r="H151" s="6" t="s">
        <v>5188</v>
      </c>
    </row>
    <row r="152" spans="1:8" ht="18.75" customHeight="1">
      <c r="A152" s="14" t="s">
        <v>823</v>
      </c>
      <c r="B152" s="60" t="s">
        <v>5192</v>
      </c>
      <c r="C152" s="61"/>
      <c r="D152" s="6"/>
      <c r="E152" s="6"/>
      <c r="F152" s="6">
        <v>712</v>
      </c>
      <c r="G152" s="6" t="s">
        <v>17</v>
      </c>
      <c r="H152" s="6" t="s">
        <v>5188</v>
      </c>
    </row>
    <row r="153" spans="1:8" ht="18.75" customHeight="1">
      <c r="A153" s="14"/>
      <c r="B153" s="62"/>
      <c r="C153" s="63"/>
      <c r="D153" s="6"/>
      <c r="E153" s="6"/>
      <c r="F153" s="6">
        <v>712</v>
      </c>
      <c r="G153" s="6" t="s">
        <v>17</v>
      </c>
      <c r="H153" s="6" t="s">
        <v>5188</v>
      </c>
    </row>
    <row r="154" spans="1:8" ht="18.75" customHeight="1" thickBot="1">
      <c r="A154" s="14"/>
      <c r="B154" s="66"/>
      <c r="C154" s="67"/>
      <c r="D154" s="6"/>
      <c r="E154" s="6"/>
      <c r="F154" s="6">
        <v>712</v>
      </c>
      <c r="G154" s="6" t="s">
        <v>17</v>
      </c>
      <c r="H154" s="6" t="s">
        <v>5188</v>
      </c>
    </row>
    <row r="155" spans="1:8" ht="18.75" customHeight="1" thickBot="1">
      <c r="A155" s="11" t="s">
        <v>3253</v>
      </c>
      <c r="B155" s="25"/>
      <c r="C155" s="7"/>
      <c r="D155" s="6"/>
      <c r="E155" s="6"/>
      <c r="F155" s="6">
        <v>712</v>
      </c>
      <c r="G155" s="6" t="s">
        <v>17</v>
      </c>
      <c r="H155" s="6" t="s">
        <v>5188</v>
      </c>
    </row>
    <row r="156" spans="1:8" ht="18.75" customHeight="1">
      <c r="A156" s="14" t="s">
        <v>3254</v>
      </c>
      <c r="B156" s="34" t="str">
        <f>_xlfn.LET(_xlpm.inp,$B$155,_xlpm.nInp,_xlfn.LET(_xlpm.raw,UPPER(TRIM($B$155)),_xlpm.clean,SUBSTITUTE(SUBSTITUTE(SUBSTITUTE(SUBSTITUTE(SUBSTITUTE(_xlpm.raw,"，",","),"、",","),"；",","),"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6" s="19"/>
      <c r="D156" s="6"/>
      <c r="E156" s="6"/>
      <c r="F156" s="6">
        <v>712</v>
      </c>
      <c r="G156" s="6" t="s">
        <v>17</v>
      </c>
      <c r="H156" s="6" t="s">
        <v>5188</v>
      </c>
    </row>
    <row r="157" spans="1:8" ht="18.75" customHeight="1">
      <c r="A157" s="14" t="s">
        <v>3255</v>
      </c>
      <c r="B157" s="35" t="str">
        <f>_xlfn.LET(_xlpm.inp,$B$155,_xlpm.nStd,_xlfn.LET(_xlpm.raw,UPPER(TRIM($G$147)),_xlpm.clean,SUBSTITUTE(SUBSTITUTE(SUBSTITUTE(SUBSTITUTE(SUBSTITUTE(_xlpm.raw,"，",","),"、",","),"；",","),"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57" s="18"/>
      <c r="D157" s="6"/>
      <c r="E157" s="6"/>
      <c r="F157" s="6">
        <v>712</v>
      </c>
      <c r="G157" s="6" t="s">
        <v>17</v>
      </c>
      <c r="H157" s="6" t="s">
        <v>5188</v>
      </c>
    </row>
    <row r="158" spans="1:8" ht="18.75" customHeight="1">
      <c r="A158" s="37" t="s">
        <v>3256</v>
      </c>
      <c r="B158" s="52" t="str">
        <f>_xlfn.LET(_xlpm.inp,$B$155,_xlpm.p,$H$147,IF(OR(LEN(TRIM(_xlpm.inp))=0,LEN(TRIM(_xlpm.p))=0,_xlpm.p=0),"",_xlpm.p))</f>
        <v/>
      </c>
      <c r="C158" s="63"/>
      <c r="D158" s="6"/>
      <c r="E158" s="6"/>
      <c r="F158" s="6">
        <v>712</v>
      </c>
      <c r="G158" s="6" t="s">
        <v>17</v>
      </c>
      <c r="H158" s="6" t="s">
        <v>5188</v>
      </c>
    </row>
    <row r="159" spans="1:8" ht="18.75" customHeight="1" thickBot="1">
      <c r="A159" s="15"/>
      <c r="B159" s="54"/>
      <c r="C159" s="55"/>
      <c r="D159" s="6"/>
      <c r="E159" s="6"/>
      <c r="F159" s="6">
        <v>712</v>
      </c>
      <c r="G159" s="6" t="s">
        <v>17</v>
      </c>
      <c r="H159" s="6" t="s">
        <v>5188</v>
      </c>
    </row>
    <row r="160" spans="1:8" ht="58.5" customHeight="1" thickTop="1" thickBot="1">
      <c r="A160" s="8" t="s">
        <v>4577</v>
      </c>
      <c r="B160" s="56" t="s">
        <v>5193</v>
      </c>
      <c r="C160" s="57"/>
      <c r="D160" s="6"/>
      <c r="E160" s="6"/>
      <c r="F160" s="6">
        <v>713</v>
      </c>
      <c r="G160" s="6" t="s">
        <v>15</v>
      </c>
      <c r="H160" s="6" t="s">
        <v>5194</v>
      </c>
    </row>
    <row r="161" spans="1:8" ht="18.75" customHeight="1">
      <c r="A161" s="9"/>
      <c r="B161" s="74"/>
      <c r="C161" s="75"/>
      <c r="D161" s="6"/>
      <c r="E161" s="6"/>
      <c r="F161" s="6">
        <v>713</v>
      </c>
      <c r="G161" s="6" t="s">
        <v>15</v>
      </c>
      <c r="H161" s="6" t="s">
        <v>5194</v>
      </c>
    </row>
    <row r="162" spans="1:8" ht="18.75" customHeight="1">
      <c r="A162" s="10" t="s">
        <v>820</v>
      </c>
      <c r="B162" s="64" t="s">
        <v>5195</v>
      </c>
      <c r="C162" s="65"/>
      <c r="D162" s="6"/>
      <c r="E162" s="6"/>
      <c r="F162" s="6">
        <v>713</v>
      </c>
      <c r="G162" s="6" t="s">
        <v>15</v>
      </c>
      <c r="H162" s="6" t="s">
        <v>5194</v>
      </c>
    </row>
    <row r="163" spans="1:8" ht="18.75" customHeight="1">
      <c r="A163" s="10" t="s">
        <v>821</v>
      </c>
      <c r="B163" s="64" t="s">
        <v>5196</v>
      </c>
      <c r="C163" s="65"/>
      <c r="D163" s="6"/>
      <c r="E163" s="6"/>
      <c r="F163" s="6">
        <v>713</v>
      </c>
      <c r="G163" s="6" t="s">
        <v>15</v>
      </c>
      <c r="H163" s="6" t="s">
        <v>5194</v>
      </c>
    </row>
    <row r="164" spans="1:8" ht="18.75" customHeight="1">
      <c r="A164" s="10" t="s">
        <v>822</v>
      </c>
      <c r="B164" s="64" t="s">
        <v>5197</v>
      </c>
      <c r="C164" s="65"/>
      <c r="D164" s="6"/>
      <c r="E164" s="6"/>
      <c r="F164" s="6">
        <v>713</v>
      </c>
      <c r="G164" s="6" t="s">
        <v>15</v>
      </c>
      <c r="H164" s="6" t="s">
        <v>5194</v>
      </c>
    </row>
    <row r="165" spans="1:8" ht="18.75" customHeight="1">
      <c r="A165" s="10" t="s">
        <v>823</v>
      </c>
      <c r="B165" s="64" t="s">
        <v>5198</v>
      </c>
      <c r="C165" s="65"/>
      <c r="D165" s="6"/>
      <c r="E165" s="6"/>
      <c r="F165" s="6">
        <v>713</v>
      </c>
      <c r="G165" s="6" t="s">
        <v>15</v>
      </c>
      <c r="H165" s="6" t="s">
        <v>5194</v>
      </c>
    </row>
    <row r="166" spans="1:8" ht="18.75" customHeight="1">
      <c r="A166" s="10"/>
      <c r="B166" s="62"/>
      <c r="C166" s="63"/>
      <c r="D166" s="6"/>
      <c r="E166" s="6"/>
      <c r="F166" s="6">
        <v>713</v>
      </c>
      <c r="G166" s="6" t="s">
        <v>15</v>
      </c>
      <c r="H166" s="6" t="s">
        <v>5194</v>
      </c>
    </row>
    <row r="167" spans="1:8" ht="18.75" customHeight="1" thickBot="1">
      <c r="A167" s="10"/>
      <c r="B167" s="66"/>
      <c r="C167" s="67"/>
      <c r="D167" s="6"/>
      <c r="E167" s="6"/>
      <c r="F167" s="6">
        <v>713</v>
      </c>
      <c r="G167" s="6" t="s">
        <v>15</v>
      </c>
      <c r="H167" s="6" t="s">
        <v>5194</v>
      </c>
    </row>
    <row r="168" spans="1:8" ht="18.75" customHeight="1" thickBot="1">
      <c r="A168" s="11" t="s">
        <v>3253</v>
      </c>
      <c r="B168" s="25"/>
      <c r="C168" s="7"/>
      <c r="D168" s="6"/>
      <c r="E168" s="6"/>
      <c r="F168" s="6">
        <v>713</v>
      </c>
      <c r="G168" s="6" t="s">
        <v>15</v>
      </c>
      <c r="H168" s="6" t="s">
        <v>5194</v>
      </c>
    </row>
    <row r="169" spans="1:8" ht="18.75" customHeight="1">
      <c r="A169" s="10" t="s">
        <v>3254</v>
      </c>
      <c r="B169" s="34" t="str">
        <f>_xlfn.LET(_xlpm.inp,$B$168,_xlpm.nInp,_xlfn.LET(_xlpm.raw,UPPER(TRIM($B$168)),_xlpm.clean,SUBSTITUTE(SUBSTITUTE(SUBSTITUTE(SUBSTITUTE(SUBSTITUTE(_xlpm.raw,"，",","),"、",","),"；",","),"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69" s="19"/>
      <c r="D169" s="6"/>
      <c r="E169" s="6"/>
      <c r="F169" s="6">
        <v>713</v>
      </c>
      <c r="G169" s="6" t="s">
        <v>15</v>
      </c>
      <c r="H169" s="6" t="s">
        <v>5194</v>
      </c>
    </row>
    <row r="170" spans="1:8" ht="18.75" customHeight="1">
      <c r="A170" s="10" t="s">
        <v>3255</v>
      </c>
      <c r="B170" s="35" t="str">
        <f>_xlfn.LET(_xlpm.inp,$B$168,_xlpm.nStd,_xlfn.LET(_xlpm.raw,UPPER(TRIM($G$160)),_xlpm.clean,SUBSTITUTE(SUBSTITUTE(SUBSTITUTE(SUBSTITUTE(SUBSTITUTE(_xlpm.raw,"，",","),"、",","),"；",","),"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0" s="18"/>
      <c r="D170" s="6"/>
      <c r="E170" s="6"/>
      <c r="F170" s="6">
        <v>713</v>
      </c>
      <c r="G170" s="6" t="s">
        <v>15</v>
      </c>
      <c r="H170" s="6" t="s">
        <v>5194</v>
      </c>
    </row>
    <row r="171" spans="1:8" ht="18.75" customHeight="1">
      <c r="A171" s="37" t="s">
        <v>3256</v>
      </c>
      <c r="B171" s="52" t="str">
        <f>_xlfn.LET(_xlpm.inp,$B$168,_xlpm.p,$H$160,IF(OR(LEN(TRIM(_xlpm.inp))=0,LEN(TRIM(_xlpm.p))=0,_xlpm.p=0),"",_xlpm.p))</f>
        <v/>
      </c>
      <c r="C171" s="63"/>
      <c r="D171" s="6"/>
      <c r="E171" s="6"/>
      <c r="F171" s="6">
        <v>713</v>
      </c>
      <c r="G171" s="6" t="s">
        <v>15</v>
      </c>
      <c r="H171" s="6" t="s">
        <v>5194</v>
      </c>
    </row>
    <row r="172" spans="1:8" ht="18.75" customHeight="1" thickBot="1">
      <c r="A172" s="12"/>
      <c r="B172" s="54"/>
      <c r="C172" s="55"/>
      <c r="D172" s="6"/>
      <c r="E172" s="6"/>
      <c r="F172" s="6">
        <v>713</v>
      </c>
      <c r="G172" s="6" t="s">
        <v>15</v>
      </c>
      <c r="H172" s="6" t="s">
        <v>5194</v>
      </c>
    </row>
    <row r="173" spans="1:8" ht="58.5" customHeight="1" thickTop="1" thickBot="1">
      <c r="A173" s="8" t="s">
        <v>4578</v>
      </c>
      <c r="B173" s="56" t="s">
        <v>5199</v>
      </c>
      <c r="C173" s="57"/>
      <c r="D173" s="6"/>
      <c r="E173" s="6"/>
      <c r="F173" s="6">
        <v>714</v>
      </c>
      <c r="G173" s="6" t="s">
        <v>3509</v>
      </c>
      <c r="H173" s="6" t="s">
        <v>5200</v>
      </c>
    </row>
    <row r="174" spans="1:8" ht="18.75" customHeight="1">
      <c r="A174" s="13"/>
      <c r="B174" s="58"/>
      <c r="C174" s="59"/>
      <c r="D174" s="6"/>
      <c r="E174" s="6"/>
      <c r="F174" s="6">
        <v>714</v>
      </c>
      <c r="G174" s="6" t="s">
        <v>3509</v>
      </c>
      <c r="H174" s="6" t="s">
        <v>5200</v>
      </c>
    </row>
    <row r="175" spans="1:8" ht="18.75" customHeight="1">
      <c r="A175" s="14" t="s">
        <v>820</v>
      </c>
      <c r="B175" s="60" t="s">
        <v>5201</v>
      </c>
      <c r="C175" s="61"/>
      <c r="D175" s="6"/>
      <c r="E175" s="6"/>
      <c r="F175" s="6">
        <v>714</v>
      </c>
      <c r="G175" s="6" t="s">
        <v>3509</v>
      </c>
      <c r="H175" s="6" t="s">
        <v>5200</v>
      </c>
    </row>
    <row r="176" spans="1:8" ht="18.75" customHeight="1">
      <c r="A176" s="14" t="s">
        <v>821</v>
      </c>
      <c r="B176" s="60" t="s">
        <v>5202</v>
      </c>
      <c r="C176" s="61"/>
      <c r="D176" s="6"/>
      <c r="E176" s="6"/>
      <c r="F176" s="6">
        <v>714</v>
      </c>
      <c r="G176" s="6" t="s">
        <v>3509</v>
      </c>
      <c r="H176" s="6" t="s">
        <v>5200</v>
      </c>
    </row>
    <row r="177" spans="1:8" ht="18.75" customHeight="1">
      <c r="A177" s="14" t="s">
        <v>822</v>
      </c>
      <c r="B177" s="60" t="s">
        <v>5203</v>
      </c>
      <c r="C177" s="61"/>
      <c r="D177" s="6"/>
      <c r="E177" s="6"/>
      <c r="F177" s="6">
        <v>714</v>
      </c>
      <c r="G177" s="6" t="s">
        <v>3509</v>
      </c>
      <c r="H177" s="6" t="s">
        <v>5200</v>
      </c>
    </row>
    <row r="178" spans="1:8" ht="18.75" customHeight="1">
      <c r="A178" s="14" t="s">
        <v>823</v>
      </c>
      <c r="B178" s="60" t="s">
        <v>5204</v>
      </c>
      <c r="C178" s="61"/>
      <c r="D178" s="6"/>
      <c r="E178" s="6"/>
      <c r="F178" s="6">
        <v>714</v>
      </c>
      <c r="G178" s="6" t="s">
        <v>3509</v>
      </c>
      <c r="H178" s="6" t="s">
        <v>5200</v>
      </c>
    </row>
    <row r="179" spans="1:8" ht="18.75" customHeight="1">
      <c r="A179" s="14" t="s">
        <v>826</v>
      </c>
      <c r="B179" s="60" t="s">
        <v>5205</v>
      </c>
      <c r="C179" s="61"/>
      <c r="D179" s="6"/>
      <c r="E179" s="6"/>
      <c r="F179" s="6">
        <v>714</v>
      </c>
      <c r="G179" s="6" t="s">
        <v>3509</v>
      </c>
      <c r="H179" s="6" t="s">
        <v>5200</v>
      </c>
    </row>
    <row r="180" spans="1:8" ht="18.75" customHeight="1" thickBot="1">
      <c r="A180" s="14"/>
      <c r="B180" s="66"/>
      <c r="C180" s="67"/>
      <c r="D180" s="6"/>
      <c r="E180" s="6"/>
      <c r="F180" s="6">
        <v>714</v>
      </c>
      <c r="G180" s="6" t="s">
        <v>3509</v>
      </c>
      <c r="H180" s="6" t="s">
        <v>5200</v>
      </c>
    </row>
    <row r="181" spans="1:8" ht="18.75" customHeight="1" thickBot="1">
      <c r="A181" s="11" t="s">
        <v>3253</v>
      </c>
      <c r="B181" s="25"/>
      <c r="C181" s="7"/>
      <c r="D181" s="6"/>
      <c r="E181" s="6"/>
      <c r="F181" s="6">
        <v>714</v>
      </c>
      <c r="G181" s="6" t="s">
        <v>3509</v>
      </c>
      <c r="H181" s="6" t="s">
        <v>5200</v>
      </c>
    </row>
    <row r="182" spans="1:8" ht="18.75" customHeight="1">
      <c r="A182" s="14" t="s">
        <v>3254</v>
      </c>
      <c r="B182" s="34" t="str">
        <f>_xlfn.LET(_xlpm.inp,$B$181,_xlpm.nInp,_xlfn.LET(_xlpm.raw,UPPER(TRIM($B$181)),_xlpm.clean,SUBSTITUTE(SUBSTITUTE(SUBSTITUTE(SUBSTITUTE(SUBSTITUTE(_xlpm.raw,"，",","),"、",","),"；",","),"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2" s="19"/>
      <c r="D182" s="6"/>
      <c r="E182" s="6"/>
      <c r="F182" s="6">
        <v>714</v>
      </c>
      <c r="G182" s="6" t="s">
        <v>3509</v>
      </c>
      <c r="H182" s="6" t="s">
        <v>5200</v>
      </c>
    </row>
    <row r="183" spans="1:8" ht="18.75" customHeight="1">
      <c r="A183" s="14" t="s">
        <v>3255</v>
      </c>
      <c r="B183" s="35" t="str">
        <f>_xlfn.LET(_xlpm.inp,$B$181,_xlpm.nStd,_xlfn.LET(_xlpm.raw,UPPER(TRIM($G$173)),_xlpm.clean,SUBSTITUTE(SUBSTITUTE(SUBSTITUTE(SUBSTITUTE(SUBSTITUTE(_xlpm.raw,"，",","),"、",","),"；",","),"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3" s="18"/>
      <c r="D183" s="6"/>
      <c r="E183" s="6"/>
      <c r="F183" s="6">
        <v>714</v>
      </c>
      <c r="G183" s="6" t="s">
        <v>3509</v>
      </c>
      <c r="H183" s="6" t="s">
        <v>5200</v>
      </c>
    </row>
    <row r="184" spans="1:8" ht="18.75" customHeight="1">
      <c r="A184" s="37" t="s">
        <v>3256</v>
      </c>
      <c r="B184" s="52" t="str">
        <f>_xlfn.LET(_xlpm.inp,$B$181,_xlpm.p,$H$173,IF(OR(LEN(TRIM(_xlpm.inp))=0,LEN(TRIM(_xlpm.p))=0,_xlpm.p=0),"",_xlpm.p))</f>
        <v/>
      </c>
      <c r="C184" s="63"/>
      <c r="D184" s="6"/>
      <c r="E184" s="6"/>
      <c r="F184" s="6">
        <v>714</v>
      </c>
      <c r="G184" s="6" t="s">
        <v>3509</v>
      </c>
      <c r="H184" s="6" t="s">
        <v>5200</v>
      </c>
    </row>
    <row r="185" spans="1:8" ht="18.75" customHeight="1" thickBot="1">
      <c r="A185" s="15"/>
      <c r="B185" s="54"/>
      <c r="C185" s="55"/>
      <c r="D185" s="6"/>
      <c r="E185" s="6"/>
      <c r="F185" s="6">
        <v>714</v>
      </c>
      <c r="G185" s="6" t="s">
        <v>3509</v>
      </c>
      <c r="H185" s="6" t="s">
        <v>5200</v>
      </c>
    </row>
    <row r="186" spans="1:8" ht="58.5" customHeight="1" thickTop="1" thickBot="1">
      <c r="A186" s="8" t="s">
        <v>4579</v>
      </c>
      <c r="B186" s="56" t="s">
        <v>5206</v>
      </c>
      <c r="C186" s="57"/>
      <c r="D186" s="6"/>
      <c r="E186" s="6"/>
      <c r="F186" s="6">
        <v>715</v>
      </c>
      <c r="G186" s="6" t="s">
        <v>16</v>
      </c>
      <c r="H186" s="6" t="s">
        <v>5207</v>
      </c>
    </row>
    <row r="187" spans="1:8" ht="18.75" customHeight="1">
      <c r="A187" s="9"/>
      <c r="B187" s="74"/>
      <c r="C187" s="75"/>
      <c r="D187" s="6"/>
      <c r="E187" s="6"/>
      <c r="F187" s="6">
        <v>715</v>
      </c>
      <c r="G187" s="6" t="s">
        <v>16</v>
      </c>
      <c r="H187" s="6" t="s">
        <v>5207</v>
      </c>
    </row>
    <row r="188" spans="1:8" ht="18.75" customHeight="1">
      <c r="A188" s="10" t="s">
        <v>820</v>
      </c>
      <c r="B188" s="64" t="s">
        <v>5208</v>
      </c>
      <c r="C188" s="65"/>
      <c r="D188" s="6"/>
      <c r="E188" s="6"/>
      <c r="F188" s="6">
        <v>715</v>
      </c>
      <c r="G188" s="6" t="s">
        <v>16</v>
      </c>
      <c r="H188" s="6" t="s">
        <v>5207</v>
      </c>
    </row>
    <row r="189" spans="1:8" ht="18.75" customHeight="1">
      <c r="A189" s="10" t="s">
        <v>821</v>
      </c>
      <c r="B189" s="64" t="s">
        <v>5209</v>
      </c>
      <c r="C189" s="65"/>
      <c r="D189" s="6"/>
      <c r="E189" s="6"/>
      <c r="F189" s="6">
        <v>715</v>
      </c>
      <c r="G189" s="6" t="s">
        <v>16</v>
      </c>
      <c r="H189" s="6" t="s">
        <v>5207</v>
      </c>
    </row>
    <row r="190" spans="1:8" ht="18.75" customHeight="1">
      <c r="A190" s="10" t="s">
        <v>822</v>
      </c>
      <c r="B190" s="64" t="s">
        <v>4580</v>
      </c>
      <c r="C190" s="65"/>
      <c r="D190" s="6"/>
      <c r="E190" s="6"/>
      <c r="F190" s="6">
        <v>715</v>
      </c>
      <c r="G190" s="6" t="s">
        <v>16</v>
      </c>
      <c r="H190" s="6" t="s">
        <v>5207</v>
      </c>
    </row>
    <row r="191" spans="1:8" ht="18.75" customHeight="1">
      <c r="A191" s="10" t="s">
        <v>823</v>
      </c>
      <c r="B191" s="64" t="s">
        <v>5210</v>
      </c>
      <c r="C191" s="65"/>
      <c r="D191" s="6"/>
      <c r="E191" s="6"/>
      <c r="F191" s="6">
        <v>715</v>
      </c>
      <c r="G191" s="6" t="s">
        <v>16</v>
      </c>
      <c r="H191" s="6" t="s">
        <v>5207</v>
      </c>
    </row>
    <row r="192" spans="1:8" ht="18.75" customHeight="1">
      <c r="A192" s="10"/>
      <c r="B192" s="64"/>
      <c r="C192" s="65"/>
      <c r="D192" s="6"/>
      <c r="E192" s="6"/>
      <c r="F192" s="6">
        <v>715</v>
      </c>
      <c r="G192" s="6" t="s">
        <v>16</v>
      </c>
      <c r="H192" s="6" t="s">
        <v>5207</v>
      </c>
    </row>
    <row r="193" spans="1:8" ht="18.75" customHeight="1" thickBot="1">
      <c r="A193" s="10"/>
      <c r="B193" s="66"/>
      <c r="C193" s="67"/>
      <c r="D193" s="6"/>
      <c r="E193" s="6"/>
      <c r="F193" s="6">
        <v>715</v>
      </c>
      <c r="G193" s="6" t="s">
        <v>16</v>
      </c>
      <c r="H193" s="6" t="s">
        <v>5207</v>
      </c>
    </row>
    <row r="194" spans="1:8" ht="18.75" customHeight="1" thickBot="1">
      <c r="A194" s="11" t="s">
        <v>3253</v>
      </c>
      <c r="B194" s="25"/>
      <c r="C194" s="7"/>
      <c r="D194" s="6"/>
      <c r="E194" s="6"/>
      <c r="F194" s="6">
        <v>715</v>
      </c>
      <c r="G194" s="6" t="s">
        <v>16</v>
      </c>
      <c r="H194" s="6" t="s">
        <v>5207</v>
      </c>
    </row>
    <row r="195" spans="1:8" ht="18.75" customHeight="1">
      <c r="A195" s="10" t="s">
        <v>3254</v>
      </c>
      <c r="B195" s="34" t="str">
        <f>_xlfn.LET(_xlpm.inp,$B$194,_xlpm.nInp,_xlfn.LET(_xlpm.raw,UPPER(TRIM($B$194)),_xlpm.clean,SUBSTITUTE(SUBSTITUTE(SUBSTITUTE(SUBSTITUTE(SUBSTITUTE(_xlpm.raw,"，",","),"、",","),"；",","),"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95" s="19"/>
      <c r="D195" s="6"/>
      <c r="E195" s="6"/>
      <c r="F195" s="6">
        <v>715</v>
      </c>
      <c r="G195" s="6" t="s">
        <v>16</v>
      </c>
      <c r="H195" s="6" t="s">
        <v>5207</v>
      </c>
    </row>
    <row r="196" spans="1:8" ht="18.75" customHeight="1">
      <c r="A196" s="10" t="s">
        <v>3255</v>
      </c>
      <c r="B196" s="35" t="str">
        <f>_xlfn.LET(_xlpm.inp,$B$194,_xlpm.nStd,_xlfn.LET(_xlpm.raw,UPPER(TRIM($G$186)),_xlpm.clean,SUBSTITUTE(SUBSTITUTE(SUBSTITUTE(SUBSTITUTE(SUBSTITUTE(_xlpm.raw,"，",","),"、",","),"；",","),"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96" s="18"/>
      <c r="D196" s="6"/>
      <c r="E196" s="6"/>
      <c r="F196" s="6">
        <v>715</v>
      </c>
      <c r="G196" s="6" t="s">
        <v>16</v>
      </c>
      <c r="H196" s="6" t="s">
        <v>5207</v>
      </c>
    </row>
    <row r="197" spans="1:8" ht="18.75" customHeight="1">
      <c r="A197" s="37" t="s">
        <v>3256</v>
      </c>
      <c r="B197" s="52" t="str">
        <f>_xlfn.LET(_xlpm.inp,$B$194,_xlpm.p,$H$186,IF(OR(LEN(TRIM(_xlpm.inp))=0,LEN(TRIM(_xlpm.p))=0,_xlpm.p=0),"",_xlpm.p))</f>
        <v/>
      </c>
      <c r="C197" s="63"/>
      <c r="D197" s="6"/>
      <c r="E197" s="6"/>
      <c r="F197" s="6">
        <v>715</v>
      </c>
      <c r="G197" s="6" t="s">
        <v>16</v>
      </c>
      <c r="H197" s="6" t="s">
        <v>5207</v>
      </c>
    </row>
    <row r="198" spans="1:8" ht="18.75" customHeight="1" thickBot="1">
      <c r="A198" s="12"/>
      <c r="B198" s="54"/>
      <c r="C198" s="55"/>
      <c r="D198" s="6"/>
      <c r="E198" s="6"/>
      <c r="F198" s="6">
        <v>715</v>
      </c>
      <c r="G198" s="6" t="s">
        <v>16</v>
      </c>
      <c r="H198" s="6" t="s">
        <v>5207</v>
      </c>
    </row>
    <row r="199" spans="1:8" ht="58.5" customHeight="1" thickTop="1" thickBot="1">
      <c r="A199" s="8" t="s">
        <v>4581</v>
      </c>
      <c r="B199" s="56" t="s">
        <v>5211</v>
      </c>
      <c r="C199" s="57"/>
      <c r="D199" s="6"/>
      <c r="E199" s="6"/>
      <c r="F199" s="6">
        <v>716</v>
      </c>
      <c r="G199" s="6" t="s">
        <v>17</v>
      </c>
      <c r="H199" s="6" t="s">
        <v>4582</v>
      </c>
    </row>
    <row r="200" spans="1:8" ht="18.75" customHeight="1">
      <c r="A200" s="13"/>
      <c r="B200" s="58"/>
      <c r="C200" s="59"/>
      <c r="D200" s="6"/>
      <c r="E200" s="6"/>
      <c r="F200" s="6">
        <v>716</v>
      </c>
      <c r="G200" s="6" t="s">
        <v>17</v>
      </c>
      <c r="H200" s="6" t="s">
        <v>4582</v>
      </c>
    </row>
    <row r="201" spans="1:8" ht="18.75" customHeight="1">
      <c r="A201" s="14" t="s">
        <v>820</v>
      </c>
      <c r="B201" s="60" t="s">
        <v>5212</v>
      </c>
      <c r="C201" s="61"/>
      <c r="D201" s="6"/>
      <c r="E201" s="6"/>
      <c r="F201" s="6">
        <v>716</v>
      </c>
      <c r="G201" s="6" t="s">
        <v>17</v>
      </c>
      <c r="H201" s="6" t="s">
        <v>4582</v>
      </c>
    </row>
    <row r="202" spans="1:8" ht="18.75" customHeight="1">
      <c r="A202" s="14" t="s">
        <v>821</v>
      </c>
      <c r="B202" s="60" t="s">
        <v>5213</v>
      </c>
      <c r="C202" s="61"/>
      <c r="D202" s="6"/>
      <c r="E202" s="6"/>
      <c r="F202" s="6">
        <v>716</v>
      </c>
      <c r="G202" s="6" t="s">
        <v>17</v>
      </c>
      <c r="H202" s="6" t="s">
        <v>4582</v>
      </c>
    </row>
    <row r="203" spans="1:8" ht="18.75" customHeight="1">
      <c r="A203" s="14" t="s">
        <v>822</v>
      </c>
      <c r="B203" s="60" t="s">
        <v>5214</v>
      </c>
      <c r="C203" s="61"/>
      <c r="D203" s="6"/>
      <c r="E203" s="6"/>
      <c r="F203" s="6">
        <v>716</v>
      </c>
      <c r="G203" s="6" t="s">
        <v>17</v>
      </c>
      <c r="H203" s="6" t="s">
        <v>4582</v>
      </c>
    </row>
    <row r="204" spans="1:8" ht="18.75" customHeight="1">
      <c r="A204" s="14" t="s">
        <v>823</v>
      </c>
      <c r="B204" s="60" t="s">
        <v>5215</v>
      </c>
      <c r="C204" s="61"/>
      <c r="D204" s="6"/>
      <c r="E204" s="6"/>
      <c r="F204" s="6">
        <v>716</v>
      </c>
      <c r="G204" s="6" t="s">
        <v>17</v>
      </c>
      <c r="H204" s="6" t="s">
        <v>4582</v>
      </c>
    </row>
    <row r="205" spans="1:8" ht="18.75" customHeight="1">
      <c r="A205" s="14"/>
      <c r="B205" s="62"/>
      <c r="C205" s="63"/>
      <c r="D205" s="6"/>
      <c r="E205" s="6"/>
      <c r="F205" s="6">
        <v>716</v>
      </c>
      <c r="G205" s="6" t="s">
        <v>17</v>
      </c>
      <c r="H205" s="6" t="s">
        <v>4582</v>
      </c>
    </row>
    <row r="206" spans="1:8" ht="18.75" customHeight="1" thickBot="1">
      <c r="A206" s="14"/>
      <c r="B206" s="66"/>
      <c r="C206" s="67"/>
      <c r="D206" s="6"/>
      <c r="E206" s="6"/>
      <c r="F206" s="6">
        <v>716</v>
      </c>
      <c r="G206" s="6" t="s">
        <v>17</v>
      </c>
      <c r="H206" s="6" t="s">
        <v>4582</v>
      </c>
    </row>
    <row r="207" spans="1:8" ht="18.75" customHeight="1" thickBot="1">
      <c r="A207" s="11" t="s">
        <v>3253</v>
      </c>
      <c r="B207" s="25"/>
      <c r="C207" s="7"/>
      <c r="D207" s="6"/>
      <c r="E207" s="6"/>
      <c r="F207" s="6">
        <v>716</v>
      </c>
      <c r="G207" s="6" t="s">
        <v>17</v>
      </c>
      <c r="H207" s="6" t="s">
        <v>4582</v>
      </c>
    </row>
    <row r="208" spans="1:8" ht="18.75" customHeight="1">
      <c r="A208" s="14" t="s">
        <v>3254</v>
      </c>
      <c r="B208" s="34" t="str">
        <f>_xlfn.LET(_xlpm.inp,$B$207,_xlpm.nInp,_xlfn.LET(_xlpm.raw,UPPER(TRIM($B$207)),_xlpm.clean,SUBSTITUTE(SUBSTITUTE(SUBSTITUTE(SUBSTITUTE(SUBSTITUTE(_xlpm.raw,"，",","),"、",","),"；",","),"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08" s="19"/>
      <c r="D208" s="6"/>
      <c r="E208" s="6"/>
      <c r="F208" s="6">
        <v>716</v>
      </c>
      <c r="G208" s="6" t="s">
        <v>17</v>
      </c>
      <c r="H208" s="6" t="s">
        <v>4582</v>
      </c>
    </row>
    <row r="209" spans="1:8" ht="18.75" customHeight="1">
      <c r="A209" s="14" t="s">
        <v>3255</v>
      </c>
      <c r="B209" s="35" t="str">
        <f>_xlfn.LET(_xlpm.inp,$B$207,_xlpm.nStd,_xlfn.LET(_xlpm.raw,UPPER(TRIM($G$199)),_xlpm.clean,SUBSTITUTE(SUBSTITUTE(SUBSTITUTE(SUBSTITUTE(SUBSTITUTE(_xlpm.raw,"，",","),"、",","),"；",","),"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09" s="18"/>
      <c r="D209" s="6"/>
      <c r="E209" s="6"/>
      <c r="F209" s="6">
        <v>716</v>
      </c>
      <c r="G209" s="6" t="s">
        <v>17</v>
      </c>
      <c r="H209" s="6" t="s">
        <v>4582</v>
      </c>
    </row>
    <row r="210" spans="1:8" ht="18.75" customHeight="1">
      <c r="A210" s="37" t="s">
        <v>3256</v>
      </c>
      <c r="B210" s="52" t="str">
        <f>_xlfn.LET(_xlpm.inp,$B$207,_xlpm.p,$H$199,IF(OR(LEN(TRIM(_xlpm.inp))=0,LEN(TRIM(_xlpm.p))=0,_xlpm.p=0),"",_xlpm.p))</f>
        <v/>
      </c>
      <c r="C210" s="63"/>
      <c r="D210" s="6"/>
      <c r="E210" s="6"/>
      <c r="F210" s="6">
        <v>716</v>
      </c>
      <c r="G210" s="6" t="s">
        <v>17</v>
      </c>
      <c r="H210" s="6" t="s">
        <v>4582</v>
      </c>
    </row>
    <row r="211" spans="1:8" ht="18.75" customHeight="1" thickBot="1">
      <c r="A211" s="15"/>
      <c r="B211" s="54"/>
      <c r="C211" s="55"/>
      <c r="D211" s="6"/>
      <c r="E211" s="6"/>
      <c r="F211" s="6">
        <v>716</v>
      </c>
      <c r="G211" s="6" t="s">
        <v>17</v>
      </c>
      <c r="H211" s="6" t="s">
        <v>4582</v>
      </c>
    </row>
    <row r="212" spans="1:8" ht="58.5" customHeight="1" thickTop="1" thickBot="1">
      <c r="A212" s="8" t="s">
        <v>4583</v>
      </c>
      <c r="B212" s="56" t="s">
        <v>5216</v>
      </c>
      <c r="C212" s="57"/>
      <c r="D212" s="6"/>
      <c r="E212" s="6"/>
      <c r="F212" s="6">
        <v>717</v>
      </c>
      <c r="G212" s="6" t="s">
        <v>16</v>
      </c>
      <c r="H212" s="6" t="s">
        <v>5221</v>
      </c>
    </row>
    <row r="213" spans="1:8" ht="18.75" customHeight="1">
      <c r="A213" s="9"/>
      <c r="B213" s="74"/>
      <c r="C213" s="75"/>
      <c r="D213" s="6"/>
      <c r="E213" s="6"/>
      <c r="F213" s="6">
        <v>717</v>
      </c>
      <c r="G213" s="6" t="s">
        <v>16</v>
      </c>
      <c r="H213" s="6" t="s">
        <v>5221</v>
      </c>
    </row>
    <row r="214" spans="1:8" ht="18.75" customHeight="1">
      <c r="A214" s="10" t="s">
        <v>820</v>
      </c>
      <c r="B214" s="64" t="s">
        <v>5217</v>
      </c>
      <c r="C214" s="65"/>
      <c r="D214" s="6"/>
      <c r="E214" s="6"/>
      <c r="F214" s="6">
        <v>717</v>
      </c>
      <c r="G214" s="6" t="s">
        <v>16</v>
      </c>
      <c r="H214" s="6" t="s">
        <v>5221</v>
      </c>
    </row>
    <row r="215" spans="1:8" ht="18.75" customHeight="1">
      <c r="A215" s="10" t="s">
        <v>821</v>
      </c>
      <c r="B215" s="64" t="s">
        <v>5218</v>
      </c>
      <c r="C215" s="65"/>
      <c r="D215" s="6"/>
      <c r="E215" s="6"/>
      <c r="F215" s="6">
        <v>717</v>
      </c>
      <c r="G215" s="6" t="s">
        <v>16</v>
      </c>
      <c r="H215" s="6" t="s">
        <v>5221</v>
      </c>
    </row>
    <row r="216" spans="1:8" ht="18.75" customHeight="1">
      <c r="A216" s="10" t="s">
        <v>822</v>
      </c>
      <c r="B216" s="64" t="s">
        <v>5219</v>
      </c>
      <c r="C216" s="65"/>
      <c r="D216" s="6"/>
      <c r="E216" s="6"/>
      <c r="F216" s="6">
        <v>717</v>
      </c>
      <c r="G216" s="6" t="s">
        <v>16</v>
      </c>
      <c r="H216" s="6" t="s">
        <v>5221</v>
      </c>
    </row>
    <row r="217" spans="1:8" ht="18.75" customHeight="1">
      <c r="A217" s="10" t="s">
        <v>823</v>
      </c>
      <c r="B217" s="64" t="s">
        <v>5220</v>
      </c>
      <c r="C217" s="65"/>
      <c r="D217" s="6"/>
      <c r="E217" s="6"/>
      <c r="F217" s="6">
        <v>717</v>
      </c>
      <c r="G217" s="6" t="s">
        <v>16</v>
      </c>
      <c r="H217" s="6" t="s">
        <v>5221</v>
      </c>
    </row>
    <row r="218" spans="1:8" ht="18.75" customHeight="1">
      <c r="A218" s="10"/>
      <c r="B218" s="62"/>
      <c r="C218" s="63"/>
      <c r="D218" s="6"/>
      <c r="E218" s="6"/>
      <c r="F218" s="6">
        <v>717</v>
      </c>
      <c r="G218" s="6" t="s">
        <v>16</v>
      </c>
      <c r="H218" s="6" t="s">
        <v>5221</v>
      </c>
    </row>
    <row r="219" spans="1:8" ht="18.75" customHeight="1" thickBot="1">
      <c r="A219" s="10"/>
      <c r="B219" s="66"/>
      <c r="C219" s="67"/>
      <c r="D219" s="6"/>
      <c r="E219" s="6"/>
      <c r="F219" s="6">
        <v>717</v>
      </c>
      <c r="G219" s="6" t="s">
        <v>16</v>
      </c>
      <c r="H219" s="6" t="s">
        <v>5221</v>
      </c>
    </row>
    <row r="220" spans="1:8" ht="18.75" customHeight="1" thickBot="1">
      <c r="A220" s="11" t="s">
        <v>3253</v>
      </c>
      <c r="B220" s="25"/>
      <c r="C220" s="7"/>
      <c r="D220" s="6"/>
      <c r="E220" s="6"/>
      <c r="F220" s="6">
        <v>717</v>
      </c>
      <c r="G220" s="6" t="s">
        <v>16</v>
      </c>
      <c r="H220" s="6" t="s">
        <v>5221</v>
      </c>
    </row>
    <row r="221" spans="1:8" ht="18.75" customHeight="1">
      <c r="A221" s="10" t="s">
        <v>3254</v>
      </c>
      <c r="B221" s="34" t="str">
        <f>_xlfn.LET(_xlpm.inp,$B$220,_xlpm.nInp,_xlfn.LET(_xlpm.raw,UPPER(TRIM($B$220)),_xlpm.clean,SUBSTITUTE(SUBSTITUTE(SUBSTITUTE(SUBSTITUTE(SUBSTITUTE(_xlpm.raw,"，",","),"、",","),"；",","),"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21" s="19"/>
      <c r="D221" s="6"/>
      <c r="E221" s="6"/>
      <c r="F221" s="6">
        <v>717</v>
      </c>
      <c r="G221" s="6" t="s">
        <v>16</v>
      </c>
      <c r="H221" s="6" t="s">
        <v>5221</v>
      </c>
    </row>
    <row r="222" spans="1:8" ht="18.75" customHeight="1">
      <c r="A222" s="10" t="s">
        <v>3255</v>
      </c>
      <c r="B222" s="35" t="str">
        <f>_xlfn.LET(_xlpm.inp,$B$220,_xlpm.nStd,_xlfn.LET(_xlpm.raw,UPPER(TRIM($G$212)),_xlpm.clean,SUBSTITUTE(SUBSTITUTE(SUBSTITUTE(SUBSTITUTE(SUBSTITUTE(_xlpm.raw,"，",","),"、",","),"；",","),"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22" s="18"/>
      <c r="D222" s="6"/>
      <c r="E222" s="6"/>
      <c r="F222" s="6">
        <v>717</v>
      </c>
      <c r="G222" s="6" t="s">
        <v>16</v>
      </c>
      <c r="H222" s="6" t="s">
        <v>5221</v>
      </c>
    </row>
    <row r="223" spans="1:8" ht="18.75" customHeight="1">
      <c r="A223" s="37" t="s">
        <v>3256</v>
      </c>
      <c r="B223" s="52" t="str">
        <f>_xlfn.LET(_xlpm.inp,$B$220,_xlpm.p,$H$212,IF(OR(LEN(TRIM(_xlpm.inp))=0,LEN(TRIM(_xlpm.p))=0,_xlpm.p=0),"",_xlpm.p))</f>
        <v/>
      </c>
      <c r="C223" s="63"/>
      <c r="D223" s="6"/>
      <c r="E223" s="6"/>
      <c r="F223" s="6">
        <v>717</v>
      </c>
      <c r="G223" s="6" t="s">
        <v>16</v>
      </c>
      <c r="H223" s="6" t="s">
        <v>5221</v>
      </c>
    </row>
    <row r="224" spans="1:8" ht="18.75" customHeight="1" thickBot="1">
      <c r="A224" s="12"/>
      <c r="B224" s="54"/>
      <c r="C224" s="55"/>
      <c r="D224" s="6"/>
      <c r="E224" s="6"/>
      <c r="F224" s="6">
        <v>717</v>
      </c>
      <c r="G224" s="6" t="s">
        <v>16</v>
      </c>
      <c r="H224" s="6" t="s">
        <v>5221</v>
      </c>
    </row>
    <row r="225" spans="1:8" ht="58.5" customHeight="1" thickTop="1" thickBot="1">
      <c r="A225" s="8" t="s">
        <v>4584</v>
      </c>
      <c r="B225" s="56" t="s">
        <v>4655</v>
      </c>
      <c r="C225" s="57"/>
      <c r="D225" s="6"/>
      <c r="E225" s="6"/>
      <c r="F225" s="6">
        <v>718</v>
      </c>
      <c r="G225" s="6" t="s">
        <v>15</v>
      </c>
      <c r="H225" s="6" t="s">
        <v>4656</v>
      </c>
    </row>
    <row r="226" spans="1:8" ht="18.75" customHeight="1">
      <c r="A226" s="13"/>
      <c r="B226" s="58"/>
      <c r="C226" s="59"/>
      <c r="D226" s="6"/>
      <c r="E226" s="6"/>
      <c r="F226" s="6">
        <v>718</v>
      </c>
      <c r="G226" s="6" t="s">
        <v>15</v>
      </c>
      <c r="H226" s="6" t="s">
        <v>4656</v>
      </c>
    </row>
    <row r="227" spans="1:8" ht="18.75" customHeight="1">
      <c r="A227" s="14" t="s">
        <v>820</v>
      </c>
      <c r="B227" s="60" t="s">
        <v>4657</v>
      </c>
      <c r="C227" s="61"/>
      <c r="D227" s="6"/>
      <c r="E227" s="6"/>
      <c r="F227" s="6">
        <v>718</v>
      </c>
      <c r="G227" s="6" t="s">
        <v>15</v>
      </c>
      <c r="H227" s="6" t="s">
        <v>4656</v>
      </c>
    </row>
    <row r="228" spans="1:8" ht="18.75" customHeight="1">
      <c r="A228" s="14" t="s">
        <v>821</v>
      </c>
      <c r="B228" s="60" t="s">
        <v>4658</v>
      </c>
      <c r="C228" s="61"/>
      <c r="D228" s="6"/>
      <c r="E228" s="6"/>
      <c r="F228" s="6">
        <v>718</v>
      </c>
      <c r="G228" s="6" t="s">
        <v>15</v>
      </c>
      <c r="H228" s="6" t="s">
        <v>4656</v>
      </c>
    </row>
    <row r="229" spans="1:8" ht="18.75" customHeight="1">
      <c r="A229" s="14" t="s">
        <v>822</v>
      </c>
      <c r="B229" s="60" t="s">
        <v>4659</v>
      </c>
      <c r="C229" s="61"/>
      <c r="D229" s="6"/>
      <c r="E229" s="6"/>
      <c r="F229" s="6">
        <v>718</v>
      </c>
      <c r="G229" s="6" t="s">
        <v>15</v>
      </c>
      <c r="H229" s="6" t="s">
        <v>4656</v>
      </c>
    </row>
    <row r="230" spans="1:8" ht="18.75" customHeight="1">
      <c r="A230" s="14" t="s">
        <v>823</v>
      </c>
      <c r="B230" s="60" t="s">
        <v>4660</v>
      </c>
      <c r="C230" s="61"/>
      <c r="D230" s="6"/>
      <c r="E230" s="6"/>
      <c r="F230" s="6">
        <v>718</v>
      </c>
      <c r="G230" s="6" t="s">
        <v>15</v>
      </c>
      <c r="H230" s="6" t="s">
        <v>4656</v>
      </c>
    </row>
    <row r="231" spans="1:8" ht="18.75" customHeight="1">
      <c r="A231" s="14"/>
      <c r="B231" s="62"/>
      <c r="C231" s="63"/>
      <c r="D231" s="6"/>
      <c r="E231" s="6"/>
      <c r="F231" s="6">
        <v>718</v>
      </c>
      <c r="G231" s="6" t="s">
        <v>15</v>
      </c>
      <c r="H231" s="6" t="s">
        <v>4656</v>
      </c>
    </row>
    <row r="232" spans="1:8" ht="18.75" customHeight="1" thickBot="1">
      <c r="A232" s="14"/>
      <c r="B232" s="66"/>
      <c r="C232" s="67"/>
      <c r="D232" s="6"/>
      <c r="E232" s="6"/>
      <c r="F232" s="6">
        <v>718</v>
      </c>
      <c r="G232" s="6" t="s">
        <v>15</v>
      </c>
      <c r="H232" s="6" t="s">
        <v>4656</v>
      </c>
    </row>
    <row r="233" spans="1:8" ht="18.75" customHeight="1" thickBot="1">
      <c r="A233" s="11" t="s">
        <v>3253</v>
      </c>
      <c r="B233" s="25"/>
      <c r="C233" s="7"/>
      <c r="D233" s="6"/>
      <c r="E233" s="6"/>
      <c r="F233" s="6">
        <v>718</v>
      </c>
      <c r="G233" s="6" t="s">
        <v>15</v>
      </c>
      <c r="H233" s="6" t="s">
        <v>4656</v>
      </c>
    </row>
    <row r="234" spans="1:8" ht="18.75" customHeight="1">
      <c r="A234" s="14" t="s">
        <v>3254</v>
      </c>
      <c r="B234" s="34" t="str">
        <f>_xlfn.LET(_xlpm.inp,$B$233,_xlpm.nInp,_xlfn.LET(_xlpm.raw,UPPER(TRIM($B$233)),_xlpm.clean,SUBSTITUTE(SUBSTITUTE(SUBSTITUTE(SUBSTITUTE(SUBSTITUTE(_xlpm.raw,"，",","),"、",","),"；",","),"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34" s="19"/>
      <c r="D234" s="6"/>
      <c r="E234" s="6"/>
      <c r="F234" s="6">
        <v>718</v>
      </c>
      <c r="G234" s="6" t="s">
        <v>15</v>
      </c>
      <c r="H234" s="6" t="s">
        <v>4656</v>
      </c>
    </row>
    <row r="235" spans="1:8" ht="18.75" customHeight="1">
      <c r="A235" s="14" t="s">
        <v>3255</v>
      </c>
      <c r="B235" s="35" t="str">
        <f>_xlfn.LET(_xlpm.inp,$B$233,_xlpm.nStd,_xlfn.LET(_xlpm.raw,UPPER(TRIM($G$225)),_xlpm.clean,SUBSTITUTE(SUBSTITUTE(SUBSTITUTE(SUBSTITUTE(SUBSTITUTE(_xlpm.raw,"，",","),"、",","),"；",","),"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35" s="18"/>
      <c r="D235" s="6"/>
      <c r="E235" s="6"/>
      <c r="F235" s="6">
        <v>718</v>
      </c>
      <c r="G235" s="6" t="s">
        <v>15</v>
      </c>
      <c r="H235" s="6" t="s">
        <v>4656</v>
      </c>
    </row>
    <row r="236" spans="1:8" ht="69.75" customHeight="1">
      <c r="A236" s="37" t="s">
        <v>3256</v>
      </c>
      <c r="B236" s="52" t="str">
        <f>_xlfn.LET(_xlpm.inp,$B$233,_xlpm.p,$H$225,IF(OR(LEN(TRIM(_xlpm.inp))=0,LEN(TRIM(_xlpm.p))=0,_xlpm.p=0),"",_xlpm.p))</f>
        <v/>
      </c>
      <c r="C236" s="63"/>
      <c r="D236" s="6"/>
      <c r="E236" s="6"/>
      <c r="F236" s="6">
        <v>718</v>
      </c>
      <c r="G236" s="6" t="s">
        <v>15</v>
      </c>
      <c r="H236" s="6" t="s">
        <v>4656</v>
      </c>
    </row>
    <row r="237" spans="1:8" ht="18.75" customHeight="1" thickBot="1">
      <c r="A237" s="15"/>
      <c r="B237" s="54"/>
      <c r="C237" s="55"/>
      <c r="D237" s="6"/>
      <c r="E237" s="6"/>
      <c r="F237" s="6">
        <v>718</v>
      </c>
      <c r="G237" s="6" t="s">
        <v>15</v>
      </c>
      <c r="H237" s="6" t="s">
        <v>4656</v>
      </c>
    </row>
    <row r="238" spans="1:8" ht="58.5" customHeight="1" thickTop="1" thickBot="1">
      <c r="A238" s="8" t="s">
        <v>4585</v>
      </c>
      <c r="B238" s="56" t="s">
        <v>4661</v>
      </c>
      <c r="C238" s="73"/>
      <c r="D238" s="6"/>
      <c r="E238" s="6"/>
      <c r="F238" s="6">
        <v>719</v>
      </c>
      <c r="G238" s="6" t="s">
        <v>15</v>
      </c>
      <c r="H238" s="6" t="s">
        <v>4662</v>
      </c>
    </row>
    <row r="239" spans="1:8" ht="18.75" customHeight="1">
      <c r="A239" s="9"/>
      <c r="B239" s="74"/>
      <c r="C239" s="75"/>
      <c r="D239" s="6"/>
      <c r="E239" s="6"/>
      <c r="F239" s="6">
        <v>719</v>
      </c>
      <c r="G239" s="6" t="s">
        <v>15</v>
      </c>
      <c r="H239" s="6" t="s">
        <v>4662</v>
      </c>
    </row>
    <row r="240" spans="1:8" ht="18.75" customHeight="1">
      <c r="A240" s="10" t="s">
        <v>820</v>
      </c>
      <c r="B240" s="64" t="s">
        <v>4663</v>
      </c>
      <c r="C240" s="65"/>
      <c r="D240" s="6"/>
      <c r="E240" s="6"/>
      <c r="F240" s="6">
        <v>719</v>
      </c>
      <c r="G240" s="6" t="s">
        <v>15</v>
      </c>
      <c r="H240" s="6" t="s">
        <v>4662</v>
      </c>
    </row>
    <row r="241" spans="1:8" ht="18.75" customHeight="1">
      <c r="A241" s="10" t="s">
        <v>821</v>
      </c>
      <c r="B241" s="64" t="s">
        <v>4664</v>
      </c>
      <c r="C241" s="65"/>
      <c r="D241" s="6"/>
      <c r="E241" s="6"/>
      <c r="F241" s="6">
        <v>719</v>
      </c>
      <c r="G241" s="6" t="s">
        <v>15</v>
      </c>
      <c r="H241" s="6" t="s">
        <v>4662</v>
      </c>
    </row>
    <row r="242" spans="1:8" ht="18.75" customHeight="1">
      <c r="A242" s="10" t="s">
        <v>822</v>
      </c>
      <c r="B242" s="64" t="s">
        <v>4665</v>
      </c>
      <c r="C242" s="65"/>
      <c r="D242" s="6"/>
      <c r="E242" s="6"/>
      <c r="F242" s="6">
        <v>719</v>
      </c>
      <c r="G242" s="6" t="s">
        <v>15</v>
      </c>
      <c r="H242" s="6" t="s">
        <v>4662</v>
      </c>
    </row>
    <row r="243" spans="1:8" ht="18.75" customHeight="1">
      <c r="A243" s="10" t="s">
        <v>823</v>
      </c>
      <c r="B243" s="64" t="s">
        <v>5222</v>
      </c>
      <c r="C243" s="65"/>
      <c r="D243" s="6"/>
      <c r="E243" s="6"/>
      <c r="F243" s="6">
        <v>719</v>
      </c>
      <c r="G243" s="6" t="s">
        <v>15</v>
      </c>
      <c r="H243" s="6" t="s">
        <v>4662</v>
      </c>
    </row>
    <row r="244" spans="1:8" ht="18.75" customHeight="1">
      <c r="A244" s="10"/>
      <c r="B244" s="62"/>
      <c r="C244" s="63"/>
      <c r="D244" s="6"/>
      <c r="E244" s="6"/>
      <c r="F244" s="6">
        <v>719</v>
      </c>
      <c r="G244" s="6" t="s">
        <v>15</v>
      </c>
      <c r="H244" s="6" t="s">
        <v>4662</v>
      </c>
    </row>
    <row r="245" spans="1:8" ht="18.75" customHeight="1" thickBot="1">
      <c r="A245" s="10"/>
      <c r="B245" s="66"/>
      <c r="C245" s="67"/>
      <c r="D245" s="6"/>
      <c r="E245" s="6"/>
      <c r="F245" s="6">
        <v>719</v>
      </c>
      <c r="G245" s="6" t="s">
        <v>15</v>
      </c>
      <c r="H245" s="6" t="s">
        <v>4662</v>
      </c>
    </row>
    <row r="246" spans="1:8" ht="18.75" customHeight="1" thickBot="1">
      <c r="A246" s="11" t="s">
        <v>3253</v>
      </c>
      <c r="B246" s="25"/>
      <c r="C246" s="7"/>
      <c r="D246" s="6"/>
      <c r="E246" s="6"/>
      <c r="F246" s="6">
        <v>719</v>
      </c>
      <c r="G246" s="6" t="s">
        <v>15</v>
      </c>
      <c r="H246" s="6" t="s">
        <v>4662</v>
      </c>
    </row>
    <row r="247" spans="1:8" ht="18.75" customHeight="1">
      <c r="A247" s="10" t="s">
        <v>3254</v>
      </c>
      <c r="B247" s="34" t="str">
        <f>_xlfn.LET(_xlpm.inp,$B$246,_xlpm.nInp,_xlfn.LET(_xlpm.raw,UPPER(TRIM($B$246)),_xlpm.clean,SUBSTITUTE(SUBSTITUTE(SUBSTITUTE(SUBSTITUTE(SUBSTITUTE(_xlpm.raw,"，",","),"、",","),"；",","),"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47" s="19"/>
      <c r="D247" s="6"/>
      <c r="E247" s="6"/>
      <c r="F247" s="6">
        <v>719</v>
      </c>
      <c r="G247" s="6" t="s">
        <v>15</v>
      </c>
      <c r="H247" s="6" t="s">
        <v>4662</v>
      </c>
    </row>
    <row r="248" spans="1:8" ht="18.75" customHeight="1">
      <c r="A248" s="10" t="s">
        <v>3255</v>
      </c>
      <c r="B248" s="35" t="str">
        <f>_xlfn.LET(_xlpm.inp,$B$246,_xlpm.nStd,_xlfn.LET(_xlpm.raw,UPPER(TRIM($G$238)),_xlpm.clean,SUBSTITUTE(SUBSTITUTE(SUBSTITUTE(SUBSTITUTE(SUBSTITUTE(_xlpm.raw,"，",","),"、",","),"；",","),"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48" s="18"/>
      <c r="D248" s="6"/>
      <c r="E248" s="6"/>
      <c r="F248" s="6">
        <v>719</v>
      </c>
      <c r="G248" s="6" t="s">
        <v>15</v>
      </c>
      <c r="H248" s="6" t="s">
        <v>4662</v>
      </c>
    </row>
    <row r="249" spans="1:8" ht="18.75" customHeight="1">
      <c r="A249" s="37" t="s">
        <v>3256</v>
      </c>
      <c r="B249" s="52" t="str">
        <f>_xlfn.LET(_xlpm.inp,$B$246,_xlpm.p,$H$238,IF(OR(LEN(TRIM(_xlpm.inp))=0,LEN(TRIM(_xlpm.p))=0,_xlpm.p=0),"",_xlpm.p))</f>
        <v/>
      </c>
      <c r="C249" s="53"/>
      <c r="D249" s="6"/>
      <c r="E249" s="6"/>
      <c r="F249" s="6">
        <v>719</v>
      </c>
      <c r="G249" s="6" t="s">
        <v>15</v>
      </c>
      <c r="H249" s="6" t="s">
        <v>4662</v>
      </c>
    </row>
    <row r="250" spans="1:8" ht="18.75" customHeight="1" thickBot="1">
      <c r="A250" s="12"/>
      <c r="B250" s="54"/>
      <c r="C250" s="55"/>
      <c r="D250" s="6"/>
      <c r="E250" s="6"/>
      <c r="F250" s="6">
        <v>719</v>
      </c>
      <c r="G250" s="6" t="s">
        <v>15</v>
      </c>
      <c r="H250" s="6" t="s">
        <v>4662</v>
      </c>
    </row>
    <row r="251" spans="1:8" ht="58.5" customHeight="1" thickTop="1" thickBot="1">
      <c r="A251" s="8" t="s">
        <v>4586</v>
      </c>
      <c r="B251" s="56" t="s">
        <v>4666</v>
      </c>
      <c r="C251" s="73"/>
      <c r="D251" s="6"/>
      <c r="E251" s="6"/>
      <c r="F251" s="6">
        <v>720</v>
      </c>
      <c r="G251" s="6" t="s">
        <v>15</v>
      </c>
      <c r="H251" s="6" t="s">
        <v>4667</v>
      </c>
    </row>
    <row r="252" spans="1:8" ht="18.75" customHeight="1">
      <c r="A252" s="9"/>
      <c r="B252" s="74"/>
      <c r="C252" s="75"/>
      <c r="D252" s="6"/>
      <c r="E252" s="6"/>
      <c r="F252" s="6">
        <v>720</v>
      </c>
      <c r="G252" s="6" t="s">
        <v>15</v>
      </c>
      <c r="H252" s="6" t="s">
        <v>4667</v>
      </c>
    </row>
    <row r="253" spans="1:8" ht="18.75" customHeight="1">
      <c r="A253" s="10" t="s">
        <v>820</v>
      </c>
      <c r="B253" s="64" t="s">
        <v>4668</v>
      </c>
      <c r="C253" s="65"/>
      <c r="D253" s="6"/>
      <c r="E253" s="6"/>
      <c r="F253" s="6">
        <v>720</v>
      </c>
      <c r="G253" s="6" t="s">
        <v>15</v>
      </c>
      <c r="H253" s="6" t="s">
        <v>4667</v>
      </c>
    </row>
    <row r="254" spans="1:8" ht="18.75" customHeight="1">
      <c r="A254" s="10" t="s">
        <v>821</v>
      </c>
      <c r="B254" s="64" t="s">
        <v>4669</v>
      </c>
      <c r="C254" s="65"/>
      <c r="D254" s="6"/>
      <c r="E254" s="6"/>
      <c r="F254" s="6">
        <v>720</v>
      </c>
      <c r="G254" s="6" t="s">
        <v>15</v>
      </c>
      <c r="H254" s="6" t="s">
        <v>4667</v>
      </c>
    </row>
    <row r="255" spans="1:8" ht="18.75" customHeight="1">
      <c r="A255" s="10" t="s">
        <v>822</v>
      </c>
      <c r="B255" s="64" t="s">
        <v>4670</v>
      </c>
      <c r="C255" s="65"/>
      <c r="D255" s="6"/>
      <c r="E255" s="6"/>
      <c r="F255" s="6">
        <v>720</v>
      </c>
      <c r="G255" s="6" t="s">
        <v>15</v>
      </c>
      <c r="H255" s="6" t="s">
        <v>4667</v>
      </c>
    </row>
    <row r="256" spans="1:8" ht="18.75" customHeight="1">
      <c r="A256" s="10" t="s">
        <v>823</v>
      </c>
      <c r="B256" s="64" t="s">
        <v>4671</v>
      </c>
      <c r="C256" s="65"/>
      <c r="D256" s="6"/>
      <c r="E256" s="6"/>
      <c r="F256" s="6">
        <v>720</v>
      </c>
      <c r="G256" s="6" t="s">
        <v>15</v>
      </c>
      <c r="H256" s="6" t="s">
        <v>4667</v>
      </c>
    </row>
    <row r="257" spans="1:8" ht="18.75" customHeight="1">
      <c r="A257" s="10"/>
      <c r="B257" s="62"/>
      <c r="C257" s="63"/>
      <c r="D257" s="6"/>
      <c r="E257" s="6"/>
      <c r="F257" s="6">
        <v>720</v>
      </c>
      <c r="G257" s="6" t="s">
        <v>15</v>
      </c>
      <c r="H257" s="6" t="s">
        <v>4667</v>
      </c>
    </row>
    <row r="258" spans="1:8" ht="18.75" customHeight="1" thickBot="1">
      <c r="A258" s="10"/>
      <c r="B258" s="66"/>
      <c r="C258" s="67"/>
      <c r="D258" s="6"/>
      <c r="E258" s="6"/>
      <c r="F258" s="6">
        <v>720</v>
      </c>
      <c r="G258" s="6" t="s">
        <v>15</v>
      </c>
      <c r="H258" s="6" t="s">
        <v>4667</v>
      </c>
    </row>
    <row r="259" spans="1:8" ht="18.75" customHeight="1" thickBot="1">
      <c r="A259" s="11" t="s">
        <v>3253</v>
      </c>
      <c r="B259" s="25"/>
      <c r="C259" s="7"/>
      <c r="D259" s="6"/>
      <c r="E259" s="6"/>
      <c r="F259" s="6">
        <v>720</v>
      </c>
      <c r="G259" s="6" t="s">
        <v>15</v>
      </c>
      <c r="H259" s="6" t="s">
        <v>4667</v>
      </c>
    </row>
    <row r="260" spans="1:8" ht="18.75" customHeight="1">
      <c r="A260" s="10" t="s">
        <v>3254</v>
      </c>
      <c r="B260" s="34" t="str">
        <f>_xlfn.LET(_xlpm.inp,$B$259,_xlpm.nInp,_xlfn.LET(_xlpm.raw,UPPER(TRIM($B$259)),_xlpm.clean,SUBSTITUTE(SUBSTITUTE(SUBSTITUTE(SUBSTITUTE(SUBSTITUTE(_xlpm.raw,"，",","),"、",","),"；",","),"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0" s="19"/>
      <c r="D260" s="6"/>
      <c r="E260" s="6"/>
      <c r="F260" s="6">
        <v>720</v>
      </c>
      <c r="G260" s="6" t="s">
        <v>15</v>
      </c>
      <c r="H260" s="6" t="s">
        <v>4667</v>
      </c>
    </row>
    <row r="261" spans="1:8" ht="18.75" customHeight="1">
      <c r="A261" s="10" t="s">
        <v>3255</v>
      </c>
      <c r="B261" s="35" t="str">
        <f>_xlfn.LET(_xlpm.inp,$B$259,_xlpm.nStd,_xlfn.LET(_xlpm.raw,UPPER(TRIM($G$251)),_xlpm.clean,SUBSTITUTE(SUBSTITUTE(SUBSTITUTE(SUBSTITUTE(SUBSTITUTE(_xlpm.raw,"，",","),"、",","),"；",","),"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61" s="18"/>
      <c r="D261" s="6"/>
      <c r="E261" s="6"/>
      <c r="F261" s="6">
        <v>720</v>
      </c>
      <c r="G261" s="6" t="s">
        <v>15</v>
      </c>
      <c r="H261" s="6" t="s">
        <v>4667</v>
      </c>
    </row>
    <row r="262" spans="1:8" ht="18.75" customHeight="1">
      <c r="A262" s="37" t="s">
        <v>3256</v>
      </c>
      <c r="B262" s="52" t="str">
        <f>_xlfn.LET(_xlpm.inp,$B$259,_xlpm.p,$H$251,IF(OR(LEN(TRIM(_xlpm.inp))=0,LEN(TRIM(_xlpm.p))=0,_xlpm.p=0),"",_xlpm.p))</f>
        <v/>
      </c>
      <c r="C262" s="53"/>
      <c r="D262" s="6"/>
      <c r="E262" s="6"/>
      <c r="F262" s="6">
        <v>720</v>
      </c>
      <c r="G262" s="6" t="s">
        <v>15</v>
      </c>
      <c r="H262" s="6" t="s">
        <v>4667</v>
      </c>
    </row>
    <row r="263" spans="1:8" ht="18.75" customHeight="1" thickBot="1">
      <c r="A263" s="12"/>
      <c r="B263" s="54"/>
      <c r="C263" s="55"/>
      <c r="D263" s="6"/>
      <c r="E263" s="6"/>
      <c r="F263" s="6">
        <v>720</v>
      </c>
      <c r="G263" s="6" t="s">
        <v>15</v>
      </c>
      <c r="H263" s="6" t="s">
        <v>4667</v>
      </c>
    </row>
    <row r="264" spans="1:8" ht="58.5" customHeight="1" thickTop="1" thickBot="1">
      <c r="A264" s="8" t="s">
        <v>4587</v>
      </c>
      <c r="B264" s="56" t="s">
        <v>4672</v>
      </c>
      <c r="C264" s="73"/>
      <c r="D264" s="6"/>
      <c r="E264" s="6"/>
      <c r="F264" s="6">
        <v>721</v>
      </c>
      <c r="G264" s="6" t="s">
        <v>15</v>
      </c>
      <c r="H264" s="6" t="s">
        <v>4673</v>
      </c>
    </row>
    <row r="265" spans="1:8" ht="18.75" customHeight="1">
      <c r="A265" s="9"/>
      <c r="B265" s="74"/>
      <c r="C265" s="75"/>
      <c r="D265" s="6"/>
      <c r="E265" s="6"/>
      <c r="F265" s="6">
        <v>721</v>
      </c>
      <c r="G265" s="6" t="s">
        <v>15</v>
      </c>
      <c r="H265" s="6" t="s">
        <v>4673</v>
      </c>
    </row>
    <row r="266" spans="1:8" ht="18.75" customHeight="1">
      <c r="A266" s="10" t="s">
        <v>820</v>
      </c>
      <c r="B266" s="64" t="s">
        <v>4674</v>
      </c>
      <c r="C266" s="65"/>
      <c r="D266" s="6"/>
      <c r="E266" s="6"/>
      <c r="F266" s="6">
        <v>721</v>
      </c>
      <c r="G266" s="6" t="s">
        <v>15</v>
      </c>
      <c r="H266" s="6" t="s">
        <v>4673</v>
      </c>
    </row>
    <row r="267" spans="1:8" ht="18.75" customHeight="1">
      <c r="A267" s="10" t="s">
        <v>821</v>
      </c>
      <c r="B267" s="64" t="s">
        <v>4675</v>
      </c>
      <c r="C267" s="65"/>
      <c r="D267" s="6"/>
      <c r="E267" s="6"/>
      <c r="F267" s="6">
        <v>721</v>
      </c>
      <c r="G267" s="6" t="s">
        <v>15</v>
      </c>
      <c r="H267" s="6" t="s">
        <v>4673</v>
      </c>
    </row>
    <row r="268" spans="1:8" ht="18.75" customHeight="1">
      <c r="A268" s="10" t="s">
        <v>822</v>
      </c>
      <c r="B268" s="64" t="s">
        <v>4676</v>
      </c>
      <c r="C268" s="65"/>
      <c r="D268" s="6"/>
      <c r="E268" s="6"/>
      <c r="F268" s="6">
        <v>721</v>
      </c>
      <c r="G268" s="6" t="s">
        <v>15</v>
      </c>
      <c r="H268" s="6" t="s">
        <v>4673</v>
      </c>
    </row>
    <row r="269" spans="1:8" ht="18.75" customHeight="1">
      <c r="A269" s="10" t="s">
        <v>823</v>
      </c>
      <c r="B269" s="64" t="s">
        <v>4677</v>
      </c>
      <c r="C269" s="65"/>
      <c r="D269" s="6"/>
      <c r="E269" s="6"/>
      <c r="F269" s="6">
        <v>721</v>
      </c>
      <c r="G269" s="6" t="s">
        <v>15</v>
      </c>
      <c r="H269" s="6" t="s">
        <v>4673</v>
      </c>
    </row>
    <row r="270" spans="1:8" ht="18.75" customHeight="1">
      <c r="A270" s="10"/>
      <c r="B270" s="62"/>
      <c r="C270" s="63"/>
      <c r="D270" s="6"/>
      <c r="E270" s="6"/>
      <c r="F270" s="6">
        <v>721</v>
      </c>
      <c r="G270" s="6" t="s">
        <v>15</v>
      </c>
      <c r="H270" s="6" t="s">
        <v>4673</v>
      </c>
    </row>
    <row r="271" spans="1:8" ht="18.75" customHeight="1" thickBot="1">
      <c r="A271" s="10"/>
      <c r="B271" s="66"/>
      <c r="C271" s="67"/>
      <c r="D271" s="6"/>
      <c r="E271" s="6"/>
      <c r="F271" s="6">
        <v>721</v>
      </c>
      <c r="G271" s="6" t="s">
        <v>15</v>
      </c>
      <c r="H271" s="6" t="s">
        <v>4673</v>
      </c>
    </row>
    <row r="272" spans="1:8" ht="18.75" customHeight="1" thickBot="1">
      <c r="A272" s="11" t="s">
        <v>3253</v>
      </c>
      <c r="B272" s="25"/>
      <c r="C272" s="7"/>
      <c r="D272" s="6"/>
      <c r="E272" s="6"/>
      <c r="F272" s="6">
        <v>721</v>
      </c>
      <c r="G272" s="6" t="s">
        <v>15</v>
      </c>
      <c r="H272" s="6" t="s">
        <v>4673</v>
      </c>
    </row>
    <row r="273" spans="1:8" ht="18.75" customHeight="1">
      <c r="A273" s="10" t="s">
        <v>3254</v>
      </c>
      <c r="B273" s="34" t="str">
        <f>_xlfn.LET(_xlpm.inp,$B$272,_xlpm.nInp,_xlfn.LET(_xlpm.raw,UPPER(TRIM($B$272)),_xlpm.clean,SUBSTITUTE(SUBSTITUTE(SUBSTITUTE(SUBSTITUTE(SUBSTITUTE(_xlpm.raw,"，",","),"、",","),"；",","),"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73" s="19"/>
      <c r="D273" s="6"/>
      <c r="E273" s="6"/>
      <c r="F273" s="6">
        <v>721</v>
      </c>
      <c r="G273" s="6" t="s">
        <v>15</v>
      </c>
      <c r="H273" s="6" t="s">
        <v>4673</v>
      </c>
    </row>
    <row r="274" spans="1:8" ht="18.75" customHeight="1">
      <c r="A274" s="10" t="s">
        <v>3255</v>
      </c>
      <c r="B274" s="35" t="str">
        <f>_xlfn.LET(_xlpm.inp,$B$272,_xlpm.nStd,_xlfn.LET(_xlpm.raw,UPPER(TRIM($G$264)),_xlpm.clean,SUBSTITUTE(SUBSTITUTE(SUBSTITUTE(SUBSTITUTE(SUBSTITUTE(_xlpm.raw,"，",","),"、",","),"；",","),"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4" s="18"/>
      <c r="D274" s="6"/>
      <c r="E274" s="6"/>
      <c r="F274" s="6">
        <v>721</v>
      </c>
      <c r="G274" s="6" t="s">
        <v>15</v>
      </c>
      <c r="H274" s="6" t="s">
        <v>4673</v>
      </c>
    </row>
    <row r="275" spans="1:8" ht="18.75" customHeight="1">
      <c r="A275" s="37" t="s">
        <v>3256</v>
      </c>
      <c r="B275" s="52" t="str">
        <f>_xlfn.LET(_xlpm.inp,$B$272,_xlpm.p,$H$264,IF(OR(LEN(TRIM(_xlpm.inp))=0,LEN(TRIM(_xlpm.p))=0,_xlpm.p=0),"",_xlpm.p))</f>
        <v/>
      </c>
      <c r="C275" s="53"/>
      <c r="D275" s="6"/>
      <c r="E275" s="6"/>
      <c r="F275" s="6">
        <v>721</v>
      </c>
      <c r="G275" s="6" t="s">
        <v>15</v>
      </c>
      <c r="H275" s="6" t="s">
        <v>4673</v>
      </c>
    </row>
    <row r="276" spans="1:8" ht="18.75" customHeight="1" thickBot="1">
      <c r="A276" s="12"/>
      <c r="B276" s="54"/>
      <c r="C276" s="55"/>
      <c r="D276" s="6"/>
      <c r="E276" s="6"/>
      <c r="F276" s="6">
        <v>721</v>
      </c>
      <c r="G276" s="6" t="s">
        <v>15</v>
      </c>
      <c r="H276" s="6" t="s">
        <v>4673</v>
      </c>
    </row>
    <row r="277" spans="1:8" ht="58.5" customHeight="1" thickTop="1" thickBot="1">
      <c r="A277" s="8" t="s">
        <v>4588</v>
      </c>
      <c r="B277" s="56" t="s">
        <v>5243</v>
      </c>
      <c r="C277" s="73"/>
      <c r="D277" s="6"/>
      <c r="E277" s="6"/>
      <c r="F277" s="6">
        <v>722</v>
      </c>
      <c r="G277" s="6" t="s">
        <v>875</v>
      </c>
      <c r="H277" s="6" t="s">
        <v>5223</v>
      </c>
    </row>
    <row r="278" spans="1:8" ht="18.75" customHeight="1">
      <c r="A278" s="9"/>
      <c r="B278" s="74"/>
      <c r="C278" s="75"/>
      <c r="D278" s="6"/>
      <c r="E278" s="6"/>
      <c r="F278" s="6">
        <v>722</v>
      </c>
      <c r="G278" s="6" t="s">
        <v>875</v>
      </c>
      <c r="H278" s="6" t="s">
        <v>5223</v>
      </c>
    </row>
    <row r="279" spans="1:8" ht="18.75" customHeight="1">
      <c r="A279" s="10" t="s">
        <v>820</v>
      </c>
      <c r="B279" s="64" t="s">
        <v>4678</v>
      </c>
      <c r="C279" s="65"/>
      <c r="D279" s="6"/>
      <c r="E279" s="6"/>
      <c r="F279" s="6">
        <v>722</v>
      </c>
      <c r="G279" s="6" t="s">
        <v>875</v>
      </c>
      <c r="H279" s="6" t="s">
        <v>5223</v>
      </c>
    </row>
    <row r="280" spans="1:8" ht="18.75" customHeight="1">
      <c r="A280" s="10" t="s">
        <v>821</v>
      </c>
      <c r="B280" s="64" t="s">
        <v>4679</v>
      </c>
      <c r="C280" s="65"/>
      <c r="D280" s="6"/>
      <c r="E280" s="6"/>
      <c r="F280" s="6">
        <v>722</v>
      </c>
      <c r="G280" s="6" t="s">
        <v>875</v>
      </c>
      <c r="H280" s="6" t="s">
        <v>5223</v>
      </c>
    </row>
    <row r="281" spans="1:8" ht="18.75" customHeight="1">
      <c r="A281" s="10" t="s">
        <v>822</v>
      </c>
      <c r="B281" s="64" t="s">
        <v>4680</v>
      </c>
      <c r="C281" s="65"/>
      <c r="D281" s="6"/>
      <c r="E281" s="6"/>
      <c r="F281" s="6">
        <v>722</v>
      </c>
      <c r="G281" s="6" t="s">
        <v>875</v>
      </c>
      <c r="H281" s="6" t="s">
        <v>5223</v>
      </c>
    </row>
    <row r="282" spans="1:8" ht="18.75" customHeight="1">
      <c r="A282" s="10" t="s">
        <v>823</v>
      </c>
      <c r="B282" s="64" t="s">
        <v>5224</v>
      </c>
      <c r="C282" s="65"/>
      <c r="D282" s="6"/>
      <c r="E282" s="6"/>
      <c r="F282" s="6">
        <v>722</v>
      </c>
      <c r="G282" s="6" t="s">
        <v>875</v>
      </c>
      <c r="H282" s="6" t="s">
        <v>5223</v>
      </c>
    </row>
    <row r="283" spans="1:8" ht="18.75" customHeight="1">
      <c r="A283" s="10" t="s">
        <v>826</v>
      </c>
      <c r="B283" s="62" t="s">
        <v>5225</v>
      </c>
      <c r="C283" s="63"/>
      <c r="D283" s="6"/>
      <c r="E283" s="6"/>
      <c r="F283" s="6">
        <v>722</v>
      </c>
      <c r="G283" s="6" t="s">
        <v>875</v>
      </c>
      <c r="H283" s="6" t="s">
        <v>5223</v>
      </c>
    </row>
    <row r="284" spans="1:8" ht="18.75" customHeight="1" thickBot="1">
      <c r="A284" s="10"/>
      <c r="B284" s="66"/>
      <c r="C284" s="67"/>
      <c r="D284" s="6"/>
      <c r="E284" s="6"/>
      <c r="F284" s="6">
        <v>722</v>
      </c>
      <c r="G284" s="6" t="s">
        <v>875</v>
      </c>
      <c r="H284" s="6" t="s">
        <v>5223</v>
      </c>
    </row>
    <row r="285" spans="1:8" ht="18.75" customHeight="1" thickBot="1">
      <c r="A285" s="11" t="s">
        <v>3253</v>
      </c>
      <c r="B285" s="43"/>
      <c r="C285" s="7"/>
      <c r="D285" s="6"/>
      <c r="E285" s="6"/>
      <c r="F285" s="6">
        <v>722</v>
      </c>
      <c r="G285" s="6" t="s">
        <v>875</v>
      </c>
      <c r="H285" s="6" t="s">
        <v>5223</v>
      </c>
    </row>
    <row r="286" spans="1:8" ht="18.75" customHeight="1">
      <c r="A286" s="10" t="s">
        <v>3254</v>
      </c>
      <c r="B286" s="34" t="str">
        <f>_xlfn.LET(_xlpm.inp,$B$285,_xlpm.nInp,_xlfn.LET(_xlpm.raw,UPPER(TRIM($B$285)),_xlpm.clean,SUBSTITUTE(SUBSTITUTE(SUBSTITUTE(SUBSTITUTE(SUBSTITUTE(_xlpm.raw,"，",","),"、",","),"；",","),"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86" s="19"/>
      <c r="D286" s="6"/>
      <c r="E286" s="6"/>
      <c r="F286" s="6">
        <v>722</v>
      </c>
      <c r="G286" s="6" t="s">
        <v>875</v>
      </c>
      <c r="H286" s="6" t="s">
        <v>5223</v>
      </c>
    </row>
    <row r="287" spans="1:8" ht="18.75" customHeight="1">
      <c r="A287" s="10" t="s">
        <v>3255</v>
      </c>
      <c r="B287" s="35" t="str">
        <f>_xlfn.LET(_xlpm.inp,$B$285,_xlpm.nStd,_xlfn.LET(_xlpm.raw,UPPER(TRIM($G$277)),_xlpm.clean,SUBSTITUTE(SUBSTITUTE(SUBSTITUTE(SUBSTITUTE(SUBSTITUTE(_xlpm.raw,"，",","),"、",","),"；",","),"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87" s="18"/>
      <c r="D287" s="6"/>
      <c r="E287" s="6"/>
      <c r="F287" s="6">
        <v>722</v>
      </c>
      <c r="G287" s="6" t="s">
        <v>875</v>
      </c>
      <c r="H287" s="6" t="s">
        <v>5223</v>
      </c>
    </row>
    <row r="288" spans="1:8" ht="18.75" customHeight="1">
      <c r="A288" s="37" t="s">
        <v>3256</v>
      </c>
      <c r="B288" s="52" t="str">
        <f>_xlfn.LET(_xlpm.inp,$B$285,_xlpm.p,$H$277,IF(OR(LEN(TRIM(_xlpm.inp))=0,LEN(TRIM(_xlpm.p))=0,_xlpm.p=0),"",_xlpm.p))</f>
        <v/>
      </c>
      <c r="C288" s="53"/>
      <c r="D288" s="6"/>
      <c r="E288" s="6"/>
      <c r="F288" s="6">
        <v>722</v>
      </c>
      <c r="G288" s="6" t="s">
        <v>875</v>
      </c>
      <c r="H288" s="6" t="s">
        <v>5223</v>
      </c>
    </row>
    <row r="289" spans="1:8" ht="18.75" customHeight="1" thickBot="1">
      <c r="A289" s="12"/>
      <c r="B289" s="54"/>
      <c r="C289" s="55"/>
      <c r="D289" s="6"/>
      <c r="E289" s="6"/>
      <c r="F289" s="6">
        <v>722</v>
      </c>
      <c r="G289" s="6" t="s">
        <v>875</v>
      </c>
      <c r="H289" s="6" t="s">
        <v>5223</v>
      </c>
    </row>
    <row r="290" spans="1:8" ht="58.5" customHeight="1" thickTop="1" thickBot="1">
      <c r="A290" s="8" t="s">
        <v>4589</v>
      </c>
      <c r="B290" s="56" t="s">
        <v>4681</v>
      </c>
      <c r="C290" s="73"/>
      <c r="D290" s="6"/>
      <c r="E290" s="6"/>
      <c r="F290" s="6">
        <v>723</v>
      </c>
      <c r="G290" s="6" t="s">
        <v>17</v>
      </c>
      <c r="H290" s="6" t="s">
        <v>4682</v>
      </c>
    </row>
    <row r="291" spans="1:8" ht="18.75" customHeight="1">
      <c r="A291" s="9"/>
      <c r="B291" s="74"/>
      <c r="C291" s="75"/>
      <c r="D291" s="6"/>
      <c r="E291" s="6"/>
      <c r="F291" s="6">
        <v>723</v>
      </c>
      <c r="G291" s="6" t="s">
        <v>17</v>
      </c>
      <c r="H291" s="6" t="s">
        <v>4682</v>
      </c>
    </row>
    <row r="292" spans="1:8" ht="18.75" customHeight="1">
      <c r="A292" s="10" t="s">
        <v>820</v>
      </c>
      <c r="B292" s="64" t="s">
        <v>4683</v>
      </c>
      <c r="C292" s="65"/>
      <c r="D292" s="6"/>
      <c r="E292" s="6"/>
      <c r="F292" s="6">
        <v>723</v>
      </c>
      <c r="G292" s="6" t="s">
        <v>17</v>
      </c>
      <c r="H292" s="6" t="s">
        <v>4682</v>
      </c>
    </row>
    <row r="293" spans="1:8" ht="18.75" customHeight="1">
      <c r="A293" s="10" t="s">
        <v>821</v>
      </c>
      <c r="B293" s="64" t="s">
        <v>4684</v>
      </c>
      <c r="C293" s="65"/>
      <c r="D293" s="6"/>
      <c r="E293" s="6"/>
      <c r="F293" s="6">
        <v>723</v>
      </c>
      <c r="G293" s="6" t="s">
        <v>17</v>
      </c>
      <c r="H293" s="6" t="s">
        <v>4682</v>
      </c>
    </row>
    <row r="294" spans="1:8" ht="18.75" customHeight="1">
      <c r="A294" s="10" t="s">
        <v>822</v>
      </c>
      <c r="B294" s="64" t="s">
        <v>4685</v>
      </c>
      <c r="C294" s="65"/>
      <c r="D294" s="6"/>
      <c r="E294" s="6"/>
      <c r="F294" s="6">
        <v>723</v>
      </c>
      <c r="G294" s="6" t="s">
        <v>17</v>
      </c>
      <c r="H294" s="6" t="s">
        <v>4682</v>
      </c>
    </row>
    <row r="295" spans="1:8" ht="18.75" customHeight="1">
      <c r="A295" s="10" t="s">
        <v>823</v>
      </c>
      <c r="B295" s="64" t="s">
        <v>4686</v>
      </c>
      <c r="C295" s="65"/>
      <c r="D295" s="6"/>
      <c r="E295" s="6"/>
      <c r="F295" s="6">
        <v>723</v>
      </c>
      <c r="G295" s="6" t="s">
        <v>17</v>
      </c>
      <c r="H295" s="6" t="s">
        <v>4682</v>
      </c>
    </row>
    <row r="296" spans="1:8" ht="18.75" customHeight="1">
      <c r="A296" s="10"/>
      <c r="B296" s="62"/>
      <c r="C296" s="63"/>
      <c r="D296" s="6"/>
      <c r="E296" s="6"/>
      <c r="F296" s="6">
        <v>723</v>
      </c>
      <c r="G296" s="6" t="s">
        <v>17</v>
      </c>
      <c r="H296" s="6" t="s">
        <v>4682</v>
      </c>
    </row>
    <row r="297" spans="1:8" ht="18.75" customHeight="1" thickBot="1">
      <c r="A297" s="10"/>
      <c r="B297" s="66"/>
      <c r="C297" s="67"/>
      <c r="D297" s="6"/>
      <c r="E297" s="6"/>
      <c r="F297" s="6">
        <v>723</v>
      </c>
      <c r="G297" s="6" t="s">
        <v>17</v>
      </c>
      <c r="H297" s="6" t="s">
        <v>4682</v>
      </c>
    </row>
    <row r="298" spans="1:8" ht="18.75" customHeight="1" thickBot="1">
      <c r="A298" s="11" t="s">
        <v>3253</v>
      </c>
      <c r="B298" s="25"/>
      <c r="C298" s="7"/>
      <c r="D298" s="6"/>
      <c r="E298" s="6"/>
      <c r="F298" s="6">
        <v>723</v>
      </c>
      <c r="G298" s="6" t="s">
        <v>17</v>
      </c>
      <c r="H298" s="6" t="s">
        <v>4682</v>
      </c>
    </row>
    <row r="299" spans="1:8" ht="18.75" customHeight="1">
      <c r="A299" s="10" t="s">
        <v>3254</v>
      </c>
      <c r="B299" s="34" t="str">
        <f>_xlfn.LET(_xlpm.inp,$B$298,_xlpm.nInp,_xlfn.LET(_xlpm.raw,UPPER(TRIM($B$298)),_xlpm.clean,SUBSTITUTE(SUBSTITUTE(SUBSTITUTE(SUBSTITUTE(SUBSTITUTE(_xlpm.raw,"，",","),"、",","),"；",","),"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99" s="19"/>
      <c r="D299" s="6"/>
      <c r="E299" s="6"/>
      <c r="F299" s="6">
        <v>723</v>
      </c>
      <c r="G299" s="6" t="s">
        <v>17</v>
      </c>
      <c r="H299" s="6" t="s">
        <v>4682</v>
      </c>
    </row>
    <row r="300" spans="1:8" ht="18.75" customHeight="1">
      <c r="A300" s="10" t="s">
        <v>3255</v>
      </c>
      <c r="B300" s="35" t="str">
        <f>_xlfn.LET(_xlpm.inp,$B$298,_xlpm.nStd,_xlfn.LET(_xlpm.raw,UPPER(TRIM($G$290)),_xlpm.clean,SUBSTITUTE(SUBSTITUTE(SUBSTITUTE(SUBSTITUTE(SUBSTITUTE(_xlpm.raw,"，",","),"、",","),"；",","),"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00" s="18"/>
      <c r="D300" s="6"/>
      <c r="E300" s="6"/>
      <c r="F300" s="6">
        <v>723</v>
      </c>
      <c r="G300" s="6" t="s">
        <v>17</v>
      </c>
      <c r="H300" s="6" t="s">
        <v>4682</v>
      </c>
    </row>
    <row r="301" spans="1:8" ht="18.75" customHeight="1">
      <c r="A301" s="37" t="s">
        <v>3256</v>
      </c>
      <c r="B301" s="52" t="str">
        <f>_xlfn.LET(_xlpm.inp,$B$298,_xlpm.p,$H$290,IF(OR(LEN(TRIM(_xlpm.inp))=0,LEN(TRIM(_xlpm.p))=0,_xlpm.p=0),"",_xlpm.p))</f>
        <v/>
      </c>
      <c r="C301" s="53"/>
      <c r="D301" s="6"/>
      <c r="E301" s="6"/>
      <c r="F301" s="6">
        <v>723</v>
      </c>
      <c r="G301" s="6" t="s">
        <v>17</v>
      </c>
      <c r="H301" s="6" t="s">
        <v>4682</v>
      </c>
    </row>
    <row r="302" spans="1:8" ht="18.75" customHeight="1" thickBot="1">
      <c r="A302" s="12"/>
      <c r="B302" s="54"/>
      <c r="C302" s="55"/>
      <c r="D302" s="6"/>
      <c r="E302" s="6"/>
      <c r="F302" s="6">
        <v>723</v>
      </c>
      <c r="G302" s="6" t="s">
        <v>17</v>
      </c>
      <c r="H302" s="6" t="s">
        <v>4682</v>
      </c>
    </row>
    <row r="303" spans="1:8" ht="58.5" customHeight="1" thickTop="1" thickBot="1">
      <c r="A303" s="8" t="s">
        <v>4590</v>
      </c>
      <c r="B303" s="56" t="s">
        <v>4687</v>
      </c>
      <c r="C303" s="73"/>
      <c r="D303" s="6"/>
      <c r="E303" s="6"/>
      <c r="F303" s="6">
        <v>724</v>
      </c>
      <c r="G303" s="6" t="s">
        <v>15</v>
      </c>
      <c r="H303" s="6" t="s">
        <v>4688</v>
      </c>
    </row>
    <row r="304" spans="1:8" ht="18.75" customHeight="1">
      <c r="A304" s="9"/>
      <c r="B304" s="74"/>
      <c r="C304" s="75"/>
      <c r="D304" s="6"/>
      <c r="E304" s="6"/>
      <c r="F304" s="6">
        <v>724</v>
      </c>
      <c r="G304" s="6" t="s">
        <v>15</v>
      </c>
      <c r="H304" s="6" t="s">
        <v>4688</v>
      </c>
    </row>
    <row r="305" spans="1:8" ht="18.75" customHeight="1">
      <c r="A305" s="10" t="s">
        <v>820</v>
      </c>
      <c r="B305" s="64" t="s">
        <v>4689</v>
      </c>
      <c r="C305" s="65"/>
      <c r="D305" s="6"/>
      <c r="E305" s="6"/>
      <c r="F305" s="6">
        <v>724</v>
      </c>
      <c r="G305" s="6" t="s">
        <v>15</v>
      </c>
      <c r="H305" s="6" t="s">
        <v>4688</v>
      </c>
    </row>
    <row r="306" spans="1:8" ht="18.75" customHeight="1">
      <c r="A306" s="10" t="s">
        <v>821</v>
      </c>
      <c r="B306" s="64" t="s">
        <v>4690</v>
      </c>
      <c r="C306" s="65"/>
      <c r="D306" s="6"/>
      <c r="E306" s="6"/>
      <c r="F306" s="6">
        <v>724</v>
      </c>
      <c r="G306" s="6" t="s">
        <v>15</v>
      </c>
      <c r="H306" s="6" t="s">
        <v>4688</v>
      </c>
    </row>
    <row r="307" spans="1:8" ht="18.75" customHeight="1">
      <c r="A307" s="10" t="s">
        <v>822</v>
      </c>
      <c r="B307" s="64" t="s">
        <v>4691</v>
      </c>
      <c r="C307" s="65"/>
      <c r="D307" s="6"/>
      <c r="E307" s="6"/>
      <c r="F307" s="6">
        <v>724</v>
      </c>
      <c r="G307" s="6" t="s">
        <v>15</v>
      </c>
      <c r="H307" s="6" t="s">
        <v>4688</v>
      </c>
    </row>
    <row r="308" spans="1:8" ht="18.75" customHeight="1">
      <c r="A308" s="10" t="s">
        <v>823</v>
      </c>
      <c r="B308" s="64" t="s">
        <v>4692</v>
      </c>
      <c r="C308" s="65"/>
      <c r="D308" s="6"/>
      <c r="E308" s="6"/>
      <c r="F308" s="6">
        <v>724</v>
      </c>
      <c r="G308" s="6" t="s">
        <v>15</v>
      </c>
      <c r="H308" s="6" t="s">
        <v>4688</v>
      </c>
    </row>
    <row r="309" spans="1:8" ht="18.75" customHeight="1">
      <c r="A309" s="10"/>
      <c r="B309" s="62"/>
      <c r="C309" s="63"/>
      <c r="D309" s="6"/>
      <c r="E309" s="6"/>
      <c r="F309" s="6">
        <v>724</v>
      </c>
      <c r="G309" s="6" t="s">
        <v>15</v>
      </c>
      <c r="H309" s="6" t="s">
        <v>4688</v>
      </c>
    </row>
    <row r="310" spans="1:8" ht="18.75" customHeight="1" thickBot="1">
      <c r="A310" s="10"/>
      <c r="B310" s="66"/>
      <c r="C310" s="67"/>
      <c r="D310" s="6"/>
      <c r="E310" s="6"/>
      <c r="F310" s="6">
        <v>724</v>
      </c>
      <c r="G310" s="6" t="s">
        <v>15</v>
      </c>
      <c r="H310" s="6" t="s">
        <v>4688</v>
      </c>
    </row>
    <row r="311" spans="1:8" ht="18.75" customHeight="1" thickBot="1">
      <c r="A311" s="11" t="s">
        <v>3253</v>
      </c>
      <c r="B311" s="25"/>
      <c r="C311" s="7"/>
      <c r="D311" s="6"/>
      <c r="E311" s="6"/>
      <c r="F311" s="6">
        <v>724</v>
      </c>
      <c r="G311" s="6" t="s">
        <v>15</v>
      </c>
      <c r="H311" s="6" t="s">
        <v>4688</v>
      </c>
    </row>
    <row r="312" spans="1:8" ht="18.75" customHeight="1">
      <c r="A312" s="10" t="s">
        <v>3254</v>
      </c>
      <c r="B312" s="34" t="str">
        <f>_xlfn.LET(_xlpm.inp,$B$311,_xlpm.nInp,_xlfn.LET(_xlpm.raw,UPPER(TRIM($B$311)),_xlpm.clean,SUBSTITUTE(SUBSTITUTE(SUBSTITUTE(SUBSTITUTE(SUBSTITUTE(_xlpm.raw,"，",","),"、",","),"；",","),"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12" s="19"/>
      <c r="D312" s="6"/>
      <c r="E312" s="6"/>
      <c r="F312" s="6">
        <v>724</v>
      </c>
      <c r="G312" s="6" t="s">
        <v>15</v>
      </c>
      <c r="H312" s="6" t="s">
        <v>4688</v>
      </c>
    </row>
    <row r="313" spans="1:8" ht="18.75" customHeight="1">
      <c r="A313" s="10" t="s">
        <v>3255</v>
      </c>
      <c r="B313" s="35" t="str">
        <f>_xlfn.LET(_xlpm.inp,$B$311,_xlpm.nStd,_xlfn.LET(_xlpm.raw,UPPER(TRIM($G$303)),_xlpm.clean,SUBSTITUTE(SUBSTITUTE(SUBSTITUTE(SUBSTITUTE(SUBSTITUTE(_xlpm.raw,"，",","),"、",","),"；",","),"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13" s="18"/>
      <c r="D313" s="6"/>
      <c r="E313" s="6"/>
      <c r="F313" s="6">
        <v>724</v>
      </c>
      <c r="G313" s="6" t="s">
        <v>15</v>
      </c>
      <c r="H313" s="6" t="s">
        <v>4688</v>
      </c>
    </row>
    <row r="314" spans="1:8" ht="18.75" customHeight="1">
      <c r="A314" s="37" t="s">
        <v>3256</v>
      </c>
      <c r="B314" s="52" t="str">
        <f>_xlfn.LET(_xlpm.inp,$B$311,_xlpm.p,$H$303,IF(OR(LEN(TRIM(_xlpm.inp))=0,LEN(TRIM(_xlpm.p))=0,_xlpm.p=0),"",_xlpm.p))</f>
        <v/>
      </c>
      <c r="C314" s="53"/>
      <c r="D314" s="6"/>
      <c r="E314" s="6"/>
      <c r="F314" s="6">
        <v>724</v>
      </c>
      <c r="G314" s="6" t="s">
        <v>15</v>
      </c>
      <c r="H314" s="6" t="s">
        <v>4688</v>
      </c>
    </row>
    <row r="315" spans="1:8" ht="18.75" customHeight="1" thickBot="1">
      <c r="A315" s="12"/>
      <c r="B315" s="54"/>
      <c r="C315" s="55"/>
      <c r="D315" s="6"/>
      <c r="E315" s="6"/>
      <c r="F315" s="6">
        <v>724</v>
      </c>
      <c r="G315" s="6" t="s">
        <v>15</v>
      </c>
      <c r="H315" s="6" t="s">
        <v>4688</v>
      </c>
    </row>
    <row r="316" spans="1:8" ht="58.5" customHeight="1" thickTop="1" thickBot="1">
      <c r="A316" s="8" t="s">
        <v>4591</v>
      </c>
      <c r="B316" s="56" t="s">
        <v>5244</v>
      </c>
      <c r="C316" s="73"/>
      <c r="D316" s="6"/>
      <c r="E316" s="6"/>
      <c r="F316" s="6">
        <v>725</v>
      </c>
      <c r="G316" s="6"/>
      <c r="H316" s="6"/>
    </row>
    <row r="317" spans="1:8" ht="18.75" customHeight="1">
      <c r="A317" s="9"/>
      <c r="B317" s="74"/>
      <c r="C317" s="75"/>
      <c r="D317" s="6"/>
      <c r="E317" s="6"/>
      <c r="F317" s="6">
        <v>725</v>
      </c>
      <c r="G317" s="6"/>
      <c r="H317" s="6"/>
    </row>
    <row r="318" spans="1:8" ht="18.75" customHeight="1">
      <c r="A318" s="10"/>
      <c r="B318" s="64"/>
      <c r="C318" s="65"/>
      <c r="D318" s="6"/>
      <c r="E318" s="6"/>
      <c r="F318" s="6">
        <v>725</v>
      </c>
      <c r="G318" s="6"/>
      <c r="H318" s="6"/>
    </row>
    <row r="319" spans="1:8" ht="18.75" customHeight="1">
      <c r="A319" s="10"/>
      <c r="B319" s="64"/>
      <c r="C319" s="65"/>
      <c r="D319" s="6"/>
      <c r="E319" s="6"/>
      <c r="F319" s="6">
        <v>725</v>
      </c>
      <c r="G319" s="6"/>
      <c r="H319" s="6"/>
    </row>
    <row r="320" spans="1:8" ht="18.75" customHeight="1">
      <c r="A320" s="10"/>
      <c r="B320" s="64"/>
      <c r="C320" s="65"/>
      <c r="D320" s="6"/>
      <c r="E320" s="6"/>
      <c r="F320" s="6">
        <v>725</v>
      </c>
      <c r="G320" s="6"/>
      <c r="H320" s="6"/>
    </row>
    <row r="321" spans="1:8" ht="18.75" customHeight="1">
      <c r="A321" s="10"/>
      <c r="B321" s="64"/>
      <c r="C321" s="65"/>
      <c r="D321" s="6"/>
      <c r="E321" s="6"/>
      <c r="F321" s="6">
        <v>725</v>
      </c>
      <c r="G321" s="6"/>
      <c r="H321" s="6"/>
    </row>
    <row r="322" spans="1:8" ht="18.75" customHeight="1">
      <c r="A322" s="10"/>
      <c r="B322" s="62"/>
      <c r="C322" s="63"/>
      <c r="D322" s="6"/>
      <c r="E322" s="6"/>
      <c r="F322" s="6">
        <v>725</v>
      </c>
      <c r="G322" s="6"/>
      <c r="H322" s="6"/>
    </row>
    <row r="323" spans="1:8" ht="18.75" customHeight="1" thickBot="1">
      <c r="A323" s="10"/>
      <c r="B323" s="66"/>
      <c r="C323" s="67"/>
      <c r="D323" s="6"/>
      <c r="E323" s="6"/>
      <c r="F323" s="6">
        <v>725</v>
      </c>
      <c r="G323" s="6"/>
      <c r="H323" s="6"/>
    </row>
    <row r="324" spans="1:8" ht="18.75" customHeight="1" thickBot="1">
      <c r="A324" s="11" t="s">
        <v>3253</v>
      </c>
      <c r="B324" s="25"/>
      <c r="C324" s="7"/>
      <c r="D324" s="6"/>
      <c r="E324" s="6"/>
      <c r="F324" s="6">
        <v>725</v>
      </c>
      <c r="G324" s="6"/>
      <c r="H324" s="6"/>
    </row>
    <row r="325" spans="1:8" ht="18.75" customHeight="1">
      <c r="A325" s="10" t="s">
        <v>3254</v>
      </c>
      <c r="B325" s="34" t="str">
        <f>_xlfn.LET(_xlpm.inp,$B$324,_xlpm.nInp,_xlfn.LET(_xlpm.raw,UPPER(TRIM($B$324)),_xlpm.clean,SUBSTITUTE(SUBSTITUTE(SUBSTITUTE(SUBSTITUTE(SUBSTITUTE(_xlpm.raw,"，",","),"、",","),"；",","),"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25" s="19"/>
      <c r="D325" s="6"/>
      <c r="E325" s="6"/>
      <c r="F325" s="6">
        <v>725</v>
      </c>
      <c r="G325" s="6"/>
      <c r="H325" s="6"/>
    </row>
    <row r="326" spans="1:8" ht="18.75" customHeight="1">
      <c r="A326" s="10" t="s">
        <v>3255</v>
      </c>
      <c r="B326" s="35" t="str">
        <f>_xlfn.LET(_xlpm.inp,$B$324,_xlpm.nStd,_xlfn.LET(_xlpm.raw,UPPER(TRIM($G$316)),_xlpm.clean,SUBSTITUTE(SUBSTITUTE(SUBSTITUTE(SUBSTITUTE(SUBSTITUTE(_xlpm.raw,"，",","),"、",","),"；",","),"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26" s="18"/>
      <c r="D326" s="6"/>
      <c r="E326" s="6"/>
      <c r="F326" s="6">
        <v>725</v>
      </c>
      <c r="G326" s="6"/>
      <c r="H326" s="6"/>
    </row>
    <row r="327" spans="1:8" ht="18.75" customHeight="1">
      <c r="A327" s="37" t="s">
        <v>3256</v>
      </c>
      <c r="B327" s="52" t="str">
        <f>_xlfn.LET(_xlpm.inp,$B$324,_xlpm.p,$H$316,IF(OR(LEN(TRIM(_xlpm.inp))=0,LEN(TRIM(_xlpm.p))=0,_xlpm.p=0),"",_xlpm.p))</f>
        <v/>
      </c>
      <c r="C327" s="53"/>
      <c r="D327" s="6"/>
      <c r="E327" s="6"/>
      <c r="F327" s="6">
        <v>725</v>
      </c>
      <c r="G327" s="6"/>
      <c r="H327" s="6"/>
    </row>
    <row r="328" spans="1:8" ht="18.75" customHeight="1" thickBot="1">
      <c r="A328" s="12"/>
      <c r="B328" s="54"/>
      <c r="C328" s="55"/>
      <c r="D328" s="6"/>
      <c r="E328" s="6"/>
      <c r="F328" s="6">
        <v>725</v>
      </c>
      <c r="G328" s="6"/>
      <c r="H328" s="6"/>
    </row>
    <row r="329" spans="1:8" ht="58.5" customHeight="1" thickTop="1" thickBot="1">
      <c r="A329" s="8" t="s">
        <v>4592</v>
      </c>
      <c r="B329" s="56" t="s">
        <v>5245</v>
      </c>
      <c r="C329" s="73"/>
      <c r="D329" s="6"/>
      <c r="E329" s="6"/>
      <c r="F329" s="6">
        <v>726</v>
      </c>
      <c r="G329" s="6"/>
      <c r="H329" s="6"/>
    </row>
    <row r="330" spans="1:8" ht="18.75" customHeight="1">
      <c r="A330" s="9"/>
      <c r="B330" s="74"/>
      <c r="C330" s="75"/>
      <c r="D330" s="6"/>
      <c r="E330" s="6"/>
      <c r="F330" s="6">
        <v>726</v>
      </c>
      <c r="G330" s="6"/>
      <c r="H330" s="6"/>
    </row>
    <row r="331" spans="1:8" ht="18.75" customHeight="1">
      <c r="A331" s="10"/>
      <c r="B331" s="64"/>
      <c r="C331" s="65"/>
      <c r="D331" s="6"/>
      <c r="E331" s="6"/>
      <c r="F331" s="6">
        <v>726</v>
      </c>
      <c r="G331" s="6"/>
      <c r="H331" s="6"/>
    </row>
    <row r="332" spans="1:8" ht="18.75" customHeight="1">
      <c r="A332" s="10"/>
      <c r="B332" s="64"/>
      <c r="C332" s="65"/>
      <c r="D332" s="6"/>
      <c r="E332" s="6"/>
      <c r="F332" s="6">
        <v>726</v>
      </c>
      <c r="G332" s="6"/>
      <c r="H332" s="6"/>
    </row>
    <row r="333" spans="1:8" ht="18.75" customHeight="1">
      <c r="A333" s="10"/>
      <c r="B333" s="64"/>
      <c r="C333" s="65"/>
      <c r="D333" s="6"/>
      <c r="E333" s="6"/>
      <c r="F333" s="6">
        <v>726</v>
      </c>
      <c r="G333" s="6"/>
      <c r="H333" s="6"/>
    </row>
    <row r="334" spans="1:8" ht="18.75" customHeight="1">
      <c r="A334" s="10"/>
      <c r="B334" s="64"/>
      <c r="C334" s="65"/>
      <c r="D334" s="6"/>
      <c r="E334" s="6"/>
      <c r="F334" s="6">
        <v>726</v>
      </c>
      <c r="G334" s="6"/>
      <c r="H334" s="6"/>
    </row>
    <row r="335" spans="1:8" ht="18.75" customHeight="1">
      <c r="A335" s="10"/>
      <c r="B335" s="62"/>
      <c r="C335" s="63"/>
      <c r="D335" s="6"/>
      <c r="E335" s="6"/>
      <c r="F335" s="6">
        <v>726</v>
      </c>
      <c r="G335" s="6"/>
      <c r="H335" s="6"/>
    </row>
    <row r="336" spans="1:8" ht="18.75" customHeight="1" thickBot="1">
      <c r="A336" s="10"/>
      <c r="B336" s="66"/>
      <c r="C336" s="67"/>
      <c r="D336" s="6"/>
      <c r="E336" s="6"/>
      <c r="F336" s="6">
        <v>726</v>
      </c>
      <c r="G336" s="6"/>
      <c r="H336" s="6"/>
    </row>
    <row r="337" spans="1:8" ht="18.75" customHeight="1" thickBot="1">
      <c r="A337" s="11" t="s">
        <v>3253</v>
      </c>
      <c r="B337" s="25"/>
      <c r="C337" s="7"/>
      <c r="D337" s="6"/>
      <c r="E337" s="6"/>
      <c r="F337" s="6">
        <v>726</v>
      </c>
      <c r="G337" s="6"/>
      <c r="H337" s="6"/>
    </row>
    <row r="338" spans="1:8" ht="18.75" customHeight="1">
      <c r="A338" s="10" t="s">
        <v>3254</v>
      </c>
      <c r="B338" s="34" t="str">
        <f>_xlfn.LET(_xlpm.inp,$B$337,_xlpm.nInp,_xlfn.LET(_xlpm.raw,UPPER(TRIM($B$337)),_xlpm.clean,SUBSTITUTE(SUBSTITUTE(SUBSTITUTE(SUBSTITUTE(SUBSTITUTE(_xlpm.raw,"，",","),"、",","),"；",","),"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38" s="19"/>
      <c r="D338" s="6"/>
      <c r="E338" s="6"/>
      <c r="F338" s="6">
        <v>726</v>
      </c>
      <c r="G338" s="6"/>
      <c r="H338" s="6"/>
    </row>
    <row r="339" spans="1:8" ht="18.75" customHeight="1">
      <c r="A339" s="10" t="s">
        <v>3255</v>
      </c>
      <c r="B339" s="35" t="str">
        <f>_xlfn.LET(_xlpm.inp,$B$337,_xlpm.nStd,_xlfn.LET(_xlpm.raw,UPPER(TRIM($G$329)),_xlpm.clean,SUBSTITUTE(SUBSTITUTE(SUBSTITUTE(SUBSTITUTE(SUBSTITUTE(_xlpm.raw,"，",","),"、",","),"；",","),"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39" s="18"/>
      <c r="D339" s="6"/>
      <c r="E339" s="6"/>
      <c r="F339" s="6">
        <v>726</v>
      </c>
      <c r="G339" s="6"/>
      <c r="H339" s="6"/>
    </row>
    <row r="340" spans="1:8" ht="18.75" customHeight="1">
      <c r="A340" s="37" t="s">
        <v>3256</v>
      </c>
      <c r="B340" s="52" t="str">
        <f>_xlfn.LET(_xlpm.inp,$B$337,_xlpm.p,$H$329,IF(OR(LEN(TRIM(_xlpm.inp))=0,LEN(TRIM(_xlpm.p))=0,_xlpm.p=0),"",_xlpm.p))</f>
        <v/>
      </c>
      <c r="C340" s="53"/>
      <c r="D340" s="6"/>
      <c r="E340" s="6"/>
      <c r="F340" s="6">
        <v>726</v>
      </c>
      <c r="G340" s="6"/>
      <c r="H340" s="6"/>
    </row>
    <row r="341" spans="1:8" ht="18.75" customHeight="1" thickBot="1">
      <c r="A341" s="12"/>
      <c r="B341" s="54"/>
      <c r="C341" s="55"/>
      <c r="D341" s="6"/>
      <c r="E341" s="6"/>
      <c r="F341" s="6">
        <v>726</v>
      </c>
      <c r="G341" s="6"/>
      <c r="H341" s="6"/>
    </row>
    <row r="342" spans="1:8" ht="58.5" customHeight="1" thickTop="1" thickBot="1">
      <c r="A342" s="8" t="s">
        <v>4593</v>
      </c>
      <c r="B342" s="56" t="s">
        <v>4693</v>
      </c>
      <c r="C342" s="73"/>
      <c r="D342" s="6"/>
      <c r="E342" s="6"/>
      <c r="F342" s="6">
        <v>727</v>
      </c>
      <c r="G342" s="6" t="s">
        <v>5226</v>
      </c>
      <c r="H342" s="6" t="s">
        <v>5227</v>
      </c>
    </row>
    <row r="343" spans="1:8" ht="18.75" customHeight="1">
      <c r="A343" s="9"/>
      <c r="B343" s="74"/>
      <c r="C343" s="75"/>
      <c r="D343" s="6"/>
      <c r="E343" s="6"/>
      <c r="F343" s="6">
        <v>727</v>
      </c>
      <c r="G343" s="6" t="s">
        <v>5226</v>
      </c>
      <c r="H343" s="6" t="s">
        <v>5227</v>
      </c>
    </row>
    <row r="344" spans="1:8" ht="18.75" customHeight="1">
      <c r="A344" s="10" t="s">
        <v>820</v>
      </c>
      <c r="B344" s="64" t="s">
        <v>4694</v>
      </c>
      <c r="C344" s="65"/>
      <c r="D344" s="6"/>
      <c r="E344" s="6"/>
      <c r="F344" s="6">
        <v>727</v>
      </c>
      <c r="G344" s="6" t="s">
        <v>5226</v>
      </c>
      <c r="H344" s="6" t="s">
        <v>5227</v>
      </c>
    </row>
    <row r="345" spans="1:8" ht="18.75" customHeight="1">
      <c r="A345" s="10" t="s">
        <v>821</v>
      </c>
      <c r="B345" s="64" t="s">
        <v>4695</v>
      </c>
      <c r="C345" s="65"/>
      <c r="D345" s="6"/>
      <c r="E345" s="6"/>
      <c r="F345" s="6">
        <v>727</v>
      </c>
      <c r="G345" s="6" t="s">
        <v>5226</v>
      </c>
      <c r="H345" s="6" t="s">
        <v>5227</v>
      </c>
    </row>
    <row r="346" spans="1:8" ht="18.75" customHeight="1">
      <c r="A346" s="10" t="s">
        <v>822</v>
      </c>
      <c r="B346" s="64" t="s">
        <v>4696</v>
      </c>
      <c r="C346" s="65"/>
      <c r="D346" s="6"/>
      <c r="E346" s="6"/>
      <c r="F346" s="6">
        <v>727</v>
      </c>
      <c r="G346" s="6" t="s">
        <v>5226</v>
      </c>
      <c r="H346" s="6" t="s">
        <v>5227</v>
      </c>
    </row>
    <row r="347" spans="1:8" ht="18.75" customHeight="1">
      <c r="A347" s="10" t="s">
        <v>823</v>
      </c>
      <c r="B347" s="64" t="s">
        <v>4697</v>
      </c>
      <c r="C347" s="65"/>
      <c r="D347" s="6"/>
      <c r="E347" s="6"/>
      <c r="F347" s="6">
        <v>727</v>
      </c>
      <c r="G347" s="6" t="s">
        <v>5226</v>
      </c>
      <c r="H347" s="6" t="s">
        <v>5227</v>
      </c>
    </row>
    <row r="348" spans="1:8" ht="18.75" customHeight="1">
      <c r="A348" s="10" t="s">
        <v>826</v>
      </c>
      <c r="B348" s="62" t="s">
        <v>4698</v>
      </c>
      <c r="C348" s="63"/>
      <c r="D348" s="6"/>
      <c r="E348" s="6"/>
      <c r="F348" s="6">
        <v>727</v>
      </c>
      <c r="G348" s="6" t="s">
        <v>5226</v>
      </c>
      <c r="H348" s="6" t="s">
        <v>5227</v>
      </c>
    </row>
    <row r="349" spans="1:8" ht="18.75" customHeight="1" thickBot="1">
      <c r="A349" s="10" t="s">
        <v>4699</v>
      </c>
      <c r="B349" s="66" t="s">
        <v>5229</v>
      </c>
      <c r="C349" s="67"/>
      <c r="D349" s="6"/>
      <c r="E349" s="6"/>
      <c r="F349" s="6">
        <v>727</v>
      </c>
      <c r="G349" s="6" t="s">
        <v>5226</v>
      </c>
      <c r="H349" s="6" t="s">
        <v>5227</v>
      </c>
    </row>
    <row r="350" spans="1:8" ht="18.75" customHeight="1" thickBot="1">
      <c r="A350" s="11" t="s">
        <v>3253</v>
      </c>
      <c r="B350" s="43"/>
      <c r="C350" s="7"/>
      <c r="D350" s="6"/>
      <c r="E350" s="6"/>
      <c r="F350" s="6">
        <v>727</v>
      </c>
      <c r="G350" s="6" t="s">
        <v>5226</v>
      </c>
      <c r="H350" s="6" t="s">
        <v>5227</v>
      </c>
    </row>
    <row r="351" spans="1:8" ht="18.75" customHeight="1">
      <c r="A351" s="10" t="s">
        <v>3254</v>
      </c>
      <c r="B351" s="34" t="str">
        <f>_xlfn.LET(_xlpm.inp,$B$350,_xlpm.nInp,_xlfn.LET(_xlpm.raw,UPPER(TRIM($B$350)),_xlpm.clean,SUBSTITUTE(SUBSTITUTE(SUBSTITUTE(SUBSTITUTE(SUBSTITUTE(_xlpm.raw,"，",","),"、",","),"；",","),"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51" s="19"/>
      <c r="D351" s="6"/>
      <c r="E351" s="6"/>
      <c r="F351" s="6">
        <v>727</v>
      </c>
      <c r="G351" s="6" t="s">
        <v>5226</v>
      </c>
      <c r="H351" s="6" t="s">
        <v>5227</v>
      </c>
    </row>
    <row r="352" spans="1:8" ht="18.75" customHeight="1">
      <c r="A352" s="10" t="s">
        <v>3255</v>
      </c>
      <c r="B352" s="35" t="str">
        <f>_xlfn.LET(_xlpm.inp,$B$350,_xlpm.nStd,_xlfn.LET(_xlpm.raw,UPPER(TRIM($G$342)),_xlpm.clean,SUBSTITUTE(SUBSTITUTE(SUBSTITUTE(SUBSTITUTE(SUBSTITUTE(_xlpm.raw,"，",","),"、",","),"；",","),"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52" s="18"/>
      <c r="D352" s="6"/>
      <c r="E352" s="6"/>
      <c r="F352" s="6">
        <v>727</v>
      </c>
      <c r="G352" s="6" t="s">
        <v>5226</v>
      </c>
      <c r="H352" s="6" t="s">
        <v>5227</v>
      </c>
    </row>
    <row r="353" spans="1:8" ht="18.75" customHeight="1">
      <c r="A353" s="37" t="s">
        <v>3256</v>
      </c>
      <c r="B353" s="52" t="str">
        <f>_xlfn.LET(_xlpm.inp,$B$350,_xlpm.p,$H$342,IF(OR(LEN(TRIM(_xlpm.inp))=0,LEN(TRIM(_xlpm.p))=0,_xlpm.p=0),"",_xlpm.p))</f>
        <v/>
      </c>
      <c r="C353" s="53"/>
      <c r="D353" s="6"/>
      <c r="E353" s="6"/>
      <c r="F353" s="6">
        <v>727</v>
      </c>
      <c r="G353" s="6" t="s">
        <v>5226</v>
      </c>
      <c r="H353" s="6" t="s">
        <v>5227</v>
      </c>
    </row>
    <row r="354" spans="1:8" ht="18.75" customHeight="1" thickBot="1">
      <c r="A354" s="12"/>
      <c r="B354" s="54"/>
      <c r="C354" s="55"/>
      <c r="D354" s="6"/>
      <c r="E354" s="6"/>
      <c r="F354" s="6">
        <v>727</v>
      </c>
      <c r="G354" s="6" t="s">
        <v>5226</v>
      </c>
      <c r="H354" s="6" t="s">
        <v>5227</v>
      </c>
    </row>
    <row r="355" spans="1:8" ht="58.5" customHeight="1" thickTop="1" thickBot="1">
      <c r="A355" s="8" t="s">
        <v>4594</v>
      </c>
      <c r="B355" s="56" t="s">
        <v>4700</v>
      </c>
      <c r="C355" s="73"/>
      <c r="D355" s="6"/>
      <c r="E355" s="6"/>
      <c r="F355" s="6">
        <v>728</v>
      </c>
      <c r="G355" s="6" t="s">
        <v>14</v>
      </c>
      <c r="H355" s="6" t="s">
        <v>5246</v>
      </c>
    </row>
    <row r="356" spans="1:8" ht="18.75" customHeight="1">
      <c r="A356" s="9"/>
      <c r="B356" s="74"/>
      <c r="C356" s="75"/>
      <c r="D356" s="6"/>
      <c r="E356" s="6"/>
      <c r="F356" s="6">
        <v>728</v>
      </c>
      <c r="G356" s="6" t="s">
        <v>14</v>
      </c>
      <c r="H356" s="6" t="s">
        <v>5246</v>
      </c>
    </row>
    <row r="357" spans="1:8" ht="18.75" customHeight="1">
      <c r="A357" s="10" t="s">
        <v>820</v>
      </c>
      <c r="B357" s="64" t="s">
        <v>4701</v>
      </c>
      <c r="C357" s="65"/>
      <c r="D357" s="6"/>
      <c r="E357" s="6"/>
      <c r="F357" s="6">
        <v>728</v>
      </c>
      <c r="G357" s="6" t="s">
        <v>14</v>
      </c>
      <c r="H357" s="6" t="s">
        <v>5246</v>
      </c>
    </row>
    <row r="358" spans="1:8" ht="18.75" customHeight="1">
      <c r="A358" s="10" t="s">
        <v>821</v>
      </c>
      <c r="B358" s="64" t="s">
        <v>4702</v>
      </c>
      <c r="C358" s="65"/>
      <c r="D358" s="6"/>
      <c r="E358" s="6"/>
      <c r="F358" s="6">
        <v>728</v>
      </c>
      <c r="G358" s="6" t="s">
        <v>14</v>
      </c>
      <c r="H358" s="6" t="s">
        <v>5246</v>
      </c>
    </row>
    <row r="359" spans="1:8" ht="18.75" customHeight="1">
      <c r="A359" s="10" t="s">
        <v>822</v>
      </c>
      <c r="B359" s="64" t="s">
        <v>4703</v>
      </c>
      <c r="C359" s="65"/>
      <c r="D359" s="6"/>
      <c r="E359" s="6"/>
      <c r="F359" s="6">
        <v>728</v>
      </c>
      <c r="G359" s="6" t="s">
        <v>14</v>
      </c>
      <c r="H359" s="6" t="s">
        <v>5246</v>
      </c>
    </row>
    <row r="360" spans="1:8" ht="18.75" customHeight="1">
      <c r="A360" s="10" t="s">
        <v>823</v>
      </c>
      <c r="B360" s="64" t="s">
        <v>4704</v>
      </c>
      <c r="C360" s="65"/>
      <c r="D360" s="6"/>
      <c r="E360" s="6"/>
      <c r="F360" s="6">
        <v>728</v>
      </c>
      <c r="G360" s="6" t="s">
        <v>14</v>
      </c>
      <c r="H360" s="6" t="s">
        <v>5246</v>
      </c>
    </row>
    <row r="361" spans="1:8" ht="18.75" customHeight="1">
      <c r="A361" s="10"/>
      <c r="B361" s="62"/>
      <c r="C361" s="63"/>
      <c r="D361" s="6"/>
      <c r="E361" s="6"/>
      <c r="F361" s="6">
        <v>728</v>
      </c>
      <c r="G361" s="6" t="s">
        <v>14</v>
      </c>
      <c r="H361" s="6" t="s">
        <v>5246</v>
      </c>
    </row>
    <row r="362" spans="1:8" ht="18.75" customHeight="1" thickBot="1">
      <c r="A362" s="10"/>
      <c r="B362" s="66"/>
      <c r="C362" s="67"/>
      <c r="D362" s="6"/>
      <c r="E362" s="6"/>
      <c r="F362" s="6">
        <v>728</v>
      </c>
      <c r="G362" s="6" t="s">
        <v>14</v>
      </c>
      <c r="H362" s="6" t="s">
        <v>5246</v>
      </c>
    </row>
    <row r="363" spans="1:8" ht="18.75" customHeight="1" thickBot="1">
      <c r="A363" s="11" t="s">
        <v>3253</v>
      </c>
      <c r="B363" s="25"/>
      <c r="C363" s="7"/>
      <c r="D363" s="6"/>
      <c r="E363" s="6"/>
      <c r="F363" s="6">
        <v>728</v>
      </c>
      <c r="G363" s="6" t="s">
        <v>14</v>
      </c>
      <c r="H363" s="6" t="s">
        <v>5246</v>
      </c>
    </row>
    <row r="364" spans="1:8" ht="18.75" customHeight="1">
      <c r="A364" s="10" t="s">
        <v>3254</v>
      </c>
      <c r="B364" s="34" t="str">
        <f>_xlfn.LET(_xlpm.inp,$B$363,_xlpm.nInp,_xlfn.LET(_xlpm.raw,UPPER(TRIM($B$363)),_xlpm.clean,SUBSTITUTE(SUBSTITUTE(SUBSTITUTE(SUBSTITUTE(SUBSTITUTE(_xlpm.raw,"，",","),"、",","),"；",","),"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64" s="19"/>
      <c r="D364" s="6"/>
      <c r="E364" s="6"/>
      <c r="F364" s="6">
        <v>728</v>
      </c>
      <c r="G364" s="6" t="s">
        <v>14</v>
      </c>
      <c r="H364" s="6" t="s">
        <v>5246</v>
      </c>
    </row>
    <row r="365" spans="1:8" ht="18.75" customHeight="1">
      <c r="A365" s="10" t="s">
        <v>3255</v>
      </c>
      <c r="B365" s="35" t="str">
        <f>_xlfn.LET(_xlpm.inp,$B$363,_xlpm.nStd,_xlfn.LET(_xlpm.raw,UPPER(TRIM($G$355)),_xlpm.clean,SUBSTITUTE(SUBSTITUTE(SUBSTITUTE(SUBSTITUTE(SUBSTITUTE(_xlpm.raw,"，",","),"、",","),"；",","),"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65" s="18"/>
      <c r="D365" s="6"/>
      <c r="E365" s="6"/>
      <c r="F365" s="6">
        <v>728</v>
      </c>
      <c r="G365" s="6" t="s">
        <v>14</v>
      </c>
      <c r="H365" s="6" t="s">
        <v>5246</v>
      </c>
    </row>
    <row r="366" spans="1:8" ht="18.75" customHeight="1">
      <c r="A366" s="37" t="s">
        <v>3256</v>
      </c>
      <c r="B366" s="52" t="str">
        <f>_xlfn.LET(_xlpm.inp,$B$363,_xlpm.p,$H$355,IF(OR(LEN(TRIM(_xlpm.inp))=0,LEN(TRIM(_xlpm.p))=0,_xlpm.p=0),"",_xlpm.p))</f>
        <v/>
      </c>
      <c r="C366" s="53"/>
      <c r="D366" s="6"/>
      <c r="E366" s="6"/>
      <c r="F366" s="6">
        <v>728</v>
      </c>
      <c r="G366" s="6" t="s">
        <v>14</v>
      </c>
      <c r="H366" s="6" t="s">
        <v>5246</v>
      </c>
    </row>
    <row r="367" spans="1:8" ht="18.75" customHeight="1" thickBot="1">
      <c r="A367" s="12"/>
      <c r="B367" s="54"/>
      <c r="C367" s="55"/>
      <c r="D367" s="6"/>
      <c r="E367" s="6"/>
      <c r="F367" s="6">
        <v>728</v>
      </c>
      <c r="G367" s="6" t="s">
        <v>14</v>
      </c>
      <c r="H367" s="6" t="s">
        <v>5246</v>
      </c>
    </row>
    <row r="368" spans="1:8" ht="58.5" customHeight="1" thickTop="1" thickBot="1">
      <c r="A368" s="8" t="s">
        <v>4595</v>
      </c>
      <c r="B368" s="56" t="s">
        <v>4705</v>
      </c>
      <c r="C368" s="73"/>
      <c r="D368" s="6"/>
      <c r="E368" s="6"/>
      <c r="F368" s="6">
        <v>729</v>
      </c>
      <c r="G368" s="6" t="s">
        <v>14</v>
      </c>
      <c r="H368" s="6" t="s">
        <v>4706</v>
      </c>
    </row>
    <row r="369" spans="1:8" ht="18.75" customHeight="1">
      <c r="A369" s="9"/>
      <c r="B369" s="74"/>
      <c r="C369" s="75"/>
      <c r="D369" s="6"/>
      <c r="E369" s="6"/>
      <c r="F369" s="6">
        <v>729</v>
      </c>
      <c r="G369" s="6" t="s">
        <v>14</v>
      </c>
      <c r="H369" s="6" t="s">
        <v>4706</v>
      </c>
    </row>
    <row r="370" spans="1:8" ht="18.75" customHeight="1">
      <c r="A370" s="10" t="s">
        <v>820</v>
      </c>
      <c r="B370" s="64" t="s">
        <v>4707</v>
      </c>
      <c r="C370" s="65"/>
      <c r="D370" s="6"/>
      <c r="E370" s="6"/>
      <c r="F370" s="6">
        <v>729</v>
      </c>
      <c r="G370" s="6" t="s">
        <v>14</v>
      </c>
      <c r="H370" s="6" t="s">
        <v>4706</v>
      </c>
    </row>
    <row r="371" spans="1:8" ht="18.75" customHeight="1">
      <c r="A371" s="10" t="s">
        <v>821</v>
      </c>
      <c r="B371" s="64" t="s">
        <v>4708</v>
      </c>
      <c r="C371" s="65"/>
      <c r="D371" s="6"/>
      <c r="E371" s="6"/>
      <c r="F371" s="6">
        <v>729</v>
      </c>
      <c r="G371" s="6" t="s">
        <v>14</v>
      </c>
      <c r="H371" s="6" t="s">
        <v>4706</v>
      </c>
    </row>
    <row r="372" spans="1:8" ht="18.75" customHeight="1">
      <c r="A372" s="10" t="s">
        <v>822</v>
      </c>
      <c r="B372" s="64" t="s">
        <v>5230</v>
      </c>
      <c r="C372" s="65"/>
      <c r="D372" s="6"/>
      <c r="E372" s="6"/>
      <c r="F372" s="6">
        <v>729</v>
      </c>
      <c r="G372" s="6" t="s">
        <v>14</v>
      </c>
      <c r="H372" s="6" t="s">
        <v>4706</v>
      </c>
    </row>
    <row r="373" spans="1:8" ht="18.75" customHeight="1">
      <c r="A373" s="10" t="s">
        <v>823</v>
      </c>
      <c r="B373" s="64" t="s">
        <v>4709</v>
      </c>
      <c r="C373" s="65"/>
      <c r="D373" s="6"/>
      <c r="E373" s="6"/>
      <c r="F373" s="6">
        <v>729</v>
      </c>
      <c r="G373" s="6" t="s">
        <v>14</v>
      </c>
      <c r="H373" s="6" t="s">
        <v>4706</v>
      </c>
    </row>
    <row r="374" spans="1:8" ht="18.75" customHeight="1">
      <c r="A374" s="10"/>
      <c r="B374" s="62"/>
      <c r="C374" s="63"/>
      <c r="D374" s="6"/>
      <c r="E374" s="6"/>
      <c r="F374" s="6">
        <v>729</v>
      </c>
      <c r="G374" s="6" t="s">
        <v>14</v>
      </c>
      <c r="H374" s="6" t="s">
        <v>4706</v>
      </c>
    </row>
    <row r="375" spans="1:8" ht="18.75" customHeight="1" thickBot="1">
      <c r="A375" s="10"/>
      <c r="B375" s="66"/>
      <c r="C375" s="67"/>
      <c r="D375" s="6"/>
      <c r="E375" s="6"/>
      <c r="F375" s="6">
        <v>729</v>
      </c>
      <c r="G375" s="6" t="s">
        <v>14</v>
      </c>
      <c r="H375" s="6" t="s">
        <v>4706</v>
      </c>
    </row>
    <row r="376" spans="1:8" ht="18.75" customHeight="1" thickBot="1">
      <c r="A376" s="11" t="s">
        <v>3253</v>
      </c>
      <c r="B376" s="25"/>
      <c r="C376" s="7"/>
      <c r="D376" s="6"/>
      <c r="E376" s="6"/>
      <c r="F376" s="6">
        <v>729</v>
      </c>
      <c r="G376" s="6" t="s">
        <v>14</v>
      </c>
      <c r="H376" s="6" t="s">
        <v>4706</v>
      </c>
    </row>
    <row r="377" spans="1:8" ht="18.75" customHeight="1">
      <c r="A377" s="10" t="s">
        <v>3254</v>
      </c>
      <c r="B377" s="34" t="str">
        <f>_xlfn.LET(_xlpm.inp,$B$376,_xlpm.nInp,_xlfn.LET(_xlpm.raw,UPPER(TRIM($B$376)),_xlpm.clean,SUBSTITUTE(SUBSTITUTE(SUBSTITUTE(SUBSTITUTE(SUBSTITUTE(_xlpm.raw,"，",","),"、",","),"；",","),"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77" s="19"/>
      <c r="D377" s="6"/>
      <c r="E377" s="6"/>
      <c r="F377" s="6">
        <v>729</v>
      </c>
      <c r="G377" s="6" t="s">
        <v>14</v>
      </c>
      <c r="H377" s="6" t="s">
        <v>4706</v>
      </c>
    </row>
    <row r="378" spans="1:8" ht="18.75" customHeight="1">
      <c r="A378" s="10" t="s">
        <v>3255</v>
      </c>
      <c r="B378" s="35" t="str">
        <f>_xlfn.LET(_xlpm.inp,$B$376,_xlpm.nStd,_xlfn.LET(_xlpm.raw,UPPER(TRIM($G$368)),_xlpm.clean,SUBSTITUTE(SUBSTITUTE(SUBSTITUTE(SUBSTITUTE(SUBSTITUTE(_xlpm.raw,"，",","),"、",","),"；",","),"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78" s="18"/>
      <c r="D378" s="6"/>
      <c r="E378" s="6"/>
      <c r="F378" s="6">
        <v>729</v>
      </c>
      <c r="G378" s="6" t="s">
        <v>14</v>
      </c>
      <c r="H378" s="6" t="s">
        <v>4706</v>
      </c>
    </row>
    <row r="379" spans="1:8" ht="18.75" customHeight="1">
      <c r="A379" s="37" t="s">
        <v>3256</v>
      </c>
      <c r="B379" s="52" t="str">
        <f>_xlfn.LET(_xlpm.inp,$B$376,_xlpm.p,$H$368,IF(OR(LEN(TRIM(_xlpm.inp))=0,LEN(TRIM(_xlpm.p))=0,_xlpm.p=0),"",_xlpm.p))</f>
        <v/>
      </c>
      <c r="C379" s="53"/>
      <c r="D379" s="6"/>
      <c r="E379" s="6"/>
      <c r="F379" s="6">
        <v>729</v>
      </c>
      <c r="G379" s="6" t="s">
        <v>14</v>
      </c>
      <c r="H379" s="6" t="s">
        <v>4706</v>
      </c>
    </row>
    <row r="380" spans="1:8" ht="18.75" customHeight="1" thickBot="1">
      <c r="A380" s="12"/>
      <c r="B380" s="54"/>
      <c r="C380" s="55"/>
      <c r="D380" s="6"/>
      <c r="E380" s="6"/>
      <c r="F380" s="6">
        <v>729</v>
      </c>
      <c r="G380" s="6" t="s">
        <v>14</v>
      </c>
      <c r="H380" s="6" t="s">
        <v>4706</v>
      </c>
    </row>
    <row r="381" spans="1:8" ht="58.5" customHeight="1" thickTop="1" thickBot="1">
      <c r="A381" s="8" t="s">
        <v>4596</v>
      </c>
      <c r="B381" s="56" t="s">
        <v>4710</v>
      </c>
      <c r="C381" s="73"/>
      <c r="D381" s="6"/>
      <c r="E381" s="6"/>
      <c r="F381" s="6">
        <v>730</v>
      </c>
      <c r="G381" s="6" t="s">
        <v>14</v>
      </c>
      <c r="H381" s="6" t="s">
        <v>4711</v>
      </c>
    </row>
    <row r="382" spans="1:8" ht="18.75" customHeight="1">
      <c r="A382" s="9"/>
      <c r="B382" s="74"/>
      <c r="C382" s="75"/>
      <c r="D382" s="6"/>
      <c r="E382" s="6"/>
      <c r="F382" s="6">
        <v>730</v>
      </c>
      <c r="G382" s="6" t="s">
        <v>14</v>
      </c>
      <c r="H382" s="6" t="s">
        <v>4711</v>
      </c>
    </row>
    <row r="383" spans="1:8" ht="18.75" customHeight="1">
      <c r="A383" s="10" t="s">
        <v>820</v>
      </c>
      <c r="B383" s="64" t="s">
        <v>5231</v>
      </c>
      <c r="C383" s="65"/>
      <c r="D383" s="6"/>
      <c r="E383" s="6"/>
      <c r="F383" s="6">
        <v>730</v>
      </c>
      <c r="G383" s="6" t="s">
        <v>14</v>
      </c>
      <c r="H383" s="6" t="s">
        <v>4711</v>
      </c>
    </row>
    <row r="384" spans="1:8" ht="18.75" customHeight="1">
      <c r="A384" s="10" t="s">
        <v>821</v>
      </c>
      <c r="B384" s="64" t="s">
        <v>5247</v>
      </c>
      <c r="C384" s="65"/>
      <c r="D384" s="6"/>
      <c r="E384" s="6"/>
      <c r="F384" s="6">
        <v>730</v>
      </c>
      <c r="G384" s="6" t="s">
        <v>14</v>
      </c>
      <c r="H384" s="6" t="s">
        <v>4711</v>
      </c>
    </row>
    <row r="385" spans="1:8" ht="18.75" customHeight="1">
      <c r="A385" s="10" t="s">
        <v>822</v>
      </c>
      <c r="B385" s="64" t="s">
        <v>5248</v>
      </c>
      <c r="C385" s="65"/>
      <c r="D385" s="6"/>
      <c r="E385" s="6"/>
      <c r="F385" s="6">
        <v>730</v>
      </c>
      <c r="G385" s="6" t="s">
        <v>14</v>
      </c>
      <c r="H385" s="6" t="s">
        <v>4711</v>
      </c>
    </row>
    <row r="386" spans="1:8" ht="18.75" customHeight="1">
      <c r="A386" s="10" t="s">
        <v>823</v>
      </c>
      <c r="B386" s="64" t="s">
        <v>4712</v>
      </c>
      <c r="C386" s="65"/>
      <c r="D386" s="6"/>
      <c r="E386" s="6"/>
      <c r="F386" s="6">
        <v>730</v>
      </c>
      <c r="G386" s="6" t="s">
        <v>14</v>
      </c>
      <c r="H386" s="6" t="s">
        <v>4711</v>
      </c>
    </row>
    <row r="387" spans="1:8" ht="18.75" customHeight="1">
      <c r="A387" s="10"/>
      <c r="B387" s="62"/>
      <c r="C387" s="63"/>
      <c r="D387" s="6"/>
      <c r="E387" s="6"/>
      <c r="F387" s="6">
        <v>730</v>
      </c>
      <c r="G387" s="6" t="s">
        <v>14</v>
      </c>
      <c r="H387" s="6" t="s">
        <v>4711</v>
      </c>
    </row>
    <row r="388" spans="1:8" ht="18.75" customHeight="1" thickBot="1">
      <c r="A388" s="10"/>
      <c r="B388" s="66"/>
      <c r="C388" s="67"/>
      <c r="D388" s="6"/>
      <c r="E388" s="6"/>
      <c r="F388" s="6">
        <v>730</v>
      </c>
      <c r="G388" s="6" t="s">
        <v>14</v>
      </c>
      <c r="H388" s="6" t="s">
        <v>4711</v>
      </c>
    </row>
    <row r="389" spans="1:8" ht="18.75" customHeight="1" thickBot="1">
      <c r="A389" s="11" t="s">
        <v>3253</v>
      </c>
      <c r="B389" s="25"/>
      <c r="C389" s="7"/>
      <c r="D389" s="6"/>
      <c r="E389" s="6"/>
      <c r="F389" s="6">
        <v>730</v>
      </c>
      <c r="G389" s="6" t="s">
        <v>14</v>
      </c>
      <c r="H389" s="6" t="s">
        <v>4711</v>
      </c>
    </row>
    <row r="390" spans="1:8" ht="18.75" customHeight="1">
      <c r="A390" s="10" t="s">
        <v>3254</v>
      </c>
      <c r="B390" s="34" t="str">
        <f>_xlfn.LET(_xlpm.inp,$B$389,_xlpm.nInp,_xlfn.LET(_xlpm.raw,UPPER(TRIM($B$389)),_xlpm.clean,SUBSTITUTE(SUBSTITUTE(SUBSTITUTE(SUBSTITUTE(SUBSTITUTE(_xlpm.raw,"，",","),"、",","),"；",","),"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0" s="19"/>
      <c r="D390" s="6"/>
      <c r="E390" s="6"/>
      <c r="F390" s="6">
        <v>730</v>
      </c>
      <c r="G390" s="6" t="s">
        <v>14</v>
      </c>
      <c r="H390" s="6" t="s">
        <v>4711</v>
      </c>
    </row>
    <row r="391" spans="1:8" ht="18.75" customHeight="1">
      <c r="A391" s="10" t="s">
        <v>3255</v>
      </c>
      <c r="B391" s="35" t="str">
        <f>_xlfn.LET(_xlpm.inp,$B$389,_xlpm.nStd,_xlfn.LET(_xlpm.raw,UPPER(TRIM($G$381)),_xlpm.clean,SUBSTITUTE(SUBSTITUTE(SUBSTITUTE(SUBSTITUTE(SUBSTITUTE(_xlpm.raw,"，",","),"、",","),"；",","),"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91" s="18"/>
      <c r="D391" s="6"/>
      <c r="E391" s="6"/>
      <c r="F391" s="6">
        <v>730</v>
      </c>
      <c r="G391" s="6" t="s">
        <v>14</v>
      </c>
      <c r="H391" s="6" t="s">
        <v>4711</v>
      </c>
    </row>
    <row r="392" spans="1:8" ht="18.75" customHeight="1">
      <c r="A392" s="37" t="s">
        <v>3256</v>
      </c>
      <c r="B392" s="52" t="str">
        <f>_xlfn.LET(_xlpm.inp,$B$389,_xlpm.p,$H$381,IF(OR(LEN(TRIM(_xlpm.inp))=0,LEN(TRIM(_xlpm.p))=0,_xlpm.p=0),"",_xlpm.p))</f>
        <v/>
      </c>
      <c r="C392" s="53"/>
      <c r="D392" s="6"/>
      <c r="E392" s="6"/>
      <c r="F392" s="6">
        <v>730</v>
      </c>
      <c r="G392" s="6" t="s">
        <v>14</v>
      </c>
      <c r="H392" s="6" t="s">
        <v>4711</v>
      </c>
    </row>
    <row r="393" spans="1:8" ht="18.75" customHeight="1" thickBot="1">
      <c r="A393" s="12"/>
      <c r="B393" s="54"/>
      <c r="C393" s="55"/>
      <c r="D393" s="6"/>
      <c r="E393" s="6"/>
      <c r="F393" s="6">
        <v>730</v>
      </c>
      <c r="G393" s="6" t="s">
        <v>14</v>
      </c>
      <c r="H393" s="6" t="s">
        <v>4711</v>
      </c>
    </row>
    <row r="394" spans="1:8" ht="58.5" customHeight="1" thickTop="1" thickBot="1">
      <c r="A394" s="8" t="s">
        <v>4597</v>
      </c>
      <c r="B394" s="56" t="s">
        <v>4713</v>
      </c>
      <c r="C394" s="73"/>
      <c r="D394" s="6"/>
      <c r="E394" s="6"/>
      <c r="F394" s="6">
        <v>731</v>
      </c>
      <c r="G394" s="6" t="s">
        <v>828</v>
      </c>
      <c r="H394" s="6" t="s">
        <v>4714</v>
      </c>
    </row>
    <row r="395" spans="1:8" ht="18.75" customHeight="1">
      <c r="A395" s="9"/>
      <c r="B395" s="74"/>
      <c r="C395" s="75"/>
      <c r="D395" s="6"/>
      <c r="E395" s="6"/>
      <c r="F395" s="6">
        <v>731</v>
      </c>
      <c r="G395" s="6" t="s">
        <v>828</v>
      </c>
      <c r="H395" s="6" t="s">
        <v>4714</v>
      </c>
    </row>
    <row r="396" spans="1:8" ht="18.75" customHeight="1">
      <c r="A396" s="10" t="s">
        <v>820</v>
      </c>
      <c r="B396" s="64" t="s">
        <v>4715</v>
      </c>
      <c r="C396" s="65"/>
      <c r="D396" s="6"/>
      <c r="E396" s="6"/>
      <c r="F396" s="6">
        <v>731</v>
      </c>
      <c r="G396" s="6" t="s">
        <v>828</v>
      </c>
      <c r="H396" s="6" t="s">
        <v>4714</v>
      </c>
    </row>
    <row r="397" spans="1:8" ht="18.75" customHeight="1">
      <c r="A397" s="10" t="s">
        <v>821</v>
      </c>
      <c r="B397" s="64" t="s">
        <v>4716</v>
      </c>
      <c r="C397" s="65"/>
      <c r="D397" s="6"/>
      <c r="E397" s="6"/>
      <c r="F397" s="6">
        <v>731</v>
      </c>
      <c r="G397" s="6" t="s">
        <v>828</v>
      </c>
      <c r="H397" s="6" t="s">
        <v>4714</v>
      </c>
    </row>
    <row r="398" spans="1:8" ht="18.75" customHeight="1">
      <c r="A398" s="10" t="s">
        <v>822</v>
      </c>
      <c r="B398" s="64" t="s">
        <v>4717</v>
      </c>
      <c r="C398" s="65"/>
      <c r="D398" s="6"/>
      <c r="E398" s="6"/>
      <c r="F398" s="6">
        <v>731</v>
      </c>
      <c r="G398" s="6" t="s">
        <v>828</v>
      </c>
      <c r="H398" s="6" t="s">
        <v>4714</v>
      </c>
    </row>
    <row r="399" spans="1:8" ht="18.75" customHeight="1">
      <c r="A399" s="10" t="s">
        <v>823</v>
      </c>
      <c r="B399" s="64" t="s">
        <v>4718</v>
      </c>
      <c r="C399" s="65"/>
      <c r="D399" s="6"/>
      <c r="E399" s="6"/>
      <c r="F399" s="6">
        <v>731</v>
      </c>
      <c r="G399" s="6" t="s">
        <v>828</v>
      </c>
      <c r="H399" s="6" t="s">
        <v>4714</v>
      </c>
    </row>
    <row r="400" spans="1:8" ht="18.75" customHeight="1">
      <c r="A400" s="10" t="s">
        <v>826</v>
      </c>
      <c r="B400" s="62" t="s">
        <v>4719</v>
      </c>
      <c r="C400" s="63"/>
      <c r="D400" s="6"/>
      <c r="E400" s="6"/>
      <c r="F400" s="6">
        <v>731</v>
      </c>
      <c r="G400" s="6" t="s">
        <v>828</v>
      </c>
      <c r="H400" s="6" t="s">
        <v>4714</v>
      </c>
    </row>
    <row r="401" spans="1:8" ht="18.75" customHeight="1" thickBot="1">
      <c r="A401" s="10"/>
      <c r="B401" s="66"/>
      <c r="C401" s="67"/>
      <c r="D401" s="6"/>
      <c r="E401" s="6"/>
      <c r="F401" s="6">
        <v>731</v>
      </c>
      <c r="G401" s="6" t="s">
        <v>828</v>
      </c>
      <c r="H401" s="6" t="s">
        <v>4714</v>
      </c>
    </row>
    <row r="402" spans="1:8" ht="18.75" customHeight="1" thickBot="1">
      <c r="A402" s="11" t="s">
        <v>3253</v>
      </c>
      <c r="B402" s="25"/>
      <c r="C402" s="7"/>
      <c r="D402" s="6"/>
      <c r="E402" s="6"/>
      <c r="F402" s="6">
        <v>731</v>
      </c>
      <c r="G402" s="6" t="s">
        <v>828</v>
      </c>
      <c r="H402" s="6" t="s">
        <v>4714</v>
      </c>
    </row>
    <row r="403" spans="1:8" ht="18.75" customHeight="1">
      <c r="A403" s="10" t="s">
        <v>3254</v>
      </c>
      <c r="B403" s="34" t="str">
        <f>_xlfn.LET(_xlpm.inp,$B$402,_xlpm.nInp,_xlfn.LET(_xlpm.raw,UPPER(TRIM($B$402)),_xlpm.clean,SUBSTITUTE(SUBSTITUTE(SUBSTITUTE(SUBSTITUTE(SUBSTITUTE(_xlpm.raw,"，",","),"、",","),"；",","),"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03" s="19"/>
      <c r="D403" s="6"/>
      <c r="E403" s="6"/>
      <c r="F403" s="6">
        <v>731</v>
      </c>
      <c r="G403" s="6" t="s">
        <v>828</v>
      </c>
      <c r="H403" s="6" t="s">
        <v>4714</v>
      </c>
    </row>
    <row r="404" spans="1:8" ht="18.75" customHeight="1">
      <c r="A404" s="10" t="s">
        <v>3255</v>
      </c>
      <c r="B404" s="35" t="str">
        <f>_xlfn.LET(_xlpm.inp,$B$402,_xlpm.nStd,_xlfn.LET(_xlpm.raw,UPPER(TRIM($G$394)),_xlpm.clean,SUBSTITUTE(SUBSTITUTE(SUBSTITUTE(SUBSTITUTE(SUBSTITUTE(_xlpm.raw,"，",","),"、",","),"；",","),"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4" s="18"/>
      <c r="D404" s="6"/>
      <c r="E404" s="6"/>
      <c r="F404" s="6">
        <v>731</v>
      </c>
      <c r="G404" s="6" t="s">
        <v>828</v>
      </c>
      <c r="H404" s="6" t="s">
        <v>4714</v>
      </c>
    </row>
    <row r="405" spans="1:8" ht="18.75" customHeight="1">
      <c r="A405" s="37" t="s">
        <v>3256</v>
      </c>
      <c r="B405" s="52" t="str">
        <f>_xlfn.LET(_xlpm.inp,$B$402,_xlpm.p,$H$394,IF(OR(LEN(TRIM(_xlpm.inp))=0,LEN(TRIM(_xlpm.p))=0,_xlpm.p=0),"",_xlpm.p))</f>
        <v/>
      </c>
      <c r="C405" s="53"/>
      <c r="D405" s="6"/>
      <c r="E405" s="6"/>
      <c r="F405" s="6">
        <v>731</v>
      </c>
      <c r="G405" s="6" t="s">
        <v>828</v>
      </c>
      <c r="H405" s="6" t="s">
        <v>4714</v>
      </c>
    </row>
    <row r="406" spans="1:8" ht="18.75" customHeight="1" thickBot="1">
      <c r="A406" s="12"/>
      <c r="B406" s="54"/>
      <c r="C406" s="55"/>
      <c r="D406" s="6"/>
      <c r="E406" s="6"/>
      <c r="F406" s="6">
        <v>731</v>
      </c>
      <c r="G406" s="6" t="s">
        <v>828</v>
      </c>
      <c r="H406" s="6" t="s">
        <v>4714</v>
      </c>
    </row>
    <row r="407" spans="1:8" ht="58.5" customHeight="1" thickTop="1" thickBot="1">
      <c r="A407" s="8" t="s">
        <v>4598</v>
      </c>
      <c r="B407" s="56" t="s">
        <v>4720</v>
      </c>
      <c r="C407" s="73"/>
      <c r="D407" s="6"/>
      <c r="E407" s="6"/>
      <c r="F407" s="6">
        <v>732</v>
      </c>
      <c r="G407" s="6" t="s">
        <v>15</v>
      </c>
      <c r="H407" s="6" t="s">
        <v>5232</v>
      </c>
    </row>
    <row r="408" spans="1:8" ht="18.75" customHeight="1">
      <c r="A408" s="9"/>
      <c r="B408" s="74"/>
      <c r="C408" s="75"/>
      <c r="D408" s="6"/>
      <c r="E408" s="6"/>
      <c r="F408" s="6">
        <v>732</v>
      </c>
      <c r="G408" s="6" t="s">
        <v>15</v>
      </c>
      <c r="H408" s="6" t="s">
        <v>5232</v>
      </c>
    </row>
    <row r="409" spans="1:8" ht="18.75" customHeight="1">
      <c r="A409" s="10" t="s">
        <v>820</v>
      </c>
      <c r="B409" s="64" t="s">
        <v>4721</v>
      </c>
      <c r="C409" s="65"/>
      <c r="D409" s="6"/>
      <c r="E409" s="6"/>
      <c r="F409" s="6">
        <v>732</v>
      </c>
      <c r="G409" s="6" t="s">
        <v>15</v>
      </c>
      <c r="H409" s="6" t="s">
        <v>5232</v>
      </c>
    </row>
    <row r="410" spans="1:8" ht="18.75" customHeight="1">
      <c r="A410" s="10" t="s">
        <v>821</v>
      </c>
      <c r="B410" s="64" t="s">
        <v>5233</v>
      </c>
      <c r="C410" s="65"/>
      <c r="D410" s="6"/>
      <c r="E410" s="6"/>
      <c r="F410" s="6">
        <v>732</v>
      </c>
      <c r="G410" s="6" t="s">
        <v>15</v>
      </c>
      <c r="H410" s="6" t="s">
        <v>5232</v>
      </c>
    </row>
    <row r="411" spans="1:8" ht="18.75" customHeight="1">
      <c r="A411" s="10" t="s">
        <v>822</v>
      </c>
      <c r="B411" s="64" t="s">
        <v>4722</v>
      </c>
      <c r="C411" s="65"/>
      <c r="D411" s="6"/>
      <c r="E411" s="6"/>
      <c r="F411" s="6">
        <v>732</v>
      </c>
      <c r="G411" s="6" t="s">
        <v>15</v>
      </c>
      <c r="H411" s="6" t="s">
        <v>5232</v>
      </c>
    </row>
    <row r="412" spans="1:8" ht="18.75" customHeight="1">
      <c r="A412" s="10" t="s">
        <v>823</v>
      </c>
      <c r="B412" s="64" t="s">
        <v>5234</v>
      </c>
      <c r="C412" s="65"/>
      <c r="D412" s="6"/>
      <c r="E412" s="6"/>
      <c r="F412" s="6">
        <v>732</v>
      </c>
      <c r="G412" s="6" t="s">
        <v>15</v>
      </c>
      <c r="H412" s="6" t="s">
        <v>5232</v>
      </c>
    </row>
    <row r="413" spans="1:8" ht="18.75" customHeight="1">
      <c r="A413" s="10"/>
      <c r="B413" s="62"/>
      <c r="C413" s="63"/>
      <c r="D413" s="6"/>
      <c r="E413" s="6"/>
      <c r="F413" s="6">
        <v>732</v>
      </c>
      <c r="G413" s="6" t="s">
        <v>15</v>
      </c>
      <c r="H413" s="6" t="s">
        <v>5232</v>
      </c>
    </row>
    <row r="414" spans="1:8" ht="18.75" customHeight="1" thickBot="1">
      <c r="A414" s="10"/>
      <c r="B414" s="66"/>
      <c r="C414" s="67"/>
      <c r="D414" s="6"/>
      <c r="E414" s="6"/>
      <c r="F414" s="6">
        <v>732</v>
      </c>
      <c r="G414" s="6" t="s">
        <v>15</v>
      </c>
      <c r="H414" s="6" t="s">
        <v>5232</v>
      </c>
    </row>
    <row r="415" spans="1:8" ht="18.75" customHeight="1" thickBot="1">
      <c r="A415" s="11" t="s">
        <v>3253</v>
      </c>
      <c r="B415" s="25"/>
      <c r="C415" s="7"/>
      <c r="D415" s="6"/>
      <c r="E415" s="6"/>
      <c r="F415" s="6">
        <v>732</v>
      </c>
      <c r="G415" s="6" t="s">
        <v>15</v>
      </c>
      <c r="H415" s="6" t="s">
        <v>5232</v>
      </c>
    </row>
    <row r="416" spans="1:8" ht="18.75" customHeight="1">
      <c r="A416" s="10" t="s">
        <v>3254</v>
      </c>
      <c r="B416" s="34" t="str">
        <f>_xlfn.LET(_xlpm.inp,$B$415,_xlpm.nInp,_xlfn.LET(_xlpm.raw,UPPER(TRIM($B$415)),_xlpm.clean,SUBSTITUTE(SUBSTITUTE(SUBSTITUTE(SUBSTITUTE(SUBSTITUTE(_xlpm.raw,"，",","),"、",","),"；",","),"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16" s="19"/>
      <c r="D416" s="6"/>
      <c r="E416" s="6"/>
      <c r="F416" s="6">
        <v>732</v>
      </c>
      <c r="G416" s="6" t="s">
        <v>15</v>
      </c>
      <c r="H416" s="6" t="s">
        <v>5232</v>
      </c>
    </row>
    <row r="417" spans="1:8" ht="18.75" customHeight="1">
      <c r="A417" s="10" t="s">
        <v>3255</v>
      </c>
      <c r="B417" s="35" t="str">
        <f>_xlfn.LET(_xlpm.inp,$B$415,_xlpm.nStd,_xlfn.LET(_xlpm.raw,UPPER(TRIM($G$407)),_xlpm.clean,SUBSTITUTE(SUBSTITUTE(SUBSTITUTE(SUBSTITUTE(SUBSTITUTE(_xlpm.raw,"，",","),"、",","),"；",","),"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17" s="18"/>
      <c r="D417" s="6"/>
      <c r="E417" s="6"/>
      <c r="F417" s="6">
        <v>732</v>
      </c>
      <c r="G417" s="6" t="s">
        <v>15</v>
      </c>
      <c r="H417" s="6" t="s">
        <v>5232</v>
      </c>
    </row>
    <row r="418" spans="1:8" ht="18.75" customHeight="1">
      <c r="A418" s="37" t="s">
        <v>3256</v>
      </c>
      <c r="B418" s="52" t="str">
        <f>_xlfn.LET(_xlpm.inp,$B$415,_xlpm.p,$H$407,IF(OR(LEN(TRIM(_xlpm.inp))=0,LEN(TRIM(_xlpm.p))=0,_xlpm.p=0),"",_xlpm.p))</f>
        <v/>
      </c>
      <c r="C418" s="53"/>
      <c r="D418" s="6"/>
      <c r="E418" s="6"/>
      <c r="F418" s="6">
        <v>732</v>
      </c>
      <c r="G418" s="6" t="s">
        <v>15</v>
      </c>
      <c r="H418" s="6" t="s">
        <v>5232</v>
      </c>
    </row>
    <row r="419" spans="1:8" ht="18.75" customHeight="1" thickBot="1">
      <c r="A419" s="12"/>
      <c r="B419" s="54"/>
      <c r="C419" s="55"/>
      <c r="D419" s="6"/>
      <c r="E419" s="6"/>
      <c r="F419" s="6">
        <v>732</v>
      </c>
      <c r="G419" s="6" t="s">
        <v>15</v>
      </c>
      <c r="H419" s="6" t="s">
        <v>5232</v>
      </c>
    </row>
    <row r="420" spans="1:8" ht="58.5" customHeight="1" thickTop="1" thickBot="1">
      <c r="A420" s="8" t="s">
        <v>5037</v>
      </c>
      <c r="B420" s="56" t="s">
        <v>5038</v>
      </c>
      <c r="C420" s="73"/>
      <c r="D420" s="6"/>
      <c r="E420" s="6"/>
      <c r="F420" s="6">
        <v>733</v>
      </c>
      <c r="G420" s="6" t="s">
        <v>28</v>
      </c>
      <c r="H420" s="6"/>
    </row>
    <row r="421" spans="1:8" ht="18.75" customHeight="1">
      <c r="A421" s="9"/>
      <c r="B421" s="74"/>
      <c r="C421" s="75"/>
      <c r="D421" s="6"/>
      <c r="E421" s="6"/>
      <c r="F421" s="6">
        <v>733</v>
      </c>
      <c r="G421" s="6" t="s">
        <v>28</v>
      </c>
      <c r="H421" s="6"/>
    </row>
    <row r="422" spans="1:8" ht="18.75" customHeight="1">
      <c r="A422" s="10" t="s">
        <v>107</v>
      </c>
      <c r="B422" s="64" t="s">
        <v>5039</v>
      </c>
      <c r="C422" s="65"/>
      <c r="D422" s="6"/>
      <c r="E422" s="6"/>
      <c r="F422" s="6">
        <v>733</v>
      </c>
      <c r="G422" s="6" t="s">
        <v>28</v>
      </c>
      <c r="H422" s="6"/>
    </row>
    <row r="423" spans="1:8" ht="18.75" customHeight="1">
      <c r="A423" s="10" t="s">
        <v>108</v>
      </c>
      <c r="B423" s="64" t="s">
        <v>5040</v>
      </c>
      <c r="C423" s="65"/>
      <c r="D423" s="6"/>
      <c r="E423" s="6"/>
      <c r="F423" s="6">
        <v>733</v>
      </c>
      <c r="G423" s="6" t="s">
        <v>28</v>
      </c>
      <c r="H423" s="6"/>
    </row>
    <row r="424" spans="1:8" ht="18.75" customHeight="1">
      <c r="A424" s="10" t="s">
        <v>109</v>
      </c>
      <c r="B424" s="64" t="s">
        <v>5041</v>
      </c>
      <c r="C424" s="65"/>
      <c r="D424" s="6"/>
      <c r="E424" s="6"/>
      <c r="F424" s="6">
        <v>733</v>
      </c>
      <c r="G424" s="6" t="s">
        <v>28</v>
      </c>
      <c r="H424" s="6"/>
    </row>
    <row r="425" spans="1:8" ht="18.75" customHeight="1">
      <c r="A425" s="10" t="s">
        <v>110</v>
      </c>
      <c r="B425" s="64" t="s">
        <v>5042</v>
      </c>
      <c r="C425" s="65"/>
      <c r="D425" s="6"/>
      <c r="E425" s="6"/>
      <c r="F425" s="6">
        <v>733</v>
      </c>
      <c r="G425" s="6" t="s">
        <v>28</v>
      </c>
      <c r="H425" s="6"/>
    </row>
    <row r="426" spans="1:8" ht="18.75" customHeight="1">
      <c r="A426" s="10"/>
      <c r="B426" s="62"/>
      <c r="C426" s="63"/>
      <c r="D426" s="6"/>
      <c r="E426" s="6"/>
      <c r="F426" s="6">
        <v>733</v>
      </c>
      <c r="G426" s="6" t="s">
        <v>28</v>
      </c>
      <c r="H426" s="6"/>
    </row>
    <row r="427" spans="1:8" ht="18.75" customHeight="1" thickBot="1">
      <c r="A427" s="10"/>
      <c r="B427" s="66"/>
      <c r="C427" s="67"/>
      <c r="D427" s="6"/>
      <c r="E427" s="6"/>
      <c r="F427" s="6">
        <v>733</v>
      </c>
      <c r="G427" s="6" t="s">
        <v>28</v>
      </c>
      <c r="H427" s="6"/>
    </row>
    <row r="428" spans="1:8" ht="18.75" customHeight="1" thickBot="1">
      <c r="A428" s="11" t="s">
        <v>111</v>
      </c>
      <c r="B428" s="25"/>
      <c r="C428" s="7"/>
      <c r="D428" s="6"/>
      <c r="E428" s="6"/>
      <c r="F428" s="6">
        <v>733</v>
      </c>
      <c r="G428" s="6" t="s">
        <v>28</v>
      </c>
      <c r="H428" s="6"/>
    </row>
    <row r="429" spans="1:8" ht="18.75" customHeight="1">
      <c r="A429" s="10" t="s">
        <v>112</v>
      </c>
      <c r="B429" s="34" t="str">
        <f>_xlfn.LET(_xlpm.inp,$B$428,_xlpm.nInp,_xlfn.LET(_xlpm.raw,UPPER(TRIM($B$428)),_xlpm.clean,SUBSTITUTE(SUBSTITUTE(SUBSTITUTE(SUBSTITUTE(SUBSTITUTE(_xlpm.raw,"，",","),"、",","),"；",","),"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29" s="19"/>
      <c r="D429" s="6"/>
      <c r="E429" s="6"/>
      <c r="F429" s="6">
        <v>733</v>
      </c>
      <c r="G429" s="6" t="s">
        <v>28</v>
      </c>
      <c r="H429" s="6"/>
    </row>
    <row r="430" spans="1:8" ht="18.75" customHeight="1">
      <c r="A430" s="10" t="s">
        <v>113</v>
      </c>
      <c r="B430" s="35" t="str">
        <f>_xlfn.LET(_xlpm.inp,$B$428,_xlpm.nStd,_xlfn.LET(_xlpm.raw,UPPER(TRIM($G$420)),_xlpm.clean,SUBSTITUTE(SUBSTITUTE(SUBSTITUTE(SUBSTITUTE(SUBSTITUTE(_xlpm.raw,"，",","),"、",","),"；",","),"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30" s="18"/>
      <c r="D430" s="6"/>
      <c r="E430" s="6"/>
      <c r="F430" s="6">
        <v>733</v>
      </c>
      <c r="G430" s="6" t="s">
        <v>28</v>
      </c>
      <c r="H430" s="6"/>
    </row>
    <row r="431" spans="1:8" ht="18.75" customHeight="1">
      <c r="A431" s="37" t="s">
        <v>114</v>
      </c>
      <c r="B431" s="52" t="str">
        <f>_xlfn.LET(_xlpm.inp,$B$428,_xlpm.p,$H$420,IF(OR(LEN(TRIM(_xlpm.inp))=0,LEN(TRIM(_xlpm.p))=0,_xlpm.p=0),"",_xlpm.p))</f>
        <v/>
      </c>
      <c r="C431" s="53"/>
      <c r="D431" s="6"/>
      <c r="E431" s="6"/>
      <c r="F431" s="6">
        <v>733</v>
      </c>
      <c r="G431" s="6" t="s">
        <v>28</v>
      </c>
      <c r="H431" s="6"/>
    </row>
    <row r="432" spans="1:8" ht="18.75" customHeight="1" thickBot="1">
      <c r="A432" s="12"/>
      <c r="B432" s="54"/>
      <c r="C432" s="55"/>
      <c r="D432" s="6"/>
      <c r="E432" s="6"/>
      <c r="F432" s="6">
        <v>733</v>
      </c>
      <c r="G432" s="6" t="s">
        <v>28</v>
      </c>
      <c r="H432" s="6"/>
    </row>
    <row r="433" spans="1:8" ht="58.5" customHeight="1" thickTop="1" thickBot="1">
      <c r="A433" s="8" t="s">
        <v>5043</v>
      </c>
      <c r="B433" s="56" t="s">
        <v>5044</v>
      </c>
      <c r="C433" s="73"/>
      <c r="D433" s="6"/>
      <c r="E433" s="6"/>
      <c r="F433" s="6">
        <v>734</v>
      </c>
      <c r="G433" s="6" t="s">
        <v>18</v>
      </c>
      <c r="H433" s="6" t="s">
        <v>5249</v>
      </c>
    </row>
    <row r="434" spans="1:8" ht="18.75" customHeight="1">
      <c r="A434" s="9"/>
      <c r="B434" s="74"/>
      <c r="C434" s="75"/>
      <c r="D434" s="6"/>
      <c r="E434" s="6"/>
      <c r="F434" s="6">
        <v>734</v>
      </c>
      <c r="G434" s="6" t="s">
        <v>18</v>
      </c>
      <c r="H434" s="6" t="s">
        <v>5249</v>
      </c>
    </row>
    <row r="435" spans="1:8" ht="18.75" customHeight="1">
      <c r="A435" s="10" t="s">
        <v>107</v>
      </c>
      <c r="B435" s="64" t="s">
        <v>5045</v>
      </c>
      <c r="C435" s="65"/>
      <c r="D435" s="6"/>
      <c r="E435" s="6"/>
      <c r="F435" s="6">
        <v>734</v>
      </c>
      <c r="G435" s="6" t="s">
        <v>18</v>
      </c>
      <c r="H435" s="6" t="s">
        <v>5249</v>
      </c>
    </row>
    <row r="436" spans="1:8" ht="18.75" customHeight="1">
      <c r="A436" s="10" t="s">
        <v>108</v>
      </c>
      <c r="B436" s="64" t="s">
        <v>5235</v>
      </c>
      <c r="C436" s="65"/>
      <c r="D436" s="6"/>
      <c r="E436" s="6"/>
      <c r="F436" s="6">
        <v>734</v>
      </c>
      <c r="G436" s="6" t="s">
        <v>18</v>
      </c>
      <c r="H436" s="6" t="s">
        <v>5249</v>
      </c>
    </row>
    <row r="437" spans="1:8" ht="18.75" customHeight="1">
      <c r="A437" s="10" t="s">
        <v>109</v>
      </c>
      <c r="B437" s="64" t="s">
        <v>5046</v>
      </c>
      <c r="C437" s="65"/>
      <c r="D437" s="6"/>
      <c r="E437" s="6"/>
      <c r="F437" s="6">
        <v>734</v>
      </c>
      <c r="G437" s="6" t="s">
        <v>18</v>
      </c>
      <c r="H437" s="6" t="s">
        <v>5249</v>
      </c>
    </row>
    <row r="438" spans="1:8" ht="18.75" customHeight="1">
      <c r="A438" s="10" t="s">
        <v>110</v>
      </c>
      <c r="B438" s="64" t="s">
        <v>5047</v>
      </c>
      <c r="C438" s="65"/>
      <c r="D438" s="6"/>
      <c r="E438" s="6"/>
      <c r="F438" s="6">
        <v>734</v>
      </c>
      <c r="G438" s="6" t="s">
        <v>18</v>
      </c>
      <c r="H438" s="6" t="s">
        <v>5249</v>
      </c>
    </row>
    <row r="439" spans="1:8" ht="18.75" customHeight="1">
      <c r="A439" s="10"/>
      <c r="B439" s="62"/>
      <c r="C439" s="63"/>
      <c r="D439" s="6"/>
      <c r="E439" s="6"/>
      <c r="F439" s="6">
        <v>734</v>
      </c>
      <c r="G439" s="6" t="s">
        <v>18</v>
      </c>
      <c r="H439" s="6" t="s">
        <v>5249</v>
      </c>
    </row>
    <row r="440" spans="1:8" ht="18.75" customHeight="1" thickBot="1">
      <c r="A440" s="10"/>
      <c r="B440" s="66"/>
      <c r="C440" s="67"/>
      <c r="D440" s="6"/>
      <c r="E440" s="6"/>
      <c r="F440" s="6">
        <v>734</v>
      </c>
      <c r="G440" s="6" t="s">
        <v>18</v>
      </c>
      <c r="H440" s="6" t="s">
        <v>5249</v>
      </c>
    </row>
    <row r="441" spans="1:8" ht="18.75" customHeight="1" thickBot="1">
      <c r="A441" s="11" t="s">
        <v>111</v>
      </c>
      <c r="B441" s="25"/>
      <c r="C441" s="7"/>
      <c r="D441" s="6"/>
      <c r="E441" s="6"/>
      <c r="F441" s="6">
        <v>734</v>
      </c>
      <c r="G441" s="6" t="s">
        <v>18</v>
      </c>
      <c r="H441" s="6" t="s">
        <v>5249</v>
      </c>
    </row>
    <row r="442" spans="1:8" ht="18.75" customHeight="1">
      <c r="A442" s="10" t="s">
        <v>112</v>
      </c>
      <c r="B442" s="34" t="str">
        <f>_xlfn.LET(_xlpm.inp,$B$441,_xlpm.nInp,_xlfn.LET(_xlpm.raw,UPPER(TRIM($B$441)),_xlpm.clean,SUBSTITUTE(SUBSTITUTE(SUBSTITUTE(SUBSTITUTE(SUBSTITUTE(_xlpm.raw,"，",","),"、",","),"；",","),"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42" s="19"/>
      <c r="D442" s="6"/>
      <c r="E442" s="6"/>
      <c r="F442" s="6">
        <v>734</v>
      </c>
      <c r="G442" s="6" t="s">
        <v>18</v>
      </c>
      <c r="H442" s="6" t="s">
        <v>5249</v>
      </c>
    </row>
    <row r="443" spans="1:8" ht="18.75" customHeight="1">
      <c r="A443" s="10" t="s">
        <v>113</v>
      </c>
      <c r="B443" s="35" t="str">
        <f>_xlfn.LET(_xlpm.inp,$B$441,_xlpm.nStd,_xlfn.LET(_xlpm.raw,UPPER(TRIM($G$433)),_xlpm.clean,SUBSTITUTE(SUBSTITUTE(SUBSTITUTE(SUBSTITUTE(SUBSTITUTE(_xlpm.raw,"，",","),"、",","),"；",","),"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43" s="18"/>
      <c r="D443" s="6"/>
      <c r="E443" s="6"/>
      <c r="F443" s="6">
        <v>734</v>
      </c>
      <c r="G443" s="6" t="s">
        <v>18</v>
      </c>
      <c r="H443" s="6" t="s">
        <v>5249</v>
      </c>
    </row>
    <row r="444" spans="1:8" ht="18.75" customHeight="1">
      <c r="A444" s="37" t="s">
        <v>114</v>
      </c>
      <c r="B444" s="52" t="str">
        <f>_xlfn.LET(_xlpm.inp,$B$441,_xlpm.p,$H$433,IF(OR(LEN(TRIM(_xlpm.inp))=0,LEN(TRIM(_xlpm.p))=0,_xlpm.p=0),"",_xlpm.p))</f>
        <v/>
      </c>
      <c r="C444" s="53"/>
      <c r="D444" s="6"/>
      <c r="E444" s="6"/>
      <c r="F444" s="6">
        <v>734</v>
      </c>
      <c r="G444" s="6" t="s">
        <v>18</v>
      </c>
      <c r="H444" s="6" t="s">
        <v>5249</v>
      </c>
    </row>
    <row r="445" spans="1:8" ht="18.75" customHeight="1" thickBot="1">
      <c r="A445" s="12"/>
      <c r="B445" s="54"/>
      <c r="C445" s="55"/>
      <c r="D445" s="6"/>
      <c r="E445" s="6"/>
      <c r="F445" s="6">
        <v>734</v>
      </c>
      <c r="G445" s="6" t="s">
        <v>18</v>
      </c>
      <c r="H445" s="6" t="s">
        <v>5249</v>
      </c>
    </row>
    <row r="446" spans="1:8" ht="58.5" customHeight="1" thickTop="1" thickBot="1">
      <c r="A446" s="8" t="s">
        <v>5048</v>
      </c>
      <c r="B446" s="56" t="s">
        <v>5049</v>
      </c>
      <c r="C446" s="73"/>
      <c r="D446" s="6"/>
      <c r="E446" s="6"/>
      <c r="F446" s="6">
        <v>735</v>
      </c>
      <c r="G446" s="6" t="s">
        <v>66</v>
      </c>
      <c r="H446" s="6" t="s">
        <v>5236</v>
      </c>
    </row>
    <row r="447" spans="1:8" ht="18.75" customHeight="1">
      <c r="A447" s="9"/>
      <c r="B447" s="74"/>
      <c r="C447" s="75"/>
      <c r="D447" s="6"/>
      <c r="E447" s="6"/>
      <c r="F447" s="6">
        <v>735</v>
      </c>
      <c r="G447" s="6" t="s">
        <v>66</v>
      </c>
      <c r="H447" s="6" t="s">
        <v>5236</v>
      </c>
    </row>
    <row r="448" spans="1:8" ht="18.75" customHeight="1">
      <c r="A448" s="10" t="s">
        <v>107</v>
      </c>
      <c r="B448" s="64" t="s">
        <v>5050</v>
      </c>
      <c r="C448" s="65"/>
      <c r="D448" s="6"/>
      <c r="E448" s="6"/>
      <c r="F448" s="6">
        <v>735</v>
      </c>
      <c r="G448" s="6" t="s">
        <v>66</v>
      </c>
      <c r="H448" s="6" t="s">
        <v>5236</v>
      </c>
    </row>
    <row r="449" spans="1:8" ht="18.75" customHeight="1">
      <c r="A449" s="10" t="s">
        <v>108</v>
      </c>
      <c r="B449" s="64" t="s">
        <v>5051</v>
      </c>
      <c r="C449" s="65"/>
      <c r="D449" s="6"/>
      <c r="E449" s="6"/>
      <c r="F449" s="6">
        <v>735</v>
      </c>
      <c r="G449" s="6" t="s">
        <v>66</v>
      </c>
      <c r="H449" s="6" t="s">
        <v>5236</v>
      </c>
    </row>
    <row r="450" spans="1:8" ht="18.75" customHeight="1">
      <c r="A450" s="10" t="s">
        <v>109</v>
      </c>
      <c r="B450" s="64" t="s">
        <v>5052</v>
      </c>
      <c r="C450" s="65"/>
      <c r="D450" s="6"/>
      <c r="E450" s="6"/>
      <c r="F450" s="6">
        <v>735</v>
      </c>
      <c r="G450" s="6" t="s">
        <v>66</v>
      </c>
      <c r="H450" s="6" t="s">
        <v>5236</v>
      </c>
    </row>
    <row r="451" spans="1:8" ht="18.75" customHeight="1">
      <c r="A451" s="10" t="s">
        <v>110</v>
      </c>
      <c r="B451" s="64" t="s">
        <v>5053</v>
      </c>
      <c r="C451" s="65"/>
      <c r="D451" s="6"/>
      <c r="E451" s="6"/>
      <c r="F451" s="6">
        <v>735</v>
      </c>
      <c r="G451" s="6" t="s">
        <v>66</v>
      </c>
      <c r="H451" s="6" t="s">
        <v>5236</v>
      </c>
    </row>
    <row r="452" spans="1:8" ht="18.75" customHeight="1">
      <c r="A452" s="10" t="s">
        <v>128</v>
      </c>
      <c r="B452" s="62" t="s">
        <v>5237</v>
      </c>
      <c r="C452" s="63"/>
      <c r="D452" s="6"/>
      <c r="E452" s="6"/>
      <c r="F452" s="6">
        <v>735</v>
      </c>
      <c r="G452" s="6" t="s">
        <v>66</v>
      </c>
      <c r="H452" s="6" t="s">
        <v>5236</v>
      </c>
    </row>
    <row r="453" spans="1:8" ht="18.75" customHeight="1" thickBot="1">
      <c r="A453" s="10"/>
      <c r="B453" s="66"/>
      <c r="C453" s="67"/>
      <c r="D453" s="6"/>
      <c r="E453" s="6"/>
      <c r="F453" s="6">
        <v>735</v>
      </c>
      <c r="G453" s="6" t="s">
        <v>66</v>
      </c>
      <c r="H453" s="6" t="s">
        <v>5236</v>
      </c>
    </row>
    <row r="454" spans="1:8" ht="18.75" customHeight="1" thickBot="1">
      <c r="A454" s="11" t="s">
        <v>111</v>
      </c>
      <c r="B454" s="25"/>
      <c r="C454" s="7"/>
      <c r="D454" s="6"/>
      <c r="E454" s="6"/>
      <c r="F454" s="6">
        <v>735</v>
      </c>
      <c r="G454" s="6" t="s">
        <v>66</v>
      </c>
      <c r="H454" s="6" t="s">
        <v>5236</v>
      </c>
    </row>
    <row r="455" spans="1:8" ht="18.75" customHeight="1">
      <c r="A455" s="10" t="s">
        <v>112</v>
      </c>
      <c r="B455" s="34" t="str">
        <f>_xlfn.LET(_xlpm.inp,$B$454,_xlpm.nInp,_xlfn.LET(_xlpm.raw,UPPER(TRIM($B$454)),_xlpm.clean,SUBSTITUTE(SUBSTITUTE(SUBSTITUTE(SUBSTITUTE(SUBSTITUTE(_xlpm.raw,"，",","),"、",","),"；",","),"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55" s="19"/>
      <c r="D455" s="6"/>
      <c r="E455" s="6"/>
      <c r="F455" s="6">
        <v>735</v>
      </c>
      <c r="G455" s="6" t="s">
        <v>66</v>
      </c>
      <c r="H455" s="6" t="s">
        <v>5236</v>
      </c>
    </row>
    <row r="456" spans="1:8" ht="18.75" customHeight="1">
      <c r="A456" s="10" t="s">
        <v>113</v>
      </c>
      <c r="B456" s="35" t="str">
        <f>_xlfn.LET(_xlpm.inp,$B$454,_xlpm.nStd,_xlfn.LET(_xlpm.raw,UPPER(TRIM($G$446)),_xlpm.clean,SUBSTITUTE(SUBSTITUTE(SUBSTITUTE(SUBSTITUTE(SUBSTITUTE(_xlpm.raw,"，",","),"、",","),"；",","),"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56" s="18"/>
      <c r="D456" s="6"/>
      <c r="E456" s="6"/>
      <c r="F456" s="6">
        <v>735</v>
      </c>
      <c r="G456" s="6" t="s">
        <v>66</v>
      </c>
      <c r="H456" s="6" t="s">
        <v>5236</v>
      </c>
    </row>
    <row r="457" spans="1:8" ht="18.75" customHeight="1">
      <c r="A457" s="37" t="s">
        <v>114</v>
      </c>
      <c r="B457" s="52" t="str">
        <f>_xlfn.LET(_xlpm.inp,$B$454,_xlpm.p,$H$446,IF(OR(LEN(TRIM(_xlpm.inp))=0,LEN(TRIM(_xlpm.p))=0,_xlpm.p=0),"",_xlpm.p))</f>
        <v/>
      </c>
      <c r="C457" s="53"/>
      <c r="D457" s="6"/>
      <c r="E457" s="6"/>
      <c r="F457" s="6">
        <v>735</v>
      </c>
      <c r="G457" s="6" t="s">
        <v>66</v>
      </c>
      <c r="H457" s="6" t="s">
        <v>5236</v>
      </c>
    </row>
    <row r="458" spans="1:8" ht="18.75" customHeight="1" thickBot="1">
      <c r="A458" s="12"/>
      <c r="B458" s="54"/>
      <c r="C458" s="55"/>
      <c r="D458" s="6"/>
      <c r="E458" s="6"/>
      <c r="F458" s="6">
        <v>735</v>
      </c>
      <c r="G458" s="6" t="s">
        <v>66</v>
      </c>
      <c r="H458" s="6" t="s">
        <v>5236</v>
      </c>
    </row>
    <row r="459" spans="1:8" ht="58.5" customHeight="1" thickTop="1" thickBot="1">
      <c r="A459" s="8" t="s">
        <v>5054</v>
      </c>
      <c r="B459" s="56" t="s">
        <v>5055</v>
      </c>
      <c r="C459" s="73"/>
      <c r="D459" s="6"/>
      <c r="E459" s="6"/>
      <c r="F459" s="6">
        <v>736</v>
      </c>
      <c r="G459" s="6" t="s">
        <v>18</v>
      </c>
      <c r="H459" s="6"/>
    </row>
    <row r="460" spans="1:8" ht="18.75" customHeight="1">
      <c r="A460" s="9"/>
      <c r="B460" s="74"/>
      <c r="C460" s="75"/>
      <c r="D460" s="6"/>
      <c r="E460" s="6"/>
      <c r="F460" s="6">
        <v>736</v>
      </c>
      <c r="G460" s="6" t="s">
        <v>18</v>
      </c>
      <c r="H460" s="6"/>
    </row>
    <row r="461" spans="1:8" ht="18.75" customHeight="1">
      <c r="A461" s="10" t="s">
        <v>107</v>
      </c>
      <c r="B461" s="64" t="s">
        <v>5056</v>
      </c>
      <c r="C461" s="65"/>
      <c r="D461" s="6"/>
      <c r="E461" s="6"/>
      <c r="F461" s="6">
        <v>736</v>
      </c>
      <c r="G461" s="6" t="s">
        <v>18</v>
      </c>
      <c r="H461" s="6"/>
    </row>
    <row r="462" spans="1:8" ht="18.75" customHeight="1">
      <c r="A462" s="10" t="s">
        <v>108</v>
      </c>
      <c r="B462" s="64" t="s">
        <v>5057</v>
      </c>
      <c r="C462" s="65"/>
      <c r="D462" s="6"/>
      <c r="E462" s="6"/>
      <c r="F462" s="6">
        <v>736</v>
      </c>
      <c r="G462" s="6" t="s">
        <v>18</v>
      </c>
      <c r="H462" s="6"/>
    </row>
    <row r="463" spans="1:8" ht="18.75" customHeight="1">
      <c r="A463" s="10" t="s">
        <v>109</v>
      </c>
      <c r="B463" s="64" t="s">
        <v>5058</v>
      </c>
      <c r="C463" s="65"/>
      <c r="D463" s="6"/>
      <c r="E463" s="6"/>
      <c r="F463" s="6">
        <v>736</v>
      </c>
      <c r="G463" s="6" t="s">
        <v>18</v>
      </c>
      <c r="H463" s="6"/>
    </row>
    <row r="464" spans="1:8" ht="18.75" customHeight="1">
      <c r="A464" s="10" t="s">
        <v>110</v>
      </c>
      <c r="B464" s="64" t="s">
        <v>5059</v>
      </c>
      <c r="C464" s="65"/>
      <c r="D464" s="6"/>
      <c r="E464" s="6"/>
      <c r="F464" s="6">
        <v>736</v>
      </c>
      <c r="G464" s="6" t="s">
        <v>18</v>
      </c>
      <c r="H464" s="6"/>
    </row>
    <row r="465" spans="1:8" ht="18.75" customHeight="1">
      <c r="A465" s="10"/>
      <c r="B465" s="62"/>
      <c r="C465" s="63"/>
      <c r="D465" s="6"/>
      <c r="E465" s="6"/>
      <c r="F465" s="6">
        <v>736</v>
      </c>
      <c r="G465" s="6" t="s">
        <v>18</v>
      </c>
      <c r="H465" s="6"/>
    </row>
    <row r="466" spans="1:8" ht="18.75" customHeight="1" thickBot="1">
      <c r="A466" s="10"/>
      <c r="B466" s="66"/>
      <c r="C466" s="67"/>
      <c r="D466" s="6"/>
      <c r="E466" s="6"/>
      <c r="F466" s="6">
        <v>736</v>
      </c>
      <c r="G466" s="6" t="s">
        <v>18</v>
      </c>
      <c r="H466" s="6"/>
    </row>
    <row r="467" spans="1:8" ht="18.75" customHeight="1" thickBot="1">
      <c r="A467" s="11" t="s">
        <v>111</v>
      </c>
      <c r="B467" s="25"/>
      <c r="C467" s="7"/>
      <c r="D467" s="6"/>
      <c r="E467" s="6"/>
      <c r="F467" s="6">
        <v>736</v>
      </c>
      <c r="G467" s="6" t="s">
        <v>18</v>
      </c>
      <c r="H467" s="6"/>
    </row>
    <row r="468" spans="1:8" ht="18.75" customHeight="1">
      <c r="A468" s="10" t="s">
        <v>112</v>
      </c>
      <c r="B468" s="34" t="str">
        <f>_xlfn.LET(_xlpm.inp,$B$467,_xlpm.nInp,_xlfn.LET(_xlpm.raw,UPPER(TRIM($B$467)),_xlpm.clean,SUBSTITUTE(SUBSTITUTE(SUBSTITUTE(SUBSTITUTE(SUBSTITUTE(_xlpm.raw,"，",","),"、",","),"；",","),"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68" s="19"/>
      <c r="D468" s="6"/>
      <c r="E468" s="6"/>
      <c r="F468" s="6">
        <v>736</v>
      </c>
      <c r="G468" s="6" t="s">
        <v>18</v>
      </c>
      <c r="H468" s="6"/>
    </row>
    <row r="469" spans="1:8" ht="18.75" customHeight="1">
      <c r="A469" s="10" t="s">
        <v>113</v>
      </c>
      <c r="B469" s="35" t="str">
        <f>_xlfn.LET(_xlpm.inp,$B$467,_xlpm.nStd,_xlfn.LET(_xlpm.raw,UPPER(TRIM($G$459)),_xlpm.clean,SUBSTITUTE(SUBSTITUTE(SUBSTITUTE(SUBSTITUTE(SUBSTITUTE(_xlpm.raw,"，",","),"、",","),"；",","),"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69" s="18"/>
      <c r="D469" s="6"/>
      <c r="E469" s="6"/>
      <c r="F469" s="6">
        <v>736</v>
      </c>
      <c r="G469" s="6" t="s">
        <v>18</v>
      </c>
      <c r="H469" s="6"/>
    </row>
    <row r="470" spans="1:8" ht="18.75" customHeight="1">
      <c r="A470" s="37" t="s">
        <v>114</v>
      </c>
      <c r="B470" s="52" t="str">
        <f>_xlfn.LET(_xlpm.inp,$B$467,_xlpm.p,$H$459,IF(OR(LEN(TRIM(_xlpm.inp))=0,LEN(TRIM(_xlpm.p))=0,_xlpm.p=0),"",_xlpm.p))</f>
        <v/>
      </c>
      <c r="C470" s="53"/>
      <c r="D470" s="6"/>
      <c r="E470" s="6"/>
      <c r="F470" s="6">
        <v>736</v>
      </c>
      <c r="G470" s="6" t="s">
        <v>18</v>
      </c>
      <c r="H470" s="6"/>
    </row>
    <row r="471" spans="1:8" ht="18.75" customHeight="1" thickBot="1">
      <c r="A471" s="12"/>
      <c r="B471" s="54"/>
      <c r="C471" s="55"/>
      <c r="D471" s="6"/>
      <c r="E471" s="6"/>
      <c r="F471" s="6">
        <v>736</v>
      </c>
      <c r="G471" s="6" t="s">
        <v>18</v>
      </c>
      <c r="H471" s="6"/>
    </row>
    <row r="472" spans="1:8" ht="58.5" customHeight="1" thickTop="1" thickBot="1">
      <c r="A472" s="8" t="s">
        <v>5060</v>
      </c>
      <c r="B472" s="56" t="s">
        <v>5061</v>
      </c>
      <c r="C472" s="73"/>
      <c r="D472" s="6"/>
      <c r="E472" s="6"/>
      <c r="F472" s="6">
        <v>737</v>
      </c>
      <c r="G472" s="6" t="s">
        <v>26</v>
      </c>
      <c r="H472" s="6" t="s">
        <v>5062</v>
      </c>
    </row>
    <row r="473" spans="1:8" ht="18.75" customHeight="1">
      <c r="A473" s="9"/>
      <c r="B473" s="74"/>
      <c r="C473" s="75"/>
      <c r="D473" s="6"/>
      <c r="E473" s="6"/>
      <c r="F473" s="6">
        <v>737</v>
      </c>
      <c r="G473" s="6" t="s">
        <v>26</v>
      </c>
      <c r="H473" s="6" t="s">
        <v>5062</v>
      </c>
    </row>
    <row r="474" spans="1:8" ht="18.75" customHeight="1">
      <c r="A474" s="10" t="s">
        <v>107</v>
      </c>
      <c r="B474" s="64" t="s">
        <v>5063</v>
      </c>
      <c r="C474" s="65"/>
      <c r="D474" s="6"/>
      <c r="E474" s="6"/>
      <c r="F474" s="6">
        <v>737</v>
      </c>
      <c r="G474" s="6" t="s">
        <v>26</v>
      </c>
      <c r="H474" s="6" t="s">
        <v>5062</v>
      </c>
    </row>
    <row r="475" spans="1:8" ht="18.75" customHeight="1">
      <c r="A475" s="10" t="s">
        <v>108</v>
      </c>
      <c r="B475" s="64" t="s">
        <v>5064</v>
      </c>
      <c r="C475" s="65"/>
      <c r="D475" s="6"/>
      <c r="E475" s="6"/>
      <c r="F475" s="6">
        <v>737</v>
      </c>
      <c r="G475" s="6" t="s">
        <v>26</v>
      </c>
      <c r="H475" s="6" t="s">
        <v>5062</v>
      </c>
    </row>
    <row r="476" spans="1:8" ht="18.75" customHeight="1">
      <c r="A476" s="10" t="s">
        <v>109</v>
      </c>
      <c r="B476" s="64" t="s">
        <v>5065</v>
      </c>
      <c r="C476" s="65"/>
      <c r="D476" s="6"/>
      <c r="E476" s="6"/>
      <c r="F476" s="6">
        <v>737</v>
      </c>
      <c r="G476" s="6" t="s">
        <v>26</v>
      </c>
      <c r="H476" s="6" t="s">
        <v>5062</v>
      </c>
    </row>
    <row r="477" spans="1:8" ht="18.75" customHeight="1">
      <c r="A477" s="10" t="s">
        <v>110</v>
      </c>
      <c r="B477" s="64" t="s">
        <v>5066</v>
      </c>
      <c r="C477" s="65"/>
      <c r="D477" s="6"/>
      <c r="E477" s="6"/>
      <c r="F477" s="6">
        <v>737</v>
      </c>
      <c r="G477" s="6" t="s">
        <v>26</v>
      </c>
      <c r="H477" s="6" t="s">
        <v>5062</v>
      </c>
    </row>
    <row r="478" spans="1:8" ht="18.75" customHeight="1">
      <c r="A478" s="10"/>
      <c r="B478" s="62"/>
      <c r="C478" s="63"/>
      <c r="D478" s="6"/>
      <c r="E478" s="6"/>
      <c r="F478" s="6">
        <v>737</v>
      </c>
      <c r="G478" s="6" t="s">
        <v>26</v>
      </c>
      <c r="H478" s="6" t="s">
        <v>5062</v>
      </c>
    </row>
    <row r="479" spans="1:8" ht="18.75" customHeight="1" thickBot="1">
      <c r="A479" s="10"/>
      <c r="B479" s="66"/>
      <c r="C479" s="67"/>
      <c r="D479" s="6"/>
      <c r="E479" s="6"/>
      <c r="F479" s="6">
        <v>737</v>
      </c>
      <c r="G479" s="6" t="s">
        <v>26</v>
      </c>
      <c r="H479" s="6" t="s">
        <v>5062</v>
      </c>
    </row>
    <row r="480" spans="1:8" ht="18.75" customHeight="1" thickBot="1">
      <c r="A480" s="11" t="s">
        <v>111</v>
      </c>
      <c r="B480" s="25"/>
      <c r="C480" s="7"/>
      <c r="D480" s="6"/>
      <c r="E480" s="6"/>
      <c r="F480" s="6">
        <v>737</v>
      </c>
      <c r="G480" s="6" t="s">
        <v>26</v>
      </c>
      <c r="H480" s="6" t="s">
        <v>5062</v>
      </c>
    </row>
    <row r="481" spans="1:8" ht="18.75" customHeight="1">
      <c r="A481" s="10" t="s">
        <v>112</v>
      </c>
      <c r="B481" s="34" t="str">
        <f>_xlfn.LET(_xlpm.inp,$B$480,_xlpm.nInp,_xlfn.LET(_xlpm.raw,UPPER(TRIM($B$480)),_xlpm.clean,SUBSTITUTE(SUBSTITUTE(SUBSTITUTE(SUBSTITUTE(SUBSTITUTE(_xlpm.raw,"，",","),"、",","),"；",","),"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81" s="19"/>
      <c r="D481" s="6"/>
      <c r="E481" s="6"/>
      <c r="F481" s="6">
        <v>737</v>
      </c>
      <c r="G481" s="6" t="s">
        <v>26</v>
      </c>
      <c r="H481" s="6" t="s">
        <v>5062</v>
      </c>
    </row>
    <row r="482" spans="1:8" ht="18.75" customHeight="1">
      <c r="A482" s="10" t="s">
        <v>113</v>
      </c>
      <c r="B482" s="35" t="str">
        <f>_xlfn.LET(_xlpm.inp,$B$480,_xlpm.nStd,_xlfn.LET(_xlpm.raw,UPPER(TRIM($G$472)),_xlpm.clean,SUBSTITUTE(SUBSTITUTE(SUBSTITUTE(SUBSTITUTE(SUBSTITUTE(_xlpm.raw,"，",","),"、",","),"；",","),"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82" s="18"/>
      <c r="D482" s="6"/>
      <c r="E482" s="6"/>
      <c r="F482" s="6">
        <v>737</v>
      </c>
      <c r="G482" s="6" t="s">
        <v>26</v>
      </c>
      <c r="H482" s="6" t="s">
        <v>5062</v>
      </c>
    </row>
    <row r="483" spans="1:8" ht="18.75" customHeight="1">
      <c r="A483" s="37" t="s">
        <v>114</v>
      </c>
      <c r="B483" s="52" t="str">
        <f>_xlfn.LET(_xlpm.inp,$B$480,_xlpm.p,$H$472,IF(OR(LEN(TRIM(_xlpm.inp))=0,LEN(TRIM(_xlpm.p))=0,_xlpm.p=0),"",_xlpm.p))</f>
        <v/>
      </c>
      <c r="C483" s="53"/>
      <c r="D483" s="6"/>
      <c r="E483" s="6"/>
      <c r="F483" s="6">
        <v>737</v>
      </c>
      <c r="G483" s="6" t="s">
        <v>26</v>
      </c>
      <c r="H483" s="6" t="s">
        <v>5062</v>
      </c>
    </row>
    <row r="484" spans="1:8" ht="18.75" customHeight="1" thickBot="1">
      <c r="A484" s="12"/>
      <c r="B484" s="54"/>
      <c r="C484" s="55"/>
      <c r="D484" s="6"/>
      <c r="E484" s="6"/>
      <c r="F484" s="6">
        <v>737</v>
      </c>
      <c r="G484" s="6" t="s">
        <v>26</v>
      </c>
      <c r="H484" s="6" t="s">
        <v>5062</v>
      </c>
    </row>
    <row r="485" spans="1:8" ht="58.5" customHeight="1" thickTop="1" thickBot="1">
      <c r="A485" s="8" t="s">
        <v>5067</v>
      </c>
      <c r="B485" s="56" t="s">
        <v>5068</v>
      </c>
      <c r="C485" s="73"/>
      <c r="D485" s="6"/>
      <c r="E485" s="6"/>
      <c r="F485" s="6">
        <v>738</v>
      </c>
      <c r="G485" s="6" t="s">
        <v>29</v>
      </c>
      <c r="H485" s="6" t="s">
        <v>5238</v>
      </c>
    </row>
    <row r="486" spans="1:8" ht="18.75" customHeight="1">
      <c r="A486" s="9"/>
      <c r="B486" s="74"/>
      <c r="C486" s="75"/>
      <c r="D486" s="6"/>
      <c r="E486" s="6"/>
      <c r="F486" s="6">
        <v>738</v>
      </c>
      <c r="G486" s="6" t="s">
        <v>29</v>
      </c>
      <c r="H486" s="6" t="s">
        <v>5238</v>
      </c>
    </row>
    <row r="487" spans="1:8" ht="18.75" customHeight="1">
      <c r="A487" s="10" t="s">
        <v>107</v>
      </c>
      <c r="B487" s="64" t="s">
        <v>5069</v>
      </c>
      <c r="C487" s="65"/>
      <c r="D487" s="6"/>
      <c r="E487" s="6"/>
      <c r="F487" s="6">
        <v>738</v>
      </c>
      <c r="G487" s="6" t="s">
        <v>29</v>
      </c>
      <c r="H487" s="6" t="s">
        <v>5238</v>
      </c>
    </row>
    <row r="488" spans="1:8" ht="18.75" customHeight="1">
      <c r="A488" s="10" t="s">
        <v>108</v>
      </c>
      <c r="B488" s="64" t="s">
        <v>5070</v>
      </c>
      <c r="C488" s="65"/>
      <c r="D488" s="6"/>
      <c r="E488" s="6"/>
      <c r="F488" s="6">
        <v>738</v>
      </c>
      <c r="G488" s="6" t="s">
        <v>29</v>
      </c>
      <c r="H488" s="6" t="s">
        <v>5238</v>
      </c>
    </row>
    <row r="489" spans="1:8" ht="18.75" customHeight="1">
      <c r="A489" s="10" t="s">
        <v>109</v>
      </c>
      <c r="B489" s="64" t="s">
        <v>5071</v>
      </c>
      <c r="C489" s="65"/>
      <c r="D489" s="6"/>
      <c r="E489" s="6"/>
      <c r="F489" s="6">
        <v>738</v>
      </c>
      <c r="G489" s="6" t="s">
        <v>29</v>
      </c>
      <c r="H489" s="6" t="s">
        <v>5238</v>
      </c>
    </row>
    <row r="490" spans="1:8" ht="18.75" customHeight="1">
      <c r="A490" s="10" t="s">
        <v>110</v>
      </c>
      <c r="B490" s="64" t="s">
        <v>5072</v>
      </c>
      <c r="C490" s="65"/>
      <c r="D490" s="6"/>
      <c r="E490" s="6"/>
      <c r="F490" s="6">
        <v>738</v>
      </c>
      <c r="G490" s="6" t="s">
        <v>29</v>
      </c>
      <c r="H490" s="6" t="s">
        <v>5238</v>
      </c>
    </row>
    <row r="491" spans="1:8" ht="18.75" customHeight="1">
      <c r="A491" s="10" t="s">
        <v>128</v>
      </c>
      <c r="B491" s="62" t="s">
        <v>5239</v>
      </c>
      <c r="C491" s="63"/>
      <c r="D491" s="6"/>
      <c r="E491" s="6"/>
      <c r="F491" s="6">
        <v>738</v>
      </c>
      <c r="G491" s="6" t="s">
        <v>29</v>
      </c>
      <c r="H491" s="6" t="s">
        <v>5238</v>
      </c>
    </row>
    <row r="492" spans="1:8" ht="18.75" customHeight="1" thickBot="1">
      <c r="A492" s="10"/>
      <c r="B492" s="66"/>
      <c r="C492" s="67"/>
      <c r="D492" s="6"/>
      <c r="E492" s="6"/>
      <c r="F492" s="6">
        <v>738</v>
      </c>
      <c r="G492" s="6" t="s">
        <v>29</v>
      </c>
      <c r="H492" s="6" t="s">
        <v>5238</v>
      </c>
    </row>
    <row r="493" spans="1:8" ht="18.75" customHeight="1" thickBot="1">
      <c r="A493" s="11" t="s">
        <v>111</v>
      </c>
      <c r="B493" s="25"/>
      <c r="C493" s="7"/>
      <c r="D493" s="6"/>
      <c r="E493" s="6"/>
      <c r="F493" s="6">
        <v>738</v>
      </c>
      <c r="G493" s="6" t="s">
        <v>29</v>
      </c>
      <c r="H493" s="6" t="s">
        <v>5238</v>
      </c>
    </row>
    <row r="494" spans="1:8" ht="18.75" customHeight="1">
      <c r="A494" s="10" t="s">
        <v>112</v>
      </c>
      <c r="B494" s="34" t="str">
        <f>_xlfn.LET(_xlpm.inp,$B$493,_xlpm.nInp,_xlfn.LET(_xlpm.raw,UPPER(TRIM($B$493)),_xlpm.clean,SUBSTITUTE(SUBSTITUTE(SUBSTITUTE(SUBSTITUTE(SUBSTITUTE(_xlpm.raw,"，",","),"、",","),"；",","),"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94" s="19"/>
      <c r="D494" s="6"/>
      <c r="E494" s="6"/>
      <c r="F494" s="6">
        <v>738</v>
      </c>
      <c r="G494" s="6" t="s">
        <v>29</v>
      </c>
      <c r="H494" s="6" t="s">
        <v>5238</v>
      </c>
    </row>
    <row r="495" spans="1:8" ht="18.75" customHeight="1">
      <c r="A495" s="10" t="s">
        <v>113</v>
      </c>
      <c r="B495" s="35" t="str">
        <f>_xlfn.LET(_xlpm.inp,$B$493,_xlpm.nStd,_xlfn.LET(_xlpm.raw,UPPER(TRIM($G$485)),_xlpm.clean,SUBSTITUTE(SUBSTITUTE(SUBSTITUTE(SUBSTITUTE(SUBSTITUTE(_xlpm.raw,"，",","),"、",","),"；",","),"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95" s="18"/>
      <c r="D495" s="6"/>
      <c r="E495" s="6"/>
      <c r="F495" s="6">
        <v>738</v>
      </c>
      <c r="G495" s="6" t="s">
        <v>29</v>
      </c>
      <c r="H495" s="6" t="s">
        <v>5238</v>
      </c>
    </row>
    <row r="496" spans="1:8" ht="18.75" customHeight="1">
      <c r="A496" s="37" t="s">
        <v>114</v>
      </c>
      <c r="B496" s="52" t="str">
        <f>_xlfn.LET(_xlpm.inp,$B$493,_xlpm.p,$H$485,IF(OR(LEN(TRIM(_xlpm.inp))=0,LEN(TRIM(_xlpm.p))=0,_xlpm.p=0),"",_xlpm.p))</f>
        <v/>
      </c>
      <c r="C496" s="53"/>
      <c r="D496" s="6"/>
      <c r="E496" s="6"/>
      <c r="F496" s="6">
        <v>738</v>
      </c>
      <c r="G496" s="6" t="s">
        <v>29</v>
      </c>
      <c r="H496" s="6" t="s">
        <v>5238</v>
      </c>
    </row>
    <row r="497" spans="1:8" ht="18.75" customHeight="1" thickBot="1">
      <c r="A497" s="12"/>
      <c r="B497" s="54"/>
      <c r="C497" s="55"/>
      <c r="D497" s="6"/>
      <c r="E497" s="6"/>
      <c r="F497" s="6">
        <v>738</v>
      </c>
      <c r="G497" s="6" t="s">
        <v>29</v>
      </c>
      <c r="H497" s="6" t="s">
        <v>5238</v>
      </c>
    </row>
    <row r="498" spans="1:8" ht="58.5" customHeight="1" thickTop="1" thickBot="1">
      <c r="A498" s="8" t="s">
        <v>5073</v>
      </c>
      <c r="B498" s="56" t="s">
        <v>5240</v>
      </c>
      <c r="C498" s="73"/>
      <c r="D498" s="6"/>
      <c r="E498" s="6"/>
      <c r="F498" s="6">
        <v>739</v>
      </c>
      <c r="G498" s="6" t="s">
        <v>827</v>
      </c>
      <c r="H498" s="6"/>
    </row>
    <row r="499" spans="1:8" ht="18.75" customHeight="1">
      <c r="A499" s="9"/>
      <c r="B499" s="74"/>
      <c r="C499" s="75"/>
      <c r="D499" s="6"/>
      <c r="E499" s="6"/>
      <c r="F499" s="6">
        <v>739</v>
      </c>
      <c r="G499" s="6" t="s">
        <v>827</v>
      </c>
      <c r="H499" s="6"/>
    </row>
    <row r="500" spans="1:8" ht="18.75" customHeight="1">
      <c r="A500" s="10" t="s">
        <v>107</v>
      </c>
      <c r="B500" s="64" t="s">
        <v>5074</v>
      </c>
      <c r="C500" s="65"/>
      <c r="D500" s="6"/>
      <c r="E500" s="6"/>
      <c r="F500" s="6">
        <v>739</v>
      </c>
      <c r="G500" s="6" t="s">
        <v>827</v>
      </c>
      <c r="H500" s="6"/>
    </row>
    <row r="501" spans="1:8" ht="18.75" customHeight="1">
      <c r="A501" s="10" t="s">
        <v>108</v>
      </c>
      <c r="B501" s="64" t="s">
        <v>5075</v>
      </c>
      <c r="C501" s="65"/>
      <c r="D501" s="6"/>
      <c r="E501" s="6"/>
      <c r="F501" s="6">
        <v>739</v>
      </c>
      <c r="G501" s="6" t="s">
        <v>827</v>
      </c>
      <c r="H501" s="6"/>
    </row>
    <row r="502" spans="1:8" ht="18.75" customHeight="1">
      <c r="A502" s="10" t="s">
        <v>109</v>
      </c>
      <c r="B502" s="64" t="s">
        <v>5076</v>
      </c>
      <c r="C502" s="65"/>
      <c r="D502" s="6"/>
      <c r="E502" s="6"/>
      <c r="F502" s="6">
        <v>739</v>
      </c>
      <c r="G502" s="6" t="s">
        <v>827</v>
      </c>
      <c r="H502" s="6"/>
    </row>
    <row r="503" spans="1:8" ht="18.75" customHeight="1">
      <c r="A503" s="10" t="s">
        <v>110</v>
      </c>
      <c r="B503" s="64" t="s">
        <v>5077</v>
      </c>
      <c r="C503" s="65"/>
      <c r="D503" s="6"/>
      <c r="E503" s="6"/>
      <c r="F503" s="6">
        <v>739</v>
      </c>
      <c r="G503" s="6" t="s">
        <v>827</v>
      </c>
      <c r="H503" s="6"/>
    </row>
    <row r="504" spans="1:8" ht="18.75" customHeight="1">
      <c r="A504" s="10" t="s">
        <v>128</v>
      </c>
      <c r="B504" s="62" t="s">
        <v>5241</v>
      </c>
      <c r="C504" s="63"/>
      <c r="D504" s="6"/>
      <c r="E504" s="6"/>
      <c r="F504" s="6">
        <v>739</v>
      </c>
      <c r="G504" s="6" t="s">
        <v>827</v>
      </c>
      <c r="H504" s="6"/>
    </row>
    <row r="505" spans="1:8" ht="18.75" customHeight="1" thickBot="1">
      <c r="A505" s="10"/>
      <c r="B505" s="66"/>
      <c r="C505" s="67"/>
      <c r="D505" s="6"/>
      <c r="E505" s="6"/>
      <c r="F505" s="6">
        <v>739</v>
      </c>
      <c r="G505" s="6" t="s">
        <v>827</v>
      </c>
      <c r="H505" s="6"/>
    </row>
    <row r="506" spans="1:8" ht="18.75" customHeight="1" thickBot="1">
      <c r="A506" s="11" t="s">
        <v>111</v>
      </c>
      <c r="B506" s="25"/>
      <c r="C506" s="7"/>
      <c r="D506" s="6"/>
      <c r="E506" s="6"/>
      <c r="F506" s="6">
        <v>739</v>
      </c>
      <c r="G506" s="6" t="s">
        <v>827</v>
      </c>
      <c r="H506" s="6"/>
    </row>
    <row r="507" spans="1:8" ht="18.75" customHeight="1">
      <c r="A507" s="10" t="s">
        <v>112</v>
      </c>
      <c r="B507" s="34" t="str">
        <f>_xlfn.LET(_xlpm.inp,$B$506,_xlpm.nInp,_xlfn.LET(_xlpm.raw,UPPER(TRIM($B$506)),_xlpm.clean,SUBSTITUTE(SUBSTITUTE(SUBSTITUTE(SUBSTITUTE(SUBSTITUTE(_xlpm.raw,"，",","),"、",","),"；",","),"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07" s="19"/>
      <c r="D507" s="6"/>
      <c r="E507" s="6"/>
      <c r="F507" s="6">
        <v>739</v>
      </c>
      <c r="G507" s="6" t="s">
        <v>827</v>
      </c>
      <c r="H507" s="6"/>
    </row>
    <row r="508" spans="1:8" ht="18.75" customHeight="1">
      <c r="A508" s="10" t="s">
        <v>113</v>
      </c>
      <c r="B508" s="35" t="str">
        <f>_xlfn.LET(_xlpm.inp,$B$506,_xlpm.nStd,_xlfn.LET(_xlpm.raw,UPPER(TRIM($G$498)),_xlpm.clean,SUBSTITUTE(SUBSTITUTE(SUBSTITUTE(SUBSTITUTE(SUBSTITUTE(_xlpm.raw,"，",","),"、",","),"；",","),"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08" s="18"/>
      <c r="D508" s="6"/>
      <c r="E508" s="6"/>
      <c r="F508" s="6">
        <v>739</v>
      </c>
      <c r="G508" s="6" t="s">
        <v>827</v>
      </c>
      <c r="H508" s="6"/>
    </row>
    <row r="509" spans="1:8" ht="18.75" customHeight="1">
      <c r="A509" s="37" t="s">
        <v>114</v>
      </c>
      <c r="B509" s="52" t="str">
        <f>_xlfn.LET(_xlpm.inp,$B$506,_xlpm.p,$H$498,IF(OR(LEN(TRIM(_xlpm.inp))=0,LEN(TRIM(_xlpm.p))=0,_xlpm.p=0),"",_xlpm.p))</f>
        <v/>
      </c>
      <c r="C509" s="53"/>
      <c r="D509" s="6"/>
      <c r="E509" s="6"/>
      <c r="F509" s="6">
        <v>739</v>
      </c>
      <c r="G509" s="6" t="s">
        <v>827</v>
      </c>
      <c r="H509" s="6"/>
    </row>
    <row r="510" spans="1:8" ht="18.75" customHeight="1" thickBot="1">
      <c r="A510" s="12"/>
      <c r="B510" s="54"/>
      <c r="C510" s="55"/>
      <c r="D510" s="6"/>
      <c r="E510" s="6"/>
      <c r="F510" s="6">
        <v>739</v>
      </c>
      <c r="G510" s="6" t="s">
        <v>827</v>
      </c>
      <c r="H510" s="6"/>
    </row>
    <row r="511" spans="1:8" ht="58.5" customHeight="1" thickTop="1" thickBot="1">
      <c r="A511" s="8" t="s">
        <v>5078</v>
      </c>
      <c r="B511" s="56" t="s">
        <v>5079</v>
      </c>
      <c r="C511" s="73"/>
      <c r="D511" s="6"/>
      <c r="E511" s="6"/>
      <c r="F511" s="6">
        <v>740</v>
      </c>
      <c r="G511" s="6" t="s">
        <v>27</v>
      </c>
      <c r="H511" s="6" t="s">
        <v>5080</v>
      </c>
    </row>
    <row r="512" spans="1:8" ht="18.75" customHeight="1">
      <c r="A512" s="9"/>
      <c r="B512" s="74"/>
      <c r="C512" s="75"/>
      <c r="D512" s="6"/>
      <c r="E512" s="6"/>
      <c r="F512" s="6">
        <v>740</v>
      </c>
      <c r="G512" s="6" t="s">
        <v>27</v>
      </c>
      <c r="H512" s="6" t="s">
        <v>5080</v>
      </c>
    </row>
    <row r="513" spans="1:8" ht="18.75" customHeight="1">
      <c r="A513" s="10" t="s">
        <v>107</v>
      </c>
      <c r="B513" s="64" t="s">
        <v>5081</v>
      </c>
      <c r="C513" s="65"/>
      <c r="D513" s="6"/>
      <c r="E513" s="6"/>
      <c r="F513" s="6">
        <v>740</v>
      </c>
      <c r="G513" s="6" t="s">
        <v>27</v>
      </c>
      <c r="H513" s="6" t="s">
        <v>5080</v>
      </c>
    </row>
    <row r="514" spans="1:8" ht="18.75" customHeight="1">
      <c r="A514" s="10" t="s">
        <v>108</v>
      </c>
      <c r="B514" s="64" t="s">
        <v>5082</v>
      </c>
      <c r="C514" s="65"/>
      <c r="D514" s="6"/>
      <c r="E514" s="6"/>
      <c r="F514" s="6">
        <v>740</v>
      </c>
      <c r="G514" s="6" t="s">
        <v>27</v>
      </c>
      <c r="H514" s="6" t="s">
        <v>5080</v>
      </c>
    </row>
    <row r="515" spans="1:8" ht="18.75" customHeight="1">
      <c r="A515" s="10" t="s">
        <v>109</v>
      </c>
      <c r="B515" s="64" t="s">
        <v>5083</v>
      </c>
      <c r="C515" s="65"/>
      <c r="D515" s="6"/>
      <c r="E515" s="6"/>
      <c r="F515" s="6">
        <v>740</v>
      </c>
      <c r="G515" s="6" t="s">
        <v>27</v>
      </c>
      <c r="H515" s="6" t="s">
        <v>5080</v>
      </c>
    </row>
    <row r="516" spans="1:8" ht="18.75" customHeight="1">
      <c r="A516" s="10" t="s">
        <v>110</v>
      </c>
      <c r="B516" s="64" t="s">
        <v>5084</v>
      </c>
      <c r="C516" s="65"/>
      <c r="D516" s="6"/>
      <c r="E516" s="6"/>
      <c r="F516" s="6">
        <v>740</v>
      </c>
      <c r="G516" s="6" t="s">
        <v>27</v>
      </c>
      <c r="H516" s="6" t="s">
        <v>5080</v>
      </c>
    </row>
    <row r="517" spans="1:8" ht="18.75" customHeight="1">
      <c r="A517" s="10"/>
      <c r="B517" s="62"/>
      <c r="C517" s="63"/>
      <c r="D517" s="6"/>
      <c r="E517" s="6"/>
      <c r="F517" s="6">
        <v>740</v>
      </c>
      <c r="G517" s="6" t="s">
        <v>27</v>
      </c>
      <c r="H517" s="6" t="s">
        <v>5080</v>
      </c>
    </row>
    <row r="518" spans="1:8" ht="18.75" customHeight="1" thickBot="1">
      <c r="A518" s="10"/>
      <c r="B518" s="66"/>
      <c r="C518" s="67"/>
      <c r="D518" s="6"/>
      <c r="E518" s="6"/>
      <c r="F518" s="6">
        <v>740</v>
      </c>
      <c r="G518" s="6" t="s">
        <v>27</v>
      </c>
      <c r="H518" s="6" t="s">
        <v>5080</v>
      </c>
    </row>
    <row r="519" spans="1:8" ht="18.75" customHeight="1" thickBot="1">
      <c r="A519" s="11" t="s">
        <v>111</v>
      </c>
      <c r="B519" s="25"/>
      <c r="C519" s="7"/>
      <c r="D519" s="6"/>
      <c r="E519" s="6"/>
      <c r="F519" s="6">
        <v>740</v>
      </c>
      <c r="G519" s="6" t="s">
        <v>27</v>
      </c>
      <c r="H519" s="6" t="s">
        <v>5080</v>
      </c>
    </row>
    <row r="520" spans="1:8" ht="18.75" customHeight="1">
      <c r="A520" s="10" t="s">
        <v>112</v>
      </c>
      <c r="B520" s="34" t="str">
        <f>_xlfn.LET(_xlpm.inp,$B$519,_xlpm.nInp,_xlfn.LET(_xlpm.raw,UPPER(TRIM($B$519)),_xlpm.clean,SUBSTITUTE(SUBSTITUTE(SUBSTITUTE(SUBSTITUTE(SUBSTITUTE(_xlpm.raw,"，",","),"、",","),"；",","),"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0" s="19"/>
      <c r="D520" s="6"/>
      <c r="E520" s="6"/>
      <c r="F520" s="6">
        <v>740</v>
      </c>
      <c r="G520" s="6" t="s">
        <v>27</v>
      </c>
      <c r="H520" s="6" t="s">
        <v>5080</v>
      </c>
    </row>
    <row r="521" spans="1:8" ht="18.75" customHeight="1">
      <c r="A521" s="10" t="s">
        <v>113</v>
      </c>
      <c r="B521" s="35" t="str">
        <f>_xlfn.LET(_xlpm.inp,$B$519,_xlpm.nStd,_xlfn.LET(_xlpm.raw,UPPER(TRIM($G$511)),_xlpm.clean,SUBSTITUTE(SUBSTITUTE(SUBSTITUTE(SUBSTITUTE(SUBSTITUTE(_xlpm.raw,"，",","),"、",","),"；",","),"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21" s="18"/>
      <c r="D521" s="6"/>
      <c r="E521" s="6"/>
      <c r="F521" s="6">
        <v>740</v>
      </c>
      <c r="G521" s="6" t="s">
        <v>27</v>
      </c>
      <c r="H521" s="6" t="s">
        <v>5080</v>
      </c>
    </row>
    <row r="522" spans="1:8" ht="18.75" customHeight="1">
      <c r="A522" s="37" t="s">
        <v>114</v>
      </c>
      <c r="B522" s="52" t="str">
        <f>_xlfn.LET(_xlpm.inp,$B$519,_xlpm.p,$H$511,IF(OR(LEN(TRIM(_xlpm.inp))=0,LEN(TRIM(_xlpm.p))=0,_xlpm.p=0),"",_xlpm.p))</f>
        <v/>
      </c>
      <c r="C522" s="53"/>
      <c r="D522" s="6"/>
      <c r="E522" s="6"/>
      <c r="F522" s="6">
        <v>740</v>
      </c>
      <c r="G522" s="6" t="s">
        <v>27</v>
      </c>
      <c r="H522" s="6" t="s">
        <v>5080</v>
      </c>
    </row>
    <row r="523" spans="1:8" ht="18.75" customHeight="1" thickBot="1">
      <c r="A523" s="12"/>
      <c r="B523" s="54"/>
      <c r="C523" s="55"/>
      <c r="D523" s="6"/>
      <c r="E523" s="6"/>
      <c r="F523" s="6">
        <v>740</v>
      </c>
      <c r="G523" s="6" t="s">
        <v>27</v>
      </c>
      <c r="H523" s="6" t="s">
        <v>5080</v>
      </c>
    </row>
    <row r="524" spans="1:8" ht="58.5" customHeight="1" thickTop="1" thickBot="1">
      <c r="A524" s="8" t="s">
        <v>5085</v>
      </c>
      <c r="B524" s="56" t="s">
        <v>5086</v>
      </c>
      <c r="C524" s="73"/>
      <c r="D524" s="6"/>
      <c r="E524" s="6"/>
      <c r="F524" s="6">
        <v>741</v>
      </c>
      <c r="G524" s="6" t="s">
        <v>26</v>
      </c>
      <c r="H524" s="6" t="s">
        <v>5087</v>
      </c>
    </row>
    <row r="525" spans="1:8" ht="18.75" customHeight="1">
      <c r="A525" s="9"/>
      <c r="B525" s="74"/>
      <c r="C525" s="75"/>
      <c r="D525" s="6"/>
      <c r="E525" s="6"/>
      <c r="F525" s="6">
        <v>741</v>
      </c>
      <c r="G525" s="6" t="s">
        <v>26</v>
      </c>
      <c r="H525" s="6" t="s">
        <v>5087</v>
      </c>
    </row>
    <row r="526" spans="1:8" ht="18.75" customHeight="1">
      <c r="A526" s="10" t="s">
        <v>107</v>
      </c>
      <c r="B526" s="64" t="s">
        <v>5088</v>
      </c>
      <c r="C526" s="65"/>
      <c r="D526" s="6"/>
      <c r="E526" s="6"/>
      <c r="F526" s="6">
        <v>741</v>
      </c>
      <c r="G526" s="6" t="s">
        <v>26</v>
      </c>
      <c r="H526" s="6" t="s">
        <v>5087</v>
      </c>
    </row>
    <row r="527" spans="1:8" ht="18.75" customHeight="1">
      <c r="A527" s="10" t="s">
        <v>108</v>
      </c>
      <c r="B527" s="64" t="s">
        <v>5250</v>
      </c>
      <c r="C527" s="65"/>
      <c r="D527" s="6"/>
      <c r="E527" s="6"/>
      <c r="F527" s="6">
        <v>741</v>
      </c>
      <c r="G527" s="6" t="s">
        <v>26</v>
      </c>
      <c r="H527" s="6" t="s">
        <v>5087</v>
      </c>
    </row>
    <row r="528" spans="1:8" ht="18.75" customHeight="1">
      <c r="A528" s="10" t="s">
        <v>109</v>
      </c>
      <c r="B528" s="64" t="s">
        <v>5089</v>
      </c>
      <c r="C528" s="65"/>
      <c r="D528" s="6"/>
      <c r="E528" s="6"/>
      <c r="F528" s="6">
        <v>741</v>
      </c>
      <c r="G528" s="6" t="s">
        <v>26</v>
      </c>
      <c r="H528" s="6" t="s">
        <v>5087</v>
      </c>
    </row>
    <row r="529" spans="1:8" ht="18.75" customHeight="1">
      <c r="A529" s="10" t="s">
        <v>110</v>
      </c>
      <c r="B529" s="64" t="s">
        <v>5090</v>
      </c>
      <c r="C529" s="65"/>
      <c r="D529" s="6"/>
      <c r="E529" s="6"/>
      <c r="F529" s="6">
        <v>741</v>
      </c>
      <c r="G529" s="6" t="s">
        <v>26</v>
      </c>
      <c r="H529" s="6" t="s">
        <v>5087</v>
      </c>
    </row>
    <row r="530" spans="1:8" ht="18.75" customHeight="1">
      <c r="A530" s="10"/>
      <c r="B530" s="62"/>
      <c r="C530" s="63"/>
      <c r="D530" s="6"/>
      <c r="E530" s="6"/>
      <c r="F530" s="6">
        <v>741</v>
      </c>
      <c r="G530" s="6" t="s">
        <v>26</v>
      </c>
      <c r="H530" s="6" t="s">
        <v>5087</v>
      </c>
    </row>
    <row r="531" spans="1:8" ht="18.75" customHeight="1" thickBot="1">
      <c r="A531" s="10"/>
      <c r="B531" s="66"/>
      <c r="C531" s="67"/>
      <c r="D531" s="6"/>
      <c r="E531" s="6"/>
      <c r="F531" s="6">
        <v>741</v>
      </c>
      <c r="G531" s="6" t="s">
        <v>26</v>
      </c>
      <c r="H531" s="6" t="s">
        <v>5087</v>
      </c>
    </row>
    <row r="532" spans="1:8" ht="18.75" customHeight="1" thickBot="1">
      <c r="A532" s="11" t="s">
        <v>111</v>
      </c>
      <c r="B532" s="25"/>
      <c r="C532" s="7"/>
      <c r="D532" s="6"/>
      <c r="E532" s="6"/>
      <c r="F532" s="6">
        <v>741</v>
      </c>
      <c r="G532" s="6" t="s">
        <v>26</v>
      </c>
      <c r="H532" s="6" t="s">
        <v>5087</v>
      </c>
    </row>
    <row r="533" spans="1:8" ht="18.75" customHeight="1">
      <c r="A533" s="10" t="s">
        <v>112</v>
      </c>
      <c r="B533" s="34" t="str">
        <f>_xlfn.LET(_xlpm.inp,$B$532,_xlpm.nInp,_xlfn.LET(_xlpm.raw,UPPER(TRIM($B$532)),_xlpm.clean,SUBSTITUTE(SUBSTITUTE(SUBSTITUTE(SUBSTITUTE(SUBSTITUTE(_xlpm.raw,"，",","),"、",","),"；",","),"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33" s="19"/>
      <c r="D533" s="6"/>
      <c r="E533" s="6"/>
      <c r="F533" s="6">
        <v>741</v>
      </c>
      <c r="G533" s="6" t="s">
        <v>26</v>
      </c>
      <c r="H533" s="6" t="s">
        <v>5087</v>
      </c>
    </row>
    <row r="534" spans="1:8" ht="18.75" customHeight="1">
      <c r="A534" s="10" t="s">
        <v>113</v>
      </c>
      <c r="B534" s="35" t="str">
        <f>_xlfn.LET(_xlpm.inp,$B$532,_xlpm.nStd,_xlfn.LET(_xlpm.raw,UPPER(TRIM($G$524)),_xlpm.clean,SUBSTITUTE(SUBSTITUTE(SUBSTITUTE(SUBSTITUTE(SUBSTITUTE(_xlpm.raw,"，",","),"、",","),"；",","),"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4" s="18"/>
      <c r="D534" s="6"/>
      <c r="E534" s="6"/>
      <c r="F534" s="6">
        <v>741</v>
      </c>
      <c r="G534" s="6" t="s">
        <v>26</v>
      </c>
      <c r="H534" s="6" t="s">
        <v>5087</v>
      </c>
    </row>
    <row r="535" spans="1:8" ht="18.75" customHeight="1">
      <c r="A535" s="37" t="s">
        <v>114</v>
      </c>
      <c r="B535" s="52" t="str">
        <f>_xlfn.LET(_xlpm.inp,$B$532,_xlpm.p,$H$524,IF(OR(LEN(TRIM(_xlpm.inp))=0,LEN(TRIM(_xlpm.p))=0,_xlpm.p=0),"",_xlpm.p))</f>
        <v/>
      </c>
      <c r="C535" s="53"/>
      <c r="D535" s="6"/>
      <c r="E535" s="6"/>
      <c r="F535" s="6">
        <v>741</v>
      </c>
      <c r="G535" s="6" t="s">
        <v>26</v>
      </c>
      <c r="H535" s="6" t="s">
        <v>5087</v>
      </c>
    </row>
    <row r="536" spans="1:8" ht="18.75" customHeight="1" thickBot="1">
      <c r="A536" s="12"/>
      <c r="B536" s="54"/>
      <c r="C536" s="55"/>
      <c r="D536" s="6"/>
      <c r="E536" s="6"/>
      <c r="F536" s="6">
        <v>741</v>
      </c>
      <c r="G536" s="6" t="s">
        <v>26</v>
      </c>
      <c r="H536" s="6" t="s">
        <v>5087</v>
      </c>
    </row>
    <row r="537" spans="1:8" ht="58.5" customHeight="1" thickTop="1" thickBot="1">
      <c r="A537" s="8" t="s">
        <v>5091</v>
      </c>
      <c r="B537" s="56" t="s">
        <v>5092</v>
      </c>
      <c r="C537" s="73"/>
      <c r="D537" s="6"/>
      <c r="E537" s="6"/>
      <c r="F537" s="6">
        <v>742</v>
      </c>
      <c r="G537" s="6" t="s">
        <v>28</v>
      </c>
      <c r="H537" s="6"/>
    </row>
    <row r="538" spans="1:8" ht="18.75" customHeight="1">
      <c r="A538" s="9"/>
      <c r="B538" s="74"/>
      <c r="C538" s="75"/>
      <c r="D538" s="6"/>
      <c r="E538" s="6"/>
      <c r="F538" s="6">
        <v>742</v>
      </c>
      <c r="G538" s="6" t="s">
        <v>28</v>
      </c>
      <c r="H538" s="6"/>
    </row>
    <row r="539" spans="1:8" ht="18.75" customHeight="1">
      <c r="A539" s="10" t="s">
        <v>107</v>
      </c>
      <c r="B539" s="64" t="s">
        <v>5093</v>
      </c>
      <c r="C539" s="65"/>
      <c r="D539" s="6"/>
      <c r="E539" s="6"/>
      <c r="F539" s="6">
        <v>742</v>
      </c>
      <c r="G539" s="6" t="s">
        <v>28</v>
      </c>
      <c r="H539" s="6"/>
    </row>
    <row r="540" spans="1:8" ht="18.75" customHeight="1">
      <c r="A540" s="10" t="s">
        <v>108</v>
      </c>
      <c r="B540" s="64" t="s">
        <v>5251</v>
      </c>
      <c r="C540" s="65"/>
      <c r="D540" s="6"/>
      <c r="E540" s="6"/>
      <c r="F540" s="6">
        <v>742</v>
      </c>
      <c r="G540" s="6" t="s">
        <v>28</v>
      </c>
      <c r="H540" s="6"/>
    </row>
    <row r="541" spans="1:8" ht="18.75" customHeight="1">
      <c r="A541" s="10" t="s">
        <v>109</v>
      </c>
      <c r="B541" s="64" t="s">
        <v>5094</v>
      </c>
      <c r="C541" s="65"/>
      <c r="D541" s="6"/>
      <c r="E541" s="6"/>
      <c r="F541" s="6">
        <v>742</v>
      </c>
      <c r="G541" s="6" t="s">
        <v>28</v>
      </c>
      <c r="H541" s="6"/>
    </row>
    <row r="542" spans="1:8" ht="18.75" customHeight="1">
      <c r="A542" s="10" t="s">
        <v>110</v>
      </c>
      <c r="B542" s="64" t="s">
        <v>5095</v>
      </c>
      <c r="C542" s="65"/>
      <c r="D542" s="6"/>
      <c r="E542" s="6"/>
      <c r="F542" s="6">
        <v>742</v>
      </c>
      <c r="G542" s="6" t="s">
        <v>28</v>
      </c>
      <c r="H542" s="6"/>
    </row>
    <row r="543" spans="1:8" ht="18.75" customHeight="1">
      <c r="A543" s="10"/>
      <c r="B543" s="62"/>
      <c r="C543" s="63"/>
      <c r="D543" s="6"/>
      <c r="E543" s="6"/>
      <c r="F543" s="6">
        <v>742</v>
      </c>
      <c r="G543" s="6" t="s">
        <v>28</v>
      </c>
      <c r="H543" s="6"/>
    </row>
    <row r="544" spans="1:8" ht="18.75" customHeight="1" thickBot="1">
      <c r="A544" s="10"/>
      <c r="B544" s="66"/>
      <c r="C544" s="67"/>
      <c r="D544" s="6"/>
      <c r="E544" s="6"/>
      <c r="F544" s="6">
        <v>742</v>
      </c>
      <c r="G544" s="6" t="s">
        <v>28</v>
      </c>
      <c r="H544" s="6"/>
    </row>
    <row r="545" spans="1:8" ht="18.75" customHeight="1" thickBot="1">
      <c r="A545" s="11" t="s">
        <v>111</v>
      </c>
      <c r="B545" s="25"/>
      <c r="C545" s="7"/>
      <c r="D545" s="6"/>
      <c r="E545" s="6"/>
      <c r="F545" s="6">
        <v>742</v>
      </c>
      <c r="G545" s="6" t="s">
        <v>28</v>
      </c>
      <c r="H545" s="6"/>
    </row>
    <row r="546" spans="1:8" ht="18.75" customHeight="1">
      <c r="A546" s="10" t="s">
        <v>112</v>
      </c>
      <c r="B546" s="34" t="str">
        <f>_xlfn.LET(_xlpm.inp,$B$545,_xlpm.nInp,_xlfn.LET(_xlpm.raw,UPPER(TRIM($B$545)),_xlpm.clean,SUBSTITUTE(SUBSTITUTE(SUBSTITUTE(SUBSTITUTE(SUBSTITUTE(_xlpm.raw,"，",","),"、",","),"；",","),"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46" s="19"/>
      <c r="D546" s="6"/>
      <c r="E546" s="6"/>
      <c r="F546" s="6">
        <v>742</v>
      </c>
      <c r="G546" s="6" t="s">
        <v>28</v>
      </c>
      <c r="H546" s="6"/>
    </row>
    <row r="547" spans="1:8" ht="18.75" customHeight="1">
      <c r="A547" s="10" t="s">
        <v>113</v>
      </c>
      <c r="B547" s="35" t="str">
        <f>_xlfn.LET(_xlpm.inp,$B$545,_xlpm.nStd,_xlfn.LET(_xlpm.raw,UPPER(TRIM($G$537)),_xlpm.clean,SUBSTITUTE(SUBSTITUTE(SUBSTITUTE(SUBSTITUTE(SUBSTITUTE(_xlpm.raw,"，",","),"、",","),"；",","),"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47" s="18"/>
      <c r="D547" s="6"/>
      <c r="E547" s="6"/>
      <c r="F547" s="6">
        <v>742</v>
      </c>
      <c r="G547" s="6" t="s">
        <v>28</v>
      </c>
      <c r="H547" s="6"/>
    </row>
    <row r="548" spans="1:8" ht="18.75" customHeight="1">
      <c r="A548" s="37" t="s">
        <v>114</v>
      </c>
      <c r="B548" s="52" t="str">
        <f>_xlfn.LET(_xlpm.inp,$B$545,_xlpm.p,$H$537,IF(OR(LEN(TRIM(_xlpm.inp))=0,LEN(TRIM(_xlpm.p))=0,_xlpm.p=0),"",_xlpm.p))</f>
        <v/>
      </c>
      <c r="C548" s="53"/>
      <c r="D548" s="6"/>
      <c r="E548" s="6"/>
      <c r="F548" s="6">
        <v>742</v>
      </c>
      <c r="G548" s="6" t="s">
        <v>28</v>
      </c>
      <c r="H548" s="6"/>
    </row>
    <row r="549" spans="1:8" ht="18.75" customHeight="1" thickBot="1">
      <c r="A549" s="12"/>
      <c r="B549" s="54"/>
      <c r="C549" s="55"/>
      <c r="D549" s="6"/>
      <c r="E549" s="6"/>
      <c r="F549" s="6">
        <v>742</v>
      </c>
      <c r="G549" s="6" t="s">
        <v>28</v>
      </c>
      <c r="H549" s="6"/>
    </row>
    <row r="550" spans="1:8" ht="58.5" customHeight="1" thickTop="1" thickBot="1">
      <c r="A550" s="8" t="s">
        <v>5096</v>
      </c>
      <c r="B550" s="56" t="s">
        <v>5097</v>
      </c>
      <c r="C550" s="73"/>
      <c r="D550" s="6"/>
      <c r="E550" s="6"/>
      <c r="F550" s="6">
        <v>743</v>
      </c>
      <c r="G550" s="6" t="s">
        <v>28</v>
      </c>
      <c r="H550" s="6" t="s">
        <v>5252</v>
      </c>
    </row>
    <row r="551" spans="1:8" ht="18.75" customHeight="1">
      <c r="A551" s="9"/>
      <c r="B551" s="74"/>
      <c r="C551" s="75"/>
      <c r="D551" s="6"/>
      <c r="E551" s="6"/>
      <c r="F551" s="6">
        <v>743</v>
      </c>
      <c r="G551" s="6" t="s">
        <v>28</v>
      </c>
      <c r="H551" s="6" t="s">
        <v>5252</v>
      </c>
    </row>
    <row r="552" spans="1:8" ht="18.75" customHeight="1">
      <c r="A552" s="10" t="s">
        <v>107</v>
      </c>
      <c r="B552" s="64" t="s">
        <v>5253</v>
      </c>
      <c r="C552" s="65"/>
      <c r="D552" s="6"/>
      <c r="E552" s="6"/>
      <c r="F552" s="6">
        <v>743</v>
      </c>
      <c r="G552" s="6" t="s">
        <v>28</v>
      </c>
      <c r="H552" s="6" t="s">
        <v>5252</v>
      </c>
    </row>
    <row r="553" spans="1:8" ht="18.75" customHeight="1">
      <c r="A553" s="10" t="s">
        <v>108</v>
      </c>
      <c r="B553" s="64" t="s">
        <v>5098</v>
      </c>
      <c r="C553" s="65"/>
      <c r="D553" s="6"/>
      <c r="E553" s="6"/>
      <c r="F553" s="6">
        <v>743</v>
      </c>
      <c r="G553" s="6" t="s">
        <v>28</v>
      </c>
      <c r="H553" s="6" t="s">
        <v>5252</v>
      </c>
    </row>
    <row r="554" spans="1:8" ht="18.75" customHeight="1">
      <c r="A554" s="10" t="s">
        <v>109</v>
      </c>
      <c r="B554" s="64" t="s">
        <v>5099</v>
      </c>
      <c r="C554" s="65"/>
      <c r="D554" s="6"/>
      <c r="E554" s="6"/>
      <c r="F554" s="6">
        <v>743</v>
      </c>
      <c r="G554" s="6" t="s">
        <v>28</v>
      </c>
      <c r="H554" s="6" t="s">
        <v>5252</v>
      </c>
    </row>
    <row r="555" spans="1:8" ht="18.75" customHeight="1">
      <c r="A555" s="10" t="s">
        <v>110</v>
      </c>
      <c r="B555" s="64" t="s">
        <v>5100</v>
      </c>
      <c r="C555" s="65"/>
      <c r="D555" s="6"/>
      <c r="E555" s="6"/>
      <c r="F555" s="6">
        <v>743</v>
      </c>
      <c r="G555" s="6" t="s">
        <v>28</v>
      </c>
      <c r="H555" s="6" t="s">
        <v>5252</v>
      </c>
    </row>
    <row r="556" spans="1:8" ht="18.75" customHeight="1">
      <c r="A556" s="10"/>
      <c r="B556" s="62"/>
      <c r="C556" s="63"/>
      <c r="D556" s="6"/>
      <c r="E556" s="6"/>
      <c r="F556" s="6">
        <v>743</v>
      </c>
      <c r="G556" s="6" t="s">
        <v>28</v>
      </c>
      <c r="H556" s="6" t="s">
        <v>5252</v>
      </c>
    </row>
    <row r="557" spans="1:8" ht="18.75" customHeight="1" thickBot="1">
      <c r="A557" s="10"/>
      <c r="B557" s="66"/>
      <c r="C557" s="67"/>
      <c r="D557" s="6"/>
      <c r="E557" s="6"/>
      <c r="F557" s="6">
        <v>743</v>
      </c>
      <c r="G557" s="6" t="s">
        <v>28</v>
      </c>
      <c r="H557" s="6" t="s">
        <v>5252</v>
      </c>
    </row>
    <row r="558" spans="1:8" ht="18.75" customHeight="1" thickBot="1">
      <c r="A558" s="11" t="s">
        <v>111</v>
      </c>
      <c r="B558" s="25"/>
      <c r="C558" s="7"/>
      <c r="D558" s="6"/>
      <c r="E558" s="6"/>
      <c r="F558" s="6">
        <v>743</v>
      </c>
      <c r="G558" s="6" t="s">
        <v>28</v>
      </c>
      <c r="H558" s="6" t="s">
        <v>5252</v>
      </c>
    </row>
    <row r="559" spans="1:8" ht="18.75" customHeight="1">
      <c r="A559" s="10" t="s">
        <v>112</v>
      </c>
      <c r="B559" s="34" t="str">
        <f>_xlfn.LET(_xlpm.inp,$B$558,_xlpm.nInp,_xlfn.LET(_xlpm.raw,UPPER(TRIM($B$558)),_xlpm.clean,SUBSTITUTE(SUBSTITUTE(SUBSTITUTE(SUBSTITUTE(SUBSTITUTE(_xlpm.raw,"，",","),"、",","),"；",","),"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59" s="19"/>
      <c r="D559" s="6"/>
      <c r="E559" s="6"/>
      <c r="F559" s="6">
        <v>743</v>
      </c>
      <c r="G559" s="6" t="s">
        <v>28</v>
      </c>
      <c r="H559" s="6" t="s">
        <v>5252</v>
      </c>
    </row>
    <row r="560" spans="1:8" ht="18.75" customHeight="1">
      <c r="A560" s="10" t="s">
        <v>113</v>
      </c>
      <c r="B560" s="35" t="str">
        <f>_xlfn.LET(_xlpm.inp,$B$558,_xlpm.nStd,_xlfn.LET(_xlpm.raw,UPPER(TRIM($G$550)),_xlpm.clean,SUBSTITUTE(SUBSTITUTE(SUBSTITUTE(SUBSTITUTE(SUBSTITUTE(_xlpm.raw,"，",","),"、",","),"；",","),"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60" s="18"/>
      <c r="D560" s="6"/>
      <c r="E560" s="6"/>
      <c r="F560" s="6">
        <v>743</v>
      </c>
      <c r="G560" s="6" t="s">
        <v>28</v>
      </c>
      <c r="H560" s="6" t="s">
        <v>5252</v>
      </c>
    </row>
    <row r="561" spans="1:8" ht="18.75" customHeight="1">
      <c r="A561" s="37" t="s">
        <v>114</v>
      </c>
      <c r="B561" s="52" t="str">
        <f>_xlfn.LET(_xlpm.inp,$B$558,_xlpm.p,$H$550,IF(OR(LEN(TRIM(_xlpm.inp))=0,LEN(TRIM(_xlpm.p))=0,_xlpm.p=0),"",_xlpm.p))</f>
        <v/>
      </c>
      <c r="C561" s="53"/>
      <c r="D561" s="6"/>
      <c r="E561" s="6"/>
      <c r="F561" s="6">
        <v>743</v>
      </c>
      <c r="G561" s="6" t="s">
        <v>28</v>
      </c>
      <c r="H561" s="6" t="s">
        <v>5252</v>
      </c>
    </row>
    <row r="562" spans="1:8" ht="18.75" customHeight="1" thickBot="1">
      <c r="A562" s="12"/>
      <c r="B562" s="54"/>
      <c r="C562" s="55"/>
      <c r="D562" s="6"/>
      <c r="E562" s="6"/>
      <c r="F562" s="6">
        <v>743</v>
      </c>
      <c r="G562" s="6" t="s">
        <v>28</v>
      </c>
      <c r="H562" s="6" t="s">
        <v>5252</v>
      </c>
    </row>
    <row r="563" spans="1:8" ht="58.5" customHeight="1" thickTop="1" thickBot="1">
      <c r="A563" s="8" t="s">
        <v>5101</v>
      </c>
      <c r="B563" s="56" t="s">
        <v>5102</v>
      </c>
      <c r="C563" s="73"/>
      <c r="D563" s="6"/>
      <c r="E563" s="6"/>
      <c r="F563" s="6">
        <v>744</v>
      </c>
      <c r="G563" s="6" t="s">
        <v>18</v>
      </c>
      <c r="H563" s="6" t="s">
        <v>5254</v>
      </c>
    </row>
    <row r="564" spans="1:8" ht="18.75" customHeight="1">
      <c r="A564" s="9"/>
      <c r="B564" s="74"/>
      <c r="C564" s="75"/>
      <c r="D564" s="6"/>
      <c r="E564" s="6"/>
      <c r="F564" s="6">
        <v>744</v>
      </c>
      <c r="G564" s="6" t="s">
        <v>18</v>
      </c>
      <c r="H564" s="6" t="s">
        <v>5254</v>
      </c>
    </row>
    <row r="565" spans="1:8" ht="18.75" customHeight="1">
      <c r="A565" s="10" t="s">
        <v>107</v>
      </c>
      <c r="B565" s="64" t="s">
        <v>5103</v>
      </c>
      <c r="C565" s="65"/>
      <c r="D565" s="6"/>
      <c r="E565" s="6"/>
      <c r="F565" s="6">
        <v>744</v>
      </c>
      <c r="G565" s="6" t="s">
        <v>18</v>
      </c>
      <c r="H565" s="6" t="s">
        <v>5254</v>
      </c>
    </row>
    <row r="566" spans="1:8" ht="18.75" customHeight="1">
      <c r="A566" s="10" t="s">
        <v>108</v>
      </c>
      <c r="B566" s="64" t="s">
        <v>5104</v>
      </c>
      <c r="C566" s="65"/>
      <c r="D566" s="6"/>
      <c r="E566" s="6"/>
      <c r="F566" s="6">
        <v>744</v>
      </c>
      <c r="G566" s="6" t="s">
        <v>18</v>
      </c>
      <c r="H566" s="6" t="s">
        <v>5254</v>
      </c>
    </row>
    <row r="567" spans="1:8" ht="18.75" customHeight="1">
      <c r="A567" s="10" t="s">
        <v>109</v>
      </c>
      <c r="B567" s="64" t="s">
        <v>5105</v>
      </c>
      <c r="C567" s="65"/>
      <c r="D567" s="6"/>
      <c r="E567" s="6"/>
      <c r="F567" s="6">
        <v>744</v>
      </c>
      <c r="G567" s="6" t="s">
        <v>18</v>
      </c>
      <c r="H567" s="6" t="s">
        <v>5254</v>
      </c>
    </row>
    <row r="568" spans="1:8" ht="18.75" customHeight="1">
      <c r="A568" s="10" t="s">
        <v>110</v>
      </c>
      <c r="B568" s="64" t="s">
        <v>5106</v>
      </c>
      <c r="C568" s="65"/>
      <c r="D568" s="6"/>
      <c r="E568" s="6"/>
      <c r="F568" s="6">
        <v>744</v>
      </c>
      <c r="G568" s="6" t="s">
        <v>18</v>
      </c>
      <c r="H568" s="6" t="s">
        <v>5254</v>
      </c>
    </row>
    <row r="569" spans="1:8" ht="18.75" customHeight="1">
      <c r="A569" s="10"/>
      <c r="B569" s="62"/>
      <c r="C569" s="63"/>
      <c r="D569" s="6"/>
      <c r="E569" s="6"/>
      <c r="F569" s="6">
        <v>744</v>
      </c>
      <c r="G569" s="6" t="s">
        <v>18</v>
      </c>
      <c r="H569" s="6" t="s">
        <v>5254</v>
      </c>
    </row>
    <row r="570" spans="1:8" ht="18.75" customHeight="1" thickBot="1">
      <c r="A570" s="10"/>
      <c r="B570" s="66"/>
      <c r="C570" s="67"/>
      <c r="D570" s="6"/>
      <c r="E570" s="6"/>
      <c r="F570" s="6">
        <v>744</v>
      </c>
      <c r="G570" s="6" t="s">
        <v>18</v>
      </c>
      <c r="H570" s="6" t="s">
        <v>5254</v>
      </c>
    </row>
    <row r="571" spans="1:8" ht="18.75" customHeight="1" thickBot="1">
      <c r="A571" s="11" t="s">
        <v>111</v>
      </c>
      <c r="B571" s="25"/>
      <c r="C571" s="7"/>
      <c r="D571" s="6"/>
      <c r="E571" s="6"/>
      <c r="F571" s="6">
        <v>744</v>
      </c>
      <c r="G571" s="6" t="s">
        <v>18</v>
      </c>
      <c r="H571" s="6" t="s">
        <v>5254</v>
      </c>
    </row>
    <row r="572" spans="1:8" ht="18.75" customHeight="1">
      <c r="A572" s="10" t="s">
        <v>112</v>
      </c>
      <c r="B572" s="34" t="str">
        <f>_xlfn.LET(_xlpm.inp,$B$571,_xlpm.nInp,_xlfn.LET(_xlpm.raw,UPPER(TRIM($B$571)),_xlpm.clean,SUBSTITUTE(SUBSTITUTE(SUBSTITUTE(SUBSTITUTE(SUBSTITUTE(_xlpm.raw,"，",","),"、",","),"；",","),"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72" s="19"/>
      <c r="D572" s="6"/>
      <c r="E572" s="6"/>
      <c r="F572" s="6">
        <v>744</v>
      </c>
      <c r="G572" s="6" t="s">
        <v>18</v>
      </c>
      <c r="H572" s="6" t="s">
        <v>5254</v>
      </c>
    </row>
    <row r="573" spans="1:8" ht="18.75" customHeight="1">
      <c r="A573" s="10" t="s">
        <v>113</v>
      </c>
      <c r="B573" s="35" t="str">
        <f>_xlfn.LET(_xlpm.inp,$B$571,_xlpm.nStd,_xlfn.LET(_xlpm.raw,UPPER(TRIM($G$563)),_xlpm.clean,SUBSTITUTE(SUBSTITUTE(SUBSTITUTE(SUBSTITUTE(SUBSTITUTE(_xlpm.raw,"，",","),"、",","),"；",","),"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73" s="18"/>
      <c r="D573" s="6"/>
      <c r="E573" s="6"/>
      <c r="F573" s="6">
        <v>744</v>
      </c>
      <c r="G573" s="6" t="s">
        <v>18</v>
      </c>
      <c r="H573" s="6" t="s">
        <v>5254</v>
      </c>
    </row>
    <row r="574" spans="1:8" ht="18.75" customHeight="1">
      <c r="A574" s="37" t="s">
        <v>114</v>
      </c>
      <c r="B574" s="52" t="str">
        <f>_xlfn.LET(_xlpm.inp,$B$571,_xlpm.p,$H$563,IF(OR(LEN(TRIM(_xlpm.inp))=0,LEN(TRIM(_xlpm.p))=0,_xlpm.p=0),"",_xlpm.p))</f>
        <v/>
      </c>
      <c r="C574" s="53"/>
      <c r="D574" s="6"/>
      <c r="E574" s="6"/>
      <c r="F574" s="6">
        <v>744</v>
      </c>
      <c r="G574" s="6" t="s">
        <v>18</v>
      </c>
      <c r="H574" s="6" t="s">
        <v>5254</v>
      </c>
    </row>
    <row r="575" spans="1:8" ht="18.75" customHeight="1" thickBot="1">
      <c r="A575" s="12"/>
      <c r="B575" s="54"/>
      <c r="C575" s="55"/>
      <c r="D575" s="6"/>
      <c r="E575" s="6"/>
      <c r="F575" s="6">
        <v>744</v>
      </c>
      <c r="G575" s="6" t="s">
        <v>18</v>
      </c>
      <c r="H575" s="6" t="s">
        <v>5254</v>
      </c>
    </row>
    <row r="576" spans="1:8" ht="58.5" customHeight="1" thickTop="1" thickBot="1">
      <c r="A576" s="8" t="s">
        <v>4599</v>
      </c>
      <c r="B576" s="56" t="s">
        <v>5107</v>
      </c>
      <c r="C576" s="73"/>
      <c r="D576" s="6"/>
      <c r="E576" s="6"/>
      <c r="F576" s="6">
        <v>745</v>
      </c>
      <c r="G576" s="6" t="s">
        <v>28</v>
      </c>
      <c r="H576" s="6"/>
    </row>
    <row r="577" spans="1:8" ht="18.75" customHeight="1">
      <c r="A577" s="9"/>
      <c r="B577" s="74"/>
      <c r="C577" s="75"/>
      <c r="D577" s="6"/>
      <c r="E577" s="6"/>
      <c r="F577" s="6">
        <v>745</v>
      </c>
      <c r="G577" s="6" t="s">
        <v>28</v>
      </c>
      <c r="H577" s="6"/>
    </row>
    <row r="578" spans="1:8" ht="18.75" customHeight="1">
      <c r="A578" s="10" t="s">
        <v>107</v>
      </c>
      <c r="B578" s="64" t="s">
        <v>5108</v>
      </c>
      <c r="C578" s="65"/>
      <c r="D578" s="6"/>
      <c r="E578" s="6"/>
      <c r="F578" s="6">
        <v>745</v>
      </c>
      <c r="G578" s="6" t="s">
        <v>28</v>
      </c>
      <c r="H578" s="6"/>
    </row>
    <row r="579" spans="1:8" ht="18.75" customHeight="1">
      <c r="A579" s="10" t="s">
        <v>108</v>
      </c>
      <c r="B579" s="64" t="s">
        <v>5255</v>
      </c>
      <c r="C579" s="65"/>
      <c r="D579" s="6"/>
      <c r="E579" s="6"/>
      <c r="F579" s="6">
        <v>745</v>
      </c>
      <c r="G579" s="6" t="s">
        <v>28</v>
      </c>
      <c r="H579" s="6"/>
    </row>
    <row r="580" spans="1:8" ht="18.75" customHeight="1">
      <c r="A580" s="10" t="s">
        <v>109</v>
      </c>
      <c r="B580" s="64" t="s">
        <v>5109</v>
      </c>
      <c r="C580" s="65"/>
      <c r="D580" s="6"/>
      <c r="E580" s="6"/>
      <c r="F580" s="6">
        <v>745</v>
      </c>
      <c r="G580" s="6" t="s">
        <v>28</v>
      </c>
      <c r="H580" s="6"/>
    </row>
    <row r="581" spans="1:8" ht="18.75" customHeight="1">
      <c r="A581" s="10" t="s">
        <v>110</v>
      </c>
      <c r="B581" s="64" t="s">
        <v>5110</v>
      </c>
      <c r="C581" s="65"/>
      <c r="D581" s="6"/>
      <c r="E581" s="6"/>
      <c r="F581" s="6">
        <v>745</v>
      </c>
      <c r="G581" s="6" t="s">
        <v>28</v>
      </c>
      <c r="H581" s="6"/>
    </row>
    <row r="582" spans="1:8" ht="18.75" customHeight="1">
      <c r="A582" s="10"/>
      <c r="B582" s="62"/>
      <c r="C582" s="63"/>
      <c r="D582" s="6"/>
      <c r="E582" s="6"/>
      <c r="F582" s="6">
        <v>745</v>
      </c>
      <c r="G582" s="6" t="s">
        <v>28</v>
      </c>
      <c r="H582" s="6"/>
    </row>
    <row r="583" spans="1:8" ht="18.75" customHeight="1" thickBot="1">
      <c r="A583" s="10"/>
      <c r="B583" s="66"/>
      <c r="C583" s="67"/>
      <c r="D583" s="6"/>
      <c r="E583" s="6"/>
      <c r="F583" s="6">
        <v>745</v>
      </c>
      <c r="G583" s="6" t="s">
        <v>28</v>
      </c>
      <c r="H583" s="6"/>
    </row>
    <row r="584" spans="1:8" ht="18.75" customHeight="1" thickBot="1">
      <c r="A584" s="11" t="s">
        <v>111</v>
      </c>
      <c r="B584" s="25"/>
      <c r="C584" s="7"/>
      <c r="D584" s="6"/>
      <c r="E584" s="6"/>
      <c r="F584" s="6">
        <v>745</v>
      </c>
      <c r="G584" s="6" t="s">
        <v>28</v>
      </c>
      <c r="H584" s="6"/>
    </row>
    <row r="585" spans="1:8" ht="18.75" customHeight="1">
      <c r="A585" s="10" t="s">
        <v>112</v>
      </c>
      <c r="B585" s="34" t="str">
        <f>_xlfn.LET(_xlpm.inp,$B$584,_xlpm.nInp,_xlfn.LET(_xlpm.raw,UPPER(TRIM($B$584)),_xlpm.clean,SUBSTITUTE(SUBSTITUTE(SUBSTITUTE(SUBSTITUTE(SUBSTITUTE(_xlpm.raw,"，",","),"、",","),"；",","),"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85" s="19"/>
      <c r="D585" s="6"/>
      <c r="E585" s="6"/>
      <c r="F585" s="6">
        <v>745</v>
      </c>
      <c r="G585" s="6" t="s">
        <v>28</v>
      </c>
      <c r="H585" s="6"/>
    </row>
    <row r="586" spans="1:8" ht="18.75" customHeight="1">
      <c r="A586" s="10" t="s">
        <v>113</v>
      </c>
      <c r="B586" s="35" t="str">
        <f>_xlfn.LET(_xlpm.inp,$B$584,_xlpm.nStd,_xlfn.LET(_xlpm.raw,UPPER(TRIM($G$576)),_xlpm.clean,SUBSTITUTE(SUBSTITUTE(SUBSTITUTE(SUBSTITUTE(SUBSTITUTE(_xlpm.raw,"，",","),"、",","),"；",","),"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86" s="18"/>
      <c r="D586" s="6"/>
      <c r="E586" s="6"/>
      <c r="F586" s="6">
        <v>745</v>
      </c>
      <c r="G586" s="6" t="s">
        <v>28</v>
      </c>
      <c r="H586" s="6"/>
    </row>
    <row r="587" spans="1:8" ht="18.75" customHeight="1">
      <c r="A587" s="37" t="s">
        <v>114</v>
      </c>
      <c r="B587" s="52" t="str">
        <f>_xlfn.LET(_xlpm.inp,$B$584,_xlpm.p,$H$576,IF(OR(LEN(TRIM(_xlpm.inp))=0,LEN(TRIM(_xlpm.p))=0,_xlpm.p=0),"",_xlpm.p))</f>
        <v/>
      </c>
      <c r="C587" s="53"/>
      <c r="D587" s="6"/>
      <c r="E587" s="6"/>
      <c r="F587" s="6">
        <v>745</v>
      </c>
      <c r="G587" s="6" t="s">
        <v>28</v>
      </c>
      <c r="H587" s="6"/>
    </row>
    <row r="588" spans="1:8" ht="18.75" customHeight="1" thickBot="1">
      <c r="A588" s="12"/>
      <c r="B588" s="54"/>
      <c r="C588" s="55"/>
      <c r="D588" s="6"/>
      <c r="E588" s="6"/>
      <c r="F588" s="6">
        <v>745</v>
      </c>
      <c r="G588" s="6" t="s">
        <v>28</v>
      </c>
      <c r="H588" s="6"/>
    </row>
    <row r="589" spans="1:8" ht="58.5" customHeight="1" thickTop="1" thickBot="1">
      <c r="A589" s="8" t="s">
        <v>4600</v>
      </c>
      <c r="B589" s="56" t="s">
        <v>5111</v>
      </c>
      <c r="C589" s="73"/>
      <c r="D589" s="6"/>
      <c r="E589" s="6"/>
      <c r="F589" s="6">
        <v>746</v>
      </c>
      <c r="G589" s="6" t="s">
        <v>28</v>
      </c>
      <c r="H589" s="6" t="s">
        <v>5112</v>
      </c>
    </row>
    <row r="590" spans="1:8" ht="18.75" customHeight="1">
      <c r="A590" s="9"/>
      <c r="B590" s="74"/>
      <c r="C590" s="75"/>
      <c r="D590" s="6"/>
      <c r="E590" s="6"/>
      <c r="F590" s="6">
        <v>746</v>
      </c>
      <c r="G590" s="6" t="s">
        <v>28</v>
      </c>
      <c r="H590" s="6" t="s">
        <v>5112</v>
      </c>
    </row>
    <row r="591" spans="1:8" ht="18.75" customHeight="1">
      <c r="A591" s="10" t="s">
        <v>107</v>
      </c>
      <c r="B591" s="64" t="s">
        <v>5113</v>
      </c>
      <c r="C591" s="65"/>
      <c r="D591" s="6"/>
      <c r="E591" s="6"/>
      <c r="F591" s="6">
        <v>746</v>
      </c>
      <c r="G591" s="6" t="s">
        <v>28</v>
      </c>
      <c r="H591" s="6" t="s">
        <v>5112</v>
      </c>
    </row>
    <row r="592" spans="1:8" ht="18.75" customHeight="1">
      <c r="A592" s="10" t="s">
        <v>108</v>
      </c>
      <c r="B592" s="64" t="s">
        <v>5114</v>
      </c>
      <c r="C592" s="65"/>
      <c r="D592" s="6"/>
      <c r="E592" s="6"/>
      <c r="F592" s="6">
        <v>746</v>
      </c>
      <c r="G592" s="6" t="s">
        <v>28</v>
      </c>
      <c r="H592" s="6" t="s">
        <v>5112</v>
      </c>
    </row>
    <row r="593" spans="1:8" ht="18.75" customHeight="1">
      <c r="A593" s="10" t="s">
        <v>109</v>
      </c>
      <c r="B593" s="64" t="s">
        <v>5115</v>
      </c>
      <c r="C593" s="65"/>
      <c r="D593" s="6"/>
      <c r="E593" s="6"/>
      <c r="F593" s="6">
        <v>746</v>
      </c>
      <c r="G593" s="6" t="s">
        <v>28</v>
      </c>
      <c r="H593" s="6" t="s">
        <v>5112</v>
      </c>
    </row>
    <row r="594" spans="1:8" ht="18.75" customHeight="1">
      <c r="A594" s="10" t="s">
        <v>110</v>
      </c>
      <c r="B594" s="64" t="s">
        <v>5116</v>
      </c>
      <c r="C594" s="65"/>
      <c r="D594" s="6"/>
      <c r="E594" s="6"/>
      <c r="F594" s="6">
        <v>746</v>
      </c>
      <c r="G594" s="6" t="s">
        <v>28</v>
      </c>
      <c r="H594" s="6" t="s">
        <v>5112</v>
      </c>
    </row>
    <row r="595" spans="1:8" ht="18.75" customHeight="1">
      <c r="A595" s="10"/>
      <c r="B595" s="62"/>
      <c r="C595" s="63"/>
      <c r="D595" s="6"/>
      <c r="E595" s="6"/>
      <c r="F595" s="6">
        <v>746</v>
      </c>
      <c r="G595" s="6" t="s">
        <v>28</v>
      </c>
      <c r="H595" s="6" t="s">
        <v>5112</v>
      </c>
    </row>
    <row r="596" spans="1:8" ht="18.75" customHeight="1" thickBot="1">
      <c r="A596" s="10"/>
      <c r="B596" s="66"/>
      <c r="C596" s="67"/>
      <c r="D596" s="6"/>
      <c r="E596" s="6"/>
      <c r="F596" s="6">
        <v>746</v>
      </c>
      <c r="G596" s="6" t="s">
        <v>28</v>
      </c>
      <c r="H596" s="6" t="s">
        <v>5112</v>
      </c>
    </row>
    <row r="597" spans="1:8" ht="18.75" customHeight="1" thickBot="1">
      <c r="A597" s="11" t="s">
        <v>111</v>
      </c>
      <c r="B597" s="25"/>
      <c r="C597" s="7"/>
      <c r="D597" s="6"/>
      <c r="E597" s="6"/>
      <c r="F597" s="6">
        <v>746</v>
      </c>
      <c r="G597" s="6" t="s">
        <v>28</v>
      </c>
      <c r="H597" s="6" t="s">
        <v>5112</v>
      </c>
    </row>
    <row r="598" spans="1:8" ht="18.75" customHeight="1">
      <c r="A598" s="10" t="s">
        <v>112</v>
      </c>
      <c r="B598" s="34" t="str">
        <f>_xlfn.LET(_xlpm.inp,$B$597,_xlpm.nInp,_xlfn.LET(_xlpm.raw,UPPER(TRIM($B$597)),_xlpm.clean,SUBSTITUTE(SUBSTITUTE(SUBSTITUTE(SUBSTITUTE(SUBSTITUTE(_xlpm.raw,"，",","),"、",","),"；",","),"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98" s="19"/>
      <c r="D598" s="6"/>
      <c r="E598" s="6"/>
      <c r="F598" s="6">
        <v>746</v>
      </c>
      <c r="G598" s="6" t="s">
        <v>28</v>
      </c>
      <c r="H598" s="6" t="s">
        <v>5112</v>
      </c>
    </row>
    <row r="599" spans="1:8" ht="18.75" customHeight="1">
      <c r="A599" s="10" t="s">
        <v>113</v>
      </c>
      <c r="B599" s="35" t="str">
        <f>_xlfn.LET(_xlpm.inp,$B$597,_xlpm.nStd,_xlfn.LET(_xlpm.raw,UPPER(TRIM($G$589)),_xlpm.clean,SUBSTITUTE(SUBSTITUTE(SUBSTITUTE(SUBSTITUTE(SUBSTITUTE(_xlpm.raw,"，",","),"、",","),"；",","),"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99" s="18"/>
      <c r="D599" s="6"/>
      <c r="E599" s="6"/>
      <c r="F599" s="6">
        <v>746</v>
      </c>
      <c r="G599" s="6" t="s">
        <v>28</v>
      </c>
      <c r="H599" s="6" t="s">
        <v>5112</v>
      </c>
    </row>
    <row r="600" spans="1:8" ht="18.75" customHeight="1">
      <c r="A600" s="37" t="s">
        <v>114</v>
      </c>
      <c r="B600" s="52" t="str">
        <f>_xlfn.LET(_xlpm.inp,$B$597,_xlpm.p,$H$589,IF(OR(LEN(TRIM(_xlpm.inp))=0,LEN(TRIM(_xlpm.p))=0,_xlpm.p=0),"",_xlpm.p))</f>
        <v/>
      </c>
      <c r="C600" s="53"/>
      <c r="D600" s="6"/>
      <c r="E600" s="6"/>
      <c r="F600" s="6">
        <v>746</v>
      </c>
      <c r="G600" s="6" t="s">
        <v>28</v>
      </c>
      <c r="H600" s="6" t="s">
        <v>5112</v>
      </c>
    </row>
    <row r="601" spans="1:8" ht="18.75" customHeight="1" thickBot="1">
      <c r="A601" s="12"/>
      <c r="B601" s="54"/>
      <c r="C601" s="55"/>
      <c r="D601" s="6"/>
      <c r="E601" s="6"/>
      <c r="F601" s="6">
        <v>746</v>
      </c>
      <c r="G601" s="6" t="s">
        <v>28</v>
      </c>
      <c r="H601" s="6" t="s">
        <v>5112</v>
      </c>
    </row>
    <row r="602" spans="1:8" ht="58.5" customHeight="1" thickTop="1" thickBot="1">
      <c r="A602" s="8" t="s">
        <v>4601</v>
      </c>
      <c r="B602" s="56" t="s">
        <v>5117</v>
      </c>
      <c r="C602" s="73"/>
      <c r="D602" s="6"/>
      <c r="E602" s="6"/>
      <c r="F602" s="6">
        <v>747</v>
      </c>
      <c r="G602" s="6" t="s">
        <v>28</v>
      </c>
      <c r="H602" s="6" t="s">
        <v>5256</v>
      </c>
    </row>
    <row r="603" spans="1:8" ht="18.75" customHeight="1">
      <c r="A603" s="9"/>
      <c r="B603" s="74"/>
      <c r="C603" s="75"/>
      <c r="D603" s="6"/>
      <c r="E603" s="6"/>
      <c r="F603" s="6">
        <v>747</v>
      </c>
      <c r="G603" s="6" t="s">
        <v>28</v>
      </c>
      <c r="H603" s="6" t="s">
        <v>5256</v>
      </c>
    </row>
    <row r="604" spans="1:8" ht="18.75" customHeight="1">
      <c r="A604" s="10" t="s">
        <v>107</v>
      </c>
      <c r="B604" s="64" t="s">
        <v>5118</v>
      </c>
      <c r="C604" s="65"/>
      <c r="D604" s="6"/>
      <c r="E604" s="6"/>
      <c r="F604" s="6">
        <v>747</v>
      </c>
      <c r="G604" s="6" t="s">
        <v>28</v>
      </c>
      <c r="H604" s="6" t="s">
        <v>5256</v>
      </c>
    </row>
    <row r="605" spans="1:8" ht="18.75" customHeight="1">
      <c r="A605" s="10" t="s">
        <v>108</v>
      </c>
      <c r="B605" s="64" t="s">
        <v>5119</v>
      </c>
      <c r="C605" s="65"/>
      <c r="D605" s="6"/>
      <c r="E605" s="6"/>
      <c r="F605" s="6">
        <v>747</v>
      </c>
      <c r="G605" s="6" t="s">
        <v>28</v>
      </c>
      <c r="H605" s="6" t="s">
        <v>5256</v>
      </c>
    </row>
    <row r="606" spans="1:8" ht="18.75" customHeight="1">
      <c r="A606" s="10" t="s">
        <v>109</v>
      </c>
      <c r="B606" s="64" t="s">
        <v>5120</v>
      </c>
      <c r="C606" s="65"/>
      <c r="D606" s="6"/>
      <c r="E606" s="6"/>
      <c r="F606" s="6">
        <v>747</v>
      </c>
      <c r="G606" s="6" t="s">
        <v>28</v>
      </c>
      <c r="H606" s="6" t="s">
        <v>5256</v>
      </c>
    </row>
    <row r="607" spans="1:8" ht="18.75" customHeight="1">
      <c r="A607" s="10" t="s">
        <v>110</v>
      </c>
      <c r="B607" s="64" t="s">
        <v>5121</v>
      </c>
      <c r="C607" s="65"/>
      <c r="D607" s="6"/>
      <c r="E607" s="6"/>
      <c r="F607" s="6">
        <v>747</v>
      </c>
      <c r="G607" s="6" t="s">
        <v>28</v>
      </c>
      <c r="H607" s="6" t="s">
        <v>5256</v>
      </c>
    </row>
    <row r="608" spans="1:8" ht="18.75" customHeight="1">
      <c r="A608" s="10"/>
      <c r="B608" s="62"/>
      <c r="C608" s="63"/>
      <c r="D608" s="6"/>
      <c r="E608" s="6"/>
      <c r="F608" s="6">
        <v>747</v>
      </c>
      <c r="G608" s="6" t="s">
        <v>28</v>
      </c>
      <c r="H608" s="6" t="s">
        <v>5256</v>
      </c>
    </row>
    <row r="609" spans="1:8" ht="18.75" customHeight="1" thickBot="1">
      <c r="A609" s="10"/>
      <c r="B609" s="66"/>
      <c r="C609" s="67"/>
      <c r="D609" s="6"/>
      <c r="E609" s="6"/>
      <c r="F609" s="6">
        <v>747</v>
      </c>
      <c r="G609" s="6" t="s">
        <v>28</v>
      </c>
      <c r="H609" s="6" t="s">
        <v>5256</v>
      </c>
    </row>
    <row r="610" spans="1:8" ht="18.75" customHeight="1" thickBot="1">
      <c r="A610" s="11" t="s">
        <v>111</v>
      </c>
      <c r="B610" s="25"/>
      <c r="C610" s="7"/>
      <c r="D610" s="6"/>
      <c r="E610" s="6"/>
      <c r="F610" s="6">
        <v>747</v>
      </c>
      <c r="G610" s="6" t="s">
        <v>28</v>
      </c>
      <c r="H610" s="6" t="s">
        <v>5256</v>
      </c>
    </row>
    <row r="611" spans="1:8" ht="18.75" customHeight="1">
      <c r="A611" s="10" t="s">
        <v>112</v>
      </c>
      <c r="B611" s="34" t="str">
        <f>_xlfn.LET(_xlpm.inp,$B$610,_xlpm.nInp,_xlfn.LET(_xlpm.raw,UPPER(TRIM($B$610)),_xlpm.clean,SUBSTITUTE(SUBSTITUTE(SUBSTITUTE(SUBSTITUTE(SUBSTITUTE(_xlpm.raw,"，",","),"、",","),"；",","),"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11" s="19"/>
      <c r="D611" s="6"/>
      <c r="E611" s="6"/>
      <c r="F611" s="6">
        <v>747</v>
      </c>
      <c r="G611" s="6" t="s">
        <v>28</v>
      </c>
      <c r="H611" s="6" t="s">
        <v>5256</v>
      </c>
    </row>
    <row r="612" spans="1:8" ht="18.75" customHeight="1">
      <c r="A612" s="10" t="s">
        <v>113</v>
      </c>
      <c r="B612" s="35" t="str">
        <f>_xlfn.LET(_xlpm.inp,$B$610,_xlpm.nStd,_xlfn.LET(_xlpm.raw,UPPER(TRIM($G$602)),_xlpm.clean,SUBSTITUTE(SUBSTITUTE(SUBSTITUTE(SUBSTITUTE(SUBSTITUTE(_xlpm.raw,"，",","),"、",","),"；",","),"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12" s="18"/>
      <c r="D612" s="6"/>
      <c r="E612" s="6"/>
      <c r="F612" s="6">
        <v>747</v>
      </c>
      <c r="G612" s="6" t="s">
        <v>28</v>
      </c>
      <c r="H612" s="6" t="s">
        <v>5256</v>
      </c>
    </row>
    <row r="613" spans="1:8" ht="18.75" customHeight="1">
      <c r="A613" s="37" t="s">
        <v>114</v>
      </c>
      <c r="B613" s="52" t="str">
        <f>_xlfn.LET(_xlpm.inp,$B$610,_xlpm.p,$H$602,IF(OR(LEN(TRIM(_xlpm.inp))=0,LEN(TRIM(_xlpm.p))=0,_xlpm.p=0),"",_xlpm.p))</f>
        <v/>
      </c>
      <c r="C613" s="53"/>
      <c r="D613" s="6"/>
      <c r="E613" s="6"/>
      <c r="F613" s="6">
        <v>747</v>
      </c>
      <c r="G613" s="6" t="s">
        <v>28</v>
      </c>
      <c r="H613" s="6" t="s">
        <v>5256</v>
      </c>
    </row>
    <row r="614" spans="1:8" ht="18.75" customHeight="1" thickBot="1">
      <c r="A614" s="12"/>
      <c r="B614" s="54"/>
      <c r="C614" s="55"/>
      <c r="D614" s="6"/>
      <c r="E614" s="6"/>
      <c r="F614" s="6">
        <v>747</v>
      </c>
      <c r="G614" s="6" t="s">
        <v>28</v>
      </c>
      <c r="H614" s="6" t="s">
        <v>5256</v>
      </c>
    </row>
    <row r="615" spans="1:8" ht="58.5" customHeight="1" thickTop="1" thickBot="1">
      <c r="A615" s="8" t="s">
        <v>4602</v>
      </c>
      <c r="B615" s="56" t="s">
        <v>5122</v>
      </c>
      <c r="C615" s="73"/>
      <c r="D615" s="6"/>
      <c r="E615" s="6"/>
      <c r="F615" s="6">
        <v>748</v>
      </c>
      <c r="G615" s="6" t="s">
        <v>30</v>
      </c>
      <c r="H615" s="6" t="s">
        <v>5123</v>
      </c>
    </row>
    <row r="616" spans="1:8" ht="18.75" customHeight="1">
      <c r="A616" s="9"/>
      <c r="B616" s="74"/>
      <c r="C616" s="75"/>
      <c r="D616" s="6"/>
      <c r="E616" s="6"/>
      <c r="F616" s="6">
        <v>748</v>
      </c>
      <c r="G616" s="6" t="s">
        <v>30</v>
      </c>
      <c r="H616" s="6" t="s">
        <v>5123</v>
      </c>
    </row>
    <row r="617" spans="1:8" ht="18.75" customHeight="1">
      <c r="A617" s="10" t="s">
        <v>107</v>
      </c>
      <c r="B617" s="64" t="s">
        <v>5124</v>
      </c>
      <c r="C617" s="65"/>
      <c r="D617" s="6"/>
      <c r="E617" s="6"/>
      <c r="F617" s="6">
        <v>748</v>
      </c>
      <c r="G617" s="6" t="s">
        <v>30</v>
      </c>
      <c r="H617" s="6" t="s">
        <v>5123</v>
      </c>
    </row>
    <row r="618" spans="1:8" ht="18.75" customHeight="1">
      <c r="A618" s="10" t="s">
        <v>108</v>
      </c>
      <c r="B618" s="64" t="s">
        <v>5125</v>
      </c>
      <c r="C618" s="65"/>
      <c r="D618" s="6"/>
      <c r="E618" s="6"/>
      <c r="F618" s="6">
        <v>748</v>
      </c>
      <c r="G618" s="6" t="s">
        <v>30</v>
      </c>
      <c r="H618" s="6" t="s">
        <v>5123</v>
      </c>
    </row>
    <row r="619" spans="1:8" ht="18.75" customHeight="1">
      <c r="A619" s="10" t="s">
        <v>109</v>
      </c>
      <c r="B619" s="64" t="s">
        <v>5126</v>
      </c>
      <c r="C619" s="65"/>
      <c r="D619" s="6"/>
      <c r="E619" s="6"/>
      <c r="F619" s="6">
        <v>748</v>
      </c>
      <c r="G619" s="6" t="s">
        <v>30</v>
      </c>
      <c r="H619" s="6" t="s">
        <v>5123</v>
      </c>
    </row>
    <row r="620" spans="1:8" ht="18.75" customHeight="1">
      <c r="A620" s="10" t="s">
        <v>110</v>
      </c>
      <c r="B620" s="64" t="s">
        <v>5127</v>
      </c>
      <c r="C620" s="65"/>
      <c r="D620" s="6"/>
      <c r="E620" s="6"/>
      <c r="F620" s="6">
        <v>748</v>
      </c>
      <c r="G620" s="6" t="s">
        <v>30</v>
      </c>
      <c r="H620" s="6" t="s">
        <v>5123</v>
      </c>
    </row>
    <row r="621" spans="1:8" ht="18.75" customHeight="1">
      <c r="A621" s="10" t="s">
        <v>128</v>
      </c>
      <c r="B621" s="62" t="s">
        <v>5257</v>
      </c>
      <c r="C621" s="63"/>
      <c r="D621" s="6"/>
      <c r="E621" s="6"/>
      <c r="F621" s="6">
        <v>748</v>
      </c>
      <c r="G621" s="6" t="s">
        <v>30</v>
      </c>
      <c r="H621" s="6" t="s">
        <v>5123</v>
      </c>
    </row>
    <row r="622" spans="1:8" ht="18.75" customHeight="1" thickBot="1">
      <c r="A622" s="10"/>
      <c r="B622" s="66"/>
      <c r="C622" s="67"/>
      <c r="D622" s="6"/>
      <c r="E622" s="6"/>
      <c r="F622" s="6">
        <v>748</v>
      </c>
      <c r="G622" s="6" t="s">
        <v>30</v>
      </c>
      <c r="H622" s="6" t="s">
        <v>5123</v>
      </c>
    </row>
    <row r="623" spans="1:8" ht="18.75" customHeight="1" thickBot="1">
      <c r="A623" s="11" t="s">
        <v>111</v>
      </c>
      <c r="B623" s="25"/>
      <c r="C623" s="7"/>
      <c r="D623" s="6"/>
      <c r="E623" s="6"/>
      <c r="F623" s="6">
        <v>748</v>
      </c>
      <c r="G623" s="6" t="s">
        <v>30</v>
      </c>
      <c r="H623" s="6" t="s">
        <v>5123</v>
      </c>
    </row>
    <row r="624" spans="1:8" ht="18.75" customHeight="1">
      <c r="A624" s="10" t="s">
        <v>112</v>
      </c>
      <c r="B624" s="34" t="str">
        <f>_xlfn.LET(_xlpm.inp,$B$623,_xlpm.nInp,_xlfn.LET(_xlpm.raw,UPPER(TRIM($B$623)),_xlpm.clean,SUBSTITUTE(SUBSTITUTE(SUBSTITUTE(SUBSTITUTE(SUBSTITUTE(_xlpm.raw,"，",","),"、",","),"；",","),"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24" s="19"/>
      <c r="D624" s="6"/>
      <c r="E624" s="6"/>
      <c r="F624" s="6">
        <v>748</v>
      </c>
      <c r="G624" s="6" t="s">
        <v>30</v>
      </c>
      <c r="H624" s="6" t="s">
        <v>5123</v>
      </c>
    </row>
    <row r="625" spans="1:8" ht="18.75" customHeight="1">
      <c r="A625" s="10" t="s">
        <v>113</v>
      </c>
      <c r="B625" s="35" t="str">
        <f>_xlfn.LET(_xlpm.inp,$B$623,_xlpm.nStd,_xlfn.LET(_xlpm.raw,UPPER(TRIM($G$615)),_xlpm.clean,SUBSTITUTE(SUBSTITUTE(SUBSTITUTE(SUBSTITUTE(SUBSTITUTE(_xlpm.raw,"，",","),"、",","),"；",","),"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25" s="18"/>
      <c r="D625" s="6"/>
      <c r="E625" s="6"/>
      <c r="F625" s="6">
        <v>748</v>
      </c>
      <c r="G625" s="6" t="s">
        <v>30</v>
      </c>
      <c r="H625" s="6" t="s">
        <v>5123</v>
      </c>
    </row>
    <row r="626" spans="1:8" ht="18.75" customHeight="1">
      <c r="A626" s="37" t="s">
        <v>114</v>
      </c>
      <c r="B626" s="52" t="str">
        <f>_xlfn.LET(_xlpm.inp,$B$623,_xlpm.p,$H$615,IF(OR(LEN(TRIM(_xlpm.inp))=0,LEN(TRIM(_xlpm.p))=0,_xlpm.p=0),"",_xlpm.p))</f>
        <v/>
      </c>
      <c r="C626" s="53"/>
      <c r="D626" s="6"/>
      <c r="E626" s="6"/>
      <c r="F626" s="6">
        <v>748</v>
      </c>
      <c r="G626" s="6" t="s">
        <v>30</v>
      </c>
      <c r="H626" s="6" t="s">
        <v>5123</v>
      </c>
    </row>
    <row r="627" spans="1:8" ht="18.75" customHeight="1" thickBot="1">
      <c r="A627" s="12"/>
      <c r="B627" s="54"/>
      <c r="C627" s="55"/>
      <c r="D627" s="6"/>
      <c r="E627" s="6"/>
      <c r="F627" s="6">
        <v>748</v>
      </c>
      <c r="G627" s="6" t="s">
        <v>30</v>
      </c>
      <c r="H627" s="6" t="s">
        <v>5123</v>
      </c>
    </row>
    <row r="628" spans="1:8" ht="58.5" customHeight="1" thickTop="1" thickBot="1">
      <c r="A628" s="8" t="s">
        <v>4603</v>
      </c>
      <c r="B628" s="56" t="s">
        <v>4723</v>
      </c>
      <c r="C628" s="73"/>
      <c r="D628" s="6"/>
      <c r="E628" s="6"/>
      <c r="F628" s="6">
        <v>749</v>
      </c>
      <c r="G628" s="6" t="s">
        <v>18</v>
      </c>
      <c r="H628" s="6" t="s">
        <v>5128</v>
      </c>
    </row>
    <row r="629" spans="1:8" ht="18.75" customHeight="1">
      <c r="A629" s="9"/>
      <c r="B629" s="74"/>
      <c r="C629" s="75"/>
      <c r="D629" s="6"/>
      <c r="E629" s="6"/>
      <c r="F629" s="6">
        <v>749</v>
      </c>
      <c r="G629" s="6"/>
      <c r="H629" s="6"/>
    </row>
    <row r="630" spans="1:8" ht="18.75" customHeight="1">
      <c r="A630" s="10" t="s">
        <v>107</v>
      </c>
      <c r="B630" s="64" t="s">
        <v>4724</v>
      </c>
      <c r="C630" s="65"/>
      <c r="D630" s="6"/>
      <c r="E630" s="6"/>
      <c r="F630" s="6">
        <v>749</v>
      </c>
      <c r="G630" s="6"/>
      <c r="H630" s="6"/>
    </row>
    <row r="631" spans="1:8" ht="18.75" customHeight="1">
      <c r="A631" s="10" t="s">
        <v>108</v>
      </c>
      <c r="B631" s="64" t="s">
        <v>4725</v>
      </c>
      <c r="C631" s="65"/>
      <c r="D631" s="6"/>
      <c r="E631" s="6"/>
      <c r="F631" s="6">
        <v>749</v>
      </c>
      <c r="G631" s="6"/>
      <c r="H631" s="6"/>
    </row>
    <row r="632" spans="1:8" ht="18.75" customHeight="1">
      <c r="A632" s="10" t="s">
        <v>109</v>
      </c>
      <c r="B632" s="64" t="s">
        <v>4726</v>
      </c>
      <c r="C632" s="65"/>
      <c r="D632" s="6"/>
      <c r="E632" s="6"/>
      <c r="F632" s="6">
        <v>749</v>
      </c>
      <c r="G632" s="6"/>
      <c r="H632" s="6"/>
    </row>
    <row r="633" spans="1:8" ht="18.75" customHeight="1">
      <c r="A633" s="10" t="s">
        <v>110</v>
      </c>
      <c r="B633" s="64" t="s">
        <v>4727</v>
      </c>
      <c r="C633" s="65"/>
      <c r="D633" s="6"/>
      <c r="E633" s="6"/>
      <c r="F633" s="6">
        <v>749</v>
      </c>
      <c r="G633" s="6"/>
      <c r="H633" s="6"/>
    </row>
    <row r="634" spans="1:8" ht="18.75" customHeight="1">
      <c r="A634" s="10"/>
      <c r="B634" s="62"/>
      <c r="C634" s="63"/>
      <c r="D634" s="6"/>
      <c r="E634" s="6"/>
      <c r="F634" s="6">
        <v>749</v>
      </c>
      <c r="G634" s="6"/>
      <c r="H634" s="6"/>
    </row>
    <row r="635" spans="1:8" ht="18.75" customHeight="1" thickBot="1">
      <c r="A635" s="10"/>
      <c r="B635" s="66"/>
      <c r="C635" s="67"/>
      <c r="D635" s="6"/>
      <c r="E635" s="6"/>
      <c r="F635" s="6">
        <v>749</v>
      </c>
      <c r="G635" s="6"/>
      <c r="H635" s="6"/>
    </row>
    <row r="636" spans="1:8" ht="18.75" customHeight="1" thickBot="1">
      <c r="A636" s="11" t="s">
        <v>111</v>
      </c>
      <c r="B636" s="25"/>
      <c r="C636" s="7"/>
      <c r="D636" s="6"/>
      <c r="E636" s="6"/>
      <c r="F636" s="6">
        <v>749</v>
      </c>
      <c r="G636" s="6"/>
      <c r="H636" s="6"/>
    </row>
    <row r="637" spans="1:8" ht="18.75" customHeight="1">
      <c r="A637" s="10" t="s">
        <v>112</v>
      </c>
      <c r="B637" s="34" t="str">
        <f>_xlfn.LET(_xlpm.inp,$B$636,_xlpm.nInp,_xlfn.LET(_xlpm.raw,UPPER(TRIM($B$636)),_xlpm.clean,SUBSTITUTE(SUBSTITUTE(SUBSTITUTE(SUBSTITUTE(SUBSTITUTE(_xlpm.raw,"，",","),"、",","),"；",","),"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37" s="19"/>
      <c r="D637" s="6"/>
      <c r="E637" s="6"/>
      <c r="F637" s="6">
        <v>749</v>
      </c>
      <c r="G637" s="6"/>
      <c r="H637" s="6"/>
    </row>
    <row r="638" spans="1:8" ht="18.75" customHeight="1">
      <c r="A638" s="10" t="s">
        <v>113</v>
      </c>
      <c r="B638" s="35" t="str">
        <f>_xlfn.LET(_xlpm.inp,$B$636,_xlpm.nStd,_xlfn.LET(_xlpm.raw,UPPER(TRIM($G$628)),_xlpm.clean,SUBSTITUTE(SUBSTITUTE(SUBSTITUTE(SUBSTITUTE(SUBSTITUTE(_xlpm.raw,"，",","),"、",","),"；",","),"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38" s="18"/>
      <c r="D638" s="6"/>
      <c r="E638" s="6"/>
      <c r="F638" s="6">
        <v>749</v>
      </c>
      <c r="G638" s="6"/>
      <c r="H638" s="6"/>
    </row>
    <row r="639" spans="1:8" ht="18.75" customHeight="1">
      <c r="A639" s="37" t="s">
        <v>114</v>
      </c>
      <c r="B639" s="52" t="str">
        <f>_xlfn.LET(_xlpm.inp,$B$636,_xlpm.p,$H$628,IF(OR(LEN(TRIM(_xlpm.inp))=0,LEN(TRIM(_xlpm.p))=0,_xlpm.p=0),"",_xlpm.p))</f>
        <v/>
      </c>
      <c r="C639" s="53"/>
      <c r="D639" s="6"/>
      <c r="E639" s="6"/>
      <c r="F639" s="6">
        <v>749</v>
      </c>
      <c r="G639" s="6"/>
      <c r="H639" s="6"/>
    </row>
    <row r="640" spans="1:8" ht="18.75" customHeight="1" thickBot="1">
      <c r="A640" s="12"/>
      <c r="B640" s="54"/>
      <c r="C640" s="55"/>
      <c r="D640" s="6"/>
      <c r="E640" s="6"/>
      <c r="F640" s="6">
        <v>749</v>
      </c>
      <c r="G640" s="6"/>
      <c r="H640" s="6"/>
    </row>
    <row r="641" spans="1:8" ht="58.5" customHeight="1" thickTop="1" thickBot="1">
      <c r="A641" s="8" t="s">
        <v>4604</v>
      </c>
      <c r="B641" s="56" t="s">
        <v>4728</v>
      </c>
      <c r="C641" s="73"/>
      <c r="D641" s="6"/>
      <c r="E641" s="6"/>
      <c r="F641" s="6">
        <v>750</v>
      </c>
      <c r="G641" s="6" t="s">
        <v>26</v>
      </c>
      <c r="H641" s="6" t="s">
        <v>4733</v>
      </c>
    </row>
    <row r="642" spans="1:8" ht="18.75" customHeight="1">
      <c r="A642" s="9"/>
      <c r="B642" s="74"/>
      <c r="C642" s="75"/>
      <c r="D642" s="6"/>
      <c r="E642" s="6"/>
      <c r="F642" s="6">
        <v>750</v>
      </c>
      <c r="G642" s="6"/>
      <c r="H642" s="6"/>
    </row>
    <row r="643" spans="1:8" ht="18.75" customHeight="1">
      <c r="A643" s="10" t="s">
        <v>107</v>
      </c>
      <c r="B643" s="64" t="s">
        <v>4729</v>
      </c>
      <c r="C643" s="65"/>
      <c r="D643" s="6"/>
      <c r="E643" s="6"/>
      <c r="F643" s="6">
        <v>750</v>
      </c>
      <c r="G643" s="6"/>
      <c r="H643" s="6"/>
    </row>
    <row r="644" spans="1:8" ht="18.75" customHeight="1">
      <c r="A644" s="10" t="s">
        <v>108</v>
      </c>
      <c r="B644" s="64" t="s">
        <v>4730</v>
      </c>
      <c r="C644" s="65"/>
      <c r="D644" s="6"/>
      <c r="E644" s="6"/>
      <c r="F644" s="6">
        <v>750</v>
      </c>
      <c r="G644" s="6"/>
      <c r="H644" s="6"/>
    </row>
    <row r="645" spans="1:8" ht="18.75" customHeight="1">
      <c r="A645" s="10" t="s">
        <v>109</v>
      </c>
      <c r="B645" s="64" t="s">
        <v>4731</v>
      </c>
      <c r="C645" s="65"/>
      <c r="D645" s="6"/>
      <c r="E645" s="6"/>
      <c r="F645" s="6">
        <v>750</v>
      </c>
      <c r="G645" s="6"/>
      <c r="H645" s="6"/>
    </row>
    <row r="646" spans="1:8" ht="18.75" customHeight="1">
      <c r="A646" s="10" t="s">
        <v>110</v>
      </c>
      <c r="B646" s="64" t="s">
        <v>4732</v>
      </c>
      <c r="C646" s="65"/>
      <c r="D646" s="6"/>
      <c r="E646" s="6"/>
      <c r="F646" s="6">
        <v>750</v>
      </c>
      <c r="G646" s="6"/>
      <c r="H646" s="6"/>
    </row>
    <row r="647" spans="1:8" ht="18.75" customHeight="1">
      <c r="A647" s="10"/>
      <c r="B647" s="62"/>
      <c r="C647" s="63"/>
      <c r="D647" s="6"/>
      <c r="E647" s="6"/>
      <c r="F647" s="6">
        <v>750</v>
      </c>
      <c r="G647" s="6"/>
      <c r="H647" s="6"/>
    </row>
    <row r="648" spans="1:8" ht="18.75" customHeight="1" thickBot="1">
      <c r="A648" s="10"/>
      <c r="B648" s="66"/>
      <c r="C648" s="67"/>
      <c r="D648" s="6"/>
      <c r="E648" s="6"/>
      <c r="F648" s="6">
        <v>750</v>
      </c>
      <c r="G648" s="6"/>
      <c r="H648" s="6"/>
    </row>
    <row r="649" spans="1:8" ht="18.75" customHeight="1" thickBot="1">
      <c r="A649" s="11" t="s">
        <v>111</v>
      </c>
      <c r="B649" s="25"/>
      <c r="C649" s="7"/>
      <c r="D649" s="6"/>
      <c r="E649" s="6"/>
      <c r="F649" s="6">
        <v>750</v>
      </c>
      <c r="G649" s="6"/>
      <c r="H649" s="6"/>
    </row>
    <row r="650" spans="1:8" ht="18.75" customHeight="1">
      <c r="A650" s="10" t="s">
        <v>112</v>
      </c>
      <c r="B650" s="34" t="str">
        <f>_xlfn.LET(_xlpm.inp,$B$649,_xlpm.nInp,_xlfn.LET(_xlpm.raw,UPPER(TRIM($B$649)),_xlpm.clean,SUBSTITUTE(SUBSTITUTE(SUBSTITUTE(SUBSTITUTE(SUBSTITUTE(_xlpm.raw,"，",","),"、",","),"；",","),"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0" s="19"/>
      <c r="D650" s="6"/>
      <c r="E650" s="6"/>
      <c r="F650" s="6">
        <v>750</v>
      </c>
      <c r="G650" s="6"/>
      <c r="H650" s="6"/>
    </row>
    <row r="651" spans="1:8" ht="18.75" customHeight="1">
      <c r="A651" s="10" t="s">
        <v>113</v>
      </c>
      <c r="B651" s="35" t="str">
        <f>_xlfn.LET(_xlpm.inp,$B$649,_xlpm.nStd,_xlfn.LET(_xlpm.raw,UPPER(TRIM($G$641)),_xlpm.clean,SUBSTITUTE(SUBSTITUTE(SUBSTITUTE(SUBSTITUTE(SUBSTITUTE(_xlpm.raw,"，",","),"、",","),"；",","),"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51" s="18"/>
      <c r="D651" s="6"/>
      <c r="E651" s="6"/>
      <c r="F651" s="6">
        <v>750</v>
      </c>
      <c r="G651" s="6"/>
      <c r="H651" s="6"/>
    </row>
    <row r="652" spans="1:8" ht="18.75" customHeight="1">
      <c r="A652" s="37" t="s">
        <v>114</v>
      </c>
      <c r="B652" s="52" t="str">
        <f>_xlfn.LET(_xlpm.inp,$B$649,_xlpm.p,$H$641,IF(OR(LEN(TRIM(_xlpm.inp))=0,LEN(TRIM(_xlpm.p))=0,_xlpm.p=0),"",_xlpm.p))</f>
        <v/>
      </c>
      <c r="C652" s="53"/>
      <c r="D652" s="6"/>
      <c r="E652" s="6"/>
      <c r="F652" s="6">
        <v>750</v>
      </c>
      <c r="G652" s="6"/>
      <c r="H652" s="6"/>
    </row>
    <row r="653" spans="1:8" ht="18.75" customHeight="1" thickBot="1">
      <c r="A653" s="12"/>
      <c r="B653" s="54"/>
      <c r="C653" s="55"/>
      <c r="D653" s="6"/>
      <c r="E653" s="6"/>
      <c r="F653" s="6">
        <v>750</v>
      </c>
      <c r="G653" s="6"/>
      <c r="H653" s="6"/>
    </row>
    <row r="654" spans="1:8" ht="58.5" customHeight="1" thickTop="1" thickBot="1">
      <c r="A654" s="8" t="s">
        <v>4605</v>
      </c>
      <c r="B654" s="56" t="s">
        <v>4734</v>
      </c>
      <c r="C654" s="73"/>
      <c r="D654" s="6"/>
      <c r="E654" s="6"/>
      <c r="F654" s="6">
        <v>751</v>
      </c>
      <c r="G654" s="6" t="s">
        <v>28</v>
      </c>
      <c r="H654" s="6" t="s">
        <v>4739</v>
      </c>
    </row>
    <row r="655" spans="1:8" ht="18.75" customHeight="1">
      <c r="A655" s="9"/>
      <c r="B655" s="74"/>
      <c r="C655" s="75"/>
      <c r="D655" s="6"/>
      <c r="E655" s="6"/>
      <c r="F655" s="6">
        <v>751</v>
      </c>
      <c r="G655" s="6"/>
      <c r="H655" s="6"/>
    </row>
    <row r="656" spans="1:8" ht="18.75" customHeight="1">
      <c r="A656" s="10" t="s">
        <v>107</v>
      </c>
      <c r="B656" s="64" t="s">
        <v>4735</v>
      </c>
      <c r="C656" s="65"/>
      <c r="D656" s="6"/>
      <c r="E656" s="6"/>
      <c r="F656" s="6">
        <v>751</v>
      </c>
      <c r="G656" s="6"/>
      <c r="H656" s="6"/>
    </row>
    <row r="657" spans="1:8" ht="18.75" customHeight="1">
      <c r="A657" s="10" t="s">
        <v>108</v>
      </c>
      <c r="B657" s="64" t="s">
        <v>4736</v>
      </c>
      <c r="C657" s="65"/>
      <c r="D657" s="6"/>
      <c r="E657" s="6"/>
      <c r="F657" s="6">
        <v>751</v>
      </c>
      <c r="G657" s="6"/>
      <c r="H657" s="6"/>
    </row>
    <row r="658" spans="1:8" ht="18.75" customHeight="1">
      <c r="A658" s="10" t="s">
        <v>109</v>
      </c>
      <c r="B658" s="64" t="s">
        <v>4737</v>
      </c>
      <c r="C658" s="65"/>
      <c r="D658" s="6"/>
      <c r="E658" s="6"/>
      <c r="F658" s="6">
        <v>751</v>
      </c>
      <c r="G658" s="6"/>
      <c r="H658" s="6"/>
    </row>
    <row r="659" spans="1:8" ht="18.75" customHeight="1">
      <c r="A659" s="10" t="s">
        <v>110</v>
      </c>
      <c r="B659" s="64" t="s">
        <v>4738</v>
      </c>
      <c r="C659" s="65"/>
      <c r="D659" s="6"/>
      <c r="E659" s="6"/>
      <c r="F659" s="6">
        <v>751</v>
      </c>
      <c r="G659" s="6"/>
      <c r="H659" s="6"/>
    </row>
    <row r="660" spans="1:8" ht="18.75" customHeight="1">
      <c r="A660" s="10"/>
      <c r="B660" s="62"/>
      <c r="C660" s="63"/>
      <c r="D660" s="6"/>
      <c r="E660" s="6"/>
      <c r="F660" s="6">
        <v>751</v>
      </c>
      <c r="G660" s="6"/>
      <c r="H660" s="6"/>
    </row>
    <row r="661" spans="1:8" ht="18.75" customHeight="1" thickBot="1">
      <c r="A661" s="10"/>
      <c r="B661" s="66"/>
      <c r="C661" s="67"/>
      <c r="D661" s="6"/>
      <c r="E661" s="6"/>
      <c r="F661" s="6">
        <v>751</v>
      </c>
      <c r="G661" s="6"/>
      <c r="H661" s="6"/>
    </row>
    <row r="662" spans="1:8" ht="18.75" customHeight="1" thickBot="1">
      <c r="A662" s="11" t="s">
        <v>111</v>
      </c>
      <c r="B662" s="25"/>
      <c r="C662" s="7"/>
      <c r="D662" s="6"/>
      <c r="E662" s="6"/>
      <c r="F662" s="6">
        <v>751</v>
      </c>
      <c r="G662" s="6"/>
      <c r="H662" s="6"/>
    </row>
    <row r="663" spans="1:8" ht="18.75" customHeight="1">
      <c r="A663" s="10" t="s">
        <v>112</v>
      </c>
      <c r="B663" s="34" t="str">
        <f>_xlfn.LET(_xlpm.inp,$B$662,_xlpm.nInp,_xlfn.LET(_xlpm.raw,UPPER(TRIM($B$662)),_xlpm.clean,SUBSTITUTE(SUBSTITUTE(SUBSTITUTE(SUBSTITUTE(SUBSTITUTE(_xlpm.raw,"，",","),"、",","),"；",","),"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63" s="19"/>
      <c r="D663" s="6"/>
      <c r="E663" s="6"/>
      <c r="F663" s="6">
        <v>751</v>
      </c>
      <c r="G663" s="6"/>
      <c r="H663" s="6"/>
    </row>
    <row r="664" spans="1:8" ht="18.75" customHeight="1">
      <c r="A664" s="10" t="s">
        <v>113</v>
      </c>
      <c r="B664" s="35" t="str">
        <f>_xlfn.LET(_xlpm.inp,$B$662,_xlpm.nStd,_xlfn.LET(_xlpm.raw,UPPER(TRIM($G$654)),_xlpm.clean,SUBSTITUTE(SUBSTITUTE(SUBSTITUTE(SUBSTITUTE(SUBSTITUTE(_xlpm.raw,"，",","),"、",","),"；",","),"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4" s="18"/>
      <c r="D664" s="6"/>
      <c r="E664" s="6"/>
      <c r="F664" s="6">
        <v>751</v>
      </c>
      <c r="G664" s="6"/>
      <c r="H664" s="6"/>
    </row>
    <row r="665" spans="1:8" ht="18.75" customHeight="1">
      <c r="A665" s="37" t="s">
        <v>114</v>
      </c>
      <c r="B665" s="52" t="str">
        <f>_xlfn.LET(_xlpm.inp,$B$662,_xlpm.p,$H$654,IF(OR(LEN(TRIM(_xlpm.inp))=0,LEN(TRIM(_xlpm.p))=0,_xlpm.p=0),"",_xlpm.p))</f>
        <v/>
      </c>
      <c r="C665" s="53"/>
      <c r="D665" s="6"/>
      <c r="E665" s="6"/>
      <c r="F665" s="6">
        <v>751</v>
      </c>
      <c r="G665" s="6"/>
      <c r="H665" s="6"/>
    </row>
    <row r="666" spans="1:8" ht="18.75" customHeight="1" thickBot="1">
      <c r="A666" s="12"/>
      <c r="B666" s="54"/>
      <c r="C666" s="55"/>
      <c r="D666" s="6"/>
      <c r="E666" s="6"/>
      <c r="F666" s="6">
        <v>751</v>
      </c>
      <c r="G666" s="6"/>
      <c r="H666" s="6"/>
    </row>
    <row r="667" spans="1:8" ht="58.5" customHeight="1" thickTop="1" thickBot="1">
      <c r="A667" s="8" t="s">
        <v>4606</v>
      </c>
      <c r="B667" s="56" t="s">
        <v>4740</v>
      </c>
      <c r="C667" s="73"/>
      <c r="D667" s="6"/>
      <c r="E667" s="6"/>
      <c r="F667" s="6">
        <v>752</v>
      </c>
      <c r="G667" s="6" t="s">
        <v>18</v>
      </c>
      <c r="H667" s="6" t="s">
        <v>4745</v>
      </c>
    </row>
    <row r="668" spans="1:8" ht="18.75" customHeight="1">
      <c r="A668" s="9"/>
      <c r="B668" s="74"/>
      <c r="C668" s="75"/>
      <c r="D668" s="6"/>
      <c r="E668" s="6"/>
      <c r="F668" s="6">
        <v>752</v>
      </c>
      <c r="G668" s="6"/>
      <c r="H668" s="6"/>
    </row>
    <row r="669" spans="1:8" ht="18.75" customHeight="1">
      <c r="A669" s="10" t="s">
        <v>107</v>
      </c>
      <c r="B669" s="64" t="s">
        <v>4741</v>
      </c>
      <c r="C669" s="65"/>
      <c r="D669" s="6"/>
      <c r="E669" s="6"/>
      <c r="F669" s="6">
        <v>752</v>
      </c>
      <c r="G669" s="6"/>
      <c r="H669" s="6"/>
    </row>
    <row r="670" spans="1:8" ht="18.75" customHeight="1">
      <c r="A670" s="10" t="s">
        <v>108</v>
      </c>
      <c r="B670" s="64" t="s">
        <v>4742</v>
      </c>
      <c r="C670" s="65"/>
      <c r="D670" s="6"/>
      <c r="E670" s="6"/>
      <c r="F670" s="6">
        <v>752</v>
      </c>
      <c r="G670" s="6"/>
      <c r="H670" s="6"/>
    </row>
    <row r="671" spans="1:8" ht="18.75" customHeight="1">
      <c r="A671" s="10" t="s">
        <v>109</v>
      </c>
      <c r="B671" s="64" t="s">
        <v>4743</v>
      </c>
      <c r="C671" s="65"/>
      <c r="D671" s="6"/>
      <c r="E671" s="6"/>
      <c r="F671" s="6">
        <v>752</v>
      </c>
      <c r="G671" s="6"/>
      <c r="H671" s="6"/>
    </row>
    <row r="672" spans="1:8" ht="18.75" customHeight="1">
      <c r="A672" s="10" t="s">
        <v>110</v>
      </c>
      <c r="B672" s="64" t="s">
        <v>4744</v>
      </c>
      <c r="C672" s="65"/>
      <c r="D672" s="6"/>
      <c r="E672" s="6"/>
      <c r="F672" s="6">
        <v>752</v>
      </c>
      <c r="G672" s="6"/>
      <c r="H672" s="6"/>
    </row>
    <row r="673" spans="1:8" ht="18.75" customHeight="1">
      <c r="A673" s="10"/>
      <c r="B673" s="62"/>
      <c r="C673" s="63"/>
      <c r="D673" s="6"/>
      <c r="E673" s="6"/>
      <c r="F673" s="6">
        <v>752</v>
      </c>
      <c r="G673" s="6"/>
      <c r="H673" s="6"/>
    </row>
    <row r="674" spans="1:8" ht="18.75" customHeight="1" thickBot="1">
      <c r="A674" s="10"/>
      <c r="B674" s="66"/>
      <c r="C674" s="67"/>
      <c r="D674" s="6"/>
      <c r="E674" s="6"/>
      <c r="F674" s="6">
        <v>752</v>
      </c>
      <c r="G674" s="6"/>
      <c r="H674" s="6"/>
    </row>
    <row r="675" spans="1:8" ht="18.75" customHeight="1" thickBot="1">
      <c r="A675" s="11" t="s">
        <v>111</v>
      </c>
      <c r="B675" s="25"/>
      <c r="C675" s="7"/>
      <c r="D675" s="6"/>
      <c r="E675" s="6"/>
      <c r="F675" s="6">
        <v>752</v>
      </c>
      <c r="G675" s="6"/>
      <c r="H675" s="6"/>
    </row>
    <row r="676" spans="1:8" ht="18.75" customHeight="1">
      <c r="A676" s="10" t="s">
        <v>112</v>
      </c>
      <c r="B676" s="34" t="str">
        <f>_xlfn.LET(_xlpm.inp,$B$675,_xlpm.nInp,_xlfn.LET(_xlpm.raw,UPPER(TRIM($B$675)),_xlpm.clean,SUBSTITUTE(SUBSTITUTE(SUBSTITUTE(SUBSTITUTE(SUBSTITUTE(_xlpm.raw,"，",","),"、",","),"；",","),"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76" s="19"/>
      <c r="D676" s="6"/>
      <c r="E676" s="6"/>
      <c r="F676" s="6">
        <v>752</v>
      </c>
      <c r="G676" s="6"/>
      <c r="H676" s="6"/>
    </row>
    <row r="677" spans="1:8" ht="18.75" customHeight="1">
      <c r="A677" s="10" t="s">
        <v>113</v>
      </c>
      <c r="B677" s="35" t="str">
        <f>_xlfn.LET(_xlpm.inp,$B$675,_xlpm.nStd,_xlfn.LET(_xlpm.raw,UPPER(TRIM($G$667)),_xlpm.clean,SUBSTITUTE(SUBSTITUTE(SUBSTITUTE(SUBSTITUTE(SUBSTITUTE(_xlpm.raw,"，",","),"、",","),"；",","),"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77" s="18"/>
      <c r="D677" s="6"/>
      <c r="E677" s="6"/>
      <c r="F677" s="6">
        <v>752</v>
      </c>
      <c r="G677" s="6"/>
      <c r="H677" s="6"/>
    </row>
    <row r="678" spans="1:8" ht="18.75" customHeight="1">
      <c r="A678" s="37" t="s">
        <v>114</v>
      </c>
      <c r="B678" s="52" t="str">
        <f>_xlfn.LET(_xlpm.inp,$B$675,_xlpm.p,$H$667,IF(OR(LEN(TRIM(_xlpm.inp))=0,LEN(TRIM(_xlpm.p))=0,_xlpm.p=0),"",_xlpm.p))</f>
        <v/>
      </c>
      <c r="C678" s="53"/>
      <c r="D678" s="6"/>
      <c r="E678" s="6"/>
      <c r="F678" s="6">
        <v>752</v>
      </c>
      <c r="G678" s="6"/>
      <c r="H678" s="6"/>
    </row>
    <row r="679" spans="1:8" ht="18.75" customHeight="1" thickBot="1">
      <c r="A679" s="12"/>
      <c r="B679" s="54"/>
      <c r="C679" s="55"/>
      <c r="D679" s="6"/>
      <c r="E679" s="6"/>
      <c r="F679" s="6">
        <v>752</v>
      </c>
      <c r="G679" s="6"/>
      <c r="H679" s="6"/>
    </row>
    <row r="680" spans="1:8" ht="58.5" customHeight="1" thickTop="1" thickBot="1">
      <c r="A680" s="8" t="s">
        <v>4607</v>
      </c>
      <c r="B680" s="56" t="s">
        <v>4746</v>
      </c>
      <c r="C680" s="73"/>
      <c r="D680" s="6"/>
      <c r="E680" s="6"/>
      <c r="F680" s="6">
        <v>753</v>
      </c>
      <c r="G680" s="6" t="s">
        <v>62</v>
      </c>
      <c r="H680" s="6"/>
    </row>
    <row r="681" spans="1:8" ht="18.75" customHeight="1">
      <c r="A681" s="9"/>
      <c r="B681" s="74"/>
      <c r="C681" s="75"/>
      <c r="D681" s="6"/>
      <c r="E681" s="6"/>
      <c r="F681" s="6">
        <v>753</v>
      </c>
      <c r="G681" s="6"/>
      <c r="H681" s="6"/>
    </row>
    <row r="682" spans="1:8" ht="18.75" customHeight="1">
      <c r="A682" s="10" t="s">
        <v>107</v>
      </c>
      <c r="B682" s="64" t="s">
        <v>4747</v>
      </c>
      <c r="C682" s="65"/>
      <c r="D682" s="6"/>
      <c r="E682" s="6"/>
      <c r="F682" s="6">
        <v>753</v>
      </c>
      <c r="G682" s="6"/>
      <c r="H682" s="6"/>
    </row>
    <row r="683" spans="1:8" ht="18.75" customHeight="1">
      <c r="A683" s="10" t="s">
        <v>108</v>
      </c>
      <c r="B683" s="64" t="s">
        <v>4748</v>
      </c>
      <c r="C683" s="65"/>
      <c r="D683" s="6"/>
      <c r="E683" s="6"/>
      <c r="F683" s="6">
        <v>753</v>
      </c>
      <c r="G683" s="6"/>
      <c r="H683" s="6"/>
    </row>
    <row r="684" spans="1:8" ht="18.75" customHeight="1">
      <c r="A684" s="10" t="s">
        <v>109</v>
      </c>
      <c r="B684" s="64" t="s">
        <v>4749</v>
      </c>
      <c r="C684" s="65"/>
      <c r="D684" s="6"/>
      <c r="E684" s="6"/>
      <c r="F684" s="6">
        <v>753</v>
      </c>
      <c r="G684" s="6"/>
      <c r="H684" s="6"/>
    </row>
    <row r="685" spans="1:8" ht="18.75" customHeight="1">
      <c r="A685" s="10" t="s">
        <v>110</v>
      </c>
      <c r="B685" s="64" t="s">
        <v>4750</v>
      </c>
      <c r="C685" s="65"/>
      <c r="D685" s="6"/>
      <c r="E685" s="6"/>
      <c r="F685" s="6">
        <v>753</v>
      </c>
      <c r="G685" s="6"/>
      <c r="H685" s="6"/>
    </row>
    <row r="686" spans="1:8" ht="18.75" customHeight="1">
      <c r="A686" s="10" t="s">
        <v>128</v>
      </c>
      <c r="B686" s="62" t="s">
        <v>4751</v>
      </c>
      <c r="C686" s="63"/>
      <c r="D686" s="6"/>
      <c r="E686" s="6"/>
      <c r="F686" s="6">
        <v>753</v>
      </c>
      <c r="G686" s="6"/>
      <c r="H686" s="6"/>
    </row>
    <row r="687" spans="1:8" ht="18.75" customHeight="1" thickBot="1">
      <c r="A687" s="10"/>
      <c r="B687" s="66"/>
      <c r="C687" s="67"/>
      <c r="D687" s="6"/>
      <c r="E687" s="6"/>
      <c r="F687" s="6">
        <v>753</v>
      </c>
      <c r="G687" s="6"/>
      <c r="H687" s="6"/>
    </row>
    <row r="688" spans="1:8" ht="18.75" customHeight="1" thickBot="1">
      <c r="A688" s="11" t="s">
        <v>111</v>
      </c>
      <c r="B688" s="25"/>
      <c r="C688" s="7"/>
      <c r="D688" s="6"/>
      <c r="E688" s="6"/>
      <c r="F688" s="6">
        <v>753</v>
      </c>
      <c r="G688" s="6"/>
      <c r="H688" s="6"/>
    </row>
    <row r="689" spans="1:8" ht="18.75" customHeight="1">
      <c r="A689" s="10" t="s">
        <v>112</v>
      </c>
      <c r="B689" s="34" t="str">
        <f>_xlfn.LET(_xlpm.inp,$B$688,_xlpm.nInp,_xlfn.LET(_xlpm.raw,UPPER(TRIM($B$688)),_xlpm.clean,SUBSTITUTE(SUBSTITUTE(SUBSTITUTE(SUBSTITUTE(SUBSTITUTE(_xlpm.raw,"，",","),"、",","),"；",","),"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89" s="19"/>
      <c r="D689" s="6"/>
      <c r="E689" s="6"/>
      <c r="F689" s="6">
        <v>753</v>
      </c>
      <c r="G689" s="6"/>
      <c r="H689" s="6"/>
    </row>
    <row r="690" spans="1:8" ht="18.75" customHeight="1">
      <c r="A690" s="10" t="s">
        <v>113</v>
      </c>
      <c r="B690" s="35" t="str">
        <f>_xlfn.LET(_xlpm.inp,$B$688,_xlpm.nStd,_xlfn.LET(_xlpm.raw,UPPER(TRIM($G$680)),_xlpm.clean,SUBSTITUTE(SUBSTITUTE(SUBSTITUTE(SUBSTITUTE(SUBSTITUTE(_xlpm.raw,"，",","),"、",","),"；",","),"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90" s="18"/>
      <c r="D690" s="6"/>
      <c r="E690" s="6"/>
      <c r="F690" s="6">
        <v>753</v>
      </c>
      <c r="G690" s="6"/>
      <c r="H690" s="6"/>
    </row>
    <row r="691" spans="1:8" ht="18.75" customHeight="1">
      <c r="A691" s="37" t="s">
        <v>114</v>
      </c>
      <c r="B691" s="52" t="str">
        <f>_xlfn.LET(_xlpm.inp,$B$688,_xlpm.p,$H$680,IF(OR(LEN(TRIM(_xlpm.inp))=0,LEN(TRIM(_xlpm.p))=0,_xlpm.p=0),"",_xlpm.p))</f>
        <v/>
      </c>
      <c r="C691" s="53"/>
      <c r="D691" s="6"/>
      <c r="E691" s="6"/>
      <c r="F691" s="6">
        <v>753</v>
      </c>
      <c r="G691" s="6"/>
      <c r="H691" s="6"/>
    </row>
    <row r="692" spans="1:8" ht="18.75" customHeight="1" thickBot="1">
      <c r="A692" s="12"/>
      <c r="B692" s="54"/>
      <c r="C692" s="55"/>
      <c r="D692" s="6"/>
      <c r="E692" s="6"/>
      <c r="F692" s="6">
        <v>753</v>
      </c>
      <c r="G692" s="6"/>
      <c r="H692" s="6"/>
    </row>
    <row r="693" spans="1:8" ht="58.5" customHeight="1" thickTop="1" thickBot="1">
      <c r="A693" s="8" t="s">
        <v>4608</v>
      </c>
      <c r="B693" s="56" t="s">
        <v>4752</v>
      </c>
      <c r="C693" s="73"/>
      <c r="D693" s="6"/>
      <c r="E693" s="6"/>
      <c r="F693" s="6">
        <v>754</v>
      </c>
      <c r="G693" s="6" t="s">
        <v>28</v>
      </c>
      <c r="H693" s="6"/>
    </row>
    <row r="694" spans="1:8" ht="18.75" customHeight="1">
      <c r="A694" s="9"/>
      <c r="B694" s="74"/>
      <c r="C694" s="75"/>
      <c r="D694" s="6"/>
      <c r="E694" s="6"/>
      <c r="F694" s="6">
        <v>754</v>
      </c>
      <c r="G694" s="6"/>
      <c r="H694" s="6"/>
    </row>
    <row r="695" spans="1:8" ht="18.75" customHeight="1">
      <c r="A695" s="10" t="s">
        <v>107</v>
      </c>
      <c r="B695" s="64" t="s">
        <v>4753</v>
      </c>
      <c r="C695" s="65"/>
      <c r="D695" s="6"/>
      <c r="E695" s="6"/>
      <c r="F695" s="6">
        <v>754</v>
      </c>
      <c r="G695" s="6"/>
      <c r="H695" s="6"/>
    </row>
    <row r="696" spans="1:8" ht="18.75" customHeight="1">
      <c r="A696" s="10" t="s">
        <v>108</v>
      </c>
      <c r="B696" s="64" t="s">
        <v>4754</v>
      </c>
      <c r="C696" s="65"/>
      <c r="D696" s="6"/>
      <c r="E696" s="6"/>
      <c r="F696" s="6">
        <v>754</v>
      </c>
      <c r="G696" s="6"/>
      <c r="H696" s="6"/>
    </row>
    <row r="697" spans="1:8" ht="18.75" customHeight="1">
      <c r="A697" s="10" t="s">
        <v>109</v>
      </c>
      <c r="B697" s="64" t="s">
        <v>4755</v>
      </c>
      <c r="C697" s="65"/>
      <c r="D697" s="6"/>
      <c r="E697" s="6"/>
      <c r="F697" s="6">
        <v>754</v>
      </c>
      <c r="G697" s="6"/>
      <c r="H697" s="6"/>
    </row>
    <row r="698" spans="1:8" ht="18.75" customHeight="1">
      <c r="A698" s="10" t="s">
        <v>110</v>
      </c>
      <c r="B698" s="64" t="s">
        <v>4756</v>
      </c>
      <c r="C698" s="65"/>
      <c r="D698" s="6"/>
      <c r="E698" s="6"/>
      <c r="F698" s="6">
        <v>754</v>
      </c>
      <c r="G698" s="6"/>
      <c r="H698" s="6"/>
    </row>
    <row r="699" spans="1:8" ht="18.75" customHeight="1">
      <c r="A699" s="10"/>
      <c r="B699" s="62"/>
      <c r="C699" s="63"/>
      <c r="D699" s="6"/>
      <c r="E699" s="6"/>
      <c r="F699" s="6">
        <v>754</v>
      </c>
      <c r="G699" s="6"/>
      <c r="H699" s="6"/>
    </row>
    <row r="700" spans="1:8" ht="18.75" customHeight="1" thickBot="1">
      <c r="A700" s="10"/>
      <c r="B700" s="66"/>
      <c r="C700" s="67"/>
      <c r="D700" s="6"/>
      <c r="E700" s="6"/>
      <c r="F700" s="6">
        <v>754</v>
      </c>
      <c r="G700" s="6"/>
      <c r="H700" s="6"/>
    </row>
    <row r="701" spans="1:8" ht="18.75" customHeight="1" thickBot="1">
      <c r="A701" s="11" t="s">
        <v>111</v>
      </c>
      <c r="B701" s="25"/>
      <c r="C701" s="7"/>
      <c r="D701" s="6"/>
      <c r="E701" s="6"/>
      <c r="F701" s="6">
        <v>754</v>
      </c>
      <c r="G701" s="6"/>
      <c r="H701" s="6"/>
    </row>
    <row r="702" spans="1:8" ht="18.75" customHeight="1">
      <c r="A702" s="10" t="s">
        <v>112</v>
      </c>
      <c r="B702" s="34" t="str">
        <f>_xlfn.LET(_xlpm.inp,$B$701,_xlpm.nInp,_xlfn.LET(_xlpm.raw,UPPER(TRIM($B$701)),_xlpm.clean,SUBSTITUTE(SUBSTITUTE(SUBSTITUTE(SUBSTITUTE(SUBSTITUTE(_xlpm.raw,"，",","),"、",","),"；",","),"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02" s="19"/>
      <c r="D702" s="6"/>
      <c r="E702" s="6"/>
      <c r="F702" s="6">
        <v>754</v>
      </c>
      <c r="G702" s="6"/>
      <c r="H702" s="6"/>
    </row>
    <row r="703" spans="1:8" ht="18.75" customHeight="1">
      <c r="A703" s="10" t="s">
        <v>113</v>
      </c>
      <c r="B703" s="35" t="str">
        <f>_xlfn.LET(_xlpm.inp,$B$701,_xlpm.nStd,_xlfn.LET(_xlpm.raw,UPPER(TRIM($G$693)),_xlpm.clean,SUBSTITUTE(SUBSTITUTE(SUBSTITUTE(SUBSTITUTE(SUBSTITUTE(_xlpm.raw,"，",","),"、",","),"；",","),"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03" s="18"/>
      <c r="D703" s="6"/>
      <c r="E703" s="6"/>
      <c r="F703" s="6">
        <v>754</v>
      </c>
      <c r="G703" s="6"/>
      <c r="H703" s="6"/>
    </row>
    <row r="704" spans="1:8" ht="18.75" customHeight="1">
      <c r="A704" s="37" t="s">
        <v>114</v>
      </c>
      <c r="B704" s="52" t="str">
        <f>_xlfn.LET(_xlpm.inp,$B$701,_xlpm.p,$H$693,IF(OR(LEN(TRIM(_xlpm.inp))=0,LEN(TRIM(_xlpm.p))=0,_xlpm.p=0),"",_xlpm.p))</f>
        <v/>
      </c>
      <c r="C704" s="53"/>
      <c r="D704" s="6"/>
      <c r="E704" s="6"/>
      <c r="F704" s="6">
        <v>754</v>
      </c>
      <c r="G704" s="6"/>
      <c r="H704" s="6"/>
    </row>
    <row r="705" spans="1:8" ht="18.75" customHeight="1" thickBot="1">
      <c r="A705" s="12"/>
      <c r="B705" s="54"/>
      <c r="C705" s="55"/>
      <c r="D705" s="6"/>
      <c r="E705" s="6"/>
      <c r="F705" s="6">
        <v>754</v>
      </c>
      <c r="G705" s="6"/>
      <c r="H705" s="6"/>
    </row>
    <row r="706" spans="1:8" ht="58.5" customHeight="1" thickTop="1" thickBot="1">
      <c r="A706" s="8" t="s">
        <v>4609</v>
      </c>
      <c r="B706" s="56" t="s">
        <v>4757</v>
      </c>
      <c r="C706" s="73"/>
      <c r="D706" s="6"/>
      <c r="E706" s="6"/>
      <c r="F706" s="6">
        <v>755</v>
      </c>
      <c r="G706" s="6" t="s">
        <v>28</v>
      </c>
      <c r="H706" s="6" t="s">
        <v>4762</v>
      </c>
    </row>
    <row r="707" spans="1:8" ht="18.75" customHeight="1">
      <c r="A707" s="9"/>
      <c r="B707" s="74"/>
      <c r="C707" s="75"/>
      <c r="D707" s="6"/>
      <c r="E707" s="6"/>
      <c r="F707" s="6">
        <v>755</v>
      </c>
      <c r="G707" s="6"/>
      <c r="H707" s="6"/>
    </row>
    <row r="708" spans="1:8" ht="18.75" customHeight="1">
      <c r="A708" s="10" t="s">
        <v>107</v>
      </c>
      <c r="B708" s="64" t="s">
        <v>4758</v>
      </c>
      <c r="C708" s="65"/>
      <c r="D708" s="6"/>
      <c r="E708" s="6"/>
      <c r="F708" s="6">
        <v>755</v>
      </c>
      <c r="G708" s="6"/>
      <c r="H708" s="6"/>
    </row>
    <row r="709" spans="1:8" ht="18.75" customHeight="1">
      <c r="A709" s="10" t="s">
        <v>108</v>
      </c>
      <c r="B709" s="64" t="s">
        <v>4759</v>
      </c>
      <c r="C709" s="65"/>
      <c r="D709" s="6"/>
      <c r="E709" s="6"/>
      <c r="F709" s="6">
        <v>755</v>
      </c>
      <c r="G709" s="6"/>
      <c r="H709" s="6"/>
    </row>
    <row r="710" spans="1:8" ht="18.75" customHeight="1">
      <c r="A710" s="10" t="s">
        <v>109</v>
      </c>
      <c r="B710" s="64" t="s">
        <v>4760</v>
      </c>
      <c r="C710" s="65"/>
      <c r="D710" s="6"/>
      <c r="E710" s="6"/>
      <c r="F710" s="6">
        <v>755</v>
      </c>
      <c r="G710" s="6"/>
      <c r="H710" s="6"/>
    </row>
    <row r="711" spans="1:8" ht="18.75" customHeight="1">
      <c r="A711" s="10" t="s">
        <v>110</v>
      </c>
      <c r="B711" s="64" t="s">
        <v>4761</v>
      </c>
      <c r="C711" s="65"/>
      <c r="D711" s="6"/>
      <c r="E711" s="6"/>
      <c r="F711" s="6">
        <v>755</v>
      </c>
      <c r="G711" s="6"/>
      <c r="H711" s="6"/>
    </row>
    <row r="712" spans="1:8" ht="18.75" customHeight="1">
      <c r="A712" s="10"/>
      <c r="B712" s="62"/>
      <c r="C712" s="63"/>
      <c r="D712" s="6"/>
      <c r="E712" s="6"/>
      <c r="F712" s="6">
        <v>755</v>
      </c>
      <c r="G712" s="6"/>
      <c r="H712" s="6"/>
    </row>
    <row r="713" spans="1:8" ht="18.75" customHeight="1" thickBot="1">
      <c r="A713" s="10"/>
      <c r="B713" s="66"/>
      <c r="C713" s="67"/>
      <c r="D713" s="6"/>
      <c r="E713" s="6"/>
      <c r="F713" s="6">
        <v>755</v>
      </c>
      <c r="G713" s="6"/>
      <c r="H713" s="6"/>
    </row>
    <row r="714" spans="1:8" ht="18.75" customHeight="1" thickBot="1">
      <c r="A714" s="11" t="s">
        <v>111</v>
      </c>
      <c r="B714" s="25"/>
      <c r="C714" s="7"/>
      <c r="D714" s="6"/>
      <c r="E714" s="6"/>
      <c r="F714" s="6">
        <v>755</v>
      </c>
      <c r="G714" s="6"/>
      <c r="H714" s="6"/>
    </row>
    <row r="715" spans="1:8" ht="18.75" customHeight="1">
      <c r="A715" s="10" t="s">
        <v>112</v>
      </c>
      <c r="B715" s="34" t="str">
        <f>_xlfn.LET(_xlpm.inp,$B$714,_xlpm.nInp,_xlfn.LET(_xlpm.raw,UPPER(TRIM($B$714)),_xlpm.clean,SUBSTITUTE(SUBSTITUTE(SUBSTITUTE(SUBSTITUTE(SUBSTITUTE(_xlpm.raw,"，",","),"、",","),"；",","),"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15" s="19"/>
      <c r="D715" s="6"/>
      <c r="E715" s="6"/>
      <c r="F715" s="6">
        <v>755</v>
      </c>
      <c r="G715" s="6"/>
      <c r="H715" s="6"/>
    </row>
    <row r="716" spans="1:8" ht="18.75" customHeight="1">
      <c r="A716" s="10" t="s">
        <v>113</v>
      </c>
      <c r="B716" s="35" t="str">
        <f>_xlfn.LET(_xlpm.inp,$B$714,_xlpm.nStd,_xlfn.LET(_xlpm.raw,UPPER(TRIM($G$706)),_xlpm.clean,SUBSTITUTE(SUBSTITUTE(SUBSTITUTE(SUBSTITUTE(SUBSTITUTE(_xlpm.raw,"，",","),"、",","),"；",","),"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16" s="18"/>
      <c r="D716" s="6"/>
      <c r="E716" s="6"/>
      <c r="F716" s="6">
        <v>755</v>
      </c>
      <c r="G716" s="6"/>
      <c r="H716" s="6"/>
    </row>
    <row r="717" spans="1:8" ht="18.75" customHeight="1">
      <c r="A717" s="37" t="s">
        <v>114</v>
      </c>
      <c r="B717" s="52" t="str">
        <f>_xlfn.LET(_xlpm.inp,$B$714,_xlpm.p,$H$706,IF(OR(LEN(TRIM(_xlpm.inp))=0,LEN(TRIM(_xlpm.p))=0,_xlpm.p=0),"",_xlpm.p))</f>
        <v/>
      </c>
      <c r="C717" s="53"/>
      <c r="D717" s="6"/>
      <c r="E717" s="6"/>
      <c r="F717" s="6">
        <v>755</v>
      </c>
      <c r="G717" s="6"/>
      <c r="H717" s="6"/>
    </row>
    <row r="718" spans="1:8" ht="18.75" customHeight="1" thickBot="1">
      <c r="A718" s="12"/>
      <c r="B718" s="54"/>
      <c r="C718" s="55"/>
      <c r="D718" s="6"/>
      <c r="E718" s="6"/>
      <c r="F718" s="6">
        <v>755</v>
      </c>
      <c r="G718" s="6"/>
      <c r="H718" s="6"/>
    </row>
    <row r="719" spans="1:8" ht="58.5" customHeight="1" thickTop="1" thickBot="1">
      <c r="A719" s="8" t="s">
        <v>4610</v>
      </c>
      <c r="B719" s="56" t="s">
        <v>4763</v>
      </c>
      <c r="C719" s="73"/>
      <c r="D719" s="6"/>
      <c r="E719" s="6"/>
      <c r="F719" s="6">
        <v>756</v>
      </c>
      <c r="G719" s="6" t="s">
        <v>18</v>
      </c>
      <c r="H719" s="6" t="s">
        <v>4768</v>
      </c>
    </row>
    <row r="720" spans="1:8" ht="18.75" customHeight="1">
      <c r="A720" s="9"/>
      <c r="B720" s="74"/>
      <c r="C720" s="75"/>
      <c r="D720" s="6"/>
      <c r="E720" s="6"/>
      <c r="F720" s="6">
        <v>756</v>
      </c>
      <c r="G720" s="6"/>
      <c r="H720" s="6"/>
    </row>
    <row r="721" spans="1:8" ht="18.75" customHeight="1">
      <c r="A721" s="10" t="s">
        <v>107</v>
      </c>
      <c r="B721" s="64" t="s">
        <v>4764</v>
      </c>
      <c r="C721" s="65"/>
      <c r="D721" s="6"/>
      <c r="E721" s="6"/>
      <c r="F721" s="6">
        <v>756</v>
      </c>
      <c r="G721" s="6"/>
      <c r="H721" s="6"/>
    </row>
    <row r="722" spans="1:8" ht="18.75" customHeight="1">
      <c r="A722" s="10" t="s">
        <v>108</v>
      </c>
      <c r="B722" s="64" t="s">
        <v>4765</v>
      </c>
      <c r="C722" s="65"/>
      <c r="D722" s="6"/>
      <c r="E722" s="6"/>
      <c r="F722" s="6">
        <v>756</v>
      </c>
      <c r="G722" s="6"/>
      <c r="H722" s="6"/>
    </row>
    <row r="723" spans="1:8" ht="18.75" customHeight="1">
      <c r="A723" s="10" t="s">
        <v>109</v>
      </c>
      <c r="B723" s="64" t="s">
        <v>4766</v>
      </c>
      <c r="C723" s="65"/>
      <c r="D723" s="6"/>
      <c r="E723" s="6"/>
      <c r="F723" s="6">
        <v>756</v>
      </c>
      <c r="G723" s="6"/>
      <c r="H723" s="6"/>
    </row>
    <row r="724" spans="1:8" ht="18.75" customHeight="1">
      <c r="A724" s="10" t="s">
        <v>110</v>
      </c>
      <c r="B724" s="64" t="s">
        <v>4767</v>
      </c>
      <c r="C724" s="65"/>
      <c r="D724" s="6"/>
      <c r="E724" s="6"/>
      <c r="F724" s="6">
        <v>756</v>
      </c>
      <c r="G724" s="6"/>
      <c r="H724" s="6"/>
    </row>
    <row r="725" spans="1:8" ht="18.75" customHeight="1">
      <c r="A725" s="10"/>
      <c r="B725" s="62"/>
      <c r="C725" s="63"/>
      <c r="D725" s="6"/>
      <c r="E725" s="6"/>
      <c r="F725" s="6">
        <v>756</v>
      </c>
      <c r="G725" s="6"/>
      <c r="H725" s="6"/>
    </row>
    <row r="726" spans="1:8" ht="18.75" customHeight="1" thickBot="1">
      <c r="A726" s="10"/>
      <c r="B726" s="66"/>
      <c r="C726" s="67"/>
      <c r="D726" s="6"/>
      <c r="E726" s="6"/>
      <c r="F726" s="6">
        <v>756</v>
      </c>
      <c r="G726" s="6"/>
      <c r="H726" s="6"/>
    </row>
    <row r="727" spans="1:8" ht="18.75" customHeight="1" thickBot="1">
      <c r="A727" s="11" t="s">
        <v>111</v>
      </c>
      <c r="B727" s="25"/>
      <c r="C727" s="7"/>
      <c r="D727" s="6"/>
      <c r="E727" s="6"/>
      <c r="F727" s="6">
        <v>756</v>
      </c>
      <c r="G727" s="6"/>
      <c r="H727" s="6"/>
    </row>
    <row r="728" spans="1:8" ht="18.75" customHeight="1">
      <c r="A728" s="10" t="s">
        <v>112</v>
      </c>
      <c r="B728" s="34" t="str">
        <f>_xlfn.LET(_xlpm.inp,$B$727,_xlpm.nInp,_xlfn.LET(_xlpm.raw,UPPER(TRIM($B$727)),_xlpm.clean,SUBSTITUTE(SUBSTITUTE(SUBSTITUTE(SUBSTITUTE(SUBSTITUTE(_xlpm.raw,"，",","),"、",","),"；",","),"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28" s="19"/>
      <c r="D728" s="6"/>
      <c r="E728" s="6"/>
      <c r="F728" s="6">
        <v>756</v>
      </c>
      <c r="G728" s="6"/>
      <c r="H728" s="6"/>
    </row>
    <row r="729" spans="1:8" ht="18.75" customHeight="1">
      <c r="A729" s="10" t="s">
        <v>113</v>
      </c>
      <c r="B729" s="35" t="str">
        <f>_xlfn.LET(_xlpm.inp,$B$727,_xlpm.nStd,_xlfn.LET(_xlpm.raw,UPPER(TRIM($G$719)),_xlpm.clean,SUBSTITUTE(SUBSTITUTE(SUBSTITUTE(SUBSTITUTE(SUBSTITUTE(_xlpm.raw,"，",","),"、",","),"；",","),"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29" s="18"/>
      <c r="D729" s="6"/>
      <c r="E729" s="6"/>
      <c r="F729" s="6">
        <v>756</v>
      </c>
      <c r="G729" s="6"/>
      <c r="H729" s="6"/>
    </row>
    <row r="730" spans="1:8" ht="18.75" customHeight="1">
      <c r="A730" s="37" t="s">
        <v>114</v>
      </c>
      <c r="B730" s="52" t="str">
        <f>_xlfn.LET(_xlpm.inp,$B$727,_xlpm.p,$H$719,IF(OR(LEN(TRIM(_xlpm.inp))=0,LEN(TRIM(_xlpm.p))=0,_xlpm.p=0),"",_xlpm.p))</f>
        <v/>
      </c>
      <c r="C730" s="53"/>
      <c r="D730" s="6"/>
      <c r="E730" s="6"/>
      <c r="F730" s="6">
        <v>756</v>
      </c>
      <c r="G730" s="6"/>
      <c r="H730" s="6"/>
    </row>
    <row r="731" spans="1:8" ht="18.75" customHeight="1" thickBot="1">
      <c r="A731" s="12"/>
      <c r="B731" s="54"/>
      <c r="C731" s="55"/>
      <c r="D731" s="6"/>
      <c r="E731" s="6"/>
      <c r="F731" s="6">
        <v>756</v>
      </c>
      <c r="G731" s="6"/>
      <c r="H731" s="6"/>
    </row>
    <row r="732" spans="1:8" ht="58.5" customHeight="1" thickTop="1" thickBot="1">
      <c r="A732" s="8" t="s">
        <v>4611</v>
      </c>
      <c r="B732" s="56" t="s">
        <v>4769</v>
      </c>
      <c r="C732" s="73"/>
      <c r="D732" s="6"/>
      <c r="E732" s="6"/>
      <c r="F732" s="6">
        <v>757</v>
      </c>
      <c r="G732" s="6" t="s">
        <v>1380</v>
      </c>
      <c r="H732" s="6"/>
    </row>
    <row r="733" spans="1:8" ht="18.75" customHeight="1">
      <c r="A733" s="9"/>
      <c r="B733" s="74"/>
      <c r="C733" s="75"/>
      <c r="D733" s="6"/>
      <c r="E733" s="6"/>
      <c r="F733" s="6">
        <v>757</v>
      </c>
      <c r="G733" s="6"/>
      <c r="H733" s="6"/>
    </row>
    <row r="734" spans="1:8" ht="18.75" customHeight="1">
      <c r="A734" s="10" t="s">
        <v>107</v>
      </c>
      <c r="B734" s="64" t="s">
        <v>4770</v>
      </c>
      <c r="C734" s="65"/>
      <c r="D734" s="6"/>
      <c r="E734" s="6"/>
      <c r="F734" s="6">
        <v>757</v>
      </c>
      <c r="G734" s="6"/>
      <c r="H734" s="6"/>
    </row>
    <row r="735" spans="1:8" ht="18.75" customHeight="1">
      <c r="A735" s="10" t="s">
        <v>108</v>
      </c>
      <c r="B735" s="64" t="s">
        <v>4771</v>
      </c>
      <c r="C735" s="65"/>
      <c r="D735" s="6"/>
      <c r="E735" s="6"/>
      <c r="F735" s="6">
        <v>757</v>
      </c>
      <c r="G735" s="6"/>
      <c r="H735" s="6"/>
    </row>
    <row r="736" spans="1:8" ht="18.75" customHeight="1">
      <c r="A736" s="10" t="s">
        <v>109</v>
      </c>
      <c r="B736" s="64" t="s">
        <v>4772</v>
      </c>
      <c r="C736" s="65"/>
      <c r="D736" s="6"/>
      <c r="E736" s="6"/>
      <c r="F736" s="6">
        <v>757</v>
      </c>
      <c r="G736" s="6"/>
      <c r="H736" s="6"/>
    </row>
    <row r="737" spans="1:8" ht="18.75" customHeight="1">
      <c r="A737" s="10" t="s">
        <v>110</v>
      </c>
      <c r="B737" s="64" t="s">
        <v>4773</v>
      </c>
      <c r="C737" s="65"/>
      <c r="D737" s="6"/>
      <c r="E737" s="6"/>
      <c r="F737" s="6">
        <v>757</v>
      </c>
      <c r="G737" s="6"/>
      <c r="H737" s="6"/>
    </row>
    <row r="738" spans="1:8" ht="18.75" customHeight="1">
      <c r="A738" s="10" t="s">
        <v>128</v>
      </c>
      <c r="B738" s="62" t="s">
        <v>4774</v>
      </c>
      <c r="C738" s="63"/>
      <c r="D738" s="6"/>
      <c r="E738" s="6"/>
      <c r="F738" s="6">
        <v>757</v>
      </c>
      <c r="G738" s="6"/>
      <c r="H738" s="6"/>
    </row>
    <row r="739" spans="1:8" ht="18.75" customHeight="1" thickBot="1">
      <c r="A739" s="10"/>
      <c r="B739" s="66"/>
      <c r="C739" s="67"/>
      <c r="D739" s="6"/>
      <c r="E739" s="6"/>
      <c r="F739" s="6">
        <v>757</v>
      </c>
      <c r="G739" s="6"/>
      <c r="H739" s="6"/>
    </row>
    <row r="740" spans="1:8" ht="18.75" customHeight="1" thickBot="1">
      <c r="A740" s="11" t="s">
        <v>111</v>
      </c>
      <c r="B740" s="25"/>
      <c r="C740" s="7"/>
      <c r="D740" s="6"/>
      <c r="E740" s="6"/>
      <c r="F740" s="6">
        <v>757</v>
      </c>
      <c r="G740" s="6"/>
      <c r="H740" s="6"/>
    </row>
    <row r="741" spans="1:8" ht="18.75" customHeight="1">
      <c r="A741" s="10" t="s">
        <v>112</v>
      </c>
      <c r="B741" s="34" t="str">
        <f>_xlfn.LET(_xlpm.inp,$B$740,_xlpm.nInp,_xlfn.LET(_xlpm.raw,UPPER(TRIM($B$740)),_xlpm.clean,SUBSTITUTE(SUBSTITUTE(SUBSTITUTE(SUBSTITUTE(SUBSTITUTE(_xlpm.raw,"，",","),"、",","),"；",","),"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41" s="19"/>
      <c r="D741" s="6"/>
      <c r="E741" s="6"/>
      <c r="F741" s="6">
        <v>757</v>
      </c>
      <c r="G741" s="6"/>
      <c r="H741" s="6"/>
    </row>
    <row r="742" spans="1:8" ht="18.75" customHeight="1">
      <c r="A742" s="10" t="s">
        <v>113</v>
      </c>
      <c r="B742" s="35" t="str">
        <f>_xlfn.LET(_xlpm.inp,$B$740,_xlpm.nStd,_xlfn.LET(_xlpm.raw,UPPER(TRIM($G$732)),_xlpm.clean,SUBSTITUTE(SUBSTITUTE(SUBSTITUTE(SUBSTITUTE(SUBSTITUTE(_xlpm.raw,"，",","),"、",","),"；",","),"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42" s="18"/>
      <c r="D742" s="6"/>
      <c r="E742" s="6"/>
      <c r="F742" s="6">
        <v>757</v>
      </c>
      <c r="G742" s="6"/>
      <c r="H742" s="6"/>
    </row>
    <row r="743" spans="1:8" ht="18.75" customHeight="1">
      <c r="A743" s="37" t="s">
        <v>114</v>
      </c>
      <c r="B743" s="52" t="str">
        <f>_xlfn.LET(_xlpm.inp,$B$740,_xlpm.p,$H$732,IF(OR(LEN(TRIM(_xlpm.inp))=0,LEN(TRIM(_xlpm.p))=0,_xlpm.p=0),"",_xlpm.p))</f>
        <v/>
      </c>
      <c r="C743" s="53"/>
      <c r="D743" s="6"/>
      <c r="E743" s="6"/>
      <c r="F743" s="6">
        <v>757</v>
      </c>
      <c r="G743" s="6"/>
      <c r="H743" s="6"/>
    </row>
    <row r="744" spans="1:8" ht="18.75" customHeight="1" thickBot="1">
      <c r="A744" s="12"/>
      <c r="B744" s="54"/>
      <c r="C744" s="55"/>
      <c r="D744" s="6"/>
      <c r="E744" s="6"/>
      <c r="F744" s="6">
        <v>757</v>
      </c>
      <c r="G744" s="6"/>
      <c r="H744" s="6"/>
    </row>
    <row r="745" spans="1:8" ht="58.5" customHeight="1" thickTop="1" thickBot="1">
      <c r="A745" s="8" t="s">
        <v>4612</v>
      </c>
      <c r="B745" s="56" t="s">
        <v>4775</v>
      </c>
      <c r="C745" s="73"/>
      <c r="D745" s="6"/>
      <c r="E745" s="6"/>
      <c r="F745" s="6">
        <v>758</v>
      </c>
      <c r="G745" s="6" t="s">
        <v>27</v>
      </c>
      <c r="H745" s="6" t="s">
        <v>4780</v>
      </c>
    </row>
    <row r="746" spans="1:8" ht="18.75" customHeight="1">
      <c r="A746" s="9"/>
      <c r="B746" s="74"/>
      <c r="C746" s="75"/>
      <c r="D746" s="6"/>
      <c r="E746" s="6"/>
      <c r="F746" s="6">
        <v>758</v>
      </c>
      <c r="G746" s="6"/>
      <c r="H746" s="6"/>
    </row>
    <row r="747" spans="1:8" ht="18.75" customHeight="1">
      <c r="A747" s="10" t="s">
        <v>107</v>
      </c>
      <c r="B747" s="64" t="s">
        <v>4776</v>
      </c>
      <c r="C747" s="65"/>
      <c r="D747" s="6"/>
      <c r="E747" s="6"/>
      <c r="F747" s="6">
        <v>758</v>
      </c>
      <c r="G747" s="6"/>
      <c r="H747" s="6"/>
    </row>
    <row r="748" spans="1:8" ht="18.75" customHeight="1">
      <c r="A748" s="10" t="s">
        <v>108</v>
      </c>
      <c r="B748" s="64" t="s">
        <v>4777</v>
      </c>
      <c r="C748" s="65"/>
      <c r="D748" s="6"/>
      <c r="E748" s="6"/>
      <c r="F748" s="6">
        <v>758</v>
      </c>
      <c r="G748" s="6"/>
      <c r="H748" s="6"/>
    </row>
    <row r="749" spans="1:8" ht="18.75" customHeight="1">
      <c r="A749" s="10" t="s">
        <v>109</v>
      </c>
      <c r="B749" s="64" t="s">
        <v>4778</v>
      </c>
      <c r="C749" s="65"/>
      <c r="D749" s="6"/>
      <c r="E749" s="6"/>
      <c r="F749" s="6">
        <v>758</v>
      </c>
      <c r="G749" s="6"/>
      <c r="H749" s="6"/>
    </row>
    <row r="750" spans="1:8" ht="18.75" customHeight="1">
      <c r="A750" s="10" t="s">
        <v>110</v>
      </c>
      <c r="B750" s="64" t="s">
        <v>4779</v>
      </c>
      <c r="C750" s="65"/>
      <c r="D750" s="6"/>
      <c r="E750" s="6"/>
      <c r="F750" s="6">
        <v>758</v>
      </c>
      <c r="G750" s="6"/>
      <c r="H750" s="6"/>
    </row>
    <row r="751" spans="1:8" ht="18.75" customHeight="1">
      <c r="A751" s="10"/>
      <c r="B751" s="62"/>
      <c r="C751" s="63"/>
      <c r="D751" s="6"/>
      <c r="E751" s="6"/>
      <c r="F751" s="6">
        <v>758</v>
      </c>
      <c r="G751" s="6"/>
      <c r="H751" s="6"/>
    </row>
    <row r="752" spans="1:8" ht="18.75" customHeight="1" thickBot="1">
      <c r="A752" s="10"/>
      <c r="B752" s="66"/>
      <c r="C752" s="67"/>
      <c r="D752" s="6"/>
      <c r="E752" s="6"/>
      <c r="F752" s="6">
        <v>758</v>
      </c>
      <c r="G752" s="6"/>
      <c r="H752" s="6"/>
    </row>
    <row r="753" spans="1:8" ht="18.75" customHeight="1" thickBot="1">
      <c r="A753" s="11" t="s">
        <v>111</v>
      </c>
      <c r="B753" s="25"/>
      <c r="C753" s="7"/>
      <c r="D753" s="6"/>
      <c r="E753" s="6"/>
      <c r="F753" s="6">
        <v>758</v>
      </c>
      <c r="G753" s="6"/>
      <c r="H753" s="6"/>
    </row>
    <row r="754" spans="1:8" ht="18.75" customHeight="1">
      <c r="A754" s="10" t="s">
        <v>112</v>
      </c>
      <c r="B754" s="34" t="str">
        <f>_xlfn.LET(_xlpm.inp,$B$753,_xlpm.nInp,_xlfn.LET(_xlpm.raw,UPPER(TRIM($B$753)),_xlpm.clean,SUBSTITUTE(SUBSTITUTE(SUBSTITUTE(SUBSTITUTE(SUBSTITUTE(_xlpm.raw,"，",","),"、",","),"；",","),"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54" s="19"/>
      <c r="D754" s="6"/>
      <c r="E754" s="6"/>
      <c r="F754" s="6">
        <v>758</v>
      </c>
      <c r="G754" s="6"/>
      <c r="H754" s="6"/>
    </row>
    <row r="755" spans="1:8" ht="18.75" customHeight="1">
      <c r="A755" s="10" t="s">
        <v>113</v>
      </c>
      <c r="B755" s="35" t="str">
        <f>_xlfn.LET(_xlpm.inp,$B$753,_xlpm.nStd,_xlfn.LET(_xlpm.raw,UPPER(TRIM($G$745)),_xlpm.clean,SUBSTITUTE(SUBSTITUTE(SUBSTITUTE(SUBSTITUTE(SUBSTITUTE(_xlpm.raw,"，",","),"、",","),"；",","),"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55" s="18"/>
      <c r="D755" s="6"/>
      <c r="E755" s="6"/>
      <c r="F755" s="6">
        <v>758</v>
      </c>
      <c r="G755" s="6"/>
      <c r="H755" s="6"/>
    </row>
    <row r="756" spans="1:8" ht="18.75" customHeight="1">
      <c r="A756" s="37" t="s">
        <v>114</v>
      </c>
      <c r="B756" s="52" t="str">
        <f>_xlfn.LET(_xlpm.inp,$B$753,_xlpm.p,$H$745,IF(OR(LEN(TRIM(_xlpm.inp))=0,LEN(TRIM(_xlpm.p))=0,_xlpm.p=0),"",_xlpm.p))</f>
        <v/>
      </c>
      <c r="C756" s="53"/>
      <c r="D756" s="6"/>
      <c r="E756" s="6"/>
      <c r="F756" s="6">
        <v>758</v>
      </c>
      <c r="G756" s="6"/>
      <c r="H756" s="6"/>
    </row>
    <row r="757" spans="1:8" ht="18.75" customHeight="1" thickBot="1">
      <c r="A757" s="12"/>
      <c r="B757" s="54"/>
      <c r="C757" s="55"/>
      <c r="D757" s="6"/>
      <c r="E757" s="6"/>
      <c r="F757" s="6">
        <v>758</v>
      </c>
      <c r="G757" s="6"/>
      <c r="H757" s="6"/>
    </row>
    <row r="758" spans="1:8" ht="58.5" customHeight="1" thickTop="1" thickBot="1">
      <c r="A758" s="8" t="s">
        <v>4613</v>
      </c>
      <c r="B758" s="56" t="s">
        <v>4781</v>
      </c>
      <c r="C758" s="73"/>
      <c r="D758" s="6"/>
      <c r="E758" s="6"/>
      <c r="F758" s="6">
        <v>759</v>
      </c>
      <c r="G758" s="6" t="s">
        <v>18</v>
      </c>
      <c r="H758" s="6" t="s">
        <v>4786</v>
      </c>
    </row>
    <row r="759" spans="1:8" ht="18.75" customHeight="1">
      <c r="A759" s="9"/>
      <c r="B759" s="74"/>
      <c r="C759" s="75"/>
      <c r="D759" s="6"/>
      <c r="E759" s="6"/>
      <c r="F759" s="6">
        <v>759</v>
      </c>
      <c r="G759" s="6"/>
      <c r="H759" s="6"/>
    </row>
    <row r="760" spans="1:8" ht="18.75" customHeight="1">
      <c r="A760" s="10" t="s">
        <v>107</v>
      </c>
      <c r="B760" s="64" t="s">
        <v>4782</v>
      </c>
      <c r="C760" s="65"/>
      <c r="D760" s="6"/>
      <c r="E760" s="6"/>
      <c r="F760" s="6">
        <v>759</v>
      </c>
      <c r="G760" s="6"/>
      <c r="H760" s="6"/>
    </row>
    <row r="761" spans="1:8" ht="18.75" customHeight="1">
      <c r="A761" s="10" t="s">
        <v>108</v>
      </c>
      <c r="B761" s="64" t="s">
        <v>4783</v>
      </c>
      <c r="C761" s="65"/>
      <c r="D761" s="6"/>
      <c r="E761" s="6"/>
      <c r="F761" s="6">
        <v>759</v>
      </c>
      <c r="G761" s="6"/>
      <c r="H761" s="6"/>
    </row>
    <row r="762" spans="1:8" ht="18.75" customHeight="1">
      <c r="A762" s="10" t="s">
        <v>109</v>
      </c>
      <c r="B762" s="64" t="s">
        <v>4784</v>
      </c>
      <c r="C762" s="65"/>
      <c r="D762" s="6"/>
      <c r="E762" s="6"/>
      <c r="F762" s="6">
        <v>759</v>
      </c>
      <c r="G762" s="6"/>
      <c r="H762" s="6"/>
    </row>
    <row r="763" spans="1:8" ht="18.75" customHeight="1">
      <c r="A763" s="10" t="s">
        <v>110</v>
      </c>
      <c r="B763" s="64" t="s">
        <v>4785</v>
      </c>
      <c r="C763" s="65"/>
      <c r="D763" s="6"/>
      <c r="E763" s="6"/>
      <c r="F763" s="6">
        <v>759</v>
      </c>
      <c r="G763" s="6"/>
      <c r="H763" s="6"/>
    </row>
    <row r="764" spans="1:8" ht="18.75" customHeight="1">
      <c r="A764" s="10"/>
      <c r="B764" s="62"/>
      <c r="C764" s="63"/>
      <c r="D764" s="6"/>
      <c r="E764" s="6"/>
      <c r="F764" s="6">
        <v>759</v>
      </c>
      <c r="G764" s="6"/>
      <c r="H764" s="6"/>
    </row>
    <row r="765" spans="1:8" ht="18.75" customHeight="1" thickBot="1">
      <c r="A765" s="10"/>
      <c r="B765" s="66"/>
      <c r="C765" s="67"/>
      <c r="D765" s="6"/>
      <c r="E765" s="6"/>
      <c r="F765" s="6">
        <v>759</v>
      </c>
      <c r="G765" s="6"/>
      <c r="H765" s="6"/>
    </row>
    <row r="766" spans="1:8" ht="18.75" customHeight="1" thickBot="1">
      <c r="A766" s="11" t="s">
        <v>111</v>
      </c>
      <c r="B766" s="25"/>
      <c r="C766" s="7"/>
      <c r="D766" s="6"/>
      <c r="E766" s="6"/>
      <c r="F766" s="6">
        <v>759</v>
      </c>
      <c r="G766" s="6"/>
      <c r="H766" s="6"/>
    </row>
    <row r="767" spans="1:8" ht="18.75" customHeight="1">
      <c r="A767" s="10" t="s">
        <v>112</v>
      </c>
      <c r="B767" s="34" t="str">
        <f>_xlfn.LET(_xlpm.inp,$B$766,_xlpm.nInp,_xlfn.LET(_xlpm.raw,UPPER(TRIM($B$766)),_xlpm.clean,SUBSTITUTE(SUBSTITUTE(SUBSTITUTE(SUBSTITUTE(SUBSTITUTE(_xlpm.raw,"，",","),"、",","),"；",","),"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67" s="19"/>
      <c r="D767" s="6"/>
      <c r="E767" s="6"/>
      <c r="F767" s="6">
        <v>759</v>
      </c>
      <c r="G767" s="6"/>
      <c r="H767" s="6"/>
    </row>
    <row r="768" spans="1:8" ht="18.75" customHeight="1">
      <c r="A768" s="10" t="s">
        <v>113</v>
      </c>
      <c r="B768" s="35" t="str">
        <f>_xlfn.LET(_xlpm.inp,$B$766,_xlpm.nStd,_xlfn.LET(_xlpm.raw,UPPER(TRIM($G$758)),_xlpm.clean,SUBSTITUTE(SUBSTITUTE(SUBSTITUTE(SUBSTITUTE(SUBSTITUTE(_xlpm.raw,"，",","),"、",","),"；",","),"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68" s="18"/>
      <c r="D768" s="6"/>
      <c r="E768" s="6"/>
      <c r="F768" s="6">
        <v>759</v>
      </c>
      <c r="G768" s="6"/>
      <c r="H768" s="6"/>
    </row>
    <row r="769" spans="1:8" ht="18.75" customHeight="1">
      <c r="A769" s="37" t="s">
        <v>114</v>
      </c>
      <c r="B769" s="52" t="str">
        <f>_xlfn.LET(_xlpm.inp,$B$766,_xlpm.p,$H$758,IF(OR(LEN(TRIM(_xlpm.inp))=0,LEN(TRIM(_xlpm.p))=0,_xlpm.p=0),"",_xlpm.p))</f>
        <v/>
      </c>
      <c r="C769" s="53"/>
      <c r="D769" s="6"/>
      <c r="E769" s="6"/>
      <c r="F769" s="6">
        <v>759</v>
      </c>
      <c r="G769" s="6"/>
      <c r="H769" s="6"/>
    </row>
    <row r="770" spans="1:8" ht="18.75" customHeight="1" thickBot="1">
      <c r="A770" s="12"/>
      <c r="B770" s="54"/>
      <c r="C770" s="55"/>
      <c r="D770" s="6"/>
      <c r="E770" s="6"/>
      <c r="F770" s="6">
        <v>759</v>
      </c>
      <c r="G770" s="6"/>
      <c r="H770" s="6"/>
    </row>
    <row r="771" spans="1:8" ht="58.5" customHeight="1" thickTop="1" thickBot="1">
      <c r="A771" s="8" t="s">
        <v>4614</v>
      </c>
      <c r="B771" s="56" t="s">
        <v>4787</v>
      </c>
      <c r="C771" s="73"/>
      <c r="D771" s="6"/>
      <c r="E771" s="6"/>
      <c r="F771" s="6">
        <v>760</v>
      </c>
      <c r="G771" s="6" t="s">
        <v>27</v>
      </c>
      <c r="H771" s="6" t="s">
        <v>4792</v>
      </c>
    </row>
    <row r="772" spans="1:8" ht="18.75" customHeight="1">
      <c r="A772" s="9"/>
      <c r="B772" s="74"/>
      <c r="C772" s="75"/>
      <c r="D772" s="6"/>
      <c r="E772" s="6"/>
      <c r="F772" s="6">
        <v>760</v>
      </c>
      <c r="G772" s="6"/>
      <c r="H772" s="6"/>
    </row>
    <row r="773" spans="1:8" ht="18.75" customHeight="1">
      <c r="A773" s="10" t="s">
        <v>107</v>
      </c>
      <c r="B773" s="64" t="s">
        <v>4788</v>
      </c>
      <c r="C773" s="65"/>
      <c r="D773" s="6"/>
      <c r="E773" s="6"/>
      <c r="F773" s="6">
        <v>760</v>
      </c>
      <c r="G773" s="6"/>
      <c r="H773" s="6"/>
    </row>
    <row r="774" spans="1:8" ht="18.75" customHeight="1">
      <c r="A774" s="10" t="s">
        <v>108</v>
      </c>
      <c r="B774" s="64" t="s">
        <v>4789</v>
      </c>
      <c r="C774" s="65"/>
      <c r="D774" s="6"/>
      <c r="E774" s="6"/>
      <c r="F774" s="6">
        <v>760</v>
      </c>
      <c r="G774" s="6"/>
      <c r="H774" s="6"/>
    </row>
    <row r="775" spans="1:8" ht="18.75" customHeight="1">
      <c r="A775" s="10" t="s">
        <v>109</v>
      </c>
      <c r="B775" s="64" t="s">
        <v>4790</v>
      </c>
      <c r="C775" s="65"/>
      <c r="D775" s="6"/>
      <c r="E775" s="6"/>
      <c r="F775" s="6">
        <v>760</v>
      </c>
      <c r="G775" s="6"/>
      <c r="H775" s="6"/>
    </row>
    <row r="776" spans="1:8" ht="18.75" customHeight="1">
      <c r="A776" s="10" t="s">
        <v>110</v>
      </c>
      <c r="B776" s="64" t="s">
        <v>4791</v>
      </c>
      <c r="C776" s="65"/>
      <c r="D776" s="6"/>
      <c r="E776" s="6"/>
      <c r="F776" s="6">
        <v>760</v>
      </c>
      <c r="G776" s="6"/>
      <c r="H776" s="6"/>
    </row>
    <row r="777" spans="1:8" ht="18.75" customHeight="1">
      <c r="A777" s="10"/>
      <c r="B777" s="62"/>
      <c r="C777" s="63"/>
      <c r="D777" s="6"/>
      <c r="E777" s="6"/>
      <c r="F777" s="6">
        <v>760</v>
      </c>
      <c r="G777" s="6"/>
      <c r="H777" s="6"/>
    </row>
    <row r="778" spans="1:8" ht="18.75" customHeight="1" thickBot="1">
      <c r="A778" s="10"/>
      <c r="B778" s="66"/>
      <c r="C778" s="67"/>
      <c r="D778" s="6"/>
      <c r="E778" s="6"/>
      <c r="F778" s="6">
        <v>760</v>
      </c>
      <c r="G778" s="6"/>
      <c r="H778" s="6"/>
    </row>
    <row r="779" spans="1:8" ht="18.75" customHeight="1" thickBot="1">
      <c r="A779" s="11" t="s">
        <v>111</v>
      </c>
      <c r="B779" s="25"/>
      <c r="C779" s="7"/>
      <c r="D779" s="6"/>
      <c r="E779" s="6"/>
      <c r="F779" s="6">
        <v>760</v>
      </c>
      <c r="G779" s="6"/>
      <c r="H779" s="6"/>
    </row>
    <row r="780" spans="1:8" ht="18.75" customHeight="1">
      <c r="A780" s="10" t="s">
        <v>112</v>
      </c>
      <c r="B780" s="34" t="str">
        <f>_xlfn.LET(_xlpm.inp,$B$779,_xlpm.nInp,_xlfn.LET(_xlpm.raw,UPPER(TRIM($B$779)),_xlpm.clean,SUBSTITUTE(SUBSTITUTE(SUBSTITUTE(SUBSTITUTE(SUBSTITUTE(_xlpm.raw,"，",","),"、",","),"；",","),"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0" s="19"/>
      <c r="D780" s="6"/>
      <c r="E780" s="6"/>
      <c r="F780" s="6">
        <v>760</v>
      </c>
      <c r="G780" s="6"/>
      <c r="H780" s="6"/>
    </row>
    <row r="781" spans="1:8" ht="18.75" customHeight="1">
      <c r="A781" s="10" t="s">
        <v>113</v>
      </c>
      <c r="B781" s="35" t="str">
        <f>_xlfn.LET(_xlpm.inp,$B$779,_xlpm.nStd,_xlfn.LET(_xlpm.raw,UPPER(TRIM($G$771)),_xlpm.clean,SUBSTITUTE(SUBSTITUTE(SUBSTITUTE(SUBSTITUTE(SUBSTITUTE(_xlpm.raw,"，",","),"、",","),"；",","),"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81" s="18"/>
      <c r="D781" s="6"/>
      <c r="E781" s="6"/>
      <c r="F781" s="6">
        <v>760</v>
      </c>
      <c r="G781" s="6"/>
      <c r="H781" s="6"/>
    </row>
    <row r="782" spans="1:8" ht="18.75" customHeight="1">
      <c r="A782" s="37" t="s">
        <v>114</v>
      </c>
      <c r="B782" s="52" t="str">
        <f>_xlfn.LET(_xlpm.inp,$B$779,_xlpm.p,$H$771,IF(OR(LEN(TRIM(_xlpm.inp))=0,LEN(TRIM(_xlpm.p))=0,_xlpm.p=0),"",_xlpm.p))</f>
        <v/>
      </c>
      <c r="C782" s="53"/>
      <c r="D782" s="6"/>
      <c r="E782" s="6"/>
      <c r="F782" s="6">
        <v>760</v>
      </c>
      <c r="G782" s="6"/>
      <c r="H782" s="6"/>
    </row>
    <row r="783" spans="1:8" ht="18.75" customHeight="1" thickBot="1">
      <c r="A783" s="12"/>
      <c r="B783" s="54"/>
      <c r="C783" s="55"/>
      <c r="D783" s="6"/>
      <c r="E783" s="6"/>
      <c r="F783" s="6">
        <v>760</v>
      </c>
      <c r="G783" s="6"/>
      <c r="H783" s="6"/>
    </row>
    <row r="784" spans="1:8" ht="58.5" customHeight="1" thickTop="1" thickBot="1">
      <c r="A784" s="8" t="s">
        <v>4615</v>
      </c>
      <c r="B784" s="56" t="s">
        <v>4793</v>
      </c>
      <c r="C784" s="73"/>
      <c r="D784" s="6"/>
      <c r="E784" s="6"/>
      <c r="F784" s="6">
        <v>761</v>
      </c>
      <c r="G784" s="6" t="s">
        <v>28</v>
      </c>
      <c r="H784" s="6" t="s">
        <v>4798</v>
      </c>
    </row>
    <row r="785" spans="1:8" ht="18.75" customHeight="1">
      <c r="A785" s="9"/>
      <c r="B785" s="74"/>
      <c r="C785" s="75"/>
      <c r="D785" s="6"/>
      <c r="E785" s="6"/>
      <c r="F785" s="6">
        <v>761</v>
      </c>
      <c r="G785" s="6"/>
      <c r="H785" s="6"/>
    </row>
    <row r="786" spans="1:8" ht="18.75" customHeight="1">
      <c r="A786" s="10" t="s">
        <v>107</v>
      </c>
      <c r="B786" s="64" t="s">
        <v>4794</v>
      </c>
      <c r="C786" s="65"/>
      <c r="D786" s="6"/>
      <c r="E786" s="6"/>
      <c r="F786" s="6">
        <v>761</v>
      </c>
      <c r="G786" s="6"/>
      <c r="H786" s="6"/>
    </row>
    <row r="787" spans="1:8" ht="18.75" customHeight="1">
      <c r="A787" s="10" t="s">
        <v>108</v>
      </c>
      <c r="B787" s="64" t="s">
        <v>4795</v>
      </c>
      <c r="C787" s="65"/>
      <c r="D787" s="6"/>
      <c r="E787" s="6"/>
      <c r="F787" s="6">
        <v>761</v>
      </c>
      <c r="G787" s="6"/>
      <c r="H787" s="6"/>
    </row>
    <row r="788" spans="1:8" ht="18.75" customHeight="1">
      <c r="A788" s="10" t="s">
        <v>109</v>
      </c>
      <c r="B788" s="64" t="s">
        <v>4796</v>
      </c>
      <c r="C788" s="65"/>
      <c r="D788" s="6"/>
      <c r="E788" s="6"/>
      <c r="F788" s="6">
        <v>761</v>
      </c>
      <c r="G788" s="6"/>
      <c r="H788" s="6"/>
    </row>
    <row r="789" spans="1:8" ht="18.75" customHeight="1">
      <c r="A789" s="10" t="s">
        <v>110</v>
      </c>
      <c r="B789" s="64" t="s">
        <v>4797</v>
      </c>
      <c r="C789" s="65"/>
      <c r="D789" s="6"/>
      <c r="E789" s="6"/>
      <c r="F789" s="6">
        <v>761</v>
      </c>
      <c r="G789" s="6"/>
      <c r="H789" s="6"/>
    </row>
    <row r="790" spans="1:8" ht="18.75" customHeight="1">
      <c r="A790" s="10"/>
      <c r="B790" s="62"/>
      <c r="C790" s="63"/>
      <c r="D790" s="6"/>
      <c r="E790" s="6"/>
      <c r="F790" s="6">
        <v>761</v>
      </c>
      <c r="G790" s="6"/>
      <c r="H790" s="6"/>
    </row>
    <row r="791" spans="1:8" ht="18.75" customHeight="1" thickBot="1">
      <c r="A791" s="10"/>
      <c r="B791" s="66"/>
      <c r="C791" s="67"/>
      <c r="D791" s="6"/>
      <c r="E791" s="6"/>
      <c r="F791" s="6">
        <v>761</v>
      </c>
      <c r="G791" s="6"/>
      <c r="H791" s="6"/>
    </row>
    <row r="792" spans="1:8" ht="18.75" customHeight="1" thickBot="1">
      <c r="A792" s="11" t="s">
        <v>111</v>
      </c>
      <c r="B792" s="25"/>
      <c r="C792" s="7"/>
      <c r="D792" s="6"/>
      <c r="E792" s="6"/>
      <c r="F792" s="6">
        <v>761</v>
      </c>
      <c r="G792" s="6"/>
      <c r="H792" s="6"/>
    </row>
    <row r="793" spans="1:8" ht="18.75" customHeight="1">
      <c r="A793" s="10" t="s">
        <v>112</v>
      </c>
      <c r="B793" s="34" t="str">
        <f>_xlfn.LET(_xlpm.inp,$B$792,_xlpm.nInp,_xlfn.LET(_xlpm.raw,UPPER(TRIM($B$792)),_xlpm.clean,SUBSTITUTE(SUBSTITUTE(SUBSTITUTE(SUBSTITUTE(SUBSTITUTE(_xlpm.raw,"，",","),"、",","),"；",","),"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93" s="19"/>
      <c r="D793" s="6"/>
      <c r="E793" s="6"/>
      <c r="F793" s="6">
        <v>761</v>
      </c>
      <c r="G793" s="6"/>
      <c r="H793" s="6"/>
    </row>
    <row r="794" spans="1:8" ht="18.75" customHeight="1">
      <c r="A794" s="10" t="s">
        <v>113</v>
      </c>
      <c r="B794" s="35" t="str">
        <f>_xlfn.LET(_xlpm.inp,$B$792,_xlpm.nStd,_xlfn.LET(_xlpm.raw,UPPER(TRIM($G$784)),_xlpm.clean,SUBSTITUTE(SUBSTITUTE(SUBSTITUTE(SUBSTITUTE(SUBSTITUTE(_xlpm.raw,"，",","),"、",","),"；",","),"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4" s="18"/>
      <c r="D794" s="6"/>
      <c r="E794" s="6"/>
      <c r="F794" s="6">
        <v>761</v>
      </c>
      <c r="G794" s="6"/>
      <c r="H794" s="6"/>
    </row>
    <row r="795" spans="1:8" ht="18.75" customHeight="1">
      <c r="A795" s="37" t="s">
        <v>114</v>
      </c>
      <c r="B795" s="52" t="str">
        <f>_xlfn.LET(_xlpm.inp,$B$792,_xlpm.p,$H$784,IF(OR(LEN(TRIM(_xlpm.inp))=0,LEN(TRIM(_xlpm.p))=0,_xlpm.p=0),"",_xlpm.p))</f>
        <v/>
      </c>
      <c r="C795" s="53"/>
      <c r="D795" s="6"/>
      <c r="E795" s="6"/>
      <c r="F795" s="6">
        <v>761</v>
      </c>
      <c r="G795" s="6"/>
      <c r="H795" s="6"/>
    </row>
    <row r="796" spans="1:8" ht="18.75" customHeight="1" thickBot="1">
      <c r="A796" s="12"/>
      <c r="B796" s="54"/>
      <c r="C796" s="55"/>
      <c r="D796" s="6"/>
      <c r="E796" s="6"/>
      <c r="F796" s="6">
        <v>761</v>
      </c>
      <c r="G796" s="6"/>
      <c r="H796" s="6"/>
    </row>
    <row r="797" spans="1:8" ht="58.5" customHeight="1" thickTop="1" thickBot="1">
      <c r="A797" s="8" t="s">
        <v>4616</v>
      </c>
      <c r="B797" s="56" t="s">
        <v>4799</v>
      </c>
      <c r="C797" s="73"/>
      <c r="D797" s="6"/>
      <c r="E797" s="6"/>
      <c r="F797" s="6">
        <v>762</v>
      </c>
      <c r="G797" s="6" t="s">
        <v>26</v>
      </c>
      <c r="H797" s="6" t="s">
        <v>4804</v>
      </c>
    </row>
    <row r="798" spans="1:8" ht="18.75" customHeight="1">
      <c r="A798" s="9"/>
      <c r="B798" s="74"/>
      <c r="C798" s="75"/>
      <c r="D798" s="6"/>
      <c r="E798" s="6"/>
      <c r="F798" s="6">
        <v>762</v>
      </c>
      <c r="G798" s="6"/>
      <c r="H798" s="6"/>
    </row>
    <row r="799" spans="1:8" ht="18.75" customHeight="1">
      <c r="A799" s="10" t="s">
        <v>107</v>
      </c>
      <c r="B799" s="64" t="s">
        <v>4800</v>
      </c>
      <c r="C799" s="65"/>
      <c r="D799" s="6"/>
      <c r="E799" s="6"/>
      <c r="F799" s="6">
        <v>762</v>
      </c>
      <c r="G799" s="6"/>
      <c r="H799" s="6"/>
    </row>
    <row r="800" spans="1:8" ht="18.75" customHeight="1">
      <c r="A800" s="10" t="s">
        <v>108</v>
      </c>
      <c r="B800" s="64" t="s">
        <v>4801</v>
      </c>
      <c r="C800" s="65"/>
      <c r="D800" s="6"/>
      <c r="E800" s="6"/>
      <c r="F800" s="6">
        <v>762</v>
      </c>
      <c r="G800" s="6"/>
      <c r="H800" s="6"/>
    </row>
    <row r="801" spans="1:8" ht="18.75" customHeight="1">
      <c r="A801" s="10" t="s">
        <v>109</v>
      </c>
      <c r="B801" s="64" t="s">
        <v>4802</v>
      </c>
      <c r="C801" s="65"/>
      <c r="D801" s="6"/>
      <c r="E801" s="6"/>
      <c r="F801" s="6">
        <v>762</v>
      </c>
      <c r="G801" s="6"/>
      <c r="H801" s="6"/>
    </row>
    <row r="802" spans="1:8" ht="18.75" customHeight="1">
      <c r="A802" s="10" t="s">
        <v>110</v>
      </c>
      <c r="B802" s="64" t="s">
        <v>4803</v>
      </c>
      <c r="C802" s="65"/>
      <c r="D802" s="6"/>
      <c r="E802" s="6"/>
      <c r="F802" s="6">
        <v>762</v>
      </c>
      <c r="G802" s="6"/>
      <c r="H802" s="6"/>
    </row>
    <row r="803" spans="1:8" ht="18.75" customHeight="1">
      <c r="A803" s="10"/>
      <c r="B803" s="62"/>
      <c r="C803" s="63"/>
      <c r="D803" s="6"/>
      <c r="E803" s="6"/>
      <c r="F803" s="6">
        <v>762</v>
      </c>
      <c r="G803" s="6"/>
      <c r="H803" s="6"/>
    </row>
    <row r="804" spans="1:8" ht="18.75" customHeight="1" thickBot="1">
      <c r="A804" s="10"/>
      <c r="B804" s="66"/>
      <c r="C804" s="67"/>
      <c r="D804" s="6"/>
      <c r="E804" s="6"/>
      <c r="F804" s="6">
        <v>762</v>
      </c>
      <c r="G804" s="6"/>
      <c r="H804" s="6"/>
    </row>
    <row r="805" spans="1:8" ht="18.75" customHeight="1" thickBot="1">
      <c r="A805" s="11" t="s">
        <v>111</v>
      </c>
      <c r="B805" s="25"/>
      <c r="C805" s="7"/>
      <c r="D805" s="6"/>
      <c r="E805" s="6"/>
      <c r="F805" s="6">
        <v>762</v>
      </c>
      <c r="G805" s="6"/>
      <c r="H805" s="6"/>
    </row>
    <row r="806" spans="1:8" ht="18.75" customHeight="1">
      <c r="A806" s="10" t="s">
        <v>112</v>
      </c>
      <c r="B806" s="34" t="str">
        <f>_xlfn.LET(_xlpm.inp,$B$805,_xlpm.nInp,_xlfn.LET(_xlpm.raw,UPPER(TRIM($B$805)),_xlpm.clean,SUBSTITUTE(SUBSTITUTE(SUBSTITUTE(SUBSTITUTE(SUBSTITUTE(_xlpm.raw,"，",","),"、",","),"；",","),"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06" s="19"/>
      <c r="D806" s="6"/>
      <c r="E806" s="6"/>
      <c r="F806" s="6">
        <v>762</v>
      </c>
      <c r="G806" s="6"/>
      <c r="H806" s="6"/>
    </row>
    <row r="807" spans="1:8" ht="18.75" customHeight="1">
      <c r="A807" s="10" t="s">
        <v>113</v>
      </c>
      <c r="B807" s="35" t="str">
        <f>_xlfn.LET(_xlpm.inp,$B$805,_xlpm.nStd,_xlfn.LET(_xlpm.raw,UPPER(TRIM($G$797)),_xlpm.clean,SUBSTITUTE(SUBSTITUTE(SUBSTITUTE(SUBSTITUTE(SUBSTITUTE(_xlpm.raw,"，",","),"、",","),"；",","),"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07" s="18"/>
      <c r="D807" s="6"/>
      <c r="E807" s="6"/>
      <c r="F807" s="6">
        <v>762</v>
      </c>
      <c r="G807" s="6"/>
      <c r="H807" s="6"/>
    </row>
    <row r="808" spans="1:8" ht="18.75" customHeight="1">
      <c r="A808" s="37" t="s">
        <v>114</v>
      </c>
      <c r="B808" s="52" t="str">
        <f>_xlfn.LET(_xlpm.inp,$B$805,_xlpm.p,$H$797,IF(OR(LEN(TRIM(_xlpm.inp))=0,LEN(TRIM(_xlpm.p))=0,_xlpm.p=0),"",_xlpm.p))</f>
        <v/>
      </c>
      <c r="C808" s="53"/>
      <c r="D808" s="6"/>
      <c r="E808" s="6"/>
      <c r="F808" s="6">
        <v>762</v>
      </c>
      <c r="G808" s="6"/>
      <c r="H808" s="6"/>
    </row>
    <row r="809" spans="1:8" ht="18.75" customHeight="1" thickBot="1">
      <c r="A809" s="12"/>
      <c r="B809" s="54"/>
      <c r="C809" s="55"/>
      <c r="D809" s="6"/>
      <c r="E809" s="6"/>
      <c r="F809" s="6">
        <v>762</v>
      </c>
      <c r="G809" s="6"/>
      <c r="H809" s="6"/>
    </row>
    <row r="810" spans="1:8" ht="58.5" customHeight="1" thickTop="1" thickBot="1">
      <c r="A810" s="8" t="s">
        <v>4617</v>
      </c>
      <c r="B810" s="56" t="s">
        <v>4805</v>
      </c>
      <c r="C810" s="73"/>
      <c r="D810" s="6"/>
      <c r="E810" s="6"/>
      <c r="F810" s="6">
        <v>763</v>
      </c>
      <c r="G810" s="6" t="s">
        <v>28</v>
      </c>
      <c r="H810" s="6"/>
    </row>
    <row r="811" spans="1:8" ht="18.75" customHeight="1">
      <c r="A811" s="9"/>
      <c r="B811" s="74"/>
      <c r="C811" s="75"/>
      <c r="D811" s="6"/>
      <c r="E811" s="6"/>
      <c r="F811" s="6">
        <v>763</v>
      </c>
      <c r="G811" s="6"/>
      <c r="H811" s="6"/>
    </row>
    <row r="812" spans="1:8" ht="18.75" customHeight="1">
      <c r="A812" s="10" t="s">
        <v>107</v>
      </c>
      <c r="B812" s="64" t="s">
        <v>4806</v>
      </c>
      <c r="C812" s="65"/>
      <c r="D812" s="6"/>
      <c r="E812" s="6"/>
      <c r="F812" s="6">
        <v>763</v>
      </c>
      <c r="G812" s="6"/>
      <c r="H812" s="6"/>
    </row>
    <row r="813" spans="1:8" ht="18.75" customHeight="1">
      <c r="A813" s="10" t="s">
        <v>108</v>
      </c>
      <c r="B813" s="64" t="s">
        <v>4807</v>
      </c>
      <c r="C813" s="65"/>
      <c r="D813" s="6"/>
      <c r="E813" s="6"/>
      <c r="F813" s="6">
        <v>763</v>
      </c>
      <c r="G813" s="6"/>
      <c r="H813" s="6"/>
    </row>
    <row r="814" spans="1:8" ht="18.75" customHeight="1">
      <c r="A814" s="10" t="s">
        <v>109</v>
      </c>
      <c r="B814" s="64" t="s">
        <v>4808</v>
      </c>
      <c r="C814" s="65"/>
      <c r="D814" s="6"/>
      <c r="E814" s="6"/>
      <c r="F814" s="6">
        <v>763</v>
      </c>
      <c r="G814" s="6"/>
      <c r="H814" s="6"/>
    </row>
    <row r="815" spans="1:8" ht="18.75" customHeight="1">
      <c r="A815" s="10" t="s">
        <v>110</v>
      </c>
      <c r="B815" s="64" t="s">
        <v>4809</v>
      </c>
      <c r="C815" s="65"/>
      <c r="D815" s="6"/>
      <c r="E815" s="6"/>
      <c r="F815" s="6">
        <v>763</v>
      </c>
      <c r="G815" s="6"/>
      <c r="H815" s="6"/>
    </row>
    <row r="816" spans="1:8" ht="18.75" customHeight="1">
      <c r="A816" s="10"/>
      <c r="B816" s="62"/>
      <c r="C816" s="63"/>
      <c r="D816" s="6"/>
      <c r="E816" s="6"/>
      <c r="F816" s="6">
        <v>763</v>
      </c>
      <c r="G816" s="6"/>
      <c r="H816" s="6"/>
    </row>
    <row r="817" spans="1:8" ht="18.75" customHeight="1" thickBot="1">
      <c r="A817" s="10"/>
      <c r="B817" s="66"/>
      <c r="C817" s="67"/>
      <c r="D817" s="6"/>
      <c r="E817" s="6"/>
      <c r="F817" s="6">
        <v>763</v>
      </c>
      <c r="G817" s="6"/>
      <c r="H817" s="6"/>
    </row>
    <row r="818" spans="1:8" ht="18.75" customHeight="1" thickBot="1">
      <c r="A818" s="11" t="s">
        <v>111</v>
      </c>
      <c r="B818" s="25"/>
      <c r="C818" s="7"/>
      <c r="D818" s="6"/>
      <c r="E818" s="6"/>
      <c r="F818" s="6">
        <v>763</v>
      </c>
      <c r="G818" s="6"/>
      <c r="H818" s="6"/>
    </row>
    <row r="819" spans="1:8" ht="18.75" customHeight="1">
      <c r="A819" s="10" t="s">
        <v>112</v>
      </c>
      <c r="B819" s="34" t="str">
        <f>_xlfn.LET(_xlpm.inp,$B$818,_xlpm.nInp,_xlfn.LET(_xlpm.raw,UPPER(TRIM($B$818)),_xlpm.clean,SUBSTITUTE(SUBSTITUTE(SUBSTITUTE(SUBSTITUTE(SUBSTITUTE(_xlpm.raw,"，",","),"、",","),"；",","),"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19" s="19"/>
      <c r="D819" s="6"/>
      <c r="E819" s="6"/>
      <c r="F819" s="6">
        <v>763</v>
      </c>
      <c r="G819" s="6"/>
      <c r="H819" s="6"/>
    </row>
    <row r="820" spans="1:8" ht="18.75" customHeight="1">
      <c r="A820" s="10" t="s">
        <v>113</v>
      </c>
      <c r="B820" s="35" t="str">
        <f>_xlfn.LET(_xlpm.inp,$B$818,_xlpm.nStd,_xlfn.LET(_xlpm.raw,UPPER(TRIM($G$810)),_xlpm.clean,SUBSTITUTE(SUBSTITUTE(SUBSTITUTE(SUBSTITUTE(SUBSTITUTE(_xlpm.raw,"，",","),"、",","),"；",","),"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20" s="18"/>
      <c r="D820" s="6"/>
      <c r="E820" s="6"/>
      <c r="F820" s="6">
        <v>763</v>
      </c>
      <c r="G820" s="6"/>
      <c r="H820" s="6"/>
    </row>
    <row r="821" spans="1:8" ht="18.75" customHeight="1">
      <c r="A821" s="37" t="s">
        <v>114</v>
      </c>
      <c r="B821" s="52" t="str">
        <f>_xlfn.LET(_xlpm.inp,$B$818,_xlpm.p,$H$810,IF(OR(LEN(TRIM(_xlpm.inp))=0,LEN(TRIM(_xlpm.p))=0,_xlpm.p=0),"",_xlpm.p))</f>
        <v/>
      </c>
      <c r="C821" s="53"/>
      <c r="D821" s="6"/>
      <c r="E821" s="6"/>
      <c r="F821" s="6">
        <v>763</v>
      </c>
      <c r="G821" s="6"/>
      <c r="H821" s="6"/>
    </row>
    <row r="822" spans="1:8" ht="18.75" customHeight="1" thickBot="1">
      <c r="A822" s="12"/>
      <c r="B822" s="54"/>
      <c r="C822" s="55"/>
      <c r="D822" s="6"/>
      <c r="E822" s="6"/>
      <c r="F822" s="6">
        <v>763</v>
      </c>
      <c r="G822" s="6"/>
      <c r="H822" s="6"/>
    </row>
    <row r="823" spans="1:8" ht="58.5" customHeight="1" thickTop="1" thickBot="1">
      <c r="A823" s="8" t="s">
        <v>4618</v>
      </c>
      <c r="B823" s="56" t="s">
        <v>4810</v>
      </c>
      <c r="C823" s="73"/>
      <c r="D823" s="6"/>
      <c r="E823" s="6"/>
      <c r="F823" s="6">
        <v>764</v>
      </c>
      <c r="G823" s="6" t="s">
        <v>27</v>
      </c>
      <c r="H823" s="6" t="s">
        <v>4815</v>
      </c>
    </row>
    <row r="824" spans="1:8" ht="18.75" customHeight="1">
      <c r="A824" s="9"/>
      <c r="B824" s="74"/>
      <c r="C824" s="75"/>
      <c r="D824" s="6"/>
      <c r="E824" s="6"/>
      <c r="F824" s="6">
        <v>764</v>
      </c>
      <c r="G824" s="6"/>
      <c r="H824" s="6"/>
    </row>
    <row r="825" spans="1:8" ht="18.75" customHeight="1">
      <c r="A825" s="10" t="s">
        <v>107</v>
      </c>
      <c r="B825" s="64" t="s">
        <v>4811</v>
      </c>
      <c r="C825" s="65"/>
      <c r="D825" s="6"/>
      <c r="E825" s="6"/>
      <c r="F825" s="6">
        <v>764</v>
      </c>
      <c r="G825" s="6"/>
      <c r="H825" s="6"/>
    </row>
    <row r="826" spans="1:8" ht="18.75" customHeight="1">
      <c r="A826" s="10" t="s">
        <v>108</v>
      </c>
      <c r="B826" s="64" t="s">
        <v>4812</v>
      </c>
      <c r="C826" s="65"/>
      <c r="D826" s="6"/>
      <c r="E826" s="6"/>
      <c r="F826" s="6">
        <v>764</v>
      </c>
      <c r="G826" s="6"/>
      <c r="H826" s="6"/>
    </row>
    <row r="827" spans="1:8" ht="18.75" customHeight="1">
      <c r="A827" s="10" t="s">
        <v>109</v>
      </c>
      <c r="B827" s="64" t="s">
        <v>4813</v>
      </c>
      <c r="C827" s="65"/>
      <c r="D827" s="6"/>
      <c r="E827" s="6"/>
      <c r="F827" s="6">
        <v>764</v>
      </c>
      <c r="G827" s="6"/>
      <c r="H827" s="6"/>
    </row>
    <row r="828" spans="1:8" ht="18.75" customHeight="1">
      <c r="A828" s="10" t="s">
        <v>110</v>
      </c>
      <c r="B828" s="64" t="s">
        <v>4814</v>
      </c>
      <c r="C828" s="65"/>
      <c r="D828" s="6"/>
      <c r="E828" s="6"/>
      <c r="F828" s="6">
        <v>764</v>
      </c>
      <c r="G828" s="6"/>
      <c r="H828" s="6"/>
    </row>
    <row r="829" spans="1:8" ht="18.75" customHeight="1">
      <c r="A829" s="10"/>
      <c r="B829" s="62"/>
      <c r="C829" s="63"/>
      <c r="D829" s="6"/>
      <c r="E829" s="6"/>
      <c r="F829" s="6">
        <v>764</v>
      </c>
      <c r="G829" s="6"/>
      <c r="H829" s="6"/>
    </row>
    <row r="830" spans="1:8" ht="18.75" customHeight="1" thickBot="1">
      <c r="A830" s="10"/>
      <c r="B830" s="66"/>
      <c r="C830" s="67"/>
      <c r="D830" s="6"/>
      <c r="E830" s="6"/>
      <c r="F830" s="6">
        <v>764</v>
      </c>
      <c r="G830" s="6"/>
      <c r="H830" s="6"/>
    </row>
    <row r="831" spans="1:8" ht="18.75" customHeight="1" thickBot="1">
      <c r="A831" s="11" t="s">
        <v>111</v>
      </c>
      <c r="B831" s="25"/>
      <c r="C831" s="7"/>
      <c r="D831" s="6"/>
      <c r="E831" s="6"/>
      <c r="F831" s="6">
        <v>764</v>
      </c>
      <c r="G831" s="6"/>
      <c r="H831" s="6"/>
    </row>
    <row r="832" spans="1:8" ht="18.75" customHeight="1">
      <c r="A832" s="10" t="s">
        <v>112</v>
      </c>
      <c r="B832" s="34" t="str">
        <f>_xlfn.LET(_xlpm.inp,$B$831,_xlpm.nInp,_xlfn.LET(_xlpm.raw,UPPER(TRIM($B$831)),_xlpm.clean,SUBSTITUTE(SUBSTITUTE(SUBSTITUTE(SUBSTITUTE(SUBSTITUTE(_xlpm.raw,"，",","),"、",","),"；",","),"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32" s="19"/>
      <c r="D832" s="6"/>
      <c r="E832" s="6"/>
      <c r="F832" s="6">
        <v>764</v>
      </c>
      <c r="G832" s="6"/>
      <c r="H832" s="6"/>
    </row>
    <row r="833" spans="1:8" ht="18.75" customHeight="1">
      <c r="A833" s="10" t="s">
        <v>113</v>
      </c>
      <c r="B833" s="35" t="str">
        <f>_xlfn.LET(_xlpm.inp,$B$831,_xlpm.nStd,_xlfn.LET(_xlpm.raw,UPPER(TRIM($G$823)),_xlpm.clean,SUBSTITUTE(SUBSTITUTE(SUBSTITUTE(SUBSTITUTE(SUBSTITUTE(_xlpm.raw,"，",","),"、",","),"；",","),"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33" s="18"/>
      <c r="D833" s="6"/>
      <c r="E833" s="6"/>
      <c r="F833" s="6">
        <v>764</v>
      </c>
      <c r="G833" s="6"/>
      <c r="H833" s="6"/>
    </row>
    <row r="834" spans="1:8" ht="18.75" customHeight="1">
      <c r="A834" s="37" t="s">
        <v>114</v>
      </c>
      <c r="B834" s="52" t="str">
        <f>_xlfn.LET(_xlpm.inp,$B$831,_xlpm.p,$H$823,IF(OR(LEN(TRIM(_xlpm.inp))=0,LEN(TRIM(_xlpm.p))=0,_xlpm.p=0),"",_xlpm.p))</f>
        <v/>
      </c>
      <c r="C834" s="53"/>
      <c r="D834" s="6"/>
      <c r="E834" s="6"/>
      <c r="F834" s="6">
        <v>764</v>
      </c>
      <c r="G834" s="6"/>
      <c r="H834" s="6"/>
    </row>
    <row r="835" spans="1:8" ht="18.75" customHeight="1" thickBot="1">
      <c r="A835" s="12"/>
      <c r="B835" s="54"/>
      <c r="C835" s="55"/>
      <c r="D835" s="6"/>
      <c r="E835" s="6"/>
      <c r="F835" s="6">
        <v>764</v>
      </c>
      <c r="G835" s="6"/>
      <c r="H835" s="6"/>
    </row>
    <row r="836" spans="1:8" ht="58.5" customHeight="1" thickTop="1" thickBot="1">
      <c r="A836" s="8" t="s">
        <v>4619</v>
      </c>
      <c r="B836" s="56" t="s">
        <v>4816</v>
      </c>
      <c r="C836" s="73"/>
      <c r="D836" s="6"/>
      <c r="E836" s="6"/>
      <c r="F836" s="6">
        <v>765</v>
      </c>
      <c r="G836" s="6" t="s">
        <v>26</v>
      </c>
      <c r="H836" s="6"/>
    </row>
    <row r="837" spans="1:8" ht="18.75" customHeight="1">
      <c r="A837" s="9"/>
      <c r="B837" s="74"/>
      <c r="C837" s="75"/>
      <c r="D837" s="6"/>
      <c r="E837" s="6"/>
      <c r="F837" s="6">
        <v>765</v>
      </c>
      <c r="G837" s="6"/>
      <c r="H837" s="6"/>
    </row>
    <row r="838" spans="1:8" ht="18.75" customHeight="1">
      <c r="A838" s="10" t="s">
        <v>107</v>
      </c>
      <c r="B838" s="64" t="s">
        <v>4817</v>
      </c>
      <c r="C838" s="65"/>
      <c r="D838" s="6"/>
      <c r="E838" s="6"/>
      <c r="F838" s="6">
        <v>765</v>
      </c>
      <c r="G838" s="6"/>
      <c r="H838" s="6"/>
    </row>
    <row r="839" spans="1:8" ht="18.75" customHeight="1">
      <c r="A839" s="10" t="s">
        <v>108</v>
      </c>
      <c r="B839" s="64" t="s">
        <v>4818</v>
      </c>
      <c r="C839" s="65"/>
      <c r="D839" s="6"/>
      <c r="E839" s="6"/>
      <c r="F839" s="6">
        <v>765</v>
      </c>
      <c r="G839" s="6"/>
      <c r="H839" s="6"/>
    </row>
    <row r="840" spans="1:8" ht="18.75" customHeight="1">
      <c r="A840" s="10" t="s">
        <v>109</v>
      </c>
      <c r="B840" s="64" t="s">
        <v>4819</v>
      </c>
      <c r="C840" s="65"/>
      <c r="D840" s="6"/>
      <c r="E840" s="6"/>
      <c r="F840" s="6">
        <v>765</v>
      </c>
      <c r="G840" s="6"/>
      <c r="H840" s="6"/>
    </row>
    <row r="841" spans="1:8" ht="18.75" customHeight="1">
      <c r="A841" s="10" t="s">
        <v>110</v>
      </c>
      <c r="B841" s="64" t="s">
        <v>4820</v>
      </c>
      <c r="C841" s="65"/>
      <c r="D841" s="6"/>
      <c r="E841" s="6"/>
      <c r="F841" s="6">
        <v>765</v>
      </c>
      <c r="G841" s="6"/>
      <c r="H841" s="6"/>
    </row>
    <row r="842" spans="1:8" ht="18.75" customHeight="1">
      <c r="A842" s="10"/>
      <c r="B842" s="62"/>
      <c r="C842" s="63"/>
      <c r="D842" s="6"/>
      <c r="E842" s="6"/>
      <c r="F842" s="6">
        <v>765</v>
      </c>
      <c r="G842" s="6"/>
      <c r="H842" s="6"/>
    </row>
    <row r="843" spans="1:8" ht="18.75" customHeight="1" thickBot="1">
      <c r="A843" s="10"/>
      <c r="B843" s="66"/>
      <c r="C843" s="67"/>
      <c r="D843" s="6"/>
      <c r="E843" s="6"/>
      <c r="F843" s="6">
        <v>765</v>
      </c>
      <c r="G843" s="6"/>
      <c r="H843" s="6"/>
    </row>
    <row r="844" spans="1:8" ht="18.75" customHeight="1" thickBot="1">
      <c r="A844" s="11" t="s">
        <v>111</v>
      </c>
      <c r="B844" s="25"/>
      <c r="C844" s="7"/>
      <c r="D844" s="6"/>
      <c r="E844" s="6"/>
      <c r="F844" s="6">
        <v>765</v>
      </c>
      <c r="G844" s="6"/>
      <c r="H844" s="6"/>
    </row>
    <row r="845" spans="1:8" ht="18.75" customHeight="1">
      <c r="A845" s="10" t="s">
        <v>112</v>
      </c>
      <c r="B845" s="34" t="str">
        <f>_xlfn.LET(_xlpm.inp,$B$844,_xlpm.nInp,_xlfn.LET(_xlpm.raw,UPPER(TRIM($B$844)),_xlpm.clean,SUBSTITUTE(SUBSTITUTE(SUBSTITUTE(SUBSTITUTE(SUBSTITUTE(_xlpm.raw,"，",","),"、",","),"；",","),"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45" s="19"/>
      <c r="D845" s="6"/>
      <c r="E845" s="6"/>
      <c r="F845" s="6">
        <v>765</v>
      </c>
      <c r="G845" s="6"/>
      <c r="H845" s="6"/>
    </row>
    <row r="846" spans="1:8" ht="18.75" customHeight="1">
      <c r="A846" s="10" t="s">
        <v>113</v>
      </c>
      <c r="B846" s="35" t="str">
        <f>_xlfn.LET(_xlpm.inp,$B$844,_xlpm.nStd,_xlfn.LET(_xlpm.raw,UPPER(TRIM($G$836)),_xlpm.clean,SUBSTITUTE(SUBSTITUTE(SUBSTITUTE(SUBSTITUTE(SUBSTITUTE(_xlpm.raw,"，",","),"、",","),"；",","),"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46" s="18"/>
      <c r="D846" s="6"/>
      <c r="E846" s="6"/>
      <c r="F846" s="6">
        <v>765</v>
      </c>
      <c r="G846" s="6"/>
      <c r="H846" s="6"/>
    </row>
    <row r="847" spans="1:8" ht="18.75" customHeight="1">
      <c r="A847" s="37" t="s">
        <v>114</v>
      </c>
      <c r="B847" s="52" t="str">
        <f>_xlfn.LET(_xlpm.inp,$B$844,_xlpm.p,$H$836,IF(OR(LEN(TRIM(_xlpm.inp))=0,LEN(TRIM(_xlpm.p))=0,_xlpm.p=0),"",_xlpm.p))</f>
        <v/>
      </c>
      <c r="C847" s="53"/>
      <c r="D847" s="6"/>
      <c r="E847" s="6"/>
      <c r="F847" s="6">
        <v>765</v>
      </c>
      <c r="G847" s="6"/>
      <c r="H847" s="6"/>
    </row>
    <row r="848" spans="1:8" ht="18.75" customHeight="1" thickBot="1">
      <c r="A848" s="12"/>
      <c r="B848" s="54"/>
      <c r="C848" s="55"/>
      <c r="D848" s="6"/>
      <c r="E848" s="6"/>
      <c r="F848" s="6">
        <v>765</v>
      </c>
      <c r="G848" s="6"/>
      <c r="H848" s="6"/>
    </row>
    <row r="849" spans="1:8" ht="58.5" customHeight="1" thickTop="1" thickBot="1">
      <c r="A849" s="8" t="s">
        <v>4620</v>
      </c>
      <c r="B849" s="56" t="s">
        <v>4821</v>
      </c>
      <c r="C849" s="73"/>
      <c r="D849" s="6"/>
      <c r="E849" s="6"/>
      <c r="F849" s="6">
        <v>766</v>
      </c>
      <c r="G849" s="6" t="s">
        <v>18</v>
      </c>
      <c r="H849" s="6" t="s">
        <v>4826</v>
      </c>
    </row>
    <row r="850" spans="1:8" ht="18.75" customHeight="1">
      <c r="A850" s="9"/>
      <c r="B850" s="74"/>
      <c r="C850" s="75"/>
      <c r="D850" s="6"/>
      <c r="E850" s="6"/>
      <c r="F850" s="6">
        <v>766</v>
      </c>
      <c r="G850" s="6"/>
      <c r="H850" s="6"/>
    </row>
    <row r="851" spans="1:8" ht="18.75" customHeight="1">
      <c r="A851" s="10" t="s">
        <v>107</v>
      </c>
      <c r="B851" s="64" t="s">
        <v>4822</v>
      </c>
      <c r="C851" s="65"/>
      <c r="D851" s="6"/>
      <c r="E851" s="6"/>
      <c r="F851" s="6">
        <v>766</v>
      </c>
      <c r="G851" s="6"/>
      <c r="H851" s="6"/>
    </row>
    <row r="852" spans="1:8" ht="18.75" customHeight="1">
      <c r="A852" s="10" t="s">
        <v>108</v>
      </c>
      <c r="B852" s="64" t="s">
        <v>4823</v>
      </c>
      <c r="C852" s="65"/>
      <c r="D852" s="6"/>
      <c r="E852" s="6"/>
      <c r="F852" s="6">
        <v>766</v>
      </c>
      <c r="G852" s="6"/>
      <c r="H852" s="6"/>
    </row>
    <row r="853" spans="1:8" ht="18.75" customHeight="1">
      <c r="A853" s="10" t="s">
        <v>109</v>
      </c>
      <c r="B853" s="64" t="s">
        <v>4824</v>
      </c>
      <c r="C853" s="65"/>
      <c r="D853" s="6"/>
      <c r="E853" s="6"/>
      <c r="F853" s="6">
        <v>766</v>
      </c>
      <c r="G853" s="6"/>
      <c r="H853" s="6"/>
    </row>
    <row r="854" spans="1:8" ht="18.75" customHeight="1">
      <c r="A854" s="10" t="s">
        <v>110</v>
      </c>
      <c r="B854" s="64" t="s">
        <v>4825</v>
      </c>
      <c r="C854" s="65"/>
      <c r="D854" s="6"/>
      <c r="E854" s="6"/>
      <c r="F854" s="6">
        <v>766</v>
      </c>
      <c r="G854" s="6"/>
      <c r="H854" s="6"/>
    </row>
    <row r="855" spans="1:8" ht="18.75" customHeight="1">
      <c r="A855" s="10"/>
      <c r="B855" s="62"/>
      <c r="C855" s="63"/>
      <c r="D855" s="6"/>
      <c r="E855" s="6"/>
      <c r="F855" s="6">
        <v>766</v>
      </c>
      <c r="G855" s="6"/>
      <c r="H855" s="6"/>
    </row>
    <row r="856" spans="1:8" ht="18.75" customHeight="1" thickBot="1">
      <c r="A856" s="10"/>
      <c r="B856" s="66"/>
      <c r="C856" s="67"/>
      <c r="D856" s="6"/>
      <c r="E856" s="6"/>
      <c r="F856" s="6">
        <v>766</v>
      </c>
      <c r="G856" s="6"/>
      <c r="H856" s="6"/>
    </row>
    <row r="857" spans="1:8" ht="18.75" customHeight="1" thickBot="1">
      <c r="A857" s="11" t="s">
        <v>111</v>
      </c>
      <c r="B857" s="25"/>
      <c r="C857" s="7"/>
      <c r="D857" s="6"/>
      <c r="E857" s="6"/>
      <c r="F857" s="6">
        <v>766</v>
      </c>
      <c r="G857" s="6"/>
      <c r="H857" s="6"/>
    </row>
    <row r="858" spans="1:8" ht="18.75" customHeight="1">
      <c r="A858" s="10" t="s">
        <v>112</v>
      </c>
      <c r="B858" s="34" t="str">
        <f>_xlfn.LET(_xlpm.inp,$B$857,_xlpm.nInp,_xlfn.LET(_xlpm.raw,UPPER(TRIM($B$857)),_xlpm.clean,SUBSTITUTE(SUBSTITUTE(SUBSTITUTE(SUBSTITUTE(SUBSTITUTE(_xlpm.raw,"，",","),"、",","),"；",","),"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58" s="19"/>
      <c r="D858" s="6"/>
      <c r="E858" s="6"/>
      <c r="F858" s="6">
        <v>766</v>
      </c>
      <c r="G858" s="6"/>
      <c r="H858" s="6"/>
    </row>
    <row r="859" spans="1:8" ht="18.75" customHeight="1">
      <c r="A859" s="10" t="s">
        <v>113</v>
      </c>
      <c r="B859" s="35" t="str">
        <f>_xlfn.LET(_xlpm.inp,$B$857,_xlpm.nStd,_xlfn.LET(_xlpm.raw,UPPER(TRIM($G$849)),_xlpm.clean,SUBSTITUTE(SUBSTITUTE(SUBSTITUTE(SUBSTITUTE(SUBSTITUTE(_xlpm.raw,"，",","),"、",","),"；",","),"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59" s="18"/>
      <c r="D859" s="6"/>
      <c r="E859" s="6"/>
      <c r="F859" s="6">
        <v>766</v>
      </c>
      <c r="G859" s="6"/>
      <c r="H859" s="6"/>
    </row>
    <row r="860" spans="1:8" ht="18.75" customHeight="1">
      <c r="A860" s="37" t="s">
        <v>114</v>
      </c>
      <c r="B860" s="52" t="str">
        <f>_xlfn.LET(_xlpm.inp,$B$857,_xlpm.p,$H$849,IF(OR(LEN(TRIM(_xlpm.inp))=0,LEN(TRIM(_xlpm.p))=0,_xlpm.p=0),"",_xlpm.p))</f>
        <v/>
      </c>
      <c r="C860" s="53"/>
      <c r="D860" s="6"/>
      <c r="E860" s="6"/>
      <c r="F860" s="6">
        <v>766</v>
      </c>
      <c r="G860" s="6"/>
      <c r="H860" s="6"/>
    </row>
    <row r="861" spans="1:8" ht="18.75" customHeight="1" thickBot="1">
      <c r="A861" s="12"/>
      <c r="B861" s="54"/>
      <c r="C861" s="55"/>
      <c r="D861" s="6"/>
      <c r="E861" s="6"/>
      <c r="F861" s="6">
        <v>766</v>
      </c>
      <c r="G861" s="6"/>
      <c r="H861" s="6"/>
    </row>
    <row r="862" spans="1:8" ht="58.5" customHeight="1" thickTop="1" thickBot="1">
      <c r="A862" s="8" t="s">
        <v>4621</v>
      </c>
      <c r="B862" s="56" t="s">
        <v>4827</v>
      </c>
      <c r="C862" s="73"/>
      <c r="D862" s="6"/>
      <c r="E862" s="6"/>
      <c r="F862" s="6">
        <v>767</v>
      </c>
      <c r="G862" s="6" t="s">
        <v>28</v>
      </c>
      <c r="H862" s="6" t="s">
        <v>4832</v>
      </c>
    </row>
    <row r="863" spans="1:8" ht="18.75" customHeight="1">
      <c r="A863" s="9"/>
      <c r="B863" s="74"/>
      <c r="C863" s="75"/>
      <c r="D863" s="6"/>
      <c r="E863" s="6"/>
      <c r="F863" s="6">
        <v>767</v>
      </c>
      <c r="G863" s="6"/>
      <c r="H863" s="6"/>
    </row>
    <row r="864" spans="1:8" ht="18.75" customHeight="1">
      <c r="A864" s="10" t="s">
        <v>107</v>
      </c>
      <c r="B864" s="64" t="s">
        <v>4828</v>
      </c>
      <c r="C864" s="65"/>
      <c r="D864" s="6"/>
      <c r="E864" s="6"/>
      <c r="F864" s="6">
        <v>767</v>
      </c>
      <c r="G864" s="6"/>
      <c r="H864" s="6"/>
    </row>
    <row r="865" spans="1:8" ht="18.75" customHeight="1">
      <c r="A865" s="10" t="s">
        <v>108</v>
      </c>
      <c r="B865" s="64" t="s">
        <v>4829</v>
      </c>
      <c r="C865" s="65"/>
      <c r="D865" s="6"/>
      <c r="E865" s="6"/>
      <c r="F865" s="6">
        <v>767</v>
      </c>
      <c r="G865" s="6"/>
      <c r="H865" s="6"/>
    </row>
    <row r="866" spans="1:8" ht="18.75" customHeight="1">
      <c r="A866" s="10" t="s">
        <v>109</v>
      </c>
      <c r="B866" s="64" t="s">
        <v>4830</v>
      </c>
      <c r="C866" s="65"/>
      <c r="D866" s="6"/>
      <c r="E866" s="6"/>
      <c r="F866" s="6">
        <v>767</v>
      </c>
      <c r="G866" s="6"/>
      <c r="H866" s="6"/>
    </row>
    <row r="867" spans="1:8" ht="18.75" customHeight="1">
      <c r="A867" s="10" t="s">
        <v>110</v>
      </c>
      <c r="B867" s="64" t="s">
        <v>4831</v>
      </c>
      <c r="C867" s="65"/>
      <c r="D867" s="6"/>
      <c r="E867" s="6"/>
      <c r="F867" s="6">
        <v>767</v>
      </c>
      <c r="G867" s="6"/>
      <c r="H867" s="6"/>
    </row>
    <row r="868" spans="1:8" ht="18.75" customHeight="1">
      <c r="A868" s="10"/>
      <c r="B868" s="62"/>
      <c r="C868" s="63"/>
      <c r="D868" s="6"/>
      <c r="E868" s="6"/>
      <c r="F868" s="6">
        <v>767</v>
      </c>
      <c r="G868" s="6"/>
      <c r="H868" s="6"/>
    </row>
    <row r="869" spans="1:8" ht="18.75" customHeight="1" thickBot="1">
      <c r="A869" s="10"/>
      <c r="B869" s="66"/>
      <c r="C869" s="67"/>
      <c r="D869" s="6"/>
      <c r="E869" s="6"/>
      <c r="F869" s="6">
        <v>767</v>
      </c>
      <c r="G869" s="6"/>
      <c r="H869" s="6"/>
    </row>
    <row r="870" spans="1:8" ht="18.75" customHeight="1" thickBot="1">
      <c r="A870" s="11" t="s">
        <v>111</v>
      </c>
      <c r="B870" s="25"/>
      <c r="C870" s="7"/>
      <c r="D870" s="6"/>
      <c r="E870" s="6"/>
      <c r="F870" s="6">
        <v>767</v>
      </c>
      <c r="G870" s="6"/>
      <c r="H870" s="6"/>
    </row>
    <row r="871" spans="1:8" ht="18.75" customHeight="1">
      <c r="A871" s="10" t="s">
        <v>112</v>
      </c>
      <c r="B871" s="34" t="str">
        <f>_xlfn.LET(_xlpm.inp,$B$870,_xlpm.nInp,_xlfn.LET(_xlpm.raw,UPPER(TRIM($B$870)),_xlpm.clean,SUBSTITUTE(SUBSTITUTE(SUBSTITUTE(SUBSTITUTE(SUBSTITUTE(_xlpm.raw,"，",","),"、",","),"；",","),"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71" s="19"/>
      <c r="D871" s="6"/>
      <c r="E871" s="6"/>
      <c r="F871" s="6">
        <v>767</v>
      </c>
      <c r="G871" s="6"/>
      <c r="H871" s="6"/>
    </row>
    <row r="872" spans="1:8" ht="18.75" customHeight="1">
      <c r="A872" s="10" t="s">
        <v>113</v>
      </c>
      <c r="B872" s="35" t="str">
        <f>_xlfn.LET(_xlpm.inp,$B$870,_xlpm.nStd,_xlfn.LET(_xlpm.raw,UPPER(TRIM($G$862)),_xlpm.clean,SUBSTITUTE(SUBSTITUTE(SUBSTITUTE(SUBSTITUTE(SUBSTITUTE(_xlpm.raw,"，",","),"、",","),"；",","),"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72" s="18"/>
      <c r="D872" s="6"/>
      <c r="E872" s="6"/>
      <c r="F872" s="6">
        <v>767</v>
      </c>
      <c r="G872" s="6"/>
      <c r="H872" s="6"/>
    </row>
    <row r="873" spans="1:8" ht="18.75" customHeight="1">
      <c r="A873" s="37" t="s">
        <v>114</v>
      </c>
      <c r="B873" s="52" t="str">
        <f>_xlfn.LET(_xlpm.inp,$B$870,_xlpm.p,$H$862,IF(OR(LEN(TRIM(_xlpm.inp))=0,LEN(TRIM(_xlpm.p))=0,_xlpm.p=0),"",_xlpm.p))</f>
        <v/>
      </c>
      <c r="C873" s="53"/>
      <c r="D873" s="6"/>
      <c r="E873" s="6"/>
      <c r="F873" s="6">
        <v>767</v>
      </c>
      <c r="G873" s="6"/>
      <c r="H873" s="6"/>
    </row>
    <row r="874" spans="1:8" ht="18.75" customHeight="1" thickBot="1">
      <c r="A874" s="12"/>
      <c r="B874" s="54"/>
      <c r="C874" s="55"/>
      <c r="D874" s="6"/>
      <c r="E874" s="6"/>
      <c r="F874" s="6">
        <v>767</v>
      </c>
      <c r="G874" s="6"/>
      <c r="H874" s="6"/>
    </row>
    <row r="875" spans="1:8" ht="58.5" customHeight="1" thickTop="1" thickBot="1">
      <c r="A875" s="8" t="s">
        <v>4622</v>
      </c>
      <c r="B875" s="56" t="s">
        <v>4833</v>
      </c>
      <c r="C875" s="73"/>
      <c r="D875" s="6"/>
      <c r="E875" s="6"/>
      <c r="F875" s="6">
        <v>768</v>
      </c>
      <c r="G875" s="6" t="s">
        <v>18</v>
      </c>
      <c r="H875" s="6" t="s">
        <v>4838</v>
      </c>
    </row>
    <row r="876" spans="1:8" ht="18.75" customHeight="1">
      <c r="A876" s="9"/>
      <c r="B876" s="74"/>
      <c r="C876" s="75"/>
      <c r="D876" s="6"/>
      <c r="E876" s="6"/>
      <c r="F876" s="6">
        <v>768</v>
      </c>
      <c r="G876" s="6"/>
      <c r="H876" s="6"/>
    </row>
    <row r="877" spans="1:8" ht="18.75" customHeight="1">
      <c r="A877" s="10" t="s">
        <v>107</v>
      </c>
      <c r="B877" s="64" t="s">
        <v>4834</v>
      </c>
      <c r="C877" s="65"/>
      <c r="D877" s="6"/>
      <c r="E877" s="6"/>
      <c r="F877" s="6">
        <v>768</v>
      </c>
      <c r="G877" s="6"/>
      <c r="H877" s="6"/>
    </row>
    <row r="878" spans="1:8" ht="18.75" customHeight="1">
      <c r="A878" s="10" t="s">
        <v>108</v>
      </c>
      <c r="B878" s="64" t="s">
        <v>4835</v>
      </c>
      <c r="C878" s="65"/>
      <c r="D878" s="6"/>
      <c r="E878" s="6"/>
      <c r="F878" s="6">
        <v>768</v>
      </c>
      <c r="G878" s="6"/>
      <c r="H878" s="6"/>
    </row>
    <row r="879" spans="1:8" ht="18.75" customHeight="1">
      <c r="A879" s="10" t="s">
        <v>109</v>
      </c>
      <c r="B879" s="64" t="s">
        <v>4836</v>
      </c>
      <c r="C879" s="65"/>
      <c r="D879" s="6"/>
      <c r="E879" s="6"/>
      <c r="F879" s="6">
        <v>768</v>
      </c>
      <c r="G879" s="6"/>
      <c r="H879" s="6"/>
    </row>
    <row r="880" spans="1:8" ht="18.75" customHeight="1">
      <c r="A880" s="10" t="s">
        <v>110</v>
      </c>
      <c r="B880" s="64" t="s">
        <v>4837</v>
      </c>
      <c r="C880" s="65"/>
      <c r="D880" s="6"/>
      <c r="E880" s="6"/>
      <c r="F880" s="6">
        <v>768</v>
      </c>
      <c r="G880" s="6"/>
      <c r="H880" s="6"/>
    </row>
    <row r="881" spans="1:8" ht="18.75" customHeight="1">
      <c r="A881" s="10"/>
      <c r="B881" s="62"/>
      <c r="C881" s="63"/>
      <c r="D881" s="6"/>
      <c r="E881" s="6"/>
      <c r="F881" s="6">
        <v>768</v>
      </c>
      <c r="G881" s="6"/>
      <c r="H881" s="6"/>
    </row>
    <row r="882" spans="1:8" ht="18.75" customHeight="1" thickBot="1">
      <c r="A882" s="10"/>
      <c r="B882" s="66"/>
      <c r="C882" s="67"/>
      <c r="D882" s="6"/>
      <c r="E882" s="6"/>
      <c r="F882" s="6">
        <v>768</v>
      </c>
      <c r="G882" s="6"/>
      <c r="H882" s="6"/>
    </row>
    <row r="883" spans="1:8" ht="18.75" customHeight="1" thickBot="1">
      <c r="A883" s="11" t="s">
        <v>111</v>
      </c>
      <c r="B883" s="25"/>
      <c r="C883" s="7"/>
      <c r="D883" s="6"/>
      <c r="E883" s="6"/>
      <c r="F883" s="6">
        <v>768</v>
      </c>
      <c r="G883" s="6"/>
      <c r="H883" s="6"/>
    </row>
    <row r="884" spans="1:8" ht="18.75" customHeight="1">
      <c r="A884" s="10" t="s">
        <v>112</v>
      </c>
      <c r="B884" s="34" t="str">
        <f>_xlfn.LET(_xlpm.inp,$B$883,_xlpm.nInp,_xlfn.LET(_xlpm.raw,UPPER(TRIM($B$883)),_xlpm.clean,SUBSTITUTE(SUBSTITUTE(SUBSTITUTE(SUBSTITUTE(SUBSTITUTE(_xlpm.raw,"，",","),"、",","),"；",","),"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84" s="19"/>
      <c r="D884" s="6"/>
      <c r="E884" s="6"/>
      <c r="F884" s="6">
        <v>768</v>
      </c>
      <c r="G884" s="6"/>
      <c r="H884" s="6"/>
    </row>
    <row r="885" spans="1:8" ht="18.75" customHeight="1">
      <c r="A885" s="10" t="s">
        <v>113</v>
      </c>
      <c r="B885" s="35" t="str">
        <f>_xlfn.LET(_xlpm.inp,$B$883,_xlpm.nStd,_xlfn.LET(_xlpm.raw,UPPER(TRIM($G$875)),_xlpm.clean,SUBSTITUTE(SUBSTITUTE(SUBSTITUTE(SUBSTITUTE(SUBSTITUTE(_xlpm.raw,"，",","),"、",","),"；",","),"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85" s="18"/>
      <c r="D885" s="6"/>
      <c r="E885" s="6"/>
      <c r="F885" s="6">
        <v>768</v>
      </c>
      <c r="G885" s="6"/>
      <c r="H885" s="6"/>
    </row>
    <row r="886" spans="1:8" ht="18.75" customHeight="1">
      <c r="A886" s="37" t="s">
        <v>114</v>
      </c>
      <c r="B886" s="52" t="str">
        <f>_xlfn.LET(_xlpm.inp,$B$883,_xlpm.p,$H$875,IF(OR(LEN(TRIM(_xlpm.inp))=0,LEN(TRIM(_xlpm.p))=0,_xlpm.p=0),"",_xlpm.p))</f>
        <v/>
      </c>
      <c r="C886" s="53"/>
      <c r="D886" s="6"/>
      <c r="E886" s="6"/>
      <c r="F886" s="6">
        <v>768</v>
      </c>
      <c r="G886" s="6"/>
      <c r="H886" s="6"/>
    </row>
    <row r="887" spans="1:8" ht="18.75" customHeight="1" thickBot="1">
      <c r="A887" s="12"/>
      <c r="B887" s="54"/>
      <c r="C887" s="55"/>
      <c r="D887" s="6"/>
      <c r="E887" s="6"/>
      <c r="F887" s="6">
        <v>768</v>
      </c>
      <c r="G887" s="6"/>
      <c r="H887" s="6"/>
    </row>
    <row r="888" spans="1:8" ht="58.5" customHeight="1" thickTop="1" thickBot="1">
      <c r="A888" s="8" t="s">
        <v>4623</v>
      </c>
      <c r="B888" s="56" t="s">
        <v>4839</v>
      </c>
      <c r="C888" s="73"/>
      <c r="D888" s="6"/>
      <c r="E888" s="6"/>
      <c r="F888" s="6">
        <v>769</v>
      </c>
      <c r="G888" s="6" t="s">
        <v>26</v>
      </c>
      <c r="H888" s="6" t="s">
        <v>4844</v>
      </c>
    </row>
    <row r="889" spans="1:8" ht="18.75" customHeight="1">
      <c r="A889" s="9"/>
      <c r="B889" s="74"/>
      <c r="C889" s="75"/>
      <c r="D889" s="6"/>
      <c r="E889" s="6"/>
      <c r="F889" s="6">
        <v>769</v>
      </c>
      <c r="G889" s="6"/>
      <c r="H889" s="6"/>
    </row>
    <row r="890" spans="1:8" ht="18.75" customHeight="1">
      <c r="A890" s="10" t="s">
        <v>107</v>
      </c>
      <c r="B890" s="64" t="s">
        <v>4840</v>
      </c>
      <c r="C890" s="65"/>
      <c r="D890" s="6"/>
      <c r="E890" s="6"/>
      <c r="F890" s="6">
        <v>769</v>
      </c>
      <c r="G890" s="6"/>
      <c r="H890" s="6"/>
    </row>
    <row r="891" spans="1:8" ht="18.75" customHeight="1">
      <c r="A891" s="10" t="s">
        <v>108</v>
      </c>
      <c r="B891" s="64" t="s">
        <v>4841</v>
      </c>
      <c r="C891" s="65"/>
      <c r="D891" s="6"/>
      <c r="E891" s="6"/>
      <c r="F891" s="6">
        <v>769</v>
      </c>
      <c r="G891" s="6"/>
      <c r="H891" s="6"/>
    </row>
    <row r="892" spans="1:8" ht="18.75" customHeight="1">
      <c r="A892" s="10" t="s">
        <v>109</v>
      </c>
      <c r="B892" s="64" t="s">
        <v>4842</v>
      </c>
      <c r="C892" s="65"/>
      <c r="D892" s="6"/>
      <c r="E892" s="6"/>
      <c r="F892" s="6">
        <v>769</v>
      </c>
      <c r="G892" s="6"/>
      <c r="H892" s="6"/>
    </row>
    <row r="893" spans="1:8" ht="18.75" customHeight="1">
      <c r="A893" s="10" t="s">
        <v>110</v>
      </c>
      <c r="B893" s="64" t="s">
        <v>4843</v>
      </c>
      <c r="C893" s="65"/>
      <c r="D893" s="6"/>
      <c r="E893" s="6"/>
      <c r="F893" s="6">
        <v>769</v>
      </c>
      <c r="G893" s="6"/>
      <c r="H893" s="6"/>
    </row>
    <row r="894" spans="1:8" ht="18.75" customHeight="1">
      <c r="A894" s="10"/>
      <c r="B894" s="62"/>
      <c r="C894" s="63"/>
      <c r="D894" s="6"/>
      <c r="E894" s="6"/>
      <c r="F894" s="6">
        <v>769</v>
      </c>
      <c r="G894" s="6"/>
      <c r="H894" s="6"/>
    </row>
    <row r="895" spans="1:8" ht="18.75" customHeight="1" thickBot="1">
      <c r="A895" s="10"/>
      <c r="B895" s="66"/>
      <c r="C895" s="67"/>
      <c r="D895" s="6"/>
      <c r="E895" s="6"/>
      <c r="F895" s="6">
        <v>769</v>
      </c>
      <c r="G895" s="6"/>
      <c r="H895" s="6"/>
    </row>
    <row r="896" spans="1:8" ht="18.75" customHeight="1" thickBot="1">
      <c r="A896" s="11" t="s">
        <v>111</v>
      </c>
      <c r="B896" s="25"/>
      <c r="C896" s="7"/>
      <c r="D896" s="6"/>
      <c r="E896" s="6"/>
      <c r="F896" s="6">
        <v>769</v>
      </c>
      <c r="G896" s="6"/>
      <c r="H896" s="6"/>
    </row>
    <row r="897" spans="1:8" ht="18.75" customHeight="1">
      <c r="A897" s="10" t="s">
        <v>112</v>
      </c>
      <c r="B897" s="34" t="str">
        <f>_xlfn.LET(_xlpm.inp,$B$896,_xlpm.nInp,_xlfn.LET(_xlpm.raw,UPPER(TRIM($B$896)),_xlpm.clean,SUBSTITUTE(SUBSTITUTE(SUBSTITUTE(SUBSTITUTE(SUBSTITUTE(_xlpm.raw,"，",","),"、",","),"；",","),"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97" s="19"/>
      <c r="D897" s="6"/>
      <c r="E897" s="6"/>
      <c r="F897" s="6">
        <v>769</v>
      </c>
      <c r="G897" s="6"/>
      <c r="H897" s="6"/>
    </row>
    <row r="898" spans="1:8" ht="18.75" customHeight="1">
      <c r="A898" s="10" t="s">
        <v>113</v>
      </c>
      <c r="B898" s="35" t="str">
        <f>_xlfn.LET(_xlpm.inp,$B$896,_xlpm.nStd,_xlfn.LET(_xlpm.raw,UPPER(TRIM($G$888)),_xlpm.clean,SUBSTITUTE(SUBSTITUTE(SUBSTITUTE(SUBSTITUTE(SUBSTITUTE(_xlpm.raw,"，",","),"、",","),"；",","),"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98" s="18"/>
      <c r="D898" s="6"/>
      <c r="E898" s="6"/>
      <c r="F898" s="6">
        <v>769</v>
      </c>
      <c r="G898" s="6"/>
      <c r="H898" s="6"/>
    </row>
    <row r="899" spans="1:8" ht="18.75" customHeight="1">
      <c r="A899" s="37" t="s">
        <v>114</v>
      </c>
      <c r="B899" s="52" t="str">
        <f>_xlfn.LET(_xlpm.inp,$B$896,_xlpm.p,$H$888,IF(OR(LEN(TRIM(_xlpm.inp))=0,LEN(TRIM(_xlpm.p))=0,_xlpm.p=0),"",_xlpm.p))</f>
        <v/>
      </c>
      <c r="C899" s="53"/>
      <c r="D899" s="6"/>
      <c r="E899" s="6"/>
      <c r="F899" s="6">
        <v>769</v>
      </c>
      <c r="G899" s="6"/>
      <c r="H899" s="6"/>
    </row>
    <row r="900" spans="1:8" ht="18.75" customHeight="1" thickBot="1">
      <c r="A900" s="12"/>
      <c r="B900" s="54"/>
      <c r="C900" s="55"/>
      <c r="D900" s="6"/>
      <c r="E900" s="6"/>
      <c r="F900" s="6">
        <v>769</v>
      </c>
      <c r="G900" s="6"/>
      <c r="H900" s="6"/>
    </row>
    <row r="901" spans="1:8" ht="58.5" customHeight="1" thickTop="1" thickBot="1">
      <c r="A901" s="8" t="s">
        <v>4624</v>
      </c>
      <c r="B901" s="56" t="s">
        <v>4845</v>
      </c>
      <c r="C901" s="73"/>
      <c r="D901" s="6"/>
      <c r="E901" s="6"/>
      <c r="F901" s="6">
        <v>770</v>
      </c>
      <c r="G901" s="6" t="s">
        <v>27</v>
      </c>
      <c r="H901" s="6"/>
    </row>
    <row r="902" spans="1:8" ht="18.75" customHeight="1">
      <c r="A902" s="9"/>
      <c r="B902" s="74"/>
      <c r="C902" s="75"/>
      <c r="D902" s="6"/>
      <c r="E902" s="6"/>
      <c r="F902" s="6">
        <v>770</v>
      </c>
      <c r="G902" s="6"/>
      <c r="H902" s="6"/>
    </row>
    <row r="903" spans="1:8" ht="18.75" customHeight="1">
      <c r="A903" s="10" t="s">
        <v>107</v>
      </c>
      <c r="B903" s="64" t="s">
        <v>4846</v>
      </c>
      <c r="C903" s="65"/>
      <c r="D903" s="6"/>
      <c r="E903" s="6"/>
      <c r="F903" s="6">
        <v>770</v>
      </c>
      <c r="G903" s="6"/>
      <c r="H903" s="6"/>
    </row>
    <row r="904" spans="1:8" ht="18.75" customHeight="1">
      <c r="A904" s="10" t="s">
        <v>108</v>
      </c>
      <c r="B904" s="64" t="s">
        <v>4847</v>
      </c>
      <c r="C904" s="65"/>
      <c r="D904" s="6"/>
      <c r="E904" s="6"/>
      <c r="F904" s="6">
        <v>770</v>
      </c>
      <c r="G904" s="6"/>
      <c r="H904" s="6"/>
    </row>
    <row r="905" spans="1:8" ht="18.75" customHeight="1">
      <c r="A905" s="10" t="s">
        <v>109</v>
      </c>
      <c r="B905" s="64" t="s">
        <v>4848</v>
      </c>
      <c r="C905" s="65"/>
      <c r="D905" s="6"/>
      <c r="E905" s="6"/>
      <c r="F905" s="6">
        <v>770</v>
      </c>
      <c r="G905" s="6"/>
      <c r="H905" s="6"/>
    </row>
    <row r="906" spans="1:8" ht="18.75" customHeight="1">
      <c r="A906" s="10" t="s">
        <v>110</v>
      </c>
      <c r="B906" s="64" t="s">
        <v>4849</v>
      </c>
      <c r="C906" s="65"/>
      <c r="D906" s="6"/>
      <c r="E906" s="6"/>
      <c r="F906" s="6">
        <v>770</v>
      </c>
      <c r="G906" s="6"/>
      <c r="H906" s="6"/>
    </row>
    <row r="907" spans="1:8" ht="18.75" customHeight="1">
      <c r="A907" s="10"/>
      <c r="B907" s="62"/>
      <c r="C907" s="63"/>
      <c r="D907" s="6"/>
      <c r="E907" s="6"/>
      <c r="F907" s="6">
        <v>770</v>
      </c>
      <c r="G907" s="6"/>
      <c r="H907" s="6"/>
    </row>
    <row r="908" spans="1:8" ht="18.75" customHeight="1" thickBot="1">
      <c r="A908" s="10"/>
      <c r="B908" s="66"/>
      <c r="C908" s="67"/>
      <c r="D908" s="6"/>
      <c r="E908" s="6"/>
      <c r="F908" s="6">
        <v>770</v>
      </c>
      <c r="G908" s="6"/>
      <c r="H908" s="6"/>
    </row>
    <row r="909" spans="1:8" ht="18.75" customHeight="1" thickBot="1">
      <c r="A909" s="11" t="s">
        <v>111</v>
      </c>
      <c r="B909" s="25"/>
      <c r="C909" s="7"/>
      <c r="D909" s="6"/>
      <c r="E909" s="6"/>
      <c r="F909" s="6">
        <v>770</v>
      </c>
      <c r="G909" s="6"/>
      <c r="H909" s="6"/>
    </row>
    <row r="910" spans="1:8" ht="18.75" customHeight="1">
      <c r="A910" s="10" t="s">
        <v>112</v>
      </c>
      <c r="B910" s="34" t="str">
        <f>_xlfn.LET(_xlpm.inp,$B$909,_xlpm.nInp,_xlfn.LET(_xlpm.raw,UPPER(TRIM($B$909)),_xlpm.clean,SUBSTITUTE(SUBSTITUTE(SUBSTITUTE(SUBSTITUTE(SUBSTITUTE(_xlpm.raw,"，",","),"、",","),"；",","),"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0" s="19"/>
      <c r="D910" s="6"/>
      <c r="E910" s="6"/>
      <c r="F910" s="6">
        <v>770</v>
      </c>
      <c r="G910" s="6"/>
      <c r="H910" s="6"/>
    </row>
    <row r="911" spans="1:8" ht="18.75" customHeight="1">
      <c r="A911" s="10" t="s">
        <v>113</v>
      </c>
      <c r="B911" s="35" t="str">
        <f>_xlfn.LET(_xlpm.inp,$B$909,_xlpm.nStd,_xlfn.LET(_xlpm.raw,UPPER(TRIM($G$901)),_xlpm.clean,SUBSTITUTE(SUBSTITUTE(SUBSTITUTE(SUBSTITUTE(SUBSTITUTE(_xlpm.raw,"，",","),"、",","),"；",","),"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11" s="18"/>
      <c r="D911" s="6"/>
      <c r="E911" s="6"/>
      <c r="F911" s="6">
        <v>770</v>
      </c>
      <c r="G911" s="6"/>
      <c r="H911" s="6"/>
    </row>
    <row r="912" spans="1:8" ht="18.75" customHeight="1">
      <c r="A912" s="37" t="s">
        <v>114</v>
      </c>
      <c r="B912" s="52" t="str">
        <f>_xlfn.LET(_xlpm.inp,$B$909,_xlpm.p,$H$901,IF(OR(LEN(TRIM(_xlpm.inp))=0,LEN(TRIM(_xlpm.p))=0,_xlpm.p=0),"",_xlpm.p))</f>
        <v/>
      </c>
      <c r="C912" s="53"/>
      <c r="D912" s="6"/>
      <c r="E912" s="6"/>
      <c r="F912" s="6">
        <v>770</v>
      </c>
      <c r="G912" s="6"/>
      <c r="H912" s="6"/>
    </row>
    <row r="913" spans="1:8" ht="18.75" customHeight="1" thickBot="1">
      <c r="A913" s="12"/>
      <c r="B913" s="54"/>
      <c r="C913" s="55"/>
      <c r="D913" s="6"/>
      <c r="E913" s="6"/>
      <c r="F913" s="6">
        <v>770</v>
      </c>
      <c r="G913" s="6"/>
      <c r="H913" s="6"/>
    </row>
    <row r="914" spans="1:8" ht="58.5" customHeight="1" thickTop="1" thickBot="1">
      <c r="A914" s="8" t="s">
        <v>4625</v>
      </c>
      <c r="B914" s="56" t="s">
        <v>4850</v>
      </c>
      <c r="C914" s="73"/>
      <c r="D914" s="6"/>
      <c r="E914" s="6"/>
      <c r="F914" s="6">
        <v>771</v>
      </c>
      <c r="G914" s="6" t="s">
        <v>18</v>
      </c>
      <c r="H914" s="6" t="s">
        <v>4855</v>
      </c>
    </row>
    <row r="915" spans="1:8" ht="18.75" customHeight="1">
      <c r="A915" s="9"/>
      <c r="B915" s="74"/>
      <c r="C915" s="75"/>
      <c r="D915" s="6"/>
      <c r="E915" s="6"/>
      <c r="F915" s="6">
        <v>771</v>
      </c>
      <c r="G915" s="6"/>
      <c r="H915" s="6"/>
    </row>
    <row r="916" spans="1:8" ht="18.75" customHeight="1">
      <c r="A916" s="10" t="s">
        <v>107</v>
      </c>
      <c r="B916" s="64" t="s">
        <v>4851</v>
      </c>
      <c r="C916" s="65"/>
      <c r="D916" s="6"/>
      <c r="E916" s="6"/>
      <c r="F916" s="6">
        <v>771</v>
      </c>
      <c r="G916" s="6"/>
      <c r="H916" s="6"/>
    </row>
    <row r="917" spans="1:8" ht="18.75" customHeight="1">
      <c r="A917" s="10" t="s">
        <v>108</v>
      </c>
      <c r="B917" s="64" t="s">
        <v>4852</v>
      </c>
      <c r="C917" s="65"/>
      <c r="D917" s="6"/>
      <c r="E917" s="6"/>
      <c r="F917" s="6">
        <v>771</v>
      </c>
      <c r="G917" s="6"/>
      <c r="H917" s="6"/>
    </row>
    <row r="918" spans="1:8" ht="18.75" customHeight="1">
      <c r="A918" s="10" t="s">
        <v>109</v>
      </c>
      <c r="B918" s="64" t="s">
        <v>4853</v>
      </c>
      <c r="C918" s="65"/>
      <c r="D918" s="6"/>
      <c r="E918" s="6"/>
      <c r="F918" s="6">
        <v>771</v>
      </c>
      <c r="G918" s="6"/>
      <c r="H918" s="6"/>
    </row>
    <row r="919" spans="1:8" ht="18.75" customHeight="1">
      <c r="A919" s="10" t="s">
        <v>110</v>
      </c>
      <c r="B919" s="64" t="s">
        <v>4854</v>
      </c>
      <c r="C919" s="65"/>
      <c r="D919" s="6"/>
      <c r="E919" s="6"/>
      <c r="F919" s="6">
        <v>771</v>
      </c>
      <c r="G919" s="6"/>
      <c r="H919" s="6"/>
    </row>
    <row r="920" spans="1:8" ht="18.75" customHeight="1">
      <c r="A920" s="10"/>
      <c r="B920" s="62"/>
      <c r="C920" s="63"/>
      <c r="D920" s="6"/>
      <c r="E920" s="6"/>
      <c r="F920" s="6">
        <v>771</v>
      </c>
      <c r="G920" s="6"/>
      <c r="H920" s="6"/>
    </row>
    <row r="921" spans="1:8" ht="18.75" customHeight="1" thickBot="1">
      <c r="A921" s="10"/>
      <c r="B921" s="66"/>
      <c r="C921" s="67"/>
      <c r="D921" s="6"/>
      <c r="E921" s="6"/>
      <c r="F921" s="6">
        <v>771</v>
      </c>
      <c r="G921" s="6"/>
      <c r="H921" s="6"/>
    </row>
    <row r="922" spans="1:8" ht="18.75" customHeight="1" thickBot="1">
      <c r="A922" s="11" t="s">
        <v>111</v>
      </c>
      <c r="B922" s="25"/>
      <c r="C922" s="7"/>
      <c r="D922" s="6"/>
      <c r="E922" s="6"/>
      <c r="F922" s="6">
        <v>771</v>
      </c>
      <c r="G922" s="6"/>
      <c r="H922" s="6"/>
    </row>
    <row r="923" spans="1:8" ht="18.75" customHeight="1">
      <c r="A923" s="10" t="s">
        <v>112</v>
      </c>
      <c r="B923" s="34" t="str">
        <f>_xlfn.LET(_xlpm.inp,$B$922,_xlpm.nInp,_xlfn.LET(_xlpm.raw,UPPER(TRIM($B$922)),_xlpm.clean,SUBSTITUTE(SUBSTITUTE(SUBSTITUTE(SUBSTITUTE(SUBSTITUTE(_xlpm.raw,"，",","),"、",","),"；",","),"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23" s="19"/>
      <c r="D923" s="6"/>
      <c r="E923" s="6"/>
      <c r="F923" s="6">
        <v>771</v>
      </c>
      <c r="G923" s="6"/>
      <c r="H923" s="6"/>
    </row>
    <row r="924" spans="1:8" ht="18.75" customHeight="1">
      <c r="A924" s="10" t="s">
        <v>113</v>
      </c>
      <c r="B924" s="35" t="str">
        <f>_xlfn.LET(_xlpm.inp,$B$922,_xlpm.nStd,_xlfn.LET(_xlpm.raw,UPPER(TRIM($G$914)),_xlpm.clean,SUBSTITUTE(SUBSTITUTE(SUBSTITUTE(SUBSTITUTE(SUBSTITUTE(_xlpm.raw,"，",","),"、",","),"；",","),"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4" s="18"/>
      <c r="D924" s="6"/>
      <c r="E924" s="6"/>
      <c r="F924" s="6">
        <v>771</v>
      </c>
      <c r="G924" s="6"/>
      <c r="H924" s="6"/>
    </row>
    <row r="925" spans="1:8" ht="18.75" customHeight="1">
      <c r="A925" s="37" t="s">
        <v>114</v>
      </c>
      <c r="B925" s="52" t="str">
        <f>_xlfn.LET(_xlpm.inp,$B$922,_xlpm.p,$H$914,IF(OR(LEN(TRIM(_xlpm.inp))=0,LEN(TRIM(_xlpm.p))=0,_xlpm.p=0),"",_xlpm.p))</f>
        <v/>
      </c>
      <c r="C925" s="53"/>
      <c r="D925" s="6"/>
      <c r="E925" s="6"/>
      <c r="F925" s="6">
        <v>771</v>
      </c>
      <c r="G925" s="6"/>
      <c r="H925" s="6"/>
    </row>
    <row r="926" spans="1:8" ht="18.75" customHeight="1" thickBot="1">
      <c r="A926" s="12"/>
      <c r="B926" s="54"/>
      <c r="C926" s="55"/>
      <c r="D926" s="6"/>
      <c r="E926" s="6"/>
      <c r="F926" s="6">
        <v>771</v>
      </c>
      <c r="G926" s="6"/>
      <c r="H926" s="6"/>
    </row>
    <row r="927" spans="1:8" ht="58.5" customHeight="1" thickTop="1" thickBot="1">
      <c r="A927" s="8" t="s">
        <v>4626</v>
      </c>
      <c r="B927" s="56" t="s">
        <v>4856</v>
      </c>
      <c r="C927" s="73"/>
      <c r="D927" s="6"/>
      <c r="E927" s="6"/>
      <c r="F927" s="6">
        <v>772</v>
      </c>
      <c r="G927" s="6" t="s">
        <v>28</v>
      </c>
      <c r="H927" s="6" t="s">
        <v>4861</v>
      </c>
    </row>
    <row r="928" spans="1:8" ht="18.75" customHeight="1">
      <c r="A928" s="9"/>
      <c r="B928" s="74"/>
      <c r="C928" s="75"/>
      <c r="D928" s="6"/>
      <c r="E928" s="6"/>
      <c r="F928" s="6">
        <v>772</v>
      </c>
      <c r="G928" s="6"/>
      <c r="H928" s="6"/>
    </row>
    <row r="929" spans="1:8" ht="18.75" customHeight="1">
      <c r="A929" s="10" t="s">
        <v>107</v>
      </c>
      <c r="B929" s="64" t="s">
        <v>4857</v>
      </c>
      <c r="C929" s="65"/>
      <c r="D929" s="6"/>
      <c r="E929" s="6"/>
      <c r="F929" s="6">
        <v>772</v>
      </c>
      <c r="G929" s="6"/>
      <c r="H929" s="6"/>
    </row>
    <row r="930" spans="1:8" ht="18.75" customHeight="1">
      <c r="A930" s="10" t="s">
        <v>108</v>
      </c>
      <c r="B930" s="64" t="s">
        <v>4858</v>
      </c>
      <c r="C930" s="65"/>
      <c r="D930" s="6"/>
      <c r="E930" s="6"/>
      <c r="F930" s="6">
        <v>772</v>
      </c>
      <c r="G930" s="6"/>
      <c r="H930" s="6"/>
    </row>
    <row r="931" spans="1:8" ht="18.75" customHeight="1">
      <c r="A931" s="10" t="s">
        <v>109</v>
      </c>
      <c r="B931" s="64" t="s">
        <v>4859</v>
      </c>
      <c r="C931" s="65"/>
      <c r="D931" s="6"/>
      <c r="E931" s="6"/>
      <c r="F931" s="6">
        <v>772</v>
      </c>
      <c r="G931" s="6"/>
      <c r="H931" s="6"/>
    </row>
    <row r="932" spans="1:8" ht="18.75" customHeight="1">
      <c r="A932" s="10" t="s">
        <v>110</v>
      </c>
      <c r="B932" s="64" t="s">
        <v>4860</v>
      </c>
      <c r="C932" s="65"/>
      <c r="D932" s="6"/>
      <c r="E932" s="6"/>
      <c r="F932" s="6">
        <v>772</v>
      </c>
      <c r="G932" s="6"/>
      <c r="H932" s="6"/>
    </row>
    <row r="933" spans="1:8" ht="18.75" customHeight="1">
      <c r="A933" s="10"/>
      <c r="B933" s="62"/>
      <c r="C933" s="63"/>
      <c r="D933" s="6"/>
      <c r="E933" s="6"/>
      <c r="F933" s="6">
        <v>772</v>
      </c>
      <c r="G933" s="6"/>
      <c r="H933" s="6"/>
    </row>
    <row r="934" spans="1:8" ht="18.75" customHeight="1" thickBot="1">
      <c r="A934" s="10"/>
      <c r="B934" s="66"/>
      <c r="C934" s="67"/>
      <c r="D934" s="6"/>
      <c r="E934" s="6"/>
      <c r="F934" s="6">
        <v>772</v>
      </c>
      <c r="G934" s="6"/>
      <c r="H934" s="6"/>
    </row>
    <row r="935" spans="1:8" ht="18.75" customHeight="1" thickBot="1">
      <c r="A935" s="11" t="s">
        <v>111</v>
      </c>
      <c r="B935" s="25"/>
      <c r="C935" s="7"/>
      <c r="D935" s="6"/>
      <c r="E935" s="6"/>
      <c r="F935" s="6">
        <v>772</v>
      </c>
      <c r="G935" s="6"/>
      <c r="H935" s="6"/>
    </row>
    <row r="936" spans="1:8" ht="18.75" customHeight="1">
      <c r="A936" s="10" t="s">
        <v>112</v>
      </c>
      <c r="B936" s="34" t="str">
        <f>_xlfn.LET(_xlpm.inp,$B$935,_xlpm.nInp,_xlfn.LET(_xlpm.raw,UPPER(TRIM($B$935)),_xlpm.clean,SUBSTITUTE(SUBSTITUTE(SUBSTITUTE(SUBSTITUTE(SUBSTITUTE(_xlpm.raw,"，",","),"、",","),"；",","),"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36" s="19"/>
      <c r="D936" s="6"/>
      <c r="E936" s="6"/>
      <c r="F936" s="6">
        <v>772</v>
      </c>
      <c r="G936" s="6"/>
      <c r="H936" s="6"/>
    </row>
    <row r="937" spans="1:8" ht="18.75" customHeight="1">
      <c r="A937" s="10" t="s">
        <v>113</v>
      </c>
      <c r="B937" s="35" t="str">
        <f>_xlfn.LET(_xlpm.inp,$B$935,_xlpm.nStd,_xlfn.LET(_xlpm.raw,UPPER(TRIM($G$927)),_xlpm.clean,SUBSTITUTE(SUBSTITUTE(SUBSTITUTE(SUBSTITUTE(SUBSTITUTE(_xlpm.raw,"，",","),"、",","),"；",","),"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37" s="18"/>
      <c r="D937" s="6"/>
      <c r="E937" s="6"/>
      <c r="F937" s="6">
        <v>772</v>
      </c>
      <c r="G937" s="6"/>
      <c r="H937" s="6"/>
    </row>
    <row r="938" spans="1:8" ht="18.75" customHeight="1">
      <c r="A938" s="37" t="s">
        <v>114</v>
      </c>
      <c r="B938" s="52" t="str">
        <f>_xlfn.LET(_xlpm.inp,$B$935,_xlpm.p,$H$927,IF(OR(LEN(TRIM(_xlpm.inp))=0,LEN(TRIM(_xlpm.p))=0,_xlpm.p=0),"",_xlpm.p))</f>
        <v/>
      </c>
      <c r="C938" s="53"/>
      <c r="D938" s="6"/>
      <c r="E938" s="6"/>
      <c r="F938" s="6">
        <v>772</v>
      </c>
      <c r="G938" s="6"/>
      <c r="H938" s="6"/>
    </row>
    <row r="939" spans="1:8" ht="18.75" customHeight="1" thickBot="1">
      <c r="A939" s="12"/>
      <c r="B939" s="54"/>
      <c r="C939" s="55"/>
      <c r="D939" s="6"/>
      <c r="E939" s="6"/>
      <c r="F939" s="6">
        <v>772</v>
      </c>
      <c r="G939" s="6"/>
      <c r="H939" s="6"/>
    </row>
    <row r="940" spans="1:8" ht="58.5" customHeight="1" thickTop="1" thickBot="1">
      <c r="A940" s="8" t="s">
        <v>4627</v>
      </c>
      <c r="B940" s="56" t="s">
        <v>4862</v>
      </c>
      <c r="C940" s="73"/>
      <c r="D940" s="6"/>
      <c r="E940" s="6"/>
      <c r="F940" s="6">
        <v>773</v>
      </c>
      <c r="G940" s="6" t="s">
        <v>28</v>
      </c>
      <c r="H940" s="6" t="s">
        <v>4867</v>
      </c>
    </row>
    <row r="941" spans="1:8" ht="18.75" customHeight="1">
      <c r="A941" s="9"/>
      <c r="B941" s="74"/>
      <c r="C941" s="75"/>
      <c r="D941" s="6"/>
      <c r="E941" s="6"/>
      <c r="F941" s="6">
        <v>773</v>
      </c>
      <c r="G941" s="6"/>
      <c r="H941" s="6"/>
    </row>
    <row r="942" spans="1:8" ht="18.75" customHeight="1">
      <c r="A942" s="10" t="s">
        <v>107</v>
      </c>
      <c r="B942" s="64" t="s">
        <v>4863</v>
      </c>
      <c r="C942" s="65"/>
      <c r="D942" s="6"/>
      <c r="E942" s="6"/>
      <c r="F942" s="6">
        <v>773</v>
      </c>
      <c r="G942" s="6"/>
      <c r="H942" s="6"/>
    </row>
    <row r="943" spans="1:8" ht="18.75" customHeight="1">
      <c r="A943" s="10" t="s">
        <v>108</v>
      </c>
      <c r="B943" s="64" t="s">
        <v>4864</v>
      </c>
      <c r="C943" s="65"/>
      <c r="D943" s="6"/>
      <c r="E943" s="6"/>
      <c r="F943" s="6">
        <v>773</v>
      </c>
      <c r="G943" s="6"/>
      <c r="H943" s="6"/>
    </row>
    <row r="944" spans="1:8" ht="18.75" customHeight="1">
      <c r="A944" s="10" t="s">
        <v>109</v>
      </c>
      <c r="B944" s="64" t="s">
        <v>4865</v>
      </c>
      <c r="C944" s="65"/>
      <c r="D944" s="6"/>
      <c r="E944" s="6"/>
      <c r="F944" s="6">
        <v>773</v>
      </c>
      <c r="G944" s="6"/>
      <c r="H944" s="6"/>
    </row>
    <row r="945" spans="1:8" ht="18.75" customHeight="1">
      <c r="A945" s="10" t="s">
        <v>110</v>
      </c>
      <c r="B945" s="64" t="s">
        <v>4866</v>
      </c>
      <c r="C945" s="65"/>
      <c r="D945" s="6"/>
      <c r="E945" s="6"/>
      <c r="F945" s="6">
        <v>773</v>
      </c>
      <c r="G945" s="6"/>
      <c r="H945" s="6"/>
    </row>
    <row r="946" spans="1:8" ht="18.75" customHeight="1">
      <c r="A946" s="10"/>
      <c r="B946" s="62"/>
      <c r="C946" s="63"/>
      <c r="D946" s="6"/>
      <c r="E946" s="6"/>
      <c r="F946" s="6">
        <v>773</v>
      </c>
      <c r="G946" s="6"/>
      <c r="H946" s="6"/>
    </row>
    <row r="947" spans="1:8" ht="18.75" customHeight="1" thickBot="1">
      <c r="A947" s="10"/>
      <c r="B947" s="66"/>
      <c r="C947" s="67"/>
      <c r="D947" s="6"/>
      <c r="E947" s="6"/>
      <c r="F947" s="6">
        <v>773</v>
      </c>
      <c r="G947" s="6"/>
      <c r="H947" s="6"/>
    </row>
    <row r="948" spans="1:8" ht="18.75" customHeight="1" thickBot="1">
      <c r="A948" s="11" t="s">
        <v>111</v>
      </c>
      <c r="B948" s="25"/>
      <c r="C948" s="7"/>
      <c r="D948" s="6"/>
      <c r="E948" s="6"/>
      <c r="F948" s="6">
        <v>773</v>
      </c>
      <c r="G948" s="6"/>
      <c r="H948" s="6"/>
    </row>
    <row r="949" spans="1:8" ht="18.75" customHeight="1">
      <c r="A949" s="10" t="s">
        <v>112</v>
      </c>
      <c r="B949" s="34" t="str">
        <f>_xlfn.LET(_xlpm.inp,$B$948,_xlpm.nInp,_xlfn.LET(_xlpm.raw,UPPER(TRIM($B$948)),_xlpm.clean,SUBSTITUTE(SUBSTITUTE(SUBSTITUTE(SUBSTITUTE(SUBSTITUTE(_xlpm.raw,"，",","),"、",","),"；",","),"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49" s="19"/>
      <c r="D949" s="6"/>
      <c r="E949" s="6"/>
      <c r="F949" s="6">
        <v>773</v>
      </c>
      <c r="G949" s="6"/>
      <c r="H949" s="6"/>
    </row>
    <row r="950" spans="1:8" ht="18.75" customHeight="1">
      <c r="A950" s="10" t="s">
        <v>113</v>
      </c>
      <c r="B950" s="35" t="str">
        <f>_xlfn.LET(_xlpm.inp,$B$948,_xlpm.nStd,_xlfn.LET(_xlpm.raw,UPPER(TRIM($G$940)),_xlpm.clean,SUBSTITUTE(SUBSTITUTE(SUBSTITUTE(SUBSTITUTE(SUBSTITUTE(_xlpm.raw,"，",","),"、",","),"；",","),"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50" s="18"/>
      <c r="D950" s="6"/>
      <c r="E950" s="6"/>
      <c r="F950" s="6">
        <v>773</v>
      </c>
      <c r="G950" s="6"/>
      <c r="H950" s="6"/>
    </row>
    <row r="951" spans="1:8" ht="18.75" customHeight="1">
      <c r="A951" s="37" t="s">
        <v>114</v>
      </c>
      <c r="B951" s="52" t="str">
        <f>_xlfn.LET(_xlpm.inp,$B$948,_xlpm.p,$H$940,IF(OR(LEN(TRIM(_xlpm.inp))=0,LEN(TRIM(_xlpm.p))=0,_xlpm.p=0),"",_xlpm.p))</f>
        <v/>
      </c>
      <c r="C951" s="53"/>
      <c r="D951" s="6"/>
      <c r="E951" s="6"/>
      <c r="F951" s="6">
        <v>773</v>
      </c>
      <c r="G951" s="6"/>
      <c r="H951" s="6"/>
    </row>
    <row r="952" spans="1:8" ht="18.75" customHeight="1" thickBot="1">
      <c r="A952" s="12"/>
      <c r="B952" s="54"/>
      <c r="C952" s="55"/>
      <c r="D952" s="6"/>
      <c r="E952" s="6"/>
      <c r="F952" s="6">
        <v>773</v>
      </c>
      <c r="G952" s="6"/>
      <c r="H952" s="6"/>
    </row>
    <row r="953" spans="1:8" ht="58.5" customHeight="1" thickTop="1" thickBot="1">
      <c r="A953" s="8" t="s">
        <v>4628</v>
      </c>
      <c r="B953" s="56" t="s">
        <v>4868</v>
      </c>
      <c r="C953" s="73"/>
      <c r="D953" s="6"/>
      <c r="E953" s="6"/>
      <c r="F953" s="6">
        <v>774</v>
      </c>
      <c r="G953" s="6" t="s">
        <v>26</v>
      </c>
      <c r="H953" s="6"/>
    </row>
    <row r="954" spans="1:8" ht="18.75" customHeight="1">
      <c r="A954" s="9"/>
      <c r="B954" s="74"/>
      <c r="C954" s="75"/>
      <c r="D954" s="6"/>
      <c r="E954" s="6"/>
      <c r="F954" s="6">
        <v>774</v>
      </c>
      <c r="G954" s="6"/>
      <c r="H954" s="6"/>
    </row>
    <row r="955" spans="1:8" ht="18.75" customHeight="1">
      <c r="A955" s="10" t="s">
        <v>107</v>
      </c>
      <c r="B955" s="64" t="s">
        <v>4869</v>
      </c>
      <c r="C955" s="65"/>
      <c r="D955" s="6"/>
      <c r="E955" s="6"/>
      <c r="F955" s="6">
        <v>774</v>
      </c>
      <c r="G955" s="6"/>
      <c r="H955" s="6"/>
    </row>
    <row r="956" spans="1:8" ht="18.75" customHeight="1">
      <c r="A956" s="10" t="s">
        <v>108</v>
      </c>
      <c r="B956" s="64" t="s">
        <v>4870</v>
      </c>
      <c r="C956" s="65"/>
      <c r="D956" s="6"/>
      <c r="E956" s="6"/>
      <c r="F956" s="6">
        <v>774</v>
      </c>
      <c r="G956" s="6"/>
      <c r="H956" s="6"/>
    </row>
    <row r="957" spans="1:8" ht="18.75" customHeight="1">
      <c r="A957" s="10" t="s">
        <v>109</v>
      </c>
      <c r="B957" s="64" t="s">
        <v>4871</v>
      </c>
      <c r="C957" s="65"/>
      <c r="D957" s="6"/>
      <c r="E957" s="6"/>
      <c r="F957" s="6">
        <v>774</v>
      </c>
      <c r="G957" s="6"/>
      <c r="H957" s="6"/>
    </row>
    <row r="958" spans="1:8" ht="18.75" customHeight="1">
      <c r="A958" s="10" t="s">
        <v>110</v>
      </c>
      <c r="B958" s="64" t="s">
        <v>4872</v>
      </c>
      <c r="C958" s="65"/>
      <c r="D958" s="6"/>
      <c r="E958" s="6"/>
      <c r="F958" s="6">
        <v>774</v>
      </c>
      <c r="G958" s="6"/>
      <c r="H958" s="6"/>
    </row>
    <row r="959" spans="1:8" ht="18.75" customHeight="1">
      <c r="A959" s="10"/>
      <c r="B959" s="62"/>
      <c r="C959" s="63"/>
      <c r="D959" s="6"/>
      <c r="E959" s="6"/>
      <c r="F959" s="6">
        <v>774</v>
      </c>
      <c r="G959" s="6"/>
      <c r="H959" s="6"/>
    </row>
    <row r="960" spans="1:8" ht="18.75" customHeight="1" thickBot="1">
      <c r="A960" s="10"/>
      <c r="B960" s="66"/>
      <c r="C960" s="67"/>
      <c r="D960" s="6"/>
      <c r="E960" s="6"/>
      <c r="F960" s="6">
        <v>774</v>
      </c>
      <c r="G960" s="6"/>
      <c r="H960" s="6"/>
    </row>
    <row r="961" spans="1:8" ht="18.75" customHeight="1" thickBot="1">
      <c r="A961" s="11" t="s">
        <v>111</v>
      </c>
      <c r="B961" s="25"/>
      <c r="C961" s="7"/>
      <c r="D961" s="6"/>
      <c r="E961" s="6"/>
      <c r="F961" s="6">
        <v>774</v>
      </c>
      <c r="G961" s="6"/>
      <c r="H961" s="6"/>
    </row>
    <row r="962" spans="1:8" ht="18.75" customHeight="1">
      <c r="A962" s="10" t="s">
        <v>112</v>
      </c>
      <c r="B962" s="34" t="str">
        <f>_xlfn.LET(_xlpm.inp,$B$961,_xlpm.nInp,_xlfn.LET(_xlpm.raw,UPPER(TRIM($B$961)),_xlpm.clean,SUBSTITUTE(SUBSTITUTE(SUBSTITUTE(SUBSTITUTE(SUBSTITUTE(_xlpm.raw,"，",","),"、",","),"；",","),"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62" s="19"/>
      <c r="D962" s="6"/>
      <c r="E962" s="6"/>
      <c r="F962" s="6">
        <v>774</v>
      </c>
      <c r="G962" s="6"/>
      <c r="H962" s="6"/>
    </row>
    <row r="963" spans="1:8" ht="18.75" customHeight="1">
      <c r="A963" s="10" t="s">
        <v>113</v>
      </c>
      <c r="B963" s="35" t="str">
        <f>_xlfn.LET(_xlpm.inp,$B$961,_xlpm.nStd,_xlfn.LET(_xlpm.raw,UPPER(TRIM($G$953)),_xlpm.clean,SUBSTITUTE(SUBSTITUTE(SUBSTITUTE(SUBSTITUTE(SUBSTITUTE(_xlpm.raw,"，",","),"、",","),"；",","),"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63" s="18"/>
      <c r="D963" s="6"/>
      <c r="E963" s="6"/>
      <c r="F963" s="6">
        <v>774</v>
      </c>
      <c r="G963" s="6"/>
      <c r="H963" s="6"/>
    </row>
    <row r="964" spans="1:8" ht="18.75" customHeight="1">
      <c r="A964" s="37" t="s">
        <v>114</v>
      </c>
      <c r="B964" s="52" t="str">
        <f>_xlfn.LET(_xlpm.inp,$B$961,_xlpm.p,$H$953,IF(OR(LEN(TRIM(_xlpm.inp))=0,LEN(TRIM(_xlpm.p))=0,_xlpm.p=0),"",_xlpm.p))</f>
        <v/>
      </c>
      <c r="C964" s="53"/>
      <c r="D964" s="6"/>
      <c r="E964" s="6"/>
      <c r="F964" s="6">
        <v>774</v>
      </c>
      <c r="G964" s="6"/>
      <c r="H964" s="6"/>
    </row>
    <row r="965" spans="1:8" ht="18.75" customHeight="1" thickBot="1">
      <c r="A965" s="12"/>
      <c r="B965" s="54"/>
      <c r="C965" s="55"/>
      <c r="D965" s="6"/>
      <c r="E965" s="6"/>
      <c r="F965" s="6">
        <v>774</v>
      </c>
      <c r="G965" s="6"/>
      <c r="H965" s="6"/>
    </row>
    <row r="966" spans="1:8" ht="58.5" customHeight="1" thickTop="1" thickBot="1">
      <c r="A966" s="8" t="s">
        <v>4629</v>
      </c>
      <c r="B966" s="56" t="s">
        <v>4873</v>
      </c>
      <c r="C966" s="73"/>
      <c r="D966" s="6"/>
      <c r="E966" s="6"/>
      <c r="F966" s="6">
        <v>775</v>
      </c>
      <c r="G966" s="6" t="s">
        <v>18</v>
      </c>
      <c r="H966" s="6" t="s">
        <v>4878</v>
      </c>
    </row>
    <row r="967" spans="1:8" ht="18.75" customHeight="1">
      <c r="A967" s="9"/>
      <c r="B967" s="74"/>
      <c r="C967" s="75"/>
      <c r="D967" s="6"/>
      <c r="E967" s="6"/>
      <c r="F967" s="6">
        <v>775</v>
      </c>
      <c r="G967" s="6"/>
      <c r="H967" s="6"/>
    </row>
    <row r="968" spans="1:8" ht="18.75" customHeight="1">
      <c r="A968" s="10" t="s">
        <v>107</v>
      </c>
      <c r="B968" s="64" t="s">
        <v>4874</v>
      </c>
      <c r="C968" s="65"/>
      <c r="D968" s="6"/>
      <c r="E968" s="6"/>
      <c r="F968" s="6">
        <v>775</v>
      </c>
      <c r="G968" s="6"/>
      <c r="H968" s="6"/>
    </row>
    <row r="969" spans="1:8" ht="18.75" customHeight="1">
      <c r="A969" s="10" t="s">
        <v>108</v>
      </c>
      <c r="B969" s="64" t="s">
        <v>4875</v>
      </c>
      <c r="C969" s="65"/>
      <c r="D969" s="6"/>
      <c r="E969" s="6"/>
      <c r="F969" s="6">
        <v>775</v>
      </c>
      <c r="G969" s="6"/>
      <c r="H969" s="6"/>
    </row>
    <row r="970" spans="1:8" ht="18.75" customHeight="1">
      <c r="A970" s="10" t="s">
        <v>109</v>
      </c>
      <c r="B970" s="64" t="s">
        <v>4876</v>
      </c>
      <c r="C970" s="65"/>
      <c r="D970" s="6"/>
      <c r="E970" s="6"/>
      <c r="F970" s="6">
        <v>775</v>
      </c>
      <c r="G970" s="6"/>
      <c r="H970" s="6"/>
    </row>
    <row r="971" spans="1:8" ht="18.75" customHeight="1">
      <c r="A971" s="10" t="s">
        <v>110</v>
      </c>
      <c r="B971" s="64" t="s">
        <v>4877</v>
      </c>
      <c r="C971" s="65"/>
      <c r="D971" s="6"/>
      <c r="E971" s="6"/>
      <c r="F971" s="6">
        <v>775</v>
      </c>
      <c r="G971" s="6"/>
      <c r="H971" s="6"/>
    </row>
    <row r="972" spans="1:8" ht="18.75" customHeight="1">
      <c r="A972" s="10"/>
      <c r="B972" s="62"/>
      <c r="C972" s="63"/>
      <c r="D972" s="6"/>
      <c r="E972" s="6"/>
      <c r="F972" s="6">
        <v>775</v>
      </c>
      <c r="G972" s="6"/>
      <c r="H972" s="6"/>
    </row>
    <row r="973" spans="1:8" ht="18.75" customHeight="1" thickBot="1">
      <c r="A973" s="10"/>
      <c r="B973" s="66"/>
      <c r="C973" s="67"/>
      <c r="D973" s="6"/>
      <c r="E973" s="6"/>
      <c r="F973" s="6">
        <v>775</v>
      </c>
      <c r="G973" s="6"/>
      <c r="H973" s="6"/>
    </row>
    <row r="974" spans="1:8" ht="18.75" customHeight="1" thickBot="1">
      <c r="A974" s="11" t="s">
        <v>111</v>
      </c>
      <c r="B974" s="25"/>
      <c r="C974" s="7"/>
      <c r="D974" s="6"/>
      <c r="E974" s="6"/>
      <c r="F974" s="6">
        <v>775</v>
      </c>
      <c r="G974" s="6"/>
      <c r="H974" s="6"/>
    </row>
    <row r="975" spans="1:8" ht="18.75" customHeight="1">
      <c r="A975" s="10" t="s">
        <v>112</v>
      </c>
      <c r="B975" s="34" t="str">
        <f>_xlfn.LET(_xlpm.inp,$B$974,_xlpm.nInp,_xlfn.LET(_xlpm.raw,UPPER(TRIM($B$974)),_xlpm.clean,SUBSTITUTE(SUBSTITUTE(SUBSTITUTE(SUBSTITUTE(SUBSTITUTE(_xlpm.raw,"，",","),"、",","),"；",","),"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75" s="19"/>
      <c r="D975" s="6"/>
      <c r="E975" s="6"/>
      <c r="F975" s="6">
        <v>775</v>
      </c>
      <c r="G975" s="6"/>
      <c r="H975" s="6"/>
    </row>
    <row r="976" spans="1:8" ht="18.75" customHeight="1">
      <c r="A976" s="10" t="s">
        <v>113</v>
      </c>
      <c r="B976" s="35" t="str">
        <f>_xlfn.LET(_xlpm.inp,$B$974,_xlpm.nStd,_xlfn.LET(_xlpm.raw,UPPER(TRIM($G$966)),_xlpm.clean,SUBSTITUTE(SUBSTITUTE(SUBSTITUTE(SUBSTITUTE(SUBSTITUTE(_xlpm.raw,"，",","),"、",","),"；",","),"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76" s="18"/>
      <c r="D976" s="6"/>
      <c r="E976" s="6"/>
      <c r="F976" s="6">
        <v>775</v>
      </c>
      <c r="G976" s="6"/>
      <c r="H976" s="6"/>
    </row>
    <row r="977" spans="1:8" ht="18.75" customHeight="1">
      <c r="A977" s="37" t="s">
        <v>114</v>
      </c>
      <c r="B977" s="52" t="str">
        <f>_xlfn.LET(_xlpm.inp,$B$974,_xlpm.p,$H$966,IF(OR(LEN(TRIM(_xlpm.inp))=0,LEN(TRIM(_xlpm.p))=0,_xlpm.p=0),"",_xlpm.p))</f>
        <v/>
      </c>
      <c r="C977" s="53"/>
      <c r="D977" s="6"/>
      <c r="E977" s="6"/>
      <c r="F977" s="6">
        <v>775</v>
      </c>
      <c r="G977" s="6"/>
      <c r="H977" s="6"/>
    </row>
    <row r="978" spans="1:8" ht="18.75" customHeight="1" thickBot="1">
      <c r="A978" s="12"/>
      <c r="B978" s="54"/>
      <c r="C978" s="55"/>
      <c r="D978" s="6"/>
      <c r="E978" s="6"/>
      <c r="F978" s="6">
        <v>775</v>
      </c>
      <c r="G978" s="6"/>
      <c r="H978" s="6"/>
    </row>
    <row r="979" spans="1:8" ht="58.5" customHeight="1" thickTop="1" thickBot="1">
      <c r="A979" s="8" t="s">
        <v>4630</v>
      </c>
      <c r="B979" s="56" t="s">
        <v>4879</v>
      </c>
      <c r="C979" s="73"/>
      <c r="D979" s="6"/>
      <c r="E979" s="6"/>
      <c r="F979" s="6">
        <v>776</v>
      </c>
      <c r="G979" s="6" t="s">
        <v>18</v>
      </c>
      <c r="H979" s="6" t="s">
        <v>4884</v>
      </c>
    </row>
    <row r="980" spans="1:8" ht="18.75" customHeight="1">
      <c r="A980" s="9"/>
      <c r="B980" s="74"/>
      <c r="C980" s="75"/>
      <c r="D980" s="6"/>
      <c r="E980" s="6"/>
      <c r="F980" s="6">
        <v>776</v>
      </c>
      <c r="G980" s="6"/>
      <c r="H980" s="6"/>
    </row>
    <row r="981" spans="1:8" ht="18.75" customHeight="1">
      <c r="A981" s="10" t="s">
        <v>107</v>
      </c>
      <c r="B981" s="64" t="s">
        <v>4880</v>
      </c>
      <c r="C981" s="65"/>
      <c r="D981" s="6"/>
      <c r="E981" s="6"/>
      <c r="F981" s="6">
        <v>776</v>
      </c>
      <c r="G981" s="6"/>
      <c r="H981" s="6"/>
    </row>
    <row r="982" spans="1:8" ht="18.75" customHeight="1">
      <c r="A982" s="10" t="s">
        <v>108</v>
      </c>
      <c r="B982" s="64" t="s">
        <v>4881</v>
      </c>
      <c r="C982" s="65"/>
      <c r="D982" s="6"/>
      <c r="E982" s="6"/>
      <c r="F982" s="6">
        <v>776</v>
      </c>
      <c r="G982" s="6"/>
      <c r="H982" s="6"/>
    </row>
    <row r="983" spans="1:8" ht="18.75" customHeight="1">
      <c r="A983" s="10" t="s">
        <v>109</v>
      </c>
      <c r="B983" s="64" t="s">
        <v>4882</v>
      </c>
      <c r="C983" s="65"/>
      <c r="D983" s="6"/>
      <c r="E983" s="6"/>
      <c r="F983" s="6">
        <v>776</v>
      </c>
      <c r="G983" s="6"/>
      <c r="H983" s="6"/>
    </row>
    <row r="984" spans="1:8" ht="18.75" customHeight="1">
      <c r="A984" s="10" t="s">
        <v>110</v>
      </c>
      <c r="B984" s="64" t="s">
        <v>4883</v>
      </c>
      <c r="C984" s="65"/>
      <c r="D984" s="6"/>
      <c r="E984" s="6"/>
      <c r="F984" s="6">
        <v>776</v>
      </c>
      <c r="G984" s="6"/>
      <c r="H984" s="6"/>
    </row>
    <row r="985" spans="1:8" ht="18.75" customHeight="1">
      <c r="A985" s="10"/>
      <c r="B985" s="62"/>
      <c r="C985" s="63"/>
      <c r="D985" s="6"/>
      <c r="E985" s="6"/>
      <c r="F985" s="6">
        <v>776</v>
      </c>
      <c r="G985" s="6"/>
      <c r="H985" s="6"/>
    </row>
    <row r="986" spans="1:8" ht="18.75" customHeight="1" thickBot="1">
      <c r="A986" s="10"/>
      <c r="B986" s="66"/>
      <c r="C986" s="67"/>
      <c r="D986" s="6"/>
      <c r="E986" s="6"/>
      <c r="F986" s="6">
        <v>776</v>
      </c>
      <c r="G986" s="6"/>
      <c r="H986" s="6"/>
    </row>
    <row r="987" spans="1:8" ht="18.75" customHeight="1" thickBot="1">
      <c r="A987" s="11" t="s">
        <v>111</v>
      </c>
      <c r="B987" s="25"/>
      <c r="C987" s="7"/>
      <c r="D987" s="6"/>
      <c r="E987" s="6"/>
      <c r="F987" s="6">
        <v>776</v>
      </c>
      <c r="G987" s="6"/>
      <c r="H987" s="6"/>
    </row>
    <row r="988" spans="1:8" ht="18.75" customHeight="1">
      <c r="A988" s="10" t="s">
        <v>112</v>
      </c>
      <c r="B988" s="34" t="str">
        <f>_xlfn.LET(_xlpm.inp,$B$987,_xlpm.nInp,_xlfn.LET(_xlpm.raw,UPPER(TRIM($B$987)),_xlpm.clean,SUBSTITUTE(SUBSTITUTE(SUBSTITUTE(SUBSTITUTE(SUBSTITUTE(_xlpm.raw,"，",","),"、",","),"；",","),"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88" s="19"/>
      <c r="D988" s="6"/>
      <c r="E988" s="6"/>
      <c r="F988" s="6">
        <v>776</v>
      </c>
      <c r="G988" s="6"/>
      <c r="H988" s="6"/>
    </row>
    <row r="989" spans="1:8" ht="18.75" customHeight="1">
      <c r="A989" s="10" t="s">
        <v>113</v>
      </c>
      <c r="B989" s="35" t="str">
        <f>_xlfn.LET(_xlpm.inp,$B$987,_xlpm.nStd,_xlfn.LET(_xlpm.raw,UPPER(TRIM($G$979)),_xlpm.clean,SUBSTITUTE(SUBSTITUTE(SUBSTITUTE(SUBSTITUTE(SUBSTITUTE(_xlpm.raw,"，",","),"、",","),"；",","),"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89" s="18"/>
      <c r="D989" s="6"/>
      <c r="E989" s="6"/>
      <c r="F989" s="6">
        <v>776</v>
      </c>
      <c r="G989" s="6"/>
      <c r="H989" s="6"/>
    </row>
    <row r="990" spans="1:8" ht="18.75" customHeight="1">
      <c r="A990" s="37" t="s">
        <v>114</v>
      </c>
      <c r="B990" s="52" t="str">
        <f>_xlfn.LET(_xlpm.inp,$B$987,_xlpm.p,$H$979,IF(OR(LEN(TRIM(_xlpm.inp))=0,LEN(TRIM(_xlpm.p))=0,_xlpm.p=0),"",_xlpm.p))</f>
        <v/>
      </c>
      <c r="C990" s="53"/>
      <c r="D990" s="6"/>
      <c r="E990" s="6"/>
      <c r="F990" s="6">
        <v>776</v>
      </c>
      <c r="G990" s="6"/>
      <c r="H990" s="6"/>
    </row>
    <row r="991" spans="1:8" ht="18.75" customHeight="1" thickBot="1">
      <c r="A991" s="12"/>
      <c r="B991" s="54"/>
      <c r="C991" s="55"/>
      <c r="D991" s="6"/>
      <c r="E991" s="6"/>
      <c r="F991" s="6">
        <v>776</v>
      </c>
      <c r="G991" s="6"/>
      <c r="H991" s="6"/>
    </row>
    <row r="992" spans="1:8" ht="58.5" customHeight="1" thickTop="1" thickBot="1">
      <c r="A992" s="8" t="s">
        <v>4631</v>
      </c>
      <c r="B992" s="56" t="s">
        <v>4885</v>
      </c>
      <c r="C992" s="73"/>
      <c r="D992" s="6"/>
      <c r="E992" s="6"/>
      <c r="F992" s="6">
        <v>777</v>
      </c>
      <c r="G992" s="6" t="s">
        <v>28</v>
      </c>
      <c r="H992" s="6" t="s">
        <v>4890</v>
      </c>
    </row>
    <row r="993" spans="1:8" ht="18.75" customHeight="1">
      <c r="A993" s="9"/>
      <c r="B993" s="74"/>
      <c r="C993" s="75"/>
      <c r="D993" s="6"/>
      <c r="E993" s="6"/>
      <c r="F993" s="6">
        <v>777</v>
      </c>
      <c r="G993" s="6"/>
      <c r="H993" s="6"/>
    </row>
    <row r="994" spans="1:8" ht="18.75" customHeight="1">
      <c r="A994" s="10" t="s">
        <v>107</v>
      </c>
      <c r="B994" s="64" t="s">
        <v>4886</v>
      </c>
      <c r="C994" s="65"/>
      <c r="D994" s="6"/>
      <c r="E994" s="6"/>
      <c r="F994" s="6">
        <v>777</v>
      </c>
      <c r="G994" s="6"/>
      <c r="H994" s="6"/>
    </row>
    <row r="995" spans="1:8" ht="18.75" customHeight="1">
      <c r="A995" s="10" t="s">
        <v>108</v>
      </c>
      <c r="B995" s="64" t="s">
        <v>4887</v>
      </c>
      <c r="C995" s="65"/>
      <c r="D995" s="6"/>
      <c r="E995" s="6"/>
      <c r="F995" s="6">
        <v>777</v>
      </c>
      <c r="G995" s="6"/>
      <c r="H995" s="6"/>
    </row>
    <row r="996" spans="1:8" ht="18.75" customHeight="1">
      <c r="A996" s="10" t="s">
        <v>109</v>
      </c>
      <c r="B996" s="64" t="s">
        <v>4888</v>
      </c>
      <c r="C996" s="65"/>
      <c r="D996" s="6"/>
      <c r="E996" s="6"/>
      <c r="F996" s="6">
        <v>777</v>
      </c>
      <c r="G996" s="6"/>
      <c r="H996" s="6"/>
    </row>
    <row r="997" spans="1:8" ht="18.75" customHeight="1">
      <c r="A997" s="10" t="s">
        <v>110</v>
      </c>
      <c r="B997" s="64" t="s">
        <v>4889</v>
      </c>
      <c r="C997" s="65"/>
      <c r="D997" s="6"/>
      <c r="E997" s="6"/>
      <c r="F997" s="6">
        <v>777</v>
      </c>
      <c r="G997" s="6"/>
      <c r="H997" s="6"/>
    </row>
    <row r="998" spans="1:8" ht="18.75" customHeight="1">
      <c r="A998" s="10"/>
      <c r="B998" s="62"/>
      <c r="C998" s="63"/>
      <c r="D998" s="6"/>
      <c r="E998" s="6"/>
      <c r="F998" s="6">
        <v>777</v>
      </c>
      <c r="G998" s="6"/>
      <c r="H998" s="6"/>
    </row>
    <row r="999" spans="1:8" ht="18.75" customHeight="1" thickBot="1">
      <c r="A999" s="10"/>
      <c r="B999" s="66"/>
      <c r="C999" s="67"/>
      <c r="D999" s="6"/>
      <c r="E999" s="6"/>
      <c r="F999" s="6">
        <v>777</v>
      </c>
      <c r="G999" s="6"/>
      <c r="H999" s="6"/>
    </row>
    <row r="1000" spans="1:8" ht="18.75" customHeight="1" thickBot="1">
      <c r="A1000" s="11" t="s">
        <v>111</v>
      </c>
      <c r="B1000" s="25"/>
      <c r="C1000" s="7"/>
      <c r="D1000" s="6"/>
      <c r="E1000" s="6"/>
      <c r="F1000" s="6">
        <v>777</v>
      </c>
      <c r="G1000" s="6"/>
      <c r="H1000" s="6"/>
    </row>
    <row r="1001" spans="1:8" ht="18.75" customHeight="1">
      <c r="A1001" s="10" t="s">
        <v>112</v>
      </c>
      <c r="B1001" s="34" t="str">
        <f>_xlfn.LET(_xlpm.inp,$B$1000,_xlpm.nInp,_xlfn.LET(_xlpm.raw,UPPER(TRIM($B$1000)),_xlpm.clean,SUBSTITUTE(SUBSTITUTE(SUBSTITUTE(SUBSTITUTE(SUBSTITUTE(_xlpm.raw,"，",","),"、",","),"；",","),"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01" s="19"/>
      <c r="D1001" s="6"/>
      <c r="E1001" s="6"/>
      <c r="F1001" s="6">
        <v>777</v>
      </c>
      <c r="G1001" s="6"/>
      <c r="H1001" s="6"/>
    </row>
    <row r="1002" spans="1:8" ht="18.75" customHeight="1">
      <c r="A1002" s="10" t="s">
        <v>113</v>
      </c>
      <c r="B1002" s="35" t="str">
        <f>_xlfn.LET(_xlpm.inp,$B$1000,_xlpm.nStd,_xlfn.LET(_xlpm.raw,UPPER(TRIM($G$992)),_xlpm.clean,SUBSTITUTE(SUBSTITUTE(SUBSTITUTE(SUBSTITUTE(SUBSTITUTE(_xlpm.raw,"，",","),"、",","),"；",","),"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02" s="18"/>
      <c r="D1002" s="6"/>
      <c r="E1002" s="6"/>
      <c r="F1002" s="6">
        <v>777</v>
      </c>
      <c r="G1002" s="6"/>
      <c r="H1002" s="6"/>
    </row>
    <row r="1003" spans="1:8" ht="18.75" customHeight="1">
      <c r="A1003" s="37" t="s">
        <v>114</v>
      </c>
      <c r="B1003" s="52" t="str">
        <f>_xlfn.LET(_xlpm.inp,$B$1000,_xlpm.p,$H$992,IF(OR(LEN(TRIM(_xlpm.inp))=0,LEN(TRIM(_xlpm.p))=0,_xlpm.p=0),"",_xlpm.p))</f>
        <v/>
      </c>
      <c r="C1003" s="53"/>
      <c r="D1003" s="6"/>
      <c r="E1003" s="6"/>
      <c r="F1003" s="6">
        <v>777</v>
      </c>
      <c r="G1003" s="6"/>
      <c r="H1003" s="6"/>
    </row>
    <row r="1004" spans="1:8" ht="18.75" customHeight="1" thickBot="1">
      <c r="A1004" s="12"/>
      <c r="B1004" s="54"/>
      <c r="C1004" s="55"/>
      <c r="D1004" s="6"/>
      <c r="E1004" s="6"/>
      <c r="F1004" s="6">
        <v>777</v>
      </c>
      <c r="G1004" s="6"/>
      <c r="H1004" s="6"/>
    </row>
    <row r="1005" spans="1:8" ht="58.5" customHeight="1" thickTop="1" thickBot="1">
      <c r="A1005" s="8" t="s">
        <v>4632</v>
      </c>
      <c r="B1005" s="56" t="s">
        <v>4891</v>
      </c>
      <c r="C1005" s="73"/>
      <c r="D1005" s="6"/>
      <c r="E1005" s="6"/>
      <c r="F1005" s="6">
        <v>778</v>
      </c>
      <c r="G1005" s="6" t="s">
        <v>27</v>
      </c>
      <c r="H1005" s="6" t="s">
        <v>4896</v>
      </c>
    </row>
    <row r="1006" spans="1:8" ht="18.75" customHeight="1">
      <c r="A1006" s="9"/>
      <c r="B1006" s="74"/>
      <c r="C1006" s="75"/>
      <c r="D1006" s="6"/>
      <c r="E1006" s="6"/>
      <c r="F1006" s="6">
        <v>778</v>
      </c>
      <c r="G1006" s="6"/>
      <c r="H1006" s="6"/>
    </row>
    <row r="1007" spans="1:8" ht="18.75" customHeight="1">
      <c r="A1007" s="10" t="s">
        <v>107</v>
      </c>
      <c r="B1007" s="64" t="s">
        <v>4892</v>
      </c>
      <c r="C1007" s="65"/>
      <c r="D1007" s="6"/>
      <c r="E1007" s="6"/>
      <c r="F1007" s="6">
        <v>778</v>
      </c>
      <c r="G1007" s="6"/>
      <c r="H1007" s="6"/>
    </row>
    <row r="1008" spans="1:8" ht="18.75" customHeight="1">
      <c r="A1008" s="10" t="s">
        <v>108</v>
      </c>
      <c r="B1008" s="64" t="s">
        <v>4893</v>
      </c>
      <c r="C1008" s="65"/>
      <c r="D1008" s="6"/>
      <c r="E1008" s="6"/>
      <c r="F1008" s="6">
        <v>778</v>
      </c>
      <c r="G1008" s="6"/>
      <c r="H1008" s="6"/>
    </row>
    <row r="1009" spans="1:8" ht="18.75" customHeight="1">
      <c r="A1009" s="10" t="s">
        <v>109</v>
      </c>
      <c r="B1009" s="64" t="s">
        <v>4894</v>
      </c>
      <c r="C1009" s="65"/>
      <c r="D1009" s="6"/>
      <c r="E1009" s="6"/>
      <c r="F1009" s="6">
        <v>778</v>
      </c>
      <c r="G1009" s="6"/>
      <c r="H1009" s="6"/>
    </row>
    <row r="1010" spans="1:8" ht="18.75" customHeight="1">
      <c r="A1010" s="10" t="s">
        <v>110</v>
      </c>
      <c r="B1010" s="64" t="s">
        <v>4895</v>
      </c>
      <c r="C1010" s="65"/>
      <c r="D1010" s="6"/>
      <c r="E1010" s="6"/>
      <c r="F1010" s="6">
        <v>778</v>
      </c>
      <c r="G1010" s="6"/>
      <c r="H1010" s="6"/>
    </row>
    <row r="1011" spans="1:8" ht="18.75" customHeight="1">
      <c r="A1011" s="10"/>
      <c r="B1011" s="62"/>
      <c r="C1011" s="63"/>
      <c r="D1011" s="6"/>
      <c r="E1011" s="6"/>
      <c r="F1011" s="6">
        <v>778</v>
      </c>
      <c r="G1011" s="6"/>
      <c r="H1011" s="6"/>
    </row>
    <row r="1012" spans="1:8" ht="18.75" customHeight="1" thickBot="1">
      <c r="A1012" s="10"/>
      <c r="B1012" s="66"/>
      <c r="C1012" s="67"/>
      <c r="D1012" s="6"/>
      <c r="E1012" s="6"/>
      <c r="F1012" s="6">
        <v>778</v>
      </c>
      <c r="G1012" s="6"/>
      <c r="H1012" s="6"/>
    </row>
    <row r="1013" spans="1:8" ht="18.75" customHeight="1" thickBot="1">
      <c r="A1013" s="11" t="s">
        <v>111</v>
      </c>
      <c r="B1013" s="25"/>
      <c r="C1013" s="7"/>
      <c r="D1013" s="6"/>
      <c r="E1013" s="6"/>
      <c r="F1013" s="6">
        <v>778</v>
      </c>
      <c r="G1013" s="6"/>
      <c r="H1013" s="6"/>
    </row>
    <row r="1014" spans="1:8" ht="18.75" customHeight="1">
      <c r="A1014" s="10" t="s">
        <v>112</v>
      </c>
      <c r="B1014" s="34" t="str">
        <f>_xlfn.LET(_xlpm.inp,$B$1013,_xlpm.nInp,_xlfn.LET(_xlpm.raw,UPPER(TRIM($B$1013)),_xlpm.clean,SUBSTITUTE(SUBSTITUTE(SUBSTITUTE(SUBSTITUTE(SUBSTITUTE(_xlpm.raw,"，",","),"、",","),"；",","),"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14" s="19"/>
      <c r="D1014" s="6"/>
      <c r="E1014" s="6"/>
      <c r="F1014" s="6">
        <v>778</v>
      </c>
      <c r="G1014" s="6"/>
      <c r="H1014" s="6"/>
    </row>
    <row r="1015" spans="1:8" ht="18.75" customHeight="1">
      <c r="A1015" s="10" t="s">
        <v>113</v>
      </c>
      <c r="B1015" s="35" t="str">
        <f>_xlfn.LET(_xlpm.inp,$B$1013,_xlpm.nStd,_xlfn.LET(_xlpm.raw,UPPER(TRIM($G$1005)),_xlpm.clean,SUBSTITUTE(SUBSTITUTE(SUBSTITUTE(SUBSTITUTE(SUBSTITUTE(_xlpm.raw,"，",","),"、",","),"；",","),"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15" s="18"/>
      <c r="D1015" s="6"/>
      <c r="E1015" s="6"/>
      <c r="F1015" s="6">
        <v>778</v>
      </c>
      <c r="G1015" s="6"/>
      <c r="H1015" s="6"/>
    </row>
    <row r="1016" spans="1:8" ht="18.75" customHeight="1">
      <c r="A1016" s="37" t="s">
        <v>114</v>
      </c>
      <c r="B1016" s="52" t="str">
        <f>_xlfn.LET(_xlpm.inp,$B$1013,_xlpm.p,$H$1005,IF(OR(LEN(TRIM(_xlpm.inp))=0,LEN(TRIM(_xlpm.p))=0,_xlpm.p=0),"",_xlpm.p))</f>
        <v/>
      </c>
      <c r="C1016" s="53"/>
      <c r="D1016" s="6"/>
      <c r="E1016" s="6"/>
      <c r="F1016" s="6">
        <v>778</v>
      </c>
      <c r="G1016" s="6"/>
      <c r="H1016" s="6"/>
    </row>
    <row r="1017" spans="1:8" ht="18.75" customHeight="1" thickBot="1">
      <c r="A1017" s="12"/>
      <c r="B1017" s="54"/>
      <c r="C1017" s="55"/>
      <c r="D1017" s="6"/>
      <c r="E1017" s="6"/>
      <c r="F1017" s="6">
        <v>778</v>
      </c>
      <c r="G1017" s="6"/>
      <c r="H1017" s="6"/>
    </row>
    <row r="1018" spans="1:8" ht="58.5" customHeight="1" thickTop="1" thickBot="1">
      <c r="A1018" s="8" t="s">
        <v>4633</v>
      </c>
      <c r="B1018" s="56" t="s">
        <v>4897</v>
      </c>
      <c r="C1018" s="73"/>
      <c r="D1018" s="6"/>
      <c r="E1018" s="6"/>
      <c r="F1018" s="6">
        <v>779</v>
      </c>
      <c r="G1018" s="6" t="s">
        <v>18</v>
      </c>
      <c r="H1018" s="6" t="s">
        <v>4902</v>
      </c>
    </row>
    <row r="1019" spans="1:8" ht="18.75" customHeight="1">
      <c r="A1019" s="9"/>
      <c r="B1019" s="74"/>
      <c r="C1019" s="75"/>
      <c r="D1019" s="6"/>
      <c r="E1019" s="6"/>
      <c r="F1019" s="6">
        <v>779</v>
      </c>
      <c r="G1019" s="6"/>
      <c r="H1019" s="6"/>
    </row>
    <row r="1020" spans="1:8" ht="18.75" customHeight="1">
      <c r="A1020" s="10" t="s">
        <v>107</v>
      </c>
      <c r="B1020" s="64" t="s">
        <v>4898</v>
      </c>
      <c r="C1020" s="65"/>
      <c r="D1020" s="6"/>
      <c r="E1020" s="6"/>
      <c r="F1020" s="6">
        <v>779</v>
      </c>
      <c r="G1020" s="6"/>
      <c r="H1020" s="6"/>
    </row>
    <row r="1021" spans="1:8" ht="18.75" customHeight="1">
      <c r="A1021" s="10" t="s">
        <v>108</v>
      </c>
      <c r="B1021" s="64" t="s">
        <v>4899</v>
      </c>
      <c r="C1021" s="65"/>
      <c r="D1021" s="6"/>
      <c r="E1021" s="6"/>
      <c r="F1021" s="6">
        <v>779</v>
      </c>
      <c r="G1021" s="6"/>
      <c r="H1021" s="6"/>
    </row>
    <row r="1022" spans="1:8" ht="18.75" customHeight="1">
      <c r="A1022" s="10" t="s">
        <v>109</v>
      </c>
      <c r="B1022" s="64" t="s">
        <v>4900</v>
      </c>
      <c r="C1022" s="65"/>
      <c r="D1022" s="6"/>
      <c r="E1022" s="6"/>
      <c r="F1022" s="6">
        <v>779</v>
      </c>
      <c r="G1022" s="6"/>
      <c r="H1022" s="6"/>
    </row>
    <row r="1023" spans="1:8" ht="18.75" customHeight="1">
      <c r="A1023" s="10" t="s">
        <v>110</v>
      </c>
      <c r="B1023" s="64" t="s">
        <v>4901</v>
      </c>
      <c r="C1023" s="65"/>
      <c r="D1023" s="6"/>
      <c r="E1023" s="6"/>
      <c r="F1023" s="6">
        <v>779</v>
      </c>
      <c r="G1023" s="6"/>
      <c r="H1023" s="6"/>
    </row>
    <row r="1024" spans="1:8" ht="18.75" customHeight="1">
      <c r="A1024" s="10"/>
      <c r="B1024" s="62"/>
      <c r="C1024" s="63"/>
      <c r="D1024" s="6"/>
      <c r="E1024" s="6"/>
      <c r="F1024" s="6">
        <v>779</v>
      </c>
      <c r="G1024" s="6"/>
      <c r="H1024" s="6"/>
    </row>
    <row r="1025" spans="1:8" ht="18.75" customHeight="1" thickBot="1">
      <c r="A1025" s="10"/>
      <c r="B1025" s="66"/>
      <c r="C1025" s="67"/>
      <c r="D1025" s="6"/>
      <c r="E1025" s="6"/>
      <c r="F1025" s="6">
        <v>779</v>
      </c>
      <c r="G1025" s="6"/>
      <c r="H1025" s="6"/>
    </row>
    <row r="1026" spans="1:8" ht="18.75" customHeight="1" thickBot="1">
      <c r="A1026" s="11" t="s">
        <v>111</v>
      </c>
      <c r="B1026" s="25"/>
      <c r="C1026" s="7"/>
      <c r="D1026" s="6"/>
      <c r="E1026" s="6"/>
      <c r="F1026" s="6">
        <v>779</v>
      </c>
      <c r="G1026" s="6"/>
      <c r="H1026" s="6"/>
    </row>
    <row r="1027" spans="1:8" ht="18.75" customHeight="1">
      <c r="A1027" s="10" t="s">
        <v>112</v>
      </c>
      <c r="B1027" s="34" t="str">
        <f>_xlfn.LET(_xlpm.inp,$B$1026,_xlpm.nInp,_xlfn.LET(_xlpm.raw,UPPER(TRIM($B$1026)),_xlpm.clean,SUBSTITUTE(SUBSTITUTE(SUBSTITUTE(SUBSTITUTE(SUBSTITUTE(_xlpm.raw,"，",","),"、",","),"；",","),"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27" s="19"/>
      <c r="D1027" s="6"/>
      <c r="E1027" s="6"/>
      <c r="F1027" s="6">
        <v>779</v>
      </c>
      <c r="G1027" s="6"/>
      <c r="H1027" s="6"/>
    </row>
    <row r="1028" spans="1:8" ht="18.75" customHeight="1">
      <c r="A1028" s="10" t="s">
        <v>113</v>
      </c>
      <c r="B1028" s="35" t="str">
        <f>_xlfn.LET(_xlpm.inp,$B$1026,_xlpm.nStd,_xlfn.LET(_xlpm.raw,UPPER(TRIM($G$1018)),_xlpm.clean,SUBSTITUTE(SUBSTITUTE(SUBSTITUTE(SUBSTITUTE(SUBSTITUTE(_xlpm.raw,"，",","),"、",","),"；",","),"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28" s="18"/>
      <c r="D1028" s="6"/>
      <c r="E1028" s="6"/>
      <c r="F1028" s="6">
        <v>779</v>
      </c>
      <c r="G1028" s="6"/>
      <c r="H1028" s="6"/>
    </row>
    <row r="1029" spans="1:8" ht="18.75" customHeight="1">
      <c r="A1029" s="37" t="s">
        <v>114</v>
      </c>
      <c r="B1029" s="52" t="str">
        <f>_xlfn.LET(_xlpm.inp,$B$1026,_xlpm.p,$H$1018,IF(OR(LEN(TRIM(_xlpm.inp))=0,LEN(TRIM(_xlpm.p))=0,_xlpm.p=0),"",_xlpm.p))</f>
        <v/>
      </c>
      <c r="C1029" s="53"/>
      <c r="D1029" s="6"/>
      <c r="E1029" s="6"/>
      <c r="F1029" s="6">
        <v>779</v>
      </c>
      <c r="G1029" s="6"/>
      <c r="H1029" s="6"/>
    </row>
    <row r="1030" spans="1:8" ht="18.75" customHeight="1" thickBot="1">
      <c r="A1030" s="12"/>
      <c r="B1030" s="54"/>
      <c r="C1030" s="55"/>
      <c r="D1030" s="6"/>
      <c r="E1030" s="6"/>
      <c r="F1030" s="6">
        <v>779</v>
      </c>
      <c r="G1030" s="6"/>
      <c r="H1030" s="6"/>
    </row>
    <row r="1031" spans="1:8" ht="58.5" customHeight="1" thickTop="1" thickBot="1">
      <c r="A1031" s="8" t="s">
        <v>4634</v>
      </c>
      <c r="B1031" s="56" t="s">
        <v>4903</v>
      </c>
      <c r="C1031" s="73"/>
      <c r="D1031" s="6"/>
      <c r="E1031" s="6"/>
      <c r="F1031" s="6">
        <v>780</v>
      </c>
      <c r="G1031" s="6" t="s">
        <v>28</v>
      </c>
      <c r="H1031" s="6" t="s">
        <v>4908</v>
      </c>
    </row>
    <row r="1032" spans="1:8" ht="18.75" customHeight="1">
      <c r="A1032" s="9"/>
      <c r="B1032" s="74"/>
      <c r="C1032" s="75"/>
      <c r="D1032" s="6"/>
      <c r="E1032" s="6"/>
      <c r="F1032" s="6">
        <v>780</v>
      </c>
      <c r="G1032" s="6"/>
      <c r="H1032" s="6"/>
    </row>
    <row r="1033" spans="1:8" ht="18.75" customHeight="1">
      <c r="A1033" s="10" t="s">
        <v>107</v>
      </c>
      <c r="B1033" s="64" t="s">
        <v>4904</v>
      </c>
      <c r="C1033" s="65"/>
      <c r="D1033" s="6"/>
      <c r="E1033" s="6"/>
      <c r="F1033" s="6">
        <v>780</v>
      </c>
      <c r="G1033" s="6"/>
      <c r="H1033" s="6"/>
    </row>
    <row r="1034" spans="1:8" ht="18.75" customHeight="1">
      <c r="A1034" s="10" t="s">
        <v>108</v>
      </c>
      <c r="B1034" s="64" t="s">
        <v>4905</v>
      </c>
      <c r="C1034" s="65"/>
      <c r="D1034" s="6"/>
      <c r="E1034" s="6"/>
      <c r="F1034" s="6">
        <v>780</v>
      </c>
      <c r="G1034" s="6"/>
      <c r="H1034" s="6"/>
    </row>
    <row r="1035" spans="1:8" ht="18.75" customHeight="1">
      <c r="A1035" s="10" t="s">
        <v>109</v>
      </c>
      <c r="B1035" s="64" t="s">
        <v>4906</v>
      </c>
      <c r="C1035" s="65"/>
      <c r="D1035" s="6"/>
      <c r="E1035" s="6"/>
      <c r="F1035" s="6">
        <v>780</v>
      </c>
      <c r="G1035" s="6"/>
      <c r="H1035" s="6"/>
    </row>
    <row r="1036" spans="1:8" ht="18.75" customHeight="1">
      <c r="A1036" s="10" t="s">
        <v>110</v>
      </c>
      <c r="B1036" s="64" t="s">
        <v>4907</v>
      </c>
      <c r="C1036" s="65"/>
      <c r="D1036" s="6"/>
      <c r="E1036" s="6"/>
      <c r="F1036" s="6">
        <v>780</v>
      </c>
      <c r="G1036" s="6"/>
      <c r="H1036" s="6"/>
    </row>
    <row r="1037" spans="1:8" ht="18.75" customHeight="1">
      <c r="A1037" s="10"/>
      <c r="B1037" s="62"/>
      <c r="C1037" s="63"/>
      <c r="D1037" s="6"/>
      <c r="E1037" s="6"/>
      <c r="F1037" s="6">
        <v>780</v>
      </c>
      <c r="G1037" s="6"/>
      <c r="H1037" s="6"/>
    </row>
    <row r="1038" spans="1:8" ht="18.75" customHeight="1" thickBot="1">
      <c r="A1038" s="10"/>
      <c r="B1038" s="66"/>
      <c r="C1038" s="67"/>
      <c r="D1038" s="6"/>
      <c r="E1038" s="6"/>
      <c r="F1038" s="6">
        <v>780</v>
      </c>
      <c r="G1038" s="6"/>
      <c r="H1038" s="6"/>
    </row>
    <row r="1039" spans="1:8" ht="18.75" customHeight="1" thickBot="1">
      <c r="A1039" s="11" t="s">
        <v>111</v>
      </c>
      <c r="B1039" s="25"/>
      <c r="C1039" s="7"/>
      <c r="D1039" s="6"/>
      <c r="E1039" s="6"/>
      <c r="F1039" s="6">
        <v>780</v>
      </c>
      <c r="G1039" s="6"/>
      <c r="H1039" s="6"/>
    </row>
    <row r="1040" spans="1:8" ht="18.75" customHeight="1">
      <c r="A1040" s="10" t="s">
        <v>112</v>
      </c>
      <c r="B1040" s="34" t="str">
        <f>_xlfn.LET(_xlpm.inp,$B$1039,_xlpm.nInp,_xlfn.LET(_xlpm.raw,UPPER(TRIM($B$1039)),_xlpm.clean,SUBSTITUTE(SUBSTITUTE(SUBSTITUTE(SUBSTITUTE(SUBSTITUTE(_xlpm.raw,"，",","),"、",","),"；",","),"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0" s="19"/>
      <c r="D1040" s="6"/>
      <c r="E1040" s="6"/>
      <c r="F1040" s="6">
        <v>780</v>
      </c>
      <c r="G1040" s="6"/>
      <c r="H1040" s="6"/>
    </row>
    <row r="1041" spans="1:8" ht="18.75" customHeight="1">
      <c r="A1041" s="10" t="s">
        <v>113</v>
      </c>
      <c r="B1041" s="35" t="str">
        <f>_xlfn.LET(_xlpm.inp,$B$1039,_xlpm.nStd,_xlfn.LET(_xlpm.raw,UPPER(TRIM($G$1031)),_xlpm.clean,SUBSTITUTE(SUBSTITUTE(SUBSTITUTE(SUBSTITUTE(SUBSTITUTE(_xlpm.raw,"，",","),"、",","),"；",","),"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41" s="18"/>
      <c r="D1041" s="6"/>
      <c r="E1041" s="6"/>
      <c r="F1041" s="6">
        <v>780</v>
      </c>
      <c r="G1041" s="6"/>
      <c r="H1041" s="6"/>
    </row>
    <row r="1042" spans="1:8" ht="18.75" customHeight="1">
      <c r="A1042" s="37" t="s">
        <v>114</v>
      </c>
      <c r="B1042" s="52" t="str">
        <f>_xlfn.LET(_xlpm.inp,$B$1039,_xlpm.p,$H$1031,IF(OR(LEN(TRIM(_xlpm.inp))=0,LEN(TRIM(_xlpm.p))=0,_xlpm.p=0),"",_xlpm.p))</f>
        <v/>
      </c>
      <c r="C1042" s="53"/>
      <c r="D1042" s="6"/>
      <c r="E1042" s="6"/>
      <c r="F1042" s="6">
        <v>780</v>
      </c>
      <c r="G1042" s="6"/>
      <c r="H1042" s="6"/>
    </row>
    <row r="1043" spans="1:8" ht="18.75" customHeight="1" thickBot="1">
      <c r="A1043" s="12"/>
      <c r="B1043" s="54"/>
      <c r="C1043" s="55"/>
      <c r="D1043" s="6"/>
      <c r="E1043" s="6"/>
      <c r="F1043" s="6">
        <v>780</v>
      </c>
      <c r="G1043" s="6"/>
      <c r="H1043" s="6"/>
    </row>
    <row r="1044" spans="1:8" ht="58.5" customHeight="1" thickTop="1" thickBot="1">
      <c r="A1044" s="8" t="s">
        <v>4635</v>
      </c>
      <c r="B1044" s="56" t="s">
        <v>4909</v>
      </c>
      <c r="C1044" s="73"/>
      <c r="D1044" s="6"/>
      <c r="E1044" s="6"/>
      <c r="F1044" s="6">
        <v>781</v>
      </c>
      <c r="G1044" s="6" t="s">
        <v>28</v>
      </c>
      <c r="H1044" s="6" t="s">
        <v>4914</v>
      </c>
    </row>
    <row r="1045" spans="1:8" ht="18.75" customHeight="1">
      <c r="A1045" s="9"/>
      <c r="B1045" s="74"/>
      <c r="C1045" s="75"/>
      <c r="D1045" s="6"/>
      <c r="E1045" s="6"/>
      <c r="F1045" s="6">
        <v>781</v>
      </c>
      <c r="G1045" s="6"/>
      <c r="H1045" s="6"/>
    </row>
    <row r="1046" spans="1:8" ht="18.75" customHeight="1">
      <c r="A1046" s="10" t="s">
        <v>107</v>
      </c>
      <c r="B1046" s="64" t="s">
        <v>4910</v>
      </c>
      <c r="C1046" s="65"/>
      <c r="D1046" s="6"/>
      <c r="E1046" s="6"/>
      <c r="F1046" s="6">
        <v>781</v>
      </c>
      <c r="G1046" s="6"/>
      <c r="H1046" s="6"/>
    </row>
    <row r="1047" spans="1:8" ht="18.75" customHeight="1">
      <c r="A1047" s="10" t="s">
        <v>108</v>
      </c>
      <c r="B1047" s="64" t="s">
        <v>4911</v>
      </c>
      <c r="C1047" s="65"/>
      <c r="D1047" s="6"/>
      <c r="E1047" s="6"/>
      <c r="F1047" s="6">
        <v>781</v>
      </c>
      <c r="G1047" s="6"/>
      <c r="H1047" s="6"/>
    </row>
    <row r="1048" spans="1:8" ht="18.75" customHeight="1">
      <c r="A1048" s="10" t="s">
        <v>109</v>
      </c>
      <c r="B1048" s="64" t="s">
        <v>4912</v>
      </c>
      <c r="C1048" s="65"/>
      <c r="D1048" s="6"/>
      <c r="E1048" s="6"/>
      <c r="F1048" s="6">
        <v>781</v>
      </c>
      <c r="G1048" s="6"/>
      <c r="H1048" s="6"/>
    </row>
    <row r="1049" spans="1:8" ht="18.75" customHeight="1">
      <c r="A1049" s="10" t="s">
        <v>110</v>
      </c>
      <c r="B1049" s="64" t="s">
        <v>4913</v>
      </c>
      <c r="C1049" s="65"/>
      <c r="D1049" s="6"/>
      <c r="E1049" s="6"/>
      <c r="F1049" s="6">
        <v>781</v>
      </c>
      <c r="G1049" s="6"/>
      <c r="H1049" s="6"/>
    </row>
    <row r="1050" spans="1:8" ht="18.75" customHeight="1">
      <c r="A1050" s="10"/>
      <c r="B1050" s="62"/>
      <c r="C1050" s="63"/>
      <c r="D1050" s="6"/>
      <c r="E1050" s="6"/>
      <c r="F1050" s="6">
        <v>781</v>
      </c>
      <c r="G1050" s="6"/>
      <c r="H1050" s="6"/>
    </row>
    <row r="1051" spans="1:8" ht="18.75" customHeight="1" thickBot="1">
      <c r="A1051" s="10"/>
      <c r="B1051" s="66"/>
      <c r="C1051" s="67"/>
      <c r="D1051" s="6"/>
      <c r="E1051" s="6"/>
      <c r="F1051" s="6">
        <v>781</v>
      </c>
      <c r="G1051" s="6"/>
      <c r="H1051" s="6"/>
    </row>
    <row r="1052" spans="1:8" ht="18.75" customHeight="1" thickBot="1">
      <c r="A1052" s="11" t="s">
        <v>111</v>
      </c>
      <c r="B1052" s="25"/>
      <c r="C1052" s="7"/>
      <c r="D1052" s="6"/>
      <c r="E1052" s="6"/>
      <c r="F1052" s="6">
        <v>781</v>
      </c>
      <c r="G1052" s="6"/>
      <c r="H1052" s="6"/>
    </row>
    <row r="1053" spans="1:8" ht="18.75" customHeight="1">
      <c r="A1053" s="10" t="s">
        <v>112</v>
      </c>
      <c r="B1053" s="34" t="str">
        <f>_xlfn.LET(_xlpm.inp,$B$1052,_xlpm.nInp,_xlfn.LET(_xlpm.raw,UPPER(TRIM($B$1052)),_xlpm.clean,SUBSTITUTE(SUBSTITUTE(SUBSTITUTE(SUBSTITUTE(SUBSTITUTE(_xlpm.raw,"，",","),"、",","),"；",","),"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53" s="19"/>
      <c r="D1053" s="6"/>
      <c r="E1053" s="6"/>
      <c r="F1053" s="6">
        <v>781</v>
      </c>
      <c r="G1053" s="6"/>
      <c r="H1053" s="6"/>
    </row>
    <row r="1054" spans="1:8" ht="18.75" customHeight="1">
      <c r="A1054" s="10" t="s">
        <v>113</v>
      </c>
      <c r="B1054" s="35" t="str">
        <f>_xlfn.LET(_xlpm.inp,$B$1052,_xlpm.nStd,_xlfn.LET(_xlpm.raw,UPPER(TRIM($G$1044)),_xlpm.clean,SUBSTITUTE(SUBSTITUTE(SUBSTITUTE(SUBSTITUTE(SUBSTITUTE(_xlpm.raw,"，",","),"、",","),"；",","),"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4" s="18"/>
      <c r="D1054" s="6"/>
      <c r="E1054" s="6"/>
      <c r="F1054" s="6">
        <v>781</v>
      </c>
      <c r="G1054" s="6"/>
      <c r="H1054" s="6"/>
    </row>
    <row r="1055" spans="1:8" ht="18.75" customHeight="1">
      <c r="A1055" s="37" t="s">
        <v>114</v>
      </c>
      <c r="B1055" s="52" t="str">
        <f>_xlfn.LET(_xlpm.inp,$B$1052,_xlpm.p,$H$1044,IF(OR(LEN(TRIM(_xlpm.inp))=0,LEN(TRIM(_xlpm.p))=0,_xlpm.p=0),"",_xlpm.p))</f>
        <v/>
      </c>
      <c r="C1055" s="53"/>
      <c r="D1055" s="6"/>
      <c r="E1055" s="6"/>
      <c r="F1055" s="6">
        <v>781</v>
      </c>
      <c r="G1055" s="6"/>
      <c r="H1055" s="6"/>
    </row>
    <row r="1056" spans="1:8" ht="18.75" customHeight="1" thickBot="1">
      <c r="A1056" s="12"/>
      <c r="B1056" s="54"/>
      <c r="C1056" s="55"/>
      <c r="D1056" s="6"/>
      <c r="E1056" s="6"/>
      <c r="F1056" s="6">
        <v>781</v>
      </c>
      <c r="G1056" s="6"/>
      <c r="H1056" s="6"/>
    </row>
    <row r="1057" spans="1:8" ht="58.5" customHeight="1" thickTop="1" thickBot="1">
      <c r="A1057" s="8" t="s">
        <v>4636</v>
      </c>
      <c r="B1057" s="56" t="s">
        <v>4915</v>
      </c>
      <c r="C1057" s="73"/>
      <c r="D1057" s="6"/>
      <c r="E1057" s="6"/>
      <c r="F1057" s="6">
        <v>782</v>
      </c>
      <c r="G1057" s="6" t="s">
        <v>26</v>
      </c>
      <c r="H1057" s="6" t="s">
        <v>4920</v>
      </c>
    </row>
    <row r="1058" spans="1:8" ht="18.75" customHeight="1">
      <c r="A1058" s="9"/>
      <c r="B1058" s="74"/>
      <c r="C1058" s="75"/>
      <c r="D1058" s="6"/>
      <c r="E1058" s="6"/>
      <c r="F1058" s="6">
        <v>782</v>
      </c>
      <c r="G1058" s="6"/>
      <c r="H1058" s="6"/>
    </row>
    <row r="1059" spans="1:8" ht="18.75" customHeight="1">
      <c r="A1059" s="10" t="s">
        <v>107</v>
      </c>
      <c r="B1059" s="64" t="s">
        <v>4916</v>
      </c>
      <c r="C1059" s="65"/>
      <c r="D1059" s="6"/>
      <c r="E1059" s="6"/>
      <c r="F1059" s="6">
        <v>782</v>
      </c>
      <c r="G1059" s="6"/>
      <c r="H1059" s="6"/>
    </row>
    <row r="1060" spans="1:8" ht="18.75" customHeight="1">
      <c r="A1060" s="10" t="s">
        <v>108</v>
      </c>
      <c r="B1060" s="64" t="s">
        <v>4917</v>
      </c>
      <c r="C1060" s="65"/>
      <c r="D1060" s="6"/>
      <c r="E1060" s="6"/>
      <c r="F1060" s="6">
        <v>782</v>
      </c>
      <c r="G1060" s="6"/>
      <c r="H1060" s="6"/>
    </row>
    <row r="1061" spans="1:8" ht="18.75" customHeight="1">
      <c r="A1061" s="10" t="s">
        <v>109</v>
      </c>
      <c r="B1061" s="64" t="s">
        <v>4918</v>
      </c>
      <c r="C1061" s="65"/>
      <c r="D1061" s="6"/>
      <c r="E1061" s="6"/>
      <c r="F1061" s="6">
        <v>782</v>
      </c>
      <c r="G1061" s="6"/>
      <c r="H1061" s="6"/>
    </row>
    <row r="1062" spans="1:8" ht="18.75" customHeight="1">
      <c r="A1062" s="10" t="s">
        <v>110</v>
      </c>
      <c r="B1062" s="64" t="s">
        <v>4919</v>
      </c>
      <c r="C1062" s="65"/>
      <c r="D1062" s="6"/>
      <c r="E1062" s="6"/>
      <c r="F1062" s="6">
        <v>782</v>
      </c>
      <c r="G1062" s="6"/>
      <c r="H1062" s="6"/>
    </row>
    <row r="1063" spans="1:8" ht="18.75" customHeight="1">
      <c r="A1063" s="10"/>
      <c r="B1063" s="62"/>
      <c r="C1063" s="63"/>
      <c r="D1063" s="6"/>
      <c r="E1063" s="6"/>
      <c r="F1063" s="6">
        <v>782</v>
      </c>
      <c r="G1063" s="6"/>
      <c r="H1063" s="6"/>
    </row>
    <row r="1064" spans="1:8" ht="18.75" customHeight="1" thickBot="1">
      <c r="A1064" s="10"/>
      <c r="B1064" s="66"/>
      <c r="C1064" s="67"/>
      <c r="D1064" s="6"/>
      <c r="E1064" s="6"/>
      <c r="F1064" s="6">
        <v>782</v>
      </c>
      <c r="G1064" s="6"/>
      <c r="H1064" s="6"/>
    </row>
    <row r="1065" spans="1:8" ht="18.75" customHeight="1" thickBot="1">
      <c r="A1065" s="11" t="s">
        <v>111</v>
      </c>
      <c r="B1065" s="25"/>
      <c r="C1065" s="7"/>
      <c r="D1065" s="6"/>
      <c r="E1065" s="6"/>
      <c r="F1065" s="6">
        <v>782</v>
      </c>
      <c r="G1065" s="6"/>
      <c r="H1065" s="6"/>
    </row>
    <row r="1066" spans="1:8" ht="18.75" customHeight="1">
      <c r="A1066" s="10" t="s">
        <v>112</v>
      </c>
      <c r="B1066" s="34" t="str">
        <f>_xlfn.LET(_xlpm.inp,$B$1065,_xlpm.nInp,_xlfn.LET(_xlpm.raw,UPPER(TRIM($B$1065)),_xlpm.clean,SUBSTITUTE(SUBSTITUTE(SUBSTITUTE(SUBSTITUTE(SUBSTITUTE(_xlpm.raw,"，",","),"、",","),"；",","),"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66" s="19"/>
      <c r="D1066" s="6"/>
      <c r="E1066" s="6"/>
      <c r="F1066" s="6">
        <v>782</v>
      </c>
      <c r="G1066" s="6"/>
      <c r="H1066" s="6"/>
    </row>
    <row r="1067" spans="1:8" ht="18.75" customHeight="1">
      <c r="A1067" s="10" t="s">
        <v>113</v>
      </c>
      <c r="B1067" s="35" t="str">
        <f>_xlfn.LET(_xlpm.inp,$B$1065,_xlpm.nStd,_xlfn.LET(_xlpm.raw,UPPER(TRIM($G$1057)),_xlpm.clean,SUBSTITUTE(SUBSTITUTE(SUBSTITUTE(SUBSTITUTE(SUBSTITUTE(_xlpm.raw,"，",","),"、",","),"；",","),"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67" s="18"/>
      <c r="D1067" s="6"/>
      <c r="E1067" s="6"/>
      <c r="F1067" s="6">
        <v>782</v>
      </c>
      <c r="G1067" s="6"/>
      <c r="H1067" s="6"/>
    </row>
    <row r="1068" spans="1:8" ht="18.75" customHeight="1">
      <c r="A1068" s="37" t="s">
        <v>114</v>
      </c>
      <c r="B1068" s="52" t="str">
        <f>_xlfn.LET(_xlpm.inp,$B$1065,_xlpm.p,$H$1057,IF(OR(LEN(TRIM(_xlpm.inp))=0,LEN(TRIM(_xlpm.p))=0,_xlpm.p=0),"",_xlpm.p))</f>
        <v/>
      </c>
      <c r="C1068" s="53"/>
      <c r="D1068" s="6"/>
      <c r="E1068" s="6"/>
      <c r="F1068" s="6">
        <v>782</v>
      </c>
      <c r="G1068" s="6"/>
      <c r="H1068" s="6"/>
    </row>
    <row r="1069" spans="1:8" ht="18.75" customHeight="1" thickBot="1">
      <c r="A1069" s="12"/>
      <c r="B1069" s="54"/>
      <c r="C1069" s="55"/>
      <c r="D1069" s="6"/>
      <c r="E1069" s="6"/>
      <c r="F1069" s="6">
        <v>782</v>
      </c>
      <c r="G1069" s="6"/>
      <c r="H1069" s="6"/>
    </row>
    <row r="1070" spans="1:8" ht="58.5" customHeight="1" thickTop="1" thickBot="1">
      <c r="A1070" s="8" t="s">
        <v>4637</v>
      </c>
      <c r="B1070" s="56" t="s">
        <v>4921</v>
      </c>
      <c r="C1070" s="73"/>
      <c r="D1070" s="6"/>
      <c r="E1070" s="6"/>
      <c r="F1070" s="6">
        <v>783</v>
      </c>
      <c r="G1070" s="6" t="s">
        <v>27</v>
      </c>
      <c r="H1070" s="6" t="s">
        <v>4926</v>
      </c>
    </row>
    <row r="1071" spans="1:8" ht="18.75" customHeight="1">
      <c r="A1071" s="9"/>
      <c r="B1071" s="74"/>
      <c r="C1071" s="75"/>
      <c r="D1071" s="6"/>
      <c r="E1071" s="6"/>
      <c r="F1071" s="6">
        <v>783</v>
      </c>
      <c r="G1071" s="6"/>
      <c r="H1071" s="6"/>
    </row>
    <row r="1072" spans="1:8" ht="18.75" customHeight="1">
      <c r="A1072" s="10" t="s">
        <v>107</v>
      </c>
      <c r="B1072" s="64" t="s">
        <v>4922</v>
      </c>
      <c r="C1072" s="65"/>
      <c r="D1072" s="6"/>
      <c r="E1072" s="6"/>
      <c r="F1072" s="6">
        <v>783</v>
      </c>
      <c r="G1072" s="6"/>
      <c r="H1072" s="6"/>
    </row>
    <row r="1073" spans="1:8" ht="18.75" customHeight="1">
      <c r="A1073" s="10" t="s">
        <v>108</v>
      </c>
      <c r="B1073" s="64" t="s">
        <v>4923</v>
      </c>
      <c r="C1073" s="65"/>
      <c r="D1073" s="6"/>
      <c r="E1073" s="6"/>
      <c r="F1073" s="6">
        <v>783</v>
      </c>
      <c r="G1073" s="6"/>
      <c r="H1073" s="6"/>
    </row>
    <row r="1074" spans="1:8" ht="18.75" customHeight="1">
      <c r="A1074" s="10" t="s">
        <v>109</v>
      </c>
      <c r="B1074" s="64" t="s">
        <v>4924</v>
      </c>
      <c r="C1074" s="65"/>
      <c r="D1074" s="6"/>
      <c r="E1074" s="6"/>
      <c r="F1074" s="6">
        <v>783</v>
      </c>
      <c r="G1074" s="6"/>
      <c r="H1074" s="6"/>
    </row>
    <row r="1075" spans="1:8" ht="18.75" customHeight="1">
      <c r="A1075" s="10" t="s">
        <v>110</v>
      </c>
      <c r="B1075" s="64" t="s">
        <v>4925</v>
      </c>
      <c r="C1075" s="65"/>
      <c r="D1075" s="6"/>
      <c r="E1075" s="6"/>
      <c r="F1075" s="6">
        <v>783</v>
      </c>
      <c r="G1075" s="6"/>
      <c r="H1075" s="6"/>
    </row>
    <row r="1076" spans="1:8" ht="18.75" customHeight="1">
      <c r="A1076" s="10"/>
      <c r="B1076" s="62"/>
      <c r="C1076" s="63"/>
      <c r="D1076" s="6"/>
      <c r="E1076" s="6"/>
      <c r="F1076" s="6">
        <v>783</v>
      </c>
      <c r="G1076" s="6"/>
      <c r="H1076" s="6"/>
    </row>
    <row r="1077" spans="1:8" ht="18.75" customHeight="1" thickBot="1">
      <c r="A1077" s="10"/>
      <c r="B1077" s="66"/>
      <c r="C1077" s="67"/>
      <c r="D1077" s="6"/>
      <c r="E1077" s="6"/>
      <c r="F1077" s="6">
        <v>783</v>
      </c>
      <c r="G1077" s="6"/>
      <c r="H1077" s="6"/>
    </row>
    <row r="1078" spans="1:8" ht="18.75" customHeight="1" thickBot="1">
      <c r="A1078" s="11" t="s">
        <v>111</v>
      </c>
      <c r="B1078" s="25"/>
      <c r="C1078" s="7"/>
      <c r="D1078" s="6"/>
      <c r="E1078" s="6"/>
      <c r="F1078" s="6">
        <v>783</v>
      </c>
      <c r="G1078" s="6"/>
      <c r="H1078" s="6"/>
    </row>
    <row r="1079" spans="1:8" ht="18.75" customHeight="1">
      <c r="A1079" s="10" t="s">
        <v>112</v>
      </c>
      <c r="B1079" s="34" t="str">
        <f>_xlfn.LET(_xlpm.inp,$B$1078,_xlpm.nInp,_xlfn.LET(_xlpm.raw,UPPER(TRIM($B$1078)),_xlpm.clean,SUBSTITUTE(SUBSTITUTE(SUBSTITUTE(SUBSTITUTE(SUBSTITUTE(_xlpm.raw,"，",","),"、",","),"；",","),"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79" s="19"/>
      <c r="D1079" s="6"/>
      <c r="E1079" s="6"/>
      <c r="F1079" s="6">
        <v>783</v>
      </c>
      <c r="G1079" s="6"/>
      <c r="H1079" s="6"/>
    </row>
    <row r="1080" spans="1:8" ht="18.75" customHeight="1">
      <c r="A1080" s="10" t="s">
        <v>113</v>
      </c>
      <c r="B1080" s="35" t="str">
        <f>_xlfn.LET(_xlpm.inp,$B$1078,_xlpm.nStd,_xlfn.LET(_xlpm.raw,UPPER(TRIM($G$1070)),_xlpm.clean,SUBSTITUTE(SUBSTITUTE(SUBSTITUTE(SUBSTITUTE(SUBSTITUTE(_xlpm.raw,"，",","),"、",","),"；",","),"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80" s="18"/>
      <c r="D1080" s="6"/>
      <c r="E1080" s="6"/>
      <c r="F1080" s="6">
        <v>783</v>
      </c>
      <c r="G1080" s="6"/>
      <c r="H1080" s="6"/>
    </row>
    <row r="1081" spans="1:8" ht="18.75" customHeight="1">
      <c r="A1081" s="37" t="s">
        <v>114</v>
      </c>
      <c r="B1081" s="52" t="str">
        <f>_xlfn.LET(_xlpm.inp,$B$1078,_xlpm.p,$H$1070,IF(OR(LEN(TRIM(_xlpm.inp))=0,LEN(TRIM(_xlpm.p))=0,_xlpm.p=0),"",_xlpm.p))</f>
        <v/>
      </c>
      <c r="C1081" s="53"/>
      <c r="D1081" s="6"/>
      <c r="E1081" s="6"/>
      <c r="F1081" s="6">
        <v>783</v>
      </c>
      <c r="G1081" s="6"/>
      <c r="H1081" s="6"/>
    </row>
    <row r="1082" spans="1:8" ht="18.75" customHeight="1" thickBot="1">
      <c r="A1082" s="12"/>
      <c r="B1082" s="54"/>
      <c r="C1082" s="55"/>
      <c r="D1082" s="6"/>
      <c r="E1082" s="6"/>
      <c r="F1082" s="6">
        <v>783</v>
      </c>
      <c r="G1082" s="6"/>
      <c r="H1082" s="6"/>
    </row>
    <row r="1083" spans="1:8" ht="58.5" customHeight="1" thickTop="1" thickBot="1">
      <c r="A1083" s="8" t="s">
        <v>4638</v>
      </c>
      <c r="B1083" s="56" t="s">
        <v>4927</v>
      </c>
      <c r="C1083" s="73"/>
      <c r="D1083" s="6"/>
      <c r="E1083" s="6"/>
      <c r="F1083" s="6">
        <v>784</v>
      </c>
      <c r="G1083" s="6" t="s">
        <v>28</v>
      </c>
      <c r="H1083" s="6" t="s">
        <v>4932</v>
      </c>
    </row>
    <row r="1084" spans="1:8" ht="18.75" customHeight="1">
      <c r="A1084" s="9"/>
      <c r="B1084" s="74"/>
      <c r="C1084" s="75"/>
      <c r="D1084" s="6"/>
      <c r="E1084" s="6"/>
      <c r="F1084" s="6">
        <v>784</v>
      </c>
      <c r="G1084" s="6"/>
      <c r="H1084" s="6"/>
    </row>
    <row r="1085" spans="1:8" ht="18.75" customHeight="1">
      <c r="A1085" s="10" t="s">
        <v>107</v>
      </c>
      <c r="B1085" s="64" t="s">
        <v>4928</v>
      </c>
      <c r="C1085" s="65"/>
      <c r="D1085" s="6"/>
      <c r="E1085" s="6"/>
      <c r="F1085" s="6">
        <v>784</v>
      </c>
      <c r="G1085" s="6"/>
      <c r="H1085" s="6"/>
    </row>
    <row r="1086" spans="1:8" ht="18.75" customHeight="1">
      <c r="A1086" s="10" t="s">
        <v>108</v>
      </c>
      <c r="B1086" s="64" t="s">
        <v>4929</v>
      </c>
      <c r="C1086" s="65"/>
      <c r="D1086" s="6"/>
      <c r="E1086" s="6"/>
      <c r="F1086" s="6">
        <v>784</v>
      </c>
      <c r="G1086" s="6"/>
      <c r="H1086" s="6"/>
    </row>
    <row r="1087" spans="1:8" ht="18.75" customHeight="1">
      <c r="A1087" s="10" t="s">
        <v>109</v>
      </c>
      <c r="B1087" s="64" t="s">
        <v>4930</v>
      </c>
      <c r="C1087" s="65"/>
      <c r="D1087" s="6"/>
      <c r="E1087" s="6"/>
      <c r="F1087" s="6">
        <v>784</v>
      </c>
      <c r="G1087" s="6"/>
      <c r="H1087" s="6"/>
    </row>
    <row r="1088" spans="1:8" ht="18.75" customHeight="1">
      <c r="A1088" s="10" t="s">
        <v>110</v>
      </c>
      <c r="B1088" s="64" t="s">
        <v>4931</v>
      </c>
      <c r="C1088" s="65"/>
      <c r="D1088" s="6"/>
      <c r="E1088" s="6"/>
      <c r="F1088" s="6">
        <v>784</v>
      </c>
      <c r="G1088" s="6"/>
      <c r="H1088" s="6"/>
    </row>
    <row r="1089" spans="1:8" ht="18.75" customHeight="1">
      <c r="A1089" s="10"/>
      <c r="B1089" s="62"/>
      <c r="C1089" s="63"/>
      <c r="D1089" s="6"/>
      <c r="E1089" s="6"/>
      <c r="F1089" s="6">
        <v>784</v>
      </c>
      <c r="G1089" s="6"/>
      <c r="H1089" s="6"/>
    </row>
    <row r="1090" spans="1:8" ht="18.75" customHeight="1" thickBot="1">
      <c r="A1090" s="10"/>
      <c r="B1090" s="66"/>
      <c r="C1090" s="67"/>
      <c r="D1090" s="6"/>
      <c r="E1090" s="6"/>
      <c r="F1090" s="6">
        <v>784</v>
      </c>
      <c r="G1090" s="6"/>
      <c r="H1090" s="6"/>
    </row>
    <row r="1091" spans="1:8" ht="18.75" customHeight="1" thickBot="1">
      <c r="A1091" s="11" t="s">
        <v>111</v>
      </c>
      <c r="B1091" s="25"/>
      <c r="C1091" s="7"/>
      <c r="D1091" s="6"/>
      <c r="E1091" s="6"/>
      <c r="F1091" s="6">
        <v>784</v>
      </c>
      <c r="G1091" s="6"/>
      <c r="H1091" s="6"/>
    </row>
    <row r="1092" spans="1:8" ht="18.75" customHeight="1">
      <c r="A1092" s="10" t="s">
        <v>112</v>
      </c>
      <c r="B1092" s="34" t="str">
        <f>_xlfn.LET(_xlpm.inp,$B$1091,_xlpm.nInp,_xlfn.LET(_xlpm.raw,UPPER(TRIM($B$1091)),_xlpm.clean,SUBSTITUTE(SUBSTITUTE(SUBSTITUTE(SUBSTITUTE(SUBSTITUTE(_xlpm.raw,"，",","),"、",","),"；",","),"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92" s="19"/>
      <c r="D1092" s="6"/>
      <c r="E1092" s="6"/>
      <c r="F1092" s="6">
        <v>784</v>
      </c>
      <c r="G1092" s="6"/>
      <c r="H1092" s="6"/>
    </row>
    <row r="1093" spans="1:8" ht="18.75" customHeight="1">
      <c r="A1093" s="10" t="s">
        <v>113</v>
      </c>
      <c r="B1093" s="35" t="str">
        <f>_xlfn.LET(_xlpm.inp,$B$1091,_xlpm.nStd,_xlfn.LET(_xlpm.raw,UPPER(TRIM($G$1083)),_xlpm.clean,SUBSTITUTE(SUBSTITUTE(SUBSTITUTE(SUBSTITUTE(SUBSTITUTE(_xlpm.raw,"，",","),"、",","),"；",","),"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93" s="18"/>
      <c r="D1093" s="6"/>
      <c r="E1093" s="6"/>
      <c r="F1093" s="6">
        <v>784</v>
      </c>
      <c r="G1093" s="6"/>
      <c r="H1093" s="6"/>
    </row>
    <row r="1094" spans="1:8" ht="18.75" customHeight="1">
      <c r="A1094" s="37" t="s">
        <v>114</v>
      </c>
      <c r="B1094" s="52" t="str">
        <f>_xlfn.LET(_xlpm.inp,$B$1091,_xlpm.p,$H$1083,IF(OR(LEN(TRIM(_xlpm.inp))=0,LEN(TRIM(_xlpm.p))=0,_xlpm.p=0),"",_xlpm.p))</f>
        <v/>
      </c>
      <c r="C1094" s="53"/>
      <c r="D1094" s="6"/>
      <c r="E1094" s="6"/>
      <c r="F1094" s="6">
        <v>784</v>
      </c>
      <c r="G1094" s="6"/>
      <c r="H1094" s="6"/>
    </row>
    <row r="1095" spans="1:8" ht="18.75" customHeight="1" thickBot="1">
      <c r="A1095" s="12"/>
      <c r="B1095" s="54"/>
      <c r="C1095" s="55"/>
      <c r="D1095" s="6"/>
      <c r="E1095" s="6"/>
      <c r="F1095" s="6">
        <v>784</v>
      </c>
      <c r="G1095" s="6"/>
      <c r="H1095" s="6"/>
    </row>
    <row r="1096" spans="1:8" ht="58.5" customHeight="1" thickTop="1" thickBot="1">
      <c r="A1096" s="8" t="s">
        <v>4639</v>
      </c>
      <c r="B1096" s="56" t="s">
        <v>4933</v>
      </c>
      <c r="C1096" s="73"/>
      <c r="D1096" s="6"/>
      <c r="E1096" s="6"/>
      <c r="F1096" s="6">
        <v>785</v>
      </c>
      <c r="G1096" s="6"/>
      <c r="H1096" s="6"/>
    </row>
    <row r="1097" spans="1:8" ht="18.75" customHeight="1">
      <c r="A1097" s="9"/>
      <c r="B1097" s="74"/>
      <c r="C1097" s="75"/>
      <c r="D1097" s="6"/>
      <c r="E1097" s="6"/>
      <c r="F1097" s="6">
        <v>785</v>
      </c>
      <c r="G1097" s="6"/>
      <c r="H1097" s="6"/>
    </row>
    <row r="1098" spans="1:8" ht="18.75" customHeight="1">
      <c r="A1098" s="10" t="s">
        <v>107</v>
      </c>
      <c r="B1098" s="64" t="s">
        <v>4934</v>
      </c>
      <c r="C1098" s="65"/>
      <c r="D1098" s="6"/>
      <c r="E1098" s="6"/>
      <c r="F1098" s="6">
        <v>785</v>
      </c>
      <c r="G1098" s="6"/>
      <c r="H1098" s="6"/>
    </row>
    <row r="1099" spans="1:8" ht="18.75" customHeight="1">
      <c r="A1099" s="10" t="s">
        <v>108</v>
      </c>
      <c r="B1099" s="64" t="s">
        <v>4935</v>
      </c>
      <c r="C1099" s="65"/>
      <c r="D1099" s="6"/>
      <c r="E1099" s="6"/>
      <c r="F1099" s="6">
        <v>785</v>
      </c>
      <c r="G1099" s="6"/>
      <c r="H1099" s="6"/>
    </row>
    <row r="1100" spans="1:8" ht="18.75" customHeight="1">
      <c r="A1100" s="10" t="s">
        <v>109</v>
      </c>
      <c r="B1100" s="64" t="s">
        <v>4936</v>
      </c>
      <c r="C1100" s="65"/>
      <c r="D1100" s="6"/>
      <c r="E1100" s="6"/>
      <c r="F1100" s="6">
        <v>785</v>
      </c>
      <c r="G1100" s="6"/>
      <c r="H1100" s="6"/>
    </row>
    <row r="1101" spans="1:8" ht="18.75" customHeight="1">
      <c r="A1101" s="10" t="s">
        <v>110</v>
      </c>
      <c r="B1101" s="64" t="s">
        <v>4937</v>
      </c>
      <c r="C1101" s="65"/>
      <c r="D1101" s="6"/>
      <c r="E1101" s="6"/>
      <c r="F1101" s="6">
        <v>785</v>
      </c>
      <c r="G1101" s="6"/>
      <c r="H1101" s="6"/>
    </row>
    <row r="1102" spans="1:8" ht="18.75" customHeight="1">
      <c r="A1102" s="10" t="s">
        <v>128</v>
      </c>
      <c r="B1102" s="62" t="s">
        <v>4938</v>
      </c>
      <c r="C1102" s="63"/>
      <c r="D1102" s="6"/>
      <c r="E1102" s="6"/>
      <c r="F1102" s="6">
        <v>785</v>
      </c>
      <c r="G1102" s="6"/>
      <c r="H1102" s="6"/>
    </row>
    <row r="1103" spans="1:8" ht="18.75" customHeight="1" thickBot="1">
      <c r="A1103" s="10"/>
      <c r="B1103" s="66"/>
      <c r="C1103" s="67"/>
      <c r="D1103" s="6"/>
      <c r="E1103" s="6"/>
      <c r="F1103" s="6">
        <v>785</v>
      </c>
      <c r="G1103" s="6"/>
      <c r="H1103" s="6"/>
    </row>
    <row r="1104" spans="1:8" ht="18.75" customHeight="1" thickBot="1">
      <c r="A1104" s="11" t="s">
        <v>111</v>
      </c>
      <c r="B1104" s="25"/>
      <c r="C1104" s="7"/>
      <c r="D1104" s="6"/>
      <c r="E1104" s="6"/>
      <c r="F1104" s="6">
        <v>785</v>
      </c>
      <c r="G1104" s="6"/>
      <c r="H1104" s="6"/>
    </row>
    <row r="1105" spans="1:8" ht="18.75" customHeight="1">
      <c r="A1105" s="10" t="s">
        <v>112</v>
      </c>
      <c r="B1105" s="34" t="str">
        <f>_xlfn.LET(_xlpm.inp,$B$1104,_xlpm.nInp,_xlfn.LET(_xlpm.raw,UPPER(TRIM($B$1104)),_xlpm.clean,SUBSTITUTE(SUBSTITUTE(SUBSTITUTE(SUBSTITUTE(SUBSTITUTE(_xlpm.raw,"，",","),"、",","),"；",","),"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05" s="19"/>
      <c r="D1105" s="6"/>
      <c r="E1105" s="6"/>
      <c r="F1105" s="6">
        <v>785</v>
      </c>
      <c r="G1105" s="6"/>
      <c r="H1105" s="6"/>
    </row>
    <row r="1106" spans="1:8" ht="18.75" customHeight="1">
      <c r="A1106" s="10" t="s">
        <v>113</v>
      </c>
      <c r="B1106" s="35" t="str">
        <f>_xlfn.LET(_xlpm.inp,$B$1104,_xlpm.nStd,_xlfn.LET(_xlpm.raw,UPPER(TRIM($G$1096)),_xlpm.clean,SUBSTITUTE(SUBSTITUTE(SUBSTITUTE(SUBSTITUTE(SUBSTITUTE(_xlpm.raw,"，",","),"、",","),"；",","),"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06" s="18"/>
      <c r="D1106" s="6"/>
      <c r="E1106" s="6"/>
      <c r="F1106" s="6">
        <v>785</v>
      </c>
      <c r="G1106" s="6"/>
      <c r="H1106" s="6"/>
    </row>
    <row r="1107" spans="1:8" ht="18.75" customHeight="1">
      <c r="A1107" s="37" t="s">
        <v>114</v>
      </c>
      <c r="B1107" s="52" t="str">
        <f>_xlfn.LET(_xlpm.inp,$B$1104,_xlpm.p,$H$1096,IF(OR(LEN(TRIM(_xlpm.inp))=0,LEN(TRIM(_xlpm.p))=0,_xlpm.p=0),"",_xlpm.p))</f>
        <v/>
      </c>
      <c r="C1107" s="53"/>
      <c r="D1107" s="6"/>
      <c r="E1107" s="6"/>
      <c r="F1107" s="6">
        <v>785</v>
      </c>
      <c r="G1107" s="6"/>
      <c r="H1107" s="6"/>
    </row>
    <row r="1108" spans="1:8" ht="18.75" customHeight="1" thickBot="1">
      <c r="A1108" s="12"/>
      <c r="B1108" s="54"/>
      <c r="C1108" s="55"/>
      <c r="D1108" s="6"/>
      <c r="E1108" s="6"/>
      <c r="F1108" s="6">
        <v>785</v>
      </c>
      <c r="G1108" s="6"/>
      <c r="H1108" s="6"/>
    </row>
    <row r="1109" spans="1:8" ht="58.5" customHeight="1" thickTop="1" thickBot="1">
      <c r="A1109" s="8" t="s">
        <v>4640</v>
      </c>
      <c r="B1109" s="56" t="s">
        <v>4939</v>
      </c>
      <c r="C1109" s="73"/>
      <c r="D1109" s="6"/>
      <c r="E1109" s="6"/>
      <c r="F1109" s="6">
        <v>786</v>
      </c>
      <c r="G1109" s="6" t="s">
        <v>28</v>
      </c>
      <c r="H1109" s="6" t="s">
        <v>4944</v>
      </c>
    </row>
    <row r="1110" spans="1:8" ht="18.75" customHeight="1">
      <c r="A1110" s="9"/>
      <c r="B1110" s="74"/>
      <c r="C1110" s="75"/>
      <c r="D1110" s="6"/>
      <c r="E1110" s="6"/>
      <c r="F1110" s="6">
        <v>786</v>
      </c>
      <c r="G1110" s="6"/>
      <c r="H1110" s="6"/>
    </row>
    <row r="1111" spans="1:8" ht="18.75" customHeight="1">
      <c r="A1111" s="10" t="s">
        <v>107</v>
      </c>
      <c r="B1111" s="64" t="s">
        <v>4940</v>
      </c>
      <c r="C1111" s="65"/>
      <c r="D1111" s="6"/>
      <c r="E1111" s="6"/>
      <c r="F1111" s="6">
        <v>786</v>
      </c>
      <c r="G1111" s="6"/>
      <c r="H1111" s="6"/>
    </row>
    <row r="1112" spans="1:8" ht="18.75" customHeight="1">
      <c r="A1112" s="10" t="s">
        <v>108</v>
      </c>
      <c r="B1112" s="64" t="s">
        <v>4941</v>
      </c>
      <c r="C1112" s="65"/>
      <c r="D1112" s="6"/>
      <c r="E1112" s="6"/>
      <c r="F1112" s="6">
        <v>786</v>
      </c>
      <c r="G1112" s="6"/>
      <c r="H1112" s="6"/>
    </row>
    <row r="1113" spans="1:8" ht="18.75" customHeight="1">
      <c r="A1113" s="10" t="s">
        <v>109</v>
      </c>
      <c r="B1113" s="64" t="s">
        <v>4942</v>
      </c>
      <c r="C1113" s="65"/>
      <c r="D1113" s="6"/>
      <c r="E1113" s="6"/>
      <c r="F1113" s="6">
        <v>786</v>
      </c>
      <c r="G1113" s="6"/>
      <c r="H1113" s="6"/>
    </row>
    <row r="1114" spans="1:8" ht="18.75" customHeight="1">
      <c r="A1114" s="10" t="s">
        <v>110</v>
      </c>
      <c r="B1114" s="64" t="s">
        <v>4943</v>
      </c>
      <c r="C1114" s="65"/>
      <c r="D1114" s="6"/>
      <c r="E1114" s="6"/>
      <c r="F1114" s="6">
        <v>786</v>
      </c>
      <c r="G1114" s="6"/>
      <c r="H1114" s="6"/>
    </row>
    <row r="1115" spans="1:8" ht="18.75" customHeight="1">
      <c r="A1115" s="10"/>
      <c r="B1115" s="62"/>
      <c r="C1115" s="63"/>
      <c r="D1115" s="6"/>
      <c r="E1115" s="6"/>
      <c r="F1115" s="6">
        <v>786</v>
      </c>
      <c r="G1115" s="6"/>
      <c r="H1115" s="6"/>
    </row>
    <row r="1116" spans="1:8" ht="18.75" customHeight="1" thickBot="1">
      <c r="A1116" s="10"/>
      <c r="B1116" s="66"/>
      <c r="C1116" s="67"/>
      <c r="D1116" s="6"/>
      <c r="E1116" s="6"/>
      <c r="F1116" s="6">
        <v>786</v>
      </c>
      <c r="G1116" s="6"/>
      <c r="H1116" s="6"/>
    </row>
    <row r="1117" spans="1:8" ht="18.75" customHeight="1" thickBot="1">
      <c r="A1117" s="11" t="s">
        <v>111</v>
      </c>
      <c r="B1117" s="25"/>
      <c r="C1117" s="7"/>
      <c r="D1117" s="6"/>
      <c r="E1117" s="6"/>
      <c r="F1117" s="6">
        <v>786</v>
      </c>
      <c r="G1117" s="6"/>
      <c r="H1117" s="6"/>
    </row>
    <row r="1118" spans="1:8" ht="18.75" customHeight="1">
      <c r="A1118" s="10" t="s">
        <v>112</v>
      </c>
      <c r="B1118" s="34" t="str">
        <f>_xlfn.LET(_xlpm.inp,$B$1117,_xlpm.nInp,_xlfn.LET(_xlpm.raw,UPPER(TRIM($B$1117)),_xlpm.clean,SUBSTITUTE(SUBSTITUTE(SUBSTITUTE(SUBSTITUTE(SUBSTITUTE(_xlpm.raw,"，",","),"、",","),"；",","),"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18" s="19"/>
      <c r="D1118" s="6"/>
      <c r="E1118" s="6"/>
      <c r="F1118" s="6">
        <v>786</v>
      </c>
      <c r="G1118" s="6"/>
      <c r="H1118" s="6"/>
    </row>
    <row r="1119" spans="1:8" ht="18.75" customHeight="1">
      <c r="A1119" s="10" t="s">
        <v>113</v>
      </c>
      <c r="B1119" s="35" t="str">
        <f>_xlfn.LET(_xlpm.inp,$B$1117,_xlpm.nStd,_xlfn.LET(_xlpm.raw,UPPER(TRIM($G$1109)),_xlpm.clean,SUBSTITUTE(SUBSTITUTE(SUBSTITUTE(SUBSTITUTE(SUBSTITUTE(_xlpm.raw,"，",","),"、",","),"；",","),"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19" s="18"/>
      <c r="D1119" s="6"/>
      <c r="E1119" s="6"/>
      <c r="F1119" s="6">
        <v>786</v>
      </c>
      <c r="G1119" s="6"/>
      <c r="H1119" s="6"/>
    </row>
    <row r="1120" spans="1:8" ht="18.75" customHeight="1">
      <c r="A1120" s="37" t="s">
        <v>114</v>
      </c>
      <c r="B1120" s="52" t="str">
        <f>_xlfn.LET(_xlpm.inp,$B$1117,_xlpm.p,$H$1109,IF(OR(LEN(TRIM(_xlpm.inp))=0,LEN(TRIM(_xlpm.p))=0,_xlpm.p=0),"",_xlpm.p))</f>
        <v/>
      </c>
      <c r="C1120" s="53"/>
      <c r="D1120" s="6"/>
      <c r="E1120" s="6"/>
      <c r="F1120" s="6">
        <v>786</v>
      </c>
      <c r="G1120" s="6"/>
      <c r="H1120" s="6"/>
    </row>
    <row r="1121" spans="1:8" ht="18.75" customHeight="1" thickBot="1">
      <c r="A1121" s="12"/>
      <c r="B1121" s="54"/>
      <c r="C1121" s="55"/>
      <c r="D1121" s="6"/>
      <c r="E1121" s="6"/>
      <c r="F1121" s="6">
        <v>786</v>
      </c>
      <c r="G1121" s="6"/>
      <c r="H1121" s="6"/>
    </row>
    <row r="1122" spans="1:8" ht="58.5" customHeight="1" thickTop="1" thickBot="1">
      <c r="A1122" s="8" t="s">
        <v>4641</v>
      </c>
      <c r="B1122" s="56" t="s">
        <v>4945</v>
      </c>
      <c r="C1122" s="73"/>
      <c r="D1122" s="6"/>
      <c r="E1122" s="6"/>
      <c r="F1122" s="6">
        <v>787</v>
      </c>
      <c r="G1122" s="6" t="s">
        <v>28</v>
      </c>
      <c r="H1122" s="6" t="s">
        <v>4950</v>
      </c>
    </row>
    <row r="1123" spans="1:8" ht="18.75" customHeight="1">
      <c r="A1123" s="9"/>
      <c r="B1123" s="74"/>
      <c r="C1123" s="75"/>
      <c r="D1123" s="6"/>
      <c r="E1123" s="6"/>
      <c r="F1123" s="6">
        <v>787</v>
      </c>
      <c r="G1123" s="6"/>
      <c r="H1123" s="6"/>
    </row>
    <row r="1124" spans="1:8" ht="18.75" customHeight="1">
      <c r="A1124" s="10" t="s">
        <v>107</v>
      </c>
      <c r="B1124" s="64" t="s">
        <v>4946</v>
      </c>
      <c r="C1124" s="65"/>
      <c r="D1124" s="6"/>
      <c r="E1124" s="6"/>
      <c r="F1124" s="6">
        <v>787</v>
      </c>
      <c r="G1124" s="6"/>
      <c r="H1124" s="6"/>
    </row>
    <row r="1125" spans="1:8" ht="18.75" customHeight="1">
      <c r="A1125" s="10" t="s">
        <v>108</v>
      </c>
      <c r="B1125" s="64" t="s">
        <v>4947</v>
      </c>
      <c r="C1125" s="65"/>
      <c r="D1125" s="6"/>
      <c r="E1125" s="6"/>
      <c r="F1125" s="6">
        <v>787</v>
      </c>
      <c r="G1125" s="6"/>
      <c r="H1125" s="6"/>
    </row>
    <row r="1126" spans="1:8" ht="18.75" customHeight="1">
      <c r="A1126" s="10" t="s">
        <v>109</v>
      </c>
      <c r="B1126" s="64" t="s">
        <v>4948</v>
      </c>
      <c r="C1126" s="65"/>
      <c r="D1126" s="6"/>
      <c r="E1126" s="6"/>
      <c r="F1126" s="6">
        <v>787</v>
      </c>
      <c r="G1126" s="6"/>
      <c r="H1126" s="6"/>
    </row>
    <row r="1127" spans="1:8" ht="18.75" customHeight="1">
      <c r="A1127" s="10" t="s">
        <v>110</v>
      </c>
      <c r="B1127" s="64" t="s">
        <v>4949</v>
      </c>
      <c r="C1127" s="65"/>
      <c r="D1127" s="6"/>
      <c r="E1127" s="6"/>
      <c r="F1127" s="6">
        <v>787</v>
      </c>
      <c r="G1127" s="6"/>
      <c r="H1127" s="6"/>
    </row>
    <row r="1128" spans="1:8" ht="18.75" customHeight="1">
      <c r="A1128" s="10"/>
      <c r="B1128" s="62"/>
      <c r="C1128" s="63"/>
      <c r="D1128" s="6"/>
      <c r="E1128" s="6"/>
      <c r="F1128" s="6">
        <v>787</v>
      </c>
      <c r="G1128" s="6"/>
      <c r="H1128" s="6"/>
    </row>
    <row r="1129" spans="1:8" ht="18.75" customHeight="1" thickBot="1">
      <c r="A1129" s="10"/>
      <c r="B1129" s="66"/>
      <c r="C1129" s="67"/>
      <c r="D1129" s="6"/>
      <c r="E1129" s="6"/>
      <c r="F1129" s="6">
        <v>787</v>
      </c>
      <c r="G1129" s="6"/>
      <c r="H1129" s="6"/>
    </row>
    <row r="1130" spans="1:8" ht="18.75" customHeight="1" thickBot="1">
      <c r="A1130" s="11" t="s">
        <v>111</v>
      </c>
      <c r="B1130" s="25"/>
      <c r="C1130" s="7"/>
      <c r="D1130" s="6"/>
      <c r="E1130" s="6"/>
      <c r="F1130" s="6">
        <v>787</v>
      </c>
      <c r="G1130" s="6"/>
      <c r="H1130" s="6"/>
    </row>
    <row r="1131" spans="1:8" ht="18.75" customHeight="1">
      <c r="A1131" s="10" t="s">
        <v>112</v>
      </c>
      <c r="B1131" s="34" t="str">
        <f>_xlfn.LET(_xlpm.inp,$B$1130,_xlpm.nInp,_xlfn.LET(_xlpm.raw,UPPER(TRIM($B$1130)),_xlpm.clean,SUBSTITUTE(SUBSTITUTE(SUBSTITUTE(SUBSTITUTE(SUBSTITUTE(_xlpm.raw,"，",","),"、",","),"；",","),"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31" s="19"/>
      <c r="D1131" s="6"/>
      <c r="E1131" s="6"/>
      <c r="F1131" s="6">
        <v>787</v>
      </c>
      <c r="G1131" s="6"/>
      <c r="H1131" s="6"/>
    </row>
    <row r="1132" spans="1:8" ht="18.75" customHeight="1">
      <c r="A1132" s="10" t="s">
        <v>113</v>
      </c>
      <c r="B1132" s="35" t="str">
        <f>_xlfn.LET(_xlpm.inp,$B$1130,_xlpm.nStd,_xlfn.LET(_xlpm.raw,UPPER(TRIM($G$1122)),_xlpm.clean,SUBSTITUTE(SUBSTITUTE(SUBSTITUTE(SUBSTITUTE(SUBSTITUTE(_xlpm.raw,"，",","),"、",","),"；",","),"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32" s="18"/>
      <c r="D1132" s="6"/>
      <c r="E1132" s="6"/>
      <c r="F1132" s="6">
        <v>787</v>
      </c>
      <c r="G1132" s="6"/>
      <c r="H1132" s="6"/>
    </row>
    <row r="1133" spans="1:8" ht="18.75" customHeight="1">
      <c r="A1133" s="37" t="s">
        <v>114</v>
      </c>
      <c r="B1133" s="52" t="str">
        <f>_xlfn.LET(_xlpm.inp,$B$1130,_xlpm.p,$H$1122,IF(OR(LEN(TRIM(_xlpm.inp))=0,LEN(TRIM(_xlpm.p))=0,_xlpm.p=0),"",_xlpm.p))</f>
        <v/>
      </c>
      <c r="C1133" s="53"/>
      <c r="D1133" s="6"/>
      <c r="E1133" s="6"/>
      <c r="F1133" s="6">
        <v>787</v>
      </c>
      <c r="G1133" s="6"/>
      <c r="H1133" s="6"/>
    </row>
    <row r="1134" spans="1:8" ht="18.75" customHeight="1" thickBot="1">
      <c r="A1134" s="12"/>
      <c r="B1134" s="54"/>
      <c r="C1134" s="55"/>
      <c r="D1134" s="6"/>
      <c r="E1134" s="6"/>
      <c r="F1134" s="6">
        <v>787</v>
      </c>
      <c r="G1134" s="6"/>
      <c r="H1134" s="6"/>
    </row>
    <row r="1135" spans="1:8" ht="58.5" customHeight="1" thickTop="1" thickBot="1">
      <c r="A1135" s="8" t="s">
        <v>4642</v>
      </c>
      <c r="B1135" s="56" t="s">
        <v>4951</v>
      </c>
      <c r="C1135" s="73"/>
      <c r="D1135" s="6"/>
      <c r="E1135" s="6"/>
      <c r="F1135" s="6">
        <v>788</v>
      </c>
      <c r="G1135" s="6" t="s">
        <v>27</v>
      </c>
      <c r="H1135" s="6" t="s">
        <v>4956</v>
      </c>
    </row>
    <row r="1136" spans="1:8" ht="18.75" customHeight="1">
      <c r="A1136" s="9"/>
      <c r="B1136" s="74"/>
      <c r="C1136" s="75"/>
      <c r="D1136" s="6"/>
      <c r="E1136" s="6"/>
      <c r="F1136" s="6">
        <v>788</v>
      </c>
      <c r="G1136" s="6"/>
      <c r="H1136" s="6"/>
    </row>
    <row r="1137" spans="1:8" ht="18.75" customHeight="1">
      <c r="A1137" s="10" t="s">
        <v>107</v>
      </c>
      <c r="B1137" s="64" t="s">
        <v>4952</v>
      </c>
      <c r="C1137" s="65"/>
      <c r="D1137" s="6"/>
      <c r="E1137" s="6"/>
      <c r="F1137" s="6">
        <v>788</v>
      </c>
      <c r="G1137" s="6"/>
      <c r="H1137" s="6"/>
    </row>
    <row r="1138" spans="1:8" ht="18.75" customHeight="1">
      <c r="A1138" s="10" t="s">
        <v>108</v>
      </c>
      <c r="B1138" s="64" t="s">
        <v>4953</v>
      </c>
      <c r="C1138" s="65"/>
      <c r="D1138" s="6"/>
      <c r="E1138" s="6"/>
      <c r="F1138" s="6">
        <v>788</v>
      </c>
      <c r="G1138" s="6"/>
      <c r="H1138" s="6"/>
    </row>
    <row r="1139" spans="1:8" ht="18.75" customHeight="1">
      <c r="A1139" s="10" t="s">
        <v>109</v>
      </c>
      <c r="B1139" s="64" t="s">
        <v>4954</v>
      </c>
      <c r="C1139" s="65"/>
      <c r="D1139" s="6"/>
      <c r="E1139" s="6"/>
      <c r="F1139" s="6">
        <v>788</v>
      </c>
      <c r="G1139" s="6"/>
      <c r="H1139" s="6"/>
    </row>
    <row r="1140" spans="1:8" ht="18.75" customHeight="1">
      <c r="A1140" s="10" t="s">
        <v>110</v>
      </c>
      <c r="B1140" s="64" t="s">
        <v>4955</v>
      </c>
      <c r="C1140" s="65"/>
      <c r="D1140" s="6"/>
      <c r="E1140" s="6"/>
      <c r="F1140" s="6">
        <v>788</v>
      </c>
      <c r="G1140" s="6"/>
      <c r="H1140" s="6"/>
    </row>
    <row r="1141" spans="1:8" ht="18.75" customHeight="1">
      <c r="A1141" s="10"/>
      <c r="B1141" s="62"/>
      <c r="C1141" s="63"/>
      <c r="D1141" s="6"/>
      <c r="E1141" s="6"/>
      <c r="F1141" s="6">
        <v>788</v>
      </c>
      <c r="G1141" s="6"/>
      <c r="H1141" s="6"/>
    </row>
    <row r="1142" spans="1:8" ht="18.75" customHeight="1" thickBot="1">
      <c r="A1142" s="10"/>
      <c r="B1142" s="66"/>
      <c r="C1142" s="67"/>
      <c r="D1142" s="6"/>
      <c r="E1142" s="6"/>
      <c r="F1142" s="6">
        <v>788</v>
      </c>
      <c r="G1142" s="6"/>
      <c r="H1142" s="6"/>
    </row>
    <row r="1143" spans="1:8" ht="18.75" customHeight="1" thickBot="1">
      <c r="A1143" s="11" t="s">
        <v>111</v>
      </c>
      <c r="B1143" s="25"/>
      <c r="C1143" s="7"/>
      <c r="D1143" s="6"/>
      <c r="E1143" s="6"/>
      <c r="F1143" s="6">
        <v>788</v>
      </c>
      <c r="G1143" s="6"/>
      <c r="H1143" s="6"/>
    </row>
    <row r="1144" spans="1:8" ht="18.75" customHeight="1">
      <c r="A1144" s="10" t="s">
        <v>112</v>
      </c>
      <c r="B1144" s="34" t="str">
        <f>_xlfn.LET(_xlpm.inp,$B$1143,_xlpm.nInp,_xlfn.LET(_xlpm.raw,UPPER(TRIM($B$1143)),_xlpm.clean,SUBSTITUTE(SUBSTITUTE(SUBSTITUTE(SUBSTITUTE(SUBSTITUTE(_xlpm.raw,"，",","),"、",","),"；",","),"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44" s="19"/>
      <c r="D1144" s="6"/>
      <c r="E1144" s="6"/>
      <c r="F1144" s="6">
        <v>788</v>
      </c>
      <c r="G1144" s="6"/>
      <c r="H1144" s="6"/>
    </row>
    <row r="1145" spans="1:8" ht="18.75" customHeight="1">
      <c r="A1145" s="10" t="s">
        <v>113</v>
      </c>
      <c r="B1145" s="35" t="str">
        <f>_xlfn.LET(_xlpm.inp,$B$1143,_xlpm.nStd,_xlfn.LET(_xlpm.raw,UPPER(TRIM($G$1135)),_xlpm.clean,SUBSTITUTE(SUBSTITUTE(SUBSTITUTE(SUBSTITUTE(SUBSTITUTE(_xlpm.raw,"，",","),"、",","),"；",","),"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45" s="18"/>
      <c r="D1145" s="6"/>
      <c r="E1145" s="6"/>
      <c r="F1145" s="6">
        <v>788</v>
      </c>
      <c r="G1145" s="6"/>
      <c r="H1145" s="6"/>
    </row>
    <row r="1146" spans="1:8" ht="18.75" customHeight="1">
      <c r="A1146" s="37" t="s">
        <v>114</v>
      </c>
      <c r="B1146" s="52" t="str">
        <f>_xlfn.LET(_xlpm.inp,$B$1143,_xlpm.p,$H$1135,IF(OR(LEN(TRIM(_xlpm.inp))=0,LEN(TRIM(_xlpm.p))=0,_xlpm.p=0),"",_xlpm.p))</f>
        <v/>
      </c>
      <c r="C1146" s="53"/>
      <c r="D1146" s="6"/>
      <c r="E1146" s="6"/>
      <c r="F1146" s="6">
        <v>788</v>
      </c>
      <c r="G1146" s="6"/>
      <c r="H1146" s="6"/>
    </row>
    <row r="1147" spans="1:8" ht="18.75" customHeight="1" thickBot="1">
      <c r="A1147" s="12"/>
      <c r="B1147" s="54"/>
      <c r="C1147" s="55"/>
      <c r="D1147" s="6"/>
      <c r="E1147" s="6"/>
      <c r="F1147" s="6">
        <v>788</v>
      </c>
      <c r="G1147" s="6"/>
      <c r="H1147" s="6"/>
    </row>
    <row r="1148" spans="1:8" ht="58.5" customHeight="1" thickTop="1" thickBot="1">
      <c r="A1148" s="8" t="s">
        <v>4643</v>
      </c>
      <c r="B1148" s="56" t="s">
        <v>4957</v>
      </c>
      <c r="C1148" s="73"/>
      <c r="D1148" s="6"/>
      <c r="E1148" s="6"/>
      <c r="F1148" s="6">
        <v>789</v>
      </c>
      <c r="G1148" s="6" t="s">
        <v>27</v>
      </c>
      <c r="H1148" s="6" t="s">
        <v>4963</v>
      </c>
    </row>
    <row r="1149" spans="1:8" ht="18.75" customHeight="1">
      <c r="A1149" s="9"/>
      <c r="B1149" s="74"/>
      <c r="C1149" s="75"/>
      <c r="D1149" s="6"/>
      <c r="E1149" s="6"/>
      <c r="F1149" s="6">
        <v>789</v>
      </c>
      <c r="G1149" s="6"/>
      <c r="H1149" s="6"/>
    </row>
    <row r="1150" spans="1:8" ht="18.75" customHeight="1">
      <c r="A1150" s="10" t="s">
        <v>107</v>
      </c>
      <c r="B1150" s="64" t="s">
        <v>4958</v>
      </c>
      <c r="C1150" s="65"/>
      <c r="D1150" s="6"/>
      <c r="E1150" s="6"/>
      <c r="F1150" s="6">
        <v>789</v>
      </c>
      <c r="G1150" s="6"/>
      <c r="H1150" s="6"/>
    </row>
    <row r="1151" spans="1:8" ht="18.75" customHeight="1">
      <c r="A1151" s="10" t="s">
        <v>108</v>
      </c>
      <c r="B1151" s="64" t="s">
        <v>4959</v>
      </c>
      <c r="C1151" s="65"/>
      <c r="D1151" s="6"/>
      <c r="E1151" s="6"/>
      <c r="F1151" s="6">
        <v>789</v>
      </c>
      <c r="G1151" s="6"/>
      <c r="H1151" s="6"/>
    </row>
    <row r="1152" spans="1:8" ht="18.75" customHeight="1">
      <c r="A1152" s="10" t="s">
        <v>109</v>
      </c>
      <c r="B1152" s="64" t="s">
        <v>4960</v>
      </c>
      <c r="C1152" s="65"/>
      <c r="D1152" s="6"/>
      <c r="E1152" s="6"/>
      <c r="F1152" s="6">
        <v>789</v>
      </c>
      <c r="G1152" s="6"/>
      <c r="H1152" s="6"/>
    </row>
    <row r="1153" spans="1:8" ht="18.75" customHeight="1">
      <c r="A1153" s="10" t="s">
        <v>110</v>
      </c>
      <c r="B1153" s="64" t="s">
        <v>4961</v>
      </c>
      <c r="C1153" s="65"/>
      <c r="D1153" s="6"/>
      <c r="E1153" s="6"/>
      <c r="F1153" s="6">
        <v>789</v>
      </c>
      <c r="G1153" s="6"/>
      <c r="H1153" s="6"/>
    </row>
    <row r="1154" spans="1:8" ht="18.75" customHeight="1">
      <c r="A1154" s="10"/>
      <c r="B1154" s="62"/>
      <c r="C1154" s="63"/>
      <c r="D1154" s="6"/>
      <c r="E1154" s="6"/>
      <c r="F1154" s="6">
        <v>789</v>
      </c>
      <c r="G1154" s="6"/>
      <c r="H1154" s="6"/>
    </row>
    <row r="1155" spans="1:8" ht="18.75" customHeight="1" thickBot="1">
      <c r="A1155" s="10"/>
      <c r="B1155" s="66"/>
      <c r="C1155" s="67"/>
      <c r="D1155" s="6"/>
      <c r="E1155" s="6"/>
      <c r="F1155" s="6">
        <v>789</v>
      </c>
      <c r="G1155" s="6"/>
      <c r="H1155" s="6"/>
    </row>
    <row r="1156" spans="1:8" ht="18.75" customHeight="1" thickBot="1">
      <c r="A1156" s="11" t="s">
        <v>111</v>
      </c>
      <c r="B1156" s="25"/>
      <c r="C1156" s="7"/>
      <c r="D1156" s="6"/>
      <c r="E1156" s="6"/>
      <c r="F1156" s="6">
        <v>789</v>
      </c>
      <c r="G1156" s="6"/>
      <c r="H1156" s="6"/>
    </row>
    <row r="1157" spans="1:8" ht="18.75" customHeight="1">
      <c r="A1157" s="10" t="s">
        <v>112</v>
      </c>
      <c r="B1157" s="34" t="str">
        <f>_xlfn.LET(_xlpm.inp,$B$1156,_xlpm.nInp,_xlfn.LET(_xlpm.raw,UPPER(TRIM($B$1156)),_xlpm.clean,SUBSTITUTE(SUBSTITUTE(SUBSTITUTE(SUBSTITUTE(SUBSTITUTE(_xlpm.raw,"，",","),"、",","),"；",","),"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57" s="19"/>
      <c r="D1157" s="6"/>
      <c r="E1157" s="6"/>
      <c r="F1157" s="6">
        <v>789</v>
      </c>
      <c r="G1157" s="6"/>
      <c r="H1157" s="6"/>
    </row>
    <row r="1158" spans="1:8" ht="18.75" customHeight="1">
      <c r="A1158" s="10" t="s">
        <v>113</v>
      </c>
      <c r="B1158" s="35" t="str">
        <f>_xlfn.LET(_xlpm.inp,$B$1156,_xlpm.nStd,_xlfn.LET(_xlpm.raw,UPPER(TRIM($G$1148)),_xlpm.clean,SUBSTITUTE(SUBSTITUTE(SUBSTITUTE(SUBSTITUTE(SUBSTITUTE(_xlpm.raw,"，",","),"、",","),"；",","),"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58" s="18"/>
      <c r="D1158" s="6"/>
      <c r="E1158" s="6"/>
      <c r="F1158" s="6">
        <v>789</v>
      </c>
      <c r="G1158" s="6"/>
      <c r="H1158" s="6"/>
    </row>
    <row r="1159" spans="1:8" ht="18.75" customHeight="1">
      <c r="A1159" s="37" t="s">
        <v>114</v>
      </c>
      <c r="B1159" s="52" t="str">
        <f>_xlfn.LET(_xlpm.inp,$B$1156,_xlpm.p,$H$1148,IF(OR(LEN(TRIM(_xlpm.inp))=0,LEN(TRIM(_xlpm.p))=0,_xlpm.p=0),"",_xlpm.p))</f>
        <v/>
      </c>
      <c r="C1159" s="53"/>
      <c r="D1159" s="6"/>
      <c r="E1159" s="6"/>
      <c r="F1159" s="6">
        <v>789</v>
      </c>
      <c r="G1159" s="6"/>
      <c r="H1159" s="6"/>
    </row>
    <row r="1160" spans="1:8" ht="18.75" customHeight="1" thickBot="1">
      <c r="A1160" s="12"/>
      <c r="B1160" s="54"/>
      <c r="C1160" s="55"/>
      <c r="D1160" s="6"/>
      <c r="E1160" s="6"/>
      <c r="F1160" s="6">
        <v>789</v>
      </c>
      <c r="G1160" s="6"/>
      <c r="H1160" s="6"/>
    </row>
    <row r="1161" spans="1:8" ht="58.5" customHeight="1" thickTop="1" thickBot="1">
      <c r="A1161" s="8" t="s">
        <v>4644</v>
      </c>
      <c r="B1161" s="56" t="s">
        <v>4964</v>
      </c>
      <c r="C1161" s="73"/>
      <c r="D1161" s="6"/>
      <c r="E1161" s="6"/>
      <c r="F1161" s="6">
        <v>790</v>
      </c>
      <c r="G1161" s="6" t="s">
        <v>27</v>
      </c>
      <c r="H1161" s="6" t="s">
        <v>4969</v>
      </c>
    </row>
    <row r="1162" spans="1:8" ht="18.75" customHeight="1">
      <c r="A1162" s="9"/>
      <c r="B1162" s="74"/>
      <c r="C1162" s="75"/>
      <c r="D1162" s="6"/>
      <c r="E1162" s="6"/>
      <c r="F1162" s="6">
        <v>790</v>
      </c>
      <c r="G1162" s="6"/>
      <c r="H1162" s="6"/>
    </row>
    <row r="1163" spans="1:8" ht="18.75" customHeight="1">
      <c r="A1163" s="10" t="s">
        <v>107</v>
      </c>
      <c r="B1163" s="64" t="s">
        <v>4965</v>
      </c>
      <c r="C1163" s="65"/>
      <c r="D1163" s="6"/>
      <c r="E1163" s="6"/>
      <c r="F1163" s="6">
        <v>790</v>
      </c>
      <c r="G1163" s="6"/>
      <c r="H1163" s="6"/>
    </row>
    <row r="1164" spans="1:8" ht="18.75" customHeight="1">
      <c r="A1164" s="10" t="s">
        <v>108</v>
      </c>
      <c r="B1164" s="64" t="s">
        <v>4966</v>
      </c>
      <c r="C1164" s="65"/>
      <c r="D1164" s="6"/>
      <c r="E1164" s="6"/>
      <c r="F1164" s="6">
        <v>790</v>
      </c>
      <c r="G1164" s="6"/>
      <c r="H1164" s="6"/>
    </row>
    <row r="1165" spans="1:8" ht="18.75" customHeight="1">
      <c r="A1165" s="10" t="s">
        <v>109</v>
      </c>
      <c r="B1165" s="64" t="s">
        <v>4967</v>
      </c>
      <c r="C1165" s="65"/>
      <c r="D1165" s="6"/>
      <c r="E1165" s="6"/>
      <c r="F1165" s="6">
        <v>790</v>
      </c>
      <c r="G1165" s="6"/>
      <c r="H1165" s="6"/>
    </row>
    <row r="1166" spans="1:8" ht="18.75" customHeight="1">
      <c r="A1166" s="10" t="s">
        <v>110</v>
      </c>
      <c r="B1166" s="64" t="s">
        <v>4968</v>
      </c>
      <c r="C1166" s="65"/>
      <c r="D1166" s="6"/>
      <c r="E1166" s="6"/>
      <c r="F1166" s="6">
        <v>790</v>
      </c>
      <c r="G1166" s="6"/>
      <c r="H1166" s="6"/>
    </row>
    <row r="1167" spans="1:8" ht="18.75" customHeight="1">
      <c r="A1167" s="10"/>
      <c r="B1167" s="62"/>
      <c r="C1167" s="63"/>
      <c r="D1167" s="6"/>
      <c r="E1167" s="6"/>
      <c r="F1167" s="6">
        <v>790</v>
      </c>
      <c r="G1167" s="6"/>
      <c r="H1167" s="6"/>
    </row>
    <row r="1168" spans="1:8" ht="18.75" customHeight="1" thickBot="1">
      <c r="A1168" s="10"/>
      <c r="B1168" s="66"/>
      <c r="C1168" s="67"/>
      <c r="D1168" s="6"/>
      <c r="E1168" s="6"/>
      <c r="F1168" s="6">
        <v>790</v>
      </c>
      <c r="G1168" s="6"/>
      <c r="H1168" s="6"/>
    </row>
    <row r="1169" spans="1:8" ht="18.75" customHeight="1" thickBot="1">
      <c r="A1169" s="11" t="s">
        <v>111</v>
      </c>
      <c r="B1169" s="25"/>
      <c r="C1169" s="7"/>
      <c r="D1169" s="6"/>
      <c r="E1169" s="6"/>
      <c r="F1169" s="6">
        <v>790</v>
      </c>
      <c r="G1169" s="6"/>
      <c r="H1169" s="6"/>
    </row>
    <row r="1170" spans="1:8" ht="18.75" customHeight="1">
      <c r="A1170" s="10" t="s">
        <v>112</v>
      </c>
      <c r="B1170" s="34" t="str">
        <f>_xlfn.LET(_xlpm.inp,$B$1169,_xlpm.nInp,_xlfn.LET(_xlpm.raw,UPPER(TRIM($B$1169)),_xlpm.clean,SUBSTITUTE(SUBSTITUTE(SUBSTITUTE(SUBSTITUTE(SUBSTITUTE(_xlpm.raw,"，",","),"、",","),"；",","),"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0" s="19"/>
      <c r="D1170" s="6"/>
      <c r="E1170" s="6"/>
      <c r="F1170" s="6">
        <v>790</v>
      </c>
      <c r="G1170" s="6"/>
      <c r="H1170" s="6"/>
    </row>
    <row r="1171" spans="1:8" ht="18.75" customHeight="1">
      <c r="A1171" s="10" t="s">
        <v>113</v>
      </c>
      <c r="B1171" s="35" t="str">
        <f>_xlfn.LET(_xlpm.inp,$B$1169,_xlpm.nStd,_xlfn.LET(_xlpm.raw,UPPER(TRIM($G$1161)),_xlpm.clean,SUBSTITUTE(SUBSTITUTE(SUBSTITUTE(SUBSTITUTE(SUBSTITUTE(_xlpm.raw,"，",","),"、",","),"；",","),"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71" s="18"/>
      <c r="D1171" s="6"/>
      <c r="E1171" s="6"/>
      <c r="F1171" s="6">
        <v>790</v>
      </c>
      <c r="G1171" s="6"/>
      <c r="H1171" s="6"/>
    </row>
    <row r="1172" spans="1:8" ht="18.75" customHeight="1">
      <c r="A1172" s="37" t="s">
        <v>114</v>
      </c>
      <c r="B1172" s="52" t="str">
        <f>_xlfn.LET(_xlpm.inp,$B$1169,_xlpm.p,$H$1161,IF(OR(LEN(TRIM(_xlpm.inp))=0,LEN(TRIM(_xlpm.p))=0,_xlpm.p=0),"",_xlpm.p))</f>
        <v/>
      </c>
      <c r="C1172" s="53"/>
      <c r="D1172" s="6"/>
      <c r="E1172" s="6"/>
      <c r="F1172" s="6">
        <v>790</v>
      </c>
      <c r="G1172" s="6"/>
      <c r="H1172" s="6"/>
    </row>
    <row r="1173" spans="1:8" ht="18.75" customHeight="1" thickBot="1">
      <c r="A1173" s="12"/>
      <c r="B1173" s="54"/>
      <c r="C1173" s="55"/>
      <c r="D1173" s="6"/>
      <c r="E1173" s="6"/>
      <c r="F1173" s="6">
        <v>790</v>
      </c>
      <c r="G1173" s="6"/>
      <c r="H1173" s="6"/>
    </row>
    <row r="1174" spans="1:8" ht="58.5" customHeight="1" thickTop="1" thickBot="1">
      <c r="A1174" s="8" t="s">
        <v>4645</v>
      </c>
      <c r="B1174" s="56" t="s">
        <v>4970</v>
      </c>
      <c r="C1174" s="73"/>
      <c r="D1174" s="6"/>
      <c r="E1174" s="6"/>
      <c r="F1174" s="6">
        <v>791</v>
      </c>
      <c r="G1174" s="6" t="s">
        <v>26</v>
      </c>
      <c r="H1174" s="6" t="s">
        <v>4975</v>
      </c>
    </row>
    <row r="1175" spans="1:8" ht="18.75" customHeight="1">
      <c r="A1175" s="9"/>
      <c r="B1175" s="74"/>
      <c r="C1175" s="75"/>
      <c r="D1175" s="6"/>
      <c r="E1175" s="6"/>
      <c r="F1175" s="6">
        <v>791</v>
      </c>
      <c r="G1175" s="6"/>
      <c r="H1175" s="6"/>
    </row>
    <row r="1176" spans="1:8" ht="18.75" customHeight="1">
      <c r="A1176" s="10" t="s">
        <v>107</v>
      </c>
      <c r="B1176" s="64" t="s">
        <v>4971</v>
      </c>
      <c r="C1176" s="65"/>
      <c r="D1176" s="6"/>
      <c r="E1176" s="6"/>
      <c r="F1176" s="6">
        <v>791</v>
      </c>
      <c r="G1176" s="6"/>
      <c r="H1176" s="6"/>
    </row>
    <row r="1177" spans="1:8" ht="18.75" customHeight="1">
      <c r="A1177" s="10" t="s">
        <v>108</v>
      </c>
      <c r="B1177" s="64" t="s">
        <v>4972</v>
      </c>
      <c r="C1177" s="65"/>
      <c r="D1177" s="6"/>
      <c r="E1177" s="6"/>
      <c r="F1177" s="6">
        <v>791</v>
      </c>
      <c r="G1177" s="6"/>
      <c r="H1177" s="6"/>
    </row>
    <row r="1178" spans="1:8" ht="18.75" customHeight="1">
      <c r="A1178" s="10" t="s">
        <v>109</v>
      </c>
      <c r="B1178" s="64" t="s">
        <v>4973</v>
      </c>
      <c r="C1178" s="65"/>
      <c r="D1178" s="6"/>
      <c r="E1178" s="6"/>
      <c r="F1178" s="6">
        <v>791</v>
      </c>
      <c r="G1178" s="6"/>
      <c r="H1178" s="6"/>
    </row>
    <row r="1179" spans="1:8" ht="18.75" customHeight="1">
      <c r="A1179" s="10" t="s">
        <v>110</v>
      </c>
      <c r="B1179" s="64" t="s">
        <v>4974</v>
      </c>
      <c r="C1179" s="65"/>
      <c r="D1179" s="6"/>
      <c r="E1179" s="6"/>
      <c r="F1179" s="6">
        <v>791</v>
      </c>
      <c r="G1179" s="6"/>
      <c r="H1179" s="6"/>
    </row>
    <row r="1180" spans="1:8" ht="18.75" customHeight="1">
      <c r="A1180" s="10"/>
      <c r="B1180" s="62"/>
      <c r="C1180" s="63"/>
      <c r="D1180" s="6"/>
      <c r="E1180" s="6"/>
      <c r="F1180" s="6">
        <v>791</v>
      </c>
      <c r="G1180" s="6"/>
      <c r="H1180" s="6"/>
    </row>
    <row r="1181" spans="1:8" ht="18.75" customHeight="1" thickBot="1">
      <c r="A1181" s="10"/>
      <c r="B1181" s="66"/>
      <c r="C1181" s="67"/>
      <c r="D1181" s="6"/>
      <c r="E1181" s="6"/>
      <c r="F1181" s="6">
        <v>791</v>
      </c>
      <c r="G1181" s="6"/>
      <c r="H1181" s="6"/>
    </row>
    <row r="1182" spans="1:8" ht="18.75" customHeight="1" thickBot="1">
      <c r="A1182" s="11" t="s">
        <v>111</v>
      </c>
      <c r="B1182" s="25"/>
      <c r="C1182" s="7"/>
      <c r="D1182" s="6"/>
      <c r="E1182" s="6"/>
      <c r="F1182" s="6">
        <v>791</v>
      </c>
      <c r="G1182" s="6"/>
      <c r="H1182" s="6"/>
    </row>
    <row r="1183" spans="1:8" ht="18.75" customHeight="1">
      <c r="A1183" s="10" t="s">
        <v>112</v>
      </c>
      <c r="B1183" s="34" t="str">
        <f>_xlfn.LET(_xlpm.inp,$B$1182,_xlpm.nInp,_xlfn.LET(_xlpm.raw,UPPER(TRIM($B$1182)),_xlpm.clean,SUBSTITUTE(SUBSTITUTE(SUBSTITUTE(SUBSTITUTE(SUBSTITUTE(_xlpm.raw,"，",","),"、",","),"；",","),"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83" s="19"/>
      <c r="D1183" s="6"/>
      <c r="E1183" s="6"/>
      <c r="F1183" s="6">
        <v>791</v>
      </c>
      <c r="G1183" s="6"/>
      <c r="H1183" s="6"/>
    </row>
    <row r="1184" spans="1:8" ht="18.75" customHeight="1">
      <c r="A1184" s="10" t="s">
        <v>113</v>
      </c>
      <c r="B1184" s="35" t="str">
        <f>_xlfn.LET(_xlpm.inp,$B$1182,_xlpm.nStd,_xlfn.LET(_xlpm.raw,UPPER(TRIM($G$1174)),_xlpm.clean,SUBSTITUTE(SUBSTITUTE(SUBSTITUTE(SUBSTITUTE(SUBSTITUTE(_xlpm.raw,"，",","),"、",","),"；",","),"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4" s="18"/>
      <c r="D1184" s="6"/>
      <c r="E1184" s="6"/>
      <c r="F1184" s="6">
        <v>791</v>
      </c>
      <c r="G1184" s="6"/>
      <c r="H1184" s="6"/>
    </row>
    <row r="1185" spans="1:8" ht="18.75" customHeight="1">
      <c r="A1185" s="37" t="s">
        <v>114</v>
      </c>
      <c r="B1185" s="52" t="str">
        <f>_xlfn.LET(_xlpm.inp,$B$1182,_xlpm.p,$H$1174,IF(OR(LEN(TRIM(_xlpm.inp))=0,LEN(TRIM(_xlpm.p))=0,_xlpm.p=0),"",_xlpm.p))</f>
        <v/>
      </c>
      <c r="C1185" s="53"/>
      <c r="D1185" s="6"/>
      <c r="E1185" s="6"/>
      <c r="F1185" s="6">
        <v>791</v>
      </c>
      <c r="G1185" s="6"/>
      <c r="H1185" s="6"/>
    </row>
    <row r="1186" spans="1:8" ht="18.75" customHeight="1" thickBot="1">
      <c r="A1186" s="12"/>
      <c r="B1186" s="54"/>
      <c r="C1186" s="55"/>
      <c r="D1186" s="6"/>
      <c r="E1186" s="6"/>
      <c r="F1186" s="6">
        <v>791</v>
      </c>
      <c r="G1186" s="6"/>
      <c r="H1186" s="6"/>
    </row>
    <row r="1187" spans="1:8" ht="58.5" customHeight="1" thickTop="1" thickBot="1">
      <c r="A1187" s="8" t="s">
        <v>4646</v>
      </c>
      <c r="B1187" s="56" t="s">
        <v>4976</v>
      </c>
      <c r="C1187" s="73"/>
      <c r="D1187" s="6"/>
      <c r="E1187" s="6"/>
      <c r="F1187" s="6">
        <v>792</v>
      </c>
      <c r="G1187" s="6" t="s">
        <v>27</v>
      </c>
      <c r="H1187" s="6" t="s">
        <v>4982</v>
      </c>
    </row>
    <row r="1188" spans="1:8" ht="18.75" customHeight="1">
      <c r="A1188" s="9"/>
      <c r="B1188" s="74"/>
      <c r="C1188" s="75"/>
      <c r="D1188" s="6"/>
      <c r="E1188" s="6"/>
      <c r="F1188" s="6">
        <v>792</v>
      </c>
      <c r="G1188" s="6"/>
      <c r="H1188" s="6"/>
    </row>
    <row r="1189" spans="1:8" ht="18.75" customHeight="1">
      <c r="A1189" s="10" t="s">
        <v>107</v>
      </c>
      <c r="B1189" s="64" t="s">
        <v>4977</v>
      </c>
      <c r="C1189" s="65"/>
      <c r="D1189" s="6"/>
      <c r="E1189" s="6"/>
      <c r="F1189" s="6">
        <v>792</v>
      </c>
      <c r="G1189" s="6"/>
      <c r="H1189" s="6"/>
    </row>
    <row r="1190" spans="1:8" ht="18.75" customHeight="1">
      <c r="A1190" s="10" t="s">
        <v>108</v>
      </c>
      <c r="B1190" s="64" t="s">
        <v>4978</v>
      </c>
      <c r="C1190" s="65"/>
      <c r="D1190" s="6"/>
      <c r="E1190" s="6"/>
      <c r="F1190" s="6">
        <v>792</v>
      </c>
      <c r="G1190" s="6"/>
      <c r="H1190" s="6"/>
    </row>
    <row r="1191" spans="1:8" ht="18.75" customHeight="1">
      <c r="A1191" s="10" t="s">
        <v>109</v>
      </c>
      <c r="B1191" s="64" t="s">
        <v>4979</v>
      </c>
      <c r="C1191" s="65"/>
      <c r="D1191" s="6"/>
      <c r="E1191" s="6"/>
      <c r="F1191" s="6">
        <v>792</v>
      </c>
      <c r="G1191" s="6"/>
      <c r="H1191" s="6"/>
    </row>
    <row r="1192" spans="1:8" ht="18.75" customHeight="1">
      <c r="A1192" s="10" t="s">
        <v>110</v>
      </c>
      <c r="B1192" s="64" t="s">
        <v>4980</v>
      </c>
      <c r="C1192" s="65"/>
      <c r="D1192" s="6"/>
      <c r="E1192" s="6"/>
      <c r="F1192" s="6">
        <v>792</v>
      </c>
      <c r="G1192" s="6"/>
      <c r="H1192" s="6"/>
    </row>
    <row r="1193" spans="1:8" ht="18.75" customHeight="1">
      <c r="A1193" s="10"/>
      <c r="B1193" s="62"/>
      <c r="C1193" s="63"/>
      <c r="D1193" s="6"/>
      <c r="E1193" s="6"/>
      <c r="F1193" s="6">
        <v>792</v>
      </c>
      <c r="G1193" s="6"/>
      <c r="H1193" s="6"/>
    </row>
    <row r="1194" spans="1:8" ht="18.75" customHeight="1" thickBot="1">
      <c r="A1194" s="10"/>
      <c r="B1194" s="66"/>
      <c r="C1194" s="67"/>
      <c r="D1194" s="6"/>
      <c r="E1194" s="6"/>
      <c r="F1194" s="6">
        <v>792</v>
      </c>
      <c r="G1194" s="6"/>
      <c r="H1194" s="6"/>
    </row>
    <row r="1195" spans="1:8" ht="18.75" customHeight="1" thickBot="1">
      <c r="A1195" s="11" t="s">
        <v>111</v>
      </c>
      <c r="B1195" s="25"/>
      <c r="C1195" s="7"/>
      <c r="D1195" s="6"/>
      <c r="E1195" s="6"/>
      <c r="F1195" s="6">
        <v>792</v>
      </c>
      <c r="G1195" s="6"/>
      <c r="H1195" s="6"/>
    </row>
    <row r="1196" spans="1:8" ht="18.75" customHeight="1">
      <c r="A1196" s="10" t="s">
        <v>112</v>
      </c>
      <c r="B1196" s="34" t="str">
        <f>_xlfn.LET(_xlpm.inp,$B$1195,_xlpm.nInp,_xlfn.LET(_xlpm.raw,UPPER(TRIM($B$1195)),_xlpm.clean,SUBSTITUTE(SUBSTITUTE(SUBSTITUTE(SUBSTITUTE(SUBSTITUTE(_xlpm.raw,"，",","),"、",","),"；",","),"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96" s="19"/>
      <c r="D1196" s="6"/>
      <c r="E1196" s="6"/>
      <c r="F1196" s="6">
        <v>792</v>
      </c>
      <c r="G1196" s="6"/>
      <c r="H1196" s="6"/>
    </row>
    <row r="1197" spans="1:8" ht="18.75" customHeight="1">
      <c r="A1197" s="10" t="s">
        <v>113</v>
      </c>
      <c r="B1197" s="35" t="str">
        <f>_xlfn.LET(_xlpm.inp,$B$1195,_xlpm.nStd,_xlfn.LET(_xlpm.raw,UPPER(TRIM($G$1187)),_xlpm.clean,SUBSTITUTE(SUBSTITUTE(SUBSTITUTE(SUBSTITUTE(SUBSTITUTE(_xlpm.raw,"，",","),"、",","),"；",","),"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97" s="18"/>
      <c r="D1197" s="6"/>
      <c r="E1197" s="6"/>
      <c r="F1197" s="6">
        <v>792</v>
      </c>
      <c r="G1197" s="6"/>
      <c r="H1197" s="6"/>
    </row>
    <row r="1198" spans="1:8" ht="18.75" customHeight="1">
      <c r="A1198" s="37" t="s">
        <v>114</v>
      </c>
      <c r="B1198" s="52" t="str">
        <f>_xlfn.LET(_xlpm.inp,$B$1195,_xlpm.p,$H$1187,IF(OR(LEN(TRIM(_xlpm.inp))=0,LEN(TRIM(_xlpm.p))=0,_xlpm.p=0),"",_xlpm.p))</f>
        <v/>
      </c>
      <c r="C1198" s="53"/>
      <c r="D1198" s="6"/>
      <c r="E1198" s="6"/>
      <c r="F1198" s="6">
        <v>792</v>
      </c>
      <c r="G1198" s="6"/>
      <c r="H1198" s="6"/>
    </row>
    <row r="1199" spans="1:8" ht="18.75" customHeight="1" thickBot="1">
      <c r="A1199" s="12"/>
      <c r="B1199" s="54"/>
      <c r="C1199" s="55"/>
      <c r="D1199" s="6"/>
      <c r="E1199" s="6"/>
      <c r="F1199" s="6">
        <v>792</v>
      </c>
      <c r="G1199" s="6"/>
      <c r="H1199" s="6"/>
    </row>
    <row r="1200" spans="1:8" ht="58.5" customHeight="1" thickTop="1" thickBot="1">
      <c r="A1200" s="8" t="s">
        <v>4647</v>
      </c>
      <c r="B1200" s="56" t="s">
        <v>4983</v>
      </c>
      <c r="C1200" s="73"/>
      <c r="D1200" s="6"/>
      <c r="E1200" s="6"/>
      <c r="F1200" s="6">
        <v>793</v>
      </c>
      <c r="G1200" s="6" t="s">
        <v>28</v>
      </c>
      <c r="H1200" s="6" t="s">
        <v>4988</v>
      </c>
    </row>
    <row r="1201" spans="1:8" ht="18.75" customHeight="1">
      <c r="A1201" s="9"/>
      <c r="B1201" s="74"/>
      <c r="C1201" s="75"/>
      <c r="D1201" s="6"/>
      <c r="E1201" s="6"/>
      <c r="F1201" s="6">
        <v>793</v>
      </c>
      <c r="G1201" s="6"/>
      <c r="H1201" s="6"/>
    </row>
    <row r="1202" spans="1:8" ht="18.75" customHeight="1">
      <c r="A1202" s="10" t="s">
        <v>107</v>
      </c>
      <c r="B1202" s="64" t="s">
        <v>4984</v>
      </c>
      <c r="C1202" s="65"/>
      <c r="D1202" s="6"/>
      <c r="E1202" s="6"/>
      <c r="F1202" s="6">
        <v>793</v>
      </c>
      <c r="G1202" s="6"/>
      <c r="H1202" s="6"/>
    </row>
    <row r="1203" spans="1:8" ht="18.75" customHeight="1">
      <c r="A1203" s="10" t="s">
        <v>108</v>
      </c>
      <c r="B1203" s="64" t="s">
        <v>4985</v>
      </c>
      <c r="C1203" s="65"/>
      <c r="D1203" s="6"/>
      <c r="E1203" s="6"/>
      <c r="F1203" s="6">
        <v>793</v>
      </c>
      <c r="G1203" s="6"/>
      <c r="H1203" s="6"/>
    </row>
    <row r="1204" spans="1:8" ht="18.75" customHeight="1">
      <c r="A1204" s="10" t="s">
        <v>109</v>
      </c>
      <c r="B1204" s="64" t="s">
        <v>4986</v>
      </c>
      <c r="C1204" s="65"/>
      <c r="D1204" s="6"/>
      <c r="E1204" s="6"/>
      <c r="F1204" s="6">
        <v>793</v>
      </c>
      <c r="G1204" s="6"/>
      <c r="H1204" s="6"/>
    </row>
    <row r="1205" spans="1:8" ht="18.75" customHeight="1">
      <c r="A1205" s="10" t="s">
        <v>110</v>
      </c>
      <c r="B1205" s="64" t="s">
        <v>4987</v>
      </c>
      <c r="C1205" s="65"/>
      <c r="D1205" s="6"/>
      <c r="E1205" s="6"/>
      <c r="F1205" s="6">
        <v>793</v>
      </c>
      <c r="G1205" s="6"/>
      <c r="H1205" s="6"/>
    </row>
    <row r="1206" spans="1:8" ht="18.75" customHeight="1">
      <c r="A1206" s="10"/>
      <c r="B1206" s="62"/>
      <c r="C1206" s="63"/>
      <c r="D1206" s="6"/>
      <c r="E1206" s="6"/>
      <c r="F1206" s="6">
        <v>793</v>
      </c>
      <c r="G1206" s="6"/>
      <c r="H1206" s="6"/>
    </row>
    <row r="1207" spans="1:8" ht="18.75" customHeight="1" thickBot="1">
      <c r="A1207" s="10"/>
      <c r="B1207" s="66"/>
      <c r="C1207" s="67"/>
      <c r="D1207" s="6"/>
      <c r="E1207" s="6"/>
      <c r="F1207" s="6">
        <v>793</v>
      </c>
      <c r="G1207" s="6"/>
      <c r="H1207" s="6"/>
    </row>
    <row r="1208" spans="1:8" ht="18.75" customHeight="1" thickBot="1">
      <c r="A1208" s="11" t="s">
        <v>111</v>
      </c>
      <c r="B1208" s="25"/>
      <c r="C1208" s="7"/>
      <c r="D1208" s="6"/>
      <c r="E1208" s="6"/>
      <c r="F1208" s="6">
        <v>793</v>
      </c>
      <c r="G1208" s="6"/>
      <c r="H1208" s="6"/>
    </row>
    <row r="1209" spans="1:8" ht="18.75" customHeight="1">
      <c r="A1209" s="10" t="s">
        <v>112</v>
      </c>
      <c r="B1209" s="34" t="str">
        <f>_xlfn.LET(_xlpm.inp,$B$1208,_xlpm.nInp,_xlfn.LET(_xlpm.raw,UPPER(TRIM($B$1208)),_xlpm.clean,SUBSTITUTE(SUBSTITUTE(SUBSTITUTE(SUBSTITUTE(SUBSTITUTE(_xlpm.raw,"，",","),"、",","),"；",","),"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09" s="19"/>
      <c r="D1209" s="6"/>
      <c r="E1209" s="6"/>
      <c r="F1209" s="6">
        <v>793</v>
      </c>
      <c r="G1209" s="6"/>
      <c r="H1209" s="6"/>
    </row>
    <row r="1210" spans="1:8" ht="18.75" customHeight="1">
      <c r="A1210" s="10" t="s">
        <v>113</v>
      </c>
      <c r="B1210" s="35" t="str">
        <f>_xlfn.LET(_xlpm.inp,$B$1208,_xlpm.nStd,_xlfn.LET(_xlpm.raw,UPPER(TRIM($G$1200)),_xlpm.clean,SUBSTITUTE(SUBSTITUTE(SUBSTITUTE(SUBSTITUTE(SUBSTITUTE(_xlpm.raw,"，",","),"、",","),"；",","),"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10" s="18"/>
      <c r="D1210" s="6"/>
      <c r="E1210" s="6"/>
      <c r="F1210" s="6">
        <v>793</v>
      </c>
      <c r="G1210" s="6"/>
      <c r="H1210" s="6"/>
    </row>
    <row r="1211" spans="1:8" ht="18.75" customHeight="1">
      <c r="A1211" s="37" t="s">
        <v>114</v>
      </c>
      <c r="B1211" s="52" t="str">
        <f>_xlfn.LET(_xlpm.inp,$B$1208,_xlpm.p,$H$1200,IF(OR(LEN(TRIM(_xlpm.inp))=0,LEN(TRIM(_xlpm.p))=0,_xlpm.p=0),"",_xlpm.p))</f>
        <v/>
      </c>
      <c r="C1211" s="53"/>
      <c r="D1211" s="6"/>
      <c r="E1211" s="6"/>
      <c r="F1211" s="6">
        <v>793</v>
      </c>
      <c r="G1211" s="6"/>
      <c r="H1211" s="6"/>
    </row>
    <row r="1212" spans="1:8" ht="18.75" customHeight="1" thickBot="1">
      <c r="A1212" s="12"/>
      <c r="B1212" s="54"/>
      <c r="C1212" s="55"/>
      <c r="D1212" s="6"/>
      <c r="E1212" s="6"/>
      <c r="F1212" s="6">
        <v>793</v>
      </c>
      <c r="G1212" s="6"/>
      <c r="H1212" s="6"/>
    </row>
    <row r="1213" spans="1:8" ht="58.5" customHeight="1" thickTop="1" thickBot="1">
      <c r="A1213" s="8" t="s">
        <v>4648</v>
      </c>
      <c r="B1213" s="56" t="s">
        <v>4989</v>
      </c>
      <c r="C1213" s="73"/>
      <c r="D1213" s="6"/>
      <c r="E1213" s="6"/>
      <c r="F1213" s="6">
        <v>794</v>
      </c>
      <c r="G1213" s="6" t="s">
        <v>30</v>
      </c>
      <c r="H1213" s="6" t="s">
        <v>4996</v>
      </c>
    </row>
    <row r="1214" spans="1:8" ht="18.75" customHeight="1">
      <c r="A1214" s="9"/>
      <c r="B1214" s="74"/>
      <c r="C1214" s="75"/>
      <c r="D1214" s="6"/>
      <c r="E1214" s="6"/>
      <c r="F1214" s="6">
        <v>794</v>
      </c>
      <c r="G1214" s="6"/>
      <c r="H1214" s="6"/>
    </row>
    <row r="1215" spans="1:8" ht="18.75" customHeight="1">
      <c r="A1215" s="10" t="s">
        <v>107</v>
      </c>
      <c r="B1215" s="64" t="s">
        <v>4990</v>
      </c>
      <c r="C1215" s="65"/>
      <c r="D1215" s="6"/>
      <c r="E1215" s="6"/>
      <c r="F1215" s="6">
        <v>794</v>
      </c>
      <c r="G1215" s="6"/>
      <c r="H1215" s="6"/>
    </row>
    <row r="1216" spans="1:8" ht="18.75" customHeight="1">
      <c r="A1216" s="10" t="s">
        <v>108</v>
      </c>
      <c r="B1216" s="64" t="s">
        <v>4992</v>
      </c>
      <c r="C1216" s="65"/>
      <c r="D1216" s="6"/>
      <c r="E1216" s="6"/>
      <c r="F1216" s="6">
        <v>794</v>
      </c>
      <c r="G1216" s="6"/>
      <c r="H1216" s="6"/>
    </row>
    <row r="1217" spans="1:8" ht="18.75" customHeight="1">
      <c r="A1217" s="10" t="s">
        <v>109</v>
      </c>
      <c r="B1217" s="64" t="s">
        <v>4993</v>
      </c>
      <c r="C1217" s="65"/>
      <c r="D1217" s="6"/>
      <c r="E1217" s="6"/>
      <c r="F1217" s="6">
        <v>794</v>
      </c>
      <c r="G1217" s="6"/>
      <c r="H1217" s="6"/>
    </row>
    <row r="1218" spans="1:8" ht="18.75" customHeight="1">
      <c r="A1218" s="10" t="s">
        <v>110</v>
      </c>
      <c r="B1218" s="64" t="s">
        <v>4994</v>
      </c>
      <c r="C1218" s="65"/>
      <c r="D1218" s="6"/>
      <c r="E1218" s="6"/>
      <c r="F1218" s="6">
        <v>794</v>
      </c>
      <c r="G1218" s="6"/>
      <c r="H1218" s="6"/>
    </row>
    <row r="1219" spans="1:8" ht="18.75" customHeight="1">
      <c r="A1219" s="10" t="s">
        <v>128</v>
      </c>
      <c r="B1219" s="62" t="s">
        <v>4995</v>
      </c>
      <c r="C1219" s="63"/>
      <c r="D1219" s="6"/>
      <c r="E1219" s="6"/>
      <c r="F1219" s="6">
        <v>794</v>
      </c>
      <c r="G1219" s="6"/>
      <c r="H1219" s="6"/>
    </row>
    <row r="1220" spans="1:8" ht="18.75" customHeight="1" thickBot="1">
      <c r="A1220" s="10"/>
      <c r="B1220" s="66"/>
      <c r="C1220" s="67"/>
      <c r="D1220" s="6"/>
      <c r="E1220" s="6"/>
      <c r="F1220" s="6">
        <v>794</v>
      </c>
      <c r="G1220" s="6"/>
      <c r="H1220" s="6"/>
    </row>
    <row r="1221" spans="1:8" ht="18.75" customHeight="1" thickBot="1">
      <c r="A1221" s="11" t="s">
        <v>111</v>
      </c>
      <c r="B1221" s="25"/>
      <c r="C1221" s="7"/>
      <c r="D1221" s="6"/>
      <c r="E1221" s="6"/>
      <c r="F1221" s="6">
        <v>794</v>
      </c>
      <c r="G1221" s="6"/>
      <c r="H1221" s="6"/>
    </row>
    <row r="1222" spans="1:8" ht="18.75" customHeight="1">
      <c r="A1222" s="10" t="s">
        <v>112</v>
      </c>
      <c r="B1222" s="34" t="str">
        <f>_xlfn.LET(_xlpm.inp,$B$1221,_xlpm.nInp,_xlfn.LET(_xlpm.raw,UPPER(TRIM($B$1221)),_xlpm.clean,SUBSTITUTE(SUBSTITUTE(SUBSTITUTE(SUBSTITUTE(SUBSTITUTE(_xlpm.raw,"，",","),"、",","),"；",","),"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22" s="19"/>
      <c r="D1222" s="6"/>
      <c r="E1222" s="6"/>
      <c r="F1222" s="6">
        <v>794</v>
      </c>
      <c r="G1222" s="6"/>
      <c r="H1222" s="6"/>
    </row>
    <row r="1223" spans="1:8" ht="18.75" customHeight="1">
      <c r="A1223" s="10" t="s">
        <v>113</v>
      </c>
      <c r="B1223" s="35" t="str">
        <f>_xlfn.LET(_xlpm.inp,$B$1221,_xlpm.nStd,_xlfn.LET(_xlpm.raw,UPPER(TRIM($G$1213)),_xlpm.clean,SUBSTITUTE(SUBSTITUTE(SUBSTITUTE(SUBSTITUTE(SUBSTITUTE(_xlpm.raw,"，",","),"、",","),"；",","),"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23" s="18"/>
      <c r="D1223" s="6"/>
      <c r="E1223" s="6"/>
      <c r="F1223" s="6">
        <v>794</v>
      </c>
      <c r="G1223" s="6"/>
      <c r="H1223" s="6"/>
    </row>
    <row r="1224" spans="1:8" ht="18.75" customHeight="1">
      <c r="A1224" s="37" t="s">
        <v>114</v>
      </c>
      <c r="B1224" s="52" t="str">
        <f>_xlfn.LET(_xlpm.inp,$B$1221,_xlpm.p,$H$1213,IF(OR(LEN(TRIM(_xlpm.inp))=0,LEN(TRIM(_xlpm.p))=0,_xlpm.p=0),"",_xlpm.p))</f>
        <v/>
      </c>
      <c r="C1224" s="53"/>
      <c r="D1224" s="6"/>
      <c r="E1224" s="6"/>
      <c r="F1224" s="6">
        <v>794</v>
      </c>
      <c r="G1224" s="6"/>
      <c r="H1224" s="6"/>
    </row>
    <row r="1225" spans="1:8" ht="18.75" customHeight="1" thickBot="1">
      <c r="A1225" s="12"/>
      <c r="B1225" s="54"/>
      <c r="C1225" s="55"/>
      <c r="D1225" s="6"/>
      <c r="E1225" s="6"/>
      <c r="F1225" s="6">
        <v>794</v>
      </c>
      <c r="G1225" s="6"/>
      <c r="H1225" s="6"/>
    </row>
    <row r="1226" spans="1:8" ht="58.5" customHeight="1" thickTop="1" thickBot="1">
      <c r="A1226" s="8" t="s">
        <v>4649</v>
      </c>
      <c r="B1226" s="56" t="s">
        <v>4997</v>
      </c>
      <c r="C1226" s="73"/>
      <c r="D1226" s="6"/>
      <c r="E1226" s="6"/>
      <c r="F1226" s="6">
        <v>795</v>
      </c>
      <c r="G1226" s="6" t="s">
        <v>18</v>
      </c>
      <c r="H1226" s="6" t="s">
        <v>5002</v>
      </c>
    </row>
    <row r="1227" spans="1:8" ht="18.75" customHeight="1">
      <c r="A1227" s="9"/>
      <c r="B1227" s="74"/>
      <c r="C1227" s="75"/>
      <c r="D1227" s="6"/>
      <c r="E1227" s="6"/>
      <c r="F1227" s="6">
        <v>795</v>
      </c>
      <c r="G1227" s="6"/>
      <c r="H1227" s="6"/>
    </row>
    <row r="1228" spans="1:8" ht="18.75" customHeight="1">
      <c r="A1228" s="10" t="s">
        <v>107</v>
      </c>
      <c r="B1228" s="64" t="s">
        <v>4998</v>
      </c>
      <c r="C1228" s="65"/>
      <c r="D1228" s="6"/>
      <c r="E1228" s="6"/>
      <c r="F1228" s="6">
        <v>795</v>
      </c>
      <c r="G1228" s="6"/>
      <c r="H1228" s="6"/>
    </row>
    <row r="1229" spans="1:8" ht="18.75" customHeight="1">
      <c r="A1229" s="10" t="s">
        <v>108</v>
      </c>
      <c r="B1229" s="64" t="s">
        <v>4999</v>
      </c>
      <c r="C1229" s="65"/>
      <c r="D1229" s="6"/>
      <c r="E1229" s="6"/>
      <c r="F1229" s="6">
        <v>795</v>
      </c>
      <c r="G1229" s="6"/>
      <c r="H1229" s="6"/>
    </row>
    <row r="1230" spans="1:8" ht="18.75" customHeight="1">
      <c r="A1230" s="10" t="s">
        <v>109</v>
      </c>
      <c r="B1230" s="64" t="s">
        <v>5000</v>
      </c>
      <c r="C1230" s="65"/>
      <c r="D1230" s="6"/>
      <c r="E1230" s="6"/>
      <c r="F1230" s="6">
        <v>795</v>
      </c>
      <c r="G1230" s="6"/>
      <c r="H1230" s="6"/>
    </row>
    <row r="1231" spans="1:8" ht="18.75" customHeight="1">
      <c r="A1231" s="10" t="s">
        <v>110</v>
      </c>
      <c r="B1231" s="64" t="s">
        <v>5001</v>
      </c>
      <c r="C1231" s="65"/>
      <c r="D1231" s="6"/>
      <c r="E1231" s="6"/>
      <c r="F1231" s="6">
        <v>795</v>
      </c>
      <c r="G1231" s="6"/>
      <c r="H1231" s="6"/>
    </row>
    <row r="1232" spans="1:8" ht="18.75" customHeight="1">
      <c r="A1232" s="10"/>
      <c r="B1232" s="62"/>
      <c r="C1232" s="63"/>
      <c r="D1232" s="6"/>
      <c r="E1232" s="6"/>
      <c r="F1232" s="6">
        <v>795</v>
      </c>
      <c r="G1232" s="6"/>
      <c r="H1232" s="6"/>
    </row>
    <row r="1233" spans="1:8" ht="18.75" customHeight="1" thickBot="1">
      <c r="A1233" s="10"/>
      <c r="B1233" s="66"/>
      <c r="C1233" s="67"/>
      <c r="D1233" s="6"/>
      <c r="E1233" s="6"/>
      <c r="F1233" s="6">
        <v>795</v>
      </c>
      <c r="G1233" s="6"/>
      <c r="H1233" s="6"/>
    </row>
    <row r="1234" spans="1:8" ht="18.75" customHeight="1" thickBot="1">
      <c r="A1234" s="11" t="s">
        <v>111</v>
      </c>
      <c r="B1234" s="25"/>
      <c r="C1234" s="7"/>
      <c r="D1234" s="6"/>
      <c r="E1234" s="6"/>
      <c r="F1234" s="6">
        <v>795</v>
      </c>
      <c r="G1234" s="6"/>
      <c r="H1234" s="6"/>
    </row>
    <row r="1235" spans="1:8" ht="18.75" customHeight="1">
      <c r="A1235" s="10" t="s">
        <v>112</v>
      </c>
      <c r="B1235" s="34" t="str">
        <f>_xlfn.LET(_xlpm.inp,$B$1234,_xlpm.nInp,_xlfn.LET(_xlpm.raw,UPPER(TRIM($B$1234)),_xlpm.clean,SUBSTITUTE(SUBSTITUTE(SUBSTITUTE(SUBSTITUTE(SUBSTITUTE(_xlpm.raw,"，",","),"、",","),"；",","),"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35" s="19"/>
      <c r="D1235" s="6"/>
      <c r="E1235" s="6"/>
      <c r="F1235" s="6">
        <v>795</v>
      </c>
      <c r="G1235" s="6"/>
      <c r="H1235" s="6"/>
    </row>
    <row r="1236" spans="1:8" ht="18.75" customHeight="1">
      <c r="A1236" s="10" t="s">
        <v>113</v>
      </c>
      <c r="B1236" s="35" t="str">
        <f>_xlfn.LET(_xlpm.inp,$B$1234,_xlpm.nStd,_xlfn.LET(_xlpm.raw,UPPER(TRIM($G$1226)),_xlpm.clean,SUBSTITUTE(SUBSTITUTE(SUBSTITUTE(SUBSTITUTE(SUBSTITUTE(_xlpm.raw,"，",","),"、",","),"；",","),"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36" s="18"/>
      <c r="D1236" s="6"/>
      <c r="E1236" s="6"/>
      <c r="F1236" s="6">
        <v>795</v>
      </c>
      <c r="G1236" s="6"/>
      <c r="H1236" s="6"/>
    </row>
    <row r="1237" spans="1:8" ht="18.75" customHeight="1">
      <c r="A1237" s="37" t="s">
        <v>114</v>
      </c>
      <c r="B1237" s="52" t="str">
        <f>_xlfn.LET(_xlpm.inp,$B$1234,_xlpm.p,$H$1226,IF(OR(LEN(TRIM(_xlpm.inp))=0,LEN(TRIM(_xlpm.p))=0,_xlpm.p=0),"",_xlpm.p))</f>
        <v/>
      </c>
      <c r="C1237" s="53"/>
      <c r="D1237" s="6"/>
      <c r="E1237" s="6"/>
      <c r="F1237" s="6">
        <v>795</v>
      </c>
      <c r="G1237" s="6"/>
      <c r="H1237" s="6"/>
    </row>
    <row r="1238" spans="1:8" ht="18.75" customHeight="1" thickBot="1">
      <c r="A1238" s="12"/>
      <c r="B1238" s="54"/>
      <c r="C1238" s="55"/>
      <c r="D1238" s="6"/>
      <c r="E1238" s="6"/>
      <c r="F1238" s="6">
        <v>795</v>
      </c>
      <c r="G1238" s="6"/>
      <c r="H1238" s="6"/>
    </row>
    <row r="1239" spans="1:8" ht="58.5" customHeight="1" thickTop="1" thickBot="1">
      <c r="A1239" s="8" t="s">
        <v>4650</v>
      </c>
      <c r="B1239" s="56" t="s">
        <v>5003</v>
      </c>
      <c r="C1239" s="73"/>
      <c r="D1239" s="6"/>
      <c r="E1239" s="6"/>
      <c r="F1239" s="6">
        <v>796</v>
      </c>
      <c r="G1239" s="6" t="s">
        <v>27</v>
      </c>
      <c r="H1239" s="6" t="s">
        <v>5009</v>
      </c>
    </row>
    <row r="1240" spans="1:8" ht="18.75" customHeight="1">
      <c r="A1240" s="9"/>
      <c r="B1240" s="74"/>
      <c r="C1240" s="75"/>
      <c r="D1240" s="6"/>
      <c r="E1240" s="6"/>
      <c r="F1240" s="6">
        <v>796</v>
      </c>
      <c r="G1240" s="6"/>
      <c r="H1240" s="6"/>
    </row>
    <row r="1241" spans="1:8" ht="18.75" customHeight="1">
      <c r="A1241" s="10" t="s">
        <v>107</v>
      </c>
      <c r="B1241" s="64" t="s">
        <v>5004</v>
      </c>
      <c r="C1241" s="65"/>
      <c r="D1241" s="6"/>
      <c r="E1241" s="6"/>
      <c r="F1241" s="6">
        <v>796</v>
      </c>
      <c r="G1241" s="6"/>
      <c r="H1241" s="6"/>
    </row>
    <row r="1242" spans="1:8" ht="18.75" customHeight="1">
      <c r="A1242" s="10" t="s">
        <v>108</v>
      </c>
      <c r="B1242" s="64" t="s">
        <v>5005</v>
      </c>
      <c r="C1242" s="65"/>
      <c r="D1242" s="6"/>
      <c r="E1242" s="6"/>
      <c r="F1242" s="6">
        <v>796</v>
      </c>
      <c r="G1242" s="6"/>
      <c r="H1242" s="6"/>
    </row>
    <row r="1243" spans="1:8" ht="18.75" customHeight="1">
      <c r="A1243" s="10" t="s">
        <v>109</v>
      </c>
      <c r="B1243" s="64" t="s">
        <v>5006</v>
      </c>
      <c r="C1243" s="65"/>
      <c r="D1243" s="6"/>
      <c r="E1243" s="6"/>
      <c r="F1243" s="6">
        <v>796</v>
      </c>
      <c r="G1243" s="6"/>
      <c r="H1243" s="6"/>
    </row>
    <row r="1244" spans="1:8" ht="18.75" customHeight="1">
      <c r="A1244" s="10" t="s">
        <v>110</v>
      </c>
      <c r="B1244" s="64" t="s">
        <v>5007</v>
      </c>
      <c r="C1244" s="65"/>
      <c r="D1244" s="6"/>
      <c r="E1244" s="6"/>
      <c r="F1244" s="6">
        <v>796</v>
      </c>
      <c r="G1244" s="6"/>
      <c r="H1244" s="6"/>
    </row>
    <row r="1245" spans="1:8" ht="18.75" customHeight="1">
      <c r="A1245" s="10"/>
      <c r="B1245" s="62"/>
      <c r="C1245" s="63"/>
      <c r="D1245" s="6"/>
      <c r="E1245" s="6"/>
      <c r="F1245" s="6">
        <v>796</v>
      </c>
      <c r="G1245" s="6"/>
      <c r="H1245" s="6"/>
    </row>
    <row r="1246" spans="1:8" ht="18.75" customHeight="1" thickBot="1">
      <c r="A1246" s="10"/>
      <c r="B1246" s="66"/>
      <c r="C1246" s="67"/>
      <c r="D1246" s="6"/>
      <c r="E1246" s="6"/>
      <c r="F1246" s="6">
        <v>796</v>
      </c>
      <c r="G1246" s="6"/>
      <c r="H1246" s="6"/>
    </row>
    <row r="1247" spans="1:8" ht="18.75" customHeight="1" thickBot="1">
      <c r="A1247" s="11" t="s">
        <v>111</v>
      </c>
      <c r="B1247" s="25"/>
      <c r="C1247" s="7"/>
      <c r="D1247" s="6"/>
      <c r="E1247" s="6"/>
      <c r="F1247" s="6">
        <v>796</v>
      </c>
      <c r="G1247" s="6"/>
      <c r="H1247" s="6"/>
    </row>
    <row r="1248" spans="1:8" ht="18.75" customHeight="1">
      <c r="A1248" s="10" t="s">
        <v>112</v>
      </c>
      <c r="B1248" s="34" t="str">
        <f>_xlfn.LET(_xlpm.inp,$B$1247,_xlpm.nInp,_xlfn.LET(_xlpm.raw,UPPER(TRIM($B$1247)),_xlpm.clean,SUBSTITUTE(SUBSTITUTE(SUBSTITUTE(SUBSTITUTE(SUBSTITUTE(_xlpm.raw,"，",","),"、",","),"；",","),"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48" s="19"/>
      <c r="D1248" s="6"/>
      <c r="E1248" s="6"/>
      <c r="F1248" s="6">
        <v>796</v>
      </c>
      <c r="G1248" s="6"/>
      <c r="H1248" s="6"/>
    </row>
    <row r="1249" spans="1:8" ht="18.75" customHeight="1">
      <c r="A1249" s="10" t="s">
        <v>113</v>
      </c>
      <c r="B1249" s="35" t="str">
        <f>_xlfn.LET(_xlpm.inp,$B$1247,_xlpm.nStd,_xlfn.LET(_xlpm.raw,UPPER(TRIM($G$1239)),_xlpm.clean,SUBSTITUTE(SUBSTITUTE(SUBSTITUTE(SUBSTITUTE(SUBSTITUTE(_xlpm.raw,"，",","),"、",","),"；",","),"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49" s="18"/>
      <c r="D1249" s="6"/>
      <c r="E1249" s="6"/>
      <c r="F1249" s="6">
        <v>796</v>
      </c>
      <c r="G1249" s="6"/>
      <c r="H1249" s="6"/>
    </row>
    <row r="1250" spans="1:8" ht="18.75" customHeight="1">
      <c r="A1250" s="37" t="s">
        <v>114</v>
      </c>
      <c r="B1250" s="52" t="str">
        <f>_xlfn.LET(_xlpm.inp,$B$1247,_xlpm.p,$H$1239,IF(OR(LEN(TRIM(_xlpm.inp))=0,LEN(TRIM(_xlpm.p))=0,_xlpm.p=0),"",_xlpm.p))</f>
        <v/>
      </c>
      <c r="C1250" s="53"/>
      <c r="D1250" s="6"/>
      <c r="E1250" s="6"/>
      <c r="F1250" s="6">
        <v>796</v>
      </c>
      <c r="G1250" s="6"/>
      <c r="H1250" s="6"/>
    </row>
    <row r="1251" spans="1:8" ht="18.75" customHeight="1" thickBot="1">
      <c r="A1251" s="12"/>
      <c r="B1251" s="54"/>
      <c r="C1251" s="55"/>
      <c r="D1251" s="6"/>
      <c r="E1251" s="6"/>
      <c r="F1251" s="6">
        <v>796</v>
      </c>
      <c r="G1251" s="6"/>
      <c r="H1251" s="6"/>
    </row>
    <row r="1252" spans="1:8" ht="58.5" customHeight="1" thickTop="1" thickBot="1">
      <c r="A1252" s="8" t="s">
        <v>4651</v>
      </c>
      <c r="B1252" s="56" t="s">
        <v>5010</v>
      </c>
      <c r="C1252" s="73"/>
      <c r="D1252" s="6"/>
      <c r="E1252" s="6"/>
      <c r="F1252" s="6">
        <v>797</v>
      </c>
      <c r="G1252" s="6" t="s">
        <v>28</v>
      </c>
      <c r="H1252" s="6"/>
    </row>
    <row r="1253" spans="1:8" ht="18.75" customHeight="1">
      <c r="A1253" s="9"/>
      <c r="B1253" s="74"/>
      <c r="C1253" s="75"/>
      <c r="D1253" s="6"/>
      <c r="E1253" s="6"/>
      <c r="F1253" s="6">
        <v>797</v>
      </c>
      <c r="G1253" s="6"/>
      <c r="H1253" s="6"/>
    </row>
    <row r="1254" spans="1:8" ht="18.75" customHeight="1">
      <c r="A1254" s="10" t="s">
        <v>107</v>
      </c>
      <c r="B1254" s="64" t="s">
        <v>5011</v>
      </c>
      <c r="C1254" s="65"/>
      <c r="D1254" s="6"/>
      <c r="E1254" s="6"/>
      <c r="F1254" s="6">
        <v>797</v>
      </c>
      <c r="G1254" s="6"/>
      <c r="H1254" s="6"/>
    </row>
    <row r="1255" spans="1:8" ht="18.75" customHeight="1">
      <c r="A1255" s="10" t="s">
        <v>108</v>
      </c>
      <c r="B1255" s="64" t="s">
        <v>5012</v>
      </c>
      <c r="C1255" s="65"/>
      <c r="D1255" s="6"/>
      <c r="E1255" s="6"/>
      <c r="F1255" s="6">
        <v>797</v>
      </c>
      <c r="G1255" s="6"/>
      <c r="H1255" s="6"/>
    </row>
    <row r="1256" spans="1:8" ht="18.75" customHeight="1">
      <c r="A1256" s="10" t="s">
        <v>109</v>
      </c>
      <c r="B1256" s="64" t="s">
        <v>5013</v>
      </c>
      <c r="C1256" s="65"/>
      <c r="D1256" s="6"/>
      <c r="E1256" s="6"/>
      <c r="F1256" s="6">
        <v>797</v>
      </c>
      <c r="G1256" s="6"/>
      <c r="H1256" s="6"/>
    </row>
    <row r="1257" spans="1:8" ht="18.75" customHeight="1">
      <c r="A1257" s="10" t="s">
        <v>110</v>
      </c>
      <c r="B1257" s="64" t="s">
        <v>5014</v>
      </c>
      <c r="C1257" s="65"/>
      <c r="D1257" s="6"/>
      <c r="E1257" s="6"/>
      <c r="F1257" s="6">
        <v>797</v>
      </c>
      <c r="G1257" s="6"/>
      <c r="H1257" s="6"/>
    </row>
    <row r="1258" spans="1:8" ht="18.75" customHeight="1">
      <c r="A1258" s="10"/>
      <c r="B1258" s="62"/>
      <c r="C1258" s="63"/>
      <c r="D1258" s="6"/>
      <c r="E1258" s="6"/>
      <c r="F1258" s="6">
        <v>797</v>
      </c>
      <c r="G1258" s="6"/>
      <c r="H1258" s="6"/>
    </row>
    <row r="1259" spans="1:8" ht="18.75" customHeight="1" thickBot="1">
      <c r="A1259" s="10"/>
      <c r="B1259" s="66"/>
      <c r="C1259" s="67"/>
      <c r="D1259" s="6"/>
      <c r="E1259" s="6"/>
      <c r="F1259" s="6">
        <v>797</v>
      </c>
      <c r="G1259" s="6"/>
      <c r="H1259" s="6"/>
    </row>
    <row r="1260" spans="1:8" ht="18.75" customHeight="1" thickBot="1">
      <c r="A1260" s="11" t="s">
        <v>111</v>
      </c>
      <c r="B1260" s="25"/>
      <c r="C1260" s="7"/>
      <c r="D1260" s="6"/>
      <c r="E1260" s="6"/>
      <c r="F1260" s="6">
        <v>797</v>
      </c>
      <c r="G1260" s="6"/>
      <c r="H1260" s="6"/>
    </row>
    <row r="1261" spans="1:8" ht="18.75" customHeight="1">
      <c r="A1261" s="10" t="s">
        <v>112</v>
      </c>
      <c r="B1261" s="34" t="str">
        <f>_xlfn.LET(_xlpm.inp,$B$1260,_xlpm.nInp,_xlfn.LET(_xlpm.raw,UPPER(TRIM($B$1260)),_xlpm.clean,SUBSTITUTE(SUBSTITUTE(SUBSTITUTE(SUBSTITUTE(SUBSTITUTE(_xlpm.raw,"，",","),"、",","),"；",","),"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61" s="19"/>
      <c r="D1261" s="6"/>
      <c r="E1261" s="6"/>
      <c r="F1261" s="6">
        <v>797</v>
      </c>
      <c r="G1261" s="6"/>
      <c r="H1261" s="6"/>
    </row>
    <row r="1262" spans="1:8" ht="18.75" customHeight="1">
      <c r="A1262" s="10" t="s">
        <v>113</v>
      </c>
      <c r="B1262" s="35" t="str">
        <f>_xlfn.LET(_xlpm.inp,$B$1260,_xlpm.nStd,_xlfn.LET(_xlpm.raw,UPPER(TRIM($G$1252)),_xlpm.clean,SUBSTITUTE(SUBSTITUTE(SUBSTITUTE(SUBSTITUTE(SUBSTITUTE(_xlpm.raw,"，",","),"、",","),"；",","),"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62" s="18"/>
      <c r="D1262" s="6"/>
      <c r="E1262" s="6"/>
      <c r="F1262" s="6">
        <v>797</v>
      </c>
      <c r="G1262" s="6"/>
      <c r="H1262" s="6"/>
    </row>
    <row r="1263" spans="1:8" ht="18.75" customHeight="1">
      <c r="A1263" s="37" t="s">
        <v>114</v>
      </c>
      <c r="B1263" s="52" t="str">
        <f>_xlfn.LET(_xlpm.inp,$B$1260,_xlpm.p,$H$1252,IF(OR(LEN(TRIM(_xlpm.inp))=0,LEN(TRIM(_xlpm.p))=0,_xlpm.p=0),"",_xlpm.p))</f>
        <v/>
      </c>
      <c r="C1263" s="53"/>
      <c r="D1263" s="6"/>
      <c r="E1263" s="6"/>
      <c r="F1263" s="6">
        <v>797</v>
      </c>
      <c r="G1263" s="6"/>
      <c r="H1263" s="6"/>
    </row>
    <row r="1264" spans="1:8" ht="18.75" customHeight="1" thickBot="1">
      <c r="A1264" s="12"/>
      <c r="B1264" s="54"/>
      <c r="C1264" s="55"/>
      <c r="D1264" s="6"/>
      <c r="E1264" s="6"/>
      <c r="F1264" s="6">
        <v>797</v>
      </c>
      <c r="G1264" s="6"/>
      <c r="H1264" s="6"/>
    </row>
    <row r="1265" spans="1:8" ht="58.5" customHeight="1" thickTop="1" thickBot="1">
      <c r="A1265" s="8" t="s">
        <v>4652</v>
      </c>
      <c r="B1265" s="56" t="s">
        <v>5015</v>
      </c>
      <c r="C1265" s="73"/>
      <c r="D1265" s="6"/>
      <c r="E1265" s="6"/>
      <c r="F1265" s="6">
        <v>798</v>
      </c>
      <c r="G1265" s="6" t="s">
        <v>18</v>
      </c>
      <c r="H1265" s="6" t="s">
        <v>5020</v>
      </c>
    </row>
    <row r="1266" spans="1:8" ht="18.75" customHeight="1">
      <c r="A1266" s="9"/>
      <c r="B1266" s="74"/>
      <c r="C1266" s="75"/>
      <c r="D1266" s="6"/>
      <c r="E1266" s="6"/>
      <c r="F1266" s="6">
        <v>798</v>
      </c>
      <c r="G1266" s="6"/>
      <c r="H1266" s="6"/>
    </row>
    <row r="1267" spans="1:8" ht="18.75" customHeight="1">
      <c r="A1267" s="10" t="s">
        <v>107</v>
      </c>
      <c r="B1267" s="64" t="s">
        <v>5016</v>
      </c>
      <c r="C1267" s="65"/>
      <c r="D1267" s="6"/>
      <c r="E1267" s="6"/>
      <c r="F1267" s="6">
        <v>798</v>
      </c>
      <c r="G1267" s="6"/>
      <c r="H1267" s="6"/>
    </row>
    <row r="1268" spans="1:8" ht="18.75" customHeight="1">
      <c r="A1268" s="10" t="s">
        <v>108</v>
      </c>
      <c r="B1268" s="64" t="s">
        <v>5017</v>
      </c>
      <c r="C1268" s="65"/>
      <c r="D1268" s="6"/>
      <c r="E1268" s="6"/>
      <c r="F1268" s="6">
        <v>798</v>
      </c>
      <c r="G1268" s="6"/>
      <c r="H1268" s="6"/>
    </row>
    <row r="1269" spans="1:8" ht="18.75" customHeight="1">
      <c r="A1269" s="10" t="s">
        <v>109</v>
      </c>
      <c r="B1269" s="64" t="s">
        <v>5018</v>
      </c>
      <c r="C1269" s="65"/>
      <c r="D1269" s="6"/>
      <c r="E1269" s="6"/>
      <c r="F1269" s="6">
        <v>798</v>
      </c>
      <c r="G1269" s="6"/>
      <c r="H1269" s="6"/>
    </row>
    <row r="1270" spans="1:8" ht="18.75" customHeight="1">
      <c r="A1270" s="10" t="s">
        <v>110</v>
      </c>
      <c r="B1270" s="64" t="s">
        <v>5019</v>
      </c>
      <c r="C1270" s="65"/>
      <c r="D1270" s="6"/>
      <c r="E1270" s="6"/>
      <c r="F1270" s="6">
        <v>798</v>
      </c>
      <c r="G1270" s="6"/>
      <c r="H1270" s="6"/>
    </row>
    <row r="1271" spans="1:8" ht="18.75" customHeight="1">
      <c r="A1271" s="10"/>
      <c r="B1271" s="62"/>
      <c r="C1271" s="63"/>
      <c r="D1271" s="6"/>
      <c r="E1271" s="6"/>
      <c r="F1271" s="6">
        <v>798</v>
      </c>
      <c r="G1271" s="6"/>
      <c r="H1271" s="6"/>
    </row>
    <row r="1272" spans="1:8" ht="18.75" customHeight="1" thickBot="1">
      <c r="A1272" s="10"/>
      <c r="B1272" s="66"/>
      <c r="C1272" s="67"/>
      <c r="D1272" s="6"/>
      <c r="E1272" s="6"/>
      <c r="F1272" s="6">
        <v>798</v>
      </c>
      <c r="G1272" s="6"/>
      <c r="H1272" s="6"/>
    </row>
    <row r="1273" spans="1:8" ht="18.75" customHeight="1" thickBot="1">
      <c r="A1273" s="11" t="s">
        <v>111</v>
      </c>
      <c r="B1273" s="25"/>
      <c r="C1273" s="7"/>
      <c r="D1273" s="6"/>
      <c r="E1273" s="6"/>
      <c r="F1273" s="6">
        <v>798</v>
      </c>
      <c r="G1273" s="6"/>
      <c r="H1273" s="6"/>
    </row>
    <row r="1274" spans="1:8" ht="18.75" customHeight="1">
      <c r="A1274" s="10" t="s">
        <v>112</v>
      </c>
      <c r="B1274" s="34" t="str">
        <f>_xlfn.LET(_xlpm.inp,$B$1273,_xlpm.nInp,_xlfn.LET(_xlpm.raw,UPPER(TRIM($B$1273)),_xlpm.clean,SUBSTITUTE(SUBSTITUTE(SUBSTITUTE(SUBSTITUTE(SUBSTITUTE(_xlpm.raw,"，",","),"、",","),"；",","),"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74" s="19"/>
      <c r="D1274" s="6"/>
      <c r="E1274" s="6"/>
      <c r="F1274" s="6">
        <v>798</v>
      </c>
      <c r="G1274" s="6"/>
      <c r="H1274" s="6"/>
    </row>
    <row r="1275" spans="1:8" ht="18.75" customHeight="1">
      <c r="A1275" s="10" t="s">
        <v>113</v>
      </c>
      <c r="B1275" s="35" t="str">
        <f>_xlfn.LET(_xlpm.inp,$B$1273,_xlpm.nStd,_xlfn.LET(_xlpm.raw,UPPER(TRIM($G$1265)),_xlpm.clean,SUBSTITUTE(SUBSTITUTE(SUBSTITUTE(SUBSTITUTE(SUBSTITUTE(_xlpm.raw,"，",","),"、",","),"；",","),"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75" s="18"/>
      <c r="D1275" s="6"/>
      <c r="E1275" s="6"/>
      <c r="F1275" s="6">
        <v>798</v>
      </c>
      <c r="G1275" s="6"/>
      <c r="H1275" s="6"/>
    </row>
    <row r="1276" spans="1:8" ht="18.75" customHeight="1">
      <c r="A1276" s="37" t="s">
        <v>114</v>
      </c>
      <c r="B1276" s="52" t="str">
        <f>_xlfn.LET(_xlpm.inp,$B$1273,_xlpm.p,$H$1265,IF(OR(LEN(TRIM(_xlpm.inp))=0,LEN(TRIM(_xlpm.p))=0,_xlpm.p=0),"",_xlpm.p))</f>
        <v/>
      </c>
      <c r="C1276" s="53"/>
      <c r="D1276" s="6"/>
      <c r="E1276" s="6"/>
      <c r="F1276" s="6">
        <v>798</v>
      </c>
      <c r="G1276" s="6"/>
      <c r="H1276" s="6"/>
    </row>
    <row r="1277" spans="1:8" ht="18.75" customHeight="1" thickBot="1">
      <c r="A1277" s="12"/>
      <c r="B1277" s="54"/>
      <c r="C1277" s="55"/>
      <c r="D1277" s="6"/>
      <c r="E1277" s="6"/>
      <c r="F1277" s="6">
        <v>798</v>
      </c>
      <c r="G1277" s="6"/>
      <c r="H1277" s="6"/>
    </row>
    <row r="1278" spans="1:8" ht="58.5" customHeight="1" thickTop="1" thickBot="1">
      <c r="A1278" s="8" t="s">
        <v>4653</v>
      </c>
      <c r="B1278" s="56" t="s">
        <v>5021</v>
      </c>
      <c r="C1278" s="73"/>
      <c r="D1278" s="6"/>
      <c r="E1278" s="6"/>
      <c r="F1278" s="6">
        <v>799</v>
      </c>
      <c r="G1278" s="6" t="s">
        <v>18</v>
      </c>
      <c r="H1278" s="6" t="s">
        <v>5027</v>
      </c>
    </row>
    <row r="1279" spans="1:8" ht="18.75" customHeight="1">
      <c r="A1279" s="9"/>
      <c r="B1279" s="74"/>
      <c r="C1279" s="75"/>
      <c r="D1279" s="6"/>
      <c r="E1279" s="6"/>
      <c r="F1279" s="6">
        <v>799</v>
      </c>
      <c r="G1279" s="6"/>
      <c r="H1279" s="6"/>
    </row>
    <row r="1280" spans="1:8" ht="18.75" customHeight="1">
      <c r="A1280" s="10" t="s">
        <v>107</v>
      </c>
      <c r="B1280" s="64" t="s">
        <v>5022</v>
      </c>
      <c r="C1280" s="65"/>
      <c r="D1280" s="6"/>
      <c r="E1280" s="6"/>
      <c r="F1280" s="6">
        <v>799</v>
      </c>
      <c r="G1280" s="6"/>
      <c r="H1280" s="6"/>
    </row>
    <row r="1281" spans="1:8" ht="18.75" customHeight="1">
      <c r="A1281" s="10" t="s">
        <v>108</v>
      </c>
      <c r="B1281" s="64" t="s">
        <v>5023</v>
      </c>
      <c r="C1281" s="65"/>
      <c r="D1281" s="6"/>
      <c r="E1281" s="6"/>
      <c r="F1281" s="6">
        <v>799</v>
      </c>
      <c r="G1281" s="6"/>
      <c r="H1281" s="6"/>
    </row>
    <row r="1282" spans="1:8" ht="18.75" customHeight="1">
      <c r="A1282" s="10" t="s">
        <v>109</v>
      </c>
      <c r="B1282" s="64" t="s">
        <v>5024</v>
      </c>
      <c r="C1282" s="65"/>
      <c r="D1282" s="6"/>
      <c r="E1282" s="6"/>
      <c r="F1282" s="6">
        <v>799</v>
      </c>
      <c r="G1282" s="6"/>
      <c r="H1282" s="6"/>
    </row>
    <row r="1283" spans="1:8" ht="18.75" customHeight="1">
      <c r="A1283" s="10" t="s">
        <v>110</v>
      </c>
      <c r="B1283" s="64" t="s">
        <v>5025</v>
      </c>
      <c r="C1283" s="65"/>
      <c r="D1283" s="6"/>
      <c r="E1283" s="6"/>
      <c r="F1283" s="6">
        <v>799</v>
      </c>
      <c r="G1283" s="6"/>
      <c r="H1283" s="6"/>
    </row>
    <row r="1284" spans="1:8" ht="18.75" customHeight="1">
      <c r="A1284" s="10"/>
      <c r="B1284" s="62"/>
      <c r="C1284" s="63"/>
      <c r="D1284" s="6"/>
      <c r="E1284" s="6"/>
      <c r="F1284" s="6">
        <v>799</v>
      </c>
      <c r="G1284" s="6"/>
      <c r="H1284" s="6"/>
    </row>
    <row r="1285" spans="1:8" ht="18.75" customHeight="1" thickBot="1">
      <c r="A1285" s="10"/>
      <c r="B1285" s="66"/>
      <c r="C1285" s="67"/>
      <c r="D1285" s="6"/>
      <c r="E1285" s="6"/>
      <c r="F1285" s="6">
        <v>799</v>
      </c>
      <c r="G1285" s="6"/>
      <c r="H1285" s="6"/>
    </row>
    <row r="1286" spans="1:8" ht="18.75" customHeight="1" thickBot="1">
      <c r="A1286" s="11" t="s">
        <v>111</v>
      </c>
      <c r="B1286" s="25"/>
      <c r="C1286" s="7"/>
      <c r="D1286" s="6"/>
      <c r="E1286" s="6"/>
      <c r="F1286" s="6">
        <v>799</v>
      </c>
      <c r="G1286" s="6"/>
      <c r="H1286" s="6"/>
    </row>
    <row r="1287" spans="1:8" ht="18.75" customHeight="1">
      <c r="A1287" s="10" t="s">
        <v>112</v>
      </c>
      <c r="B1287" s="34" t="str">
        <f>_xlfn.LET(_xlpm.inp,$B$1286,_xlpm.nInp,_xlfn.LET(_xlpm.raw,UPPER(TRIM($B$1286)),_xlpm.clean,SUBSTITUTE(SUBSTITUTE(SUBSTITUTE(SUBSTITUTE(SUBSTITUTE(_xlpm.raw,"，",","),"、",","),"；",","),"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87" s="19"/>
      <c r="D1287" s="6"/>
      <c r="E1287" s="6"/>
      <c r="F1287" s="6">
        <v>799</v>
      </c>
      <c r="G1287" s="6"/>
      <c r="H1287" s="6"/>
    </row>
    <row r="1288" spans="1:8" ht="18.75" customHeight="1">
      <c r="A1288" s="10" t="s">
        <v>113</v>
      </c>
      <c r="B1288" s="35" t="str">
        <f>_xlfn.LET(_xlpm.inp,$B$1286,_xlpm.nStd,_xlfn.LET(_xlpm.raw,UPPER(TRIM($G$1278)),_xlpm.clean,SUBSTITUTE(SUBSTITUTE(SUBSTITUTE(SUBSTITUTE(SUBSTITUTE(_xlpm.raw,"，",","),"、",","),"；",","),"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88" s="18"/>
      <c r="D1288" s="6"/>
      <c r="E1288" s="6"/>
      <c r="F1288" s="6">
        <v>799</v>
      </c>
      <c r="G1288" s="6"/>
      <c r="H1288" s="6"/>
    </row>
    <row r="1289" spans="1:8" ht="18.75" customHeight="1">
      <c r="A1289" s="37" t="s">
        <v>114</v>
      </c>
      <c r="B1289" s="52" t="str">
        <f>_xlfn.LET(_xlpm.inp,$B$1286,_xlpm.p,$H$1278,IF(OR(LEN(TRIM(_xlpm.inp))=0,LEN(TRIM(_xlpm.p))=0,_xlpm.p=0),"",_xlpm.p))</f>
        <v/>
      </c>
      <c r="C1289" s="53"/>
      <c r="D1289" s="6"/>
      <c r="E1289" s="6"/>
      <c r="F1289" s="6">
        <v>799</v>
      </c>
      <c r="G1289" s="6"/>
      <c r="H1289" s="6"/>
    </row>
    <row r="1290" spans="1:8" ht="18.75" customHeight="1" thickBot="1">
      <c r="A1290" s="12"/>
      <c r="B1290" s="54"/>
      <c r="C1290" s="55"/>
      <c r="D1290" s="6"/>
      <c r="E1290" s="6"/>
      <c r="F1290" s="6">
        <v>799</v>
      </c>
      <c r="G1290" s="6"/>
      <c r="H1290" s="6"/>
    </row>
    <row r="1291" spans="1:8" ht="58.5" customHeight="1" thickTop="1" thickBot="1">
      <c r="A1291" s="8" t="s">
        <v>4654</v>
      </c>
      <c r="B1291" s="56" t="s">
        <v>5028</v>
      </c>
      <c r="C1291" s="73"/>
      <c r="D1291" s="6"/>
      <c r="E1291" s="6"/>
      <c r="F1291" s="6">
        <v>800</v>
      </c>
      <c r="G1291" s="6" t="s">
        <v>62</v>
      </c>
      <c r="H1291" s="6" t="s">
        <v>5035</v>
      </c>
    </row>
    <row r="1292" spans="1:8" ht="18.75" customHeight="1">
      <c r="A1292" s="9"/>
      <c r="B1292" s="74"/>
      <c r="C1292" s="75"/>
      <c r="D1292" s="6"/>
      <c r="E1292" s="6"/>
      <c r="F1292" s="6">
        <v>800</v>
      </c>
      <c r="G1292" s="6"/>
      <c r="H1292" s="6"/>
    </row>
    <row r="1293" spans="1:8" ht="18.75" customHeight="1">
      <c r="A1293" s="10" t="s">
        <v>107</v>
      </c>
      <c r="B1293" s="64" t="s">
        <v>5029</v>
      </c>
      <c r="C1293" s="65"/>
      <c r="D1293" s="6"/>
      <c r="E1293" s="6"/>
      <c r="F1293" s="6">
        <v>800</v>
      </c>
      <c r="G1293" s="6"/>
      <c r="H1293" s="6"/>
    </row>
    <row r="1294" spans="1:8" ht="18.75" customHeight="1">
      <c r="A1294" s="10" t="s">
        <v>108</v>
      </c>
      <c r="B1294" s="64" t="s">
        <v>5030</v>
      </c>
      <c r="C1294" s="65"/>
      <c r="D1294" s="6"/>
      <c r="E1294" s="6"/>
      <c r="F1294" s="6">
        <v>800</v>
      </c>
      <c r="G1294" s="6"/>
      <c r="H1294" s="6"/>
    </row>
    <row r="1295" spans="1:8" ht="18.75" customHeight="1">
      <c r="A1295" s="10" t="s">
        <v>109</v>
      </c>
      <c r="B1295" s="64" t="s">
        <v>5031</v>
      </c>
      <c r="C1295" s="65"/>
      <c r="D1295" s="6"/>
      <c r="E1295" s="6"/>
      <c r="F1295" s="6">
        <v>800</v>
      </c>
      <c r="G1295" s="6"/>
      <c r="H1295" s="6"/>
    </row>
    <row r="1296" spans="1:8" ht="18.75" customHeight="1">
      <c r="A1296" s="10" t="s">
        <v>110</v>
      </c>
      <c r="B1296" s="64" t="s">
        <v>5032</v>
      </c>
      <c r="C1296" s="65"/>
      <c r="D1296" s="6"/>
      <c r="E1296" s="6"/>
      <c r="F1296" s="6">
        <v>800</v>
      </c>
      <c r="G1296" s="6"/>
      <c r="H1296" s="6"/>
    </row>
    <row r="1297" spans="1:8" ht="18.75" customHeight="1">
      <c r="A1297" s="10" t="s">
        <v>128</v>
      </c>
      <c r="B1297" s="62" t="s">
        <v>5033</v>
      </c>
      <c r="C1297" s="63"/>
      <c r="D1297" s="6"/>
      <c r="E1297" s="6"/>
      <c r="F1297" s="6">
        <v>800</v>
      </c>
      <c r="G1297" s="6"/>
      <c r="H1297" s="6"/>
    </row>
    <row r="1298" spans="1:8" ht="18.75" customHeight="1" thickBot="1">
      <c r="A1298" s="10"/>
      <c r="B1298" s="66"/>
      <c r="C1298" s="67"/>
      <c r="D1298" s="6"/>
      <c r="E1298" s="6"/>
      <c r="F1298" s="6">
        <v>800</v>
      </c>
      <c r="G1298" s="6"/>
      <c r="H1298" s="6"/>
    </row>
    <row r="1299" spans="1:8" ht="18.75" customHeight="1" thickBot="1">
      <c r="A1299" s="11" t="s">
        <v>111</v>
      </c>
      <c r="B1299" s="25"/>
      <c r="C1299" s="7"/>
      <c r="D1299" s="6"/>
      <c r="E1299" s="6"/>
      <c r="F1299" s="6">
        <v>800</v>
      </c>
      <c r="G1299" s="6"/>
      <c r="H1299" s="6"/>
    </row>
    <row r="1300" spans="1:8" ht="18.75" customHeight="1">
      <c r="A1300" s="10" t="s">
        <v>112</v>
      </c>
      <c r="B1300" s="34" t="str">
        <f>_xlfn.LET(_xlpm.inp,$B$1299,_xlpm.nInp,_xlfn.LET(_xlpm.raw,UPPER(TRIM($B$1299)),_xlpm.clean,SUBSTITUTE(SUBSTITUTE(SUBSTITUTE(SUBSTITUTE(SUBSTITUTE(_xlpm.raw,"，",","),"、",","),"；",","),"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0" s="19"/>
      <c r="D1300" s="6"/>
      <c r="E1300" s="6"/>
      <c r="F1300" s="6">
        <v>800</v>
      </c>
      <c r="G1300" s="6"/>
      <c r="H1300" s="6"/>
    </row>
    <row r="1301" spans="1:8" ht="18.75" customHeight="1">
      <c r="A1301" s="10" t="s">
        <v>113</v>
      </c>
      <c r="B1301" s="35" t="str">
        <f>_xlfn.LET(_xlpm.inp,$B$1299,_xlpm.nStd,_xlfn.LET(_xlpm.raw,UPPER(TRIM($G$1291)),_xlpm.clean,SUBSTITUTE(SUBSTITUTE(SUBSTITUTE(SUBSTITUTE(SUBSTITUTE(_xlpm.raw,"，",","),"、",","),"；",","),"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01" s="18"/>
      <c r="D1301" s="6"/>
      <c r="E1301" s="6"/>
      <c r="F1301" s="6">
        <v>800</v>
      </c>
      <c r="G1301" s="6"/>
      <c r="H1301" s="6"/>
    </row>
    <row r="1302" spans="1:8" ht="18.75" customHeight="1">
      <c r="A1302" s="37" t="s">
        <v>114</v>
      </c>
      <c r="B1302" s="52" t="str">
        <f>_xlfn.LET(_xlpm.inp,$B$1299,_xlpm.p,$H$1291,IF(OR(LEN(TRIM(_xlpm.inp))=0,LEN(TRIM(_xlpm.p))=0,_xlpm.p=0),"",_xlpm.p))</f>
        <v/>
      </c>
      <c r="C1302" s="53"/>
      <c r="D1302" s="6"/>
      <c r="E1302" s="6"/>
      <c r="F1302" s="6">
        <v>800</v>
      </c>
      <c r="G1302" s="6"/>
      <c r="H1302" s="6"/>
    </row>
    <row r="1303" spans="1:8" ht="18.75" customHeight="1" thickBot="1">
      <c r="A1303" s="12"/>
      <c r="B1303" s="54"/>
      <c r="C1303" s="55"/>
      <c r="D1303" s="6"/>
      <c r="E1303" s="6"/>
      <c r="F1303" s="6">
        <v>800</v>
      </c>
      <c r="G1303" s="6"/>
      <c r="H1303" s="6"/>
    </row>
    <row r="1304" spans="1:8" ht="17.25" thickTop="1">
      <c r="A1304" s="40"/>
      <c r="B1304" s="83"/>
      <c r="C1304" s="83"/>
      <c r="D1304" s="6"/>
      <c r="E1304" s="6"/>
      <c r="F1304" s="6"/>
      <c r="G1304" s="6"/>
      <c r="H1304" s="6" t="str">
        <f>_xlfn.LET(_xlpm.v,_xlfn.XLOOKUP(F1304,题库数据!$A$5:$A$104,题库数据!$K$5:$K$104,""),IF(OR(_xlpm.v="",_xlpm.v=0),"",_xlpm.v))</f>
        <v/>
      </c>
    </row>
  </sheetData>
  <mergeCells count="1004">
    <mergeCell ref="B7:C7"/>
    <mergeCell ref="B8:C8"/>
    <mergeCell ref="B9:C9"/>
    <mergeCell ref="B10:C10"/>
    <mergeCell ref="B11:C11"/>
    <mergeCell ref="B15:C15"/>
    <mergeCell ref="A1:C1"/>
    <mergeCell ref="A2:C2"/>
    <mergeCell ref="A3:C3"/>
    <mergeCell ref="B4:C4"/>
    <mergeCell ref="B5:C5"/>
    <mergeCell ref="B6:C6"/>
    <mergeCell ref="B31:C31"/>
    <mergeCell ref="B32:C32"/>
    <mergeCell ref="B33:C33"/>
    <mergeCell ref="B34:C34"/>
    <mergeCell ref="B35:C35"/>
    <mergeCell ref="B36:C36"/>
    <mergeCell ref="B22:C22"/>
    <mergeCell ref="B23:C23"/>
    <mergeCell ref="B24:C24"/>
    <mergeCell ref="B28:C28"/>
    <mergeCell ref="B29:C29"/>
    <mergeCell ref="B30:C30"/>
    <mergeCell ref="B16:C16"/>
    <mergeCell ref="B17:C17"/>
    <mergeCell ref="B18:C18"/>
    <mergeCell ref="B19:C19"/>
    <mergeCell ref="B20:C20"/>
    <mergeCell ref="B21:C21"/>
    <mergeCell ref="B55:C55"/>
    <mergeCell ref="B56:C56"/>
    <mergeCell ref="B57:C57"/>
    <mergeCell ref="B58:C58"/>
    <mergeCell ref="B59:C59"/>
    <mergeCell ref="B60:C60"/>
    <mergeCell ref="B46:C46"/>
    <mergeCell ref="B47:C47"/>
    <mergeCell ref="B48:C48"/>
    <mergeCell ref="B49:C49"/>
    <mergeCell ref="B50:C50"/>
    <mergeCell ref="B54:C54"/>
    <mergeCell ref="B37:C37"/>
    <mergeCell ref="B41:C41"/>
    <mergeCell ref="B42:C42"/>
    <mergeCell ref="B43:C43"/>
    <mergeCell ref="B44:C44"/>
    <mergeCell ref="B45:C45"/>
    <mergeCell ref="B76:C76"/>
    <mergeCell ref="B80:C80"/>
    <mergeCell ref="B81:C81"/>
    <mergeCell ref="B82:C82"/>
    <mergeCell ref="B83:C83"/>
    <mergeCell ref="B84:C84"/>
    <mergeCell ref="B70:C70"/>
    <mergeCell ref="B71:C71"/>
    <mergeCell ref="B72:C72"/>
    <mergeCell ref="B73:C73"/>
    <mergeCell ref="B74:C74"/>
    <mergeCell ref="B75:C75"/>
    <mergeCell ref="B61:C61"/>
    <mergeCell ref="B62:C62"/>
    <mergeCell ref="B63:C63"/>
    <mergeCell ref="B67:C67"/>
    <mergeCell ref="B68:C68"/>
    <mergeCell ref="B69:C69"/>
    <mergeCell ref="B100:C100"/>
    <mergeCell ref="B101:C101"/>
    <mergeCell ref="B102:C102"/>
    <mergeCell ref="B106:C106"/>
    <mergeCell ref="B107:C107"/>
    <mergeCell ref="B108:C108"/>
    <mergeCell ref="B94:C94"/>
    <mergeCell ref="B95:C95"/>
    <mergeCell ref="B96:C96"/>
    <mergeCell ref="B97:C97"/>
    <mergeCell ref="B98:C98"/>
    <mergeCell ref="B99:C99"/>
    <mergeCell ref="B85:C85"/>
    <mergeCell ref="B86:C86"/>
    <mergeCell ref="B87:C87"/>
    <mergeCell ref="B88:C88"/>
    <mergeCell ref="B89:C89"/>
    <mergeCell ref="B93:C93"/>
    <mergeCell ref="B124:C124"/>
    <mergeCell ref="B125:C125"/>
    <mergeCell ref="B126:C126"/>
    <mergeCell ref="B127:C127"/>
    <mergeCell ref="B128:C128"/>
    <mergeCell ref="B132:C132"/>
    <mergeCell ref="B115:C115"/>
    <mergeCell ref="B119:C119"/>
    <mergeCell ref="B120:C120"/>
    <mergeCell ref="B121:C121"/>
    <mergeCell ref="B122:C122"/>
    <mergeCell ref="B123:C123"/>
    <mergeCell ref="B109:C109"/>
    <mergeCell ref="B110:C110"/>
    <mergeCell ref="B111:C111"/>
    <mergeCell ref="B112:C112"/>
    <mergeCell ref="B113:C113"/>
    <mergeCell ref="B114:C114"/>
    <mergeCell ref="B148:C148"/>
    <mergeCell ref="B149:C149"/>
    <mergeCell ref="B150:C150"/>
    <mergeCell ref="B151:C151"/>
    <mergeCell ref="B152:C152"/>
    <mergeCell ref="B153:C153"/>
    <mergeCell ref="B139:C139"/>
    <mergeCell ref="B140:C140"/>
    <mergeCell ref="B141:C141"/>
    <mergeCell ref="B145:C145"/>
    <mergeCell ref="B146:C146"/>
    <mergeCell ref="B147:C147"/>
    <mergeCell ref="B133:C133"/>
    <mergeCell ref="B134:C134"/>
    <mergeCell ref="B135:C135"/>
    <mergeCell ref="B136:C136"/>
    <mergeCell ref="B137:C137"/>
    <mergeCell ref="B138:C138"/>
    <mergeCell ref="B172:C172"/>
    <mergeCell ref="B173:C173"/>
    <mergeCell ref="B174:C174"/>
    <mergeCell ref="B175:C175"/>
    <mergeCell ref="B176:C176"/>
    <mergeCell ref="B177:C177"/>
    <mergeCell ref="B163:C163"/>
    <mergeCell ref="B164:C164"/>
    <mergeCell ref="B165:C165"/>
    <mergeCell ref="B166:C166"/>
    <mergeCell ref="B167:C167"/>
    <mergeCell ref="B171:C171"/>
    <mergeCell ref="B154:C154"/>
    <mergeCell ref="B158:C158"/>
    <mergeCell ref="B159:C159"/>
    <mergeCell ref="B160:C160"/>
    <mergeCell ref="B161:C161"/>
    <mergeCell ref="B162:C162"/>
    <mergeCell ref="B193:C193"/>
    <mergeCell ref="B197:C197"/>
    <mergeCell ref="B198:C198"/>
    <mergeCell ref="B199:C199"/>
    <mergeCell ref="B200:C200"/>
    <mergeCell ref="B201:C201"/>
    <mergeCell ref="B187:C187"/>
    <mergeCell ref="B188:C188"/>
    <mergeCell ref="B189:C189"/>
    <mergeCell ref="B190:C190"/>
    <mergeCell ref="B191:C191"/>
    <mergeCell ref="B192:C192"/>
    <mergeCell ref="B178:C178"/>
    <mergeCell ref="B179:C179"/>
    <mergeCell ref="B180:C180"/>
    <mergeCell ref="B184:C184"/>
    <mergeCell ref="B185:C185"/>
    <mergeCell ref="B186:C186"/>
    <mergeCell ref="B217:C217"/>
    <mergeCell ref="B218:C218"/>
    <mergeCell ref="B219:C219"/>
    <mergeCell ref="B223:C223"/>
    <mergeCell ref="B224:C224"/>
    <mergeCell ref="B225:C225"/>
    <mergeCell ref="B211:C211"/>
    <mergeCell ref="B212:C212"/>
    <mergeCell ref="B213:C213"/>
    <mergeCell ref="B214:C214"/>
    <mergeCell ref="B215:C215"/>
    <mergeCell ref="B216:C216"/>
    <mergeCell ref="B202:C202"/>
    <mergeCell ref="B203:C203"/>
    <mergeCell ref="B204:C204"/>
    <mergeCell ref="B205:C205"/>
    <mergeCell ref="B206:C206"/>
    <mergeCell ref="B210:C210"/>
    <mergeCell ref="B241:C241"/>
    <mergeCell ref="B242:C242"/>
    <mergeCell ref="B243:C243"/>
    <mergeCell ref="B244:C244"/>
    <mergeCell ref="B245:C245"/>
    <mergeCell ref="B249:C249"/>
    <mergeCell ref="B232:C232"/>
    <mergeCell ref="B236:C236"/>
    <mergeCell ref="B237:C237"/>
    <mergeCell ref="B238:C238"/>
    <mergeCell ref="B239:C239"/>
    <mergeCell ref="B240:C240"/>
    <mergeCell ref="B226:C226"/>
    <mergeCell ref="B227:C227"/>
    <mergeCell ref="B228:C228"/>
    <mergeCell ref="B229:C229"/>
    <mergeCell ref="B230:C230"/>
    <mergeCell ref="B231:C231"/>
    <mergeCell ref="B265:C265"/>
    <mergeCell ref="B266:C266"/>
    <mergeCell ref="B267:C267"/>
    <mergeCell ref="B268:C268"/>
    <mergeCell ref="B269:C269"/>
    <mergeCell ref="B270:C270"/>
    <mergeCell ref="B256:C256"/>
    <mergeCell ref="B257:C257"/>
    <mergeCell ref="B258:C258"/>
    <mergeCell ref="B262:C262"/>
    <mergeCell ref="B263:C263"/>
    <mergeCell ref="B264:C264"/>
    <mergeCell ref="B250:C250"/>
    <mergeCell ref="B251:C251"/>
    <mergeCell ref="B252:C252"/>
    <mergeCell ref="B253:C253"/>
    <mergeCell ref="B254:C254"/>
    <mergeCell ref="B255:C255"/>
    <mergeCell ref="B289:C289"/>
    <mergeCell ref="B290:C290"/>
    <mergeCell ref="B291:C291"/>
    <mergeCell ref="B292:C292"/>
    <mergeCell ref="B293:C293"/>
    <mergeCell ref="B294:C294"/>
    <mergeCell ref="B280:C280"/>
    <mergeCell ref="B281:C281"/>
    <mergeCell ref="B282:C282"/>
    <mergeCell ref="B283:C283"/>
    <mergeCell ref="B284:C284"/>
    <mergeCell ref="B288:C288"/>
    <mergeCell ref="B271:C271"/>
    <mergeCell ref="B275:C275"/>
    <mergeCell ref="B276:C276"/>
    <mergeCell ref="B277:C277"/>
    <mergeCell ref="B278:C278"/>
    <mergeCell ref="B279:C279"/>
    <mergeCell ref="B310:C310"/>
    <mergeCell ref="B314:C314"/>
    <mergeCell ref="B315:C315"/>
    <mergeCell ref="B316:C316"/>
    <mergeCell ref="B317:C317"/>
    <mergeCell ref="B318:C318"/>
    <mergeCell ref="B304:C304"/>
    <mergeCell ref="B305:C305"/>
    <mergeCell ref="B306:C306"/>
    <mergeCell ref="B307:C307"/>
    <mergeCell ref="B308:C308"/>
    <mergeCell ref="B309:C309"/>
    <mergeCell ref="B295:C295"/>
    <mergeCell ref="B296:C296"/>
    <mergeCell ref="B297:C297"/>
    <mergeCell ref="B301:C301"/>
    <mergeCell ref="B302:C302"/>
    <mergeCell ref="B303:C303"/>
    <mergeCell ref="B334:C334"/>
    <mergeCell ref="B335:C335"/>
    <mergeCell ref="B336:C336"/>
    <mergeCell ref="B340:C340"/>
    <mergeCell ref="B341:C341"/>
    <mergeCell ref="B342:C342"/>
    <mergeCell ref="B328:C328"/>
    <mergeCell ref="B329:C329"/>
    <mergeCell ref="B330:C330"/>
    <mergeCell ref="B331:C331"/>
    <mergeCell ref="B332:C332"/>
    <mergeCell ref="B333:C333"/>
    <mergeCell ref="B319:C319"/>
    <mergeCell ref="B320:C320"/>
    <mergeCell ref="B321:C321"/>
    <mergeCell ref="B322:C322"/>
    <mergeCell ref="B323:C323"/>
    <mergeCell ref="B327:C327"/>
    <mergeCell ref="B358:C358"/>
    <mergeCell ref="B359:C359"/>
    <mergeCell ref="B360:C360"/>
    <mergeCell ref="B361:C361"/>
    <mergeCell ref="B362:C362"/>
    <mergeCell ref="B366:C366"/>
    <mergeCell ref="B349:C349"/>
    <mergeCell ref="B353:C353"/>
    <mergeCell ref="B354:C354"/>
    <mergeCell ref="B355:C355"/>
    <mergeCell ref="B356:C356"/>
    <mergeCell ref="B357:C357"/>
    <mergeCell ref="B343:C343"/>
    <mergeCell ref="B344:C344"/>
    <mergeCell ref="B345:C345"/>
    <mergeCell ref="B346:C346"/>
    <mergeCell ref="B347:C347"/>
    <mergeCell ref="B348:C348"/>
    <mergeCell ref="B382:C382"/>
    <mergeCell ref="B383:C383"/>
    <mergeCell ref="B384:C384"/>
    <mergeCell ref="B385:C385"/>
    <mergeCell ref="B386:C386"/>
    <mergeCell ref="B387:C387"/>
    <mergeCell ref="B373:C373"/>
    <mergeCell ref="B374:C374"/>
    <mergeCell ref="B375:C375"/>
    <mergeCell ref="B379:C379"/>
    <mergeCell ref="B380:C380"/>
    <mergeCell ref="B381:C381"/>
    <mergeCell ref="B367:C367"/>
    <mergeCell ref="B368:C368"/>
    <mergeCell ref="B369:C369"/>
    <mergeCell ref="B370:C370"/>
    <mergeCell ref="B371:C371"/>
    <mergeCell ref="B372:C372"/>
    <mergeCell ref="B406:C406"/>
    <mergeCell ref="B407:C407"/>
    <mergeCell ref="B408:C408"/>
    <mergeCell ref="B409:C409"/>
    <mergeCell ref="B410:C410"/>
    <mergeCell ref="B411:C411"/>
    <mergeCell ref="B397:C397"/>
    <mergeCell ref="B398:C398"/>
    <mergeCell ref="B399:C399"/>
    <mergeCell ref="B400:C400"/>
    <mergeCell ref="B401:C401"/>
    <mergeCell ref="B405:C405"/>
    <mergeCell ref="B388:C388"/>
    <mergeCell ref="B392:C392"/>
    <mergeCell ref="B393:C393"/>
    <mergeCell ref="B394:C394"/>
    <mergeCell ref="B395:C395"/>
    <mergeCell ref="B396:C396"/>
    <mergeCell ref="B427:C427"/>
    <mergeCell ref="B431:C431"/>
    <mergeCell ref="B432:C432"/>
    <mergeCell ref="B433:C433"/>
    <mergeCell ref="B434:C434"/>
    <mergeCell ref="B435:C435"/>
    <mergeCell ref="B421:C421"/>
    <mergeCell ref="B422:C422"/>
    <mergeCell ref="B423:C423"/>
    <mergeCell ref="B424:C424"/>
    <mergeCell ref="B425:C425"/>
    <mergeCell ref="B426:C426"/>
    <mergeCell ref="B412:C412"/>
    <mergeCell ref="B413:C413"/>
    <mergeCell ref="B414:C414"/>
    <mergeCell ref="B418:C418"/>
    <mergeCell ref="B419:C419"/>
    <mergeCell ref="B420:C420"/>
    <mergeCell ref="B451:C451"/>
    <mergeCell ref="B452:C452"/>
    <mergeCell ref="B453:C453"/>
    <mergeCell ref="B457:C457"/>
    <mergeCell ref="B458:C458"/>
    <mergeCell ref="B459:C459"/>
    <mergeCell ref="B445:C445"/>
    <mergeCell ref="B446:C446"/>
    <mergeCell ref="B447:C447"/>
    <mergeCell ref="B448:C448"/>
    <mergeCell ref="B449:C449"/>
    <mergeCell ref="B450:C450"/>
    <mergeCell ref="B436:C436"/>
    <mergeCell ref="B437:C437"/>
    <mergeCell ref="B438:C438"/>
    <mergeCell ref="B439:C439"/>
    <mergeCell ref="B440:C440"/>
    <mergeCell ref="B444:C444"/>
    <mergeCell ref="B475:C475"/>
    <mergeCell ref="B476:C476"/>
    <mergeCell ref="B477:C477"/>
    <mergeCell ref="B478:C478"/>
    <mergeCell ref="B479:C479"/>
    <mergeCell ref="B483:C483"/>
    <mergeCell ref="B466:C466"/>
    <mergeCell ref="B470:C470"/>
    <mergeCell ref="B471:C471"/>
    <mergeCell ref="B472:C472"/>
    <mergeCell ref="B473:C473"/>
    <mergeCell ref="B474:C474"/>
    <mergeCell ref="B460:C460"/>
    <mergeCell ref="B461:C461"/>
    <mergeCell ref="B462:C462"/>
    <mergeCell ref="B463:C463"/>
    <mergeCell ref="B464:C464"/>
    <mergeCell ref="B465:C465"/>
    <mergeCell ref="B499:C499"/>
    <mergeCell ref="B500:C500"/>
    <mergeCell ref="B501:C501"/>
    <mergeCell ref="B502:C502"/>
    <mergeCell ref="B503:C503"/>
    <mergeCell ref="B504:C504"/>
    <mergeCell ref="B490:C490"/>
    <mergeCell ref="B491:C491"/>
    <mergeCell ref="B492:C492"/>
    <mergeCell ref="B496:C496"/>
    <mergeCell ref="B497:C497"/>
    <mergeCell ref="B498:C498"/>
    <mergeCell ref="B484:C484"/>
    <mergeCell ref="B485:C485"/>
    <mergeCell ref="B486:C486"/>
    <mergeCell ref="B487:C487"/>
    <mergeCell ref="B488:C488"/>
    <mergeCell ref="B489:C489"/>
    <mergeCell ref="B523:C523"/>
    <mergeCell ref="B524:C524"/>
    <mergeCell ref="B525:C525"/>
    <mergeCell ref="B526:C526"/>
    <mergeCell ref="B527:C527"/>
    <mergeCell ref="B528:C528"/>
    <mergeCell ref="B514:C514"/>
    <mergeCell ref="B515:C515"/>
    <mergeCell ref="B516:C516"/>
    <mergeCell ref="B517:C517"/>
    <mergeCell ref="B518:C518"/>
    <mergeCell ref="B522:C522"/>
    <mergeCell ref="B505:C505"/>
    <mergeCell ref="B509:C509"/>
    <mergeCell ref="B510:C510"/>
    <mergeCell ref="B511:C511"/>
    <mergeCell ref="B512:C512"/>
    <mergeCell ref="B513:C513"/>
    <mergeCell ref="B544:C544"/>
    <mergeCell ref="B548:C548"/>
    <mergeCell ref="B549:C549"/>
    <mergeCell ref="B550:C550"/>
    <mergeCell ref="B551:C551"/>
    <mergeCell ref="B552:C552"/>
    <mergeCell ref="B538:C538"/>
    <mergeCell ref="B539:C539"/>
    <mergeCell ref="B540:C540"/>
    <mergeCell ref="B541:C541"/>
    <mergeCell ref="B542:C542"/>
    <mergeCell ref="B543:C543"/>
    <mergeCell ref="B529:C529"/>
    <mergeCell ref="B530:C530"/>
    <mergeCell ref="B531:C531"/>
    <mergeCell ref="B535:C535"/>
    <mergeCell ref="B536:C536"/>
    <mergeCell ref="B537:C537"/>
    <mergeCell ref="B568:C568"/>
    <mergeCell ref="B569:C569"/>
    <mergeCell ref="B570:C570"/>
    <mergeCell ref="B574:C574"/>
    <mergeCell ref="B575:C575"/>
    <mergeCell ref="B576:C576"/>
    <mergeCell ref="B562:C562"/>
    <mergeCell ref="B563:C563"/>
    <mergeCell ref="B564:C564"/>
    <mergeCell ref="B565:C565"/>
    <mergeCell ref="B566:C566"/>
    <mergeCell ref="B567:C567"/>
    <mergeCell ref="B553:C553"/>
    <mergeCell ref="B554:C554"/>
    <mergeCell ref="B555:C555"/>
    <mergeCell ref="B556:C556"/>
    <mergeCell ref="B557:C557"/>
    <mergeCell ref="B561:C561"/>
    <mergeCell ref="B592:C592"/>
    <mergeCell ref="B593:C593"/>
    <mergeCell ref="B594:C594"/>
    <mergeCell ref="B595:C595"/>
    <mergeCell ref="B596:C596"/>
    <mergeCell ref="B600:C600"/>
    <mergeCell ref="B583:C583"/>
    <mergeCell ref="B587:C587"/>
    <mergeCell ref="B588:C588"/>
    <mergeCell ref="B589:C589"/>
    <mergeCell ref="B590:C590"/>
    <mergeCell ref="B591:C591"/>
    <mergeCell ref="B577:C577"/>
    <mergeCell ref="B578:C578"/>
    <mergeCell ref="B579:C579"/>
    <mergeCell ref="B580:C580"/>
    <mergeCell ref="B581:C581"/>
    <mergeCell ref="B582:C582"/>
    <mergeCell ref="B616:C616"/>
    <mergeCell ref="B617:C617"/>
    <mergeCell ref="B618:C618"/>
    <mergeCell ref="B619:C619"/>
    <mergeCell ref="B620:C620"/>
    <mergeCell ref="B621:C621"/>
    <mergeCell ref="B607:C607"/>
    <mergeCell ref="B608:C608"/>
    <mergeCell ref="B609:C609"/>
    <mergeCell ref="B613:C613"/>
    <mergeCell ref="B614:C614"/>
    <mergeCell ref="B615:C615"/>
    <mergeCell ref="B601:C601"/>
    <mergeCell ref="B602:C602"/>
    <mergeCell ref="B603:C603"/>
    <mergeCell ref="B604:C604"/>
    <mergeCell ref="B605:C605"/>
    <mergeCell ref="B606:C606"/>
    <mergeCell ref="B640:C640"/>
    <mergeCell ref="B641:C641"/>
    <mergeCell ref="B642:C642"/>
    <mergeCell ref="B643:C643"/>
    <mergeCell ref="B644:C644"/>
    <mergeCell ref="B645:C645"/>
    <mergeCell ref="B631:C631"/>
    <mergeCell ref="B632:C632"/>
    <mergeCell ref="B633:C633"/>
    <mergeCell ref="B634:C634"/>
    <mergeCell ref="B635:C635"/>
    <mergeCell ref="B639:C639"/>
    <mergeCell ref="B622:C622"/>
    <mergeCell ref="B626:C626"/>
    <mergeCell ref="B627:C627"/>
    <mergeCell ref="B628:C628"/>
    <mergeCell ref="B629:C629"/>
    <mergeCell ref="B630:C630"/>
    <mergeCell ref="B661:C661"/>
    <mergeCell ref="B665:C665"/>
    <mergeCell ref="B666:C666"/>
    <mergeCell ref="B667:C667"/>
    <mergeCell ref="B668:C668"/>
    <mergeCell ref="B669:C669"/>
    <mergeCell ref="B655:C655"/>
    <mergeCell ref="B656:C656"/>
    <mergeCell ref="B657:C657"/>
    <mergeCell ref="B658:C658"/>
    <mergeCell ref="B659:C659"/>
    <mergeCell ref="B660:C660"/>
    <mergeCell ref="B646:C646"/>
    <mergeCell ref="B647:C647"/>
    <mergeCell ref="B648:C648"/>
    <mergeCell ref="B652:C652"/>
    <mergeCell ref="B653:C653"/>
    <mergeCell ref="B654:C654"/>
    <mergeCell ref="B685:C685"/>
    <mergeCell ref="B686:C686"/>
    <mergeCell ref="B687:C687"/>
    <mergeCell ref="B691:C691"/>
    <mergeCell ref="B692:C692"/>
    <mergeCell ref="B693:C693"/>
    <mergeCell ref="B679:C679"/>
    <mergeCell ref="B680:C680"/>
    <mergeCell ref="B681:C681"/>
    <mergeCell ref="B682:C682"/>
    <mergeCell ref="B683:C683"/>
    <mergeCell ref="B684:C684"/>
    <mergeCell ref="B670:C670"/>
    <mergeCell ref="B671:C671"/>
    <mergeCell ref="B672:C672"/>
    <mergeCell ref="B673:C673"/>
    <mergeCell ref="B674:C674"/>
    <mergeCell ref="B678:C678"/>
    <mergeCell ref="B709:C709"/>
    <mergeCell ref="B710:C710"/>
    <mergeCell ref="B711:C711"/>
    <mergeCell ref="B712:C712"/>
    <mergeCell ref="B713:C713"/>
    <mergeCell ref="B717:C717"/>
    <mergeCell ref="B700:C700"/>
    <mergeCell ref="B704:C704"/>
    <mergeCell ref="B705:C705"/>
    <mergeCell ref="B706:C706"/>
    <mergeCell ref="B707:C707"/>
    <mergeCell ref="B708:C708"/>
    <mergeCell ref="B694:C694"/>
    <mergeCell ref="B695:C695"/>
    <mergeCell ref="B696:C696"/>
    <mergeCell ref="B697:C697"/>
    <mergeCell ref="B698:C698"/>
    <mergeCell ref="B699:C699"/>
    <mergeCell ref="B733:C733"/>
    <mergeCell ref="B734:C734"/>
    <mergeCell ref="B735:C735"/>
    <mergeCell ref="B736:C736"/>
    <mergeCell ref="B737:C737"/>
    <mergeCell ref="B738:C738"/>
    <mergeCell ref="B724:C724"/>
    <mergeCell ref="B725:C725"/>
    <mergeCell ref="B726:C726"/>
    <mergeCell ref="B730:C730"/>
    <mergeCell ref="B731:C731"/>
    <mergeCell ref="B732:C732"/>
    <mergeCell ref="B718:C718"/>
    <mergeCell ref="B719:C719"/>
    <mergeCell ref="B720:C720"/>
    <mergeCell ref="B721:C721"/>
    <mergeCell ref="B722:C722"/>
    <mergeCell ref="B723:C723"/>
    <mergeCell ref="B757:C757"/>
    <mergeCell ref="B758:C758"/>
    <mergeCell ref="B759:C759"/>
    <mergeCell ref="B760:C760"/>
    <mergeCell ref="B761:C761"/>
    <mergeCell ref="B762:C762"/>
    <mergeCell ref="B748:C748"/>
    <mergeCell ref="B749:C749"/>
    <mergeCell ref="B750:C750"/>
    <mergeCell ref="B751:C751"/>
    <mergeCell ref="B752:C752"/>
    <mergeCell ref="B756:C756"/>
    <mergeCell ref="B739:C739"/>
    <mergeCell ref="B743:C743"/>
    <mergeCell ref="B744:C744"/>
    <mergeCell ref="B745:C745"/>
    <mergeCell ref="B746:C746"/>
    <mergeCell ref="B747:C747"/>
    <mergeCell ref="B778:C778"/>
    <mergeCell ref="B782:C782"/>
    <mergeCell ref="B783:C783"/>
    <mergeCell ref="B784:C784"/>
    <mergeCell ref="B785:C785"/>
    <mergeCell ref="B786:C786"/>
    <mergeCell ref="B772:C772"/>
    <mergeCell ref="B773:C773"/>
    <mergeCell ref="B774:C774"/>
    <mergeCell ref="B775:C775"/>
    <mergeCell ref="B776:C776"/>
    <mergeCell ref="B777:C777"/>
    <mergeCell ref="B763:C763"/>
    <mergeCell ref="B764:C764"/>
    <mergeCell ref="B765:C765"/>
    <mergeCell ref="B769:C769"/>
    <mergeCell ref="B770:C770"/>
    <mergeCell ref="B771:C771"/>
    <mergeCell ref="B802:C802"/>
    <mergeCell ref="B803:C803"/>
    <mergeCell ref="B804:C804"/>
    <mergeCell ref="B808:C808"/>
    <mergeCell ref="B809:C809"/>
    <mergeCell ref="B810:C810"/>
    <mergeCell ref="B796:C796"/>
    <mergeCell ref="B797:C797"/>
    <mergeCell ref="B798:C798"/>
    <mergeCell ref="B799:C799"/>
    <mergeCell ref="B800:C800"/>
    <mergeCell ref="B801:C801"/>
    <mergeCell ref="B787:C787"/>
    <mergeCell ref="B788:C788"/>
    <mergeCell ref="B789:C789"/>
    <mergeCell ref="B790:C790"/>
    <mergeCell ref="B791:C791"/>
    <mergeCell ref="B795:C795"/>
    <mergeCell ref="B826:C826"/>
    <mergeCell ref="B827:C827"/>
    <mergeCell ref="B828:C828"/>
    <mergeCell ref="B829:C829"/>
    <mergeCell ref="B830:C830"/>
    <mergeCell ref="B834:C834"/>
    <mergeCell ref="B817:C817"/>
    <mergeCell ref="B821:C821"/>
    <mergeCell ref="B822:C822"/>
    <mergeCell ref="B823:C823"/>
    <mergeCell ref="B824:C824"/>
    <mergeCell ref="B825:C825"/>
    <mergeCell ref="B811:C811"/>
    <mergeCell ref="B812:C812"/>
    <mergeCell ref="B813:C813"/>
    <mergeCell ref="B814:C814"/>
    <mergeCell ref="B815:C815"/>
    <mergeCell ref="B816:C816"/>
    <mergeCell ref="B850:C850"/>
    <mergeCell ref="B851:C851"/>
    <mergeCell ref="B852:C852"/>
    <mergeCell ref="B853:C853"/>
    <mergeCell ref="B854:C854"/>
    <mergeCell ref="B855:C855"/>
    <mergeCell ref="B841:C841"/>
    <mergeCell ref="B842:C842"/>
    <mergeCell ref="B843:C843"/>
    <mergeCell ref="B847:C847"/>
    <mergeCell ref="B848:C848"/>
    <mergeCell ref="B849:C849"/>
    <mergeCell ref="B835:C835"/>
    <mergeCell ref="B836:C836"/>
    <mergeCell ref="B837:C837"/>
    <mergeCell ref="B838:C838"/>
    <mergeCell ref="B839:C839"/>
    <mergeCell ref="B840:C840"/>
    <mergeCell ref="B874:C874"/>
    <mergeCell ref="B875:C875"/>
    <mergeCell ref="B876:C876"/>
    <mergeCell ref="B877:C877"/>
    <mergeCell ref="B878:C878"/>
    <mergeCell ref="B879:C879"/>
    <mergeCell ref="B865:C865"/>
    <mergeCell ref="B866:C866"/>
    <mergeCell ref="B867:C867"/>
    <mergeCell ref="B868:C868"/>
    <mergeCell ref="B869:C869"/>
    <mergeCell ref="B873:C873"/>
    <mergeCell ref="B856:C856"/>
    <mergeCell ref="B860:C860"/>
    <mergeCell ref="B861:C861"/>
    <mergeCell ref="B862:C862"/>
    <mergeCell ref="B863:C863"/>
    <mergeCell ref="B864:C864"/>
    <mergeCell ref="B895:C895"/>
    <mergeCell ref="B899:C899"/>
    <mergeCell ref="B900:C900"/>
    <mergeCell ref="B901:C901"/>
    <mergeCell ref="B902:C902"/>
    <mergeCell ref="B903:C903"/>
    <mergeCell ref="B889:C889"/>
    <mergeCell ref="B890:C890"/>
    <mergeCell ref="B891:C891"/>
    <mergeCell ref="B892:C892"/>
    <mergeCell ref="B893:C893"/>
    <mergeCell ref="B894:C894"/>
    <mergeCell ref="B880:C880"/>
    <mergeCell ref="B881:C881"/>
    <mergeCell ref="B882:C882"/>
    <mergeCell ref="B886:C886"/>
    <mergeCell ref="B887:C887"/>
    <mergeCell ref="B888:C888"/>
    <mergeCell ref="B919:C919"/>
    <mergeCell ref="B920:C920"/>
    <mergeCell ref="B921:C921"/>
    <mergeCell ref="B925:C925"/>
    <mergeCell ref="B926:C926"/>
    <mergeCell ref="B927:C927"/>
    <mergeCell ref="B913:C913"/>
    <mergeCell ref="B914:C914"/>
    <mergeCell ref="B915:C915"/>
    <mergeCell ref="B916:C916"/>
    <mergeCell ref="B917:C917"/>
    <mergeCell ref="B918:C918"/>
    <mergeCell ref="B904:C904"/>
    <mergeCell ref="B905:C905"/>
    <mergeCell ref="B906:C906"/>
    <mergeCell ref="B907:C907"/>
    <mergeCell ref="B908:C908"/>
    <mergeCell ref="B912:C912"/>
    <mergeCell ref="B943:C943"/>
    <mergeCell ref="B944:C944"/>
    <mergeCell ref="B945:C945"/>
    <mergeCell ref="B946:C946"/>
    <mergeCell ref="B947:C947"/>
    <mergeCell ref="B951:C951"/>
    <mergeCell ref="B934:C934"/>
    <mergeCell ref="B938:C938"/>
    <mergeCell ref="B939:C939"/>
    <mergeCell ref="B940:C940"/>
    <mergeCell ref="B941:C941"/>
    <mergeCell ref="B942:C942"/>
    <mergeCell ref="B928:C928"/>
    <mergeCell ref="B929:C929"/>
    <mergeCell ref="B930:C930"/>
    <mergeCell ref="B931:C931"/>
    <mergeCell ref="B932:C932"/>
    <mergeCell ref="B933:C933"/>
    <mergeCell ref="B967:C967"/>
    <mergeCell ref="B968:C968"/>
    <mergeCell ref="B969:C969"/>
    <mergeCell ref="B970:C970"/>
    <mergeCell ref="B971:C971"/>
    <mergeCell ref="B972:C972"/>
    <mergeCell ref="B958:C958"/>
    <mergeCell ref="B959:C959"/>
    <mergeCell ref="B960:C960"/>
    <mergeCell ref="B964:C964"/>
    <mergeCell ref="B965:C965"/>
    <mergeCell ref="B966:C966"/>
    <mergeCell ref="B952:C952"/>
    <mergeCell ref="B953:C953"/>
    <mergeCell ref="B954:C954"/>
    <mergeCell ref="B955:C955"/>
    <mergeCell ref="B956:C956"/>
    <mergeCell ref="B957:C957"/>
    <mergeCell ref="B991:C991"/>
    <mergeCell ref="B992:C992"/>
    <mergeCell ref="B993:C993"/>
    <mergeCell ref="B994:C994"/>
    <mergeCell ref="B995:C995"/>
    <mergeCell ref="B996:C996"/>
    <mergeCell ref="B982:C982"/>
    <mergeCell ref="B983:C983"/>
    <mergeCell ref="B984:C984"/>
    <mergeCell ref="B985:C985"/>
    <mergeCell ref="B986:C986"/>
    <mergeCell ref="B990:C990"/>
    <mergeCell ref="B973:C973"/>
    <mergeCell ref="B977:C977"/>
    <mergeCell ref="B978:C978"/>
    <mergeCell ref="B979:C979"/>
    <mergeCell ref="B980:C980"/>
    <mergeCell ref="B981:C981"/>
    <mergeCell ref="B1012:C1012"/>
    <mergeCell ref="B1016:C1016"/>
    <mergeCell ref="B1017:C1017"/>
    <mergeCell ref="B1018:C1018"/>
    <mergeCell ref="B1019:C1019"/>
    <mergeCell ref="B1020:C1020"/>
    <mergeCell ref="B1006:C1006"/>
    <mergeCell ref="B1007:C1007"/>
    <mergeCell ref="B1008:C1008"/>
    <mergeCell ref="B1009:C1009"/>
    <mergeCell ref="B1010:C1010"/>
    <mergeCell ref="B1011:C1011"/>
    <mergeCell ref="B997:C997"/>
    <mergeCell ref="B998:C998"/>
    <mergeCell ref="B999:C999"/>
    <mergeCell ref="B1003:C1003"/>
    <mergeCell ref="B1004:C1004"/>
    <mergeCell ref="B1005:C1005"/>
    <mergeCell ref="B1036:C1036"/>
    <mergeCell ref="B1037:C1037"/>
    <mergeCell ref="B1038:C1038"/>
    <mergeCell ref="B1042:C1042"/>
    <mergeCell ref="B1043:C1043"/>
    <mergeCell ref="B1044:C1044"/>
    <mergeCell ref="B1030:C1030"/>
    <mergeCell ref="B1031:C1031"/>
    <mergeCell ref="B1032:C1032"/>
    <mergeCell ref="B1033:C1033"/>
    <mergeCell ref="B1034:C1034"/>
    <mergeCell ref="B1035:C1035"/>
    <mergeCell ref="B1021:C1021"/>
    <mergeCell ref="B1022:C1022"/>
    <mergeCell ref="B1023:C1023"/>
    <mergeCell ref="B1024:C1024"/>
    <mergeCell ref="B1025:C1025"/>
    <mergeCell ref="B1029:C1029"/>
    <mergeCell ref="B1060:C1060"/>
    <mergeCell ref="B1061:C1061"/>
    <mergeCell ref="B1062:C1062"/>
    <mergeCell ref="B1063:C1063"/>
    <mergeCell ref="B1064:C1064"/>
    <mergeCell ref="B1068:C1068"/>
    <mergeCell ref="B1051:C1051"/>
    <mergeCell ref="B1055:C1055"/>
    <mergeCell ref="B1056:C1056"/>
    <mergeCell ref="B1057:C1057"/>
    <mergeCell ref="B1058:C1058"/>
    <mergeCell ref="B1059:C1059"/>
    <mergeCell ref="B1045:C1045"/>
    <mergeCell ref="B1046:C1046"/>
    <mergeCell ref="B1047:C1047"/>
    <mergeCell ref="B1048:C1048"/>
    <mergeCell ref="B1049:C1049"/>
    <mergeCell ref="B1050:C1050"/>
    <mergeCell ref="B1084:C1084"/>
    <mergeCell ref="B1085:C1085"/>
    <mergeCell ref="B1086:C1086"/>
    <mergeCell ref="B1087:C1087"/>
    <mergeCell ref="B1088:C1088"/>
    <mergeCell ref="B1089:C1089"/>
    <mergeCell ref="B1075:C1075"/>
    <mergeCell ref="B1076:C1076"/>
    <mergeCell ref="B1077:C1077"/>
    <mergeCell ref="B1081:C1081"/>
    <mergeCell ref="B1082:C1082"/>
    <mergeCell ref="B1083:C1083"/>
    <mergeCell ref="B1069:C1069"/>
    <mergeCell ref="B1070:C1070"/>
    <mergeCell ref="B1071:C1071"/>
    <mergeCell ref="B1072:C1072"/>
    <mergeCell ref="B1073:C1073"/>
    <mergeCell ref="B1074:C1074"/>
    <mergeCell ref="B1108:C1108"/>
    <mergeCell ref="B1109:C1109"/>
    <mergeCell ref="B1110:C1110"/>
    <mergeCell ref="B1111:C1111"/>
    <mergeCell ref="B1112:C1112"/>
    <mergeCell ref="B1113:C1113"/>
    <mergeCell ref="B1099:C1099"/>
    <mergeCell ref="B1100:C1100"/>
    <mergeCell ref="B1101:C1101"/>
    <mergeCell ref="B1102:C1102"/>
    <mergeCell ref="B1103:C1103"/>
    <mergeCell ref="B1107:C1107"/>
    <mergeCell ref="B1090:C1090"/>
    <mergeCell ref="B1094:C1094"/>
    <mergeCell ref="B1095:C1095"/>
    <mergeCell ref="B1096:C1096"/>
    <mergeCell ref="B1097:C1097"/>
    <mergeCell ref="B1098:C1098"/>
    <mergeCell ref="B1129:C1129"/>
    <mergeCell ref="B1133:C1133"/>
    <mergeCell ref="B1134:C1134"/>
    <mergeCell ref="B1135:C1135"/>
    <mergeCell ref="B1136:C1136"/>
    <mergeCell ref="B1137:C1137"/>
    <mergeCell ref="B1123:C1123"/>
    <mergeCell ref="B1124:C1124"/>
    <mergeCell ref="B1125:C1125"/>
    <mergeCell ref="B1126:C1126"/>
    <mergeCell ref="B1127:C1127"/>
    <mergeCell ref="B1128:C1128"/>
    <mergeCell ref="B1114:C1114"/>
    <mergeCell ref="B1115:C1115"/>
    <mergeCell ref="B1116:C1116"/>
    <mergeCell ref="B1120:C1120"/>
    <mergeCell ref="B1121:C1121"/>
    <mergeCell ref="B1122:C1122"/>
    <mergeCell ref="B1153:C1153"/>
    <mergeCell ref="B1154:C1154"/>
    <mergeCell ref="B1155:C1155"/>
    <mergeCell ref="B1159:C1159"/>
    <mergeCell ref="B1160:C1160"/>
    <mergeCell ref="B1161:C1161"/>
    <mergeCell ref="B1147:C1147"/>
    <mergeCell ref="B1148:C1148"/>
    <mergeCell ref="B1149:C1149"/>
    <mergeCell ref="B1150:C1150"/>
    <mergeCell ref="B1151:C1151"/>
    <mergeCell ref="B1152:C1152"/>
    <mergeCell ref="B1138:C1138"/>
    <mergeCell ref="B1139:C1139"/>
    <mergeCell ref="B1140:C1140"/>
    <mergeCell ref="B1141:C1141"/>
    <mergeCell ref="B1142:C1142"/>
    <mergeCell ref="B1146:C1146"/>
    <mergeCell ref="B1177:C1177"/>
    <mergeCell ref="B1178:C1178"/>
    <mergeCell ref="B1179:C1179"/>
    <mergeCell ref="B1180:C1180"/>
    <mergeCell ref="B1181:C1181"/>
    <mergeCell ref="B1185:C1185"/>
    <mergeCell ref="B1168:C1168"/>
    <mergeCell ref="B1172:C1172"/>
    <mergeCell ref="B1173:C1173"/>
    <mergeCell ref="B1174:C1174"/>
    <mergeCell ref="B1175:C1175"/>
    <mergeCell ref="B1176:C1176"/>
    <mergeCell ref="B1162:C1162"/>
    <mergeCell ref="B1163:C1163"/>
    <mergeCell ref="B1164:C1164"/>
    <mergeCell ref="B1165:C1165"/>
    <mergeCell ref="B1166:C1166"/>
    <mergeCell ref="B1167:C1167"/>
    <mergeCell ref="B1201:C1201"/>
    <mergeCell ref="B1202:C1202"/>
    <mergeCell ref="B1203:C1203"/>
    <mergeCell ref="B1204:C1204"/>
    <mergeCell ref="B1205:C1205"/>
    <mergeCell ref="B1206:C1206"/>
    <mergeCell ref="B1192:C1192"/>
    <mergeCell ref="B1193:C1193"/>
    <mergeCell ref="B1194:C1194"/>
    <mergeCell ref="B1198:C1198"/>
    <mergeCell ref="B1199:C1199"/>
    <mergeCell ref="B1200:C1200"/>
    <mergeCell ref="B1186:C1186"/>
    <mergeCell ref="B1187:C1187"/>
    <mergeCell ref="B1188:C1188"/>
    <mergeCell ref="B1189:C1189"/>
    <mergeCell ref="B1190:C1190"/>
    <mergeCell ref="B1191:C1191"/>
    <mergeCell ref="B1225:C1225"/>
    <mergeCell ref="B1226:C1226"/>
    <mergeCell ref="B1227:C1227"/>
    <mergeCell ref="B1228:C1228"/>
    <mergeCell ref="B1229:C1229"/>
    <mergeCell ref="B1230:C1230"/>
    <mergeCell ref="B1216:C1216"/>
    <mergeCell ref="B1217:C1217"/>
    <mergeCell ref="B1218:C1218"/>
    <mergeCell ref="B1219:C1219"/>
    <mergeCell ref="B1220:C1220"/>
    <mergeCell ref="B1224:C1224"/>
    <mergeCell ref="B1207:C1207"/>
    <mergeCell ref="B1211:C1211"/>
    <mergeCell ref="B1212:C1212"/>
    <mergeCell ref="B1213:C1213"/>
    <mergeCell ref="B1214:C1214"/>
    <mergeCell ref="B1215:C1215"/>
    <mergeCell ref="B1246:C1246"/>
    <mergeCell ref="B1250:C1250"/>
    <mergeCell ref="B1251:C1251"/>
    <mergeCell ref="B1252:C1252"/>
    <mergeCell ref="B1253:C1253"/>
    <mergeCell ref="B1254:C1254"/>
    <mergeCell ref="B1240:C1240"/>
    <mergeCell ref="B1241:C1241"/>
    <mergeCell ref="B1242:C1242"/>
    <mergeCell ref="B1243:C1243"/>
    <mergeCell ref="B1244:C1244"/>
    <mergeCell ref="B1245:C1245"/>
    <mergeCell ref="B1231:C1231"/>
    <mergeCell ref="B1232:C1232"/>
    <mergeCell ref="B1233:C1233"/>
    <mergeCell ref="B1237:C1237"/>
    <mergeCell ref="B1238:C1238"/>
    <mergeCell ref="B1239:C1239"/>
    <mergeCell ref="B1270:C1270"/>
    <mergeCell ref="B1271:C1271"/>
    <mergeCell ref="B1272:C1272"/>
    <mergeCell ref="B1276:C1276"/>
    <mergeCell ref="B1277:C1277"/>
    <mergeCell ref="B1278:C1278"/>
    <mergeCell ref="B1264:C1264"/>
    <mergeCell ref="B1265:C1265"/>
    <mergeCell ref="B1266:C1266"/>
    <mergeCell ref="B1267:C1267"/>
    <mergeCell ref="B1268:C1268"/>
    <mergeCell ref="B1269:C1269"/>
    <mergeCell ref="B1255:C1255"/>
    <mergeCell ref="B1256:C1256"/>
    <mergeCell ref="B1257:C1257"/>
    <mergeCell ref="B1258:C1258"/>
    <mergeCell ref="B1259:C1259"/>
    <mergeCell ref="B1263:C1263"/>
    <mergeCell ref="B1303:C1303"/>
    <mergeCell ref="B1304:C1304"/>
    <mergeCell ref="B1294:C1294"/>
    <mergeCell ref="B1295:C1295"/>
    <mergeCell ref="B1296:C1296"/>
    <mergeCell ref="B1297:C1297"/>
    <mergeCell ref="B1298:C1298"/>
    <mergeCell ref="B1302:C1302"/>
    <mergeCell ref="B1285:C1285"/>
    <mergeCell ref="B1289:C1289"/>
    <mergeCell ref="B1290:C1290"/>
    <mergeCell ref="B1291:C1291"/>
    <mergeCell ref="B1292:C1292"/>
    <mergeCell ref="B1293:C1293"/>
    <mergeCell ref="B1279:C1279"/>
    <mergeCell ref="B1280:C1280"/>
    <mergeCell ref="B1281:C1281"/>
    <mergeCell ref="B1282:C1282"/>
    <mergeCell ref="B1283:C1283"/>
    <mergeCell ref="B1284:C1284"/>
  </mergeCells>
  <phoneticPr fontId="2"/>
  <conditionalFormatting sqref="A6:B11">
    <cfRule type="expression" dxfId="909" priority="3">
      <formula>AND($B$12&lt;&gt;"",$A6&lt;&gt;"",ISNUMBER(SEARCH(LEFT($A6,1),SUBSTITUTE($G$4,"，",","))))</formula>
    </cfRule>
    <cfRule type="expression" dxfId="908" priority="4">
      <formula>AND($B$12&lt;&gt;"",$A6&lt;&gt;"",ISNUMBER(SEARCH(LEFT($A6,1),SUBSTITUTE(UPPER($B$12),"，",","))),NOT(ISNUMBER(SEARCH(LEFT($A6,1),SUBSTITUTE($G$4,"，",",")))))</formula>
    </cfRule>
  </conditionalFormatting>
  <conditionalFormatting sqref="A19:B24">
    <cfRule type="expression" dxfId="907" priority="6">
      <formula>AND($B$25&lt;&gt;"",$A19&lt;&gt;"",ISNUMBER(SEARCH(LEFT($A19,1),SUBSTITUTE(UPPER($B$25),"，",","))),NOT(ISNUMBER(SEARCH(LEFT($A19,1),SUBSTITUTE($G$17,"，",",")))))</formula>
    </cfRule>
    <cfRule type="expression" dxfId="906" priority="5">
      <formula>AND($B$25&lt;&gt;"",$A19&lt;&gt;"",ISNUMBER(SEARCH(LEFT($A19,1),SUBSTITUTE($G$17,"，",","))))</formula>
    </cfRule>
  </conditionalFormatting>
  <conditionalFormatting sqref="A32:B37">
    <cfRule type="expression" dxfId="905" priority="7">
      <formula>AND($B$38&lt;&gt;"",$A32&lt;&gt;"",ISNUMBER(SEARCH(LEFT($A32,1),SUBSTITUTE($G$30,"，",","))))</formula>
    </cfRule>
    <cfRule type="expression" dxfId="904" priority="8">
      <formula>AND($B$38&lt;&gt;"",$A32&lt;&gt;"",ISNUMBER(SEARCH(LEFT($A32,1),SUBSTITUTE(UPPER($B$38),"，",","))),NOT(ISNUMBER(SEARCH(LEFT($A32,1),SUBSTITUTE($G$30,"，",",")))))</formula>
    </cfRule>
  </conditionalFormatting>
  <conditionalFormatting sqref="A45:B50">
    <cfRule type="expression" dxfId="903" priority="9">
      <formula>AND($B$51&lt;&gt;"",$A45&lt;&gt;"",ISNUMBER(SEARCH(LEFT($A45,1),SUBSTITUTE($G$43,"，",","))))</formula>
    </cfRule>
    <cfRule type="expression" dxfId="902" priority="10">
      <formula>AND($B$51&lt;&gt;"",$A45&lt;&gt;"",ISNUMBER(SEARCH(LEFT($A45,1),SUBSTITUTE(UPPER($B$51),"，",","))),NOT(ISNUMBER(SEARCH(LEFT($A45,1),SUBSTITUTE($G$43,"，",",")))))</formula>
    </cfRule>
  </conditionalFormatting>
  <conditionalFormatting sqref="A58:B63">
    <cfRule type="expression" dxfId="901" priority="11">
      <formula>AND($B$64&lt;&gt;"",$A58&lt;&gt;"",ISNUMBER(SEARCH(LEFT($A58,1),SUBSTITUTE($G$56,"，",","))))</formula>
    </cfRule>
    <cfRule type="expression" dxfId="900" priority="12">
      <formula>AND($B$64&lt;&gt;"",$A58&lt;&gt;"",ISNUMBER(SEARCH(LEFT($A58,1),SUBSTITUTE(UPPER($B$64),"，",","))),NOT(ISNUMBER(SEARCH(LEFT($A58,1),SUBSTITUTE($G$56,"，",",")))))</formula>
    </cfRule>
  </conditionalFormatting>
  <conditionalFormatting sqref="A71:B76">
    <cfRule type="expression" dxfId="899" priority="13">
      <formula>AND($B$77&lt;&gt;"",$A71&lt;&gt;"",ISNUMBER(SEARCH(LEFT($A71,1),SUBSTITUTE($G$69,"，",","))))</formula>
    </cfRule>
    <cfRule type="expression" dxfId="898" priority="14">
      <formula>AND($B$77&lt;&gt;"",$A71&lt;&gt;"",ISNUMBER(SEARCH(LEFT($A71,1),SUBSTITUTE(UPPER($B$77),"，",","))),NOT(ISNUMBER(SEARCH(LEFT($A71,1),SUBSTITUTE($G$69,"，",",")))))</formula>
    </cfRule>
  </conditionalFormatting>
  <conditionalFormatting sqref="A84:B89">
    <cfRule type="expression" dxfId="897" priority="15">
      <formula>AND($B$90&lt;&gt;"",$A84&lt;&gt;"",ISNUMBER(SEARCH(LEFT($A84,1),SUBSTITUTE($G$82,"，",","))))</formula>
    </cfRule>
    <cfRule type="expression" dxfId="896" priority="16">
      <formula>AND($B$90&lt;&gt;"",$A84&lt;&gt;"",ISNUMBER(SEARCH(LEFT($A84,1),SUBSTITUTE(UPPER($B$90),"，",","))),NOT(ISNUMBER(SEARCH(LEFT($A84,1),SUBSTITUTE($G$82,"，",",")))))</formula>
    </cfRule>
  </conditionalFormatting>
  <conditionalFormatting sqref="A97:B102">
    <cfRule type="expression" dxfId="895" priority="17">
      <formula>AND($B$103&lt;&gt;"",$A97&lt;&gt;"",ISNUMBER(SEARCH(LEFT($A97,1),SUBSTITUTE($G$95,"，",","))))</formula>
    </cfRule>
    <cfRule type="expression" dxfId="894" priority="18">
      <formula>AND($B$103&lt;&gt;"",$A97&lt;&gt;"",ISNUMBER(SEARCH(LEFT($A97,1),SUBSTITUTE(UPPER($B$103),"，",","))),NOT(ISNUMBER(SEARCH(LEFT($A97,1),SUBSTITUTE($G$95,"，",",")))))</formula>
    </cfRule>
  </conditionalFormatting>
  <conditionalFormatting sqref="A110:B115">
    <cfRule type="expression" dxfId="893" priority="19">
      <formula>AND($B$116&lt;&gt;"",$A110&lt;&gt;"",ISNUMBER(SEARCH(LEFT($A110,1),SUBSTITUTE($G$108,"，",","))))</formula>
    </cfRule>
    <cfRule type="expression" dxfId="892" priority="20">
      <formula>AND($B$116&lt;&gt;"",$A110&lt;&gt;"",ISNUMBER(SEARCH(LEFT($A110,1),SUBSTITUTE(UPPER($B$116),"，",","))),NOT(ISNUMBER(SEARCH(LEFT($A110,1),SUBSTITUTE($G$108,"，",",")))))</formula>
    </cfRule>
  </conditionalFormatting>
  <conditionalFormatting sqref="A123:B128">
    <cfRule type="expression" dxfId="891" priority="21">
      <formula>AND($B$129&lt;&gt;"",$A123&lt;&gt;"",ISNUMBER(SEARCH(LEFT($A123,1),SUBSTITUTE($G$121,"，",","))))</formula>
    </cfRule>
    <cfRule type="expression" dxfId="890" priority="22">
      <formula>AND($B$129&lt;&gt;"",$A123&lt;&gt;"",ISNUMBER(SEARCH(LEFT($A123,1),SUBSTITUTE(UPPER($B$129),"，",","))),NOT(ISNUMBER(SEARCH(LEFT($A123,1),SUBSTITUTE($G$121,"，",",")))))</formula>
    </cfRule>
  </conditionalFormatting>
  <conditionalFormatting sqref="A136:B141">
    <cfRule type="expression" dxfId="889" priority="23">
      <formula>AND($B$142&lt;&gt;"",$A136&lt;&gt;"",ISNUMBER(SEARCH(LEFT($A136,1),SUBSTITUTE($G$134,"，",","))))</formula>
    </cfRule>
    <cfRule type="expression" dxfId="888" priority="24">
      <formula>AND($B$142&lt;&gt;"",$A136&lt;&gt;"",ISNUMBER(SEARCH(LEFT($A136,1),SUBSTITUTE(UPPER($B$142),"，",","))),NOT(ISNUMBER(SEARCH(LEFT($A136,1),SUBSTITUTE($G$134,"，",",")))))</formula>
    </cfRule>
  </conditionalFormatting>
  <conditionalFormatting sqref="A149:B154">
    <cfRule type="expression" dxfId="887" priority="26">
      <formula>AND($B$155&lt;&gt;"",$A149&lt;&gt;"",ISNUMBER(SEARCH(LEFT($A149,1),SUBSTITUTE(UPPER($B$155),"，",","))),NOT(ISNUMBER(SEARCH(LEFT($A149,1),SUBSTITUTE($G$147,"，",",")))))</formula>
    </cfRule>
    <cfRule type="expression" dxfId="886" priority="25">
      <formula>AND($B$155&lt;&gt;"",$A149&lt;&gt;"",ISNUMBER(SEARCH(LEFT($A149,1),SUBSTITUTE($G$147,"，",","))))</formula>
    </cfRule>
  </conditionalFormatting>
  <conditionalFormatting sqref="A162:B167">
    <cfRule type="expression" dxfId="885" priority="27">
      <formula>AND($B$168&lt;&gt;"",$A162&lt;&gt;"",ISNUMBER(SEARCH(LEFT($A162,1),SUBSTITUTE($G$160,"，",","))))</formula>
    </cfRule>
    <cfRule type="expression" dxfId="884" priority="28">
      <formula>AND($B$168&lt;&gt;"",$A162&lt;&gt;"",ISNUMBER(SEARCH(LEFT($A162,1),SUBSTITUTE(UPPER($B$168),"，",","))),NOT(ISNUMBER(SEARCH(LEFT($A162,1),SUBSTITUTE($G$160,"，",",")))))</formula>
    </cfRule>
  </conditionalFormatting>
  <conditionalFormatting sqref="A175:B180">
    <cfRule type="expression" dxfId="883" priority="29">
      <formula>AND($B$181&lt;&gt;"",$A175&lt;&gt;"",ISNUMBER(SEARCH(LEFT($A175,1),SUBSTITUTE($G$173,"，",","))))</formula>
    </cfRule>
    <cfRule type="expression" dxfId="882" priority="30">
      <formula>AND($B$181&lt;&gt;"",$A175&lt;&gt;"",ISNUMBER(SEARCH(LEFT($A175,1),SUBSTITUTE(UPPER($B$181),"，",","))),NOT(ISNUMBER(SEARCH(LEFT($A175,1),SUBSTITUTE($G$173,"，",",")))))</formula>
    </cfRule>
  </conditionalFormatting>
  <conditionalFormatting sqref="A188:B193">
    <cfRule type="expression" dxfId="881" priority="31">
      <formula>AND($B$194&lt;&gt;"",$A188&lt;&gt;"",ISNUMBER(SEARCH(LEFT($A188,1),SUBSTITUTE($G$186,"，",","))))</formula>
    </cfRule>
    <cfRule type="expression" dxfId="880" priority="32">
      <formula>AND($B$194&lt;&gt;"",$A188&lt;&gt;"",ISNUMBER(SEARCH(LEFT($A188,1),SUBSTITUTE(UPPER($B$194),"，",","))),NOT(ISNUMBER(SEARCH(LEFT($A188,1),SUBSTITUTE($G$186,"，",",")))))</formula>
    </cfRule>
  </conditionalFormatting>
  <conditionalFormatting sqref="A201:B206">
    <cfRule type="expression" dxfId="879" priority="33">
      <formula>AND($B$207&lt;&gt;"",$A201&lt;&gt;"",ISNUMBER(SEARCH(LEFT($A201,1),SUBSTITUTE($G$199,"，",","))))</formula>
    </cfRule>
    <cfRule type="expression" dxfId="878" priority="34">
      <formula>AND($B$207&lt;&gt;"",$A201&lt;&gt;"",ISNUMBER(SEARCH(LEFT($A201,1),SUBSTITUTE(UPPER($B$207),"，",","))),NOT(ISNUMBER(SEARCH(LEFT($A201,1),SUBSTITUTE($G$199,"，",",")))))</formula>
    </cfRule>
  </conditionalFormatting>
  <conditionalFormatting sqref="A214:B219">
    <cfRule type="expression" dxfId="877" priority="35">
      <formula>AND($B$220&lt;&gt;"",$A214&lt;&gt;"",ISNUMBER(SEARCH(LEFT($A214,1),SUBSTITUTE($G$212,"，",","))))</formula>
    </cfRule>
    <cfRule type="expression" dxfId="876" priority="36">
      <formula>AND($B$220&lt;&gt;"",$A214&lt;&gt;"",ISNUMBER(SEARCH(LEFT($A214,1),SUBSTITUTE(UPPER($B$220),"，",","))),NOT(ISNUMBER(SEARCH(LEFT($A214,1),SUBSTITUTE($G$212,"，",",")))))</formula>
    </cfRule>
  </conditionalFormatting>
  <conditionalFormatting sqref="A227:B232">
    <cfRule type="expression" dxfId="875" priority="37">
      <formula>AND($B$233&lt;&gt;"",$A227&lt;&gt;"",ISNUMBER(SEARCH(LEFT($A227,1),SUBSTITUTE($G$225,"，",","))))</formula>
    </cfRule>
    <cfRule type="expression" dxfId="874" priority="38">
      <formula>AND($B$233&lt;&gt;"",$A227&lt;&gt;"",ISNUMBER(SEARCH(LEFT($A227,1),SUBSTITUTE(UPPER($B$233),"，",","))),NOT(ISNUMBER(SEARCH(LEFT($A227,1),SUBSTITUTE($G$225,"，",",")))))</formula>
    </cfRule>
  </conditionalFormatting>
  <conditionalFormatting sqref="A240:B245">
    <cfRule type="expression" dxfId="873" priority="39">
      <formula>AND($B$246&lt;&gt;"",$A240&lt;&gt;"",ISNUMBER(SEARCH(LEFT($A240,1),SUBSTITUTE($G$238,"，",","))))</formula>
    </cfRule>
    <cfRule type="expression" dxfId="872" priority="40">
      <formula>AND($B$246&lt;&gt;"",$A240&lt;&gt;"",ISNUMBER(SEARCH(LEFT($A240,1),SUBSTITUTE(UPPER($B$246),"，",","))),NOT(ISNUMBER(SEARCH(LEFT($A240,1),SUBSTITUTE($G$238,"，",",")))))</formula>
    </cfRule>
  </conditionalFormatting>
  <conditionalFormatting sqref="A253:B258">
    <cfRule type="expression" dxfId="871" priority="41">
      <formula>AND($B$259&lt;&gt;"",$A253&lt;&gt;"",ISNUMBER(SEARCH(LEFT($A253,1),SUBSTITUTE($G$251,"，",","))))</formula>
    </cfRule>
    <cfRule type="expression" dxfId="870" priority="42">
      <formula>AND($B$259&lt;&gt;"",$A253&lt;&gt;"",ISNUMBER(SEARCH(LEFT($A253,1),SUBSTITUTE(UPPER($B$259),"，",","))),NOT(ISNUMBER(SEARCH(LEFT($A253,1),SUBSTITUTE($G$251,"，",",")))))</formula>
    </cfRule>
  </conditionalFormatting>
  <conditionalFormatting sqref="A266:B271">
    <cfRule type="expression" dxfId="869" priority="43">
      <formula>AND($B$272&lt;&gt;"",$A266&lt;&gt;"",ISNUMBER(SEARCH(LEFT($A266,1),SUBSTITUTE($G$264,"，",","))))</formula>
    </cfRule>
    <cfRule type="expression" dxfId="868" priority="44">
      <formula>AND($B$272&lt;&gt;"",$A266&lt;&gt;"",ISNUMBER(SEARCH(LEFT($A266,1),SUBSTITUTE(UPPER($B$272),"，",","))),NOT(ISNUMBER(SEARCH(LEFT($A266,1),SUBSTITUTE($G$264,"，",",")))))</formula>
    </cfRule>
  </conditionalFormatting>
  <conditionalFormatting sqref="A279:B284">
    <cfRule type="expression" dxfId="867" priority="45">
      <formula>AND($B$285&lt;&gt;"",$A279&lt;&gt;"",ISNUMBER(SEARCH(LEFT($A279,1),SUBSTITUTE($G$277,"，",","))))</formula>
    </cfRule>
    <cfRule type="expression" dxfId="866" priority="46">
      <formula>AND($B$285&lt;&gt;"",$A279&lt;&gt;"",ISNUMBER(SEARCH(LEFT($A279,1),SUBSTITUTE(UPPER($B$285),"，",","))),NOT(ISNUMBER(SEARCH(LEFT($A279,1),SUBSTITUTE($G$277,"，",",")))))</formula>
    </cfRule>
  </conditionalFormatting>
  <conditionalFormatting sqref="A292:B297">
    <cfRule type="expression" dxfId="865" priority="47">
      <formula>AND($B$298&lt;&gt;"",$A292&lt;&gt;"",ISNUMBER(SEARCH(LEFT($A292,1),SUBSTITUTE($G$290,"，",","))))</formula>
    </cfRule>
    <cfRule type="expression" dxfId="864" priority="48">
      <formula>AND($B$298&lt;&gt;"",$A292&lt;&gt;"",ISNUMBER(SEARCH(LEFT($A292,1),SUBSTITUTE(UPPER($B$298),"，",","))),NOT(ISNUMBER(SEARCH(LEFT($A292,1),SUBSTITUTE($G$290,"，",",")))))</formula>
    </cfRule>
  </conditionalFormatting>
  <conditionalFormatting sqref="A305:B310">
    <cfRule type="expression" dxfId="863" priority="49">
      <formula>AND($B$311&lt;&gt;"",$A305&lt;&gt;"",ISNUMBER(SEARCH(LEFT($A305,1),SUBSTITUTE($G$303,"，",","))))</formula>
    </cfRule>
    <cfRule type="expression" dxfId="862" priority="50">
      <formula>AND($B$311&lt;&gt;"",$A305&lt;&gt;"",ISNUMBER(SEARCH(LEFT($A305,1),SUBSTITUTE(UPPER($B$311),"，",","))),NOT(ISNUMBER(SEARCH(LEFT($A305,1),SUBSTITUTE($G$303,"，",",")))))</formula>
    </cfRule>
  </conditionalFormatting>
  <conditionalFormatting sqref="A318:B323">
    <cfRule type="expression" dxfId="861" priority="51">
      <formula>AND($B$324&lt;&gt;"",$A318&lt;&gt;"",ISNUMBER(SEARCH(LEFT($A318,1),SUBSTITUTE($G$316,"，",","))))</formula>
    </cfRule>
    <cfRule type="expression" dxfId="860" priority="52">
      <formula>AND($B$324&lt;&gt;"",$A318&lt;&gt;"",ISNUMBER(SEARCH(LEFT($A318,1),SUBSTITUTE(UPPER($B$324),"，",","))),NOT(ISNUMBER(SEARCH(LEFT($A318,1),SUBSTITUTE($G$316,"，",",")))))</formula>
    </cfRule>
  </conditionalFormatting>
  <conditionalFormatting sqref="A331:B336">
    <cfRule type="expression" dxfId="859" priority="53">
      <formula>AND($B$337&lt;&gt;"",$A331&lt;&gt;"",ISNUMBER(SEARCH(LEFT($A331,1),SUBSTITUTE($G$329,"，",","))))</formula>
    </cfRule>
    <cfRule type="expression" dxfId="858" priority="54">
      <formula>AND($B$337&lt;&gt;"",$A331&lt;&gt;"",ISNUMBER(SEARCH(LEFT($A331,1),SUBSTITUTE(UPPER($B$337),"，",","))),NOT(ISNUMBER(SEARCH(LEFT($A331,1),SUBSTITUTE($G$329,"，",",")))))</formula>
    </cfRule>
  </conditionalFormatting>
  <conditionalFormatting sqref="A344:B349">
    <cfRule type="expression" dxfId="857" priority="55">
      <formula>AND($B$350&lt;&gt;"",$A344&lt;&gt;"",ISNUMBER(SEARCH(LEFT($A344,1),SUBSTITUTE($G$342,"，",","))))</formula>
    </cfRule>
    <cfRule type="expression" dxfId="856" priority="56">
      <formula>AND($B$350&lt;&gt;"",$A344&lt;&gt;"",ISNUMBER(SEARCH(LEFT($A344,1),SUBSTITUTE(UPPER($B$350),"，",","))),NOT(ISNUMBER(SEARCH(LEFT($A344,1),SUBSTITUTE($G$342,"，",",")))))</formula>
    </cfRule>
  </conditionalFormatting>
  <conditionalFormatting sqref="A357:B362">
    <cfRule type="expression" dxfId="855" priority="57">
      <formula>AND($B$363&lt;&gt;"",$A357&lt;&gt;"",ISNUMBER(SEARCH(LEFT($A357,1),SUBSTITUTE($G$355,"，",","))))</formula>
    </cfRule>
    <cfRule type="expression" dxfId="854" priority="58">
      <formula>AND($B$363&lt;&gt;"",$A357&lt;&gt;"",ISNUMBER(SEARCH(LEFT($A357,1),SUBSTITUTE(UPPER($B$363),"，",","))),NOT(ISNUMBER(SEARCH(LEFT($A357,1),SUBSTITUTE($G$355,"，",",")))))</formula>
    </cfRule>
  </conditionalFormatting>
  <conditionalFormatting sqref="A370:B375">
    <cfRule type="expression" dxfId="853" priority="59">
      <formula>AND($B$376&lt;&gt;"",$A370&lt;&gt;"",ISNUMBER(SEARCH(LEFT($A370,1),SUBSTITUTE($G$368,"，",","))))</formula>
    </cfRule>
    <cfRule type="expression" dxfId="852" priority="60">
      <formula>AND($B$376&lt;&gt;"",$A370&lt;&gt;"",ISNUMBER(SEARCH(LEFT($A370,1),SUBSTITUTE(UPPER($B$376),"，",","))),NOT(ISNUMBER(SEARCH(LEFT($A370,1),SUBSTITUTE($G$368,"，",",")))))</formula>
    </cfRule>
  </conditionalFormatting>
  <conditionalFormatting sqref="A383:B388">
    <cfRule type="expression" dxfId="851" priority="61">
      <formula>AND($B$389&lt;&gt;"",$A383&lt;&gt;"",ISNUMBER(SEARCH(LEFT($A383,1),SUBSTITUTE($G$381,"，",","))))</formula>
    </cfRule>
    <cfRule type="expression" dxfId="850" priority="62">
      <formula>AND($B$389&lt;&gt;"",$A383&lt;&gt;"",ISNUMBER(SEARCH(LEFT($A383,1),SUBSTITUTE(UPPER($B$389),"，",","))),NOT(ISNUMBER(SEARCH(LEFT($A383,1),SUBSTITUTE($G$381,"，",",")))))</formula>
    </cfRule>
  </conditionalFormatting>
  <conditionalFormatting sqref="A396:B401">
    <cfRule type="expression" dxfId="849" priority="63">
      <formula>AND($B$402&lt;&gt;"",$A396&lt;&gt;"",ISNUMBER(SEARCH(LEFT($A396,1),SUBSTITUTE($G$394,"，",","))))</formula>
    </cfRule>
    <cfRule type="expression" dxfId="848" priority="64">
      <formula>AND($B$402&lt;&gt;"",$A396&lt;&gt;"",ISNUMBER(SEARCH(LEFT($A396,1),SUBSTITUTE(UPPER($B$402),"，",","))),NOT(ISNUMBER(SEARCH(LEFT($A396,1),SUBSTITUTE($G$394,"，",",")))))</formula>
    </cfRule>
  </conditionalFormatting>
  <conditionalFormatting sqref="A409:B414">
    <cfRule type="expression" dxfId="847" priority="65">
      <formula>AND($B$415&lt;&gt;"",$A409&lt;&gt;"",ISNUMBER(SEARCH(LEFT($A409,1),SUBSTITUTE($G$407,"，",","))))</formula>
    </cfRule>
    <cfRule type="expression" dxfId="846" priority="66">
      <formula>AND($B$415&lt;&gt;"",$A409&lt;&gt;"",ISNUMBER(SEARCH(LEFT($A409,1),SUBSTITUTE(UPPER($B$415),"，",","))),NOT(ISNUMBER(SEARCH(LEFT($A409,1),SUBSTITUTE($G$407,"，",",")))))</formula>
    </cfRule>
  </conditionalFormatting>
  <conditionalFormatting sqref="A422:B427">
    <cfRule type="expression" dxfId="845" priority="67">
      <formula>AND($B$428&lt;&gt;"",$A422&lt;&gt;"",ISNUMBER(SEARCH(LEFT($A422,1),SUBSTITUTE($G$420,"，",","))))</formula>
    </cfRule>
    <cfRule type="expression" dxfId="844" priority="68">
      <formula>AND($B$428&lt;&gt;"",$A422&lt;&gt;"",ISNUMBER(SEARCH(LEFT($A422,1),SUBSTITUTE(UPPER($B$428),"，",","))),NOT(ISNUMBER(SEARCH(LEFT($A422,1),SUBSTITUTE($G$420,"，",",")))))</formula>
    </cfRule>
  </conditionalFormatting>
  <conditionalFormatting sqref="A435:B440">
    <cfRule type="expression" dxfId="843" priority="69">
      <formula>AND($B$441&lt;&gt;"",$A435&lt;&gt;"",ISNUMBER(SEARCH(LEFT($A435,1),SUBSTITUTE($G$433,"，",","))))</formula>
    </cfRule>
    <cfRule type="expression" dxfId="842" priority="70">
      <formula>AND($B$441&lt;&gt;"",$A435&lt;&gt;"",ISNUMBER(SEARCH(LEFT($A435,1),SUBSTITUTE(UPPER($B$441),"，",","))),NOT(ISNUMBER(SEARCH(LEFT($A435,1),SUBSTITUTE($G$433,"，",",")))))</formula>
    </cfRule>
  </conditionalFormatting>
  <conditionalFormatting sqref="A448:B453">
    <cfRule type="expression" dxfId="841" priority="71">
      <formula>AND($B$454&lt;&gt;"",$A448&lt;&gt;"",ISNUMBER(SEARCH(LEFT($A448,1),SUBSTITUTE($G$446,"，",","))))</formula>
    </cfRule>
    <cfRule type="expression" dxfId="840" priority="72">
      <formula>AND($B$454&lt;&gt;"",$A448&lt;&gt;"",ISNUMBER(SEARCH(LEFT($A448,1),SUBSTITUTE(UPPER($B$454),"，",","))),NOT(ISNUMBER(SEARCH(LEFT($A448,1),SUBSTITUTE($G$446,"，",",")))))</formula>
    </cfRule>
  </conditionalFormatting>
  <conditionalFormatting sqref="A461:B466">
    <cfRule type="expression" dxfId="839" priority="73">
      <formula>AND($B$467&lt;&gt;"",$A461&lt;&gt;"",ISNUMBER(SEARCH(LEFT($A461,1),SUBSTITUTE($G$459,"，",","))))</formula>
    </cfRule>
    <cfRule type="expression" dxfId="838" priority="74">
      <formula>AND($B$467&lt;&gt;"",$A461&lt;&gt;"",ISNUMBER(SEARCH(LEFT($A461,1),SUBSTITUTE(UPPER($B$467),"，",","))),NOT(ISNUMBER(SEARCH(LEFT($A461,1),SUBSTITUTE($G$459,"，",",")))))</formula>
    </cfRule>
  </conditionalFormatting>
  <conditionalFormatting sqref="A474:B479">
    <cfRule type="expression" dxfId="837" priority="75">
      <formula>AND($B$480&lt;&gt;"",$A474&lt;&gt;"",ISNUMBER(SEARCH(LEFT($A474,1),SUBSTITUTE($G$472,"，",","))))</formula>
    </cfRule>
    <cfRule type="expression" dxfId="836" priority="76">
      <formula>AND($B$480&lt;&gt;"",$A474&lt;&gt;"",ISNUMBER(SEARCH(LEFT($A474,1),SUBSTITUTE(UPPER($B$480),"，",","))),NOT(ISNUMBER(SEARCH(LEFT($A474,1),SUBSTITUTE($G$472,"，",",")))))</formula>
    </cfRule>
  </conditionalFormatting>
  <conditionalFormatting sqref="A487:B492">
    <cfRule type="expression" dxfId="835" priority="77">
      <formula>AND($B$493&lt;&gt;"",$A487&lt;&gt;"",ISNUMBER(SEARCH(LEFT($A487,1),SUBSTITUTE($G$485,"，",","))))</formula>
    </cfRule>
    <cfRule type="expression" dxfId="834" priority="78">
      <formula>AND($B$493&lt;&gt;"",$A487&lt;&gt;"",ISNUMBER(SEARCH(LEFT($A487,1),SUBSTITUTE(UPPER($B$493),"，",","))),NOT(ISNUMBER(SEARCH(LEFT($A487,1),SUBSTITUTE($G$485,"，",",")))))</formula>
    </cfRule>
  </conditionalFormatting>
  <conditionalFormatting sqref="A500:B505">
    <cfRule type="expression" dxfId="833" priority="79">
      <formula>AND($B$506&lt;&gt;"",$A500&lt;&gt;"",ISNUMBER(SEARCH(LEFT($A500,1),SUBSTITUTE($G$498,"，",","))))</formula>
    </cfRule>
    <cfRule type="expression" dxfId="832" priority="80">
      <formula>AND($B$506&lt;&gt;"",$A500&lt;&gt;"",ISNUMBER(SEARCH(LEFT($A500,1),SUBSTITUTE(UPPER($B$506),"，",","))),NOT(ISNUMBER(SEARCH(LEFT($A500,1),SUBSTITUTE($G$498,"，",",")))))</formula>
    </cfRule>
  </conditionalFormatting>
  <conditionalFormatting sqref="A513:B518">
    <cfRule type="expression" dxfId="831" priority="81">
      <formula>AND($B$519&lt;&gt;"",$A513&lt;&gt;"",ISNUMBER(SEARCH(LEFT($A513,1),SUBSTITUTE($G$511,"，",","))))</formula>
    </cfRule>
    <cfRule type="expression" dxfId="830" priority="82">
      <formula>AND($B$519&lt;&gt;"",$A513&lt;&gt;"",ISNUMBER(SEARCH(LEFT($A513,1),SUBSTITUTE(UPPER($B$519),"，",","))),NOT(ISNUMBER(SEARCH(LEFT($A513,1),SUBSTITUTE($G$511,"，",",")))))</formula>
    </cfRule>
  </conditionalFormatting>
  <conditionalFormatting sqref="A526:B531">
    <cfRule type="expression" dxfId="829" priority="83">
      <formula>AND($B$532&lt;&gt;"",$A526&lt;&gt;"",ISNUMBER(SEARCH(LEFT($A526,1),SUBSTITUTE($G$524,"，",","))))</formula>
    </cfRule>
    <cfRule type="expression" dxfId="828" priority="84">
      <formula>AND($B$532&lt;&gt;"",$A526&lt;&gt;"",ISNUMBER(SEARCH(LEFT($A526,1),SUBSTITUTE(UPPER($B$532),"，",","))),NOT(ISNUMBER(SEARCH(LEFT($A526,1),SUBSTITUTE($G$524,"，",",")))))</formula>
    </cfRule>
  </conditionalFormatting>
  <conditionalFormatting sqref="A539:B544">
    <cfRule type="expression" dxfId="827" priority="85">
      <formula>AND($B$545&lt;&gt;"",$A539&lt;&gt;"",ISNUMBER(SEARCH(LEFT($A539,1),SUBSTITUTE($G$537,"，",","))))</formula>
    </cfRule>
    <cfRule type="expression" dxfId="826" priority="86">
      <formula>AND($B$545&lt;&gt;"",$A539&lt;&gt;"",ISNUMBER(SEARCH(LEFT($A539,1),SUBSTITUTE(UPPER($B$545),"，",","))),NOT(ISNUMBER(SEARCH(LEFT($A539,1),SUBSTITUTE($G$537,"，",",")))))</formula>
    </cfRule>
  </conditionalFormatting>
  <conditionalFormatting sqref="A552:B557">
    <cfRule type="expression" dxfId="825" priority="87">
      <formula>AND($B$558&lt;&gt;"",$A552&lt;&gt;"",ISNUMBER(SEARCH(LEFT($A552,1),SUBSTITUTE($G$550,"，",","))))</formula>
    </cfRule>
    <cfRule type="expression" dxfId="824" priority="88">
      <formula>AND($B$558&lt;&gt;"",$A552&lt;&gt;"",ISNUMBER(SEARCH(LEFT($A552,1),SUBSTITUTE(UPPER($B$558),"，",","))),NOT(ISNUMBER(SEARCH(LEFT($A552,1),SUBSTITUTE($G$550,"，",",")))))</formula>
    </cfRule>
  </conditionalFormatting>
  <conditionalFormatting sqref="A565:B570">
    <cfRule type="expression" dxfId="823" priority="89">
      <formula>AND($B$571&lt;&gt;"",$A565&lt;&gt;"",ISNUMBER(SEARCH(LEFT($A565,1),SUBSTITUTE($G$563,"，",","))))</formula>
    </cfRule>
    <cfRule type="expression" dxfId="822" priority="90">
      <formula>AND($B$571&lt;&gt;"",$A565&lt;&gt;"",ISNUMBER(SEARCH(LEFT($A565,1),SUBSTITUTE(UPPER($B$571),"，",","))),NOT(ISNUMBER(SEARCH(LEFT($A565,1),SUBSTITUTE($G$563,"，",",")))))</formula>
    </cfRule>
  </conditionalFormatting>
  <conditionalFormatting sqref="A578:B583">
    <cfRule type="expression" dxfId="821" priority="91">
      <formula>AND($B$584&lt;&gt;"",$A578&lt;&gt;"",ISNUMBER(SEARCH(LEFT($A578,1),SUBSTITUTE($G$576,"，",","))))</formula>
    </cfRule>
    <cfRule type="expression" dxfId="820" priority="92">
      <formula>AND($B$584&lt;&gt;"",$A578&lt;&gt;"",ISNUMBER(SEARCH(LEFT($A578,1),SUBSTITUTE(UPPER($B$584),"，",","))),NOT(ISNUMBER(SEARCH(LEFT($A578,1),SUBSTITUTE($G$576,"，",",")))))</formula>
    </cfRule>
  </conditionalFormatting>
  <conditionalFormatting sqref="A591:B596">
    <cfRule type="expression" dxfId="819" priority="93">
      <formula>AND($B$597&lt;&gt;"",$A591&lt;&gt;"",ISNUMBER(SEARCH(LEFT($A591,1),SUBSTITUTE($G$589,"，",","))))</formula>
    </cfRule>
    <cfRule type="expression" dxfId="818" priority="94">
      <formula>AND($B$597&lt;&gt;"",$A591&lt;&gt;"",ISNUMBER(SEARCH(LEFT($A591,1),SUBSTITUTE(UPPER($B$597),"，",","))),NOT(ISNUMBER(SEARCH(LEFT($A591,1),SUBSTITUTE($G$589,"，",",")))))</formula>
    </cfRule>
  </conditionalFormatting>
  <conditionalFormatting sqref="A604:B609">
    <cfRule type="expression" dxfId="817" priority="95">
      <formula>AND($B$610&lt;&gt;"",$A604&lt;&gt;"",ISNUMBER(SEARCH(LEFT($A604,1),SUBSTITUTE($G$602,"，",","))))</formula>
    </cfRule>
    <cfRule type="expression" dxfId="816" priority="96">
      <formula>AND($B$610&lt;&gt;"",$A604&lt;&gt;"",ISNUMBER(SEARCH(LEFT($A604,1),SUBSTITUTE(UPPER($B$610),"，",","))),NOT(ISNUMBER(SEARCH(LEFT($A604,1),SUBSTITUTE($G$602,"，",",")))))</formula>
    </cfRule>
  </conditionalFormatting>
  <conditionalFormatting sqref="A617:B622">
    <cfRule type="expression" dxfId="815" priority="97">
      <formula>AND($B$623&lt;&gt;"",$A617&lt;&gt;"",ISNUMBER(SEARCH(LEFT($A617,1),SUBSTITUTE($G$615,"，",","))))</formula>
    </cfRule>
    <cfRule type="expression" dxfId="814" priority="98">
      <formula>AND($B$623&lt;&gt;"",$A617&lt;&gt;"",ISNUMBER(SEARCH(LEFT($A617,1),SUBSTITUTE(UPPER($B$623),"，",","))),NOT(ISNUMBER(SEARCH(LEFT($A617,1),SUBSTITUTE($G$615,"，",",")))))</formula>
    </cfRule>
  </conditionalFormatting>
  <conditionalFormatting sqref="A630:B635">
    <cfRule type="expression" dxfId="813" priority="100">
      <formula>AND($B$636&lt;&gt;"",$A630&lt;&gt;"",ISNUMBER(SEARCH(LEFT($A630,1),SUBSTITUTE(UPPER($B$636),"，",","))),NOT(ISNUMBER(SEARCH(LEFT($A630,1),SUBSTITUTE($G$628,"，",",")))))</formula>
    </cfRule>
    <cfRule type="expression" dxfId="812" priority="99">
      <formula>AND($B$636&lt;&gt;"",$A630&lt;&gt;"",ISNUMBER(SEARCH(LEFT($A630,1),SUBSTITUTE($G$628,"，",","))))</formula>
    </cfRule>
  </conditionalFormatting>
  <conditionalFormatting sqref="A643:B648">
    <cfRule type="expression" dxfId="811" priority="101">
      <formula>AND($B$649&lt;&gt;"",$A643&lt;&gt;"",ISNUMBER(SEARCH(LEFT($A643,1),SUBSTITUTE($G$641,"，",","))))</formula>
    </cfRule>
    <cfRule type="expression" dxfId="810" priority="102">
      <formula>AND($B$649&lt;&gt;"",$A643&lt;&gt;"",ISNUMBER(SEARCH(LEFT($A643,1),SUBSTITUTE(UPPER($B$649),"，",","))),NOT(ISNUMBER(SEARCH(LEFT($A643,1),SUBSTITUTE($G$641,"，",",")))))</formula>
    </cfRule>
  </conditionalFormatting>
  <conditionalFormatting sqref="A656:B661">
    <cfRule type="expression" dxfId="809" priority="103">
      <formula>AND($B$662&lt;&gt;"",$A656&lt;&gt;"",ISNUMBER(SEARCH(LEFT($A656,1),SUBSTITUTE($G$654,"，",","))))</formula>
    </cfRule>
    <cfRule type="expression" dxfId="808" priority="104">
      <formula>AND($B$662&lt;&gt;"",$A656&lt;&gt;"",ISNUMBER(SEARCH(LEFT($A656,1),SUBSTITUTE(UPPER($B$662),"，",","))),NOT(ISNUMBER(SEARCH(LEFT($A656,1),SUBSTITUTE($G$654,"，",",")))))</formula>
    </cfRule>
  </conditionalFormatting>
  <conditionalFormatting sqref="A669:B674">
    <cfRule type="expression" dxfId="807" priority="105">
      <formula>AND($B$675&lt;&gt;"",$A669&lt;&gt;"",ISNUMBER(SEARCH(LEFT($A669,1),SUBSTITUTE($G$667,"，",","))))</formula>
    </cfRule>
    <cfRule type="expression" dxfId="806" priority="106">
      <formula>AND($B$675&lt;&gt;"",$A669&lt;&gt;"",ISNUMBER(SEARCH(LEFT($A669,1),SUBSTITUTE(UPPER($B$675),"，",","))),NOT(ISNUMBER(SEARCH(LEFT($A669,1),SUBSTITUTE($G$667,"，",",")))))</formula>
    </cfRule>
  </conditionalFormatting>
  <conditionalFormatting sqref="A682:B687">
    <cfRule type="expression" dxfId="805" priority="107">
      <formula>AND($B$688&lt;&gt;"",$A682&lt;&gt;"",ISNUMBER(SEARCH(LEFT($A682,1),SUBSTITUTE($G$680,"，",","))))</formula>
    </cfRule>
    <cfRule type="expression" dxfId="804" priority="108">
      <formula>AND($B$688&lt;&gt;"",$A682&lt;&gt;"",ISNUMBER(SEARCH(LEFT($A682,1),SUBSTITUTE(UPPER($B$688),"，",","))),NOT(ISNUMBER(SEARCH(LEFT($A682,1),SUBSTITUTE($G$680,"，",",")))))</formula>
    </cfRule>
  </conditionalFormatting>
  <conditionalFormatting sqref="A695:B700">
    <cfRule type="expression" dxfId="803" priority="109">
      <formula>AND($B$701&lt;&gt;"",$A695&lt;&gt;"",ISNUMBER(SEARCH(LEFT($A695,1),SUBSTITUTE($G$693,"，",","))))</formula>
    </cfRule>
    <cfRule type="expression" dxfId="802" priority="110">
      <formula>AND($B$701&lt;&gt;"",$A695&lt;&gt;"",ISNUMBER(SEARCH(LEFT($A695,1),SUBSTITUTE(UPPER($B$701),"，",","))),NOT(ISNUMBER(SEARCH(LEFT($A695,1),SUBSTITUTE($G$693,"，",",")))))</formula>
    </cfRule>
  </conditionalFormatting>
  <conditionalFormatting sqref="A708:B713">
    <cfRule type="expression" dxfId="801" priority="111">
      <formula>AND($B$714&lt;&gt;"",$A708&lt;&gt;"",ISNUMBER(SEARCH(LEFT($A708,1),SUBSTITUTE($G$706,"，",","))))</formula>
    </cfRule>
    <cfRule type="expression" dxfId="800" priority="112">
      <formula>AND($B$714&lt;&gt;"",$A708&lt;&gt;"",ISNUMBER(SEARCH(LEFT($A708,1),SUBSTITUTE(UPPER($B$714),"，",","))),NOT(ISNUMBER(SEARCH(LEFT($A708,1),SUBSTITUTE($G$706,"，",",")))))</formula>
    </cfRule>
  </conditionalFormatting>
  <conditionalFormatting sqref="A721:B726">
    <cfRule type="expression" dxfId="799" priority="113">
      <formula>AND($B$727&lt;&gt;"",$A721&lt;&gt;"",ISNUMBER(SEARCH(LEFT($A721,1),SUBSTITUTE($G$719,"，",","))))</formula>
    </cfRule>
    <cfRule type="expression" dxfId="798" priority="114">
      <formula>AND($B$727&lt;&gt;"",$A721&lt;&gt;"",ISNUMBER(SEARCH(LEFT($A721,1),SUBSTITUTE(UPPER($B$727),"，",","))),NOT(ISNUMBER(SEARCH(LEFT($A721,1),SUBSTITUTE($G$719,"，",",")))))</formula>
    </cfRule>
  </conditionalFormatting>
  <conditionalFormatting sqref="A734:B739">
    <cfRule type="expression" dxfId="797" priority="115">
      <formula>AND($B$740&lt;&gt;"",$A734&lt;&gt;"",ISNUMBER(SEARCH(LEFT($A734,1),SUBSTITUTE($G$732,"，",","))))</formula>
    </cfRule>
    <cfRule type="expression" dxfId="796" priority="116">
      <formula>AND($B$740&lt;&gt;"",$A734&lt;&gt;"",ISNUMBER(SEARCH(LEFT($A734,1),SUBSTITUTE(UPPER($B$740),"，",","))),NOT(ISNUMBER(SEARCH(LEFT($A734,1),SUBSTITUTE($G$732,"，",",")))))</formula>
    </cfRule>
  </conditionalFormatting>
  <conditionalFormatting sqref="A747:B752">
    <cfRule type="expression" dxfId="795" priority="117">
      <formula>AND($B$753&lt;&gt;"",$A747&lt;&gt;"",ISNUMBER(SEARCH(LEFT($A747,1),SUBSTITUTE($G$745,"，",","))))</formula>
    </cfRule>
    <cfRule type="expression" dxfId="794" priority="118">
      <formula>AND($B$753&lt;&gt;"",$A747&lt;&gt;"",ISNUMBER(SEARCH(LEFT($A747,1),SUBSTITUTE(UPPER($B$753),"，",","))),NOT(ISNUMBER(SEARCH(LEFT($A747,1),SUBSTITUTE($G$745,"，",",")))))</formula>
    </cfRule>
  </conditionalFormatting>
  <conditionalFormatting sqref="A760:B765">
    <cfRule type="expression" dxfId="793" priority="119">
      <formula>AND($B$766&lt;&gt;"",$A760&lt;&gt;"",ISNUMBER(SEARCH(LEFT($A760,1),SUBSTITUTE($G$758,"，",","))))</formula>
    </cfRule>
    <cfRule type="expression" dxfId="792" priority="120">
      <formula>AND($B$766&lt;&gt;"",$A760&lt;&gt;"",ISNUMBER(SEARCH(LEFT($A760,1),SUBSTITUTE(UPPER($B$766),"，",","))),NOT(ISNUMBER(SEARCH(LEFT($A760,1),SUBSTITUTE($G$758,"，",",")))))</formula>
    </cfRule>
  </conditionalFormatting>
  <conditionalFormatting sqref="A773:B778">
    <cfRule type="expression" dxfId="791" priority="121">
      <formula>AND($B$779&lt;&gt;"",$A773&lt;&gt;"",ISNUMBER(SEARCH(LEFT($A773,1),SUBSTITUTE($G$771,"，",","))))</formula>
    </cfRule>
    <cfRule type="expression" dxfId="790" priority="122">
      <formula>AND($B$779&lt;&gt;"",$A773&lt;&gt;"",ISNUMBER(SEARCH(LEFT($A773,1),SUBSTITUTE(UPPER($B$779),"，",","))),NOT(ISNUMBER(SEARCH(LEFT($A773,1),SUBSTITUTE($G$771,"，",",")))))</formula>
    </cfRule>
  </conditionalFormatting>
  <conditionalFormatting sqref="A786:B791">
    <cfRule type="expression" dxfId="789" priority="123">
      <formula>AND($B$792&lt;&gt;"",$A786&lt;&gt;"",ISNUMBER(SEARCH(LEFT($A786,1),SUBSTITUTE($G$784,"，",","))))</formula>
    </cfRule>
    <cfRule type="expression" dxfId="788" priority="124">
      <formula>AND($B$792&lt;&gt;"",$A786&lt;&gt;"",ISNUMBER(SEARCH(LEFT($A786,1),SUBSTITUTE(UPPER($B$792),"，",","))),NOT(ISNUMBER(SEARCH(LEFT($A786,1),SUBSTITUTE($G$784,"，",",")))))</formula>
    </cfRule>
  </conditionalFormatting>
  <conditionalFormatting sqref="A799:B804">
    <cfRule type="expression" dxfId="787" priority="126">
      <formula>AND($B$805&lt;&gt;"",$A799&lt;&gt;"",ISNUMBER(SEARCH(LEFT($A799,1),SUBSTITUTE(UPPER($B$805),"，",","))),NOT(ISNUMBER(SEARCH(LEFT($A799,1),SUBSTITUTE($G$797,"，",",")))))</formula>
    </cfRule>
    <cfRule type="expression" dxfId="786" priority="125">
      <formula>AND($B$805&lt;&gt;"",$A799&lt;&gt;"",ISNUMBER(SEARCH(LEFT($A799,1),SUBSTITUTE($G$797,"，",","))))</formula>
    </cfRule>
  </conditionalFormatting>
  <conditionalFormatting sqref="A812:B817">
    <cfRule type="expression" dxfId="785" priority="127">
      <formula>AND($B$818&lt;&gt;"",$A812&lt;&gt;"",ISNUMBER(SEARCH(LEFT($A812,1),SUBSTITUTE($G$810,"，",","))))</formula>
    </cfRule>
    <cfRule type="expression" dxfId="784" priority="128">
      <formula>AND($B$818&lt;&gt;"",$A812&lt;&gt;"",ISNUMBER(SEARCH(LEFT($A812,1),SUBSTITUTE(UPPER($B$818),"，",","))),NOT(ISNUMBER(SEARCH(LEFT($A812,1),SUBSTITUTE($G$810,"，",",")))))</formula>
    </cfRule>
  </conditionalFormatting>
  <conditionalFormatting sqref="A825:B830">
    <cfRule type="expression" dxfId="783" priority="129">
      <formula>AND($B$831&lt;&gt;"",$A825&lt;&gt;"",ISNUMBER(SEARCH(LEFT($A825,1),SUBSTITUTE($G$823,"，",","))))</formula>
    </cfRule>
    <cfRule type="expression" dxfId="782" priority="130">
      <formula>AND($B$831&lt;&gt;"",$A825&lt;&gt;"",ISNUMBER(SEARCH(LEFT($A825,1),SUBSTITUTE(UPPER($B$831),"，",","))),NOT(ISNUMBER(SEARCH(LEFT($A825,1),SUBSTITUTE($G$823,"，",",")))))</formula>
    </cfRule>
  </conditionalFormatting>
  <conditionalFormatting sqref="A838:B843">
    <cfRule type="expression" dxfId="781" priority="131">
      <formula>AND($B$844&lt;&gt;"",$A838&lt;&gt;"",ISNUMBER(SEARCH(LEFT($A838,1),SUBSTITUTE($G$836,"，",","))))</formula>
    </cfRule>
    <cfRule type="expression" dxfId="780" priority="132">
      <formula>AND($B$844&lt;&gt;"",$A838&lt;&gt;"",ISNUMBER(SEARCH(LEFT($A838,1),SUBSTITUTE(UPPER($B$844),"，",","))),NOT(ISNUMBER(SEARCH(LEFT($A838,1),SUBSTITUTE($G$836,"，",",")))))</formula>
    </cfRule>
  </conditionalFormatting>
  <conditionalFormatting sqref="A851:B856">
    <cfRule type="expression" dxfId="779" priority="133">
      <formula>AND($B$857&lt;&gt;"",$A851&lt;&gt;"",ISNUMBER(SEARCH(LEFT($A851,1),SUBSTITUTE($G$849,"，",","))))</formula>
    </cfRule>
    <cfRule type="expression" dxfId="778" priority="134">
      <formula>AND($B$857&lt;&gt;"",$A851&lt;&gt;"",ISNUMBER(SEARCH(LEFT($A851,1),SUBSTITUTE(UPPER($B$857),"，",","))),NOT(ISNUMBER(SEARCH(LEFT($A851,1),SUBSTITUTE($G$849,"，",",")))))</formula>
    </cfRule>
  </conditionalFormatting>
  <conditionalFormatting sqref="A864:B869">
    <cfRule type="expression" dxfId="777" priority="135">
      <formula>AND($B$870&lt;&gt;"",$A864&lt;&gt;"",ISNUMBER(SEARCH(LEFT($A864,1),SUBSTITUTE($G$862,"，",","))))</formula>
    </cfRule>
    <cfRule type="expression" dxfId="776" priority="136">
      <formula>AND($B$870&lt;&gt;"",$A864&lt;&gt;"",ISNUMBER(SEARCH(LEFT($A864,1),SUBSTITUTE(UPPER($B$870),"，",","))),NOT(ISNUMBER(SEARCH(LEFT($A864,1),SUBSTITUTE($G$862,"，",",")))))</formula>
    </cfRule>
  </conditionalFormatting>
  <conditionalFormatting sqref="A877:B882">
    <cfRule type="expression" dxfId="775" priority="137">
      <formula>AND($B$883&lt;&gt;"",$A877&lt;&gt;"",ISNUMBER(SEARCH(LEFT($A877,1),SUBSTITUTE($G$875,"，",","))))</formula>
    </cfRule>
    <cfRule type="expression" dxfId="774" priority="138">
      <formula>AND($B$883&lt;&gt;"",$A877&lt;&gt;"",ISNUMBER(SEARCH(LEFT($A877,1),SUBSTITUTE(UPPER($B$883),"，",","))),NOT(ISNUMBER(SEARCH(LEFT($A877,1),SUBSTITUTE($G$875,"，",",")))))</formula>
    </cfRule>
  </conditionalFormatting>
  <conditionalFormatting sqref="A890:B895">
    <cfRule type="expression" dxfId="773" priority="139">
      <formula>AND($B$896&lt;&gt;"",$A890&lt;&gt;"",ISNUMBER(SEARCH(LEFT($A890,1),SUBSTITUTE($G$888,"，",","))))</formula>
    </cfRule>
    <cfRule type="expression" dxfId="772" priority="140">
      <formula>AND($B$896&lt;&gt;"",$A890&lt;&gt;"",ISNUMBER(SEARCH(LEFT($A890,1),SUBSTITUTE(UPPER($B$896),"，",","))),NOT(ISNUMBER(SEARCH(LEFT($A890,1),SUBSTITUTE($G$888,"，",",")))))</formula>
    </cfRule>
  </conditionalFormatting>
  <conditionalFormatting sqref="A903:B908">
    <cfRule type="expression" dxfId="771" priority="141">
      <formula>AND($B$909&lt;&gt;"",$A903&lt;&gt;"",ISNUMBER(SEARCH(LEFT($A903,1),SUBSTITUTE($G$901,"，",","))))</formula>
    </cfRule>
    <cfRule type="expression" dxfId="770" priority="142">
      <formula>AND($B$909&lt;&gt;"",$A903&lt;&gt;"",ISNUMBER(SEARCH(LEFT($A903,1),SUBSTITUTE(UPPER($B$909),"，",","))),NOT(ISNUMBER(SEARCH(LEFT($A903,1),SUBSTITUTE($G$901,"，",",")))))</formula>
    </cfRule>
  </conditionalFormatting>
  <conditionalFormatting sqref="A916:B921">
    <cfRule type="expression" dxfId="769" priority="143">
      <formula>AND($B$922&lt;&gt;"",$A916&lt;&gt;"",ISNUMBER(SEARCH(LEFT($A916,1),SUBSTITUTE($G$914,"，",","))))</formula>
    </cfRule>
    <cfRule type="expression" dxfId="768" priority="144">
      <formula>AND($B$922&lt;&gt;"",$A916&lt;&gt;"",ISNUMBER(SEARCH(LEFT($A916,1),SUBSTITUTE(UPPER($B$922),"，",","))),NOT(ISNUMBER(SEARCH(LEFT($A916,1),SUBSTITUTE($G$914,"，",",")))))</formula>
    </cfRule>
  </conditionalFormatting>
  <conditionalFormatting sqref="A929:B934">
    <cfRule type="expression" dxfId="767" priority="145">
      <formula>AND($B$935&lt;&gt;"",$A929&lt;&gt;"",ISNUMBER(SEARCH(LEFT($A929,1),SUBSTITUTE($G$927,"，",","))))</formula>
    </cfRule>
    <cfRule type="expression" dxfId="766" priority="146">
      <formula>AND($B$935&lt;&gt;"",$A929&lt;&gt;"",ISNUMBER(SEARCH(LEFT($A929,1),SUBSTITUTE(UPPER($B$935),"，",","))),NOT(ISNUMBER(SEARCH(LEFT($A929,1),SUBSTITUTE($G$927,"，",",")))))</formula>
    </cfRule>
  </conditionalFormatting>
  <conditionalFormatting sqref="A942:B947">
    <cfRule type="expression" dxfId="765" priority="147">
      <formula>AND($B$948&lt;&gt;"",$A942&lt;&gt;"",ISNUMBER(SEARCH(LEFT($A942,1),SUBSTITUTE($G$940,"，",","))))</formula>
    </cfRule>
    <cfRule type="expression" dxfId="764" priority="148">
      <formula>AND($B$948&lt;&gt;"",$A942&lt;&gt;"",ISNUMBER(SEARCH(LEFT($A942,1),SUBSTITUTE(UPPER($B$948),"，",","))),NOT(ISNUMBER(SEARCH(LEFT($A942,1),SUBSTITUTE($G$940,"，",",")))))</formula>
    </cfRule>
  </conditionalFormatting>
  <conditionalFormatting sqref="A955:B960">
    <cfRule type="expression" dxfId="763" priority="150">
      <formula>AND($B$961&lt;&gt;"",$A955&lt;&gt;"",ISNUMBER(SEARCH(LEFT($A955,1),SUBSTITUTE(UPPER($B$961),"，",","))),NOT(ISNUMBER(SEARCH(LEFT($A955,1),SUBSTITUTE($G$953,"，",",")))))</formula>
    </cfRule>
    <cfRule type="expression" dxfId="762" priority="149">
      <formula>AND($B$961&lt;&gt;"",$A955&lt;&gt;"",ISNUMBER(SEARCH(LEFT($A955,1),SUBSTITUTE($G$953,"，",","))))</formula>
    </cfRule>
  </conditionalFormatting>
  <conditionalFormatting sqref="A968:B973">
    <cfRule type="expression" dxfId="761" priority="151">
      <formula>AND($B$974&lt;&gt;"",$A968&lt;&gt;"",ISNUMBER(SEARCH(LEFT($A968,1),SUBSTITUTE($G$966,"，",","))))</formula>
    </cfRule>
    <cfRule type="expression" dxfId="760" priority="152">
      <formula>AND($B$974&lt;&gt;"",$A968&lt;&gt;"",ISNUMBER(SEARCH(LEFT($A968,1),SUBSTITUTE(UPPER($B$974),"，",","))),NOT(ISNUMBER(SEARCH(LEFT($A968,1),SUBSTITUTE($G$966,"，",",")))))</formula>
    </cfRule>
  </conditionalFormatting>
  <conditionalFormatting sqref="A981:B986">
    <cfRule type="expression" dxfId="759" priority="153">
      <formula>AND($B$987&lt;&gt;"",$A981&lt;&gt;"",ISNUMBER(SEARCH(LEFT($A981,1),SUBSTITUTE($G$979,"，",","))))</formula>
    </cfRule>
    <cfRule type="expression" dxfId="758" priority="154">
      <formula>AND($B$987&lt;&gt;"",$A981&lt;&gt;"",ISNUMBER(SEARCH(LEFT($A981,1),SUBSTITUTE(UPPER($B$987),"，",","))),NOT(ISNUMBER(SEARCH(LEFT($A981,1),SUBSTITUTE($G$979,"，",",")))))</formula>
    </cfRule>
  </conditionalFormatting>
  <conditionalFormatting sqref="A994:B999">
    <cfRule type="expression" dxfId="757" priority="155">
      <formula>AND($B$1000&lt;&gt;"",$A994&lt;&gt;"",ISNUMBER(SEARCH(LEFT($A994,1),SUBSTITUTE($G$992,"，",","))))</formula>
    </cfRule>
    <cfRule type="expression" dxfId="756" priority="156">
      <formula>AND($B$1000&lt;&gt;"",$A994&lt;&gt;"",ISNUMBER(SEARCH(LEFT($A994,1),SUBSTITUTE(UPPER($B$1000),"，",","))),NOT(ISNUMBER(SEARCH(LEFT($A994,1),SUBSTITUTE($G$992,"，",",")))))</formula>
    </cfRule>
  </conditionalFormatting>
  <conditionalFormatting sqref="A1007:B1012">
    <cfRule type="expression" dxfId="755" priority="157">
      <formula>AND($B$1013&lt;&gt;"",$A1007&lt;&gt;"",ISNUMBER(SEARCH(LEFT($A1007,1),SUBSTITUTE($G$1005,"，",","))))</formula>
    </cfRule>
    <cfRule type="expression" dxfId="754" priority="158">
      <formula>AND($B$1013&lt;&gt;"",$A1007&lt;&gt;"",ISNUMBER(SEARCH(LEFT($A1007,1),SUBSTITUTE(UPPER($B$1013),"，",","))),NOT(ISNUMBER(SEARCH(LEFT($A1007,1),SUBSTITUTE($G$1005,"，",",")))))</formula>
    </cfRule>
  </conditionalFormatting>
  <conditionalFormatting sqref="A1020:B1025">
    <cfRule type="expression" dxfId="753" priority="159">
      <formula>AND($B$1026&lt;&gt;"",$A1020&lt;&gt;"",ISNUMBER(SEARCH(LEFT($A1020,1),SUBSTITUTE($G$1018,"，",","))))</formula>
    </cfRule>
    <cfRule type="expression" dxfId="752" priority="160">
      <formula>AND($B$1026&lt;&gt;"",$A1020&lt;&gt;"",ISNUMBER(SEARCH(LEFT($A1020,1),SUBSTITUTE(UPPER($B$1026),"，",","))),NOT(ISNUMBER(SEARCH(LEFT($A1020,1),SUBSTITUTE($G$1018,"，",",")))))</formula>
    </cfRule>
  </conditionalFormatting>
  <conditionalFormatting sqref="A1033:B1038">
    <cfRule type="expression" dxfId="751" priority="161">
      <formula>AND($B$1039&lt;&gt;"",$A1033&lt;&gt;"",ISNUMBER(SEARCH(LEFT($A1033,1),SUBSTITUTE($G$1031,"，",","))))</formula>
    </cfRule>
    <cfRule type="expression" dxfId="750" priority="162">
      <formula>AND($B$1039&lt;&gt;"",$A1033&lt;&gt;"",ISNUMBER(SEARCH(LEFT($A1033,1),SUBSTITUTE(UPPER($B$1039),"，",","))),NOT(ISNUMBER(SEARCH(LEFT($A1033,1),SUBSTITUTE($G$1031,"，",",")))))</formula>
    </cfRule>
  </conditionalFormatting>
  <conditionalFormatting sqref="A1046:B1051">
    <cfRule type="expression" dxfId="749" priority="163">
      <formula>AND($B$1052&lt;&gt;"",$A1046&lt;&gt;"",ISNUMBER(SEARCH(LEFT($A1046,1),SUBSTITUTE($G$1044,"，",","))))</formula>
    </cfRule>
    <cfRule type="expression" dxfId="748" priority="164">
      <formula>AND($B$1052&lt;&gt;"",$A1046&lt;&gt;"",ISNUMBER(SEARCH(LEFT($A1046,1),SUBSTITUTE(UPPER($B$1052),"，",","))),NOT(ISNUMBER(SEARCH(LEFT($A1046,1),SUBSTITUTE($G$1044,"，",",")))))</formula>
    </cfRule>
  </conditionalFormatting>
  <conditionalFormatting sqref="A1059:B1064">
    <cfRule type="expression" dxfId="747" priority="165">
      <formula>AND($B$1065&lt;&gt;"",$A1059&lt;&gt;"",ISNUMBER(SEARCH(LEFT($A1059,1),SUBSTITUTE($G$1057,"，",","))))</formula>
    </cfRule>
    <cfRule type="expression" dxfId="746" priority="166">
      <formula>AND($B$1065&lt;&gt;"",$A1059&lt;&gt;"",ISNUMBER(SEARCH(LEFT($A1059,1),SUBSTITUTE(UPPER($B$1065),"，",","))),NOT(ISNUMBER(SEARCH(LEFT($A1059,1),SUBSTITUTE($G$1057,"，",",")))))</formula>
    </cfRule>
  </conditionalFormatting>
  <conditionalFormatting sqref="A1072:B1077">
    <cfRule type="expression" dxfId="745" priority="167">
      <formula>AND($B$1078&lt;&gt;"",$A1072&lt;&gt;"",ISNUMBER(SEARCH(LEFT($A1072,1),SUBSTITUTE($G$1070,"，",","))))</formula>
    </cfRule>
    <cfRule type="expression" dxfId="744" priority="168">
      <formula>AND($B$1078&lt;&gt;"",$A1072&lt;&gt;"",ISNUMBER(SEARCH(LEFT($A1072,1),SUBSTITUTE(UPPER($B$1078),"，",","))),NOT(ISNUMBER(SEARCH(LEFT($A1072,1),SUBSTITUTE($G$1070,"，",",")))))</formula>
    </cfRule>
  </conditionalFormatting>
  <conditionalFormatting sqref="A1085:B1090">
    <cfRule type="expression" dxfId="743" priority="169">
      <formula>AND($B$1091&lt;&gt;"",$A1085&lt;&gt;"",ISNUMBER(SEARCH(LEFT($A1085,1),SUBSTITUTE($G$1083,"，",","))))</formula>
    </cfRule>
    <cfRule type="expression" dxfId="742" priority="170">
      <formula>AND($B$1091&lt;&gt;"",$A1085&lt;&gt;"",ISNUMBER(SEARCH(LEFT($A1085,1),SUBSTITUTE(UPPER($B$1091),"，",","))),NOT(ISNUMBER(SEARCH(LEFT($A1085,1),SUBSTITUTE($G$1083,"，",",")))))</formula>
    </cfRule>
  </conditionalFormatting>
  <conditionalFormatting sqref="A1098:B1103">
    <cfRule type="expression" dxfId="741" priority="171">
      <formula>AND($B$1104&lt;&gt;"",$A1098&lt;&gt;"",ISNUMBER(SEARCH(LEFT($A1098,1),SUBSTITUTE($G$1096,"，",","))))</formula>
    </cfRule>
    <cfRule type="expression" dxfId="740" priority="172">
      <formula>AND($B$1104&lt;&gt;"",$A1098&lt;&gt;"",ISNUMBER(SEARCH(LEFT($A1098,1),SUBSTITUTE(UPPER($B$1104),"，",","))),NOT(ISNUMBER(SEARCH(LEFT($A1098,1),SUBSTITUTE($G$1096,"，",",")))))</formula>
    </cfRule>
  </conditionalFormatting>
  <conditionalFormatting sqref="A1111:B1116">
    <cfRule type="expression" dxfId="739" priority="173">
      <formula>AND($B$1117&lt;&gt;"",$A1111&lt;&gt;"",ISNUMBER(SEARCH(LEFT($A1111,1),SUBSTITUTE($G$1109,"，",","))))</formula>
    </cfRule>
    <cfRule type="expression" dxfId="738" priority="174">
      <formula>AND($B$1117&lt;&gt;"",$A1111&lt;&gt;"",ISNUMBER(SEARCH(LEFT($A1111,1),SUBSTITUTE(UPPER($B$1117),"，",","))),NOT(ISNUMBER(SEARCH(LEFT($A1111,1),SUBSTITUTE($G$1109,"，",",")))))</formula>
    </cfRule>
  </conditionalFormatting>
  <conditionalFormatting sqref="A1124:B1129">
    <cfRule type="expression" dxfId="737" priority="175">
      <formula>AND($B$1130&lt;&gt;"",$A1124&lt;&gt;"",ISNUMBER(SEARCH(LEFT($A1124,1),SUBSTITUTE($G$1122,"，",","))))</formula>
    </cfRule>
    <cfRule type="expression" dxfId="736" priority="176">
      <formula>AND($B$1130&lt;&gt;"",$A1124&lt;&gt;"",ISNUMBER(SEARCH(LEFT($A1124,1),SUBSTITUTE(UPPER($B$1130),"，",","))),NOT(ISNUMBER(SEARCH(LEFT($A1124,1),SUBSTITUTE($G$1122,"，",",")))))</formula>
    </cfRule>
  </conditionalFormatting>
  <conditionalFormatting sqref="A1137:B1142">
    <cfRule type="expression" dxfId="735" priority="177">
      <formula>AND($B$1143&lt;&gt;"",$A1137&lt;&gt;"",ISNUMBER(SEARCH(LEFT($A1137,1),SUBSTITUTE($G$1135,"，",","))))</formula>
    </cfRule>
    <cfRule type="expression" dxfId="734" priority="178">
      <formula>AND($B$1143&lt;&gt;"",$A1137&lt;&gt;"",ISNUMBER(SEARCH(LEFT($A1137,1),SUBSTITUTE(UPPER($B$1143),"，",","))),NOT(ISNUMBER(SEARCH(LEFT($A1137,1),SUBSTITUTE($G$1135,"，",",")))))</formula>
    </cfRule>
  </conditionalFormatting>
  <conditionalFormatting sqref="A1150:B1155">
    <cfRule type="expression" dxfId="733" priority="179">
      <formula>AND($B$1156&lt;&gt;"",$A1150&lt;&gt;"",ISNUMBER(SEARCH(LEFT($A1150,1),SUBSTITUTE($G$1148,"，",","))))</formula>
    </cfRule>
    <cfRule type="expression" dxfId="732" priority="180">
      <formula>AND($B$1156&lt;&gt;"",$A1150&lt;&gt;"",ISNUMBER(SEARCH(LEFT($A1150,1),SUBSTITUTE(UPPER($B$1156),"，",","))),NOT(ISNUMBER(SEARCH(LEFT($A1150,1),SUBSTITUTE($G$1148,"，",",")))))</formula>
    </cfRule>
  </conditionalFormatting>
  <conditionalFormatting sqref="A1163:B1168">
    <cfRule type="expression" dxfId="731" priority="181">
      <formula>AND($B$1169&lt;&gt;"",$A1163&lt;&gt;"",ISNUMBER(SEARCH(LEFT($A1163,1),SUBSTITUTE($G$1161,"，",","))))</formula>
    </cfRule>
    <cfRule type="expression" dxfId="730" priority="182">
      <formula>AND($B$1169&lt;&gt;"",$A1163&lt;&gt;"",ISNUMBER(SEARCH(LEFT($A1163,1),SUBSTITUTE(UPPER($B$1169),"，",","))),NOT(ISNUMBER(SEARCH(LEFT($A1163,1),SUBSTITUTE($G$1161,"，",",")))))</formula>
    </cfRule>
  </conditionalFormatting>
  <conditionalFormatting sqref="A1176:B1181">
    <cfRule type="expression" dxfId="729" priority="183">
      <formula>AND($B$1182&lt;&gt;"",$A1176&lt;&gt;"",ISNUMBER(SEARCH(LEFT($A1176,1),SUBSTITUTE($G$1174,"，",","))))</formula>
    </cfRule>
    <cfRule type="expression" dxfId="728" priority="184">
      <formula>AND($B$1182&lt;&gt;"",$A1176&lt;&gt;"",ISNUMBER(SEARCH(LEFT($A1176,1),SUBSTITUTE(UPPER($B$1182),"，",","))),NOT(ISNUMBER(SEARCH(LEFT($A1176,1),SUBSTITUTE($G$1174,"，",",")))))</formula>
    </cfRule>
  </conditionalFormatting>
  <conditionalFormatting sqref="A1189:B1194">
    <cfRule type="expression" dxfId="727" priority="185">
      <formula>AND($B$1195&lt;&gt;"",$A1189&lt;&gt;"",ISNUMBER(SEARCH(LEFT($A1189,1),SUBSTITUTE($G$1187,"，",","))))</formula>
    </cfRule>
    <cfRule type="expression" dxfId="726" priority="186">
      <formula>AND($B$1195&lt;&gt;"",$A1189&lt;&gt;"",ISNUMBER(SEARCH(LEFT($A1189,1),SUBSTITUTE(UPPER($B$1195),"，",","))),NOT(ISNUMBER(SEARCH(LEFT($A1189,1),SUBSTITUTE($G$1187,"，",",")))))</formula>
    </cfRule>
  </conditionalFormatting>
  <conditionalFormatting sqref="A1202:B1207">
    <cfRule type="expression" dxfId="725" priority="187">
      <formula>AND($B$1208&lt;&gt;"",$A1202&lt;&gt;"",ISNUMBER(SEARCH(LEFT($A1202,1),SUBSTITUTE($G$1200,"，",","))))</formula>
    </cfRule>
    <cfRule type="expression" dxfId="724" priority="188">
      <formula>AND($B$1208&lt;&gt;"",$A1202&lt;&gt;"",ISNUMBER(SEARCH(LEFT($A1202,1),SUBSTITUTE(UPPER($B$1208),"，",","))),NOT(ISNUMBER(SEARCH(LEFT($A1202,1),SUBSTITUTE($G$1200,"，",",")))))</formula>
    </cfRule>
  </conditionalFormatting>
  <conditionalFormatting sqref="A1215:B1220">
    <cfRule type="expression" dxfId="723" priority="189">
      <formula>AND($B$1221&lt;&gt;"",$A1215&lt;&gt;"",ISNUMBER(SEARCH(LEFT($A1215,1),SUBSTITUTE($G$1213,"，",","))))</formula>
    </cfRule>
    <cfRule type="expression" dxfId="722" priority="190">
      <formula>AND($B$1221&lt;&gt;"",$A1215&lt;&gt;"",ISNUMBER(SEARCH(LEFT($A1215,1),SUBSTITUTE(UPPER($B$1221),"，",","))),NOT(ISNUMBER(SEARCH(LEFT($A1215,1),SUBSTITUTE($G$1213,"，",",")))))</formula>
    </cfRule>
  </conditionalFormatting>
  <conditionalFormatting sqref="A1228:B1233">
    <cfRule type="expression" dxfId="721" priority="191">
      <formula>AND($B$1234&lt;&gt;"",$A1228&lt;&gt;"",ISNUMBER(SEARCH(LEFT($A1228,1),SUBSTITUTE($G$1226,"，",","))))</formula>
    </cfRule>
    <cfRule type="expression" dxfId="720" priority="192">
      <formula>AND($B$1234&lt;&gt;"",$A1228&lt;&gt;"",ISNUMBER(SEARCH(LEFT($A1228,1),SUBSTITUTE(UPPER($B$1234),"，",","))),NOT(ISNUMBER(SEARCH(LEFT($A1228,1),SUBSTITUTE($G$1226,"，",",")))))</formula>
    </cfRule>
  </conditionalFormatting>
  <conditionalFormatting sqref="A1241:B1246">
    <cfRule type="expression" dxfId="719" priority="193">
      <formula>AND($B$1247&lt;&gt;"",$A1241&lt;&gt;"",ISNUMBER(SEARCH(LEFT($A1241,1),SUBSTITUTE($G$1239,"，",","))))</formula>
    </cfRule>
    <cfRule type="expression" dxfId="718" priority="194">
      <formula>AND($B$1247&lt;&gt;"",$A1241&lt;&gt;"",ISNUMBER(SEARCH(LEFT($A1241,1),SUBSTITUTE(UPPER($B$1247),"，",","))),NOT(ISNUMBER(SEARCH(LEFT($A1241,1),SUBSTITUTE($G$1239,"，",",")))))</formula>
    </cfRule>
  </conditionalFormatting>
  <conditionalFormatting sqref="A1254:B1259">
    <cfRule type="expression" dxfId="717" priority="195">
      <formula>AND($B$1260&lt;&gt;"",$A1254&lt;&gt;"",ISNUMBER(SEARCH(LEFT($A1254,1),SUBSTITUTE($G$1252,"，",","))))</formula>
    </cfRule>
    <cfRule type="expression" dxfId="716" priority="196">
      <formula>AND($B$1260&lt;&gt;"",$A1254&lt;&gt;"",ISNUMBER(SEARCH(LEFT($A1254,1),SUBSTITUTE(UPPER($B$1260),"，",","))),NOT(ISNUMBER(SEARCH(LEFT($A1254,1),SUBSTITUTE($G$1252,"，",",")))))</formula>
    </cfRule>
  </conditionalFormatting>
  <conditionalFormatting sqref="A1267:B1272">
    <cfRule type="expression" dxfId="715" priority="197">
      <formula>AND($B$1273&lt;&gt;"",$A1267&lt;&gt;"",ISNUMBER(SEARCH(LEFT($A1267,1),SUBSTITUTE($G$1265,"，",","))))</formula>
    </cfRule>
    <cfRule type="expression" dxfId="714" priority="198">
      <formula>AND($B$1273&lt;&gt;"",$A1267&lt;&gt;"",ISNUMBER(SEARCH(LEFT($A1267,1),SUBSTITUTE(UPPER($B$1273),"，",","))),NOT(ISNUMBER(SEARCH(LEFT($A1267,1),SUBSTITUTE($G$1265,"，",",")))))</formula>
    </cfRule>
  </conditionalFormatting>
  <conditionalFormatting sqref="A1280:B1285">
    <cfRule type="expression" dxfId="713" priority="199">
      <formula>AND($B$1286&lt;&gt;"",$A1280&lt;&gt;"",ISNUMBER(SEARCH(LEFT($A1280,1),SUBSTITUTE($G$1278,"，",","))))</formula>
    </cfRule>
    <cfRule type="expression" dxfId="712" priority="200">
      <formula>AND($B$1286&lt;&gt;"",$A1280&lt;&gt;"",ISNUMBER(SEARCH(LEFT($A1280,1),SUBSTITUTE(UPPER($B$1286),"，",","))),NOT(ISNUMBER(SEARCH(LEFT($A1280,1),SUBSTITUTE($G$1278,"，",",")))))</formula>
    </cfRule>
  </conditionalFormatting>
  <conditionalFormatting sqref="A1293:B1298">
    <cfRule type="expression" dxfId="711" priority="201">
      <formula>AND($B$1299&lt;&gt;"",$A1293&lt;&gt;"",ISNUMBER(SEARCH(LEFT($A1293,1),SUBSTITUTE($G$1291,"，",","))))</formula>
    </cfRule>
    <cfRule type="expression" dxfId="710" priority="202">
      <formula>AND($B$1299&lt;&gt;"",$A1293&lt;&gt;"",ISNUMBER(SEARCH(LEFT($A1293,1),SUBSTITUTE(UPPER($B$1299),"，",","))),NOT(ISNUMBER(SEARCH(LEFT($A1293,1),SUBSTITUTE($G$1291,"，",",")))))</formula>
    </cfRule>
  </conditionalFormatting>
  <conditionalFormatting sqref="B52:C53">
    <cfRule type="expression" dxfId="709" priority="2">
      <formula>AND($D52&lt;&gt;"",OR($A52="A:",$A52="B:",$A52="C:",$A52="D:",$A52="E:",$A52="F:"),ISNUMBER(SEARCH(LEFT($A52,1),SUBSTITUTE(SUBSTITUTE(SUBSTITUTE($D52," ",""),"、",","),"，",","))),NOT(ISNUMBER(SEARCH(LEFT($A52,1),SUBSTITUTE(SUBSTITUTE(SUBSTITUTE($G52," ",""),"、",","),"，",",")))))</formula>
    </cfRule>
    <cfRule type="expression" dxfId="708" priority="1">
      <formula>AND($D52&lt;&gt;"",OR($A52="A:",$A52="B:",$A52="C:",$A52="D:",$A52="E:",$A52="F:"),ISNUMBER(SEARCH(LEFT($A52,1),SUBSTITUTE(SUBSTITUTE(SUBSTITUTE($G52," ",""),"、",","),"，",","))))</formula>
    </cfRule>
  </conditionalFormatting>
  <dataValidations count="1">
    <dataValidation type="list" allowBlank="1" showInputMessage="1" showErrorMessage="1" sqref="B12 B25 B38 B51 B64 B77 B90 B103 B116 B129 B142 B155 B168 B181 B194 B207 B220 B233 B246 B259 B272 B285 B298 B311 B324 B337 B350 B363 B376 B389 B402 B415 B428 B441 B454 B467 B480 B493 B506 B519 B532 B545 B558 B571 B584 B597 B610 B623 B636 B649 B662 B675 B688 B701 B714 B727 B740 B753 B766 B779 B792 B805 B818 B831 B844 B857 B870 B883 B896 B909 B922 B935 B948 B961 B974 B987 B1000 B1013 B1026 B1039 B1052 B1065 B1078 B1091 B1104 B1117 B1130 B1143 B1156 B1169 B1182 B1195 B1208 B1221 B1234 B1247 B1260 B1273 B1286 B1299" xr:uid="{A20DC486-0C6D-406F-9680-AE2784B48F90}">
      <formula1>"A,B,C,D,E,F"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B6B7-5B6A-4AD7-9E8F-CB231C35EEF0}">
  <dimension ref="A1:H5138"/>
  <sheetViews>
    <sheetView workbookViewId="0">
      <pane xSplit="1" ySplit="3" topLeftCell="B4" activePane="bottomRight" state="frozen"/>
      <selection pane="topRight" activeCell="B1" sqref="B1"/>
      <selection pane="bottomLeft" activeCell="A4" sqref="A4"/>
      <selection pane="bottomRight" activeCell="B24" sqref="B24:C24"/>
    </sheetView>
  </sheetViews>
  <sheetFormatPr defaultRowHeight="15"/>
  <cols>
    <col min="1" max="1" width="11.75" style="50" customWidth="1"/>
    <col min="2" max="2" width="13" style="50" customWidth="1"/>
    <col min="3" max="3" width="166.75" style="50" customWidth="1"/>
    <col min="4" max="8" width="0" hidden="1" customWidth="1"/>
  </cols>
  <sheetData>
    <row r="1" spans="1:8" ht="25.5" customHeight="1" thickBot="1">
      <c r="A1" s="68" t="s">
        <v>6114</v>
      </c>
      <c r="B1" s="68"/>
      <c r="C1" s="68"/>
      <c r="D1" s="6"/>
      <c r="E1" s="6"/>
      <c r="F1" s="6"/>
      <c r="G1" s="6"/>
      <c r="H1" s="6"/>
    </row>
    <row r="2" spans="1:8" ht="19.5" customHeight="1" thickBot="1">
      <c r="A2" s="69" t="s">
        <v>8050</v>
      </c>
      <c r="B2" s="69"/>
      <c r="C2" s="70"/>
      <c r="D2" s="6"/>
      <c r="E2" s="6"/>
      <c r="F2" s="6"/>
      <c r="G2" s="6"/>
      <c r="H2" s="6"/>
    </row>
    <row r="3" spans="1:8" ht="19.5" customHeight="1" thickBot="1">
      <c r="A3" s="71" t="str" cm="1">
        <f t="array" ref="A3">_xlfn.LET(_xlpm.ans,SUMPRODUCT(($A$4:$A$1303="你的答案")*($B$4:$B$1303&lt;&gt;"")),_xlpm.corr,SUMPRODUCT(($A$4:$A$1303="结果")*($B$4:$B$1303="✅正确")),_xlpm.total,100,_xlpm.rate,IF(_xlpm.ans=0,0,_xlpm.corr/_xlpm.ans),"📊 进度：已作答 "&amp;_xlpm.ans&amp;"/100  |  正确 "&amp;_xlpm.corr&amp;"  |  正确率 "&amp;TEXT(_xlpm.rate,"0.0%"))</f>
        <v>📊 进度：已作答 0/100  |  正确 0  |  正确率 0.0%</v>
      </c>
      <c r="B3" s="71"/>
      <c r="C3" s="72"/>
      <c r="D3" s="6"/>
      <c r="E3" s="6"/>
      <c r="F3" s="6"/>
      <c r="G3" s="6"/>
      <c r="H3" s="6"/>
    </row>
    <row r="4" spans="1:8" ht="58.5" customHeight="1" thickTop="1" thickBot="1">
      <c r="A4" s="8" t="s">
        <v>6094</v>
      </c>
      <c r="B4" s="56" t="s">
        <v>6095</v>
      </c>
      <c r="C4" s="73"/>
      <c r="D4" s="6"/>
      <c r="E4" s="6"/>
      <c r="F4" s="6">
        <v>801</v>
      </c>
      <c r="G4" s="6" t="s">
        <v>17</v>
      </c>
      <c r="H4" s="6" t="s">
        <v>6043</v>
      </c>
    </row>
    <row r="5" spans="1:8" ht="18.75" customHeight="1">
      <c r="A5" s="9"/>
      <c r="B5" s="74"/>
      <c r="C5" s="75"/>
      <c r="D5" s="6"/>
      <c r="E5" s="6"/>
      <c r="F5" s="6"/>
      <c r="G5" s="6"/>
      <c r="H5" s="6"/>
    </row>
    <row r="6" spans="1:8" ht="18.75" customHeight="1">
      <c r="A6" s="10" t="s">
        <v>107</v>
      </c>
      <c r="B6" s="64" t="s">
        <v>6044</v>
      </c>
      <c r="C6" s="65"/>
      <c r="D6" s="6"/>
      <c r="E6" s="6"/>
      <c r="F6" s="6"/>
      <c r="G6" s="6"/>
      <c r="H6" s="6"/>
    </row>
    <row r="7" spans="1:8" ht="18.75" customHeight="1">
      <c r="A7" s="10" t="s">
        <v>108</v>
      </c>
      <c r="B7" s="64" t="s">
        <v>6045</v>
      </c>
      <c r="C7" s="65"/>
      <c r="D7" s="6"/>
      <c r="E7" s="6"/>
      <c r="F7" s="6"/>
      <c r="G7" s="6"/>
      <c r="H7" s="6"/>
    </row>
    <row r="8" spans="1:8" ht="18.75" customHeight="1">
      <c r="A8" s="10" t="s">
        <v>109</v>
      </c>
      <c r="B8" s="64" t="s">
        <v>6046</v>
      </c>
      <c r="C8" s="65"/>
      <c r="D8" s="6"/>
      <c r="E8" s="6"/>
      <c r="F8" s="6"/>
      <c r="G8" s="6"/>
      <c r="H8" s="6"/>
    </row>
    <row r="9" spans="1:8" ht="18.75" customHeight="1">
      <c r="A9" s="10" t="s">
        <v>110</v>
      </c>
      <c r="B9" s="64" t="s">
        <v>6047</v>
      </c>
      <c r="C9" s="65"/>
      <c r="D9" s="6"/>
      <c r="E9" s="6"/>
      <c r="F9" s="6"/>
      <c r="G9" s="6"/>
      <c r="H9" s="6"/>
    </row>
    <row r="10" spans="1:8" ht="18.75" customHeight="1">
      <c r="A10" s="10"/>
      <c r="B10" s="62"/>
      <c r="C10" s="63"/>
      <c r="D10" s="6"/>
      <c r="E10" s="6"/>
      <c r="F10" s="6"/>
      <c r="G10" s="6"/>
      <c r="H10" s="6"/>
    </row>
    <row r="11" spans="1:8" ht="18.75" customHeight="1" thickBot="1">
      <c r="A11" s="10"/>
      <c r="B11" s="66"/>
      <c r="C11" s="67"/>
      <c r="D11" s="6"/>
      <c r="E11" s="6"/>
      <c r="F11" s="6"/>
      <c r="G11" s="6"/>
      <c r="H11" s="6"/>
    </row>
    <row r="12" spans="1:8" ht="18.75" customHeight="1" thickBot="1">
      <c r="A12" s="11" t="s">
        <v>111</v>
      </c>
      <c r="B12" s="25"/>
      <c r="C12" s="7"/>
      <c r="D12" s="6"/>
      <c r="E12" s="6"/>
      <c r="F12" s="6"/>
      <c r="G12" s="6"/>
      <c r="H12" s="6"/>
    </row>
    <row r="13" spans="1:8" ht="18.75" customHeight="1">
      <c r="A13" s="10" t="s">
        <v>112</v>
      </c>
      <c r="B13" s="34" t="str">
        <f>_xlfn.LET(_xlpm.inp,$B$12,_xlpm.nInp,_xlfn.LET(_xlpm.raw,UPPER(TRIM($B$12)),_xlpm.clean,SUBSTITUTE(SUBSTITUTE(SUBSTITUTE(SUBSTITUTE(SUBSTITUTE(_xlpm.raw,"，",","),"、",","),"；",","),"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 s="19"/>
      <c r="D13" s="6"/>
      <c r="E13" s="6"/>
      <c r="F13" s="6"/>
      <c r="G13" s="6"/>
      <c r="H13" s="6"/>
    </row>
    <row r="14" spans="1:8" ht="18.75" customHeight="1">
      <c r="A14" s="10" t="s">
        <v>113</v>
      </c>
      <c r="B14" s="35" t="str">
        <f>_xlfn.LET(_xlpm.inp,$B$12,_xlpm.nStd,_xlfn.LET(_xlpm.raw,UPPER(TRIM($G$4)),_xlpm.clean,SUBSTITUTE(SUBSTITUTE(SUBSTITUTE(SUBSTITUTE(SUBSTITUTE(_xlpm.raw,"，",","),"、",","),"；",","),"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 s="18"/>
      <c r="D14" s="6"/>
      <c r="E14" s="6"/>
      <c r="F14" s="6"/>
      <c r="G14" s="6"/>
      <c r="H14" s="6"/>
    </row>
    <row r="15" spans="1:8" ht="18.75" customHeight="1">
      <c r="A15" s="37" t="s">
        <v>114</v>
      </c>
      <c r="B15" s="52" t="str">
        <f>_xlfn.LET(_xlpm.inp,$B$12,_xlpm.p,$H$4,IF(OR(LEN(TRIM(_xlpm.inp))=0,LEN(TRIM(_xlpm.p))=0,_xlpm.p=0),"",_xlpm.p))</f>
        <v/>
      </c>
      <c r="C15" s="53"/>
      <c r="D15" s="6"/>
      <c r="E15" s="6"/>
      <c r="F15" s="6"/>
      <c r="G15" s="6"/>
      <c r="H15" s="6"/>
    </row>
    <row r="16" spans="1:8" ht="18.75" customHeight="1" thickBot="1">
      <c r="A16" s="12"/>
      <c r="B16" s="54"/>
      <c r="C16" s="55"/>
      <c r="D16" s="6"/>
      <c r="E16" s="6"/>
      <c r="F16" s="6"/>
      <c r="G16" s="6"/>
      <c r="H16" s="6"/>
    </row>
    <row r="17" spans="1:8" ht="58.5" customHeight="1" thickTop="1" thickBot="1">
      <c r="A17" s="8" t="s">
        <v>6096</v>
      </c>
      <c r="B17" s="56" t="s">
        <v>6097</v>
      </c>
      <c r="C17" s="57"/>
      <c r="D17" s="6"/>
      <c r="E17" s="6"/>
      <c r="F17" s="6">
        <v>802</v>
      </c>
      <c r="G17" s="6" t="s">
        <v>15</v>
      </c>
      <c r="H17" s="6" t="s">
        <v>6048</v>
      </c>
    </row>
    <row r="18" spans="1:8" ht="18.75" customHeight="1">
      <c r="A18" s="13"/>
      <c r="B18" s="58"/>
      <c r="C18" s="59"/>
      <c r="D18" s="6"/>
      <c r="E18" s="6"/>
      <c r="F18" s="6"/>
      <c r="G18" s="6"/>
      <c r="H18" s="6"/>
    </row>
    <row r="19" spans="1:8" ht="18.75" customHeight="1">
      <c r="A19" s="14" t="s">
        <v>107</v>
      </c>
      <c r="B19" s="60" t="s">
        <v>6049</v>
      </c>
      <c r="C19" s="61"/>
      <c r="D19" s="6"/>
      <c r="E19" s="6"/>
      <c r="F19" s="6"/>
      <c r="G19" s="6"/>
      <c r="H19" s="6"/>
    </row>
    <row r="20" spans="1:8" ht="18.75" customHeight="1">
      <c r="A20" s="14" t="s">
        <v>108</v>
      </c>
      <c r="B20" s="60" t="s">
        <v>6050</v>
      </c>
      <c r="C20" s="61"/>
      <c r="D20" s="6"/>
      <c r="E20" s="6"/>
      <c r="F20" s="6"/>
      <c r="G20" s="6"/>
      <c r="H20" s="6"/>
    </row>
    <row r="21" spans="1:8" ht="18.75" customHeight="1">
      <c r="A21" s="14" t="s">
        <v>109</v>
      </c>
      <c r="B21" s="60" t="s">
        <v>6051</v>
      </c>
      <c r="C21" s="61"/>
      <c r="D21" s="6"/>
      <c r="E21" s="6"/>
      <c r="F21" s="6"/>
      <c r="G21" s="6"/>
      <c r="H21" s="6"/>
    </row>
    <row r="22" spans="1:8" ht="18.75" customHeight="1">
      <c r="A22" s="14" t="s">
        <v>110</v>
      </c>
      <c r="B22" s="60" t="s">
        <v>6052</v>
      </c>
      <c r="C22" s="61"/>
      <c r="D22" s="6"/>
      <c r="E22" s="6"/>
      <c r="F22" s="6"/>
      <c r="G22" s="6"/>
      <c r="H22" s="6"/>
    </row>
    <row r="23" spans="1:8" ht="18.75" customHeight="1">
      <c r="A23" s="14"/>
      <c r="B23" s="62"/>
      <c r="C23" s="63"/>
      <c r="D23" s="6"/>
      <c r="E23" s="6"/>
      <c r="F23" s="6"/>
      <c r="G23" s="6"/>
      <c r="H23" s="6"/>
    </row>
    <row r="24" spans="1:8" ht="18.75" customHeight="1" thickBot="1">
      <c r="A24" s="14"/>
      <c r="B24" s="66"/>
      <c r="C24" s="67"/>
      <c r="D24" s="6"/>
      <c r="E24" s="6"/>
      <c r="F24" s="6"/>
      <c r="G24" s="6"/>
      <c r="H24" s="6"/>
    </row>
    <row r="25" spans="1:8" ht="18.75" customHeight="1" thickBot="1">
      <c r="A25" s="11" t="s">
        <v>111</v>
      </c>
      <c r="B25" s="25"/>
      <c r="C25" s="7"/>
      <c r="D25" s="6"/>
      <c r="E25" s="6"/>
      <c r="F25" s="6"/>
      <c r="G25" s="6"/>
      <c r="H25" s="6"/>
    </row>
    <row r="26" spans="1:8" ht="18.75" customHeight="1">
      <c r="A26" s="14" t="s">
        <v>112</v>
      </c>
      <c r="B26" s="34" t="str">
        <f>_xlfn.LET(_xlpm.inp,$B$25,_xlpm.nInp,_xlfn.LET(_xlpm.raw,UPPER(TRIM($B$25)),_xlpm.clean,SUBSTITUTE(SUBSTITUTE(SUBSTITUTE(SUBSTITUTE(SUBSTITUTE(_xlpm.raw,"，",","),"、",","),"；",","),"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 s="19"/>
      <c r="D26" s="6"/>
      <c r="E26" s="6"/>
      <c r="F26" s="6"/>
      <c r="G26" s="6"/>
      <c r="H26" s="6"/>
    </row>
    <row r="27" spans="1:8" ht="18.75" customHeight="1">
      <c r="A27" s="14" t="s">
        <v>113</v>
      </c>
      <c r="B27" s="35" t="str">
        <f>_xlfn.LET(_xlpm.inp,$B$25,_xlpm.nStd,_xlfn.LET(_xlpm.raw,UPPER(TRIM($G$17)),_xlpm.clean,SUBSTITUTE(SUBSTITUTE(SUBSTITUTE(SUBSTITUTE(SUBSTITUTE(_xlpm.raw,"，",","),"、",","),"；",","),"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 s="18"/>
      <c r="D27" s="6"/>
      <c r="E27" s="6"/>
      <c r="F27" s="6"/>
      <c r="G27" s="6"/>
      <c r="H27" s="6"/>
    </row>
    <row r="28" spans="1:8" ht="18.75" customHeight="1">
      <c r="A28" s="37" t="s">
        <v>114</v>
      </c>
      <c r="B28" s="52" t="str">
        <f>_xlfn.LET(_xlpm.inp,$B$25,_xlpm.p,$H$17,IF(OR(LEN(TRIM(_xlpm.inp))=0,LEN(TRIM(_xlpm.p))=0,_xlpm.p=0),"",_xlpm.p))</f>
        <v/>
      </c>
      <c r="C28" s="76"/>
      <c r="D28" s="6"/>
      <c r="E28" s="6"/>
      <c r="F28" s="6"/>
      <c r="G28" s="6"/>
      <c r="H28" s="6"/>
    </row>
    <row r="29" spans="1:8" ht="18.75" customHeight="1" thickBot="1">
      <c r="A29" s="15"/>
      <c r="B29" s="54"/>
      <c r="C29" s="55"/>
      <c r="D29" s="6"/>
      <c r="E29" s="6"/>
      <c r="F29" s="6"/>
      <c r="G29" s="6"/>
      <c r="H29" s="6"/>
    </row>
    <row r="30" spans="1:8" ht="58.5" customHeight="1" thickTop="1" thickBot="1">
      <c r="A30" s="8" t="s">
        <v>6098</v>
      </c>
      <c r="B30" s="56" t="s">
        <v>6099</v>
      </c>
      <c r="C30" s="57"/>
      <c r="D30" s="6"/>
      <c r="E30" s="6"/>
      <c r="F30" s="6">
        <v>803</v>
      </c>
      <c r="G30" s="6" t="s">
        <v>15</v>
      </c>
      <c r="H30" s="6" t="s">
        <v>6053</v>
      </c>
    </row>
    <row r="31" spans="1:8" ht="18.75" customHeight="1">
      <c r="A31" s="9"/>
      <c r="B31" s="74"/>
      <c r="C31" s="75"/>
      <c r="D31" s="6"/>
      <c r="E31" s="6"/>
      <c r="F31" s="6"/>
      <c r="G31" s="6"/>
      <c r="H31" s="6"/>
    </row>
    <row r="32" spans="1:8" ht="18.75" customHeight="1">
      <c r="A32" s="10" t="s">
        <v>107</v>
      </c>
      <c r="B32" s="64" t="s">
        <v>6054</v>
      </c>
      <c r="C32" s="65"/>
      <c r="D32" s="6"/>
      <c r="E32" s="6"/>
      <c r="F32" s="6"/>
      <c r="G32" s="6"/>
      <c r="H32" s="6"/>
    </row>
    <row r="33" spans="1:8" ht="18.75" customHeight="1">
      <c r="A33" s="10" t="s">
        <v>108</v>
      </c>
      <c r="B33" s="64" t="s">
        <v>6055</v>
      </c>
      <c r="C33" s="65"/>
      <c r="D33" s="6"/>
      <c r="E33" s="6"/>
      <c r="F33" s="6"/>
      <c r="G33" s="6"/>
      <c r="H33" s="6"/>
    </row>
    <row r="34" spans="1:8" ht="18.75" customHeight="1">
      <c r="A34" s="10" t="s">
        <v>109</v>
      </c>
      <c r="B34" s="64" t="s">
        <v>6056</v>
      </c>
      <c r="C34" s="65"/>
      <c r="D34" s="6"/>
      <c r="E34" s="6"/>
      <c r="F34" s="6"/>
      <c r="G34" s="6"/>
      <c r="H34" s="6"/>
    </row>
    <row r="35" spans="1:8" ht="18.75" customHeight="1">
      <c r="A35" s="10" t="s">
        <v>110</v>
      </c>
      <c r="B35" s="64" t="s">
        <v>6057</v>
      </c>
      <c r="C35" s="65"/>
      <c r="D35" s="6"/>
      <c r="E35" s="6"/>
      <c r="F35" s="6"/>
      <c r="G35" s="6"/>
      <c r="H35" s="6"/>
    </row>
    <row r="36" spans="1:8" ht="18.75" customHeight="1">
      <c r="A36" s="10"/>
      <c r="B36" s="62"/>
      <c r="C36" s="63"/>
      <c r="D36" s="6"/>
      <c r="E36" s="6"/>
      <c r="F36" s="6"/>
      <c r="G36" s="6"/>
      <c r="H36" s="6"/>
    </row>
    <row r="37" spans="1:8" ht="18.75" customHeight="1" thickBot="1">
      <c r="A37" s="10"/>
      <c r="B37" s="66"/>
      <c r="C37" s="67"/>
      <c r="D37" s="6"/>
      <c r="E37" s="6"/>
      <c r="F37" s="6"/>
      <c r="G37" s="6"/>
      <c r="H37" s="6"/>
    </row>
    <row r="38" spans="1:8" ht="18.75" customHeight="1" thickBot="1">
      <c r="A38" s="11" t="s">
        <v>111</v>
      </c>
      <c r="B38" s="43"/>
      <c r="C38" s="7"/>
      <c r="D38" s="6"/>
      <c r="E38" s="6"/>
      <c r="F38" s="6"/>
      <c r="G38" s="6"/>
      <c r="H38" s="6"/>
    </row>
    <row r="39" spans="1:8" ht="18.75" customHeight="1">
      <c r="A39" s="10" t="s">
        <v>112</v>
      </c>
      <c r="B39" s="34" t="str">
        <f>_xlfn.LET(_xlpm.inp,$B$38,_xlpm.nInp,_xlfn.LET(_xlpm.raw,UPPER(TRIM($B$38)),_xlpm.clean,SUBSTITUTE(SUBSTITUTE(SUBSTITUTE(SUBSTITUTE(SUBSTITUTE(_xlpm.raw,"，",","),"、",","),"；",","),"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 s="19"/>
      <c r="D39" s="6"/>
      <c r="E39" s="6"/>
      <c r="F39" s="6"/>
      <c r="G39" s="6"/>
      <c r="H39" s="6"/>
    </row>
    <row r="40" spans="1:8" ht="18.75" customHeight="1">
      <c r="A40" s="10" t="s">
        <v>113</v>
      </c>
      <c r="B40" s="35" t="str">
        <f>_xlfn.LET(_xlpm.inp,$B$38,_xlpm.nStd,_xlfn.LET(_xlpm.raw,UPPER(TRIM($G$30)),_xlpm.clean,SUBSTITUTE(SUBSTITUTE(SUBSTITUTE(SUBSTITUTE(SUBSTITUTE(_xlpm.raw,"，",","),"、",","),"；",","),"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 s="18"/>
      <c r="D40" s="6"/>
      <c r="E40" s="6"/>
      <c r="F40" s="6"/>
      <c r="G40" s="6"/>
      <c r="H40" s="6"/>
    </row>
    <row r="41" spans="1:8" ht="18.75" customHeight="1">
      <c r="A41" s="37" t="s">
        <v>114</v>
      </c>
      <c r="B41" s="52" t="str">
        <f>_xlfn.LET(_xlpm.inp,$B$38,_xlpm.p,$H$30,IF(OR(LEN(TRIM(_xlpm.inp))=0,LEN(TRIM(_xlpm.p))=0,_xlpm.p=0),"",_xlpm.p))</f>
        <v/>
      </c>
      <c r="C41" s="53"/>
      <c r="D41" s="6"/>
      <c r="E41" s="6"/>
      <c r="F41" s="6"/>
      <c r="G41" s="6"/>
      <c r="H41" s="6"/>
    </row>
    <row r="42" spans="1:8" ht="18.75" customHeight="1" thickBot="1">
      <c r="A42" s="12"/>
      <c r="B42" s="54"/>
      <c r="C42" s="55"/>
      <c r="D42" s="6"/>
      <c r="E42" s="6"/>
      <c r="F42" s="6"/>
      <c r="G42" s="6"/>
      <c r="H42" s="6"/>
    </row>
    <row r="43" spans="1:8" ht="58.5" customHeight="1" thickTop="1" thickBot="1">
      <c r="A43" s="8" t="s">
        <v>6100</v>
      </c>
      <c r="B43" s="56" t="s">
        <v>6101</v>
      </c>
      <c r="C43" s="57"/>
      <c r="D43" s="6"/>
      <c r="E43" s="6"/>
      <c r="F43" s="6">
        <v>804</v>
      </c>
      <c r="G43" s="6" t="s">
        <v>14</v>
      </c>
      <c r="H43" s="6" t="s">
        <v>6058</v>
      </c>
    </row>
    <row r="44" spans="1:8" ht="18.75" customHeight="1">
      <c r="A44" s="13"/>
      <c r="B44" s="58"/>
      <c r="C44" s="59"/>
      <c r="D44" s="6"/>
      <c r="E44" s="6"/>
      <c r="F44" s="6"/>
      <c r="G44" s="6"/>
      <c r="H44" s="6"/>
    </row>
    <row r="45" spans="1:8" ht="18.75" customHeight="1">
      <c r="A45" s="14" t="s">
        <v>107</v>
      </c>
      <c r="B45" s="60" t="s">
        <v>6059</v>
      </c>
      <c r="C45" s="61"/>
      <c r="D45" s="6"/>
      <c r="E45" s="6"/>
      <c r="F45" s="6"/>
      <c r="G45" s="6"/>
      <c r="H45" s="6"/>
    </row>
    <row r="46" spans="1:8" ht="18.75" customHeight="1">
      <c r="A46" s="14" t="s">
        <v>108</v>
      </c>
      <c r="B46" s="60" t="s">
        <v>6060</v>
      </c>
      <c r="C46" s="61"/>
      <c r="D46" s="6"/>
      <c r="E46" s="6"/>
      <c r="F46" s="6"/>
      <c r="G46" s="6"/>
      <c r="H46" s="6"/>
    </row>
    <row r="47" spans="1:8" ht="18.75" customHeight="1">
      <c r="A47" s="14" t="s">
        <v>109</v>
      </c>
      <c r="B47" s="60" t="s">
        <v>6061</v>
      </c>
      <c r="C47" s="61"/>
      <c r="D47" s="6"/>
      <c r="E47" s="6"/>
      <c r="F47" s="6"/>
      <c r="G47" s="6"/>
      <c r="H47" s="6"/>
    </row>
    <row r="48" spans="1:8" ht="18.75" customHeight="1">
      <c r="A48" s="14" t="s">
        <v>110</v>
      </c>
      <c r="B48" s="60" t="s">
        <v>6062</v>
      </c>
      <c r="C48" s="61"/>
      <c r="D48" s="6"/>
      <c r="E48" s="6"/>
      <c r="F48" s="6"/>
      <c r="G48" s="6"/>
      <c r="H48" s="6"/>
    </row>
    <row r="49" spans="1:8" ht="18.75" customHeight="1">
      <c r="A49" s="14"/>
      <c r="B49" s="62"/>
      <c r="C49" s="63"/>
      <c r="D49" s="6"/>
      <c r="E49" s="6"/>
      <c r="F49" s="6"/>
      <c r="G49" s="6"/>
      <c r="H49" s="6"/>
    </row>
    <row r="50" spans="1:8" ht="18.75" customHeight="1" thickBot="1">
      <c r="A50" s="14"/>
      <c r="B50" s="66"/>
      <c r="C50" s="67"/>
      <c r="D50" s="6"/>
      <c r="E50" s="6"/>
      <c r="F50" s="6"/>
      <c r="G50" s="6"/>
      <c r="H50" s="6"/>
    </row>
    <row r="51" spans="1:8" ht="18.75" customHeight="1" thickBot="1">
      <c r="A51" s="11" t="s">
        <v>111</v>
      </c>
      <c r="B51" s="25"/>
      <c r="C51" s="7"/>
      <c r="D51" s="6"/>
      <c r="E51" s="6"/>
      <c r="F51" s="6"/>
      <c r="G51" s="6"/>
      <c r="H51" s="6"/>
    </row>
    <row r="52" spans="1:8" ht="18.75" customHeight="1">
      <c r="A52" s="14" t="s">
        <v>112</v>
      </c>
      <c r="B52" s="34" t="str">
        <f>_xlfn.LET(_xlpm.inp,$B$51,_xlpm.nInp,_xlfn.LET(_xlpm.raw,UPPER(TRIM($B$51)),_xlpm.clean,SUBSTITUTE(SUBSTITUTE(SUBSTITUTE(SUBSTITUTE(SUBSTITUTE(_xlpm.raw,"，",","),"、",","),"；",","),"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 s="19"/>
      <c r="D52" s="6"/>
      <c r="E52" s="6"/>
      <c r="F52" s="6"/>
      <c r="G52" s="6"/>
      <c r="H52" s="6"/>
    </row>
    <row r="53" spans="1:8" ht="18.75" customHeight="1">
      <c r="A53" s="14" t="s">
        <v>113</v>
      </c>
      <c r="B53" s="35" t="str">
        <f>_xlfn.LET(_xlpm.inp,$B$51,_xlpm.nStd,_xlfn.LET(_xlpm.raw,UPPER(TRIM($G$43)),_xlpm.clean,SUBSTITUTE(SUBSTITUTE(SUBSTITUTE(SUBSTITUTE(SUBSTITUTE(_xlpm.raw,"，",","),"、",","),"；",","),"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 s="18"/>
      <c r="D53" s="6"/>
      <c r="E53" s="6"/>
      <c r="F53" s="6"/>
      <c r="G53" s="6"/>
      <c r="H53" s="6"/>
    </row>
    <row r="54" spans="1:8" ht="18.75" customHeight="1">
      <c r="A54" s="37" t="s">
        <v>114</v>
      </c>
      <c r="B54" s="52" t="str">
        <f>_xlfn.LET(_xlpm.inp,$B$51,_xlpm.p,$H$43,IF(OR(LEN(TRIM(_xlpm.inp))=0,LEN(TRIM(_xlpm.p))=0,_xlpm.p=0),"",_xlpm.p))</f>
        <v/>
      </c>
      <c r="C54" s="52"/>
      <c r="D54" s="6"/>
      <c r="E54" s="6"/>
      <c r="F54" s="6"/>
      <c r="G54" s="6"/>
      <c r="H54" s="6"/>
    </row>
    <row r="55" spans="1:8" ht="18.75" customHeight="1" thickBot="1">
      <c r="A55" s="15"/>
      <c r="B55" s="54"/>
      <c r="C55" s="55"/>
      <c r="D55" s="6"/>
      <c r="E55" s="6"/>
      <c r="F55" s="6"/>
      <c r="G55" s="6"/>
      <c r="H55" s="6"/>
    </row>
    <row r="56" spans="1:8" ht="58.5" customHeight="1" thickTop="1" thickBot="1">
      <c r="A56" s="8" t="s">
        <v>6102</v>
      </c>
      <c r="B56" s="56" t="s">
        <v>6103</v>
      </c>
      <c r="C56" s="57"/>
      <c r="D56" s="6"/>
      <c r="E56" s="6"/>
      <c r="F56" s="6">
        <v>805</v>
      </c>
      <c r="G56" s="6" t="s">
        <v>17</v>
      </c>
      <c r="H56" s="6" t="s">
        <v>6063</v>
      </c>
    </row>
    <row r="57" spans="1:8" ht="18.75" customHeight="1">
      <c r="A57" s="9"/>
      <c r="B57" s="74"/>
      <c r="C57" s="75"/>
      <c r="D57" s="6"/>
      <c r="E57" s="6"/>
      <c r="F57" s="6"/>
      <c r="G57" s="6"/>
      <c r="H57" s="6"/>
    </row>
    <row r="58" spans="1:8" ht="18.75" customHeight="1">
      <c r="A58" s="10" t="s">
        <v>107</v>
      </c>
      <c r="B58" s="64" t="s">
        <v>6064</v>
      </c>
      <c r="C58" s="65"/>
      <c r="D58" s="6"/>
      <c r="E58" s="6"/>
      <c r="F58" s="6"/>
      <c r="G58" s="6"/>
      <c r="H58" s="6"/>
    </row>
    <row r="59" spans="1:8" ht="18.75" customHeight="1">
      <c r="A59" s="10" t="s">
        <v>108</v>
      </c>
      <c r="B59" s="64" t="s">
        <v>6065</v>
      </c>
      <c r="C59" s="65"/>
      <c r="D59" s="6"/>
      <c r="E59" s="6"/>
      <c r="F59" s="6"/>
      <c r="G59" s="6"/>
      <c r="H59" s="6"/>
    </row>
    <row r="60" spans="1:8" ht="18.75" customHeight="1">
      <c r="A60" s="10" t="s">
        <v>109</v>
      </c>
      <c r="B60" s="64" t="s">
        <v>6066</v>
      </c>
      <c r="C60" s="65"/>
      <c r="D60" s="6"/>
      <c r="E60" s="6"/>
      <c r="F60" s="6"/>
      <c r="G60" s="6"/>
      <c r="H60" s="6"/>
    </row>
    <row r="61" spans="1:8" ht="18.75" customHeight="1">
      <c r="A61" s="10" t="s">
        <v>110</v>
      </c>
      <c r="B61" s="64" t="s">
        <v>6067</v>
      </c>
      <c r="C61" s="65"/>
      <c r="D61" s="6"/>
      <c r="E61" s="6"/>
      <c r="F61" s="6"/>
      <c r="G61" s="6"/>
      <c r="H61" s="6"/>
    </row>
    <row r="62" spans="1:8" ht="18.75" customHeight="1">
      <c r="A62" s="10"/>
      <c r="B62" s="62"/>
      <c r="C62" s="63"/>
      <c r="D62" s="6"/>
      <c r="E62" s="6"/>
      <c r="F62" s="6"/>
      <c r="G62" s="6"/>
      <c r="H62" s="6"/>
    </row>
    <row r="63" spans="1:8" ht="18.75" customHeight="1" thickBot="1">
      <c r="A63" s="10"/>
      <c r="B63" s="66"/>
      <c r="C63" s="67"/>
      <c r="D63" s="6"/>
      <c r="E63" s="6"/>
      <c r="F63" s="6"/>
      <c r="G63" s="6"/>
      <c r="H63" s="6"/>
    </row>
    <row r="64" spans="1:8" ht="18.75" customHeight="1" thickBot="1">
      <c r="A64" s="11" t="s">
        <v>111</v>
      </c>
      <c r="B64" s="25"/>
      <c r="C64" s="7"/>
      <c r="D64" s="6"/>
      <c r="E64" s="6"/>
      <c r="F64" s="6"/>
      <c r="G64" s="6"/>
      <c r="H64" s="6"/>
    </row>
    <row r="65" spans="1:8" ht="18.75" customHeight="1">
      <c r="A65" s="10" t="s">
        <v>112</v>
      </c>
      <c r="B65" s="34" t="str">
        <f>_xlfn.LET(_xlpm.inp,$B$64,_xlpm.nInp,_xlfn.LET(_xlpm.raw,UPPER(TRIM($B$64)),_xlpm.clean,SUBSTITUTE(SUBSTITUTE(SUBSTITUTE(SUBSTITUTE(SUBSTITUTE(_xlpm.raw,"，",","),"、",","),"；",","),"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 s="19"/>
      <c r="D65" s="6"/>
      <c r="E65" s="6"/>
      <c r="F65" s="6"/>
      <c r="G65" s="6"/>
      <c r="H65" s="6"/>
    </row>
    <row r="66" spans="1:8" ht="18.75" customHeight="1">
      <c r="A66" s="10" t="s">
        <v>113</v>
      </c>
      <c r="B66" s="35" t="str">
        <f>_xlfn.LET(_xlpm.inp,$B$64,_xlpm.nStd,_xlfn.LET(_xlpm.raw,UPPER(TRIM($G$56)),_xlpm.clean,SUBSTITUTE(SUBSTITUTE(SUBSTITUTE(SUBSTITUTE(SUBSTITUTE(_xlpm.raw,"，",","),"、",","),"；",","),"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 s="18"/>
      <c r="D66" s="6"/>
      <c r="E66" s="6"/>
      <c r="F66" s="6"/>
      <c r="G66" s="6"/>
      <c r="H66" s="6"/>
    </row>
    <row r="67" spans="1:8" ht="18.75" customHeight="1">
      <c r="A67" s="37" t="s">
        <v>114</v>
      </c>
      <c r="B67" s="52" t="str">
        <f>_xlfn.LET(_xlpm.inp,$B$64,_xlpm.p,$H$56,IF(OR(LEN(TRIM(_xlpm.inp))=0,LEN(TRIM(_xlpm.p))=0,_xlpm.p=0),"",_xlpm.p))</f>
        <v/>
      </c>
      <c r="C67" s="63"/>
      <c r="D67" s="6"/>
      <c r="E67" s="6"/>
      <c r="F67" s="6"/>
      <c r="G67" s="6"/>
      <c r="H67" s="6"/>
    </row>
    <row r="68" spans="1:8" ht="18.75" customHeight="1" thickBot="1">
      <c r="A68" s="12"/>
      <c r="B68" s="54"/>
      <c r="C68" s="55"/>
      <c r="D68" s="6"/>
      <c r="E68" s="6"/>
      <c r="F68" s="6"/>
      <c r="G68" s="6"/>
      <c r="H68" s="6"/>
    </row>
    <row r="69" spans="1:8" ht="58.5" customHeight="1" thickTop="1" thickBot="1">
      <c r="A69" s="8" t="s">
        <v>6104</v>
      </c>
      <c r="B69" s="56" t="s">
        <v>6105</v>
      </c>
      <c r="C69" s="57"/>
      <c r="D69" s="6"/>
      <c r="E69" s="6"/>
      <c r="F69" s="6">
        <v>806</v>
      </c>
      <c r="G69" s="6" t="s">
        <v>14</v>
      </c>
      <c r="H69" s="6" t="s">
        <v>6068</v>
      </c>
    </row>
    <row r="70" spans="1:8" ht="18.75" customHeight="1">
      <c r="A70" s="13"/>
      <c r="B70" s="58"/>
      <c r="C70" s="59"/>
      <c r="D70" s="6"/>
      <c r="E70" s="6"/>
      <c r="F70" s="6"/>
      <c r="G70" s="6"/>
      <c r="H70" s="6"/>
    </row>
    <row r="71" spans="1:8" ht="18.75" customHeight="1">
      <c r="A71" s="14" t="s">
        <v>107</v>
      </c>
      <c r="B71" s="60" t="s">
        <v>6069</v>
      </c>
      <c r="C71" s="61"/>
      <c r="D71" s="6"/>
      <c r="E71" s="6"/>
      <c r="F71" s="6"/>
      <c r="G71" s="6"/>
      <c r="H71" s="6"/>
    </row>
    <row r="72" spans="1:8" ht="18.75" customHeight="1">
      <c r="A72" s="14" t="s">
        <v>108</v>
      </c>
      <c r="B72" s="60" t="s">
        <v>6070</v>
      </c>
      <c r="C72" s="61"/>
      <c r="D72" s="6"/>
      <c r="E72" s="6"/>
      <c r="F72" s="6"/>
      <c r="G72" s="6"/>
      <c r="H72" s="6"/>
    </row>
    <row r="73" spans="1:8" ht="18.75" customHeight="1">
      <c r="A73" s="14" t="s">
        <v>109</v>
      </c>
      <c r="B73" s="60" t="s">
        <v>6071</v>
      </c>
      <c r="C73" s="61"/>
      <c r="D73" s="6"/>
      <c r="E73" s="6"/>
      <c r="F73" s="6"/>
      <c r="G73" s="6"/>
      <c r="H73" s="6"/>
    </row>
    <row r="74" spans="1:8" ht="18.75" customHeight="1">
      <c r="A74" s="14" t="s">
        <v>110</v>
      </c>
      <c r="B74" s="60" t="s">
        <v>6072</v>
      </c>
      <c r="C74" s="61"/>
      <c r="D74" s="6"/>
      <c r="E74" s="6"/>
      <c r="F74" s="6"/>
      <c r="G74" s="6"/>
      <c r="H74" s="6"/>
    </row>
    <row r="75" spans="1:8" ht="18.75" customHeight="1">
      <c r="A75" s="14"/>
      <c r="B75" s="62"/>
      <c r="C75" s="63"/>
      <c r="D75" s="6"/>
      <c r="E75" s="6"/>
      <c r="F75" s="6"/>
      <c r="G75" s="6"/>
      <c r="H75" s="6"/>
    </row>
    <row r="76" spans="1:8" ht="18.75" customHeight="1" thickBot="1">
      <c r="A76" s="14"/>
      <c r="B76" s="66"/>
      <c r="C76" s="67"/>
      <c r="D76" s="6"/>
      <c r="E76" s="6"/>
      <c r="F76" s="6"/>
      <c r="G76" s="6"/>
      <c r="H76" s="6"/>
    </row>
    <row r="77" spans="1:8" ht="18.75" customHeight="1" thickBot="1">
      <c r="A77" s="11" t="s">
        <v>111</v>
      </c>
      <c r="B77" s="25"/>
      <c r="C77" s="7"/>
      <c r="D77" s="6"/>
      <c r="E77" s="6"/>
      <c r="F77" s="6"/>
      <c r="G77" s="6"/>
      <c r="H77" s="6"/>
    </row>
    <row r="78" spans="1:8" ht="18.75" customHeight="1">
      <c r="A78" s="14" t="s">
        <v>112</v>
      </c>
      <c r="B78" s="34" t="str">
        <f>_xlfn.LET(_xlpm.inp,$B$77,_xlpm.nInp,_xlfn.LET(_xlpm.raw,UPPER(TRIM($B$77)),_xlpm.clean,SUBSTITUTE(SUBSTITUTE(SUBSTITUTE(SUBSTITUTE(SUBSTITUTE(_xlpm.raw,"，",","),"、",","),"；",","),"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 s="19"/>
      <c r="D78" s="6"/>
      <c r="E78" s="6"/>
      <c r="F78" s="6"/>
      <c r="G78" s="6"/>
      <c r="H78" s="6"/>
    </row>
    <row r="79" spans="1:8" ht="18.75" customHeight="1">
      <c r="A79" s="14" t="s">
        <v>113</v>
      </c>
      <c r="B79" s="35" t="str">
        <f>_xlfn.LET(_xlpm.inp,$B$77,_xlpm.nStd,_xlfn.LET(_xlpm.raw,UPPER(TRIM($G$69)),_xlpm.clean,SUBSTITUTE(SUBSTITUTE(SUBSTITUTE(SUBSTITUTE(SUBSTITUTE(_xlpm.raw,"，",","),"、",","),"；",","),"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 s="18"/>
      <c r="D79" s="6"/>
      <c r="E79" s="6"/>
      <c r="F79" s="6"/>
      <c r="G79" s="6"/>
      <c r="H79" s="6"/>
    </row>
    <row r="80" spans="1:8" ht="18.75" customHeight="1">
      <c r="A80" s="37" t="s">
        <v>114</v>
      </c>
      <c r="B80" s="52" t="str">
        <f>_xlfn.LET(_xlpm.inp,$B$77,_xlpm.p,$H$69,IF(OR(LEN(TRIM(_xlpm.inp))=0,LEN(TRIM(_xlpm.p))=0,_xlpm.p=0),"",_xlpm.p))</f>
        <v/>
      </c>
      <c r="C80" s="63"/>
      <c r="D80" s="6"/>
      <c r="E80" s="6"/>
      <c r="F80" s="6"/>
      <c r="G80" s="6"/>
      <c r="H80" s="6"/>
    </row>
    <row r="81" spans="1:8" ht="18.75" customHeight="1" thickBot="1">
      <c r="A81" s="15"/>
      <c r="B81" s="54"/>
      <c r="C81" s="55"/>
      <c r="D81" s="6"/>
      <c r="E81" s="6"/>
      <c r="F81" s="6"/>
      <c r="G81" s="6"/>
      <c r="H81" s="6"/>
    </row>
    <row r="82" spans="1:8" ht="58.5" customHeight="1" thickTop="1" thickBot="1">
      <c r="A82" s="8" t="s">
        <v>6106</v>
      </c>
      <c r="B82" s="56" t="s">
        <v>6107</v>
      </c>
      <c r="C82" s="57"/>
      <c r="D82" s="6"/>
      <c r="E82" s="6"/>
      <c r="F82" s="6">
        <v>807</v>
      </c>
      <c r="G82" s="6" t="s">
        <v>15</v>
      </c>
      <c r="H82" s="6" t="s">
        <v>6073</v>
      </c>
    </row>
    <row r="83" spans="1:8" ht="18.75" customHeight="1">
      <c r="A83" s="9"/>
      <c r="B83" s="74"/>
      <c r="C83" s="75"/>
      <c r="D83" s="6"/>
      <c r="E83" s="6"/>
      <c r="F83" s="6"/>
      <c r="G83" s="6"/>
      <c r="H83" s="6"/>
    </row>
    <row r="84" spans="1:8" ht="18.75" customHeight="1">
      <c r="A84" s="10" t="s">
        <v>107</v>
      </c>
      <c r="B84" s="64" t="s">
        <v>6074</v>
      </c>
      <c r="C84" s="65"/>
      <c r="D84" s="6"/>
      <c r="E84" s="6"/>
      <c r="F84" s="6"/>
      <c r="G84" s="6"/>
      <c r="H84" s="6"/>
    </row>
    <row r="85" spans="1:8" ht="18.75" customHeight="1">
      <c r="A85" s="10" t="s">
        <v>108</v>
      </c>
      <c r="B85" s="64" t="s">
        <v>6075</v>
      </c>
      <c r="C85" s="65"/>
      <c r="D85" s="6"/>
      <c r="E85" s="6"/>
      <c r="F85" s="6"/>
      <c r="G85" s="6"/>
      <c r="H85" s="6"/>
    </row>
    <row r="86" spans="1:8" ht="18.75" customHeight="1">
      <c r="A86" s="10" t="s">
        <v>109</v>
      </c>
      <c r="B86" s="64" t="s">
        <v>6076</v>
      </c>
      <c r="C86" s="65"/>
      <c r="D86" s="6"/>
      <c r="E86" s="6"/>
      <c r="F86" s="6"/>
      <c r="G86" s="6"/>
      <c r="H86" s="6"/>
    </row>
    <row r="87" spans="1:8" ht="18.75" customHeight="1">
      <c r="A87" s="10" t="s">
        <v>110</v>
      </c>
      <c r="B87" s="64" t="s">
        <v>6077</v>
      </c>
      <c r="C87" s="65"/>
      <c r="D87" s="6"/>
      <c r="E87" s="6"/>
      <c r="F87" s="6"/>
      <c r="G87" s="6"/>
      <c r="H87" s="6"/>
    </row>
    <row r="88" spans="1:8" ht="18.75" customHeight="1">
      <c r="A88" s="10"/>
      <c r="B88" s="62"/>
      <c r="C88" s="63"/>
      <c r="D88" s="6"/>
      <c r="E88" s="6"/>
      <c r="F88" s="6"/>
      <c r="G88" s="6"/>
      <c r="H88" s="6"/>
    </row>
    <row r="89" spans="1:8" ht="18.75" customHeight="1" thickBot="1">
      <c r="A89" s="10"/>
      <c r="B89" s="66"/>
      <c r="C89" s="67"/>
      <c r="D89" s="6"/>
      <c r="E89" s="6"/>
      <c r="F89" s="6"/>
      <c r="G89" s="6"/>
      <c r="H89" s="6"/>
    </row>
    <row r="90" spans="1:8" ht="18.75" customHeight="1" thickBot="1">
      <c r="A90" s="11" t="s">
        <v>111</v>
      </c>
      <c r="B90" s="25"/>
      <c r="C90" s="7"/>
      <c r="D90" s="6"/>
      <c r="E90" s="6"/>
      <c r="F90" s="6"/>
      <c r="G90" s="6"/>
      <c r="H90" s="6"/>
    </row>
    <row r="91" spans="1:8" ht="18.75" customHeight="1">
      <c r="A91" s="10" t="s">
        <v>112</v>
      </c>
      <c r="B91" s="34" t="str">
        <f>_xlfn.LET(_xlpm.inp,$B$90,_xlpm.nInp,_xlfn.LET(_xlpm.raw,UPPER(TRIM($B$90)),_xlpm.clean,SUBSTITUTE(SUBSTITUTE(SUBSTITUTE(SUBSTITUTE(SUBSTITUTE(_xlpm.raw,"，",","),"、",","),"；",","),"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 s="19"/>
      <c r="D91" s="6"/>
      <c r="E91" s="6"/>
      <c r="F91" s="6"/>
      <c r="G91" s="6"/>
      <c r="H91" s="6"/>
    </row>
    <row r="92" spans="1:8" ht="18.75" customHeight="1">
      <c r="A92" s="10" t="s">
        <v>113</v>
      </c>
      <c r="B92" s="35" t="str">
        <f>_xlfn.LET(_xlpm.inp,$B$90,_xlpm.nStd,_xlfn.LET(_xlpm.raw,UPPER(TRIM($G$82)),_xlpm.clean,SUBSTITUTE(SUBSTITUTE(SUBSTITUTE(SUBSTITUTE(SUBSTITUTE(_xlpm.raw,"，",","),"、",","),"；",","),"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 s="18"/>
      <c r="D92" s="6"/>
      <c r="E92" s="6"/>
      <c r="F92" s="6"/>
      <c r="G92" s="6"/>
      <c r="H92" s="6"/>
    </row>
    <row r="93" spans="1:8" ht="18.75" customHeight="1">
      <c r="A93" s="37" t="s">
        <v>114</v>
      </c>
      <c r="B93" s="52" t="str">
        <f>_xlfn.LET(_xlpm.inp,$B$90,_xlpm.p,$H$82,IF(OR(LEN(TRIM(_xlpm.inp))=0,LEN(TRIM(_xlpm.p))=0,_xlpm.p=0),"",_xlpm.p))</f>
        <v/>
      </c>
      <c r="C93" s="63"/>
      <c r="D93" s="6"/>
      <c r="E93" s="6"/>
      <c r="F93" s="6"/>
      <c r="G93" s="6"/>
      <c r="H93" s="6"/>
    </row>
    <row r="94" spans="1:8" ht="18.75" customHeight="1" thickBot="1">
      <c r="A94" s="12"/>
      <c r="B94" s="54"/>
      <c r="C94" s="55"/>
      <c r="D94" s="6"/>
      <c r="E94" s="6"/>
      <c r="F94" s="6"/>
      <c r="G94" s="6"/>
      <c r="H94" s="6"/>
    </row>
    <row r="95" spans="1:8" ht="58.5" customHeight="1" thickTop="1" thickBot="1">
      <c r="A95" s="8" t="s">
        <v>6108</v>
      </c>
      <c r="B95" s="56" t="s">
        <v>6109</v>
      </c>
      <c r="C95" s="57"/>
      <c r="D95" s="6"/>
      <c r="E95" s="6"/>
      <c r="F95" s="6">
        <v>808</v>
      </c>
      <c r="G95" s="6" t="s">
        <v>16</v>
      </c>
      <c r="H95" s="6" t="s">
        <v>6078</v>
      </c>
    </row>
    <row r="96" spans="1:8" ht="18.75" customHeight="1">
      <c r="A96" s="13"/>
      <c r="B96" s="58"/>
      <c r="C96" s="59"/>
      <c r="D96" s="6"/>
      <c r="E96" s="6"/>
      <c r="F96" s="6"/>
      <c r="G96" s="6"/>
      <c r="H96" s="6"/>
    </row>
    <row r="97" spans="1:8" ht="18.75" customHeight="1">
      <c r="A97" s="14" t="s">
        <v>107</v>
      </c>
      <c r="B97" s="60" t="s">
        <v>6079</v>
      </c>
      <c r="C97" s="61"/>
      <c r="D97" s="6"/>
      <c r="E97" s="6"/>
      <c r="F97" s="6"/>
      <c r="G97" s="6"/>
      <c r="H97" s="6"/>
    </row>
    <row r="98" spans="1:8" ht="18.75" customHeight="1">
      <c r="A98" s="14" t="s">
        <v>108</v>
      </c>
      <c r="B98" s="60" t="s">
        <v>6080</v>
      </c>
      <c r="C98" s="61"/>
      <c r="D98" s="6"/>
      <c r="E98" s="6"/>
      <c r="F98" s="6"/>
      <c r="G98" s="6"/>
      <c r="H98" s="6"/>
    </row>
    <row r="99" spans="1:8" ht="18.75" customHeight="1">
      <c r="A99" s="14" t="s">
        <v>109</v>
      </c>
      <c r="B99" s="60" t="s">
        <v>6081</v>
      </c>
      <c r="C99" s="61"/>
      <c r="D99" s="6"/>
      <c r="E99" s="6"/>
      <c r="F99" s="6"/>
      <c r="G99" s="6"/>
      <c r="H99" s="6"/>
    </row>
    <row r="100" spans="1:8" ht="18.75" customHeight="1">
      <c r="A100" s="14" t="s">
        <v>110</v>
      </c>
      <c r="B100" s="60" t="s">
        <v>6082</v>
      </c>
      <c r="C100" s="61"/>
      <c r="D100" s="6"/>
      <c r="E100" s="6"/>
      <c r="F100" s="6"/>
      <c r="G100" s="6"/>
      <c r="H100" s="6"/>
    </row>
    <row r="101" spans="1:8" ht="18.75" customHeight="1">
      <c r="A101" s="14"/>
      <c r="B101" s="62"/>
      <c r="C101" s="63"/>
      <c r="D101" s="6"/>
      <c r="E101" s="6"/>
      <c r="F101" s="6"/>
      <c r="G101" s="6"/>
      <c r="H101" s="6"/>
    </row>
    <row r="102" spans="1:8" ht="18.75" customHeight="1" thickBot="1">
      <c r="A102" s="14"/>
      <c r="B102" s="66"/>
      <c r="C102" s="67"/>
      <c r="D102" s="6"/>
      <c r="E102" s="6"/>
      <c r="F102" s="6"/>
      <c r="G102" s="6"/>
      <c r="H102" s="6"/>
    </row>
    <row r="103" spans="1:8" ht="18.75" customHeight="1" thickBot="1">
      <c r="A103" s="11" t="s">
        <v>111</v>
      </c>
      <c r="B103" s="25"/>
      <c r="C103" s="7"/>
      <c r="D103" s="6"/>
      <c r="E103" s="6"/>
      <c r="F103" s="6"/>
      <c r="G103" s="6"/>
      <c r="H103" s="6"/>
    </row>
    <row r="104" spans="1:8" ht="18.75" customHeight="1">
      <c r="A104" s="14" t="s">
        <v>112</v>
      </c>
      <c r="B104" s="34" t="str">
        <f>_xlfn.LET(_xlpm.inp,$B$103,_xlpm.nInp,_xlfn.LET(_xlpm.raw,UPPER(TRIM($B$103)),_xlpm.clean,SUBSTITUTE(SUBSTITUTE(SUBSTITUTE(SUBSTITUTE(SUBSTITUTE(_xlpm.raw,"，",","),"、",","),"；",","),"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 s="19"/>
      <c r="D104" s="6"/>
      <c r="E104" s="6"/>
      <c r="F104" s="6"/>
      <c r="G104" s="6"/>
      <c r="H104" s="6"/>
    </row>
    <row r="105" spans="1:8" ht="18.75" customHeight="1">
      <c r="A105" s="14" t="s">
        <v>113</v>
      </c>
      <c r="B105" s="35" t="str">
        <f>_xlfn.LET(_xlpm.inp,$B$103,_xlpm.nStd,_xlfn.LET(_xlpm.raw,UPPER(TRIM($G$95)),_xlpm.clean,SUBSTITUTE(SUBSTITUTE(SUBSTITUTE(SUBSTITUTE(SUBSTITUTE(_xlpm.raw,"，",","),"、",","),"；",","),"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 s="18"/>
      <c r="D105" s="6"/>
      <c r="E105" s="6"/>
      <c r="F105" s="6"/>
      <c r="G105" s="6"/>
      <c r="H105" s="6"/>
    </row>
    <row r="106" spans="1:8" ht="18.75" customHeight="1">
      <c r="A106" s="37" t="s">
        <v>114</v>
      </c>
      <c r="B106" s="52" t="str">
        <f>_xlfn.LET(_xlpm.inp,$B$103,_xlpm.p,$H$95,IF(OR(LEN(TRIM(_xlpm.inp))=0,LEN(TRIM(_xlpm.p))=0,_xlpm.p=0),"",_xlpm.p))</f>
        <v/>
      </c>
      <c r="C106" s="63"/>
      <c r="D106" s="6"/>
      <c r="E106" s="6"/>
      <c r="F106" s="6"/>
      <c r="G106" s="6"/>
      <c r="H106" s="6"/>
    </row>
    <row r="107" spans="1:8" ht="18.75" customHeight="1" thickBot="1">
      <c r="A107" s="15"/>
      <c r="B107" s="54"/>
      <c r="C107" s="55"/>
      <c r="D107" s="6"/>
      <c r="E107" s="6"/>
      <c r="F107" s="6"/>
      <c r="G107" s="6"/>
      <c r="H107" s="6"/>
    </row>
    <row r="108" spans="1:8" ht="58.5" customHeight="1" thickTop="1" thickBot="1">
      <c r="A108" s="8" t="s">
        <v>6110</v>
      </c>
      <c r="B108" s="56" t="s">
        <v>6111</v>
      </c>
      <c r="C108" s="57"/>
      <c r="D108" s="6"/>
      <c r="E108" s="6"/>
      <c r="F108" s="6">
        <v>809</v>
      </c>
      <c r="G108" s="6" t="s">
        <v>17</v>
      </c>
      <c r="H108" s="6" t="s">
        <v>6084</v>
      </c>
    </row>
    <row r="109" spans="1:8" ht="18.75" customHeight="1">
      <c r="A109" s="9"/>
      <c r="B109" s="74"/>
      <c r="C109" s="75"/>
      <c r="D109" s="6"/>
      <c r="E109" s="6"/>
      <c r="F109" s="6"/>
      <c r="G109" s="6"/>
      <c r="H109" s="6"/>
    </row>
    <row r="110" spans="1:8" ht="18.75" customHeight="1">
      <c r="A110" s="10" t="s">
        <v>107</v>
      </c>
      <c r="B110" s="64" t="s">
        <v>6085</v>
      </c>
      <c r="C110" s="65"/>
      <c r="D110" s="6"/>
      <c r="E110" s="6"/>
      <c r="F110" s="6"/>
      <c r="G110" s="6"/>
      <c r="H110" s="6"/>
    </row>
    <row r="111" spans="1:8" ht="18.75" customHeight="1">
      <c r="A111" s="10" t="s">
        <v>108</v>
      </c>
      <c r="B111" s="64" t="s">
        <v>6086</v>
      </c>
      <c r="C111" s="65"/>
      <c r="D111" s="6"/>
      <c r="E111" s="6"/>
      <c r="F111" s="6"/>
      <c r="G111" s="6"/>
      <c r="H111" s="6"/>
    </row>
    <row r="112" spans="1:8" ht="18.75" customHeight="1">
      <c r="A112" s="10" t="s">
        <v>109</v>
      </c>
      <c r="B112" s="64" t="s">
        <v>6087</v>
      </c>
      <c r="C112" s="65"/>
      <c r="D112" s="6"/>
      <c r="E112" s="6"/>
      <c r="F112" s="6"/>
      <c r="G112" s="6"/>
      <c r="H112" s="6"/>
    </row>
    <row r="113" spans="1:8" ht="18.75" customHeight="1">
      <c r="A113" s="10" t="s">
        <v>110</v>
      </c>
      <c r="B113" s="64" t="s">
        <v>6088</v>
      </c>
      <c r="C113" s="65"/>
      <c r="D113" s="6"/>
      <c r="E113" s="6"/>
      <c r="F113" s="6"/>
      <c r="G113" s="6"/>
      <c r="H113" s="6"/>
    </row>
    <row r="114" spans="1:8" ht="18.75" customHeight="1">
      <c r="A114" s="10"/>
      <c r="B114" s="62"/>
      <c r="C114" s="63"/>
      <c r="D114" s="6"/>
      <c r="E114" s="6"/>
      <c r="F114" s="6"/>
      <c r="G114" s="6"/>
      <c r="H114" s="6"/>
    </row>
    <row r="115" spans="1:8" ht="18.75" customHeight="1" thickBot="1">
      <c r="A115" s="10"/>
      <c r="B115" s="66"/>
      <c r="C115" s="67"/>
      <c r="D115" s="6"/>
      <c r="E115" s="6"/>
      <c r="F115" s="6"/>
      <c r="G115" s="6"/>
      <c r="H115" s="6"/>
    </row>
    <row r="116" spans="1:8" ht="18.75" customHeight="1" thickBot="1">
      <c r="A116" s="11" t="s">
        <v>111</v>
      </c>
      <c r="B116" s="25"/>
      <c r="C116" s="7"/>
      <c r="D116" s="6"/>
      <c r="E116" s="6"/>
      <c r="F116" s="6"/>
      <c r="G116" s="6"/>
      <c r="H116" s="6"/>
    </row>
    <row r="117" spans="1:8" ht="18.75" customHeight="1">
      <c r="A117" s="10" t="s">
        <v>112</v>
      </c>
      <c r="B117" s="34" t="str">
        <f>_xlfn.LET(_xlpm.inp,$B$116,_xlpm.nInp,_xlfn.LET(_xlpm.raw,UPPER(TRIM($B$116)),_xlpm.clean,SUBSTITUTE(SUBSTITUTE(SUBSTITUTE(SUBSTITUTE(SUBSTITUTE(_xlpm.raw,"，",","),"、",","),"；",","),"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 s="19"/>
      <c r="D117" s="6"/>
      <c r="E117" s="6"/>
      <c r="F117" s="6"/>
      <c r="G117" s="6"/>
      <c r="H117" s="6"/>
    </row>
    <row r="118" spans="1:8" ht="18.75" customHeight="1">
      <c r="A118" s="10" t="s">
        <v>113</v>
      </c>
      <c r="B118" s="35" t="str">
        <f>_xlfn.LET(_xlpm.inp,$B$116,_xlpm.nStd,_xlfn.LET(_xlpm.raw,UPPER(TRIM($G$108)),_xlpm.clean,SUBSTITUTE(SUBSTITUTE(SUBSTITUTE(SUBSTITUTE(SUBSTITUTE(_xlpm.raw,"，",","),"、",","),"；",","),"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 s="18"/>
      <c r="D118" s="6"/>
      <c r="E118" s="6"/>
      <c r="F118" s="6"/>
      <c r="G118" s="6"/>
      <c r="H118" s="6"/>
    </row>
    <row r="119" spans="1:8" ht="18.75" customHeight="1">
      <c r="A119" s="37" t="s">
        <v>114</v>
      </c>
      <c r="B119" s="52" t="str">
        <f>_xlfn.LET(_xlpm.inp,$B$116,_xlpm.p,$H$108,IF(OR(LEN(TRIM(_xlpm.inp))=0,LEN(TRIM(_xlpm.p))=0,_xlpm.p=0),"",_xlpm.p))</f>
        <v/>
      </c>
      <c r="C119" s="63"/>
      <c r="D119" s="6"/>
      <c r="E119" s="6"/>
      <c r="F119" s="6"/>
      <c r="G119" s="6"/>
      <c r="H119" s="6"/>
    </row>
    <row r="120" spans="1:8" ht="18.75" customHeight="1" thickBot="1">
      <c r="A120" s="12"/>
      <c r="B120" s="54"/>
      <c r="C120" s="55"/>
      <c r="D120" s="6"/>
      <c r="E120" s="6"/>
      <c r="F120" s="6"/>
      <c r="G120" s="6"/>
      <c r="H120" s="6"/>
    </row>
    <row r="121" spans="1:8" ht="58.5" customHeight="1" thickTop="1" thickBot="1">
      <c r="A121" s="8" t="s">
        <v>6112</v>
      </c>
      <c r="B121" s="56" t="s">
        <v>6113</v>
      </c>
      <c r="C121" s="57"/>
      <c r="D121" s="6"/>
      <c r="E121" s="6"/>
      <c r="F121" s="6">
        <v>810</v>
      </c>
      <c r="G121" s="6" t="s">
        <v>16</v>
      </c>
      <c r="H121" s="6" t="s">
        <v>6089</v>
      </c>
    </row>
    <row r="122" spans="1:8" ht="18.75" customHeight="1">
      <c r="A122" s="13"/>
      <c r="B122" s="58"/>
      <c r="C122" s="59"/>
      <c r="D122" s="6"/>
      <c r="E122" s="6"/>
      <c r="F122" s="6"/>
      <c r="G122" s="6"/>
      <c r="H122" s="6"/>
    </row>
    <row r="123" spans="1:8" ht="18.75" customHeight="1">
      <c r="A123" s="14" t="s">
        <v>107</v>
      </c>
      <c r="B123" s="60" t="s">
        <v>6090</v>
      </c>
      <c r="C123" s="61"/>
      <c r="D123" s="6"/>
      <c r="E123" s="6"/>
      <c r="F123" s="6"/>
      <c r="G123" s="6"/>
      <c r="H123" s="6"/>
    </row>
    <row r="124" spans="1:8" ht="18.75" customHeight="1">
      <c r="A124" s="14" t="s">
        <v>108</v>
      </c>
      <c r="B124" s="60" t="s">
        <v>6091</v>
      </c>
      <c r="C124" s="61"/>
      <c r="D124" s="6"/>
      <c r="E124" s="6"/>
      <c r="F124" s="6"/>
      <c r="G124" s="6"/>
      <c r="H124" s="6"/>
    </row>
    <row r="125" spans="1:8" ht="18.75" customHeight="1">
      <c r="A125" s="14" t="s">
        <v>109</v>
      </c>
      <c r="B125" s="60" t="s">
        <v>6092</v>
      </c>
      <c r="C125" s="61"/>
      <c r="D125" s="6"/>
      <c r="E125" s="6"/>
      <c r="F125" s="6"/>
      <c r="G125" s="6"/>
      <c r="H125" s="6"/>
    </row>
    <row r="126" spans="1:8" ht="18.75" customHeight="1">
      <c r="A126" s="14" t="s">
        <v>110</v>
      </c>
      <c r="B126" s="60" t="s">
        <v>6093</v>
      </c>
      <c r="C126" s="61"/>
      <c r="D126" s="6"/>
      <c r="E126" s="6"/>
      <c r="F126" s="6"/>
      <c r="G126" s="6"/>
      <c r="H126" s="6"/>
    </row>
    <row r="127" spans="1:8" ht="18.75" customHeight="1">
      <c r="A127" s="14"/>
      <c r="B127" s="62"/>
      <c r="C127" s="63"/>
      <c r="D127" s="6"/>
      <c r="E127" s="6"/>
      <c r="F127" s="6"/>
      <c r="G127" s="6"/>
      <c r="H127" s="6"/>
    </row>
    <row r="128" spans="1:8" ht="18.75" customHeight="1" thickBot="1">
      <c r="A128" s="14"/>
      <c r="B128" s="66"/>
      <c r="C128" s="67"/>
      <c r="D128" s="6"/>
      <c r="E128" s="6"/>
      <c r="F128" s="6"/>
      <c r="G128" s="6"/>
      <c r="H128" s="6"/>
    </row>
    <row r="129" spans="1:8" ht="18.75" customHeight="1" thickBot="1">
      <c r="A129" s="11" t="s">
        <v>111</v>
      </c>
      <c r="B129" s="25"/>
      <c r="C129" s="7"/>
      <c r="D129" s="6"/>
      <c r="E129" s="6"/>
      <c r="F129" s="6"/>
      <c r="G129" s="6"/>
      <c r="H129" s="6"/>
    </row>
    <row r="130" spans="1:8" ht="18.75" customHeight="1">
      <c r="A130" s="14" t="s">
        <v>112</v>
      </c>
      <c r="B130" s="34" t="str">
        <f>_xlfn.LET(_xlpm.inp,$B$129,_xlpm.nInp,_xlfn.LET(_xlpm.raw,UPPER(TRIM($B$129)),_xlpm.clean,SUBSTITUTE(SUBSTITUTE(SUBSTITUTE(SUBSTITUTE(SUBSTITUTE(_xlpm.raw,"，",","),"、",","),"；",","),"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 s="19"/>
      <c r="D130" s="6"/>
      <c r="E130" s="6"/>
      <c r="F130" s="6"/>
      <c r="G130" s="6"/>
      <c r="H130" s="6"/>
    </row>
    <row r="131" spans="1:8" ht="18.75" customHeight="1">
      <c r="A131" s="14" t="s">
        <v>113</v>
      </c>
      <c r="B131" s="35" t="str">
        <f>_xlfn.LET(_xlpm.inp,$B$129,_xlpm.nStd,_xlfn.LET(_xlpm.raw,UPPER(TRIM($G$121)),_xlpm.clean,SUBSTITUTE(SUBSTITUTE(SUBSTITUTE(SUBSTITUTE(SUBSTITUTE(_xlpm.raw,"，",","),"、",","),"；",","),"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1" s="18"/>
      <c r="D131" s="6"/>
      <c r="E131" s="6"/>
      <c r="F131" s="6"/>
      <c r="G131" s="6"/>
      <c r="H131" s="6"/>
    </row>
    <row r="132" spans="1:8" ht="18.75" customHeight="1">
      <c r="A132" s="37" t="s">
        <v>114</v>
      </c>
      <c r="B132" s="52" t="str">
        <f>_xlfn.LET(_xlpm.inp,$B$129,_xlpm.p,$H$121,IF(OR(LEN(TRIM(_xlpm.inp))=0,LEN(TRIM(_xlpm.p))=0,_xlpm.p=0),"",_xlpm.p))</f>
        <v/>
      </c>
      <c r="C132" s="63"/>
      <c r="D132" s="6"/>
      <c r="E132" s="6"/>
      <c r="F132" s="6"/>
      <c r="G132" s="6"/>
      <c r="H132" s="6"/>
    </row>
    <row r="133" spans="1:8" ht="18.75" customHeight="1" thickBot="1">
      <c r="A133" s="15"/>
      <c r="B133" s="54"/>
      <c r="C133" s="55"/>
      <c r="D133" s="6"/>
      <c r="E133" s="6"/>
      <c r="F133" s="6"/>
      <c r="G133" s="6"/>
      <c r="H133" s="6"/>
    </row>
    <row r="134" spans="1:8" ht="58.5" customHeight="1" thickTop="1" thickBot="1">
      <c r="A134" s="8" t="s">
        <v>6128</v>
      </c>
      <c r="B134" s="56" t="s">
        <v>7528</v>
      </c>
      <c r="C134" s="57"/>
      <c r="D134" s="6"/>
      <c r="E134" s="6"/>
      <c r="F134" s="6">
        <v>811</v>
      </c>
      <c r="G134" s="6" t="s">
        <v>15</v>
      </c>
      <c r="H134" s="6" t="s">
        <v>6366</v>
      </c>
    </row>
    <row r="135" spans="1:8" ht="18.75" customHeight="1">
      <c r="A135" s="9"/>
      <c r="B135" s="74"/>
      <c r="C135" s="75"/>
      <c r="D135" s="6"/>
      <c r="E135" s="6"/>
      <c r="F135" s="6"/>
      <c r="G135" s="6"/>
      <c r="H135" s="6"/>
    </row>
    <row r="136" spans="1:8" ht="18.75" customHeight="1">
      <c r="A136" s="10" t="s">
        <v>107</v>
      </c>
      <c r="B136" s="64" t="s">
        <v>7529</v>
      </c>
      <c r="C136" s="65"/>
      <c r="D136" s="6"/>
      <c r="E136" s="6"/>
      <c r="F136" s="6"/>
      <c r="G136" s="6"/>
      <c r="H136" s="6"/>
    </row>
    <row r="137" spans="1:8" ht="18.75" customHeight="1">
      <c r="A137" s="10" t="s">
        <v>108</v>
      </c>
      <c r="B137" s="64" t="s">
        <v>7530</v>
      </c>
      <c r="C137" s="65"/>
      <c r="D137" s="6"/>
      <c r="E137" s="6"/>
      <c r="F137" s="6"/>
      <c r="G137" s="6"/>
      <c r="H137" s="6"/>
    </row>
    <row r="138" spans="1:8" ht="18.75" customHeight="1">
      <c r="A138" s="10" t="s">
        <v>109</v>
      </c>
      <c r="B138" s="64" t="s">
        <v>7531</v>
      </c>
      <c r="C138" s="65"/>
      <c r="D138" s="6"/>
      <c r="E138" s="6"/>
      <c r="F138" s="6"/>
      <c r="G138" s="6"/>
      <c r="H138" s="6"/>
    </row>
    <row r="139" spans="1:8" ht="18.75" customHeight="1">
      <c r="A139" s="10" t="s">
        <v>110</v>
      </c>
      <c r="B139" s="64" t="s">
        <v>7532</v>
      </c>
      <c r="C139" s="65"/>
      <c r="D139" s="6"/>
      <c r="E139" s="6"/>
      <c r="F139" s="6"/>
      <c r="G139" s="6"/>
      <c r="H139" s="6"/>
    </row>
    <row r="140" spans="1:8" ht="18.75" customHeight="1">
      <c r="A140" s="10"/>
      <c r="B140" s="62"/>
      <c r="C140" s="63"/>
      <c r="D140" s="6"/>
      <c r="E140" s="6"/>
      <c r="F140" s="6"/>
      <c r="G140" s="6"/>
      <c r="H140" s="6"/>
    </row>
    <row r="141" spans="1:8" ht="18.75" customHeight="1" thickBot="1">
      <c r="A141" s="10"/>
      <c r="B141" s="66"/>
      <c r="C141" s="67"/>
      <c r="D141" s="6"/>
      <c r="E141" s="6"/>
      <c r="F141" s="6"/>
      <c r="G141" s="6"/>
      <c r="H141" s="6"/>
    </row>
    <row r="142" spans="1:8" ht="18.75" customHeight="1" thickBot="1">
      <c r="A142" s="11" t="s">
        <v>111</v>
      </c>
      <c r="B142" s="25"/>
      <c r="C142" s="7"/>
      <c r="D142" s="6"/>
      <c r="E142" s="6"/>
      <c r="F142" s="6"/>
      <c r="G142" s="6"/>
      <c r="H142" s="6"/>
    </row>
    <row r="143" spans="1:8" ht="18.75" customHeight="1">
      <c r="A143" s="10" t="s">
        <v>112</v>
      </c>
      <c r="B143" s="34" t="str">
        <f>_xlfn.LET(_xlpm.inp,$B$142,_xlpm.nInp,_xlfn.LET(_xlpm.raw,UPPER(TRIM($B$142)),_xlpm.clean,SUBSTITUTE(SUBSTITUTE(SUBSTITUTE(SUBSTITUTE(SUBSTITUTE(_xlpm.raw,"，",","),"、",","),"；",","),"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3" s="19"/>
      <c r="D143" s="6"/>
      <c r="E143" s="6"/>
      <c r="F143" s="6"/>
      <c r="G143" s="6"/>
      <c r="H143" s="6"/>
    </row>
    <row r="144" spans="1:8" ht="18.75" customHeight="1">
      <c r="A144" s="10" t="s">
        <v>113</v>
      </c>
      <c r="B144" s="35" t="str">
        <f>_xlfn.LET(_xlpm.inp,$B$142,_xlpm.nStd,_xlfn.LET(_xlpm.raw,UPPER(TRIM($G$134)),_xlpm.clean,SUBSTITUTE(SUBSTITUTE(SUBSTITUTE(SUBSTITUTE(SUBSTITUTE(_xlpm.raw,"，",","),"、",","),"；",","),"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4" s="18"/>
      <c r="D144" s="6"/>
      <c r="E144" s="6"/>
      <c r="F144" s="6"/>
      <c r="G144" s="6"/>
      <c r="H144" s="6"/>
    </row>
    <row r="145" spans="1:8" ht="18.75" customHeight="1">
      <c r="A145" s="37" t="s">
        <v>114</v>
      </c>
      <c r="B145" s="52" t="str">
        <f>_xlfn.LET(_xlpm.inp,$B$142,_xlpm.p,$H$134,IF(OR(LEN(TRIM(_xlpm.inp))=0,LEN(TRIM(_xlpm.p))=0,_xlpm.p=0),"",_xlpm.p))</f>
        <v/>
      </c>
      <c r="C145" s="63"/>
      <c r="D145" s="6"/>
      <c r="E145" s="6"/>
      <c r="F145" s="6"/>
      <c r="G145" s="6"/>
      <c r="H145" s="6"/>
    </row>
    <row r="146" spans="1:8" ht="18.75" customHeight="1" thickBot="1">
      <c r="A146" s="12"/>
      <c r="B146" s="54"/>
      <c r="C146" s="55"/>
      <c r="D146" s="6"/>
      <c r="E146" s="6"/>
      <c r="F146" s="6"/>
      <c r="G146" s="6"/>
      <c r="H146" s="6"/>
    </row>
    <row r="147" spans="1:8" ht="58.5" customHeight="1" thickTop="1" thickBot="1">
      <c r="A147" s="8" t="s">
        <v>6129</v>
      </c>
      <c r="B147" s="56" t="s">
        <v>7533</v>
      </c>
      <c r="C147" s="57"/>
      <c r="D147" s="6"/>
      <c r="E147" s="6"/>
      <c r="F147" s="6">
        <v>812</v>
      </c>
      <c r="G147" s="6" t="s">
        <v>15</v>
      </c>
      <c r="H147" s="6"/>
    </row>
    <row r="148" spans="1:8" ht="18.75" customHeight="1">
      <c r="A148" s="13"/>
      <c r="B148" s="58"/>
      <c r="C148" s="59"/>
      <c r="D148" s="6"/>
      <c r="E148" s="6"/>
      <c r="F148" s="6"/>
      <c r="G148" s="6"/>
      <c r="H148" s="6"/>
    </row>
    <row r="149" spans="1:8" ht="18.75" customHeight="1">
      <c r="A149" s="14" t="s">
        <v>107</v>
      </c>
      <c r="B149" s="60" t="s">
        <v>7534</v>
      </c>
      <c r="C149" s="61"/>
      <c r="D149" s="6"/>
      <c r="E149" s="6"/>
      <c r="F149" s="6"/>
      <c r="G149" s="6"/>
      <c r="H149" s="6"/>
    </row>
    <row r="150" spans="1:8" ht="18.75" customHeight="1">
      <c r="A150" s="14" t="s">
        <v>108</v>
      </c>
      <c r="B150" s="60" t="s">
        <v>7535</v>
      </c>
      <c r="C150" s="61"/>
      <c r="D150" s="6"/>
      <c r="E150" s="6"/>
      <c r="F150" s="6"/>
      <c r="G150" s="6"/>
      <c r="H150" s="6"/>
    </row>
    <row r="151" spans="1:8" ht="18.75" customHeight="1">
      <c r="A151" s="14" t="s">
        <v>109</v>
      </c>
      <c r="B151" s="60" t="s">
        <v>7536</v>
      </c>
      <c r="C151" s="61"/>
      <c r="D151" s="6"/>
      <c r="E151" s="6"/>
      <c r="F151" s="6"/>
      <c r="G151" s="6"/>
      <c r="H151" s="6"/>
    </row>
    <row r="152" spans="1:8" ht="18.75" customHeight="1">
      <c r="A152" s="14" t="s">
        <v>110</v>
      </c>
      <c r="B152" s="60" t="s">
        <v>7537</v>
      </c>
      <c r="C152" s="61"/>
      <c r="D152" s="6"/>
      <c r="E152" s="6"/>
      <c r="F152" s="6"/>
      <c r="G152" s="6"/>
      <c r="H152" s="6"/>
    </row>
    <row r="153" spans="1:8" ht="18.75" customHeight="1">
      <c r="A153" s="14"/>
      <c r="B153" s="62"/>
      <c r="C153" s="63"/>
      <c r="D153" s="6"/>
      <c r="E153" s="6"/>
      <c r="F153" s="6"/>
      <c r="G153" s="6"/>
      <c r="H153" s="6"/>
    </row>
    <row r="154" spans="1:8" ht="18.75" customHeight="1" thickBot="1">
      <c r="A154" s="14"/>
      <c r="B154" s="66"/>
      <c r="C154" s="67"/>
      <c r="D154" s="6"/>
      <c r="E154" s="6"/>
      <c r="F154" s="6"/>
      <c r="G154" s="6"/>
      <c r="H154" s="6"/>
    </row>
    <row r="155" spans="1:8" ht="18.75" customHeight="1" thickBot="1">
      <c r="A155" s="11" t="s">
        <v>111</v>
      </c>
      <c r="B155" s="25"/>
      <c r="C155" s="7"/>
      <c r="D155" s="6"/>
      <c r="E155" s="6"/>
      <c r="F155" s="6"/>
      <c r="G155" s="6"/>
      <c r="H155" s="6"/>
    </row>
    <row r="156" spans="1:8" ht="18.75" customHeight="1">
      <c r="A156" s="14" t="s">
        <v>112</v>
      </c>
      <c r="B156" s="34" t="str">
        <f>_xlfn.LET(_xlpm.inp,$B$155,_xlpm.nInp,_xlfn.LET(_xlpm.raw,UPPER(TRIM($B$155)),_xlpm.clean,SUBSTITUTE(SUBSTITUTE(SUBSTITUTE(SUBSTITUTE(SUBSTITUTE(_xlpm.raw,"，",","),"、",","),"；",","),"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6" s="19"/>
      <c r="D156" s="6"/>
      <c r="E156" s="6"/>
      <c r="F156" s="6"/>
      <c r="G156" s="6"/>
      <c r="H156" s="6"/>
    </row>
    <row r="157" spans="1:8" ht="18.75" customHeight="1">
      <c r="A157" s="14" t="s">
        <v>113</v>
      </c>
      <c r="B157" s="35" t="str">
        <f>_xlfn.LET(_xlpm.inp,$B$155,_xlpm.nStd,_xlfn.LET(_xlpm.raw,UPPER(TRIM($G$147)),_xlpm.clean,SUBSTITUTE(SUBSTITUTE(SUBSTITUTE(SUBSTITUTE(SUBSTITUTE(_xlpm.raw,"，",","),"、",","),"；",","),"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57" s="18"/>
      <c r="D157" s="6"/>
      <c r="E157" s="6"/>
      <c r="F157" s="6"/>
      <c r="G157" s="6"/>
      <c r="H157" s="6"/>
    </row>
    <row r="158" spans="1:8" ht="18.75" customHeight="1">
      <c r="A158" s="37" t="s">
        <v>114</v>
      </c>
      <c r="B158" s="52" t="str">
        <f>_xlfn.LET(_xlpm.inp,$B$155,_xlpm.p,$H$147,IF(OR(LEN(TRIM(_xlpm.inp))=0,LEN(TRIM(_xlpm.p))=0,_xlpm.p=0),"",_xlpm.p))</f>
        <v/>
      </c>
      <c r="C158" s="63"/>
      <c r="D158" s="6"/>
      <c r="E158" s="6"/>
      <c r="F158" s="6"/>
      <c r="G158" s="6"/>
      <c r="H158" s="6"/>
    </row>
    <row r="159" spans="1:8" ht="18.75" customHeight="1" thickBot="1">
      <c r="A159" s="15"/>
      <c r="B159" s="54"/>
      <c r="C159" s="55"/>
      <c r="D159" s="6"/>
      <c r="E159" s="6"/>
      <c r="F159" s="6"/>
      <c r="G159" s="6"/>
      <c r="H159" s="6"/>
    </row>
    <row r="160" spans="1:8" ht="58.5" customHeight="1" thickTop="1" thickBot="1">
      <c r="A160" s="8" t="s">
        <v>6130</v>
      </c>
      <c r="B160" s="56" t="s">
        <v>7538</v>
      </c>
      <c r="C160" s="57"/>
      <c r="D160" s="6"/>
      <c r="E160" s="6"/>
      <c r="F160" s="6">
        <v>813</v>
      </c>
      <c r="G160" s="6"/>
      <c r="H160" s="6" t="s">
        <v>6367</v>
      </c>
    </row>
    <row r="161" spans="1:8" ht="18.75" customHeight="1">
      <c r="A161" s="9"/>
      <c r="B161" s="74"/>
      <c r="C161" s="75"/>
      <c r="D161" s="6"/>
      <c r="E161" s="6"/>
      <c r="F161" s="6"/>
      <c r="G161" s="6"/>
      <c r="H161" s="6"/>
    </row>
    <row r="162" spans="1:8" ht="18.75" customHeight="1">
      <c r="A162" s="10" t="s">
        <v>107</v>
      </c>
      <c r="B162" s="64" t="s">
        <v>7539</v>
      </c>
      <c r="C162" s="65"/>
      <c r="D162" s="6"/>
      <c r="E162" s="6"/>
      <c r="F162" s="6"/>
      <c r="G162" s="6"/>
      <c r="H162" s="6"/>
    </row>
    <row r="163" spans="1:8" ht="18.75" customHeight="1">
      <c r="A163" s="10" t="s">
        <v>108</v>
      </c>
      <c r="B163" s="64" t="s">
        <v>7540</v>
      </c>
      <c r="C163" s="65"/>
      <c r="D163" s="6"/>
      <c r="E163" s="6"/>
      <c r="F163" s="6"/>
      <c r="G163" s="6"/>
      <c r="H163" s="6"/>
    </row>
    <row r="164" spans="1:8" ht="18.75" customHeight="1">
      <c r="A164" s="10" t="s">
        <v>109</v>
      </c>
      <c r="B164" s="64" t="s">
        <v>7541</v>
      </c>
      <c r="C164" s="65"/>
      <c r="D164" s="6"/>
      <c r="E164" s="6"/>
      <c r="F164" s="6"/>
      <c r="G164" s="6"/>
      <c r="H164" s="6"/>
    </row>
    <row r="165" spans="1:8" ht="18.75" customHeight="1">
      <c r="A165" s="10" t="s">
        <v>110</v>
      </c>
      <c r="B165" s="64" t="s">
        <v>7542</v>
      </c>
      <c r="C165" s="65"/>
      <c r="D165" s="6"/>
      <c r="E165" s="6"/>
      <c r="F165" s="6"/>
      <c r="G165" s="6"/>
      <c r="H165" s="6"/>
    </row>
    <row r="166" spans="1:8" ht="18.75" customHeight="1">
      <c r="A166" s="10"/>
      <c r="B166" s="62"/>
      <c r="C166" s="63"/>
      <c r="D166" s="6"/>
      <c r="E166" s="6"/>
      <c r="F166" s="6"/>
      <c r="G166" s="6"/>
      <c r="H166" s="6"/>
    </row>
    <row r="167" spans="1:8" ht="18.75" customHeight="1" thickBot="1">
      <c r="A167" s="10"/>
      <c r="B167" s="66"/>
      <c r="C167" s="67"/>
      <c r="D167" s="6"/>
      <c r="E167" s="6"/>
      <c r="F167" s="6"/>
      <c r="G167" s="6"/>
      <c r="H167" s="6"/>
    </row>
    <row r="168" spans="1:8" ht="18.75" customHeight="1" thickBot="1">
      <c r="A168" s="11" t="s">
        <v>111</v>
      </c>
      <c r="B168" s="25"/>
      <c r="C168" s="7"/>
      <c r="D168" s="6"/>
      <c r="E168" s="6"/>
      <c r="F168" s="6"/>
      <c r="G168" s="6"/>
      <c r="H168" s="6"/>
    </row>
    <row r="169" spans="1:8" ht="18.75" customHeight="1">
      <c r="A169" s="10" t="s">
        <v>112</v>
      </c>
      <c r="B169" s="34" t="str">
        <f>_xlfn.LET(_xlpm.inp,$B$168,_xlpm.nInp,_xlfn.LET(_xlpm.raw,UPPER(TRIM($B$168)),_xlpm.clean,SUBSTITUTE(SUBSTITUTE(SUBSTITUTE(SUBSTITUTE(SUBSTITUTE(_xlpm.raw,"，",","),"、",","),"；",","),"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69" s="19"/>
      <c r="D169" s="6"/>
      <c r="E169" s="6"/>
      <c r="F169" s="6"/>
      <c r="G169" s="6"/>
      <c r="H169" s="6"/>
    </row>
    <row r="170" spans="1:8" ht="18.75" customHeight="1">
      <c r="A170" s="10" t="s">
        <v>113</v>
      </c>
      <c r="B170" s="35" t="str">
        <f>_xlfn.LET(_xlpm.inp,$B$168,_xlpm.nStd,_xlfn.LET(_xlpm.raw,UPPER(TRIM($G$160)),_xlpm.clean,SUBSTITUTE(SUBSTITUTE(SUBSTITUTE(SUBSTITUTE(SUBSTITUTE(_xlpm.raw,"，",","),"、",","),"；",","),"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0" s="18"/>
      <c r="D170" s="6"/>
      <c r="E170" s="6"/>
      <c r="F170" s="6"/>
      <c r="G170" s="6"/>
      <c r="H170" s="6"/>
    </row>
    <row r="171" spans="1:8" ht="18.75" customHeight="1">
      <c r="A171" s="37" t="s">
        <v>114</v>
      </c>
      <c r="B171" s="52" t="str">
        <f>_xlfn.LET(_xlpm.inp,$B$168,_xlpm.p,$H$160,IF(OR(LEN(TRIM(_xlpm.inp))=0,LEN(TRIM(_xlpm.p))=0,_xlpm.p=0),"",_xlpm.p))</f>
        <v/>
      </c>
      <c r="C171" s="63"/>
      <c r="D171" s="6"/>
      <c r="E171" s="6"/>
      <c r="F171" s="6"/>
      <c r="G171" s="6"/>
      <c r="H171" s="6"/>
    </row>
    <row r="172" spans="1:8" ht="18.75" customHeight="1" thickBot="1">
      <c r="A172" s="12"/>
      <c r="B172" s="54"/>
      <c r="C172" s="55"/>
      <c r="D172" s="6"/>
      <c r="E172" s="6"/>
      <c r="F172" s="6"/>
      <c r="G172" s="6"/>
      <c r="H172" s="6"/>
    </row>
    <row r="173" spans="1:8" ht="58.5" customHeight="1" thickTop="1" thickBot="1">
      <c r="A173" s="8" t="s">
        <v>6131</v>
      </c>
      <c r="B173" s="56" t="s">
        <v>7543</v>
      </c>
      <c r="C173" s="57"/>
      <c r="D173" s="6"/>
      <c r="E173" s="6"/>
      <c r="F173" s="6">
        <v>814</v>
      </c>
      <c r="G173" s="6" t="s">
        <v>17</v>
      </c>
      <c r="H173" s="6"/>
    </row>
    <row r="174" spans="1:8" ht="18.75" customHeight="1">
      <c r="A174" s="13"/>
      <c r="B174" s="58"/>
      <c r="C174" s="59"/>
      <c r="D174" s="6"/>
      <c r="E174" s="6"/>
      <c r="F174" s="6"/>
      <c r="G174" s="6"/>
      <c r="H174" s="6"/>
    </row>
    <row r="175" spans="1:8" ht="18.75" customHeight="1">
      <c r="A175" s="14" t="s">
        <v>107</v>
      </c>
      <c r="B175" s="60" t="s">
        <v>7544</v>
      </c>
      <c r="C175" s="61"/>
      <c r="D175" s="6"/>
      <c r="E175" s="6"/>
      <c r="F175" s="6"/>
      <c r="G175" s="6"/>
      <c r="H175" s="6"/>
    </row>
    <row r="176" spans="1:8" ht="18.75" customHeight="1">
      <c r="A176" s="14" t="s">
        <v>108</v>
      </c>
      <c r="B176" s="60" t="s">
        <v>7545</v>
      </c>
      <c r="C176" s="61"/>
      <c r="D176" s="6"/>
      <c r="E176" s="6"/>
      <c r="F176" s="6"/>
      <c r="G176" s="6"/>
      <c r="H176" s="6"/>
    </row>
    <row r="177" spans="1:8" ht="18.75" customHeight="1">
      <c r="A177" s="14" t="s">
        <v>109</v>
      </c>
      <c r="B177" s="60" t="s">
        <v>7546</v>
      </c>
      <c r="C177" s="61"/>
      <c r="D177" s="6"/>
      <c r="E177" s="6"/>
      <c r="F177" s="6"/>
      <c r="G177" s="6"/>
      <c r="H177" s="6"/>
    </row>
    <row r="178" spans="1:8" ht="18.75" customHeight="1">
      <c r="A178" s="14" t="s">
        <v>110</v>
      </c>
      <c r="B178" s="60" t="s">
        <v>7547</v>
      </c>
      <c r="C178" s="61"/>
      <c r="D178" s="6"/>
      <c r="E178" s="6"/>
      <c r="F178" s="6"/>
      <c r="G178" s="6"/>
      <c r="H178" s="6"/>
    </row>
    <row r="179" spans="1:8" ht="18.75" customHeight="1">
      <c r="A179" s="14"/>
      <c r="B179" s="60"/>
      <c r="C179" s="61"/>
      <c r="D179" s="6"/>
      <c r="E179" s="6"/>
      <c r="F179" s="6"/>
      <c r="G179" s="6"/>
      <c r="H179" s="6"/>
    </row>
    <row r="180" spans="1:8" ht="18.75" customHeight="1" thickBot="1">
      <c r="A180" s="14"/>
      <c r="B180" s="66"/>
      <c r="C180" s="67"/>
      <c r="D180" s="6"/>
      <c r="E180" s="6"/>
      <c r="F180" s="6"/>
      <c r="G180" s="6"/>
      <c r="H180" s="6"/>
    </row>
    <row r="181" spans="1:8" ht="18.75" customHeight="1" thickBot="1">
      <c r="A181" s="11" t="s">
        <v>111</v>
      </c>
      <c r="B181" s="25"/>
      <c r="C181" s="7"/>
      <c r="D181" s="6"/>
      <c r="E181" s="6"/>
      <c r="F181" s="6"/>
      <c r="G181" s="6"/>
      <c r="H181" s="6"/>
    </row>
    <row r="182" spans="1:8" ht="18.75" customHeight="1">
      <c r="A182" s="14" t="s">
        <v>112</v>
      </c>
      <c r="B182" s="34" t="str">
        <f>_xlfn.LET(_xlpm.inp,$B$181,_xlpm.nInp,_xlfn.LET(_xlpm.raw,UPPER(TRIM($B$181)),_xlpm.clean,SUBSTITUTE(SUBSTITUTE(SUBSTITUTE(SUBSTITUTE(SUBSTITUTE(_xlpm.raw,"，",","),"、",","),"；",","),"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2" s="19"/>
      <c r="D182" s="6"/>
      <c r="E182" s="6"/>
      <c r="F182" s="6"/>
      <c r="G182" s="6"/>
      <c r="H182" s="6"/>
    </row>
    <row r="183" spans="1:8" ht="18.75" customHeight="1">
      <c r="A183" s="14" t="s">
        <v>113</v>
      </c>
      <c r="B183" s="35" t="str">
        <f>_xlfn.LET(_xlpm.inp,$B$181,_xlpm.nStd,_xlfn.LET(_xlpm.raw,UPPER(TRIM($G$173)),_xlpm.clean,SUBSTITUTE(SUBSTITUTE(SUBSTITUTE(SUBSTITUTE(SUBSTITUTE(_xlpm.raw,"，",","),"、",","),"；",","),"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3" s="18"/>
      <c r="D183" s="6"/>
      <c r="E183" s="6"/>
      <c r="F183" s="6"/>
      <c r="G183" s="6"/>
      <c r="H183" s="6"/>
    </row>
    <row r="184" spans="1:8" ht="18.75" customHeight="1">
      <c r="A184" s="37" t="s">
        <v>114</v>
      </c>
      <c r="B184" s="52" t="str">
        <f>_xlfn.LET(_xlpm.inp,$B$181,_xlpm.p,$H$173,IF(OR(LEN(TRIM(_xlpm.inp))=0,LEN(TRIM(_xlpm.p))=0,_xlpm.p=0),"",_xlpm.p))</f>
        <v/>
      </c>
      <c r="C184" s="63"/>
      <c r="D184" s="6"/>
      <c r="E184" s="6"/>
      <c r="F184" s="6"/>
      <c r="G184" s="6"/>
      <c r="H184" s="6"/>
    </row>
    <row r="185" spans="1:8" ht="18.75" customHeight="1" thickBot="1">
      <c r="A185" s="15"/>
      <c r="B185" s="54"/>
      <c r="C185" s="55"/>
      <c r="D185" s="6"/>
      <c r="E185" s="6"/>
      <c r="F185" s="6"/>
      <c r="G185" s="6"/>
      <c r="H185" s="6"/>
    </row>
    <row r="186" spans="1:8" ht="58.5" customHeight="1" thickTop="1" thickBot="1">
      <c r="A186" s="8" t="s">
        <v>6132</v>
      </c>
      <c r="B186" s="56" t="s">
        <v>7548</v>
      </c>
      <c r="C186" s="57"/>
      <c r="D186" s="6"/>
      <c r="E186" s="6"/>
      <c r="F186" s="6">
        <v>815</v>
      </c>
      <c r="G186" s="6" t="s">
        <v>16</v>
      </c>
      <c r="H186" s="6" t="s">
        <v>6368</v>
      </c>
    </row>
    <row r="187" spans="1:8" ht="18.75" customHeight="1">
      <c r="A187" s="9"/>
      <c r="B187" s="74"/>
      <c r="C187" s="75"/>
      <c r="D187" s="6"/>
      <c r="E187" s="6"/>
      <c r="F187" s="6"/>
      <c r="G187" s="6"/>
      <c r="H187" s="6"/>
    </row>
    <row r="188" spans="1:8" ht="18.75" customHeight="1">
      <c r="A188" s="10" t="s">
        <v>107</v>
      </c>
      <c r="B188" s="64" t="s">
        <v>7549</v>
      </c>
      <c r="C188" s="65"/>
      <c r="D188" s="6"/>
      <c r="E188" s="6"/>
      <c r="F188" s="6"/>
      <c r="G188" s="6"/>
      <c r="H188" s="6"/>
    </row>
    <row r="189" spans="1:8" ht="18.75" customHeight="1">
      <c r="A189" s="10" t="s">
        <v>108</v>
      </c>
      <c r="B189" s="64" t="s">
        <v>7550</v>
      </c>
      <c r="C189" s="65"/>
      <c r="D189" s="6"/>
      <c r="E189" s="6"/>
      <c r="F189" s="6"/>
      <c r="G189" s="6"/>
      <c r="H189" s="6"/>
    </row>
    <row r="190" spans="1:8" ht="18.75" customHeight="1">
      <c r="A190" s="10" t="s">
        <v>109</v>
      </c>
      <c r="B190" s="64" t="s">
        <v>7551</v>
      </c>
      <c r="C190" s="65"/>
      <c r="D190" s="6"/>
      <c r="E190" s="6"/>
      <c r="F190" s="6"/>
      <c r="G190" s="6"/>
      <c r="H190" s="6"/>
    </row>
    <row r="191" spans="1:8" ht="18.75" customHeight="1">
      <c r="A191" s="10" t="s">
        <v>110</v>
      </c>
      <c r="B191" s="64" t="s">
        <v>7552</v>
      </c>
      <c r="C191" s="65"/>
      <c r="D191" s="6"/>
      <c r="E191" s="6"/>
      <c r="F191" s="6"/>
      <c r="G191" s="6"/>
      <c r="H191" s="6"/>
    </row>
    <row r="192" spans="1:8" ht="18.75" customHeight="1">
      <c r="A192" s="10"/>
      <c r="B192" s="64"/>
      <c r="C192" s="65"/>
      <c r="D192" s="6"/>
      <c r="E192" s="6"/>
      <c r="F192" s="6"/>
      <c r="G192" s="6"/>
      <c r="H192" s="6"/>
    </row>
    <row r="193" spans="1:8" ht="18.75" customHeight="1" thickBot="1">
      <c r="A193" s="10"/>
      <c r="B193" s="66"/>
      <c r="C193" s="67"/>
      <c r="D193" s="6"/>
      <c r="E193" s="6"/>
      <c r="F193" s="6"/>
      <c r="G193" s="6"/>
      <c r="H193" s="6"/>
    </row>
    <row r="194" spans="1:8" ht="18.75" customHeight="1" thickBot="1">
      <c r="A194" s="11" t="s">
        <v>111</v>
      </c>
      <c r="B194" s="25"/>
      <c r="C194" s="7"/>
      <c r="D194" s="6"/>
      <c r="E194" s="6"/>
      <c r="F194" s="6"/>
      <c r="G194" s="6"/>
      <c r="H194" s="6"/>
    </row>
    <row r="195" spans="1:8" ht="18.75" customHeight="1">
      <c r="A195" s="10" t="s">
        <v>112</v>
      </c>
      <c r="B195" s="34" t="str">
        <f>_xlfn.LET(_xlpm.inp,$B$194,_xlpm.nInp,_xlfn.LET(_xlpm.raw,UPPER(TRIM($B$194)),_xlpm.clean,SUBSTITUTE(SUBSTITUTE(SUBSTITUTE(SUBSTITUTE(SUBSTITUTE(_xlpm.raw,"，",","),"、",","),"；",","),"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95" s="19"/>
      <c r="D195" s="6"/>
      <c r="E195" s="6"/>
      <c r="F195" s="6"/>
      <c r="G195" s="6"/>
      <c r="H195" s="6"/>
    </row>
    <row r="196" spans="1:8" ht="18.75" customHeight="1">
      <c r="A196" s="10" t="s">
        <v>113</v>
      </c>
      <c r="B196" s="35" t="str">
        <f>_xlfn.LET(_xlpm.inp,$B$194,_xlpm.nStd,_xlfn.LET(_xlpm.raw,UPPER(TRIM($G$186)),_xlpm.clean,SUBSTITUTE(SUBSTITUTE(SUBSTITUTE(SUBSTITUTE(SUBSTITUTE(_xlpm.raw,"，",","),"、",","),"；",","),"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96" s="18"/>
      <c r="D196" s="6"/>
      <c r="E196" s="6"/>
      <c r="F196" s="6"/>
      <c r="G196" s="6"/>
      <c r="H196" s="6"/>
    </row>
    <row r="197" spans="1:8" ht="18.75" customHeight="1">
      <c r="A197" s="37" t="s">
        <v>114</v>
      </c>
      <c r="B197" s="52" t="str">
        <f>_xlfn.LET(_xlpm.inp,$B$194,_xlpm.p,$H$186,IF(OR(LEN(TRIM(_xlpm.inp))=0,LEN(TRIM(_xlpm.p))=0,_xlpm.p=0),"",_xlpm.p))</f>
        <v/>
      </c>
      <c r="C197" s="63"/>
      <c r="D197" s="6"/>
      <c r="E197" s="6"/>
      <c r="F197" s="6"/>
      <c r="G197" s="6"/>
      <c r="H197" s="6"/>
    </row>
    <row r="198" spans="1:8" ht="18.75" customHeight="1" thickBot="1">
      <c r="A198" s="12"/>
      <c r="B198" s="54"/>
      <c r="C198" s="55"/>
      <c r="D198" s="6"/>
      <c r="E198" s="6"/>
      <c r="F198" s="6"/>
      <c r="G198" s="6"/>
      <c r="H198" s="6"/>
    </row>
    <row r="199" spans="1:8" ht="58.5" customHeight="1" thickTop="1" thickBot="1">
      <c r="A199" s="8" t="s">
        <v>6208</v>
      </c>
      <c r="B199" s="56" t="s">
        <v>7553</v>
      </c>
      <c r="C199" s="57"/>
      <c r="D199" s="6"/>
      <c r="E199" s="6"/>
      <c r="F199" s="6">
        <v>816</v>
      </c>
      <c r="G199" s="6" t="s">
        <v>14</v>
      </c>
      <c r="H199" s="6"/>
    </row>
    <row r="200" spans="1:8" ht="18.75" customHeight="1">
      <c r="A200" s="13"/>
      <c r="B200" s="58"/>
      <c r="C200" s="59"/>
      <c r="D200" s="6"/>
      <c r="E200" s="6"/>
      <c r="F200" s="6"/>
      <c r="G200" s="6"/>
      <c r="H200" s="6"/>
    </row>
    <row r="201" spans="1:8" ht="18.75" customHeight="1">
      <c r="A201" s="14" t="s">
        <v>107</v>
      </c>
      <c r="B201" s="60" t="s">
        <v>7554</v>
      </c>
      <c r="C201" s="61"/>
      <c r="D201" s="6"/>
      <c r="E201" s="6"/>
      <c r="F201" s="6"/>
      <c r="G201" s="6"/>
      <c r="H201" s="6"/>
    </row>
    <row r="202" spans="1:8" ht="18.75" customHeight="1">
      <c r="A202" s="14" t="s">
        <v>108</v>
      </c>
      <c r="B202" s="60" t="s">
        <v>7555</v>
      </c>
      <c r="C202" s="61"/>
      <c r="D202" s="6"/>
      <c r="E202" s="6"/>
      <c r="F202" s="6"/>
      <c r="G202" s="6"/>
      <c r="H202" s="6"/>
    </row>
    <row r="203" spans="1:8" ht="18.75" customHeight="1">
      <c r="A203" s="14" t="s">
        <v>109</v>
      </c>
      <c r="B203" s="60" t="s">
        <v>7556</v>
      </c>
      <c r="C203" s="61"/>
      <c r="D203" s="6"/>
      <c r="E203" s="6"/>
      <c r="F203" s="6"/>
      <c r="G203" s="6"/>
      <c r="H203" s="6"/>
    </row>
    <row r="204" spans="1:8" ht="18.75" customHeight="1">
      <c r="A204" s="14" t="s">
        <v>110</v>
      </c>
      <c r="B204" s="60" t="s">
        <v>7557</v>
      </c>
      <c r="C204" s="61"/>
      <c r="D204" s="6"/>
      <c r="E204" s="6"/>
      <c r="F204" s="6"/>
      <c r="G204" s="6"/>
      <c r="H204" s="6"/>
    </row>
    <row r="205" spans="1:8" ht="18.75" customHeight="1">
      <c r="A205" s="14"/>
      <c r="B205" s="62"/>
      <c r="C205" s="63"/>
      <c r="D205" s="6"/>
      <c r="E205" s="6"/>
      <c r="F205" s="6"/>
      <c r="G205" s="6"/>
      <c r="H205" s="6"/>
    </row>
    <row r="206" spans="1:8" ht="18.75" customHeight="1" thickBot="1">
      <c r="A206" s="14"/>
      <c r="B206" s="66"/>
      <c r="C206" s="67"/>
      <c r="D206" s="6"/>
      <c r="E206" s="6"/>
      <c r="F206" s="6"/>
      <c r="G206" s="6"/>
      <c r="H206" s="6"/>
    </row>
    <row r="207" spans="1:8" ht="18.75" customHeight="1" thickBot="1">
      <c r="A207" s="11" t="s">
        <v>111</v>
      </c>
      <c r="B207" s="25"/>
      <c r="C207" s="7"/>
      <c r="D207" s="6"/>
      <c r="E207" s="6"/>
      <c r="F207" s="6"/>
      <c r="G207" s="6"/>
      <c r="H207" s="6"/>
    </row>
    <row r="208" spans="1:8" ht="18.75" customHeight="1">
      <c r="A208" s="14" t="s">
        <v>112</v>
      </c>
      <c r="B208" s="34" t="str">
        <f>_xlfn.LET(_xlpm.inp,$B$207,_xlpm.nInp,_xlfn.LET(_xlpm.raw,UPPER(TRIM($B$207)),_xlpm.clean,SUBSTITUTE(SUBSTITUTE(SUBSTITUTE(SUBSTITUTE(SUBSTITUTE(_xlpm.raw,"，",","),"、",","),"；",","),"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08" s="19"/>
      <c r="D208" s="6"/>
      <c r="E208" s="6"/>
      <c r="F208" s="6"/>
      <c r="G208" s="6"/>
      <c r="H208" s="6"/>
    </row>
    <row r="209" spans="1:8" ht="18.75" customHeight="1">
      <c r="A209" s="14" t="s">
        <v>113</v>
      </c>
      <c r="B209" s="35" t="str">
        <f>_xlfn.LET(_xlpm.inp,$B$207,_xlpm.nStd,_xlfn.LET(_xlpm.raw,UPPER(TRIM($G$199)),_xlpm.clean,SUBSTITUTE(SUBSTITUTE(SUBSTITUTE(SUBSTITUTE(SUBSTITUTE(_xlpm.raw,"，",","),"、",","),"；",","),"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09" s="18"/>
      <c r="D209" s="6"/>
      <c r="E209" s="6"/>
      <c r="F209" s="6"/>
      <c r="G209" s="6"/>
      <c r="H209" s="6"/>
    </row>
    <row r="210" spans="1:8" ht="18.75" customHeight="1">
      <c r="A210" s="37" t="s">
        <v>114</v>
      </c>
      <c r="B210" s="52" t="str">
        <f>_xlfn.LET(_xlpm.inp,$B$207,_xlpm.p,$H$199,IF(OR(LEN(TRIM(_xlpm.inp))=0,LEN(TRIM(_xlpm.p))=0,_xlpm.p=0),"",_xlpm.p))</f>
        <v/>
      </c>
      <c r="C210" s="63"/>
      <c r="D210" s="6"/>
      <c r="E210" s="6"/>
      <c r="F210" s="6"/>
      <c r="G210" s="6"/>
      <c r="H210" s="6"/>
    </row>
    <row r="211" spans="1:8" ht="18.75" customHeight="1" thickBot="1">
      <c r="A211" s="15"/>
      <c r="B211" s="54"/>
      <c r="C211" s="55"/>
      <c r="D211" s="6"/>
      <c r="E211" s="6"/>
      <c r="F211" s="6"/>
      <c r="G211" s="6"/>
      <c r="H211" s="6"/>
    </row>
    <row r="212" spans="1:8" ht="58.5" customHeight="1" thickTop="1" thickBot="1">
      <c r="A212" s="8" t="s">
        <v>6209</v>
      </c>
      <c r="B212" s="56" t="s">
        <v>7558</v>
      </c>
      <c r="C212" s="57"/>
      <c r="D212" s="6"/>
      <c r="E212" s="6"/>
      <c r="F212" s="6">
        <v>817</v>
      </c>
      <c r="G212" s="6" t="s">
        <v>15</v>
      </c>
      <c r="H212" s="6"/>
    </row>
    <row r="213" spans="1:8" ht="18.75" customHeight="1">
      <c r="A213" s="9"/>
      <c r="B213" s="74"/>
      <c r="C213" s="75"/>
      <c r="D213" s="6"/>
      <c r="E213" s="6"/>
      <c r="F213" s="6"/>
      <c r="G213" s="6"/>
      <c r="H213" s="6"/>
    </row>
    <row r="214" spans="1:8" ht="18.75" customHeight="1">
      <c r="A214" s="10" t="s">
        <v>107</v>
      </c>
      <c r="B214" s="64" t="s">
        <v>7559</v>
      </c>
      <c r="C214" s="65"/>
      <c r="D214" s="6"/>
      <c r="E214" s="6"/>
      <c r="F214" s="6"/>
      <c r="G214" s="6"/>
      <c r="H214" s="6"/>
    </row>
    <row r="215" spans="1:8" ht="18.75" customHeight="1">
      <c r="A215" s="10" t="s">
        <v>108</v>
      </c>
      <c r="B215" s="64" t="s">
        <v>7560</v>
      </c>
      <c r="C215" s="65"/>
      <c r="D215" s="6"/>
      <c r="E215" s="6"/>
      <c r="F215" s="6"/>
      <c r="G215" s="6"/>
      <c r="H215" s="6"/>
    </row>
    <row r="216" spans="1:8" ht="18.75" customHeight="1">
      <c r="A216" s="10" t="s">
        <v>109</v>
      </c>
      <c r="B216" s="64" t="s">
        <v>7561</v>
      </c>
      <c r="C216" s="65"/>
      <c r="D216" s="6"/>
      <c r="E216" s="6"/>
      <c r="F216" s="6"/>
      <c r="G216" s="6"/>
      <c r="H216" s="6"/>
    </row>
    <row r="217" spans="1:8" ht="18.75" customHeight="1">
      <c r="A217" s="10" t="s">
        <v>110</v>
      </c>
      <c r="B217" s="64" t="s">
        <v>7562</v>
      </c>
      <c r="C217" s="65"/>
      <c r="D217" s="6"/>
      <c r="E217" s="6"/>
      <c r="F217" s="6"/>
      <c r="G217" s="6"/>
      <c r="H217" s="6"/>
    </row>
    <row r="218" spans="1:8" ht="18.75" customHeight="1">
      <c r="A218" s="10"/>
      <c r="B218" s="62"/>
      <c r="C218" s="63"/>
      <c r="D218" s="6"/>
      <c r="E218" s="6"/>
      <c r="F218" s="6"/>
      <c r="G218" s="6"/>
      <c r="H218" s="6"/>
    </row>
    <row r="219" spans="1:8" ht="18.75" customHeight="1" thickBot="1">
      <c r="A219" s="10"/>
      <c r="B219" s="66"/>
      <c r="C219" s="67"/>
      <c r="D219" s="6"/>
      <c r="E219" s="6"/>
      <c r="F219" s="6"/>
      <c r="G219" s="6"/>
      <c r="H219" s="6"/>
    </row>
    <row r="220" spans="1:8" ht="18.75" customHeight="1" thickBot="1">
      <c r="A220" s="11" t="s">
        <v>111</v>
      </c>
      <c r="B220" s="25"/>
      <c r="C220" s="7"/>
      <c r="D220" s="6"/>
      <c r="E220" s="6"/>
      <c r="F220" s="6"/>
      <c r="G220" s="6"/>
      <c r="H220" s="6"/>
    </row>
    <row r="221" spans="1:8" ht="18.75" customHeight="1">
      <c r="A221" s="10" t="s">
        <v>112</v>
      </c>
      <c r="B221" s="34" t="str">
        <f>_xlfn.LET(_xlpm.inp,$B$220,_xlpm.nInp,_xlfn.LET(_xlpm.raw,UPPER(TRIM($B$220)),_xlpm.clean,SUBSTITUTE(SUBSTITUTE(SUBSTITUTE(SUBSTITUTE(SUBSTITUTE(_xlpm.raw,"，",","),"、",","),"；",","),"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21" s="19"/>
      <c r="D221" s="6"/>
      <c r="E221" s="6"/>
      <c r="F221" s="6"/>
      <c r="G221" s="6"/>
      <c r="H221" s="6"/>
    </row>
    <row r="222" spans="1:8" ht="18.75" customHeight="1">
      <c r="A222" s="10" t="s">
        <v>113</v>
      </c>
      <c r="B222" s="35" t="str">
        <f>_xlfn.LET(_xlpm.inp,$B$220,_xlpm.nStd,_xlfn.LET(_xlpm.raw,UPPER(TRIM($G$212)),_xlpm.clean,SUBSTITUTE(SUBSTITUTE(SUBSTITUTE(SUBSTITUTE(SUBSTITUTE(_xlpm.raw,"，",","),"、",","),"；",","),"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22" s="18"/>
      <c r="D222" s="6"/>
      <c r="E222" s="6"/>
      <c r="F222" s="6"/>
      <c r="G222" s="6"/>
      <c r="H222" s="6"/>
    </row>
    <row r="223" spans="1:8" ht="18.75" customHeight="1">
      <c r="A223" s="37" t="s">
        <v>114</v>
      </c>
      <c r="B223" s="52" t="str">
        <f>_xlfn.LET(_xlpm.inp,$B$220,_xlpm.p,$H$212,IF(OR(LEN(TRIM(_xlpm.inp))=0,LEN(TRIM(_xlpm.p))=0,_xlpm.p=0),"",_xlpm.p))</f>
        <v/>
      </c>
      <c r="C223" s="63"/>
      <c r="D223" s="6"/>
      <c r="E223" s="6"/>
      <c r="F223" s="6"/>
      <c r="G223" s="6"/>
      <c r="H223" s="6"/>
    </row>
    <row r="224" spans="1:8" ht="18.75" customHeight="1" thickBot="1">
      <c r="A224" s="12"/>
      <c r="B224" s="54"/>
      <c r="C224" s="55"/>
      <c r="D224" s="6"/>
      <c r="E224" s="6"/>
      <c r="F224" s="6"/>
      <c r="G224" s="6"/>
      <c r="H224" s="6"/>
    </row>
    <row r="225" spans="1:8" ht="58.5" customHeight="1" thickTop="1" thickBot="1">
      <c r="A225" s="8" t="s">
        <v>6210</v>
      </c>
      <c r="B225" s="56" t="s">
        <v>7563</v>
      </c>
      <c r="C225" s="57"/>
      <c r="D225" s="6"/>
      <c r="E225" s="6"/>
      <c r="F225" s="6">
        <v>818</v>
      </c>
      <c r="G225" s="6" t="s">
        <v>16</v>
      </c>
      <c r="H225" s="6"/>
    </row>
    <row r="226" spans="1:8" ht="18.75" customHeight="1">
      <c r="A226" s="13"/>
      <c r="B226" s="58"/>
      <c r="C226" s="59"/>
      <c r="D226" s="6"/>
      <c r="E226" s="6"/>
      <c r="F226" s="6"/>
      <c r="G226" s="6"/>
      <c r="H226" s="6"/>
    </row>
    <row r="227" spans="1:8" ht="18.75" customHeight="1">
      <c r="A227" s="14" t="s">
        <v>107</v>
      </c>
      <c r="B227" s="60" t="s">
        <v>7564</v>
      </c>
      <c r="C227" s="61"/>
      <c r="D227" s="6"/>
      <c r="E227" s="6"/>
      <c r="F227" s="6"/>
      <c r="G227" s="6"/>
      <c r="H227" s="6"/>
    </row>
    <row r="228" spans="1:8" ht="18.75" customHeight="1">
      <c r="A228" s="14" t="s">
        <v>108</v>
      </c>
      <c r="B228" s="60" t="s">
        <v>7565</v>
      </c>
      <c r="C228" s="61"/>
      <c r="D228" s="6"/>
      <c r="E228" s="6"/>
      <c r="F228" s="6"/>
      <c r="G228" s="6"/>
      <c r="H228" s="6"/>
    </row>
    <row r="229" spans="1:8" ht="18.75" customHeight="1">
      <c r="A229" s="14" t="s">
        <v>109</v>
      </c>
      <c r="B229" s="60" t="s">
        <v>7566</v>
      </c>
      <c r="C229" s="61"/>
      <c r="D229" s="6"/>
      <c r="E229" s="6"/>
      <c r="F229" s="6"/>
      <c r="G229" s="6"/>
      <c r="H229" s="6"/>
    </row>
    <row r="230" spans="1:8" ht="18.75" customHeight="1">
      <c r="A230" s="14" t="s">
        <v>110</v>
      </c>
      <c r="B230" s="60" t="s">
        <v>7567</v>
      </c>
      <c r="C230" s="61"/>
      <c r="D230" s="6"/>
      <c r="E230" s="6"/>
      <c r="F230" s="6"/>
      <c r="G230" s="6"/>
      <c r="H230" s="6"/>
    </row>
    <row r="231" spans="1:8" ht="18.75" customHeight="1">
      <c r="A231" s="14"/>
      <c r="B231" s="62"/>
      <c r="C231" s="63"/>
      <c r="D231" s="6"/>
      <c r="E231" s="6"/>
      <c r="F231" s="6"/>
      <c r="G231" s="6"/>
      <c r="H231" s="6"/>
    </row>
    <row r="232" spans="1:8" ht="18.75" customHeight="1" thickBot="1">
      <c r="A232" s="14"/>
      <c r="B232" s="66"/>
      <c r="C232" s="67"/>
      <c r="D232" s="6"/>
      <c r="E232" s="6"/>
      <c r="F232" s="6"/>
      <c r="G232" s="6"/>
      <c r="H232" s="6"/>
    </row>
    <row r="233" spans="1:8" ht="18.75" customHeight="1" thickBot="1">
      <c r="A233" s="11" t="s">
        <v>111</v>
      </c>
      <c r="B233" s="25"/>
      <c r="C233" s="7"/>
      <c r="D233" s="6"/>
      <c r="E233" s="6"/>
      <c r="F233" s="6"/>
      <c r="G233" s="6"/>
      <c r="H233" s="6"/>
    </row>
    <row r="234" spans="1:8" ht="18.75" customHeight="1">
      <c r="A234" s="14" t="s">
        <v>112</v>
      </c>
      <c r="B234" s="34" t="str">
        <f>_xlfn.LET(_xlpm.inp,$B$233,_xlpm.nInp,_xlfn.LET(_xlpm.raw,UPPER(TRIM($B$233)),_xlpm.clean,SUBSTITUTE(SUBSTITUTE(SUBSTITUTE(SUBSTITUTE(SUBSTITUTE(_xlpm.raw,"，",","),"、",","),"；",","),"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34" s="19"/>
      <c r="D234" s="6"/>
      <c r="E234" s="6"/>
      <c r="F234" s="6"/>
      <c r="G234" s="6"/>
      <c r="H234" s="6"/>
    </row>
    <row r="235" spans="1:8" ht="18.75" customHeight="1">
      <c r="A235" s="14" t="s">
        <v>113</v>
      </c>
      <c r="B235" s="35" t="str">
        <f>_xlfn.LET(_xlpm.inp,$B$233,_xlpm.nStd,_xlfn.LET(_xlpm.raw,UPPER(TRIM($G$225)),_xlpm.clean,SUBSTITUTE(SUBSTITUTE(SUBSTITUTE(SUBSTITUTE(SUBSTITUTE(_xlpm.raw,"，",","),"、",","),"；",","),"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35" s="18"/>
      <c r="D235" s="6"/>
      <c r="E235" s="6"/>
      <c r="F235" s="6"/>
      <c r="G235" s="6"/>
      <c r="H235" s="6"/>
    </row>
    <row r="236" spans="1:8" ht="18.75" customHeight="1">
      <c r="A236" s="37" t="s">
        <v>114</v>
      </c>
      <c r="B236" s="52" t="str">
        <f>_xlfn.LET(_xlpm.inp,$B$233,_xlpm.p,$H$225,IF(OR(LEN(TRIM(_xlpm.inp))=0,LEN(TRIM(_xlpm.p))=0,_xlpm.p=0),"",_xlpm.p))</f>
        <v/>
      </c>
      <c r="C236" s="63"/>
      <c r="D236" s="6"/>
      <c r="E236" s="6"/>
      <c r="F236" s="6"/>
      <c r="G236" s="6"/>
      <c r="H236" s="6"/>
    </row>
    <row r="237" spans="1:8" ht="18.75" customHeight="1" thickBot="1">
      <c r="A237" s="15"/>
      <c r="B237" s="54"/>
      <c r="C237" s="55"/>
      <c r="D237" s="6"/>
      <c r="E237" s="6"/>
      <c r="F237" s="6"/>
      <c r="G237" s="6"/>
      <c r="H237" s="6"/>
    </row>
    <row r="238" spans="1:8" ht="58.5" customHeight="1" thickTop="1" thickBot="1">
      <c r="A238" s="8" t="s">
        <v>6211</v>
      </c>
      <c r="B238" s="56" t="s">
        <v>7568</v>
      </c>
      <c r="C238" s="73"/>
      <c r="D238" s="6"/>
      <c r="E238" s="6"/>
      <c r="F238" s="6">
        <v>819</v>
      </c>
      <c r="G238" s="6" t="s">
        <v>16</v>
      </c>
      <c r="H238" s="6"/>
    </row>
    <row r="239" spans="1:8" ht="18.75" customHeight="1">
      <c r="A239" s="9"/>
      <c r="B239" s="74"/>
      <c r="C239" s="75"/>
      <c r="D239" s="6"/>
      <c r="E239" s="6"/>
      <c r="F239" s="6"/>
      <c r="G239" s="6"/>
      <c r="H239" s="6"/>
    </row>
    <row r="240" spans="1:8" ht="18.75" customHeight="1">
      <c r="A240" s="10" t="s">
        <v>107</v>
      </c>
      <c r="B240" s="64" t="s">
        <v>7569</v>
      </c>
      <c r="C240" s="65"/>
      <c r="D240" s="6"/>
      <c r="E240" s="6"/>
      <c r="F240" s="6"/>
      <c r="G240" s="6"/>
      <c r="H240" s="6"/>
    </row>
    <row r="241" spans="1:8" ht="18.75" customHeight="1">
      <c r="A241" s="10" t="s">
        <v>108</v>
      </c>
      <c r="B241" s="64" t="s">
        <v>7570</v>
      </c>
      <c r="C241" s="65"/>
      <c r="D241" s="6"/>
      <c r="E241" s="6"/>
      <c r="F241" s="6"/>
      <c r="G241" s="6"/>
      <c r="H241" s="6"/>
    </row>
    <row r="242" spans="1:8" ht="18.75" customHeight="1">
      <c r="A242" s="10" t="s">
        <v>109</v>
      </c>
      <c r="B242" s="64" t="s">
        <v>7571</v>
      </c>
      <c r="C242" s="65"/>
      <c r="D242" s="6"/>
      <c r="E242" s="6"/>
      <c r="F242" s="6"/>
      <c r="G242" s="6"/>
      <c r="H242" s="6"/>
    </row>
    <row r="243" spans="1:8" ht="18.75" customHeight="1">
      <c r="A243" s="10" t="s">
        <v>110</v>
      </c>
      <c r="B243" s="64" t="s">
        <v>7572</v>
      </c>
      <c r="C243" s="65"/>
      <c r="D243" s="6"/>
      <c r="E243" s="6"/>
      <c r="F243" s="6"/>
      <c r="G243" s="6"/>
      <c r="H243" s="6"/>
    </row>
    <row r="244" spans="1:8" ht="18.75" customHeight="1">
      <c r="A244" s="10"/>
      <c r="B244" s="62"/>
      <c r="C244" s="63"/>
      <c r="D244" s="6"/>
      <c r="E244" s="6"/>
      <c r="F244" s="6"/>
      <c r="G244" s="6"/>
      <c r="H244" s="6"/>
    </row>
    <row r="245" spans="1:8" ht="18.75" customHeight="1" thickBot="1">
      <c r="A245" s="10"/>
      <c r="B245" s="66"/>
      <c r="C245" s="67"/>
      <c r="D245" s="6"/>
      <c r="E245" s="6"/>
      <c r="F245" s="6"/>
      <c r="G245" s="6"/>
      <c r="H245" s="6"/>
    </row>
    <row r="246" spans="1:8" ht="18.75" customHeight="1" thickBot="1">
      <c r="A246" s="11" t="s">
        <v>111</v>
      </c>
      <c r="B246" s="25"/>
      <c r="C246" s="7"/>
      <c r="D246" s="6"/>
      <c r="E246" s="6"/>
      <c r="F246" s="6"/>
      <c r="G246" s="6"/>
      <c r="H246" s="6"/>
    </row>
    <row r="247" spans="1:8" ht="18.75" customHeight="1">
      <c r="A247" s="10" t="s">
        <v>112</v>
      </c>
      <c r="B247" s="34" t="str">
        <f>_xlfn.LET(_xlpm.inp,$B$246,_xlpm.nInp,_xlfn.LET(_xlpm.raw,UPPER(TRIM($B$246)),_xlpm.clean,SUBSTITUTE(SUBSTITUTE(SUBSTITUTE(SUBSTITUTE(SUBSTITUTE(_xlpm.raw,"，",","),"、",","),"；",","),"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47" s="19"/>
      <c r="D247" s="6"/>
      <c r="E247" s="6"/>
      <c r="F247" s="6"/>
      <c r="G247" s="6"/>
      <c r="H247" s="6"/>
    </row>
    <row r="248" spans="1:8" ht="18.75" customHeight="1">
      <c r="A248" s="10" t="s">
        <v>113</v>
      </c>
      <c r="B248" s="35" t="str">
        <f>_xlfn.LET(_xlpm.inp,$B$246,_xlpm.nStd,_xlfn.LET(_xlpm.raw,UPPER(TRIM($G$238)),_xlpm.clean,SUBSTITUTE(SUBSTITUTE(SUBSTITUTE(SUBSTITUTE(SUBSTITUTE(_xlpm.raw,"，",","),"、",","),"；",","),"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48" s="18"/>
      <c r="D248" s="6"/>
      <c r="E248" s="6"/>
      <c r="F248" s="6"/>
      <c r="G248" s="6"/>
      <c r="H248" s="6"/>
    </row>
    <row r="249" spans="1:8" ht="18.75" customHeight="1">
      <c r="A249" s="37" t="s">
        <v>114</v>
      </c>
      <c r="B249" s="52" t="str">
        <f>_xlfn.LET(_xlpm.inp,$B$246,_xlpm.p,$H$238,IF(OR(LEN(TRIM(_xlpm.inp))=0,LEN(TRIM(_xlpm.p))=0,_xlpm.p=0),"",_xlpm.p))</f>
        <v/>
      </c>
      <c r="C249" s="53"/>
      <c r="D249" s="6"/>
      <c r="E249" s="6"/>
      <c r="F249" s="6"/>
      <c r="G249" s="6"/>
      <c r="H249" s="6"/>
    </row>
    <row r="250" spans="1:8" ht="18.75" customHeight="1" thickBot="1">
      <c r="A250" s="12"/>
      <c r="B250" s="54"/>
      <c r="C250" s="55"/>
      <c r="D250" s="6"/>
      <c r="E250" s="6"/>
      <c r="F250" s="6"/>
      <c r="G250" s="6"/>
      <c r="H250" s="6"/>
    </row>
    <row r="251" spans="1:8" ht="58.5" customHeight="1" thickTop="1" thickBot="1">
      <c r="A251" s="8" t="s">
        <v>6212</v>
      </c>
      <c r="B251" s="56" t="s">
        <v>7573</v>
      </c>
      <c r="C251" s="73"/>
      <c r="D251" s="6"/>
      <c r="E251" s="6"/>
      <c r="F251" s="6">
        <v>820</v>
      </c>
      <c r="G251" s="6" t="s">
        <v>894</v>
      </c>
      <c r="H251" s="6"/>
    </row>
    <row r="252" spans="1:8" ht="18.75" customHeight="1">
      <c r="A252" s="9"/>
      <c r="B252" s="74"/>
      <c r="C252" s="75"/>
      <c r="D252" s="6"/>
      <c r="E252" s="6"/>
      <c r="F252" s="6"/>
      <c r="G252" s="6"/>
      <c r="H252" s="6"/>
    </row>
    <row r="253" spans="1:8" ht="18.75" customHeight="1">
      <c r="A253" s="10" t="s">
        <v>107</v>
      </c>
      <c r="B253" s="64" t="s">
        <v>3474</v>
      </c>
      <c r="C253" s="65"/>
      <c r="D253" s="6"/>
      <c r="E253" s="6"/>
      <c r="F253" s="6"/>
      <c r="G253" s="6"/>
      <c r="H253" s="6"/>
    </row>
    <row r="254" spans="1:8" ht="18.75" customHeight="1">
      <c r="A254" s="10" t="s">
        <v>108</v>
      </c>
      <c r="B254" s="64" t="s">
        <v>7574</v>
      </c>
      <c r="C254" s="65"/>
      <c r="D254" s="6"/>
      <c r="E254" s="6"/>
      <c r="F254" s="6"/>
      <c r="G254" s="6"/>
      <c r="H254" s="6"/>
    </row>
    <row r="255" spans="1:8" ht="18.75" customHeight="1">
      <c r="A255" s="10" t="s">
        <v>109</v>
      </c>
      <c r="B255" s="64" t="s">
        <v>7575</v>
      </c>
      <c r="C255" s="65"/>
      <c r="D255" s="6"/>
      <c r="E255" s="6"/>
      <c r="F255" s="6"/>
      <c r="G255" s="6"/>
      <c r="H255" s="6"/>
    </row>
    <row r="256" spans="1:8" ht="18.75" customHeight="1">
      <c r="A256" s="10" t="s">
        <v>110</v>
      </c>
      <c r="B256" s="64" t="s">
        <v>7576</v>
      </c>
      <c r="C256" s="65"/>
      <c r="D256" s="6"/>
      <c r="E256" s="6"/>
      <c r="F256" s="6"/>
      <c r="G256" s="6"/>
      <c r="H256" s="6"/>
    </row>
    <row r="257" spans="1:8" ht="18.75" customHeight="1">
      <c r="A257" s="10" t="s">
        <v>128</v>
      </c>
      <c r="B257" s="62" t="s">
        <v>7577</v>
      </c>
      <c r="C257" s="63"/>
      <c r="D257" s="6"/>
      <c r="E257" s="6"/>
      <c r="F257" s="6"/>
      <c r="G257" s="6"/>
      <c r="H257" s="6"/>
    </row>
    <row r="258" spans="1:8" ht="18.75" customHeight="1" thickBot="1">
      <c r="A258" s="10"/>
      <c r="B258" s="66"/>
      <c r="C258" s="67"/>
      <c r="D258" s="6"/>
      <c r="E258" s="6"/>
      <c r="F258" s="6"/>
      <c r="G258" s="6"/>
      <c r="H258" s="6"/>
    </row>
    <row r="259" spans="1:8" ht="18.75" customHeight="1" thickBot="1">
      <c r="A259" s="11" t="s">
        <v>111</v>
      </c>
      <c r="B259" s="25"/>
      <c r="C259" s="7"/>
      <c r="D259" s="6"/>
      <c r="E259" s="6"/>
      <c r="F259" s="6"/>
      <c r="G259" s="6"/>
      <c r="H259" s="6"/>
    </row>
    <row r="260" spans="1:8" ht="18.75" customHeight="1">
      <c r="A260" s="10" t="s">
        <v>112</v>
      </c>
      <c r="B260" s="34" t="str">
        <f>_xlfn.LET(_xlpm.inp,$B$259,_xlpm.nInp,_xlfn.LET(_xlpm.raw,UPPER(TRIM($B$259)),_xlpm.clean,SUBSTITUTE(SUBSTITUTE(SUBSTITUTE(SUBSTITUTE(SUBSTITUTE(_xlpm.raw,"，",","),"、",","),"；",","),"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0" s="19"/>
      <c r="D260" s="6"/>
      <c r="E260" s="6"/>
      <c r="F260" s="6"/>
      <c r="G260" s="6"/>
      <c r="H260" s="6"/>
    </row>
    <row r="261" spans="1:8" ht="18.75" customHeight="1">
      <c r="A261" s="10" t="s">
        <v>113</v>
      </c>
      <c r="B261" s="35" t="str">
        <f>_xlfn.LET(_xlpm.inp,$B$259,_xlpm.nStd,_xlfn.LET(_xlpm.raw,UPPER(TRIM($G$251)),_xlpm.clean,SUBSTITUTE(SUBSTITUTE(SUBSTITUTE(SUBSTITUTE(SUBSTITUTE(_xlpm.raw,"，",","),"、",","),"；",","),"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61" s="18"/>
      <c r="D261" s="6"/>
      <c r="E261" s="6"/>
      <c r="F261" s="6"/>
      <c r="G261" s="6"/>
      <c r="H261" s="6"/>
    </row>
    <row r="262" spans="1:8" ht="18.75" customHeight="1">
      <c r="A262" s="37" t="s">
        <v>114</v>
      </c>
      <c r="B262" s="52" t="str">
        <f>_xlfn.LET(_xlpm.inp,$B$259,_xlpm.p,$H$251,IF(OR(LEN(TRIM(_xlpm.inp))=0,LEN(TRIM(_xlpm.p))=0,_xlpm.p=0),"",_xlpm.p))</f>
        <v/>
      </c>
      <c r="C262" s="53"/>
      <c r="D262" s="6"/>
      <c r="E262" s="6"/>
      <c r="F262" s="6"/>
      <c r="G262" s="6"/>
      <c r="H262" s="6"/>
    </row>
    <row r="263" spans="1:8" ht="18.75" customHeight="1" thickBot="1">
      <c r="A263" s="12"/>
      <c r="B263" s="54"/>
      <c r="C263" s="55"/>
      <c r="D263" s="6"/>
      <c r="E263" s="6"/>
      <c r="F263" s="6"/>
      <c r="G263" s="6"/>
      <c r="H263" s="6"/>
    </row>
    <row r="264" spans="1:8" ht="58.5" customHeight="1" thickTop="1" thickBot="1">
      <c r="A264" s="8" t="s">
        <v>6213</v>
      </c>
      <c r="B264" s="56" t="s">
        <v>7578</v>
      </c>
      <c r="C264" s="73"/>
      <c r="D264" s="6"/>
      <c r="E264" s="6"/>
      <c r="F264" s="6">
        <v>821</v>
      </c>
      <c r="G264" s="6" t="s">
        <v>17</v>
      </c>
      <c r="H264" s="6"/>
    </row>
    <row r="265" spans="1:8" ht="18.75" customHeight="1">
      <c r="A265" s="9"/>
      <c r="B265" s="74"/>
      <c r="C265" s="75"/>
      <c r="D265" s="6"/>
      <c r="E265" s="6"/>
      <c r="F265" s="6"/>
      <c r="G265" s="6"/>
      <c r="H265" s="6"/>
    </row>
    <row r="266" spans="1:8" ht="18.75" customHeight="1">
      <c r="A266" s="10" t="s">
        <v>107</v>
      </c>
      <c r="B266" s="64" t="s">
        <v>7579</v>
      </c>
      <c r="C266" s="65"/>
      <c r="D266" s="6"/>
      <c r="E266" s="6"/>
      <c r="F266" s="6"/>
      <c r="G266" s="6"/>
      <c r="H266" s="6"/>
    </row>
    <row r="267" spans="1:8" ht="18.75" customHeight="1">
      <c r="A267" s="10" t="s">
        <v>108</v>
      </c>
      <c r="B267" s="64" t="s">
        <v>7580</v>
      </c>
      <c r="C267" s="65"/>
      <c r="D267" s="6"/>
      <c r="E267" s="6"/>
      <c r="F267" s="6"/>
      <c r="G267" s="6"/>
      <c r="H267" s="6"/>
    </row>
    <row r="268" spans="1:8" ht="18.75" customHeight="1">
      <c r="A268" s="10" t="s">
        <v>109</v>
      </c>
      <c r="B268" s="64" t="s">
        <v>7581</v>
      </c>
      <c r="C268" s="65"/>
      <c r="D268" s="6"/>
      <c r="E268" s="6"/>
      <c r="F268" s="6"/>
      <c r="G268" s="6"/>
      <c r="H268" s="6"/>
    </row>
    <row r="269" spans="1:8" ht="18.75" customHeight="1">
      <c r="A269" s="10" t="s">
        <v>110</v>
      </c>
      <c r="B269" s="64" t="s">
        <v>7582</v>
      </c>
      <c r="C269" s="65"/>
      <c r="D269" s="6"/>
      <c r="E269" s="6"/>
      <c r="F269" s="6"/>
      <c r="G269" s="6"/>
      <c r="H269" s="6"/>
    </row>
    <row r="270" spans="1:8" ht="18.75" customHeight="1">
      <c r="A270" s="10"/>
      <c r="B270" s="62"/>
      <c r="C270" s="63"/>
      <c r="D270" s="6"/>
      <c r="E270" s="6"/>
      <c r="F270" s="6"/>
      <c r="G270" s="6"/>
      <c r="H270" s="6"/>
    </row>
    <row r="271" spans="1:8" ht="18.75" customHeight="1" thickBot="1">
      <c r="A271" s="10"/>
      <c r="B271" s="66"/>
      <c r="C271" s="67"/>
      <c r="D271" s="6"/>
      <c r="E271" s="6"/>
      <c r="F271" s="6"/>
      <c r="G271" s="6"/>
      <c r="H271" s="6"/>
    </row>
    <row r="272" spans="1:8" ht="18.75" customHeight="1" thickBot="1">
      <c r="A272" s="11" t="s">
        <v>111</v>
      </c>
      <c r="B272" s="25"/>
      <c r="C272" s="7"/>
      <c r="D272" s="6"/>
      <c r="E272" s="6"/>
      <c r="F272" s="6"/>
      <c r="G272" s="6"/>
      <c r="H272" s="6"/>
    </row>
    <row r="273" spans="1:8" ht="18.75" customHeight="1">
      <c r="A273" s="10" t="s">
        <v>112</v>
      </c>
      <c r="B273" s="34" t="str">
        <f>_xlfn.LET(_xlpm.inp,$B$272,_xlpm.nInp,_xlfn.LET(_xlpm.raw,UPPER(TRIM($B$272)),_xlpm.clean,SUBSTITUTE(SUBSTITUTE(SUBSTITUTE(SUBSTITUTE(SUBSTITUTE(_xlpm.raw,"，",","),"、",","),"；",","),"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73" s="19"/>
      <c r="D273" s="6"/>
      <c r="E273" s="6"/>
      <c r="F273" s="6"/>
      <c r="G273" s="6"/>
      <c r="H273" s="6"/>
    </row>
    <row r="274" spans="1:8" ht="18.75" customHeight="1">
      <c r="A274" s="10" t="s">
        <v>113</v>
      </c>
      <c r="B274" s="35" t="str">
        <f>_xlfn.LET(_xlpm.inp,$B$272,_xlpm.nStd,_xlfn.LET(_xlpm.raw,UPPER(TRIM($G$264)),_xlpm.clean,SUBSTITUTE(SUBSTITUTE(SUBSTITUTE(SUBSTITUTE(SUBSTITUTE(_xlpm.raw,"，",","),"、",","),"；",","),"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4" s="18"/>
      <c r="D274" s="6"/>
      <c r="E274" s="6"/>
      <c r="F274" s="6"/>
      <c r="G274" s="6"/>
      <c r="H274" s="6"/>
    </row>
    <row r="275" spans="1:8" ht="18.75" customHeight="1">
      <c r="A275" s="37" t="s">
        <v>114</v>
      </c>
      <c r="B275" s="52" t="str">
        <f>_xlfn.LET(_xlpm.inp,$B$272,_xlpm.p,$H$264,IF(OR(LEN(TRIM(_xlpm.inp))=0,LEN(TRIM(_xlpm.p))=0,_xlpm.p=0),"",_xlpm.p))</f>
        <v/>
      </c>
      <c r="C275" s="53"/>
      <c r="D275" s="6"/>
      <c r="E275" s="6"/>
      <c r="F275" s="6"/>
      <c r="G275" s="6"/>
      <c r="H275" s="6"/>
    </row>
    <row r="276" spans="1:8" ht="18.75" customHeight="1" thickBot="1">
      <c r="A276" s="12"/>
      <c r="B276" s="54"/>
      <c r="C276" s="55"/>
      <c r="D276" s="6"/>
      <c r="E276" s="6"/>
      <c r="F276" s="6"/>
      <c r="G276" s="6"/>
      <c r="H276" s="6"/>
    </row>
    <row r="277" spans="1:8" ht="58.5" customHeight="1" thickTop="1" thickBot="1">
      <c r="A277" s="8" t="s">
        <v>6214</v>
      </c>
      <c r="B277" s="56" t="s">
        <v>7583</v>
      </c>
      <c r="C277" s="73"/>
      <c r="D277" s="6"/>
      <c r="E277" s="6"/>
      <c r="F277" s="6">
        <v>822</v>
      </c>
      <c r="G277" s="6" t="s">
        <v>15</v>
      </c>
      <c r="H277" s="6" t="s">
        <v>6369</v>
      </c>
    </row>
    <row r="278" spans="1:8" ht="18.75" customHeight="1">
      <c r="A278" s="9"/>
      <c r="B278" s="74"/>
      <c r="C278" s="75"/>
      <c r="D278" s="6"/>
      <c r="E278" s="6"/>
      <c r="F278" s="6"/>
      <c r="G278" s="6"/>
      <c r="H278" s="6"/>
    </row>
    <row r="279" spans="1:8" ht="18.75" customHeight="1">
      <c r="A279" s="10" t="s">
        <v>107</v>
      </c>
      <c r="B279" s="64" t="s">
        <v>7584</v>
      </c>
      <c r="C279" s="65"/>
      <c r="D279" s="6"/>
      <c r="E279" s="6"/>
      <c r="F279" s="6"/>
      <c r="G279" s="6"/>
      <c r="H279" s="6"/>
    </row>
    <row r="280" spans="1:8" ht="18.75" customHeight="1">
      <c r="A280" s="10" t="s">
        <v>108</v>
      </c>
      <c r="B280" s="64" t="s">
        <v>7585</v>
      </c>
      <c r="C280" s="65"/>
      <c r="D280" s="6"/>
      <c r="E280" s="6"/>
      <c r="F280" s="6"/>
      <c r="G280" s="6"/>
      <c r="H280" s="6"/>
    </row>
    <row r="281" spans="1:8" ht="18.75" customHeight="1">
      <c r="A281" s="10" t="s">
        <v>109</v>
      </c>
      <c r="B281" s="64" t="s">
        <v>7586</v>
      </c>
      <c r="C281" s="65"/>
      <c r="D281" s="6"/>
      <c r="E281" s="6"/>
      <c r="F281" s="6"/>
      <c r="G281" s="6"/>
      <c r="H281" s="6"/>
    </row>
    <row r="282" spans="1:8" ht="18.75" customHeight="1">
      <c r="A282" s="10" t="s">
        <v>110</v>
      </c>
      <c r="B282" s="64" t="s">
        <v>7587</v>
      </c>
      <c r="C282" s="65"/>
      <c r="D282" s="6"/>
      <c r="E282" s="6"/>
      <c r="F282" s="6"/>
      <c r="G282" s="6"/>
      <c r="H282" s="6"/>
    </row>
    <row r="283" spans="1:8" ht="18.75" customHeight="1">
      <c r="A283" s="10"/>
      <c r="B283" s="62"/>
      <c r="C283" s="63"/>
      <c r="D283" s="6"/>
      <c r="E283" s="6"/>
      <c r="F283" s="6"/>
      <c r="G283" s="6"/>
      <c r="H283" s="6"/>
    </row>
    <row r="284" spans="1:8" ht="18.75" customHeight="1" thickBot="1">
      <c r="A284" s="10"/>
      <c r="B284" s="66"/>
      <c r="C284" s="67"/>
      <c r="D284" s="6"/>
      <c r="E284" s="6"/>
      <c r="F284" s="6"/>
      <c r="G284" s="6"/>
      <c r="H284" s="6"/>
    </row>
    <row r="285" spans="1:8" ht="18.75" customHeight="1" thickBot="1">
      <c r="A285" s="11" t="s">
        <v>111</v>
      </c>
      <c r="B285" s="25"/>
      <c r="C285" s="7"/>
      <c r="D285" s="6"/>
      <c r="E285" s="6"/>
      <c r="F285" s="6"/>
      <c r="G285" s="6"/>
      <c r="H285" s="6"/>
    </row>
    <row r="286" spans="1:8" ht="18.75" customHeight="1">
      <c r="A286" s="10" t="s">
        <v>112</v>
      </c>
      <c r="B286" s="34" t="str">
        <f>_xlfn.LET(_xlpm.inp,$B$285,_xlpm.nInp,_xlfn.LET(_xlpm.raw,UPPER(TRIM($B$285)),_xlpm.clean,SUBSTITUTE(SUBSTITUTE(SUBSTITUTE(SUBSTITUTE(SUBSTITUTE(_xlpm.raw,"，",","),"、",","),"；",","),"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86" s="19"/>
      <c r="D286" s="6"/>
      <c r="E286" s="6"/>
      <c r="F286" s="6"/>
      <c r="G286" s="6"/>
      <c r="H286" s="6"/>
    </row>
    <row r="287" spans="1:8" ht="18.75" customHeight="1">
      <c r="A287" s="10" t="s">
        <v>113</v>
      </c>
      <c r="B287" s="35" t="str">
        <f>_xlfn.LET(_xlpm.inp,$B$285,_xlpm.nStd,_xlfn.LET(_xlpm.raw,UPPER(TRIM($G$277)),_xlpm.clean,SUBSTITUTE(SUBSTITUTE(SUBSTITUTE(SUBSTITUTE(SUBSTITUTE(_xlpm.raw,"，",","),"、",","),"；",","),"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87" s="18"/>
      <c r="D287" s="6"/>
      <c r="E287" s="6"/>
      <c r="F287" s="6"/>
      <c r="G287" s="6"/>
      <c r="H287" s="6"/>
    </row>
    <row r="288" spans="1:8" ht="18.75" customHeight="1">
      <c r="A288" s="37" t="s">
        <v>114</v>
      </c>
      <c r="B288" s="52" t="str">
        <f>_xlfn.LET(_xlpm.inp,$B$285,_xlpm.p,$H$277,IF(OR(LEN(TRIM(_xlpm.inp))=0,LEN(TRIM(_xlpm.p))=0,_xlpm.p=0),"",_xlpm.p))</f>
        <v/>
      </c>
      <c r="C288" s="53"/>
      <c r="D288" s="6"/>
      <c r="E288" s="6"/>
      <c r="F288" s="6"/>
      <c r="G288" s="6"/>
      <c r="H288" s="6"/>
    </row>
    <row r="289" spans="1:8" ht="18.75" customHeight="1" thickBot="1">
      <c r="A289" s="12"/>
      <c r="B289" s="54"/>
      <c r="C289" s="55"/>
      <c r="D289" s="6"/>
      <c r="E289" s="6"/>
      <c r="F289" s="6"/>
      <c r="G289" s="6"/>
      <c r="H289" s="6"/>
    </row>
    <row r="290" spans="1:8" ht="58.5" customHeight="1" thickTop="1" thickBot="1">
      <c r="A290" s="8" t="s">
        <v>6215</v>
      </c>
      <c r="B290" s="56" t="s">
        <v>7588</v>
      </c>
      <c r="C290" s="73"/>
      <c r="D290" s="6"/>
      <c r="E290" s="6"/>
      <c r="F290" s="6">
        <v>823</v>
      </c>
      <c r="G290" s="6" t="s">
        <v>15</v>
      </c>
      <c r="H290" s="6"/>
    </row>
    <row r="291" spans="1:8" ht="18.75" customHeight="1">
      <c r="A291" s="9"/>
      <c r="B291" s="74"/>
      <c r="C291" s="75"/>
      <c r="D291" s="6"/>
      <c r="E291" s="6"/>
      <c r="F291" s="6"/>
      <c r="G291" s="6"/>
      <c r="H291" s="6"/>
    </row>
    <row r="292" spans="1:8" ht="18.75" customHeight="1">
      <c r="A292" s="10" t="s">
        <v>107</v>
      </c>
      <c r="B292" s="64" t="s">
        <v>7589</v>
      </c>
      <c r="C292" s="65"/>
      <c r="D292" s="6"/>
      <c r="E292" s="6"/>
      <c r="F292" s="6"/>
      <c r="G292" s="6"/>
      <c r="H292" s="6"/>
    </row>
    <row r="293" spans="1:8" ht="18.75" customHeight="1">
      <c r="A293" s="10" t="s">
        <v>108</v>
      </c>
      <c r="B293" s="64" t="s">
        <v>7590</v>
      </c>
      <c r="C293" s="65"/>
      <c r="D293" s="6"/>
      <c r="E293" s="6"/>
      <c r="F293" s="6"/>
      <c r="G293" s="6"/>
      <c r="H293" s="6"/>
    </row>
    <row r="294" spans="1:8" ht="18.75" customHeight="1">
      <c r="A294" s="10" t="s">
        <v>109</v>
      </c>
      <c r="B294" s="64" t="s">
        <v>7591</v>
      </c>
      <c r="C294" s="65"/>
      <c r="D294" s="6"/>
      <c r="E294" s="6"/>
      <c r="F294" s="6"/>
      <c r="G294" s="6"/>
      <c r="H294" s="6"/>
    </row>
    <row r="295" spans="1:8" ht="18.75" customHeight="1">
      <c r="A295" s="10" t="s">
        <v>110</v>
      </c>
      <c r="B295" s="64" t="s">
        <v>7592</v>
      </c>
      <c r="C295" s="65"/>
      <c r="D295" s="6"/>
      <c r="E295" s="6"/>
      <c r="F295" s="6"/>
      <c r="G295" s="6"/>
      <c r="H295" s="6"/>
    </row>
    <row r="296" spans="1:8" ht="18.75" customHeight="1">
      <c r="A296" s="10"/>
      <c r="B296" s="62"/>
      <c r="C296" s="63"/>
      <c r="D296" s="6"/>
      <c r="E296" s="6"/>
      <c r="F296" s="6"/>
      <c r="G296" s="6"/>
      <c r="H296" s="6"/>
    </row>
    <row r="297" spans="1:8" ht="18.75" customHeight="1" thickBot="1">
      <c r="A297" s="10"/>
      <c r="B297" s="66"/>
      <c r="C297" s="67"/>
      <c r="D297" s="6"/>
      <c r="E297" s="6"/>
      <c r="F297" s="6"/>
      <c r="G297" s="6"/>
      <c r="H297" s="6"/>
    </row>
    <row r="298" spans="1:8" ht="18.75" customHeight="1" thickBot="1">
      <c r="A298" s="11" t="s">
        <v>111</v>
      </c>
      <c r="B298" s="25"/>
      <c r="C298" s="7"/>
      <c r="D298" s="6"/>
      <c r="E298" s="6"/>
      <c r="F298" s="6"/>
      <c r="G298" s="6"/>
      <c r="H298" s="6"/>
    </row>
    <row r="299" spans="1:8" ht="18.75" customHeight="1">
      <c r="A299" s="10" t="s">
        <v>112</v>
      </c>
      <c r="B299" s="34" t="str">
        <f>_xlfn.LET(_xlpm.inp,$B$298,_xlpm.nInp,_xlfn.LET(_xlpm.raw,UPPER(TRIM($B$298)),_xlpm.clean,SUBSTITUTE(SUBSTITUTE(SUBSTITUTE(SUBSTITUTE(SUBSTITUTE(_xlpm.raw,"，",","),"、",","),"；",","),"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99" s="19"/>
      <c r="D299" s="6"/>
      <c r="E299" s="6"/>
      <c r="F299" s="6"/>
      <c r="G299" s="6"/>
      <c r="H299" s="6"/>
    </row>
    <row r="300" spans="1:8" ht="18.75" customHeight="1">
      <c r="A300" s="10" t="s">
        <v>113</v>
      </c>
      <c r="B300" s="35" t="str">
        <f>_xlfn.LET(_xlpm.inp,$B$298,_xlpm.nStd,_xlfn.LET(_xlpm.raw,UPPER(TRIM($G$290)),_xlpm.clean,SUBSTITUTE(SUBSTITUTE(SUBSTITUTE(SUBSTITUTE(SUBSTITUTE(_xlpm.raw,"，",","),"、",","),"；",","),"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00" s="18"/>
      <c r="D300" s="6"/>
      <c r="E300" s="6"/>
      <c r="F300" s="6"/>
      <c r="G300" s="6"/>
      <c r="H300" s="6"/>
    </row>
    <row r="301" spans="1:8" ht="18.75" customHeight="1">
      <c r="A301" s="37" t="s">
        <v>114</v>
      </c>
      <c r="B301" s="52" t="str">
        <f>_xlfn.LET(_xlpm.inp,$B$298,_xlpm.p,$H$290,IF(OR(LEN(TRIM(_xlpm.inp))=0,LEN(TRIM(_xlpm.p))=0,_xlpm.p=0),"",_xlpm.p))</f>
        <v/>
      </c>
      <c r="C301" s="53"/>
      <c r="D301" s="6"/>
      <c r="E301" s="6"/>
      <c r="F301" s="6"/>
      <c r="G301" s="6"/>
      <c r="H301" s="6"/>
    </row>
    <row r="302" spans="1:8" ht="18.75" customHeight="1" thickBot="1">
      <c r="A302" s="12"/>
      <c r="B302" s="54"/>
      <c r="C302" s="55"/>
      <c r="D302" s="6"/>
      <c r="E302" s="6"/>
      <c r="F302" s="6"/>
      <c r="G302" s="6"/>
      <c r="H302" s="6"/>
    </row>
    <row r="303" spans="1:8" ht="58.5" customHeight="1" thickTop="1" thickBot="1">
      <c r="A303" s="8" t="s">
        <v>6216</v>
      </c>
      <c r="B303" s="56" t="s">
        <v>7593</v>
      </c>
      <c r="C303" s="73"/>
      <c r="D303" s="6"/>
      <c r="E303" s="6"/>
      <c r="F303" s="6">
        <v>824</v>
      </c>
      <c r="G303" s="6" t="s">
        <v>16</v>
      </c>
      <c r="H303" s="6"/>
    </row>
    <row r="304" spans="1:8" ht="18.75" customHeight="1">
      <c r="A304" s="9"/>
      <c r="B304" s="74"/>
      <c r="C304" s="75"/>
      <c r="D304" s="6"/>
      <c r="E304" s="6"/>
      <c r="F304" s="6"/>
      <c r="G304" s="6"/>
      <c r="H304" s="6"/>
    </row>
    <row r="305" spans="1:8" ht="18.75" customHeight="1">
      <c r="A305" s="10" t="s">
        <v>107</v>
      </c>
      <c r="B305" s="64" t="s">
        <v>7594</v>
      </c>
      <c r="C305" s="65"/>
      <c r="D305" s="6"/>
      <c r="E305" s="6"/>
      <c r="F305" s="6"/>
      <c r="G305" s="6"/>
      <c r="H305" s="6"/>
    </row>
    <row r="306" spans="1:8" ht="18.75" customHeight="1">
      <c r="A306" s="10" t="s">
        <v>108</v>
      </c>
      <c r="B306" s="64" t="s">
        <v>7595</v>
      </c>
      <c r="C306" s="65"/>
      <c r="D306" s="6"/>
      <c r="E306" s="6"/>
      <c r="F306" s="6"/>
      <c r="G306" s="6"/>
      <c r="H306" s="6"/>
    </row>
    <row r="307" spans="1:8" ht="18.75" customHeight="1">
      <c r="A307" s="10" t="s">
        <v>109</v>
      </c>
      <c r="B307" s="64" t="s">
        <v>7596</v>
      </c>
      <c r="C307" s="65"/>
      <c r="D307" s="6"/>
      <c r="E307" s="6"/>
      <c r="F307" s="6"/>
      <c r="G307" s="6"/>
      <c r="H307" s="6"/>
    </row>
    <row r="308" spans="1:8" ht="18.75" customHeight="1">
      <c r="A308" s="10" t="s">
        <v>110</v>
      </c>
      <c r="B308" s="64" t="s">
        <v>7597</v>
      </c>
      <c r="C308" s="65"/>
      <c r="D308" s="6"/>
      <c r="E308" s="6"/>
      <c r="F308" s="6"/>
      <c r="G308" s="6"/>
      <c r="H308" s="6"/>
    </row>
    <row r="309" spans="1:8" ht="18.75" customHeight="1">
      <c r="A309" s="10"/>
      <c r="B309" s="62"/>
      <c r="C309" s="63"/>
      <c r="D309" s="6"/>
      <c r="E309" s="6"/>
      <c r="F309" s="6"/>
      <c r="G309" s="6"/>
      <c r="H309" s="6"/>
    </row>
    <row r="310" spans="1:8" ht="18.75" customHeight="1" thickBot="1">
      <c r="A310" s="10"/>
      <c r="B310" s="66"/>
      <c r="C310" s="67"/>
      <c r="D310" s="6"/>
      <c r="E310" s="6"/>
      <c r="F310" s="6"/>
      <c r="G310" s="6"/>
      <c r="H310" s="6"/>
    </row>
    <row r="311" spans="1:8" ht="18.75" customHeight="1" thickBot="1">
      <c r="A311" s="11" t="s">
        <v>111</v>
      </c>
      <c r="B311" s="25"/>
      <c r="C311" s="7"/>
      <c r="D311" s="6"/>
      <c r="E311" s="6"/>
      <c r="F311" s="6"/>
      <c r="G311" s="6"/>
      <c r="H311" s="6"/>
    </row>
    <row r="312" spans="1:8" ht="18.75" customHeight="1">
      <c r="A312" s="10" t="s">
        <v>112</v>
      </c>
      <c r="B312" s="34" t="str">
        <f>_xlfn.LET(_xlpm.inp,$B$311,_xlpm.nInp,_xlfn.LET(_xlpm.raw,UPPER(TRIM($B$311)),_xlpm.clean,SUBSTITUTE(SUBSTITUTE(SUBSTITUTE(SUBSTITUTE(SUBSTITUTE(_xlpm.raw,"，",","),"、",","),"；",","),"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12" s="19"/>
      <c r="D312" s="6"/>
      <c r="E312" s="6"/>
      <c r="F312" s="6"/>
      <c r="G312" s="6"/>
      <c r="H312" s="6"/>
    </row>
    <row r="313" spans="1:8" ht="18.75" customHeight="1">
      <c r="A313" s="10" t="s">
        <v>113</v>
      </c>
      <c r="B313" s="35" t="str">
        <f>_xlfn.LET(_xlpm.inp,$B$311,_xlpm.nStd,_xlfn.LET(_xlpm.raw,UPPER(TRIM($G$303)),_xlpm.clean,SUBSTITUTE(SUBSTITUTE(SUBSTITUTE(SUBSTITUTE(SUBSTITUTE(_xlpm.raw,"，",","),"、",","),"；",","),"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13" s="18"/>
      <c r="D313" s="6"/>
      <c r="E313" s="6"/>
      <c r="F313" s="6"/>
      <c r="G313" s="6"/>
      <c r="H313" s="6"/>
    </row>
    <row r="314" spans="1:8" ht="18.75" customHeight="1">
      <c r="A314" s="37" t="s">
        <v>114</v>
      </c>
      <c r="B314" s="52" t="str">
        <f>_xlfn.LET(_xlpm.inp,$B$311,_xlpm.p,$H$303,IF(OR(LEN(TRIM(_xlpm.inp))=0,LEN(TRIM(_xlpm.p))=0,_xlpm.p=0),"",_xlpm.p))</f>
        <v/>
      </c>
      <c r="C314" s="53"/>
      <c r="D314" s="6"/>
      <c r="E314" s="6"/>
      <c r="F314" s="6"/>
      <c r="G314" s="6"/>
      <c r="H314" s="6"/>
    </row>
    <row r="315" spans="1:8" ht="18.75" customHeight="1" thickBot="1">
      <c r="A315" s="12"/>
      <c r="B315" s="54"/>
      <c r="C315" s="55"/>
      <c r="D315" s="6"/>
      <c r="E315" s="6"/>
      <c r="F315" s="6"/>
      <c r="G315" s="6"/>
      <c r="H315" s="6"/>
    </row>
    <row r="316" spans="1:8" ht="58.5" customHeight="1" thickTop="1" thickBot="1">
      <c r="A316" s="8" t="s">
        <v>6217</v>
      </c>
      <c r="B316" s="56" t="s">
        <v>7598</v>
      </c>
      <c r="C316" s="73"/>
      <c r="D316" s="6"/>
      <c r="E316" s="6"/>
      <c r="F316" s="6">
        <v>825</v>
      </c>
      <c r="G316" s="6" t="s">
        <v>828</v>
      </c>
      <c r="H316" s="6"/>
    </row>
    <row r="317" spans="1:8" ht="18.75" customHeight="1">
      <c r="A317" s="9"/>
      <c r="B317" s="74"/>
      <c r="C317" s="75"/>
      <c r="D317" s="6"/>
      <c r="E317" s="6"/>
      <c r="F317" s="6"/>
      <c r="G317" s="6"/>
      <c r="H317" s="6"/>
    </row>
    <row r="318" spans="1:8" ht="18.75" customHeight="1">
      <c r="A318" s="10" t="s">
        <v>107</v>
      </c>
      <c r="B318" s="64" t="s">
        <v>7599</v>
      </c>
      <c r="C318" s="65"/>
      <c r="D318" s="6"/>
      <c r="E318" s="6"/>
      <c r="F318" s="6"/>
      <c r="G318" s="6"/>
      <c r="H318" s="6"/>
    </row>
    <row r="319" spans="1:8" ht="18.75" customHeight="1">
      <c r="A319" s="10" t="s">
        <v>108</v>
      </c>
      <c r="B319" s="64" t="s">
        <v>7600</v>
      </c>
      <c r="C319" s="65"/>
      <c r="D319" s="6"/>
      <c r="E319" s="6"/>
      <c r="F319" s="6"/>
      <c r="G319" s="6"/>
      <c r="H319" s="6"/>
    </row>
    <row r="320" spans="1:8" ht="18.75" customHeight="1">
      <c r="A320" s="10" t="s">
        <v>109</v>
      </c>
      <c r="B320" s="64" t="s">
        <v>7601</v>
      </c>
      <c r="C320" s="65"/>
      <c r="D320" s="6"/>
      <c r="E320" s="6"/>
      <c r="F320" s="6"/>
      <c r="G320" s="6"/>
      <c r="H320" s="6"/>
    </row>
    <row r="321" spans="1:8" ht="18.75" customHeight="1">
      <c r="A321" s="10" t="s">
        <v>110</v>
      </c>
      <c r="B321" s="64" t="s">
        <v>7602</v>
      </c>
      <c r="C321" s="65"/>
      <c r="D321" s="6"/>
      <c r="E321" s="6"/>
      <c r="F321" s="6"/>
      <c r="G321" s="6"/>
      <c r="H321" s="6"/>
    </row>
    <row r="322" spans="1:8" ht="18.75" customHeight="1">
      <c r="A322" s="10" t="s">
        <v>128</v>
      </c>
      <c r="B322" s="62" t="s">
        <v>7603</v>
      </c>
      <c r="C322" s="63"/>
      <c r="D322" s="6"/>
      <c r="E322" s="6"/>
      <c r="F322" s="6"/>
      <c r="G322" s="6"/>
      <c r="H322" s="6"/>
    </row>
    <row r="323" spans="1:8" ht="18.75" customHeight="1" thickBot="1">
      <c r="A323" s="10"/>
      <c r="B323" s="66"/>
      <c r="C323" s="67"/>
      <c r="D323" s="6"/>
      <c r="E323" s="6"/>
      <c r="F323" s="6"/>
      <c r="G323" s="6"/>
      <c r="H323" s="6"/>
    </row>
    <row r="324" spans="1:8" ht="18.75" customHeight="1" thickBot="1">
      <c r="A324" s="11" t="s">
        <v>111</v>
      </c>
      <c r="B324" s="25"/>
      <c r="C324" s="7"/>
      <c r="D324" s="6"/>
      <c r="E324" s="6"/>
      <c r="F324" s="6"/>
      <c r="G324" s="6"/>
      <c r="H324" s="6"/>
    </row>
    <row r="325" spans="1:8" ht="18.75" customHeight="1">
      <c r="A325" s="10" t="s">
        <v>112</v>
      </c>
      <c r="B325" s="34" t="str">
        <f>_xlfn.LET(_xlpm.inp,$B$324,_xlpm.nInp,_xlfn.LET(_xlpm.raw,UPPER(TRIM($B$324)),_xlpm.clean,SUBSTITUTE(SUBSTITUTE(SUBSTITUTE(SUBSTITUTE(SUBSTITUTE(_xlpm.raw,"，",","),"、",","),"；",","),"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25" s="19"/>
      <c r="D325" s="6"/>
      <c r="E325" s="6"/>
      <c r="F325" s="6"/>
      <c r="G325" s="6"/>
      <c r="H325" s="6"/>
    </row>
    <row r="326" spans="1:8" ht="18.75" customHeight="1">
      <c r="A326" s="10" t="s">
        <v>113</v>
      </c>
      <c r="B326" s="35" t="str">
        <f>_xlfn.LET(_xlpm.inp,$B$324,_xlpm.nStd,_xlfn.LET(_xlpm.raw,UPPER(TRIM($G$316)),_xlpm.clean,SUBSTITUTE(SUBSTITUTE(SUBSTITUTE(SUBSTITUTE(SUBSTITUTE(_xlpm.raw,"，",","),"、",","),"；",","),"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26" s="18"/>
      <c r="D326" s="6"/>
      <c r="E326" s="6"/>
      <c r="F326" s="6"/>
      <c r="G326" s="6"/>
      <c r="H326" s="6"/>
    </row>
    <row r="327" spans="1:8" ht="18.75" customHeight="1">
      <c r="A327" s="37" t="s">
        <v>114</v>
      </c>
      <c r="B327" s="52" t="str">
        <f>_xlfn.LET(_xlpm.inp,$B$324,_xlpm.p,$H$316,IF(OR(LEN(TRIM(_xlpm.inp))=0,LEN(TRIM(_xlpm.p))=0,_xlpm.p=0),"",_xlpm.p))</f>
        <v/>
      </c>
      <c r="C327" s="53"/>
      <c r="D327" s="6"/>
      <c r="E327" s="6"/>
      <c r="F327" s="6"/>
      <c r="G327" s="6"/>
      <c r="H327" s="6"/>
    </row>
    <row r="328" spans="1:8" ht="18.75" customHeight="1" thickBot="1">
      <c r="A328" s="12"/>
      <c r="B328" s="54"/>
      <c r="C328" s="55"/>
      <c r="D328" s="6"/>
      <c r="E328" s="6"/>
      <c r="F328" s="6"/>
      <c r="G328" s="6"/>
      <c r="H328" s="6"/>
    </row>
    <row r="329" spans="1:8" ht="58.5" customHeight="1" thickTop="1" thickBot="1">
      <c r="A329" s="8" t="s">
        <v>6218</v>
      </c>
      <c r="B329" s="56" t="s">
        <v>7604</v>
      </c>
      <c r="C329" s="73"/>
      <c r="D329" s="6"/>
      <c r="E329" s="6"/>
      <c r="F329" s="6">
        <v>826</v>
      </c>
      <c r="G329" s="6" t="s">
        <v>15</v>
      </c>
      <c r="H329" s="6" t="s">
        <v>6370</v>
      </c>
    </row>
    <row r="330" spans="1:8" ht="18.75" customHeight="1">
      <c r="A330" s="9"/>
      <c r="B330" s="74"/>
      <c r="C330" s="75"/>
      <c r="D330" s="6"/>
      <c r="E330" s="6"/>
      <c r="F330" s="6"/>
      <c r="G330" s="6"/>
      <c r="H330" s="6"/>
    </row>
    <row r="331" spans="1:8" ht="18.75" customHeight="1">
      <c r="A331" s="10" t="s">
        <v>107</v>
      </c>
      <c r="B331" s="64" t="s">
        <v>7605</v>
      </c>
      <c r="C331" s="65"/>
      <c r="D331" s="6"/>
      <c r="E331" s="6"/>
      <c r="F331" s="6"/>
      <c r="G331" s="6"/>
      <c r="H331" s="6"/>
    </row>
    <row r="332" spans="1:8" ht="18.75" customHeight="1">
      <c r="A332" s="10" t="s">
        <v>108</v>
      </c>
      <c r="B332" s="64" t="s">
        <v>7606</v>
      </c>
      <c r="C332" s="65"/>
      <c r="D332" s="6"/>
      <c r="E332" s="6"/>
      <c r="F332" s="6"/>
      <c r="G332" s="6"/>
      <c r="H332" s="6"/>
    </row>
    <row r="333" spans="1:8" ht="18.75" customHeight="1">
      <c r="A333" s="10" t="s">
        <v>109</v>
      </c>
      <c r="B333" s="64" t="s">
        <v>7607</v>
      </c>
      <c r="C333" s="65"/>
      <c r="D333" s="6"/>
      <c r="E333" s="6"/>
      <c r="F333" s="6"/>
      <c r="G333" s="6"/>
      <c r="H333" s="6"/>
    </row>
    <row r="334" spans="1:8" ht="18.75" customHeight="1">
      <c r="A334" s="10" t="s">
        <v>110</v>
      </c>
      <c r="B334" s="64" t="s">
        <v>7608</v>
      </c>
      <c r="C334" s="65"/>
      <c r="D334" s="6"/>
      <c r="E334" s="6"/>
      <c r="F334" s="6"/>
      <c r="G334" s="6"/>
      <c r="H334" s="6"/>
    </row>
    <row r="335" spans="1:8" ht="18.75" customHeight="1">
      <c r="A335" s="10"/>
      <c r="B335" s="62"/>
      <c r="C335" s="63"/>
      <c r="D335" s="6"/>
      <c r="E335" s="6"/>
      <c r="F335" s="6"/>
      <c r="G335" s="6"/>
      <c r="H335" s="6"/>
    </row>
    <row r="336" spans="1:8" ht="18.75" customHeight="1" thickBot="1">
      <c r="A336" s="10"/>
      <c r="B336" s="66"/>
      <c r="C336" s="67"/>
      <c r="D336" s="6"/>
      <c r="E336" s="6"/>
      <c r="F336" s="6"/>
      <c r="G336" s="6"/>
      <c r="H336" s="6"/>
    </row>
    <row r="337" spans="1:8" ht="18.75" customHeight="1" thickBot="1">
      <c r="A337" s="11" t="s">
        <v>111</v>
      </c>
      <c r="B337" s="25"/>
      <c r="C337" s="7"/>
      <c r="D337" s="6"/>
      <c r="E337" s="6"/>
      <c r="F337" s="6"/>
      <c r="G337" s="6"/>
      <c r="H337" s="6"/>
    </row>
    <row r="338" spans="1:8" ht="18.75" customHeight="1">
      <c r="A338" s="10" t="s">
        <v>112</v>
      </c>
      <c r="B338" s="34" t="str">
        <f>_xlfn.LET(_xlpm.inp,$B$337,_xlpm.nInp,_xlfn.LET(_xlpm.raw,UPPER(TRIM($B$337)),_xlpm.clean,SUBSTITUTE(SUBSTITUTE(SUBSTITUTE(SUBSTITUTE(SUBSTITUTE(_xlpm.raw,"，",","),"、",","),"；",","),"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38" s="19"/>
      <c r="D338" s="6"/>
      <c r="E338" s="6"/>
      <c r="F338" s="6"/>
      <c r="G338" s="6"/>
      <c r="H338" s="6"/>
    </row>
    <row r="339" spans="1:8" ht="18.75" customHeight="1">
      <c r="A339" s="10" t="s">
        <v>113</v>
      </c>
      <c r="B339" s="35" t="str">
        <f>_xlfn.LET(_xlpm.inp,$B$337,_xlpm.nStd,_xlfn.LET(_xlpm.raw,UPPER(TRIM($G$329)),_xlpm.clean,SUBSTITUTE(SUBSTITUTE(SUBSTITUTE(SUBSTITUTE(SUBSTITUTE(_xlpm.raw,"，",","),"、",","),"；",","),"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39" s="18"/>
      <c r="D339" s="6"/>
      <c r="E339" s="6"/>
      <c r="F339" s="6"/>
      <c r="G339" s="6"/>
      <c r="H339" s="6"/>
    </row>
    <row r="340" spans="1:8" ht="18.75" customHeight="1">
      <c r="A340" s="37" t="s">
        <v>114</v>
      </c>
      <c r="B340" s="52" t="str">
        <f>_xlfn.LET(_xlpm.inp,$B$337,_xlpm.p,$H$329,IF(OR(LEN(TRIM(_xlpm.inp))=0,LEN(TRIM(_xlpm.p))=0,_xlpm.p=0),"",_xlpm.p))</f>
        <v/>
      </c>
      <c r="C340" s="53"/>
      <c r="D340" s="6"/>
      <c r="E340" s="6"/>
      <c r="F340" s="6"/>
      <c r="G340" s="6"/>
      <c r="H340" s="6"/>
    </row>
    <row r="341" spans="1:8" ht="18.75" customHeight="1" thickBot="1">
      <c r="A341" s="12"/>
      <c r="B341" s="54"/>
      <c r="C341" s="55"/>
      <c r="D341" s="6"/>
      <c r="E341" s="6"/>
      <c r="F341" s="6"/>
      <c r="G341" s="6"/>
      <c r="H341" s="6"/>
    </row>
    <row r="342" spans="1:8" ht="58.5" customHeight="1" thickTop="1" thickBot="1">
      <c r="A342" s="8" t="s">
        <v>6219</v>
      </c>
      <c r="B342" s="56" t="s">
        <v>7609</v>
      </c>
      <c r="C342" s="73"/>
      <c r="D342" s="6"/>
      <c r="E342" s="6"/>
      <c r="F342" s="6">
        <v>827</v>
      </c>
      <c r="G342" s="6" t="s">
        <v>17</v>
      </c>
      <c r="H342" s="6" t="s">
        <v>6371</v>
      </c>
    </row>
    <row r="343" spans="1:8" ht="18.75" customHeight="1">
      <c r="A343" s="9"/>
      <c r="B343" s="74"/>
      <c r="C343" s="75"/>
      <c r="D343" s="6"/>
      <c r="E343" s="6"/>
      <c r="F343" s="6"/>
      <c r="G343" s="6"/>
      <c r="H343" s="6"/>
    </row>
    <row r="344" spans="1:8" ht="18.75" customHeight="1">
      <c r="A344" s="10" t="s">
        <v>107</v>
      </c>
      <c r="B344" s="64" t="s">
        <v>7610</v>
      </c>
      <c r="C344" s="65"/>
      <c r="D344" s="6"/>
      <c r="E344" s="6"/>
      <c r="F344" s="6"/>
      <c r="G344" s="6"/>
      <c r="H344" s="6"/>
    </row>
    <row r="345" spans="1:8" ht="18.75" customHeight="1">
      <c r="A345" s="10" t="s">
        <v>108</v>
      </c>
      <c r="B345" s="64" t="s">
        <v>7611</v>
      </c>
      <c r="C345" s="65"/>
      <c r="D345" s="6"/>
      <c r="E345" s="6"/>
      <c r="F345" s="6"/>
      <c r="G345" s="6"/>
      <c r="H345" s="6"/>
    </row>
    <row r="346" spans="1:8" ht="18.75" customHeight="1">
      <c r="A346" s="10" t="s">
        <v>109</v>
      </c>
      <c r="B346" s="64" t="s">
        <v>7612</v>
      </c>
      <c r="C346" s="65"/>
      <c r="D346" s="6"/>
      <c r="E346" s="6"/>
      <c r="F346" s="6"/>
      <c r="G346" s="6"/>
      <c r="H346" s="6"/>
    </row>
    <row r="347" spans="1:8" ht="18.75" customHeight="1">
      <c r="A347" s="10" t="s">
        <v>110</v>
      </c>
      <c r="B347" s="64" t="s">
        <v>7613</v>
      </c>
      <c r="C347" s="65"/>
      <c r="D347" s="6"/>
      <c r="E347" s="6"/>
      <c r="F347" s="6"/>
      <c r="G347" s="6"/>
      <c r="H347" s="6"/>
    </row>
    <row r="348" spans="1:8" ht="18.75" customHeight="1">
      <c r="A348" s="10"/>
      <c r="B348" s="62"/>
      <c r="C348" s="63"/>
      <c r="D348" s="6"/>
      <c r="E348" s="6"/>
      <c r="F348" s="6"/>
      <c r="G348" s="6"/>
      <c r="H348" s="6"/>
    </row>
    <row r="349" spans="1:8" ht="18.75" customHeight="1" thickBot="1">
      <c r="A349" s="10"/>
      <c r="B349" s="66"/>
      <c r="C349" s="67"/>
      <c r="D349" s="6"/>
      <c r="E349" s="6"/>
      <c r="F349" s="6"/>
      <c r="G349" s="6"/>
      <c r="H349" s="6"/>
    </row>
    <row r="350" spans="1:8" ht="18.75" customHeight="1" thickBot="1">
      <c r="A350" s="11" t="s">
        <v>111</v>
      </c>
      <c r="B350" s="25"/>
      <c r="C350" s="7"/>
      <c r="D350" s="6"/>
      <c r="E350" s="6"/>
      <c r="F350" s="6"/>
      <c r="G350" s="6"/>
      <c r="H350" s="6"/>
    </row>
    <row r="351" spans="1:8" ht="18.75" customHeight="1">
      <c r="A351" s="10" t="s">
        <v>112</v>
      </c>
      <c r="B351" s="34" t="str">
        <f>_xlfn.LET(_xlpm.inp,$B$350,_xlpm.nInp,_xlfn.LET(_xlpm.raw,UPPER(TRIM($B$350)),_xlpm.clean,SUBSTITUTE(SUBSTITUTE(SUBSTITUTE(SUBSTITUTE(SUBSTITUTE(_xlpm.raw,"，",","),"、",","),"；",","),"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51" s="19"/>
      <c r="D351" s="6"/>
      <c r="E351" s="6"/>
      <c r="F351" s="6"/>
      <c r="G351" s="6"/>
      <c r="H351" s="6"/>
    </row>
    <row r="352" spans="1:8" ht="18.75" customHeight="1">
      <c r="A352" s="10" t="s">
        <v>113</v>
      </c>
      <c r="B352" s="35" t="str">
        <f>_xlfn.LET(_xlpm.inp,$B$350,_xlpm.nStd,_xlfn.LET(_xlpm.raw,UPPER(TRIM($G$342)),_xlpm.clean,SUBSTITUTE(SUBSTITUTE(SUBSTITUTE(SUBSTITUTE(SUBSTITUTE(_xlpm.raw,"，",","),"、",","),"；",","),"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52" s="18"/>
      <c r="D352" s="6"/>
      <c r="E352" s="6"/>
      <c r="F352" s="6"/>
      <c r="G352" s="6"/>
      <c r="H352" s="6"/>
    </row>
    <row r="353" spans="1:8" ht="18.75" customHeight="1">
      <c r="A353" s="37" t="s">
        <v>114</v>
      </c>
      <c r="B353" s="52" t="str">
        <f>_xlfn.LET(_xlpm.inp,$B$350,_xlpm.p,$H$342,IF(OR(LEN(TRIM(_xlpm.inp))=0,LEN(TRIM(_xlpm.p))=0,_xlpm.p=0),"",_xlpm.p))</f>
        <v/>
      </c>
      <c r="C353" s="53"/>
      <c r="D353" s="6"/>
      <c r="E353" s="6"/>
      <c r="F353" s="6"/>
      <c r="G353" s="6"/>
      <c r="H353" s="6"/>
    </row>
    <row r="354" spans="1:8" ht="18.75" customHeight="1" thickBot="1">
      <c r="A354" s="12"/>
      <c r="B354" s="54"/>
      <c r="C354" s="55"/>
      <c r="D354" s="6"/>
      <c r="E354" s="6"/>
      <c r="F354" s="6"/>
      <c r="G354" s="6"/>
      <c r="H354" s="6"/>
    </row>
    <row r="355" spans="1:8" ht="58.5" customHeight="1" thickTop="1" thickBot="1">
      <c r="A355" s="8" t="s">
        <v>6220</v>
      </c>
      <c r="B355" s="56" t="s">
        <v>7614</v>
      </c>
      <c r="C355" s="73"/>
      <c r="D355" s="6"/>
      <c r="E355" s="6"/>
      <c r="F355" s="6">
        <v>828</v>
      </c>
      <c r="G355" s="6" t="s">
        <v>14</v>
      </c>
      <c r="H355" s="6"/>
    </row>
    <row r="356" spans="1:8" ht="18.75" customHeight="1">
      <c r="A356" s="9"/>
      <c r="B356" s="74"/>
      <c r="C356" s="75"/>
      <c r="D356" s="6"/>
      <c r="E356" s="6"/>
      <c r="F356" s="6"/>
      <c r="G356" s="6"/>
      <c r="H356" s="6"/>
    </row>
    <row r="357" spans="1:8" ht="18.75" customHeight="1">
      <c r="A357" s="10" t="s">
        <v>107</v>
      </c>
      <c r="B357" s="64" t="s">
        <v>7615</v>
      </c>
      <c r="C357" s="65"/>
      <c r="D357" s="6"/>
      <c r="E357" s="6"/>
      <c r="F357" s="6"/>
      <c r="G357" s="6"/>
      <c r="H357" s="6"/>
    </row>
    <row r="358" spans="1:8" ht="18.75" customHeight="1">
      <c r="A358" s="10" t="s">
        <v>108</v>
      </c>
      <c r="B358" s="64" t="s">
        <v>7616</v>
      </c>
      <c r="C358" s="65"/>
      <c r="D358" s="6"/>
      <c r="E358" s="6"/>
      <c r="F358" s="6"/>
      <c r="G358" s="6"/>
      <c r="H358" s="6"/>
    </row>
    <row r="359" spans="1:8" ht="18.75" customHeight="1">
      <c r="A359" s="10" t="s">
        <v>109</v>
      </c>
      <c r="B359" s="64" t="s">
        <v>7617</v>
      </c>
      <c r="C359" s="65"/>
      <c r="D359" s="6"/>
      <c r="E359" s="6"/>
      <c r="F359" s="6"/>
      <c r="G359" s="6"/>
      <c r="H359" s="6"/>
    </row>
    <row r="360" spans="1:8" ht="18.75" customHeight="1">
      <c r="A360" s="10" t="s">
        <v>110</v>
      </c>
      <c r="B360" s="64" t="s">
        <v>7618</v>
      </c>
      <c r="C360" s="65"/>
      <c r="D360" s="6"/>
      <c r="E360" s="6"/>
      <c r="F360" s="6"/>
      <c r="G360" s="6"/>
      <c r="H360" s="6"/>
    </row>
    <row r="361" spans="1:8" ht="18.75" customHeight="1">
      <c r="A361" s="10"/>
      <c r="B361" s="62"/>
      <c r="C361" s="63"/>
      <c r="D361" s="6"/>
      <c r="E361" s="6"/>
      <c r="F361" s="6"/>
      <c r="G361" s="6"/>
      <c r="H361" s="6"/>
    </row>
    <row r="362" spans="1:8" ht="18.75" customHeight="1" thickBot="1">
      <c r="A362" s="10"/>
      <c r="B362" s="66"/>
      <c r="C362" s="67"/>
      <c r="D362" s="6"/>
      <c r="E362" s="6"/>
      <c r="F362" s="6"/>
      <c r="G362" s="6"/>
      <c r="H362" s="6"/>
    </row>
    <row r="363" spans="1:8" ht="18.75" customHeight="1" thickBot="1">
      <c r="A363" s="11" t="s">
        <v>111</v>
      </c>
      <c r="B363" s="25"/>
      <c r="C363" s="7"/>
      <c r="D363" s="6"/>
      <c r="E363" s="6"/>
      <c r="F363" s="6"/>
      <c r="G363" s="6"/>
      <c r="H363" s="6"/>
    </row>
    <row r="364" spans="1:8" ht="18.75" customHeight="1">
      <c r="A364" s="10" t="s">
        <v>112</v>
      </c>
      <c r="B364" s="34" t="str">
        <f>_xlfn.LET(_xlpm.inp,$B$363,_xlpm.nInp,_xlfn.LET(_xlpm.raw,UPPER(TRIM($B$363)),_xlpm.clean,SUBSTITUTE(SUBSTITUTE(SUBSTITUTE(SUBSTITUTE(SUBSTITUTE(_xlpm.raw,"，",","),"、",","),"；",","),"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64" s="19"/>
      <c r="D364" s="6"/>
      <c r="E364" s="6"/>
      <c r="F364" s="6"/>
      <c r="G364" s="6"/>
      <c r="H364" s="6"/>
    </row>
    <row r="365" spans="1:8" ht="18.75" customHeight="1">
      <c r="A365" s="10" t="s">
        <v>113</v>
      </c>
      <c r="B365" s="35" t="str">
        <f>_xlfn.LET(_xlpm.inp,$B$363,_xlpm.nStd,_xlfn.LET(_xlpm.raw,UPPER(TRIM($G$355)),_xlpm.clean,SUBSTITUTE(SUBSTITUTE(SUBSTITUTE(SUBSTITUTE(SUBSTITUTE(_xlpm.raw,"，",","),"、",","),"；",","),"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65" s="18"/>
      <c r="D365" s="6"/>
      <c r="E365" s="6"/>
      <c r="F365" s="6"/>
      <c r="G365" s="6"/>
      <c r="H365" s="6"/>
    </row>
    <row r="366" spans="1:8" ht="18.75" customHeight="1">
      <c r="A366" s="37" t="s">
        <v>114</v>
      </c>
      <c r="B366" s="52" t="str">
        <f>_xlfn.LET(_xlpm.inp,$B$363,_xlpm.p,$H$355,IF(OR(LEN(TRIM(_xlpm.inp))=0,LEN(TRIM(_xlpm.p))=0,_xlpm.p=0),"",_xlpm.p))</f>
        <v/>
      </c>
      <c r="C366" s="53"/>
      <c r="D366" s="6"/>
      <c r="E366" s="6"/>
      <c r="F366" s="6"/>
      <c r="G366" s="6"/>
      <c r="H366" s="6"/>
    </row>
    <row r="367" spans="1:8" ht="18.75" customHeight="1" thickBot="1">
      <c r="A367" s="12"/>
      <c r="B367" s="54"/>
      <c r="C367" s="55"/>
      <c r="D367" s="6"/>
      <c r="E367" s="6"/>
      <c r="F367" s="6"/>
      <c r="G367" s="6"/>
      <c r="H367" s="6"/>
    </row>
    <row r="368" spans="1:8" ht="58.5" customHeight="1" thickTop="1" thickBot="1">
      <c r="A368" s="8" t="s">
        <v>6221</v>
      </c>
      <c r="B368" s="56" t="s">
        <v>7619</v>
      </c>
      <c r="C368" s="73"/>
      <c r="D368" s="6"/>
      <c r="E368" s="6"/>
      <c r="F368" s="6">
        <v>829</v>
      </c>
      <c r="G368" s="6" t="s">
        <v>14</v>
      </c>
      <c r="H368" s="6" t="s">
        <v>6372</v>
      </c>
    </row>
    <row r="369" spans="1:8" ht="18.75" customHeight="1">
      <c r="A369" s="9"/>
      <c r="B369" s="74"/>
      <c r="C369" s="75"/>
      <c r="D369" s="6"/>
      <c r="E369" s="6"/>
      <c r="F369" s="6"/>
      <c r="G369" s="6"/>
      <c r="H369" s="6"/>
    </row>
    <row r="370" spans="1:8" ht="18.75" customHeight="1">
      <c r="A370" s="10" t="s">
        <v>107</v>
      </c>
      <c r="B370" s="64" t="s">
        <v>7620</v>
      </c>
      <c r="C370" s="65"/>
      <c r="D370" s="6"/>
      <c r="E370" s="6"/>
      <c r="F370" s="6"/>
      <c r="G370" s="6"/>
      <c r="H370" s="6"/>
    </row>
    <row r="371" spans="1:8" ht="18.75" customHeight="1">
      <c r="A371" s="10" t="s">
        <v>108</v>
      </c>
      <c r="B371" s="64" t="s">
        <v>7621</v>
      </c>
      <c r="C371" s="65"/>
      <c r="D371" s="6"/>
      <c r="E371" s="6"/>
      <c r="F371" s="6"/>
      <c r="G371" s="6"/>
      <c r="H371" s="6"/>
    </row>
    <row r="372" spans="1:8" ht="18.75" customHeight="1">
      <c r="A372" s="10" t="s">
        <v>109</v>
      </c>
      <c r="B372" s="64" t="s">
        <v>7622</v>
      </c>
      <c r="C372" s="65"/>
      <c r="D372" s="6"/>
      <c r="E372" s="6"/>
      <c r="F372" s="6"/>
      <c r="G372" s="6"/>
      <c r="H372" s="6"/>
    </row>
    <row r="373" spans="1:8" ht="18.75" customHeight="1">
      <c r="A373" s="10" t="s">
        <v>110</v>
      </c>
      <c r="B373" s="64" t="s">
        <v>7623</v>
      </c>
      <c r="C373" s="65"/>
      <c r="D373" s="6"/>
      <c r="E373" s="6"/>
      <c r="F373" s="6"/>
      <c r="G373" s="6"/>
      <c r="H373" s="6"/>
    </row>
    <row r="374" spans="1:8" ht="18.75" customHeight="1">
      <c r="A374" s="10"/>
      <c r="B374" s="62"/>
      <c r="C374" s="63"/>
      <c r="D374" s="6"/>
      <c r="E374" s="6"/>
      <c r="F374" s="6"/>
      <c r="G374" s="6"/>
      <c r="H374" s="6"/>
    </row>
    <row r="375" spans="1:8" ht="18.75" customHeight="1" thickBot="1">
      <c r="A375" s="10"/>
      <c r="B375" s="66"/>
      <c r="C375" s="67"/>
      <c r="D375" s="6"/>
      <c r="E375" s="6"/>
      <c r="F375" s="6"/>
      <c r="G375" s="6"/>
      <c r="H375" s="6"/>
    </row>
    <row r="376" spans="1:8" ht="18.75" customHeight="1" thickBot="1">
      <c r="A376" s="11" t="s">
        <v>111</v>
      </c>
      <c r="B376" s="25"/>
      <c r="C376" s="7"/>
      <c r="D376" s="6"/>
      <c r="E376" s="6"/>
      <c r="F376" s="6"/>
      <c r="G376" s="6"/>
      <c r="H376" s="6"/>
    </row>
    <row r="377" spans="1:8" ht="18.75" customHeight="1">
      <c r="A377" s="10" t="s">
        <v>112</v>
      </c>
      <c r="B377" s="34" t="str">
        <f>_xlfn.LET(_xlpm.inp,$B$376,_xlpm.nInp,_xlfn.LET(_xlpm.raw,UPPER(TRIM($B$376)),_xlpm.clean,SUBSTITUTE(SUBSTITUTE(SUBSTITUTE(SUBSTITUTE(SUBSTITUTE(_xlpm.raw,"，",","),"、",","),"；",","),"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77" s="19"/>
      <c r="D377" s="6"/>
      <c r="E377" s="6"/>
      <c r="F377" s="6"/>
      <c r="G377" s="6"/>
      <c r="H377" s="6"/>
    </row>
    <row r="378" spans="1:8" ht="18.75" customHeight="1">
      <c r="A378" s="10" t="s">
        <v>113</v>
      </c>
      <c r="B378" s="35" t="str">
        <f>_xlfn.LET(_xlpm.inp,$B$376,_xlpm.nStd,_xlfn.LET(_xlpm.raw,UPPER(TRIM($G$368)),_xlpm.clean,SUBSTITUTE(SUBSTITUTE(SUBSTITUTE(SUBSTITUTE(SUBSTITUTE(_xlpm.raw,"，",","),"、",","),"；",","),"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78" s="18"/>
      <c r="D378" s="6"/>
      <c r="E378" s="6"/>
      <c r="F378" s="6"/>
      <c r="G378" s="6"/>
      <c r="H378" s="6"/>
    </row>
    <row r="379" spans="1:8" ht="18.75" customHeight="1">
      <c r="A379" s="37" t="s">
        <v>114</v>
      </c>
      <c r="B379" s="52" t="str">
        <f>_xlfn.LET(_xlpm.inp,$B$376,_xlpm.p,$H$368,IF(OR(LEN(TRIM(_xlpm.inp))=0,LEN(TRIM(_xlpm.p))=0,_xlpm.p=0),"",_xlpm.p))</f>
        <v/>
      </c>
      <c r="C379" s="53"/>
      <c r="D379" s="6"/>
      <c r="E379" s="6"/>
      <c r="F379" s="6"/>
      <c r="G379" s="6"/>
      <c r="H379" s="6"/>
    </row>
    <row r="380" spans="1:8" ht="18.75" customHeight="1" thickBot="1">
      <c r="A380" s="12"/>
      <c r="B380" s="54"/>
      <c r="C380" s="55"/>
      <c r="D380" s="6"/>
      <c r="E380" s="6"/>
      <c r="F380" s="6"/>
      <c r="G380" s="6"/>
      <c r="H380" s="6"/>
    </row>
    <row r="381" spans="1:8" ht="58.5" customHeight="1" thickTop="1" thickBot="1">
      <c r="A381" s="8" t="s">
        <v>6222</v>
      </c>
      <c r="B381" s="56" t="s">
        <v>7624</v>
      </c>
      <c r="C381" s="73"/>
      <c r="D381" s="6"/>
      <c r="E381" s="6"/>
      <c r="F381" s="6">
        <v>830</v>
      </c>
      <c r="G381" s="6" t="s">
        <v>15</v>
      </c>
      <c r="H381" s="6"/>
    </row>
    <row r="382" spans="1:8" ht="18.75" customHeight="1">
      <c r="A382" s="9"/>
      <c r="B382" s="74"/>
      <c r="C382" s="75"/>
      <c r="D382" s="6"/>
      <c r="E382" s="6"/>
      <c r="F382" s="6"/>
      <c r="G382" s="6"/>
      <c r="H382" s="6"/>
    </row>
    <row r="383" spans="1:8" ht="18.75" customHeight="1">
      <c r="A383" s="10" t="s">
        <v>107</v>
      </c>
      <c r="B383" s="64" t="s">
        <v>7625</v>
      </c>
      <c r="C383" s="65"/>
      <c r="D383" s="6"/>
      <c r="E383" s="6"/>
      <c r="F383" s="6"/>
      <c r="G383" s="6"/>
      <c r="H383" s="6"/>
    </row>
    <row r="384" spans="1:8" ht="18.75" customHeight="1">
      <c r="A384" s="10" t="s">
        <v>108</v>
      </c>
      <c r="B384" s="64" t="s">
        <v>7626</v>
      </c>
      <c r="C384" s="65"/>
      <c r="D384" s="6"/>
      <c r="E384" s="6"/>
      <c r="F384" s="6"/>
      <c r="G384" s="6"/>
      <c r="H384" s="6"/>
    </row>
    <row r="385" spans="1:8" ht="18.75" customHeight="1">
      <c r="A385" s="10" t="s">
        <v>109</v>
      </c>
      <c r="B385" s="64" t="s">
        <v>7627</v>
      </c>
      <c r="C385" s="65"/>
      <c r="D385" s="6"/>
      <c r="E385" s="6"/>
      <c r="F385" s="6"/>
      <c r="G385" s="6"/>
      <c r="H385" s="6"/>
    </row>
    <row r="386" spans="1:8" ht="18.75" customHeight="1">
      <c r="A386" s="10" t="s">
        <v>110</v>
      </c>
      <c r="B386" s="64" t="s">
        <v>7628</v>
      </c>
      <c r="C386" s="65"/>
      <c r="D386" s="6"/>
      <c r="E386" s="6"/>
      <c r="F386" s="6"/>
      <c r="G386" s="6"/>
      <c r="H386" s="6"/>
    </row>
    <row r="387" spans="1:8" ht="18.75" customHeight="1">
      <c r="A387" s="10"/>
      <c r="B387" s="62"/>
      <c r="C387" s="63"/>
      <c r="D387" s="6"/>
      <c r="E387" s="6"/>
      <c r="F387" s="6"/>
      <c r="G387" s="6"/>
      <c r="H387" s="6"/>
    </row>
    <row r="388" spans="1:8" ht="18.75" customHeight="1" thickBot="1">
      <c r="A388" s="10"/>
      <c r="B388" s="66"/>
      <c r="C388" s="67"/>
      <c r="D388" s="6"/>
      <c r="E388" s="6"/>
      <c r="F388" s="6"/>
      <c r="G388" s="6"/>
      <c r="H388" s="6"/>
    </row>
    <row r="389" spans="1:8" ht="18.75" customHeight="1" thickBot="1">
      <c r="A389" s="11" t="s">
        <v>111</v>
      </c>
      <c r="B389" s="25"/>
      <c r="C389" s="7"/>
      <c r="D389" s="6"/>
      <c r="E389" s="6"/>
      <c r="F389" s="6"/>
      <c r="G389" s="6"/>
      <c r="H389" s="6"/>
    </row>
    <row r="390" spans="1:8" ht="18.75" customHeight="1">
      <c r="A390" s="10" t="s">
        <v>112</v>
      </c>
      <c r="B390" s="34" t="str">
        <f>_xlfn.LET(_xlpm.inp,$B$389,_xlpm.nInp,_xlfn.LET(_xlpm.raw,UPPER(TRIM($B$389)),_xlpm.clean,SUBSTITUTE(SUBSTITUTE(SUBSTITUTE(SUBSTITUTE(SUBSTITUTE(_xlpm.raw,"，",","),"、",","),"；",","),"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0" s="19"/>
      <c r="D390" s="6"/>
      <c r="E390" s="6"/>
      <c r="F390" s="6"/>
      <c r="G390" s="6"/>
      <c r="H390" s="6"/>
    </row>
    <row r="391" spans="1:8" ht="18.75" customHeight="1">
      <c r="A391" s="10" t="s">
        <v>113</v>
      </c>
      <c r="B391" s="35" t="str">
        <f>_xlfn.LET(_xlpm.inp,$B$389,_xlpm.nStd,_xlfn.LET(_xlpm.raw,UPPER(TRIM($G$381)),_xlpm.clean,SUBSTITUTE(SUBSTITUTE(SUBSTITUTE(SUBSTITUTE(SUBSTITUTE(_xlpm.raw,"，",","),"、",","),"；",","),"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91" s="18"/>
      <c r="D391" s="6"/>
      <c r="E391" s="6"/>
      <c r="F391" s="6"/>
      <c r="G391" s="6"/>
      <c r="H391" s="6"/>
    </row>
    <row r="392" spans="1:8" ht="18.75" customHeight="1">
      <c r="A392" s="37" t="s">
        <v>114</v>
      </c>
      <c r="B392" s="52" t="str">
        <f>_xlfn.LET(_xlpm.inp,$B$389,_xlpm.p,$H$381,IF(OR(LEN(TRIM(_xlpm.inp))=0,LEN(TRIM(_xlpm.p))=0,_xlpm.p=0),"",_xlpm.p))</f>
        <v/>
      </c>
      <c r="C392" s="53"/>
      <c r="D392" s="6"/>
      <c r="E392" s="6"/>
      <c r="F392" s="6"/>
      <c r="G392" s="6"/>
      <c r="H392" s="6"/>
    </row>
    <row r="393" spans="1:8" ht="18.75" customHeight="1" thickBot="1">
      <c r="A393" s="12"/>
      <c r="B393" s="54"/>
      <c r="C393" s="55"/>
      <c r="D393" s="6"/>
      <c r="E393" s="6"/>
      <c r="F393" s="6"/>
      <c r="G393" s="6"/>
      <c r="H393" s="6"/>
    </row>
    <row r="394" spans="1:8" ht="58.5" customHeight="1" thickTop="1" thickBot="1">
      <c r="A394" s="8" t="s">
        <v>6223</v>
      </c>
      <c r="B394" s="56" t="s">
        <v>7629</v>
      </c>
      <c r="C394" s="73"/>
      <c r="D394" s="6"/>
      <c r="E394" s="6"/>
      <c r="F394" s="6">
        <v>831</v>
      </c>
      <c r="G394" s="6" t="s">
        <v>17</v>
      </c>
      <c r="H394" s="6"/>
    </row>
    <row r="395" spans="1:8" ht="18.75" customHeight="1">
      <c r="A395" s="9"/>
      <c r="B395" s="74"/>
      <c r="C395" s="75"/>
      <c r="D395" s="6"/>
      <c r="E395" s="6"/>
      <c r="F395" s="6"/>
      <c r="G395" s="6"/>
      <c r="H395" s="6"/>
    </row>
    <row r="396" spans="1:8" ht="18.75" customHeight="1">
      <c r="A396" s="10" t="s">
        <v>107</v>
      </c>
      <c r="B396" s="64" t="s">
        <v>7630</v>
      </c>
      <c r="C396" s="65"/>
      <c r="D396" s="6"/>
      <c r="E396" s="6"/>
      <c r="F396" s="6"/>
      <c r="G396" s="6"/>
      <c r="H396" s="6"/>
    </row>
    <row r="397" spans="1:8" ht="18.75" customHeight="1">
      <c r="A397" s="10" t="s">
        <v>108</v>
      </c>
      <c r="B397" s="64" t="s">
        <v>7631</v>
      </c>
      <c r="C397" s="65"/>
      <c r="D397" s="6"/>
      <c r="E397" s="6"/>
      <c r="F397" s="6"/>
      <c r="G397" s="6"/>
      <c r="H397" s="6"/>
    </row>
    <row r="398" spans="1:8" ht="18.75" customHeight="1">
      <c r="A398" s="10" t="s">
        <v>109</v>
      </c>
      <c r="B398" s="64" t="s">
        <v>7632</v>
      </c>
      <c r="C398" s="65"/>
      <c r="D398" s="6"/>
      <c r="E398" s="6"/>
      <c r="F398" s="6"/>
      <c r="G398" s="6"/>
      <c r="H398" s="6"/>
    </row>
    <row r="399" spans="1:8" ht="18.75" customHeight="1">
      <c r="A399" s="10" t="s">
        <v>110</v>
      </c>
      <c r="B399" s="64" t="s">
        <v>7633</v>
      </c>
      <c r="C399" s="65"/>
      <c r="D399" s="6"/>
      <c r="E399" s="6"/>
      <c r="F399" s="6"/>
      <c r="G399" s="6"/>
      <c r="H399" s="6"/>
    </row>
    <row r="400" spans="1:8" ht="18.75" customHeight="1">
      <c r="A400" s="10"/>
      <c r="B400" s="62"/>
      <c r="C400" s="63"/>
      <c r="D400" s="6"/>
      <c r="E400" s="6"/>
      <c r="F400" s="6"/>
      <c r="G400" s="6"/>
      <c r="H400" s="6"/>
    </row>
    <row r="401" spans="1:8" ht="18.75" customHeight="1" thickBot="1">
      <c r="A401" s="10"/>
      <c r="B401" s="66"/>
      <c r="C401" s="67"/>
      <c r="D401" s="6"/>
      <c r="E401" s="6"/>
      <c r="F401" s="6"/>
      <c r="G401" s="6"/>
      <c r="H401" s="6"/>
    </row>
    <row r="402" spans="1:8" ht="18.75" customHeight="1" thickBot="1">
      <c r="A402" s="11" t="s">
        <v>111</v>
      </c>
      <c r="B402" s="25"/>
      <c r="C402" s="7"/>
      <c r="D402" s="6"/>
      <c r="E402" s="6"/>
      <c r="F402" s="6"/>
      <c r="G402" s="6"/>
      <c r="H402" s="6"/>
    </row>
    <row r="403" spans="1:8" ht="18.75" customHeight="1">
      <c r="A403" s="10" t="s">
        <v>112</v>
      </c>
      <c r="B403" s="34" t="str">
        <f>_xlfn.LET(_xlpm.inp,$B$402,_xlpm.nInp,_xlfn.LET(_xlpm.raw,UPPER(TRIM($B$402)),_xlpm.clean,SUBSTITUTE(SUBSTITUTE(SUBSTITUTE(SUBSTITUTE(SUBSTITUTE(_xlpm.raw,"，",","),"、",","),"；",","),"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03" s="19"/>
      <c r="D403" s="6"/>
      <c r="E403" s="6"/>
      <c r="F403" s="6"/>
      <c r="G403" s="6"/>
      <c r="H403" s="6"/>
    </row>
    <row r="404" spans="1:8" ht="18.75" customHeight="1">
      <c r="A404" s="10" t="s">
        <v>113</v>
      </c>
      <c r="B404" s="35" t="str">
        <f>_xlfn.LET(_xlpm.inp,$B$402,_xlpm.nStd,_xlfn.LET(_xlpm.raw,UPPER(TRIM($G$394)),_xlpm.clean,SUBSTITUTE(SUBSTITUTE(SUBSTITUTE(SUBSTITUTE(SUBSTITUTE(_xlpm.raw,"，",","),"、",","),"；",","),"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4" s="18"/>
      <c r="D404" s="6"/>
      <c r="E404" s="6"/>
      <c r="F404" s="6"/>
      <c r="G404" s="6"/>
      <c r="H404" s="6"/>
    </row>
    <row r="405" spans="1:8" ht="18.75" customHeight="1">
      <c r="A405" s="37" t="s">
        <v>114</v>
      </c>
      <c r="B405" s="52" t="str">
        <f>_xlfn.LET(_xlpm.inp,$B$402,_xlpm.p,$H$394,IF(OR(LEN(TRIM(_xlpm.inp))=0,LEN(TRIM(_xlpm.p))=0,_xlpm.p=0),"",_xlpm.p))</f>
        <v/>
      </c>
      <c r="C405" s="53"/>
      <c r="D405" s="6"/>
      <c r="E405" s="6"/>
      <c r="F405" s="6"/>
      <c r="G405" s="6"/>
      <c r="H405" s="6"/>
    </row>
    <row r="406" spans="1:8" ht="18.75" customHeight="1" thickBot="1">
      <c r="A406" s="12"/>
      <c r="B406" s="54"/>
      <c r="C406" s="55"/>
      <c r="D406" s="6"/>
      <c r="E406" s="6"/>
      <c r="F406" s="6"/>
      <c r="G406" s="6"/>
      <c r="H406" s="6"/>
    </row>
    <row r="407" spans="1:8" ht="58.5" customHeight="1" thickTop="1" thickBot="1">
      <c r="A407" s="8" t="s">
        <v>6224</v>
      </c>
      <c r="B407" s="56" t="s">
        <v>7634</v>
      </c>
      <c r="C407" s="73"/>
      <c r="D407" s="6"/>
      <c r="E407" s="6"/>
      <c r="F407" s="6">
        <v>832</v>
      </c>
      <c r="G407" s="6" t="s">
        <v>16</v>
      </c>
      <c r="H407" s="6"/>
    </row>
    <row r="408" spans="1:8" ht="18.75" customHeight="1">
      <c r="A408" s="9"/>
      <c r="B408" s="74"/>
      <c r="C408" s="75"/>
      <c r="D408" s="6"/>
      <c r="E408" s="6"/>
      <c r="F408" s="6"/>
      <c r="G408" s="6"/>
      <c r="H408" s="6"/>
    </row>
    <row r="409" spans="1:8" ht="18.75" customHeight="1">
      <c r="A409" s="10" t="s">
        <v>107</v>
      </c>
      <c r="B409" s="64" t="s">
        <v>7635</v>
      </c>
      <c r="C409" s="65"/>
      <c r="D409" s="6"/>
      <c r="E409" s="6"/>
      <c r="F409" s="6"/>
      <c r="G409" s="6"/>
      <c r="H409" s="6"/>
    </row>
    <row r="410" spans="1:8" ht="18.75" customHeight="1">
      <c r="A410" s="10" t="s">
        <v>108</v>
      </c>
      <c r="B410" s="64" t="s">
        <v>7636</v>
      </c>
      <c r="C410" s="65"/>
      <c r="D410" s="6"/>
      <c r="E410" s="6"/>
      <c r="F410" s="6"/>
      <c r="G410" s="6"/>
      <c r="H410" s="6"/>
    </row>
    <row r="411" spans="1:8" ht="18.75" customHeight="1">
      <c r="A411" s="10" t="s">
        <v>109</v>
      </c>
      <c r="B411" s="64" t="s">
        <v>7637</v>
      </c>
      <c r="C411" s="65"/>
      <c r="D411" s="6"/>
      <c r="E411" s="6"/>
      <c r="F411" s="6"/>
      <c r="G411" s="6"/>
      <c r="H411" s="6"/>
    </row>
    <row r="412" spans="1:8" ht="18.75" customHeight="1">
      <c r="A412" s="10" t="s">
        <v>110</v>
      </c>
      <c r="B412" s="64" t="s">
        <v>7638</v>
      </c>
      <c r="C412" s="65"/>
      <c r="D412" s="6"/>
      <c r="E412" s="6"/>
      <c r="F412" s="6"/>
      <c r="G412" s="6"/>
      <c r="H412" s="6"/>
    </row>
    <row r="413" spans="1:8" ht="18.75" customHeight="1">
      <c r="A413" s="10"/>
      <c r="B413" s="62"/>
      <c r="C413" s="63"/>
      <c r="D413" s="6"/>
      <c r="E413" s="6"/>
      <c r="F413" s="6"/>
      <c r="G413" s="6"/>
      <c r="H413" s="6"/>
    </row>
    <row r="414" spans="1:8" ht="18.75" customHeight="1" thickBot="1">
      <c r="A414" s="10"/>
      <c r="B414" s="66"/>
      <c r="C414" s="67"/>
      <c r="D414" s="6"/>
      <c r="E414" s="6"/>
      <c r="F414" s="6"/>
      <c r="G414" s="6"/>
      <c r="H414" s="6"/>
    </row>
    <row r="415" spans="1:8" ht="18.75" customHeight="1" thickBot="1">
      <c r="A415" s="11" t="s">
        <v>111</v>
      </c>
      <c r="B415" s="25"/>
      <c r="C415" s="7"/>
      <c r="D415" s="6"/>
      <c r="E415" s="6"/>
      <c r="F415" s="6"/>
      <c r="G415" s="6"/>
      <c r="H415" s="6"/>
    </row>
    <row r="416" spans="1:8" ht="18.75" customHeight="1">
      <c r="A416" s="10" t="s">
        <v>112</v>
      </c>
      <c r="B416" s="34" t="str">
        <f>_xlfn.LET(_xlpm.inp,$B$415,_xlpm.nInp,_xlfn.LET(_xlpm.raw,UPPER(TRIM($B$415)),_xlpm.clean,SUBSTITUTE(SUBSTITUTE(SUBSTITUTE(SUBSTITUTE(SUBSTITUTE(_xlpm.raw,"，",","),"、",","),"；",","),"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16" s="19"/>
      <c r="D416" s="6"/>
      <c r="E416" s="6"/>
      <c r="F416" s="6"/>
      <c r="G416" s="6"/>
      <c r="H416" s="6"/>
    </row>
    <row r="417" spans="1:8" ht="18.75" customHeight="1">
      <c r="A417" s="10" t="s">
        <v>113</v>
      </c>
      <c r="B417" s="35" t="str">
        <f>_xlfn.LET(_xlpm.inp,$B$415,_xlpm.nStd,_xlfn.LET(_xlpm.raw,UPPER(TRIM($G$407)),_xlpm.clean,SUBSTITUTE(SUBSTITUTE(SUBSTITUTE(SUBSTITUTE(SUBSTITUTE(_xlpm.raw,"，",","),"、",","),"；",","),"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17" s="18"/>
      <c r="D417" s="6"/>
      <c r="E417" s="6"/>
      <c r="F417" s="6"/>
      <c r="G417" s="6"/>
      <c r="H417" s="6"/>
    </row>
    <row r="418" spans="1:8" ht="18.75" customHeight="1">
      <c r="A418" s="37" t="s">
        <v>114</v>
      </c>
      <c r="B418" s="52" t="str">
        <f>_xlfn.LET(_xlpm.inp,$B$415,_xlpm.p,$H$407,IF(OR(LEN(TRIM(_xlpm.inp))=0,LEN(TRIM(_xlpm.p))=0,_xlpm.p=0),"",_xlpm.p))</f>
        <v/>
      </c>
      <c r="C418" s="53"/>
      <c r="D418" s="6"/>
      <c r="E418" s="6"/>
      <c r="F418" s="6"/>
      <c r="G418" s="6"/>
      <c r="H418" s="6"/>
    </row>
    <row r="419" spans="1:8" ht="18.75" customHeight="1" thickBot="1">
      <c r="A419" s="12"/>
      <c r="B419" s="54"/>
      <c r="C419" s="55"/>
      <c r="D419" s="6"/>
      <c r="E419" s="6"/>
      <c r="F419" s="6"/>
      <c r="G419" s="6"/>
      <c r="H419" s="6"/>
    </row>
    <row r="420" spans="1:8" ht="58.5" customHeight="1" thickTop="1" thickBot="1">
      <c r="A420" s="8" t="s">
        <v>6225</v>
      </c>
      <c r="B420" s="56" t="s">
        <v>7639</v>
      </c>
      <c r="C420" s="73"/>
      <c r="D420" s="6"/>
      <c r="E420" s="6"/>
      <c r="F420" s="6">
        <v>833</v>
      </c>
      <c r="G420" s="6" t="s">
        <v>18</v>
      </c>
      <c r="H420" s="6" t="s">
        <v>6373</v>
      </c>
    </row>
    <row r="421" spans="1:8" ht="18.75" customHeight="1">
      <c r="A421" s="9"/>
      <c r="B421" s="74"/>
      <c r="C421" s="75"/>
      <c r="D421" s="6"/>
      <c r="E421" s="6"/>
      <c r="F421" s="6"/>
      <c r="G421" s="6"/>
      <c r="H421" s="6"/>
    </row>
    <row r="422" spans="1:8" ht="18.75" customHeight="1">
      <c r="A422" s="10" t="s">
        <v>107</v>
      </c>
      <c r="B422" s="64" t="s">
        <v>7640</v>
      </c>
      <c r="C422" s="65"/>
      <c r="D422" s="6"/>
      <c r="E422" s="6"/>
      <c r="F422" s="6"/>
      <c r="G422" s="6"/>
      <c r="H422" s="6"/>
    </row>
    <row r="423" spans="1:8" ht="18.75" customHeight="1">
      <c r="A423" s="10" t="s">
        <v>108</v>
      </c>
      <c r="B423" s="64" t="s">
        <v>7641</v>
      </c>
      <c r="C423" s="65"/>
      <c r="D423" s="6"/>
      <c r="E423" s="6"/>
      <c r="F423" s="6"/>
      <c r="G423" s="6"/>
      <c r="H423" s="6"/>
    </row>
    <row r="424" spans="1:8" ht="18.75" customHeight="1">
      <c r="A424" s="10" t="s">
        <v>109</v>
      </c>
      <c r="B424" s="64" t="s">
        <v>7642</v>
      </c>
      <c r="C424" s="65"/>
      <c r="D424" s="6"/>
      <c r="E424" s="6"/>
      <c r="F424" s="6"/>
      <c r="G424" s="6"/>
      <c r="H424" s="6"/>
    </row>
    <row r="425" spans="1:8" ht="18.75" customHeight="1">
      <c r="A425" s="10" t="s">
        <v>110</v>
      </c>
      <c r="B425" s="64" t="s">
        <v>7643</v>
      </c>
      <c r="C425" s="65"/>
      <c r="D425" s="6"/>
      <c r="E425" s="6"/>
      <c r="F425" s="6"/>
      <c r="G425" s="6"/>
      <c r="H425" s="6"/>
    </row>
    <row r="426" spans="1:8" ht="18.75" customHeight="1">
      <c r="A426" s="10"/>
      <c r="B426" s="62"/>
      <c r="C426" s="63"/>
      <c r="D426" s="6"/>
      <c r="E426" s="6"/>
      <c r="F426" s="6"/>
      <c r="G426" s="6"/>
      <c r="H426" s="6"/>
    </row>
    <row r="427" spans="1:8" ht="18.75" customHeight="1" thickBot="1">
      <c r="A427" s="10"/>
      <c r="B427" s="66"/>
      <c r="C427" s="67"/>
      <c r="D427" s="6"/>
      <c r="E427" s="6"/>
      <c r="F427" s="6"/>
      <c r="G427" s="6"/>
      <c r="H427" s="6"/>
    </row>
    <row r="428" spans="1:8" ht="18.75" customHeight="1" thickBot="1">
      <c r="A428" s="11" t="s">
        <v>111</v>
      </c>
      <c r="B428" s="25"/>
      <c r="C428" s="7"/>
      <c r="D428" s="6"/>
      <c r="E428" s="6"/>
      <c r="F428" s="6"/>
      <c r="G428" s="6"/>
      <c r="H428" s="6"/>
    </row>
    <row r="429" spans="1:8" ht="18.75" customHeight="1">
      <c r="A429" s="10" t="s">
        <v>112</v>
      </c>
      <c r="B429" s="34" t="str">
        <f>_xlfn.LET(_xlpm.inp,$B$428,_xlpm.nInp,_xlfn.LET(_xlpm.raw,UPPER(TRIM($B$428)),_xlpm.clean,SUBSTITUTE(SUBSTITUTE(SUBSTITUTE(SUBSTITUTE(SUBSTITUTE(_xlpm.raw,"，",","),"、",","),"；",","),"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29" s="19"/>
      <c r="D429" s="6"/>
      <c r="E429" s="6"/>
      <c r="F429" s="6"/>
      <c r="G429" s="6"/>
      <c r="H429" s="6"/>
    </row>
    <row r="430" spans="1:8" ht="18.75" customHeight="1">
      <c r="A430" s="10" t="s">
        <v>113</v>
      </c>
      <c r="B430" s="35" t="str">
        <f>_xlfn.LET(_xlpm.inp,$B$428,_xlpm.nStd,_xlfn.LET(_xlpm.raw,UPPER(TRIM($G$420)),_xlpm.clean,SUBSTITUTE(SUBSTITUTE(SUBSTITUTE(SUBSTITUTE(SUBSTITUTE(_xlpm.raw,"，",","),"、",","),"；",","),"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30" s="18"/>
      <c r="D430" s="6"/>
      <c r="E430" s="6"/>
      <c r="F430" s="6"/>
      <c r="G430" s="6"/>
      <c r="H430" s="6"/>
    </row>
    <row r="431" spans="1:8" ht="18.75" customHeight="1">
      <c r="A431" s="37" t="s">
        <v>114</v>
      </c>
      <c r="B431" s="52" t="str">
        <f>_xlfn.LET(_xlpm.inp,$B$428,_xlpm.p,$H$420,IF(OR(LEN(TRIM(_xlpm.inp))=0,LEN(TRIM(_xlpm.p))=0,_xlpm.p=0),"",_xlpm.p))</f>
        <v/>
      </c>
      <c r="C431" s="53"/>
      <c r="D431" s="6"/>
      <c r="E431" s="6"/>
      <c r="F431" s="6"/>
      <c r="G431" s="6"/>
      <c r="H431" s="6"/>
    </row>
    <row r="432" spans="1:8" ht="18.75" customHeight="1" thickBot="1">
      <c r="A432" s="12"/>
      <c r="B432" s="54"/>
      <c r="C432" s="55"/>
      <c r="D432" s="6"/>
      <c r="E432" s="6"/>
      <c r="F432" s="6"/>
      <c r="G432" s="6"/>
      <c r="H432" s="6"/>
    </row>
    <row r="433" spans="1:8" ht="58.5" customHeight="1" thickTop="1" thickBot="1">
      <c r="A433" s="8" t="s">
        <v>6226</v>
      </c>
      <c r="B433" s="56" t="s">
        <v>7644</v>
      </c>
      <c r="C433" s="73"/>
      <c r="D433" s="6"/>
      <c r="E433" s="6"/>
      <c r="F433" s="6">
        <v>834</v>
      </c>
      <c r="G433" s="6" t="s">
        <v>28</v>
      </c>
      <c r="H433" s="6"/>
    </row>
    <row r="434" spans="1:8" ht="18.75" customHeight="1">
      <c r="A434" s="9"/>
      <c r="B434" s="74"/>
      <c r="C434" s="75"/>
      <c r="D434" s="6"/>
      <c r="E434" s="6"/>
      <c r="F434" s="6"/>
      <c r="G434" s="6"/>
      <c r="H434" s="6"/>
    </row>
    <row r="435" spans="1:8" ht="18.75" customHeight="1">
      <c r="A435" s="10" t="s">
        <v>107</v>
      </c>
      <c r="B435" s="64" t="s">
        <v>7645</v>
      </c>
      <c r="C435" s="65"/>
      <c r="D435" s="6"/>
      <c r="E435" s="6"/>
      <c r="F435" s="6"/>
      <c r="G435" s="6"/>
      <c r="H435" s="6"/>
    </row>
    <row r="436" spans="1:8" ht="18.75" customHeight="1">
      <c r="A436" s="10" t="s">
        <v>108</v>
      </c>
      <c r="B436" s="64" t="s">
        <v>7646</v>
      </c>
      <c r="C436" s="65"/>
      <c r="D436" s="6"/>
      <c r="E436" s="6"/>
      <c r="F436" s="6"/>
      <c r="G436" s="6"/>
      <c r="H436" s="6"/>
    </row>
    <row r="437" spans="1:8" ht="18.75" customHeight="1">
      <c r="A437" s="10" t="s">
        <v>109</v>
      </c>
      <c r="B437" s="64" t="s">
        <v>7647</v>
      </c>
      <c r="C437" s="65"/>
      <c r="D437" s="6"/>
      <c r="E437" s="6"/>
      <c r="F437" s="6"/>
      <c r="G437" s="6"/>
      <c r="H437" s="6"/>
    </row>
    <row r="438" spans="1:8" ht="18.75" customHeight="1">
      <c r="A438" s="10" t="s">
        <v>110</v>
      </c>
      <c r="B438" s="64" t="s">
        <v>7648</v>
      </c>
      <c r="C438" s="65"/>
      <c r="D438" s="6"/>
      <c r="E438" s="6"/>
      <c r="F438" s="6"/>
      <c r="G438" s="6"/>
      <c r="H438" s="6"/>
    </row>
    <row r="439" spans="1:8" ht="18.75" customHeight="1">
      <c r="A439" s="10"/>
      <c r="B439" s="62"/>
      <c r="C439" s="63"/>
      <c r="D439" s="6"/>
      <c r="E439" s="6"/>
      <c r="F439" s="6"/>
      <c r="G439" s="6"/>
      <c r="H439" s="6"/>
    </row>
    <row r="440" spans="1:8" ht="18.75" customHeight="1" thickBot="1">
      <c r="A440" s="10"/>
      <c r="B440" s="66"/>
      <c r="C440" s="67"/>
      <c r="D440" s="6"/>
      <c r="E440" s="6"/>
      <c r="F440" s="6"/>
      <c r="G440" s="6"/>
      <c r="H440" s="6"/>
    </row>
    <row r="441" spans="1:8" ht="18.75" customHeight="1" thickBot="1">
      <c r="A441" s="11" t="s">
        <v>111</v>
      </c>
      <c r="B441" s="25"/>
      <c r="C441" s="7"/>
      <c r="D441" s="6"/>
      <c r="E441" s="6"/>
      <c r="F441" s="6"/>
      <c r="G441" s="6"/>
      <c r="H441" s="6"/>
    </row>
    <row r="442" spans="1:8" ht="18.75" customHeight="1">
      <c r="A442" s="10" t="s">
        <v>112</v>
      </c>
      <c r="B442" s="34" t="str">
        <f>_xlfn.LET(_xlpm.inp,$B$441,_xlpm.nInp,_xlfn.LET(_xlpm.raw,UPPER(TRIM($B$441)),_xlpm.clean,SUBSTITUTE(SUBSTITUTE(SUBSTITUTE(SUBSTITUTE(SUBSTITUTE(_xlpm.raw,"，",","),"、",","),"；",","),"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42" s="19"/>
      <c r="D442" s="6"/>
      <c r="E442" s="6"/>
      <c r="F442" s="6"/>
      <c r="G442" s="6"/>
      <c r="H442" s="6"/>
    </row>
    <row r="443" spans="1:8" ht="18.75" customHeight="1">
      <c r="A443" s="10" t="s">
        <v>113</v>
      </c>
      <c r="B443" s="35" t="str">
        <f>_xlfn.LET(_xlpm.inp,$B$441,_xlpm.nStd,_xlfn.LET(_xlpm.raw,UPPER(TRIM($G$433)),_xlpm.clean,SUBSTITUTE(SUBSTITUTE(SUBSTITUTE(SUBSTITUTE(SUBSTITUTE(_xlpm.raw,"，",","),"、",","),"；",","),"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43" s="18"/>
      <c r="D443" s="6"/>
      <c r="E443" s="6"/>
      <c r="F443" s="6"/>
      <c r="G443" s="6"/>
      <c r="H443" s="6"/>
    </row>
    <row r="444" spans="1:8" ht="18.75" customHeight="1">
      <c r="A444" s="37" t="s">
        <v>114</v>
      </c>
      <c r="B444" s="52" t="str">
        <f>_xlfn.LET(_xlpm.inp,$B$441,_xlpm.p,$H$433,IF(OR(LEN(TRIM(_xlpm.inp))=0,LEN(TRIM(_xlpm.p))=0,_xlpm.p=0),"",_xlpm.p))</f>
        <v/>
      </c>
      <c r="C444" s="53"/>
      <c r="D444" s="6"/>
      <c r="E444" s="6"/>
      <c r="F444" s="6"/>
      <c r="G444" s="6"/>
      <c r="H444" s="6"/>
    </row>
    <row r="445" spans="1:8" ht="18.75" customHeight="1" thickBot="1">
      <c r="A445" s="12"/>
      <c r="B445" s="54"/>
      <c r="C445" s="55"/>
      <c r="D445" s="6"/>
      <c r="E445" s="6"/>
      <c r="F445" s="6"/>
      <c r="G445" s="6"/>
      <c r="H445" s="6"/>
    </row>
    <row r="446" spans="1:8" ht="58.5" customHeight="1" thickTop="1" thickBot="1">
      <c r="A446" s="8" t="s">
        <v>6227</v>
      </c>
      <c r="B446" s="56" t="s">
        <v>7649</v>
      </c>
      <c r="C446" s="73"/>
      <c r="D446" s="6"/>
      <c r="E446" s="6"/>
      <c r="F446" s="6">
        <v>835</v>
      </c>
      <c r="G446" s="6" t="s">
        <v>27</v>
      </c>
      <c r="H446" s="6"/>
    </row>
    <row r="447" spans="1:8" ht="18.75" customHeight="1">
      <c r="A447" s="9"/>
      <c r="B447" s="74"/>
      <c r="C447" s="75"/>
      <c r="D447" s="6"/>
      <c r="E447" s="6"/>
      <c r="F447" s="6"/>
      <c r="G447" s="6"/>
      <c r="H447" s="6"/>
    </row>
    <row r="448" spans="1:8" ht="18.75" customHeight="1">
      <c r="A448" s="10" t="s">
        <v>107</v>
      </c>
      <c r="B448" s="64" t="s">
        <v>7650</v>
      </c>
      <c r="C448" s="65"/>
      <c r="D448" s="6"/>
      <c r="E448" s="6"/>
      <c r="F448" s="6"/>
      <c r="G448" s="6"/>
      <c r="H448" s="6"/>
    </row>
    <row r="449" spans="1:8" ht="18.75" customHeight="1">
      <c r="A449" s="10" t="s">
        <v>108</v>
      </c>
      <c r="B449" s="64" t="s">
        <v>7651</v>
      </c>
      <c r="C449" s="65"/>
      <c r="D449" s="6"/>
      <c r="E449" s="6"/>
      <c r="F449" s="6"/>
      <c r="G449" s="6"/>
      <c r="H449" s="6"/>
    </row>
    <row r="450" spans="1:8" ht="18.75" customHeight="1">
      <c r="A450" s="10" t="s">
        <v>109</v>
      </c>
      <c r="B450" s="64" t="s">
        <v>7652</v>
      </c>
      <c r="C450" s="65"/>
      <c r="D450" s="6"/>
      <c r="E450" s="6"/>
      <c r="F450" s="6"/>
      <c r="G450" s="6"/>
      <c r="H450" s="6"/>
    </row>
    <row r="451" spans="1:8" ht="18.75" customHeight="1">
      <c r="A451" s="10" t="s">
        <v>110</v>
      </c>
      <c r="B451" s="64" t="s">
        <v>7653</v>
      </c>
      <c r="C451" s="65"/>
      <c r="D451" s="6"/>
      <c r="E451" s="6"/>
      <c r="F451" s="6"/>
      <c r="G451" s="6"/>
      <c r="H451" s="6"/>
    </row>
    <row r="452" spans="1:8" ht="18.75" customHeight="1">
      <c r="A452" s="10"/>
      <c r="B452" s="62"/>
      <c r="C452" s="63"/>
      <c r="D452" s="6"/>
      <c r="E452" s="6"/>
      <c r="F452" s="6"/>
      <c r="G452" s="6"/>
      <c r="H452" s="6"/>
    </row>
    <row r="453" spans="1:8" ht="18.75" customHeight="1" thickBot="1">
      <c r="A453" s="10"/>
      <c r="B453" s="66"/>
      <c r="C453" s="67"/>
      <c r="D453" s="6"/>
      <c r="E453" s="6"/>
      <c r="F453" s="6"/>
      <c r="G453" s="6"/>
      <c r="H453" s="6"/>
    </row>
    <row r="454" spans="1:8" ht="18.75" customHeight="1" thickBot="1">
      <c r="A454" s="11" t="s">
        <v>111</v>
      </c>
      <c r="B454" s="25"/>
      <c r="C454" s="7"/>
      <c r="D454" s="6"/>
      <c r="E454" s="6"/>
      <c r="F454" s="6"/>
      <c r="G454" s="6"/>
      <c r="H454" s="6"/>
    </row>
    <row r="455" spans="1:8" ht="18.75" customHeight="1">
      <c r="A455" s="10" t="s">
        <v>112</v>
      </c>
      <c r="B455" s="34" t="str">
        <f>_xlfn.LET(_xlpm.inp,$B$454,_xlpm.nInp,_xlfn.LET(_xlpm.raw,UPPER(TRIM($B$454)),_xlpm.clean,SUBSTITUTE(SUBSTITUTE(SUBSTITUTE(SUBSTITUTE(SUBSTITUTE(_xlpm.raw,"，",","),"、",","),"；",","),"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55" s="19"/>
      <c r="D455" s="6"/>
      <c r="E455" s="6"/>
      <c r="F455" s="6"/>
      <c r="G455" s="6"/>
      <c r="H455" s="6"/>
    </row>
    <row r="456" spans="1:8" ht="18.75" customHeight="1">
      <c r="A456" s="10" t="s">
        <v>113</v>
      </c>
      <c r="B456" s="35" t="str">
        <f>_xlfn.LET(_xlpm.inp,$B$454,_xlpm.nStd,_xlfn.LET(_xlpm.raw,UPPER(TRIM($G$446)),_xlpm.clean,SUBSTITUTE(SUBSTITUTE(SUBSTITUTE(SUBSTITUTE(SUBSTITUTE(_xlpm.raw,"，",","),"、",","),"；",","),"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56" s="18"/>
      <c r="D456" s="6"/>
      <c r="E456" s="6"/>
      <c r="F456" s="6"/>
      <c r="G456" s="6"/>
      <c r="H456" s="6"/>
    </row>
    <row r="457" spans="1:8" ht="18.75" customHeight="1">
      <c r="A457" s="37" t="s">
        <v>114</v>
      </c>
      <c r="B457" s="52" t="str">
        <f>_xlfn.LET(_xlpm.inp,$B$454,_xlpm.p,$H$446,IF(OR(LEN(TRIM(_xlpm.inp))=0,LEN(TRIM(_xlpm.p))=0,_xlpm.p=0),"",_xlpm.p))</f>
        <v/>
      </c>
      <c r="C457" s="53"/>
      <c r="D457" s="6"/>
      <c r="E457" s="6"/>
      <c r="F457" s="6"/>
      <c r="G457" s="6"/>
      <c r="H457" s="6"/>
    </row>
    <row r="458" spans="1:8" ht="18.75" customHeight="1" thickBot="1">
      <c r="A458" s="12"/>
      <c r="B458" s="54"/>
      <c r="C458" s="55"/>
      <c r="D458" s="6"/>
      <c r="E458" s="6"/>
      <c r="F458" s="6"/>
      <c r="G458" s="6"/>
      <c r="H458" s="6"/>
    </row>
    <row r="459" spans="1:8" ht="58.5" customHeight="1" thickTop="1" thickBot="1">
      <c r="A459" s="8" t="s">
        <v>6228</v>
      </c>
      <c r="B459" s="56" t="s">
        <v>7654</v>
      </c>
      <c r="C459" s="73"/>
      <c r="D459" s="6"/>
      <c r="E459" s="6"/>
      <c r="F459" s="6">
        <v>836</v>
      </c>
      <c r="G459" s="6" t="s">
        <v>18</v>
      </c>
      <c r="H459" s="6"/>
    </row>
    <row r="460" spans="1:8" ht="18.75" customHeight="1">
      <c r="A460" s="9"/>
      <c r="B460" s="74"/>
      <c r="C460" s="75"/>
      <c r="D460" s="6"/>
      <c r="E460" s="6"/>
      <c r="F460" s="6"/>
      <c r="G460" s="6"/>
      <c r="H460" s="6"/>
    </row>
    <row r="461" spans="1:8" ht="18.75" customHeight="1">
      <c r="A461" s="10" t="s">
        <v>107</v>
      </c>
      <c r="B461" s="64" t="s">
        <v>7655</v>
      </c>
      <c r="C461" s="65"/>
      <c r="D461" s="6"/>
      <c r="E461" s="6"/>
      <c r="F461" s="6"/>
      <c r="G461" s="6"/>
      <c r="H461" s="6"/>
    </row>
    <row r="462" spans="1:8" ht="18.75" customHeight="1">
      <c r="A462" s="10" t="s">
        <v>108</v>
      </c>
      <c r="B462" s="64" t="s">
        <v>7656</v>
      </c>
      <c r="C462" s="65"/>
      <c r="D462" s="6"/>
      <c r="E462" s="6"/>
      <c r="F462" s="6"/>
      <c r="G462" s="6"/>
      <c r="H462" s="6"/>
    </row>
    <row r="463" spans="1:8" ht="18.75" customHeight="1">
      <c r="A463" s="10" t="s">
        <v>109</v>
      </c>
      <c r="B463" s="64" t="s">
        <v>7657</v>
      </c>
      <c r="C463" s="65"/>
      <c r="D463" s="6"/>
      <c r="E463" s="6"/>
      <c r="F463" s="6"/>
      <c r="G463" s="6"/>
      <c r="H463" s="6"/>
    </row>
    <row r="464" spans="1:8" ht="18.75" customHeight="1">
      <c r="A464" s="10" t="s">
        <v>110</v>
      </c>
      <c r="B464" s="64" t="s">
        <v>7658</v>
      </c>
      <c r="C464" s="65"/>
      <c r="D464" s="6"/>
      <c r="E464" s="6"/>
      <c r="F464" s="6"/>
      <c r="G464" s="6"/>
      <c r="H464" s="6"/>
    </row>
    <row r="465" spans="1:8" ht="18.75" customHeight="1">
      <c r="A465" s="10"/>
      <c r="B465" s="62"/>
      <c r="C465" s="63"/>
      <c r="D465" s="6"/>
      <c r="E465" s="6"/>
      <c r="F465" s="6"/>
      <c r="G465" s="6"/>
      <c r="H465" s="6"/>
    </row>
    <row r="466" spans="1:8" ht="18.75" customHeight="1" thickBot="1">
      <c r="A466" s="10"/>
      <c r="B466" s="66"/>
      <c r="C466" s="67"/>
      <c r="D466" s="6"/>
      <c r="E466" s="6"/>
      <c r="F466" s="6"/>
      <c r="G466" s="6"/>
      <c r="H466" s="6"/>
    </row>
    <row r="467" spans="1:8" ht="18.75" customHeight="1" thickBot="1">
      <c r="A467" s="11" t="s">
        <v>111</v>
      </c>
      <c r="B467" s="25"/>
      <c r="C467" s="7"/>
      <c r="D467" s="6"/>
      <c r="E467" s="6"/>
      <c r="F467" s="6"/>
      <c r="G467" s="6"/>
      <c r="H467" s="6"/>
    </row>
    <row r="468" spans="1:8" ht="18.75" customHeight="1">
      <c r="A468" s="10" t="s">
        <v>112</v>
      </c>
      <c r="B468" s="34" t="str">
        <f>_xlfn.LET(_xlpm.inp,$B$467,_xlpm.nInp,_xlfn.LET(_xlpm.raw,UPPER(TRIM($B$467)),_xlpm.clean,SUBSTITUTE(SUBSTITUTE(SUBSTITUTE(SUBSTITUTE(SUBSTITUTE(_xlpm.raw,"，",","),"、",","),"；",","),"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68" s="19"/>
      <c r="D468" s="6"/>
      <c r="E468" s="6"/>
      <c r="F468" s="6"/>
      <c r="G468" s="6"/>
      <c r="H468" s="6"/>
    </row>
    <row r="469" spans="1:8" ht="18.75" customHeight="1">
      <c r="A469" s="10" t="s">
        <v>113</v>
      </c>
      <c r="B469" s="35" t="str">
        <f>_xlfn.LET(_xlpm.inp,$B$467,_xlpm.nStd,_xlfn.LET(_xlpm.raw,UPPER(TRIM($G$459)),_xlpm.clean,SUBSTITUTE(SUBSTITUTE(SUBSTITUTE(SUBSTITUTE(SUBSTITUTE(_xlpm.raw,"，",","),"、",","),"；",","),"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69" s="18"/>
      <c r="D469" s="6"/>
      <c r="E469" s="6"/>
      <c r="F469" s="6"/>
      <c r="G469" s="6"/>
      <c r="H469" s="6"/>
    </row>
    <row r="470" spans="1:8" ht="18.75" customHeight="1">
      <c r="A470" s="37" t="s">
        <v>114</v>
      </c>
      <c r="B470" s="52" t="str">
        <f>_xlfn.LET(_xlpm.inp,$B$467,_xlpm.p,$H$459,IF(OR(LEN(TRIM(_xlpm.inp))=0,LEN(TRIM(_xlpm.p))=0,_xlpm.p=0),"",_xlpm.p))</f>
        <v/>
      </c>
      <c r="C470" s="53"/>
      <c r="D470" s="6"/>
      <c r="E470" s="6"/>
      <c r="F470" s="6"/>
      <c r="G470" s="6"/>
      <c r="H470" s="6"/>
    </row>
    <row r="471" spans="1:8" ht="18.75" customHeight="1" thickBot="1">
      <c r="A471" s="12"/>
      <c r="B471" s="54"/>
      <c r="C471" s="55"/>
      <c r="D471" s="6"/>
      <c r="E471" s="6"/>
      <c r="F471" s="6"/>
      <c r="G471" s="6"/>
      <c r="H471" s="6"/>
    </row>
    <row r="472" spans="1:8" ht="58.5" customHeight="1" thickTop="1" thickBot="1">
      <c r="A472" s="8" t="s">
        <v>6229</v>
      </c>
      <c r="B472" s="56" t="s">
        <v>7659</v>
      </c>
      <c r="C472" s="73"/>
      <c r="D472" s="6"/>
      <c r="E472" s="6"/>
      <c r="F472" s="6">
        <v>837</v>
      </c>
      <c r="G472" s="6" t="s">
        <v>27</v>
      </c>
      <c r="H472" s="6" t="s">
        <v>7827</v>
      </c>
    </row>
    <row r="473" spans="1:8" ht="18.75" customHeight="1">
      <c r="A473" s="9"/>
      <c r="B473" s="74"/>
      <c r="C473" s="75"/>
      <c r="D473" s="6"/>
      <c r="E473" s="6"/>
      <c r="F473" s="6"/>
      <c r="G473" s="6"/>
      <c r="H473" s="6"/>
    </row>
    <row r="474" spans="1:8" ht="18.75" customHeight="1">
      <c r="A474" s="10" t="s">
        <v>107</v>
      </c>
      <c r="B474" s="64" t="s">
        <v>7660</v>
      </c>
      <c r="C474" s="65"/>
      <c r="D474" s="6"/>
      <c r="E474" s="6"/>
      <c r="F474" s="6"/>
      <c r="G474" s="6"/>
      <c r="H474" s="6"/>
    </row>
    <row r="475" spans="1:8" ht="18.75" customHeight="1">
      <c r="A475" s="10" t="s">
        <v>108</v>
      </c>
      <c r="B475" s="64" t="s">
        <v>7661</v>
      </c>
      <c r="C475" s="65"/>
      <c r="D475" s="6"/>
      <c r="E475" s="6"/>
      <c r="F475" s="6"/>
      <c r="G475" s="6"/>
      <c r="H475" s="6"/>
    </row>
    <row r="476" spans="1:8" ht="18.75" customHeight="1">
      <c r="A476" s="10" t="s">
        <v>109</v>
      </c>
      <c r="B476" s="64" t="s">
        <v>7662</v>
      </c>
      <c r="C476" s="65"/>
      <c r="D476" s="6"/>
      <c r="E476" s="6"/>
      <c r="F476" s="6"/>
      <c r="G476" s="6"/>
      <c r="H476" s="6"/>
    </row>
    <row r="477" spans="1:8" ht="18.75" customHeight="1">
      <c r="A477" s="10" t="s">
        <v>110</v>
      </c>
      <c r="B477" s="64" t="s">
        <v>7663</v>
      </c>
      <c r="C477" s="65"/>
      <c r="D477" s="6"/>
      <c r="E477" s="6"/>
      <c r="F477" s="6"/>
      <c r="G477" s="6"/>
      <c r="H477" s="6"/>
    </row>
    <row r="478" spans="1:8" ht="18.75" customHeight="1">
      <c r="A478" s="10"/>
      <c r="B478" s="62"/>
      <c r="C478" s="63"/>
      <c r="D478" s="6"/>
      <c r="E478" s="6"/>
      <c r="F478" s="6"/>
      <c r="G478" s="6"/>
      <c r="H478" s="6"/>
    </row>
    <row r="479" spans="1:8" ht="18.75" customHeight="1" thickBot="1">
      <c r="A479" s="10"/>
      <c r="B479" s="66"/>
      <c r="C479" s="67"/>
      <c r="D479" s="6"/>
      <c r="E479" s="6"/>
      <c r="F479" s="6"/>
      <c r="G479" s="6"/>
      <c r="H479" s="6"/>
    </row>
    <row r="480" spans="1:8" ht="18.75" customHeight="1" thickBot="1">
      <c r="A480" s="11" t="s">
        <v>111</v>
      </c>
      <c r="B480" s="25"/>
      <c r="C480" s="7"/>
      <c r="D480" s="6"/>
      <c r="E480" s="6"/>
      <c r="F480" s="6"/>
      <c r="G480" s="6"/>
      <c r="H480" s="6"/>
    </row>
    <row r="481" spans="1:8" ht="18.75" customHeight="1">
      <c r="A481" s="10" t="s">
        <v>112</v>
      </c>
      <c r="B481" s="34" t="str">
        <f>_xlfn.LET(_xlpm.inp,$B$480,_xlpm.nInp,_xlfn.LET(_xlpm.raw,UPPER(TRIM($B$480)),_xlpm.clean,SUBSTITUTE(SUBSTITUTE(SUBSTITUTE(SUBSTITUTE(SUBSTITUTE(_xlpm.raw,"，",","),"、",","),"；",","),"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81" s="19"/>
      <c r="D481" s="6"/>
      <c r="E481" s="6"/>
      <c r="F481" s="6"/>
      <c r="G481" s="6"/>
      <c r="H481" s="6"/>
    </row>
    <row r="482" spans="1:8" ht="18.75" customHeight="1">
      <c r="A482" s="10" t="s">
        <v>113</v>
      </c>
      <c r="B482" s="35" t="str">
        <f>_xlfn.LET(_xlpm.inp,$B$480,_xlpm.nStd,_xlfn.LET(_xlpm.raw,UPPER(TRIM($G$472)),_xlpm.clean,SUBSTITUTE(SUBSTITUTE(SUBSTITUTE(SUBSTITUTE(SUBSTITUTE(_xlpm.raw,"，",","),"、",","),"；",","),"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82" s="18"/>
      <c r="D482" s="6"/>
      <c r="E482" s="6"/>
      <c r="F482" s="6"/>
      <c r="G482" s="6"/>
      <c r="H482" s="6"/>
    </row>
    <row r="483" spans="1:8" ht="18.75" customHeight="1">
      <c r="A483" s="37" t="s">
        <v>114</v>
      </c>
      <c r="B483" s="52" t="str">
        <f>_xlfn.LET(_xlpm.inp,$B$480,_xlpm.p,$H$472,IF(OR(LEN(TRIM(_xlpm.inp))=0,LEN(TRIM(_xlpm.p))=0,_xlpm.p=0),"",_xlpm.p))</f>
        <v/>
      </c>
      <c r="C483" s="53"/>
      <c r="D483" s="6"/>
      <c r="E483" s="6"/>
      <c r="F483" s="6"/>
      <c r="G483" s="6"/>
      <c r="H483" s="6"/>
    </row>
    <row r="484" spans="1:8" ht="18.75" customHeight="1" thickBot="1">
      <c r="A484" s="12"/>
      <c r="B484" s="54"/>
      <c r="C484" s="55"/>
      <c r="D484" s="6"/>
      <c r="E484" s="6"/>
      <c r="F484" s="6"/>
      <c r="G484" s="6"/>
      <c r="H484" s="6"/>
    </row>
    <row r="485" spans="1:8" ht="58.5" customHeight="1" thickTop="1" thickBot="1">
      <c r="A485" s="8" t="s">
        <v>6230</v>
      </c>
      <c r="B485" s="56" t="s">
        <v>7664</v>
      </c>
      <c r="C485" s="73"/>
      <c r="D485" s="6"/>
      <c r="E485" s="6"/>
      <c r="F485" s="6">
        <v>838</v>
      </c>
      <c r="G485" s="6" t="s">
        <v>1380</v>
      </c>
      <c r="H485" s="6"/>
    </row>
    <row r="486" spans="1:8" ht="18.75" customHeight="1">
      <c r="A486" s="9"/>
      <c r="B486" s="74"/>
      <c r="C486" s="75"/>
      <c r="D486" s="6"/>
      <c r="E486" s="6"/>
      <c r="F486" s="6"/>
      <c r="G486" s="6"/>
      <c r="H486" s="6"/>
    </row>
    <row r="487" spans="1:8" ht="18.75" customHeight="1">
      <c r="A487" s="10" t="s">
        <v>107</v>
      </c>
      <c r="B487" s="64" t="s">
        <v>7665</v>
      </c>
      <c r="C487" s="65"/>
      <c r="D487" s="6"/>
      <c r="E487" s="6"/>
      <c r="F487" s="6"/>
      <c r="G487" s="6"/>
      <c r="H487" s="6"/>
    </row>
    <row r="488" spans="1:8" ht="18.75" customHeight="1">
      <c r="A488" s="10" t="s">
        <v>108</v>
      </c>
      <c r="B488" s="64" t="s">
        <v>7666</v>
      </c>
      <c r="C488" s="65"/>
      <c r="D488" s="6"/>
      <c r="E488" s="6"/>
      <c r="F488" s="6"/>
      <c r="G488" s="6"/>
      <c r="H488" s="6"/>
    </row>
    <row r="489" spans="1:8" ht="18.75" customHeight="1">
      <c r="A489" s="10" t="s">
        <v>109</v>
      </c>
      <c r="B489" s="64" t="s">
        <v>7667</v>
      </c>
      <c r="C489" s="65"/>
      <c r="D489" s="6"/>
      <c r="E489" s="6"/>
      <c r="F489" s="6"/>
      <c r="G489" s="6"/>
      <c r="H489" s="6"/>
    </row>
    <row r="490" spans="1:8" ht="18.75" customHeight="1">
      <c r="A490" s="10" t="s">
        <v>110</v>
      </c>
      <c r="B490" s="64" t="s">
        <v>7668</v>
      </c>
      <c r="C490" s="65"/>
      <c r="D490" s="6"/>
      <c r="E490" s="6"/>
      <c r="F490" s="6"/>
      <c r="G490" s="6"/>
      <c r="H490" s="6"/>
    </row>
    <row r="491" spans="1:8" ht="18.75" customHeight="1">
      <c r="A491" s="10" t="s">
        <v>128</v>
      </c>
      <c r="B491" s="62" t="s">
        <v>7669</v>
      </c>
      <c r="C491" s="63"/>
      <c r="D491" s="6"/>
      <c r="E491" s="6"/>
      <c r="F491" s="6"/>
      <c r="G491" s="6"/>
      <c r="H491" s="6"/>
    </row>
    <row r="492" spans="1:8" ht="18.75" customHeight="1" thickBot="1">
      <c r="A492" s="10"/>
      <c r="B492" s="66"/>
      <c r="C492" s="67"/>
      <c r="D492" s="6"/>
      <c r="E492" s="6"/>
      <c r="F492" s="6"/>
      <c r="G492" s="6"/>
      <c r="H492" s="6"/>
    </row>
    <row r="493" spans="1:8" ht="18.75" customHeight="1" thickBot="1">
      <c r="A493" s="11" t="s">
        <v>111</v>
      </c>
      <c r="B493" s="25"/>
      <c r="C493" s="7"/>
      <c r="D493" s="6"/>
      <c r="E493" s="6"/>
      <c r="F493" s="6"/>
      <c r="G493" s="6"/>
      <c r="H493" s="6"/>
    </row>
    <row r="494" spans="1:8" ht="18.75" customHeight="1">
      <c r="A494" s="10" t="s">
        <v>112</v>
      </c>
      <c r="B494" s="34" t="str">
        <f>_xlfn.LET(_xlpm.inp,$B$493,_xlpm.nInp,_xlfn.LET(_xlpm.raw,UPPER(TRIM($B$493)),_xlpm.clean,SUBSTITUTE(SUBSTITUTE(SUBSTITUTE(SUBSTITUTE(SUBSTITUTE(_xlpm.raw,"，",","),"、",","),"；",","),"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94" s="19"/>
      <c r="D494" s="6"/>
      <c r="E494" s="6"/>
      <c r="F494" s="6"/>
      <c r="G494" s="6"/>
      <c r="H494" s="6"/>
    </row>
    <row r="495" spans="1:8" ht="18.75" customHeight="1">
      <c r="A495" s="10" t="s">
        <v>113</v>
      </c>
      <c r="B495" s="35" t="str">
        <f>_xlfn.LET(_xlpm.inp,$B$493,_xlpm.nStd,_xlfn.LET(_xlpm.raw,UPPER(TRIM($G$485)),_xlpm.clean,SUBSTITUTE(SUBSTITUTE(SUBSTITUTE(SUBSTITUTE(SUBSTITUTE(_xlpm.raw,"，",","),"、",","),"；",","),"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95" s="18"/>
      <c r="D495" s="6"/>
      <c r="E495" s="6"/>
      <c r="F495" s="6"/>
      <c r="G495" s="6"/>
      <c r="H495" s="6"/>
    </row>
    <row r="496" spans="1:8" ht="18.75" customHeight="1">
      <c r="A496" s="37" t="s">
        <v>114</v>
      </c>
      <c r="B496" s="52" t="str">
        <f>_xlfn.LET(_xlpm.inp,$B$493,_xlpm.p,$H$485,IF(OR(LEN(TRIM(_xlpm.inp))=0,LEN(TRIM(_xlpm.p))=0,_xlpm.p=0),"",_xlpm.p))</f>
        <v/>
      </c>
      <c r="C496" s="53"/>
      <c r="D496" s="6"/>
      <c r="E496" s="6"/>
      <c r="F496" s="6"/>
      <c r="G496" s="6"/>
      <c r="H496" s="6"/>
    </row>
    <row r="497" spans="1:8" ht="18.75" customHeight="1" thickBot="1">
      <c r="A497" s="12"/>
      <c r="B497" s="54"/>
      <c r="C497" s="55"/>
      <c r="D497" s="6"/>
      <c r="E497" s="6"/>
      <c r="F497" s="6"/>
      <c r="G497" s="6"/>
      <c r="H497" s="6"/>
    </row>
    <row r="498" spans="1:8" ht="58.5" customHeight="1" thickTop="1" thickBot="1">
      <c r="A498" s="8" t="s">
        <v>6231</v>
      </c>
      <c r="B498" s="56" t="s">
        <v>7670</v>
      </c>
      <c r="C498" s="73"/>
      <c r="D498" s="6"/>
      <c r="E498" s="6"/>
      <c r="F498" s="6">
        <v>839</v>
      </c>
      <c r="G498" s="6" t="s">
        <v>26</v>
      </c>
      <c r="H498" s="6"/>
    </row>
    <row r="499" spans="1:8" ht="18.75" customHeight="1">
      <c r="A499" s="9"/>
      <c r="B499" s="74"/>
      <c r="C499" s="75"/>
      <c r="D499" s="6"/>
      <c r="E499" s="6"/>
      <c r="F499" s="6"/>
      <c r="G499" s="6"/>
      <c r="H499" s="6"/>
    </row>
    <row r="500" spans="1:8" ht="18.75" customHeight="1">
      <c r="A500" s="10" t="s">
        <v>107</v>
      </c>
      <c r="B500" s="64" t="s">
        <v>7671</v>
      </c>
      <c r="C500" s="65"/>
      <c r="D500" s="6"/>
      <c r="E500" s="6"/>
      <c r="F500" s="6"/>
      <c r="G500" s="6"/>
      <c r="H500" s="6"/>
    </row>
    <row r="501" spans="1:8" ht="18.75" customHeight="1">
      <c r="A501" s="10" t="s">
        <v>108</v>
      </c>
      <c r="B501" s="64" t="s">
        <v>7672</v>
      </c>
      <c r="C501" s="65"/>
      <c r="D501" s="6"/>
      <c r="E501" s="6"/>
      <c r="F501" s="6"/>
      <c r="G501" s="6"/>
      <c r="H501" s="6"/>
    </row>
    <row r="502" spans="1:8" ht="18.75" customHeight="1">
      <c r="A502" s="10" t="s">
        <v>109</v>
      </c>
      <c r="B502" s="64" t="s">
        <v>7673</v>
      </c>
      <c r="C502" s="65"/>
      <c r="D502" s="6"/>
      <c r="E502" s="6"/>
      <c r="F502" s="6"/>
      <c r="G502" s="6"/>
      <c r="H502" s="6"/>
    </row>
    <row r="503" spans="1:8" ht="18.75" customHeight="1">
      <c r="A503" s="10" t="s">
        <v>110</v>
      </c>
      <c r="B503" s="64" t="s">
        <v>7674</v>
      </c>
      <c r="C503" s="65"/>
      <c r="D503" s="6"/>
      <c r="E503" s="6"/>
      <c r="F503" s="6"/>
      <c r="G503" s="6"/>
      <c r="H503" s="6"/>
    </row>
    <row r="504" spans="1:8" ht="18.75" customHeight="1">
      <c r="A504" s="10"/>
      <c r="B504" s="62"/>
      <c r="C504" s="63"/>
      <c r="D504" s="6"/>
      <c r="E504" s="6"/>
      <c r="F504" s="6"/>
      <c r="G504" s="6"/>
      <c r="H504" s="6"/>
    </row>
    <row r="505" spans="1:8" ht="18.75" customHeight="1" thickBot="1">
      <c r="A505" s="10"/>
      <c r="B505" s="66"/>
      <c r="C505" s="67"/>
      <c r="D505" s="6"/>
      <c r="E505" s="6"/>
      <c r="F505" s="6"/>
      <c r="G505" s="6"/>
      <c r="H505" s="6"/>
    </row>
    <row r="506" spans="1:8" ht="18.75" customHeight="1" thickBot="1">
      <c r="A506" s="11" t="s">
        <v>111</v>
      </c>
      <c r="B506" s="25"/>
      <c r="C506" s="7"/>
      <c r="D506" s="6"/>
      <c r="E506" s="6"/>
      <c r="F506" s="6"/>
      <c r="G506" s="6"/>
      <c r="H506" s="6"/>
    </row>
    <row r="507" spans="1:8" ht="18.75" customHeight="1">
      <c r="A507" s="10" t="s">
        <v>112</v>
      </c>
      <c r="B507" s="34" t="str">
        <f>_xlfn.LET(_xlpm.inp,$B$506,_xlpm.nInp,_xlfn.LET(_xlpm.raw,UPPER(TRIM($B$506)),_xlpm.clean,SUBSTITUTE(SUBSTITUTE(SUBSTITUTE(SUBSTITUTE(SUBSTITUTE(_xlpm.raw,"，",","),"、",","),"；",","),"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07" s="19"/>
      <c r="D507" s="6"/>
      <c r="E507" s="6"/>
      <c r="F507" s="6"/>
      <c r="G507" s="6"/>
      <c r="H507" s="6"/>
    </row>
    <row r="508" spans="1:8" ht="18.75" customHeight="1">
      <c r="A508" s="10" t="s">
        <v>113</v>
      </c>
      <c r="B508" s="35" t="str">
        <f>_xlfn.LET(_xlpm.inp,$B$506,_xlpm.nStd,_xlfn.LET(_xlpm.raw,UPPER(TRIM($G$498)),_xlpm.clean,SUBSTITUTE(SUBSTITUTE(SUBSTITUTE(SUBSTITUTE(SUBSTITUTE(_xlpm.raw,"，",","),"、",","),"；",","),"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08" s="18"/>
      <c r="D508" s="6"/>
      <c r="E508" s="6"/>
      <c r="F508" s="6"/>
      <c r="G508" s="6"/>
      <c r="H508" s="6"/>
    </row>
    <row r="509" spans="1:8" ht="18.75" customHeight="1">
      <c r="A509" s="37" t="s">
        <v>114</v>
      </c>
      <c r="B509" s="52" t="str">
        <f>_xlfn.LET(_xlpm.inp,$B$506,_xlpm.p,$H$498,IF(OR(LEN(TRIM(_xlpm.inp))=0,LEN(TRIM(_xlpm.p))=0,_xlpm.p=0),"",_xlpm.p))</f>
        <v/>
      </c>
      <c r="C509" s="53"/>
      <c r="D509" s="6"/>
      <c r="E509" s="6"/>
      <c r="F509" s="6"/>
      <c r="G509" s="6"/>
      <c r="H509" s="6"/>
    </row>
    <row r="510" spans="1:8" ht="18.75" customHeight="1" thickBot="1">
      <c r="A510" s="12"/>
      <c r="B510" s="54"/>
      <c r="C510" s="55"/>
      <c r="D510" s="6"/>
      <c r="E510" s="6"/>
      <c r="F510" s="6"/>
      <c r="G510" s="6"/>
      <c r="H510" s="6"/>
    </row>
    <row r="511" spans="1:8" ht="58.5" customHeight="1" thickTop="1" thickBot="1">
      <c r="A511" s="8" t="s">
        <v>6232</v>
      </c>
      <c r="B511" s="56" t="s">
        <v>7675</v>
      </c>
      <c r="C511" s="73"/>
      <c r="D511" s="6"/>
      <c r="E511" s="6"/>
      <c r="F511" s="6">
        <v>840</v>
      </c>
      <c r="G511" s="6" t="s">
        <v>27</v>
      </c>
      <c r="H511" s="6"/>
    </row>
    <row r="512" spans="1:8" ht="18.75" customHeight="1">
      <c r="A512" s="9"/>
      <c r="B512" s="74"/>
      <c r="C512" s="75"/>
      <c r="D512" s="6"/>
      <c r="E512" s="6"/>
      <c r="F512" s="6"/>
      <c r="G512" s="6"/>
      <c r="H512" s="6"/>
    </row>
    <row r="513" spans="1:8" ht="18.75" customHeight="1">
      <c r="A513" s="10" t="s">
        <v>107</v>
      </c>
      <c r="B513" s="64" t="s">
        <v>7676</v>
      </c>
      <c r="C513" s="65"/>
      <c r="D513" s="6"/>
      <c r="E513" s="6"/>
      <c r="F513" s="6"/>
      <c r="G513" s="6"/>
      <c r="H513" s="6"/>
    </row>
    <row r="514" spans="1:8" ht="18.75" customHeight="1">
      <c r="A514" s="10" t="s">
        <v>108</v>
      </c>
      <c r="B514" s="64" t="s">
        <v>7677</v>
      </c>
      <c r="C514" s="65"/>
      <c r="D514" s="6"/>
      <c r="E514" s="6"/>
      <c r="F514" s="6"/>
      <c r="G514" s="6"/>
      <c r="H514" s="6"/>
    </row>
    <row r="515" spans="1:8" ht="18.75" customHeight="1">
      <c r="A515" s="10" t="s">
        <v>109</v>
      </c>
      <c r="B515" s="64" t="s">
        <v>7678</v>
      </c>
      <c r="C515" s="65"/>
      <c r="D515" s="6"/>
      <c r="E515" s="6"/>
      <c r="F515" s="6"/>
      <c r="G515" s="6"/>
      <c r="H515" s="6"/>
    </row>
    <row r="516" spans="1:8" ht="18.75" customHeight="1">
      <c r="A516" s="10" t="s">
        <v>110</v>
      </c>
      <c r="B516" s="64" t="s">
        <v>7679</v>
      </c>
      <c r="C516" s="65"/>
      <c r="D516" s="6"/>
      <c r="E516" s="6"/>
      <c r="F516" s="6"/>
      <c r="G516" s="6"/>
      <c r="H516" s="6"/>
    </row>
    <row r="517" spans="1:8" ht="18.75" customHeight="1">
      <c r="A517" s="10"/>
      <c r="B517" s="62"/>
      <c r="C517" s="63"/>
      <c r="D517" s="6"/>
      <c r="E517" s="6"/>
      <c r="F517" s="6"/>
      <c r="G517" s="6"/>
      <c r="H517" s="6"/>
    </row>
    <row r="518" spans="1:8" ht="18.75" customHeight="1" thickBot="1">
      <c r="A518" s="10"/>
      <c r="B518" s="66"/>
      <c r="C518" s="67"/>
      <c r="D518" s="6"/>
      <c r="E518" s="6"/>
      <c r="F518" s="6"/>
      <c r="G518" s="6"/>
      <c r="H518" s="6"/>
    </row>
    <row r="519" spans="1:8" ht="18.75" customHeight="1" thickBot="1">
      <c r="A519" s="11" t="s">
        <v>111</v>
      </c>
      <c r="B519" s="25"/>
      <c r="C519" s="7"/>
      <c r="D519" s="6"/>
      <c r="E519" s="6"/>
      <c r="F519" s="6"/>
      <c r="G519" s="6"/>
      <c r="H519" s="6"/>
    </row>
    <row r="520" spans="1:8" ht="18.75" customHeight="1">
      <c r="A520" s="10" t="s">
        <v>112</v>
      </c>
      <c r="B520" s="34" t="str">
        <f>_xlfn.LET(_xlpm.inp,$B$519,_xlpm.nInp,_xlfn.LET(_xlpm.raw,UPPER(TRIM($B$519)),_xlpm.clean,SUBSTITUTE(SUBSTITUTE(SUBSTITUTE(SUBSTITUTE(SUBSTITUTE(_xlpm.raw,"，",","),"、",","),"；",","),"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0" s="19"/>
      <c r="D520" s="6"/>
      <c r="E520" s="6"/>
      <c r="F520" s="6"/>
      <c r="G520" s="6"/>
      <c r="H520" s="6"/>
    </row>
    <row r="521" spans="1:8" ht="18.75" customHeight="1">
      <c r="A521" s="10" t="s">
        <v>113</v>
      </c>
      <c r="B521" s="35" t="str">
        <f>_xlfn.LET(_xlpm.inp,$B$519,_xlpm.nStd,_xlfn.LET(_xlpm.raw,UPPER(TRIM($G$511)),_xlpm.clean,SUBSTITUTE(SUBSTITUTE(SUBSTITUTE(SUBSTITUTE(SUBSTITUTE(_xlpm.raw,"，",","),"、",","),"；",","),"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21" s="18"/>
      <c r="D521" s="6"/>
      <c r="E521" s="6"/>
      <c r="F521" s="6"/>
      <c r="G521" s="6"/>
      <c r="H521" s="6"/>
    </row>
    <row r="522" spans="1:8" ht="18.75" customHeight="1">
      <c r="A522" s="37" t="s">
        <v>114</v>
      </c>
      <c r="B522" s="52" t="str">
        <f>_xlfn.LET(_xlpm.inp,$B$519,_xlpm.p,$H$511,IF(OR(LEN(TRIM(_xlpm.inp))=0,LEN(TRIM(_xlpm.p))=0,_xlpm.p=0),"",_xlpm.p))</f>
        <v/>
      </c>
      <c r="C522" s="53"/>
      <c r="D522" s="6"/>
      <c r="E522" s="6"/>
      <c r="F522" s="6"/>
      <c r="G522" s="6"/>
      <c r="H522" s="6"/>
    </row>
    <row r="523" spans="1:8" ht="18.75" customHeight="1" thickBot="1">
      <c r="A523" s="12"/>
      <c r="B523" s="54"/>
      <c r="C523" s="55"/>
      <c r="D523" s="6"/>
      <c r="E523" s="6"/>
      <c r="F523" s="6"/>
      <c r="G523" s="6"/>
      <c r="H523" s="6"/>
    </row>
    <row r="524" spans="1:8" ht="58.5" customHeight="1" thickTop="1" thickBot="1">
      <c r="A524" s="8" t="s">
        <v>6233</v>
      </c>
      <c r="B524" s="56" t="s">
        <v>7680</v>
      </c>
      <c r="C524" s="73"/>
      <c r="D524" s="6"/>
      <c r="E524" s="6"/>
      <c r="F524" s="6">
        <v>841</v>
      </c>
      <c r="G524" s="6" t="s">
        <v>18</v>
      </c>
      <c r="H524" s="6" t="s">
        <v>7828</v>
      </c>
    </row>
    <row r="525" spans="1:8" ht="18.75" customHeight="1">
      <c r="A525" s="9"/>
      <c r="B525" s="74"/>
      <c r="C525" s="75"/>
      <c r="D525" s="6"/>
      <c r="E525" s="6"/>
      <c r="F525" s="6"/>
      <c r="G525" s="6"/>
      <c r="H525" s="6"/>
    </row>
    <row r="526" spans="1:8" ht="18.75" customHeight="1">
      <c r="A526" s="10" t="s">
        <v>107</v>
      </c>
      <c r="B526" s="64" t="s">
        <v>7681</v>
      </c>
      <c r="C526" s="65"/>
      <c r="D526" s="6"/>
      <c r="E526" s="6"/>
      <c r="F526" s="6"/>
      <c r="G526" s="6"/>
      <c r="H526" s="6"/>
    </row>
    <row r="527" spans="1:8" ht="18.75" customHeight="1">
      <c r="A527" s="10" t="s">
        <v>108</v>
      </c>
      <c r="B527" s="64" t="s">
        <v>7682</v>
      </c>
      <c r="C527" s="65"/>
      <c r="D527" s="6"/>
      <c r="E527" s="6"/>
      <c r="F527" s="6"/>
      <c r="G527" s="6"/>
      <c r="H527" s="6"/>
    </row>
    <row r="528" spans="1:8" ht="18.75" customHeight="1">
      <c r="A528" s="10" t="s">
        <v>109</v>
      </c>
      <c r="B528" s="64" t="s">
        <v>7683</v>
      </c>
      <c r="C528" s="65"/>
      <c r="D528" s="6"/>
      <c r="E528" s="6"/>
      <c r="F528" s="6"/>
      <c r="G528" s="6"/>
      <c r="H528" s="6"/>
    </row>
    <row r="529" spans="1:8" ht="18.75" customHeight="1">
      <c r="A529" s="10" t="s">
        <v>110</v>
      </c>
      <c r="B529" s="64" t="s">
        <v>7684</v>
      </c>
      <c r="C529" s="65"/>
      <c r="D529" s="6"/>
      <c r="E529" s="6"/>
      <c r="F529" s="6"/>
      <c r="G529" s="6"/>
      <c r="H529" s="6"/>
    </row>
    <row r="530" spans="1:8" ht="18.75" customHeight="1">
      <c r="A530" s="10"/>
      <c r="B530" s="62"/>
      <c r="C530" s="63"/>
      <c r="D530" s="6"/>
      <c r="E530" s="6"/>
      <c r="F530" s="6"/>
      <c r="G530" s="6"/>
      <c r="H530" s="6"/>
    </row>
    <row r="531" spans="1:8" ht="18.75" customHeight="1" thickBot="1">
      <c r="A531" s="10"/>
      <c r="B531" s="66"/>
      <c r="C531" s="67"/>
      <c r="D531" s="6"/>
      <c r="E531" s="6"/>
      <c r="F531" s="6"/>
      <c r="G531" s="6"/>
      <c r="H531" s="6"/>
    </row>
    <row r="532" spans="1:8" ht="18.75" customHeight="1" thickBot="1">
      <c r="A532" s="11" t="s">
        <v>111</v>
      </c>
      <c r="B532" s="25"/>
      <c r="C532" s="7"/>
      <c r="D532" s="6"/>
      <c r="E532" s="6"/>
      <c r="F532" s="6"/>
      <c r="G532" s="6"/>
      <c r="H532" s="6"/>
    </row>
    <row r="533" spans="1:8" ht="18.75" customHeight="1">
      <c r="A533" s="10" t="s">
        <v>112</v>
      </c>
      <c r="B533" s="34" t="str">
        <f>_xlfn.LET(_xlpm.inp,$B$532,_xlpm.nInp,_xlfn.LET(_xlpm.raw,UPPER(TRIM($B$532)),_xlpm.clean,SUBSTITUTE(SUBSTITUTE(SUBSTITUTE(SUBSTITUTE(SUBSTITUTE(_xlpm.raw,"，",","),"、",","),"；",","),"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33" s="19"/>
      <c r="D533" s="6"/>
      <c r="E533" s="6"/>
      <c r="F533" s="6"/>
      <c r="G533" s="6"/>
      <c r="H533" s="6"/>
    </row>
    <row r="534" spans="1:8" ht="18.75" customHeight="1">
      <c r="A534" s="10" t="s">
        <v>113</v>
      </c>
      <c r="B534" s="35" t="str">
        <f>_xlfn.LET(_xlpm.inp,$B$532,_xlpm.nStd,_xlfn.LET(_xlpm.raw,UPPER(TRIM($G$524)),_xlpm.clean,SUBSTITUTE(SUBSTITUTE(SUBSTITUTE(SUBSTITUTE(SUBSTITUTE(_xlpm.raw,"，",","),"、",","),"；",","),"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4" s="18"/>
      <c r="D534" s="6"/>
      <c r="E534" s="6"/>
      <c r="F534" s="6"/>
      <c r="G534" s="6"/>
      <c r="H534" s="6"/>
    </row>
    <row r="535" spans="1:8" ht="18.75" customHeight="1">
      <c r="A535" s="37" t="s">
        <v>114</v>
      </c>
      <c r="B535" s="52" t="str">
        <f>_xlfn.LET(_xlpm.inp,$B$532,_xlpm.p,$H$524,IF(OR(LEN(TRIM(_xlpm.inp))=0,LEN(TRIM(_xlpm.p))=0,_xlpm.p=0),"",_xlpm.p))</f>
        <v/>
      </c>
      <c r="C535" s="53"/>
      <c r="D535" s="6"/>
      <c r="E535" s="6"/>
      <c r="F535" s="6"/>
      <c r="G535" s="6"/>
      <c r="H535" s="6"/>
    </row>
    <row r="536" spans="1:8" ht="18.75" customHeight="1" thickBot="1">
      <c r="A536" s="12"/>
      <c r="B536" s="54"/>
      <c r="C536" s="55"/>
      <c r="D536" s="6"/>
      <c r="E536" s="6"/>
      <c r="F536" s="6"/>
      <c r="G536" s="6"/>
      <c r="H536" s="6"/>
    </row>
    <row r="537" spans="1:8" ht="58.5" customHeight="1" thickTop="1" thickBot="1">
      <c r="A537" s="8" t="s">
        <v>6234</v>
      </c>
      <c r="B537" s="56" t="s">
        <v>7685</v>
      </c>
      <c r="C537" s="73"/>
      <c r="D537" s="6"/>
      <c r="E537" s="6"/>
      <c r="F537" s="6">
        <v>842</v>
      </c>
      <c r="G537" s="6" t="s">
        <v>28</v>
      </c>
      <c r="H537" s="6"/>
    </row>
    <row r="538" spans="1:8" ht="18.75" customHeight="1">
      <c r="A538" s="9"/>
      <c r="B538" s="74"/>
      <c r="C538" s="75"/>
      <c r="D538" s="6"/>
      <c r="E538" s="6"/>
      <c r="F538" s="6"/>
      <c r="G538" s="6"/>
      <c r="H538" s="6"/>
    </row>
    <row r="539" spans="1:8" ht="18.75" customHeight="1">
      <c r="A539" s="10" t="s">
        <v>107</v>
      </c>
      <c r="B539" s="64" t="s">
        <v>7686</v>
      </c>
      <c r="C539" s="65"/>
      <c r="D539" s="6"/>
      <c r="E539" s="6"/>
      <c r="F539" s="6"/>
      <c r="G539" s="6"/>
      <c r="H539" s="6"/>
    </row>
    <row r="540" spans="1:8" ht="18.75" customHeight="1">
      <c r="A540" s="10" t="s">
        <v>108</v>
      </c>
      <c r="B540" s="64" t="s">
        <v>7687</v>
      </c>
      <c r="C540" s="65"/>
      <c r="D540" s="6"/>
      <c r="E540" s="6"/>
      <c r="F540" s="6"/>
      <c r="G540" s="6"/>
      <c r="H540" s="6"/>
    </row>
    <row r="541" spans="1:8" ht="18.75" customHeight="1">
      <c r="A541" s="10" t="s">
        <v>109</v>
      </c>
      <c r="B541" s="64" t="s">
        <v>7688</v>
      </c>
      <c r="C541" s="65"/>
      <c r="D541" s="6"/>
      <c r="E541" s="6"/>
      <c r="F541" s="6"/>
      <c r="G541" s="6"/>
      <c r="H541" s="6"/>
    </row>
    <row r="542" spans="1:8" ht="18.75" customHeight="1">
      <c r="A542" s="10" t="s">
        <v>110</v>
      </c>
      <c r="B542" s="64" t="s">
        <v>7689</v>
      </c>
      <c r="C542" s="65"/>
      <c r="D542" s="6"/>
      <c r="E542" s="6"/>
      <c r="F542" s="6"/>
      <c r="G542" s="6"/>
      <c r="H542" s="6"/>
    </row>
    <row r="543" spans="1:8" ht="18.75" customHeight="1">
      <c r="A543" s="10"/>
      <c r="B543" s="62"/>
      <c r="C543" s="63"/>
      <c r="D543" s="6"/>
      <c r="E543" s="6"/>
      <c r="F543" s="6"/>
      <c r="G543" s="6"/>
      <c r="H543" s="6"/>
    </row>
    <row r="544" spans="1:8" ht="18.75" customHeight="1" thickBot="1">
      <c r="A544" s="10"/>
      <c r="B544" s="66"/>
      <c r="C544" s="67"/>
      <c r="D544" s="6"/>
      <c r="E544" s="6"/>
      <c r="F544" s="6"/>
      <c r="G544" s="6"/>
      <c r="H544" s="6"/>
    </row>
    <row r="545" spans="1:8" ht="18.75" customHeight="1" thickBot="1">
      <c r="A545" s="11" t="s">
        <v>111</v>
      </c>
      <c r="B545" s="25"/>
      <c r="C545" s="7"/>
      <c r="D545" s="6"/>
      <c r="E545" s="6"/>
      <c r="F545" s="6"/>
      <c r="G545" s="6"/>
      <c r="H545" s="6"/>
    </row>
    <row r="546" spans="1:8" ht="18.75" customHeight="1">
      <c r="A546" s="10" t="s">
        <v>112</v>
      </c>
      <c r="B546" s="34" t="str">
        <f>_xlfn.LET(_xlpm.inp,$B$545,_xlpm.nInp,_xlfn.LET(_xlpm.raw,UPPER(TRIM($B$545)),_xlpm.clean,SUBSTITUTE(SUBSTITUTE(SUBSTITUTE(SUBSTITUTE(SUBSTITUTE(_xlpm.raw,"，",","),"、",","),"；",","),"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46" s="19"/>
      <c r="D546" s="6"/>
      <c r="E546" s="6"/>
      <c r="F546" s="6"/>
      <c r="G546" s="6"/>
      <c r="H546" s="6"/>
    </row>
    <row r="547" spans="1:8" ht="18.75" customHeight="1">
      <c r="A547" s="10" t="s">
        <v>113</v>
      </c>
      <c r="B547" s="35" t="str">
        <f>_xlfn.LET(_xlpm.inp,$B$545,_xlpm.nStd,_xlfn.LET(_xlpm.raw,UPPER(TRIM($G$537)),_xlpm.clean,SUBSTITUTE(SUBSTITUTE(SUBSTITUTE(SUBSTITUTE(SUBSTITUTE(_xlpm.raw,"，",","),"、",","),"；",","),"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47" s="18"/>
      <c r="D547" s="6"/>
      <c r="E547" s="6"/>
      <c r="F547" s="6"/>
      <c r="G547" s="6"/>
      <c r="H547" s="6"/>
    </row>
    <row r="548" spans="1:8" ht="18.75" customHeight="1">
      <c r="A548" s="37" t="s">
        <v>114</v>
      </c>
      <c r="B548" s="52" t="str">
        <f>_xlfn.LET(_xlpm.inp,$B$545,_xlpm.p,$H$537,IF(OR(LEN(TRIM(_xlpm.inp))=0,LEN(TRIM(_xlpm.p))=0,_xlpm.p=0),"",_xlpm.p))</f>
        <v/>
      </c>
      <c r="C548" s="53"/>
      <c r="D548" s="6"/>
      <c r="E548" s="6"/>
      <c r="F548" s="6"/>
      <c r="G548" s="6"/>
      <c r="H548" s="6"/>
    </row>
    <row r="549" spans="1:8" ht="18.75" customHeight="1" thickBot="1">
      <c r="A549" s="12"/>
      <c r="B549" s="54"/>
      <c r="C549" s="55"/>
      <c r="D549" s="6"/>
      <c r="E549" s="6"/>
      <c r="F549" s="6"/>
      <c r="G549" s="6"/>
      <c r="H549" s="6"/>
    </row>
    <row r="550" spans="1:8" ht="58.5" customHeight="1" thickTop="1" thickBot="1">
      <c r="A550" s="8" t="s">
        <v>6235</v>
      </c>
      <c r="B550" s="56" t="s">
        <v>7690</v>
      </c>
      <c r="C550" s="73"/>
      <c r="D550" s="6"/>
      <c r="E550" s="6"/>
      <c r="F550" s="6">
        <v>843</v>
      </c>
      <c r="G550" s="6" t="s">
        <v>61</v>
      </c>
      <c r="H550" s="6"/>
    </row>
    <row r="551" spans="1:8" ht="18.75" customHeight="1">
      <c r="A551" s="9"/>
      <c r="B551" s="74"/>
      <c r="C551" s="75"/>
      <c r="D551" s="6"/>
      <c r="E551" s="6"/>
      <c r="F551" s="6"/>
      <c r="G551" s="6"/>
      <c r="H551" s="6"/>
    </row>
    <row r="552" spans="1:8" ht="18.75" customHeight="1">
      <c r="A552" s="10" t="s">
        <v>107</v>
      </c>
      <c r="B552" s="64" t="s">
        <v>7691</v>
      </c>
      <c r="C552" s="65"/>
      <c r="D552" s="6"/>
      <c r="E552" s="6"/>
      <c r="F552" s="6"/>
      <c r="G552" s="6"/>
      <c r="H552" s="6"/>
    </row>
    <row r="553" spans="1:8" ht="18.75" customHeight="1">
      <c r="A553" s="10" t="s">
        <v>108</v>
      </c>
      <c r="B553" s="64" t="s">
        <v>7692</v>
      </c>
      <c r="C553" s="65"/>
      <c r="D553" s="6"/>
      <c r="E553" s="6"/>
      <c r="F553" s="6"/>
      <c r="G553" s="6"/>
      <c r="H553" s="6"/>
    </row>
    <row r="554" spans="1:8" ht="18.75" customHeight="1">
      <c r="A554" s="10" t="s">
        <v>109</v>
      </c>
      <c r="B554" s="64" t="s">
        <v>7693</v>
      </c>
      <c r="C554" s="65"/>
      <c r="D554" s="6"/>
      <c r="E554" s="6"/>
      <c r="F554" s="6"/>
      <c r="G554" s="6"/>
      <c r="H554" s="6"/>
    </row>
    <row r="555" spans="1:8" ht="18.75" customHeight="1">
      <c r="A555" s="10" t="s">
        <v>110</v>
      </c>
      <c r="B555" s="64" t="s">
        <v>7694</v>
      </c>
      <c r="C555" s="65"/>
      <c r="D555" s="6"/>
      <c r="E555" s="6"/>
      <c r="F555" s="6"/>
      <c r="G555" s="6"/>
      <c r="H555" s="6"/>
    </row>
    <row r="556" spans="1:8" ht="18.75" customHeight="1">
      <c r="A556" s="10" t="s">
        <v>826</v>
      </c>
      <c r="B556" s="62" t="s">
        <v>6375</v>
      </c>
      <c r="C556" s="63"/>
      <c r="D556" s="6"/>
      <c r="E556" s="6"/>
      <c r="F556" s="6"/>
      <c r="G556" s="6"/>
      <c r="H556" s="6"/>
    </row>
    <row r="557" spans="1:8" ht="18.75" customHeight="1" thickBot="1">
      <c r="A557" s="10"/>
      <c r="B557" s="66"/>
      <c r="C557" s="67"/>
      <c r="D557" s="6"/>
      <c r="E557" s="6"/>
      <c r="F557" s="6"/>
      <c r="G557" s="6"/>
      <c r="H557" s="6"/>
    </row>
    <row r="558" spans="1:8" ht="18.75" customHeight="1" thickBot="1">
      <c r="A558" s="11" t="s">
        <v>111</v>
      </c>
      <c r="B558" s="25"/>
      <c r="C558" s="7"/>
      <c r="D558" s="6"/>
      <c r="E558" s="6"/>
      <c r="F558" s="6"/>
      <c r="G558" s="6"/>
      <c r="H558" s="6"/>
    </row>
    <row r="559" spans="1:8" ht="18.75" customHeight="1">
      <c r="A559" s="10" t="s">
        <v>112</v>
      </c>
      <c r="B559" s="34" t="str">
        <f>_xlfn.LET(_xlpm.inp,$B$558,_xlpm.nInp,_xlfn.LET(_xlpm.raw,UPPER(TRIM($B$558)),_xlpm.clean,SUBSTITUTE(SUBSTITUTE(SUBSTITUTE(SUBSTITUTE(SUBSTITUTE(_xlpm.raw,"，",","),"、",","),"；",","),"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59" s="19"/>
      <c r="D559" s="6"/>
      <c r="E559" s="6"/>
      <c r="F559" s="6"/>
      <c r="G559" s="6"/>
      <c r="H559" s="6"/>
    </row>
    <row r="560" spans="1:8" ht="18.75" customHeight="1">
      <c r="A560" s="10" t="s">
        <v>113</v>
      </c>
      <c r="B560" s="35" t="str">
        <f>_xlfn.LET(_xlpm.inp,$B$558,_xlpm.nStd,_xlfn.LET(_xlpm.raw,UPPER(TRIM($G$550)),_xlpm.clean,SUBSTITUTE(SUBSTITUTE(SUBSTITUTE(SUBSTITUTE(SUBSTITUTE(_xlpm.raw,"，",","),"、",","),"；",","),"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60" s="18"/>
      <c r="D560" s="6"/>
      <c r="E560" s="6"/>
      <c r="F560" s="6"/>
      <c r="G560" s="6"/>
      <c r="H560" s="6"/>
    </row>
    <row r="561" spans="1:8" ht="18.75" customHeight="1">
      <c r="A561" s="37" t="s">
        <v>114</v>
      </c>
      <c r="B561" s="52" t="str">
        <f>_xlfn.LET(_xlpm.inp,$B$558,_xlpm.p,$H$550,IF(OR(LEN(TRIM(_xlpm.inp))=0,LEN(TRIM(_xlpm.p))=0,_xlpm.p=0),"",_xlpm.p))</f>
        <v/>
      </c>
      <c r="C561" s="53"/>
      <c r="D561" s="6"/>
      <c r="E561" s="6"/>
      <c r="F561" s="6"/>
      <c r="G561" s="6"/>
      <c r="H561" s="6"/>
    </row>
    <row r="562" spans="1:8" ht="18.75" customHeight="1" thickBot="1">
      <c r="A562" s="12"/>
      <c r="B562" s="54"/>
      <c r="C562" s="55"/>
      <c r="D562" s="6"/>
      <c r="E562" s="6"/>
      <c r="F562" s="6"/>
      <c r="G562" s="6"/>
      <c r="H562" s="6"/>
    </row>
    <row r="563" spans="1:8" ht="58.5" customHeight="1" thickTop="1" thickBot="1">
      <c r="A563" s="8" t="s">
        <v>6236</v>
      </c>
      <c r="B563" s="56" t="s">
        <v>7695</v>
      </c>
      <c r="C563" s="73"/>
      <c r="D563" s="6"/>
      <c r="E563" s="6"/>
      <c r="F563" s="6">
        <v>844</v>
      </c>
      <c r="G563" s="6" t="s">
        <v>28</v>
      </c>
      <c r="H563" s="6"/>
    </row>
    <row r="564" spans="1:8" ht="18.75" customHeight="1">
      <c r="A564" s="9"/>
      <c r="B564" s="74"/>
      <c r="C564" s="75"/>
      <c r="D564" s="6"/>
      <c r="E564" s="6"/>
      <c r="F564" s="6"/>
      <c r="G564" s="6"/>
      <c r="H564" s="6"/>
    </row>
    <row r="565" spans="1:8" ht="18.75" customHeight="1">
      <c r="A565" s="10" t="s">
        <v>107</v>
      </c>
      <c r="B565" s="64" t="s">
        <v>7696</v>
      </c>
      <c r="C565" s="65"/>
      <c r="D565" s="6"/>
      <c r="E565" s="6"/>
      <c r="F565" s="6"/>
      <c r="G565" s="6"/>
      <c r="H565" s="6"/>
    </row>
    <row r="566" spans="1:8" ht="18.75" customHeight="1">
      <c r="A566" s="10" t="s">
        <v>108</v>
      </c>
      <c r="B566" s="64" t="s">
        <v>7697</v>
      </c>
      <c r="C566" s="65"/>
      <c r="D566" s="6"/>
      <c r="E566" s="6"/>
      <c r="F566" s="6"/>
      <c r="G566" s="6"/>
      <c r="H566" s="6"/>
    </row>
    <row r="567" spans="1:8" ht="18.75" customHeight="1">
      <c r="A567" s="10" t="s">
        <v>109</v>
      </c>
      <c r="B567" s="64" t="s">
        <v>7698</v>
      </c>
      <c r="C567" s="65"/>
      <c r="D567" s="6"/>
      <c r="E567" s="6"/>
      <c r="F567" s="6"/>
      <c r="G567" s="6"/>
      <c r="H567" s="6"/>
    </row>
    <row r="568" spans="1:8" ht="18.75" customHeight="1">
      <c r="A568" s="10" t="s">
        <v>110</v>
      </c>
      <c r="B568" s="64" t="s">
        <v>7699</v>
      </c>
      <c r="C568" s="65"/>
      <c r="D568" s="6"/>
      <c r="E568" s="6"/>
      <c r="F568" s="6"/>
      <c r="G568" s="6"/>
      <c r="H568" s="6"/>
    </row>
    <row r="569" spans="1:8" ht="18.75" customHeight="1">
      <c r="A569" s="10"/>
      <c r="B569" s="62"/>
      <c r="C569" s="63"/>
      <c r="D569" s="6"/>
      <c r="E569" s="6"/>
      <c r="F569" s="6"/>
      <c r="G569" s="6"/>
      <c r="H569" s="6"/>
    </row>
    <row r="570" spans="1:8" ht="18.75" customHeight="1" thickBot="1">
      <c r="A570" s="10"/>
      <c r="B570" s="66"/>
      <c r="C570" s="67"/>
      <c r="D570" s="6"/>
      <c r="E570" s="6"/>
      <c r="F570" s="6"/>
      <c r="G570" s="6"/>
      <c r="H570" s="6"/>
    </row>
    <row r="571" spans="1:8" ht="18.75" customHeight="1" thickBot="1">
      <c r="A571" s="11" t="s">
        <v>111</v>
      </c>
      <c r="B571" s="25"/>
      <c r="C571" s="7"/>
      <c r="D571" s="6"/>
      <c r="E571" s="6"/>
      <c r="F571" s="6"/>
      <c r="G571" s="6"/>
      <c r="H571" s="6"/>
    </row>
    <row r="572" spans="1:8" ht="18.75" customHeight="1">
      <c r="A572" s="10" t="s">
        <v>112</v>
      </c>
      <c r="B572" s="34" t="str">
        <f>_xlfn.LET(_xlpm.inp,$B$571,_xlpm.nInp,_xlfn.LET(_xlpm.raw,UPPER(TRIM($B$571)),_xlpm.clean,SUBSTITUTE(SUBSTITUTE(SUBSTITUTE(SUBSTITUTE(SUBSTITUTE(_xlpm.raw,"，",","),"、",","),"；",","),"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72" s="19"/>
      <c r="D572" s="6"/>
      <c r="E572" s="6"/>
      <c r="F572" s="6"/>
      <c r="G572" s="6"/>
      <c r="H572" s="6"/>
    </row>
    <row r="573" spans="1:8" ht="18.75" customHeight="1">
      <c r="A573" s="10" t="s">
        <v>113</v>
      </c>
      <c r="B573" s="35" t="str">
        <f>_xlfn.LET(_xlpm.inp,$B$571,_xlpm.nStd,_xlfn.LET(_xlpm.raw,UPPER(TRIM($G$563)),_xlpm.clean,SUBSTITUTE(SUBSTITUTE(SUBSTITUTE(SUBSTITUTE(SUBSTITUTE(_xlpm.raw,"，",","),"、",","),"；",","),"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73" s="18"/>
      <c r="D573" s="6"/>
      <c r="E573" s="6"/>
      <c r="F573" s="6"/>
      <c r="G573" s="6"/>
      <c r="H573" s="6"/>
    </row>
    <row r="574" spans="1:8" ht="18.75" customHeight="1">
      <c r="A574" s="37" t="s">
        <v>114</v>
      </c>
      <c r="B574" s="52" t="str">
        <f>_xlfn.LET(_xlpm.inp,$B$571,_xlpm.p,$H$563,IF(OR(LEN(TRIM(_xlpm.inp))=0,LEN(TRIM(_xlpm.p))=0,_xlpm.p=0),"",_xlpm.p))</f>
        <v/>
      </c>
      <c r="C574" s="53"/>
      <c r="D574" s="6"/>
      <c r="E574" s="6"/>
      <c r="F574" s="6"/>
      <c r="G574" s="6"/>
      <c r="H574" s="6"/>
    </row>
    <row r="575" spans="1:8" ht="18.75" customHeight="1" thickBot="1">
      <c r="A575" s="12"/>
      <c r="B575" s="54"/>
      <c r="C575" s="55"/>
      <c r="D575" s="6"/>
      <c r="E575" s="6"/>
      <c r="F575" s="6"/>
      <c r="G575" s="6"/>
      <c r="H575" s="6"/>
    </row>
    <row r="576" spans="1:8" ht="58.5" customHeight="1" thickTop="1" thickBot="1">
      <c r="A576" s="8" t="s">
        <v>6237</v>
      </c>
      <c r="B576" s="56" t="s">
        <v>7700</v>
      </c>
      <c r="C576" s="73"/>
      <c r="D576" s="6"/>
      <c r="E576" s="6"/>
      <c r="F576" s="6">
        <v>845</v>
      </c>
      <c r="G576" s="6" t="s">
        <v>28</v>
      </c>
      <c r="H576" s="6" t="s">
        <v>6377</v>
      </c>
    </row>
    <row r="577" spans="1:8" ht="18.75" customHeight="1">
      <c r="A577" s="9"/>
      <c r="B577" s="74"/>
      <c r="C577" s="75"/>
      <c r="D577" s="6"/>
      <c r="E577" s="6"/>
      <c r="F577" s="6"/>
      <c r="G577" s="6"/>
      <c r="H577" s="6"/>
    </row>
    <row r="578" spans="1:8" ht="18.75" customHeight="1">
      <c r="A578" s="10" t="s">
        <v>107</v>
      </c>
      <c r="B578" s="64" t="s">
        <v>7701</v>
      </c>
      <c r="C578" s="65"/>
      <c r="D578" s="6"/>
      <c r="E578" s="6"/>
      <c r="F578" s="6"/>
      <c r="G578" s="6"/>
      <c r="H578" s="6"/>
    </row>
    <row r="579" spans="1:8" ht="18.75" customHeight="1">
      <c r="A579" s="10" t="s">
        <v>108</v>
      </c>
      <c r="B579" s="64" t="s">
        <v>7702</v>
      </c>
      <c r="C579" s="65"/>
      <c r="D579" s="6"/>
      <c r="E579" s="6"/>
      <c r="F579" s="6"/>
      <c r="G579" s="6"/>
      <c r="H579" s="6"/>
    </row>
    <row r="580" spans="1:8" ht="18.75" customHeight="1">
      <c r="A580" s="10" t="s">
        <v>109</v>
      </c>
      <c r="B580" s="64" t="s">
        <v>7703</v>
      </c>
      <c r="C580" s="65"/>
      <c r="D580" s="6"/>
      <c r="E580" s="6"/>
      <c r="F580" s="6"/>
      <c r="G580" s="6"/>
      <c r="H580" s="6"/>
    </row>
    <row r="581" spans="1:8" ht="18.75" customHeight="1">
      <c r="A581" s="10" t="s">
        <v>110</v>
      </c>
      <c r="B581" s="64" t="s">
        <v>7704</v>
      </c>
      <c r="C581" s="65"/>
      <c r="D581" s="6"/>
      <c r="E581" s="6"/>
      <c r="F581" s="6"/>
      <c r="G581" s="6"/>
      <c r="H581" s="6"/>
    </row>
    <row r="582" spans="1:8" ht="18.75" customHeight="1">
      <c r="A582" s="10"/>
      <c r="B582" s="62"/>
      <c r="C582" s="63"/>
      <c r="D582" s="6"/>
      <c r="E582" s="6"/>
      <c r="F582" s="6"/>
      <c r="G582" s="6"/>
      <c r="H582" s="6"/>
    </row>
    <row r="583" spans="1:8" ht="18.75" customHeight="1" thickBot="1">
      <c r="A583" s="10"/>
      <c r="B583" s="66"/>
      <c r="C583" s="67"/>
      <c r="D583" s="6"/>
      <c r="E583" s="6"/>
      <c r="F583" s="6"/>
      <c r="G583" s="6"/>
      <c r="H583" s="6"/>
    </row>
    <row r="584" spans="1:8" ht="18.75" customHeight="1" thickBot="1">
      <c r="A584" s="11" t="s">
        <v>111</v>
      </c>
      <c r="B584" s="25"/>
      <c r="C584" s="7"/>
      <c r="D584" s="6"/>
      <c r="E584" s="6"/>
      <c r="F584" s="6"/>
      <c r="G584" s="6"/>
      <c r="H584" s="6"/>
    </row>
    <row r="585" spans="1:8" ht="18.75" customHeight="1">
      <c r="A585" s="10" t="s">
        <v>112</v>
      </c>
      <c r="B585" s="34" t="str">
        <f>_xlfn.LET(_xlpm.inp,$B$584,_xlpm.nInp,_xlfn.LET(_xlpm.raw,UPPER(TRIM($B$584)),_xlpm.clean,SUBSTITUTE(SUBSTITUTE(SUBSTITUTE(SUBSTITUTE(SUBSTITUTE(_xlpm.raw,"，",","),"、",","),"；",","),"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85" s="19"/>
      <c r="D585" s="6"/>
      <c r="E585" s="6"/>
      <c r="F585" s="6"/>
      <c r="G585" s="6"/>
      <c r="H585" s="6"/>
    </row>
    <row r="586" spans="1:8" ht="18.75" customHeight="1">
      <c r="A586" s="10" t="s">
        <v>113</v>
      </c>
      <c r="B586" s="35" t="str">
        <f>_xlfn.LET(_xlpm.inp,$B$584,_xlpm.nStd,_xlfn.LET(_xlpm.raw,UPPER(TRIM($G$576)),_xlpm.clean,SUBSTITUTE(SUBSTITUTE(SUBSTITUTE(SUBSTITUTE(SUBSTITUTE(_xlpm.raw,"，",","),"、",","),"；",","),"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86" s="18"/>
      <c r="D586" s="6"/>
      <c r="E586" s="6"/>
      <c r="F586" s="6"/>
      <c r="G586" s="6"/>
      <c r="H586" s="6"/>
    </row>
    <row r="587" spans="1:8" ht="18.75" customHeight="1">
      <c r="A587" s="37" t="s">
        <v>114</v>
      </c>
      <c r="B587" s="52" t="str">
        <f>_xlfn.LET(_xlpm.inp,$B$584,_xlpm.p,$H$576,IF(OR(LEN(TRIM(_xlpm.inp))=0,LEN(TRIM(_xlpm.p))=0,_xlpm.p=0),"",_xlpm.p))</f>
        <v/>
      </c>
      <c r="C587" s="53"/>
      <c r="D587" s="6"/>
      <c r="E587" s="6"/>
      <c r="F587" s="6"/>
      <c r="G587" s="6"/>
      <c r="H587" s="6"/>
    </row>
    <row r="588" spans="1:8" ht="18.75" customHeight="1" thickBot="1">
      <c r="A588" s="12"/>
      <c r="B588" s="54"/>
      <c r="C588" s="55"/>
      <c r="D588" s="6"/>
      <c r="E588" s="6"/>
      <c r="F588" s="6"/>
      <c r="G588" s="6"/>
      <c r="H588" s="6"/>
    </row>
    <row r="589" spans="1:8" ht="58.5" customHeight="1" thickTop="1" thickBot="1">
      <c r="A589" s="8" t="s">
        <v>6238</v>
      </c>
      <c r="B589" s="56" t="s">
        <v>6409</v>
      </c>
      <c r="C589" s="73"/>
      <c r="D589" s="6"/>
      <c r="E589" s="6"/>
      <c r="F589" s="6">
        <v>846</v>
      </c>
      <c r="G589" s="6" t="s">
        <v>28</v>
      </c>
      <c r="H589" s="6"/>
    </row>
    <row r="590" spans="1:8" ht="18.75" customHeight="1">
      <c r="A590" s="9"/>
      <c r="B590" s="74"/>
      <c r="C590" s="75"/>
      <c r="D590" s="6"/>
      <c r="E590" s="6"/>
      <c r="F590" s="6"/>
      <c r="G590" s="6"/>
      <c r="H590" s="6"/>
    </row>
    <row r="591" spans="1:8" ht="18.75" customHeight="1">
      <c r="A591" s="10" t="s">
        <v>107</v>
      </c>
      <c r="B591" s="64" t="s">
        <v>6410</v>
      </c>
      <c r="C591" s="65"/>
      <c r="D591" s="6"/>
      <c r="E591" s="6"/>
      <c r="F591" s="6"/>
      <c r="G591" s="6"/>
      <c r="H591" s="6"/>
    </row>
    <row r="592" spans="1:8" ht="18.75" customHeight="1">
      <c r="A592" s="10" t="s">
        <v>108</v>
      </c>
      <c r="B592" s="64" t="s">
        <v>6411</v>
      </c>
      <c r="C592" s="65"/>
      <c r="D592" s="6"/>
      <c r="E592" s="6"/>
      <c r="F592" s="6"/>
      <c r="G592" s="6"/>
      <c r="H592" s="6"/>
    </row>
    <row r="593" spans="1:8" ht="18.75" customHeight="1">
      <c r="A593" s="10" t="s">
        <v>109</v>
      </c>
      <c r="B593" s="64" t="s">
        <v>6412</v>
      </c>
      <c r="C593" s="65"/>
      <c r="D593" s="6"/>
      <c r="E593" s="6"/>
      <c r="F593" s="6"/>
      <c r="G593" s="6"/>
      <c r="H593" s="6"/>
    </row>
    <row r="594" spans="1:8" ht="18.75" customHeight="1">
      <c r="A594" s="10" t="s">
        <v>110</v>
      </c>
      <c r="B594" s="64" t="s">
        <v>6413</v>
      </c>
      <c r="C594" s="65"/>
      <c r="D594" s="6"/>
      <c r="E594" s="6"/>
      <c r="F594" s="6"/>
      <c r="G594" s="6"/>
      <c r="H594" s="6"/>
    </row>
    <row r="595" spans="1:8" ht="18.75" customHeight="1">
      <c r="A595" s="10"/>
      <c r="B595" s="62"/>
      <c r="C595" s="63"/>
      <c r="D595" s="6"/>
      <c r="E595" s="6"/>
      <c r="F595" s="6"/>
      <c r="G595" s="6"/>
      <c r="H595" s="6"/>
    </row>
    <row r="596" spans="1:8" ht="18.75" customHeight="1" thickBot="1">
      <c r="A596" s="10"/>
      <c r="B596" s="66"/>
      <c r="C596" s="67"/>
      <c r="D596" s="6"/>
      <c r="E596" s="6"/>
      <c r="F596" s="6"/>
      <c r="G596" s="6"/>
      <c r="H596" s="6"/>
    </row>
    <row r="597" spans="1:8" ht="18.75" customHeight="1" thickBot="1">
      <c r="A597" s="11" t="s">
        <v>111</v>
      </c>
      <c r="B597" s="25"/>
      <c r="C597" s="7"/>
      <c r="D597" s="6"/>
      <c r="E597" s="6"/>
      <c r="F597" s="6"/>
      <c r="G597" s="6"/>
      <c r="H597" s="6"/>
    </row>
    <row r="598" spans="1:8" ht="18.75" customHeight="1">
      <c r="A598" s="10" t="s">
        <v>112</v>
      </c>
      <c r="B598" s="34" t="str">
        <f>_xlfn.LET(_xlpm.inp,$B$597,_xlpm.nInp,_xlfn.LET(_xlpm.raw,UPPER(TRIM($B$597)),_xlpm.clean,SUBSTITUTE(SUBSTITUTE(SUBSTITUTE(SUBSTITUTE(SUBSTITUTE(_xlpm.raw,"，",","),"、",","),"；",","),"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98" s="19"/>
      <c r="D598" s="6"/>
      <c r="E598" s="6"/>
      <c r="F598" s="6"/>
      <c r="G598" s="6"/>
      <c r="H598" s="6"/>
    </row>
    <row r="599" spans="1:8" ht="18.75" customHeight="1">
      <c r="A599" s="10" t="s">
        <v>113</v>
      </c>
      <c r="B599" s="35" t="str">
        <f>_xlfn.LET(_xlpm.inp,$B$597,_xlpm.nStd,_xlfn.LET(_xlpm.raw,UPPER(TRIM($G$589)),_xlpm.clean,SUBSTITUTE(SUBSTITUTE(SUBSTITUTE(SUBSTITUTE(SUBSTITUTE(_xlpm.raw,"，",","),"、",","),"；",","),"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99" s="18"/>
      <c r="D599" s="6"/>
      <c r="E599" s="6"/>
      <c r="F599" s="6"/>
      <c r="G599" s="6"/>
      <c r="H599" s="6"/>
    </row>
    <row r="600" spans="1:8" ht="18.75" customHeight="1">
      <c r="A600" s="37" t="s">
        <v>114</v>
      </c>
      <c r="B600" s="52" t="str">
        <f>_xlfn.LET(_xlpm.inp,$B$597,_xlpm.p,$H$589,IF(OR(LEN(TRIM(_xlpm.inp))=0,LEN(TRIM(_xlpm.p))=0,_xlpm.p=0),"",_xlpm.p))</f>
        <v/>
      </c>
      <c r="C600" s="53"/>
      <c r="D600" s="6"/>
      <c r="E600" s="6"/>
      <c r="F600" s="6"/>
      <c r="G600" s="6"/>
      <c r="H600" s="6"/>
    </row>
    <row r="601" spans="1:8" ht="18.75" customHeight="1" thickBot="1">
      <c r="A601" s="12"/>
      <c r="B601" s="54"/>
      <c r="C601" s="55"/>
      <c r="D601" s="6"/>
      <c r="E601" s="6"/>
      <c r="F601" s="6"/>
      <c r="G601" s="6"/>
      <c r="H601" s="6"/>
    </row>
    <row r="602" spans="1:8" ht="58.5" customHeight="1" thickTop="1" thickBot="1">
      <c r="A602" s="8" t="s">
        <v>6239</v>
      </c>
      <c r="B602" s="56" t="s">
        <v>6414</v>
      </c>
      <c r="C602" s="73"/>
      <c r="D602" s="6"/>
      <c r="E602" s="6"/>
      <c r="F602" s="6">
        <v>847</v>
      </c>
      <c r="G602" s="6" t="s">
        <v>27</v>
      </c>
      <c r="H602" s="6" t="s">
        <v>6415</v>
      </c>
    </row>
    <row r="603" spans="1:8" ht="18.75" customHeight="1">
      <c r="A603" s="9"/>
      <c r="B603" s="74"/>
      <c r="C603" s="75"/>
      <c r="D603" s="6"/>
      <c r="E603" s="6"/>
      <c r="F603" s="6"/>
      <c r="G603" s="6"/>
      <c r="H603" s="6"/>
    </row>
    <row r="604" spans="1:8" ht="18.75" customHeight="1">
      <c r="A604" s="10" t="s">
        <v>107</v>
      </c>
      <c r="B604" s="64" t="s">
        <v>6416</v>
      </c>
      <c r="C604" s="65"/>
      <c r="D604" s="6"/>
      <c r="E604" s="6"/>
      <c r="F604" s="6"/>
      <c r="G604" s="6"/>
      <c r="H604" s="6"/>
    </row>
    <row r="605" spans="1:8" ht="18.75" customHeight="1">
      <c r="A605" s="10" t="s">
        <v>108</v>
      </c>
      <c r="B605" s="64" t="s">
        <v>6417</v>
      </c>
      <c r="C605" s="65"/>
      <c r="D605" s="6"/>
      <c r="E605" s="6"/>
      <c r="F605" s="6"/>
      <c r="G605" s="6"/>
      <c r="H605" s="6"/>
    </row>
    <row r="606" spans="1:8" ht="18.75" customHeight="1">
      <c r="A606" s="10" t="s">
        <v>109</v>
      </c>
      <c r="B606" s="64" t="s">
        <v>6418</v>
      </c>
      <c r="C606" s="65"/>
      <c r="D606" s="6"/>
      <c r="E606" s="6"/>
      <c r="F606" s="6"/>
      <c r="G606" s="6"/>
      <c r="H606" s="6"/>
    </row>
    <row r="607" spans="1:8" ht="18.75" customHeight="1">
      <c r="A607" s="10" t="s">
        <v>110</v>
      </c>
      <c r="B607" s="64" t="s">
        <v>6419</v>
      </c>
      <c r="C607" s="65"/>
      <c r="D607" s="6"/>
      <c r="E607" s="6"/>
      <c r="F607" s="6"/>
      <c r="G607" s="6"/>
      <c r="H607" s="6"/>
    </row>
    <row r="608" spans="1:8" ht="18.75" customHeight="1">
      <c r="A608" s="10"/>
      <c r="B608" s="62"/>
      <c r="C608" s="63"/>
      <c r="D608" s="6"/>
      <c r="E608" s="6"/>
      <c r="F608" s="6"/>
      <c r="G608" s="6"/>
      <c r="H608" s="6"/>
    </row>
    <row r="609" spans="1:8" ht="18.75" customHeight="1" thickBot="1">
      <c r="A609" s="10"/>
      <c r="B609" s="66"/>
      <c r="C609" s="67"/>
      <c r="D609" s="6"/>
      <c r="E609" s="6"/>
      <c r="F609" s="6"/>
      <c r="G609" s="6"/>
      <c r="H609" s="6"/>
    </row>
    <row r="610" spans="1:8" ht="18.75" customHeight="1" thickBot="1">
      <c r="A610" s="11" t="s">
        <v>111</v>
      </c>
      <c r="B610" s="25"/>
      <c r="C610" s="7"/>
      <c r="D610" s="6"/>
      <c r="E610" s="6"/>
      <c r="F610" s="6"/>
      <c r="G610" s="6"/>
      <c r="H610" s="6"/>
    </row>
    <row r="611" spans="1:8" ht="18.75" customHeight="1">
      <c r="A611" s="10" t="s">
        <v>112</v>
      </c>
      <c r="B611" s="34" t="str">
        <f>_xlfn.LET(_xlpm.inp,$B$610,_xlpm.nInp,_xlfn.LET(_xlpm.raw,UPPER(TRIM($B$610)),_xlpm.clean,SUBSTITUTE(SUBSTITUTE(SUBSTITUTE(SUBSTITUTE(SUBSTITUTE(_xlpm.raw,"，",","),"、",","),"；",","),"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11" s="19"/>
      <c r="D611" s="6"/>
      <c r="E611" s="6"/>
      <c r="F611" s="6"/>
      <c r="G611" s="6"/>
      <c r="H611" s="6"/>
    </row>
    <row r="612" spans="1:8" ht="18.75" customHeight="1">
      <c r="A612" s="10" t="s">
        <v>113</v>
      </c>
      <c r="B612" s="35" t="str">
        <f>_xlfn.LET(_xlpm.inp,$B$610,_xlpm.nStd,_xlfn.LET(_xlpm.raw,UPPER(TRIM($G$602)),_xlpm.clean,SUBSTITUTE(SUBSTITUTE(SUBSTITUTE(SUBSTITUTE(SUBSTITUTE(_xlpm.raw,"，",","),"、",","),"；",","),"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12" s="18"/>
      <c r="D612" s="6"/>
      <c r="E612" s="6"/>
      <c r="F612" s="6"/>
      <c r="G612" s="6"/>
      <c r="H612" s="6"/>
    </row>
    <row r="613" spans="1:8" ht="18.75" customHeight="1">
      <c r="A613" s="37" t="s">
        <v>114</v>
      </c>
      <c r="B613" s="52" t="str">
        <f>_xlfn.LET(_xlpm.inp,$B$610,_xlpm.p,$H$602,IF(OR(LEN(TRIM(_xlpm.inp))=0,LEN(TRIM(_xlpm.p))=0,_xlpm.p=0),"",_xlpm.p))</f>
        <v/>
      </c>
      <c r="C613" s="53"/>
      <c r="D613" s="6"/>
      <c r="E613" s="6"/>
      <c r="F613" s="6"/>
      <c r="G613" s="6"/>
      <c r="H613" s="6"/>
    </row>
    <row r="614" spans="1:8" ht="18.75" customHeight="1" thickBot="1">
      <c r="A614" s="12"/>
      <c r="B614" s="54"/>
      <c r="C614" s="55"/>
      <c r="D614" s="6"/>
      <c r="E614" s="6"/>
      <c r="F614" s="6"/>
      <c r="G614" s="6"/>
      <c r="H614" s="6"/>
    </row>
    <row r="615" spans="1:8" ht="58.5" customHeight="1" thickTop="1" thickBot="1">
      <c r="A615" s="8" t="s">
        <v>6240</v>
      </c>
      <c r="B615" s="56" t="s">
        <v>6420</v>
      </c>
      <c r="C615" s="73"/>
      <c r="D615" s="6"/>
      <c r="E615" s="6"/>
      <c r="F615" s="6">
        <v>848</v>
      </c>
      <c r="G615" s="6" t="s">
        <v>28</v>
      </c>
      <c r="H615" s="6" t="s">
        <v>6421</v>
      </c>
    </row>
    <row r="616" spans="1:8" ht="18.75" customHeight="1">
      <c r="A616" s="9"/>
      <c r="B616" s="74"/>
      <c r="C616" s="75"/>
      <c r="D616" s="6"/>
      <c r="E616" s="6"/>
      <c r="F616" s="6"/>
      <c r="G616" s="6"/>
      <c r="H616" s="6"/>
    </row>
    <row r="617" spans="1:8" ht="18.75" customHeight="1">
      <c r="A617" s="10" t="s">
        <v>107</v>
      </c>
      <c r="B617" s="64" t="s">
        <v>6422</v>
      </c>
      <c r="C617" s="65"/>
      <c r="D617" s="6"/>
      <c r="E617" s="6"/>
      <c r="F617" s="6"/>
      <c r="G617" s="6"/>
      <c r="H617" s="6"/>
    </row>
    <row r="618" spans="1:8" ht="18.75" customHeight="1">
      <c r="A618" s="10" t="s">
        <v>108</v>
      </c>
      <c r="B618" s="64" t="s">
        <v>6423</v>
      </c>
      <c r="C618" s="65"/>
      <c r="D618" s="6"/>
      <c r="E618" s="6"/>
      <c r="F618" s="6"/>
      <c r="G618" s="6"/>
      <c r="H618" s="6"/>
    </row>
    <row r="619" spans="1:8" ht="18.75" customHeight="1">
      <c r="A619" s="10" t="s">
        <v>109</v>
      </c>
      <c r="B619" s="64" t="s">
        <v>6424</v>
      </c>
      <c r="C619" s="65"/>
      <c r="D619" s="6"/>
      <c r="E619" s="6"/>
      <c r="F619" s="6"/>
      <c r="G619" s="6"/>
      <c r="H619" s="6"/>
    </row>
    <row r="620" spans="1:8" ht="18.75" customHeight="1">
      <c r="A620" s="10" t="s">
        <v>110</v>
      </c>
      <c r="B620" s="64" t="s">
        <v>6425</v>
      </c>
      <c r="C620" s="65"/>
      <c r="D620" s="6"/>
      <c r="E620" s="6"/>
      <c r="F620" s="6"/>
      <c r="G620" s="6"/>
      <c r="H620" s="6"/>
    </row>
    <row r="621" spans="1:8" ht="18.75" customHeight="1">
      <c r="A621" s="10"/>
      <c r="B621" s="62"/>
      <c r="C621" s="63"/>
      <c r="D621" s="6"/>
      <c r="E621" s="6"/>
      <c r="F621" s="6"/>
      <c r="G621" s="6"/>
      <c r="H621" s="6"/>
    </row>
    <row r="622" spans="1:8" ht="18.75" customHeight="1" thickBot="1">
      <c r="A622" s="10"/>
      <c r="B622" s="66"/>
      <c r="C622" s="67"/>
      <c r="D622" s="6"/>
      <c r="E622" s="6"/>
      <c r="F622" s="6"/>
      <c r="G622" s="6"/>
      <c r="H622" s="6"/>
    </row>
    <row r="623" spans="1:8" ht="18.75" customHeight="1" thickBot="1">
      <c r="A623" s="11" t="s">
        <v>111</v>
      </c>
      <c r="B623" s="25"/>
      <c r="C623" s="7"/>
      <c r="D623" s="6"/>
      <c r="E623" s="6"/>
      <c r="F623" s="6"/>
      <c r="G623" s="6"/>
      <c r="H623" s="6"/>
    </row>
    <row r="624" spans="1:8" ht="18.75" customHeight="1">
      <c r="A624" s="10" t="s">
        <v>112</v>
      </c>
      <c r="B624" s="34" t="str">
        <f>_xlfn.LET(_xlpm.inp,$B$623,_xlpm.nInp,_xlfn.LET(_xlpm.raw,UPPER(TRIM($B$623)),_xlpm.clean,SUBSTITUTE(SUBSTITUTE(SUBSTITUTE(SUBSTITUTE(SUBSTITUTE(_xlpm.raw,"，",","),"、",","),"；",","),"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24" s="19"/>
      <c r="D624" s="6"/>
      <c r="E624" s="6"/>
      <c r="F624" s="6"/>
      <c r="G624" s="6"/>
      <c r="H624" s="6"/>
    </row>
    <row r="625" spans="1:8" ht="18.75" customHeight="1">
      <c r="A625" s="10" t="s">
        <v>113</v>
      </c>
      <c r="B625" s="35" t="str">
        <f>_xlfn.LET(_xlpm.inp,$B$623,_xlpm.nStd,_xlfn.LET(_xlpm.raw,UPPER(TRIM($G$615)),_xlpm.clean,SUBSTITUTE(SUBSTITUTE(SUBSTITUTE(SUBSTITUTE(SUBSTITUTE(_xlpm.raw,"，",","),"、",","),"；",","),"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25" s="18"/>
      <c r="D625" s="6"/>
      <c r="E625" s="6"/>
      <c r="F625" s="6"/>
      <c r="G625" s="6"/>
      <c r="H625" s="6"/>
    </row>
    <row r="626" spans="1:8" ht="18.75" customHeight="1">
      <c r="A626" s="37" t="s">
        <v>114</v>
      </c>
      <c r="B626" s="52" t="str">
        <f>_xlfn.LET(_xlpm.inp,$B$623,_xlpm.p,$H$615,IF(OR(LEN(TRIM(_xlpm.inp))=0,LEN(TRIM(_xlpm.p))=0,_xlpm.p=0),"",_xlpm.p))</f>
        <v/>
      </c>
      <c r="C626" s="53"/>
      <c r="D626" s="6"/>
      <c r="E626" s="6"/>
      <c r="F626" s="6"/>
      <c r="G626" s="6"/>
      <c r="H626" s="6"/>
    </row>
    <row r="627" spans="1:8" ht="18.75" customHeight="1" thickBot="1">
      <c r="A627" s="12"/>
      <c r="B627" s="54"/>
      <c r="C627" s="55"/>
      <c r="D627" s="6"/>
      <c r="E627" s="6"/>
      <c r="F627" s="6"/>
      <c r="G627" s="6"/>
      <c r="H627" s="6"/>
    </row>
    <row r="628" spans="1:8" ht="58.5" customHeight="1" thickTop="1" thickBot="1">
      <c r="A628" s="8" t="s">
        <v>6241</v>
      </c>
      <c r="B628" s="56" t="s">
        <v>6426</v>
      </c>
      <c r="C628" s="73"/>
      <c r="D628" s="6"/>
      <c r="E628" s="6"/>
      <c r="F628" s="6">
        <v>849</v>
      </c>
      <c r="G628" s="6" t="s">
        <v>28</v>
      </c>
      <c r="H628" s="6" t="s">
        <v>6427</v>
      </c>
    </row>
    <row r="629" spans="1:8" ht="18.75" customHeight="1">
      <c r="A629" s="9"/>
      <c r="B629" s="74"/>
      <c r="C629" s="75"/>
      <c r="D629" s="6"/>
      <c r="E629" s="6"/>
      <c r="F629" s="6"/>
      <c r="G629" s="6"/>
      <c r="H629" s="6"/>
    </row>
    <row r="630" spans="1:8" ht="18.75" customHeight="1">
      <c r="A630" s="10" t="s">
        <v>107</v>
      </c>
      <c r="B630" s="64" t="s">
        <v>6428</v>
      </c>
      <c r="C630" s="65"/>
      <c r="D630" s="6"/>
      <c r="E630" s="6"/>
      <c r="F630" s="6"/>
      <c r="G630" s="6"/>
      <c r="H630" s="6"/>
    </row>
    <row r="631" spans="1:8" ht="18.75" customHeight="1">
      <c r="A631" s="10" t="s">
        <v>108</v>
      </c>
      <c r="B631" s="64" t="s">
        <v>6429</v>
      </c>
      <c r="C631" s="65"/>
      <c r="D631" s="6"/>
      <c r="E631" s="6"/>
      <c r="F631" s="6"/>
      <c r="G631" s="6"/>
      <c r="H631" s="6"/>
    </row>
    <row r="632" spans="1:8" ht="18.75" customHeight="1">
      <c r="A632" s="10" t="s">
        <v>109</v>
      </c>
      <c r="B632" s="64" t="s">
        <v>6430</v>
      </c>
      <c r="C632" s="65"/>
      <c r="D632" s="6"/>
      <c r="E632" s="6"/>
      <c r="F632" s="6"/>
      <c r="G632" s="6"/>
      <c r="H632" s="6"/>
    </row>
    <row r="633" spans="1:8" ht="18.75" customHeight="1">
      <c r="A633" s="10" t="s">
        <v>110</v>
      </c>
      <c r="B633" s="64" t="s">
        <v>6431</v>
      </c>
      <c r="C633" s="65"/>
      <c r="D633" s="6"/>
      <c r="E633" s="6"/>
      <c r="F633" s="6"/>
      <c r="G633" s="6"/>
      <c r="H633" s="6"/>
    </row>
    <row r="634" spans="1:8" ht="18.75" customHeight="1">
      <c r="A634" s="10"/>
      <c r="B634" s="62"/>
      <c r="C634" s="63"/>
      <c r="D634" s="6"/>
      <c r="E634" s="6"/>
      <c r="F634" s="6"/>
      <c r="G634" s="6"/>
      <c r="H634" s="6"/>
    </row>
    <row r="635" spans="1:8" ht="18.75" customHeight="1" thickBot="1">
      <c r="A635" s="10"/>
      <c r="B635" s="66"/>
      <c r="C635" s="67"/>
      <c r="D635" s="6"/>
      <c r="E635" s="6"/>
      <c r="F635" s="6"/>
      <c r="G635" s="6"/>
      <c r="H635" s="6"/>
    </row>
    <row r="636" spans="1:8" ht="18.75" customHeight="1" thickBot="1">
      <c r="A636" s="11" t="s">
        <v>111</v>
      </c>
      <c r="B636" s="25"/>
      <c r="C636" s="7"/>
      <c r="D636" s="6"/>
      <c r="E636" s="6"/>
      <c r="F636" s="6"/>
      <c r="G636" s="6"/>
      <c r="H636" s="6"/>
    </row>
    <row r="637" spans="1:8" ht="18.75" customHeight="1">
      <c r="A637" s="10" t="s">
        <v>112</v>
      </c>
      <c r="B637" s="34" t="str">
        <f>_xlfn.LET(_xlpm.inp,$B$636,_xlpm.nInp,_xlfn.LET(_xlpm.raw,UPPER(TRIM($B$636)),_xlpm.clean,SUBSTITUTE(SUBSTITUTE(SUBSTITUTE(SUBSTITUTE(SUBSTITUTE(_xlpm.raw,"，",","),"、",","),"；",","),"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37" s="19"/>
      <c r="D637" s="6"/>
      <c r="E637" s="6"/>
      <c r="F637" s="6"/>
      <c r="G637" s="6"/>
      <c r="H637" s="6"/>
    </row>
    <row r="638" spans="1:8" ht="18.75" customHeight="1">
      <c r="A638" s="10" t="s">
        <v>113</v>
      </c>
      <c r="B638" s="35" t="str">
        <f>_xlfn.LET(_xlpm.inp,$B$636,_xlpm.nStd,_xlfn.LET(_xlpm.raw,UPPER(TRIM($G$628)),_xlpm.clean,SUBSTITUTE(SUBSTITUTE(SUBSTITUTE(SUBSTITUTE(SUBSTITUTE(_xlpm.raw,"，",","),"、",","),"；",","),"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38" s="18"/>
      <c r="D638" s="6"/>
      <c r="E638" s="6"/>
      <c r="F638" s="6"/>
      <c r="G638" s="6"/>
      <c r="H638" s="6"/>
    </row>
    <row r="639" spans="1:8" ht="18.75" customHeight="1">
      <c r="A639" s="37" t="s">
        <v>114</v>
      </c>
      <c r="B639" s="52" t="str">
        <f>_xlfn.LET(_xlpm.inp,$B$636,_xlpm.p,$H$628,IF(OR(LEN(TRIM(_xlpm.inp))=0,LEN(TRIM(_xlpm.p))=0,_xlpm.p=0),"",_xlpm.p))</f>
        <v/>
      </c>
      <c r="C639" s="53"/>
      <c r="D639" s="6"/>
      <c r="E639" s="6"/>
      <c r="F639" s="6"/>
      <c r="G639" s="6"/>
      <c r="H639" s="6"/>
    </row>
    <row r="640" spans="1:8" ht="18.75" customHeight="1" thickBot="1">
      <c r="A640" s="12"/>
      <c r="B640" s="54"/>
      <c r="C640" s="55"/>
      <c r="D640" s="6"/>
      <c r="E640" s="6"/>
      <c r="F640" s="6"/>
      <c r="G640" s="6"/>
      <c r="H640" s="6"/>
    </row>
    <row r="641" spans="1:8" ht="58.5" customHeight="1" thickTop="1" thickBot="1">
      <c r="A641" s="8" t="s">
        <v>6242</v>
      </c>
      <c r="B641" s="56" t="s">
        <v>6432</v>
      </c>
      <c r="C641" s="73"/>
      <c r="D641" s="6"/>
      <c r="E641" s="6"/>
      <c r="F641" s="6">
        <v>850</v>
      </c>
      <c r="G641" s="6" t="s">
        <v>28</v>
      </c>
      <c r="H641" s="6" t="s">
        <v>6433</v>
      </c>
    </row>
    <row r="642" spans="1:8" ht="18.75" customHeight="1">
      <c r="A642" s="9"/>
      <c r="B642" s="74"/>
      <c r="C642" s="75"/>
      <c r="D642" s="6"/>
      <c r="E642" s="6"/>
      <c r="F642" s="6"/>
      <c r="G642" s="6"/>
      <c r="H642" s="6"/>
    </row>
    <row r="643" spans="1:8" ht="18.75" customHeight="1">
      <c r="A643" s="10" t="s">
        <v>107</v>
      </c>
      <c r="B643" s="64" t="s">
        <v>6434</v>
      </c>
      <c r="C643" s="65"/>
      <c r="D643" s="6"/>
      <c r="E643" s="6"/>
      <c r="F643" s="6"/>
      <c r="G643" s="6"/>
      <c r="H643" s="6"/>
    </row>
    <row r="644" spans="1:8" ht="18.75" customHeight="1">
      <c r="A644" s="10" t="s">
        <v>108</v>
      </c>
      <c r="B644" s="64" t="s">
        <v>6435</v>
      </c>
      <c r="C644" s="65"/>
      <c r="D644" s="6"/>
      <c r="E644" s="6"/>
      <c r="F644" s="6"/>
      <c r="G644" s="6"/>
      <c r="H644" s="6"/>
    </row>
    <row r="645" spans="1:8" ht="18.75" customHeight="1">
      <c r="A645" s="10" t="s">
        <v>109</v>
      </c>
      <c r="B645" s="64" t="s">
        <v>6436</v>
      </c>
      <c r="C645" s="65"/>
      <c r="D645" s="6"/>
      <c r="E645" s="6"/>
      <c r="F645" s="6"/>
      <c r="G645" s="6"/>
      <c r="H645" s="6"/>
    </row>
    <row r="646" spans="1:8" ht="18.75" customHeight="1">
      <c r="A646" s="10" t="s">
        <v>110</v>
      </c>
      <c r="B646" s="64" t="s">
        <v>6437</v>
      </c>
      <c r="C646" s="65"/>
      <c r="D646" s="6"/>
      <c r="E646" s="6"/>
      <c r="F646" s="6"/>
      <c r="G646" s="6"/>
      <c r="H646" s="6"/>
    </row>
    <row r="647" spans="1:8" ht="18.75" customHeight="1">
      <c r="A647" s="10"/>
      <c r="B647" s="62"/>
      <c r="C647" s="63"/>
      <c r="D647" s="6"/>
      <c r="E647" s="6"/>
      <c r="F647" s="6"/>
      <c r="G647" s="6"/>
      <c r="H647" s="6"/>
    </row>
    <row r="648" spans="1:8" ht="18.75" customHeight="1" thickBot="1">
      <c r="A648" s="10"/>
      <c r="B648" s="66"/>
      <c r="C648" s="67"/>
      <c r="D648" s="6"/>
      <c r="E648" s="6"/>
      <c r="F648" s="6"/>
      <c r="G648" s="6"/>
      <c r="H648" s="6"/>
    </row>
    <row r="649" spans="1:8" ht="18.75" customHeight="1" thickBot="1">
      <c r="A649" s="11" t="s">
        <v>111</v>
      </c>
      <c r="B649" s="25"/>
      <c r="C649" s="7"/>
      <c r="D649" s="6"/>
      <c r="E649" s="6"/>
      <c r="F649" s="6"/>
      <c r="G649" s="6"/>
      <c r="H649" s="6"/>
    </row>
    <row r="650" spans="1:8" ht="18.75" customHeight="1">
      <c r="A650" s="10" t="s">
        <v>112</v>
      </c>
      <c r="B650" s="34" t="str">
        <f>_xlfn.LET(_xlpm.inp,$B$649,_xlpm.nInp,_xlfn.LET(_xlpm.raw,UPPER(TRIM($B$649)),_xlpm.clean,SUBSTITUTE(SUBSTITUTE(SUBSTITUTE(SUBSTITUTE(SUBSTITUTE(_xlpm.raw,"，",","),"、",","),"；",","),"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0" s="19"/>
      <c r="D650" s="6"/>
      <c r="E650" s="6"/>
      <c r="F650" s="6"/>
      <c r="G650" s="6"/>
      <c r="H650" s="6"/>
    </row>
    <row r="651" spans="1:8" ht="18.75" customHeight="1">
      <c r="A651" s="10" t="s">
        <v>113</v>
      </c>
      <c r="B651" s="35" t="str">
        <f>_xlfn.LET(_xlpm.inp,$B$649,_xlpm.nStd,_xlfn.LET(_xlpm.raw,UPPER(TRIM($G$641)),_xlpm.clean,SUBSTITUTE(SUBSTITUTE(SUBSTITUTE(SUBSTITUTE(SUBSTITUTE(_xlpm.raw,"，",","),"、",","),"；",","),"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51" s="18"/>
      <c r="D651" s="6"/>
      <c r="E651" s="6"/>
      <c r="F651" s="6"/>
      <c r="G651" s="6"/>
      <c r="H651" s="6"/>
    </row>
    <row r="652" spans="1:8" ht="18.75" customHeight="1">
      <c r="A652" s="37" t="s">
        <v>114</v>
      </c>
      <c r="B652" s="52" t="str">
        <f>_xlfn.LET(_xlpm.inp,$B$649,_xlpm.p,$H$641,IF(OR(LEN(TRIM(_xlpm.inp))=0,LEN(TRIM(_xlpm.p))=0,_xlpm.p=0),"",_xlpm.p))</f>
        <v/>
      </c>
      <c r="C652" s="53"/>
      <c r="D652" s="6"/>
      <c r="E652" s="6"/>
      <c r="F652" s="6"/>
      <c r="G652" s="6"/>
      <c r="H652" s="6"/>
    </row>
    <row r="653" spans="1:8" ht="18.75" customHeight="1" thickBot="1">
      <c r="A653" s="12"/>
      <c r="B653" s="54"/>
      <c r="C653" s="55"/>
      <c r="D653" s="6"/>
      <c r="E653" s="6"/>
      <c r="F653" s="6"/>
      <c r="G653" s="6"/>
      <c r="H653" s="6"/>
    </row>
    <row r="654" spans="1:8" ht="58.5" customHeight="1" thickTop="1" thickBot="1">
      <c r="A654" s="8" t="s">
        <v>6243</v>
      </c>
      <c r="B654" s="56" t="s">
        <v>6438</v>
      </c>
      <c r="C654" s="73"/>
      <c r="D654" s="6"/>
      <c r="E654" s="6"/>
      <c r="F654" s="6">
        <v>851</v>
      </c>
      <c r="G654" s="6" t="s">
        <v>18</v>
      </c>
      <c r="H654" s="6" t="s">
        <v>6439</v>
      </c>
    </row>
    <row r="655" spans="1:8" ht="18.75" customHeight="1">
      <c r="A655" s="9"/>
      <c r="B655" s="74"/>
      <c r="C655" s="75"/>
      <c r="D655" s="6"/>
      <c r="E655" s="6"/>
      <c r="F655" s="6"/>
      <c r="G655" s="6"/>
      <c r="H655" s="6"/>
    </row>
    <row r="656" spans="1:8" ht="18.75" customHeight="1">
      <c r="A656" s="10" t="s">
        <v>107</v>
      </c>
      <c r="B656" s="64" t="s">
        <v>6440</v>
      </c>
      <c r="C656" s="65"/>
      <c r="D656" s="6"/>
      <c r="E656" s="6"/>
      <c r="F656" s="6"/>
      <c r="G656" s="6"/>
      <c r="H656" s="6"/>
    </row>
    <row r="657" spans="1:8" ht="18.75" customHeight="1">
      <c r="A657" s="10" t="s">
        <v>108</v>
      </c>
      <c r="B657" s="64" t="s">
        <v>6441</v>
      </c>
      <c r="C657" s="65"/>
      <c r="D657" s="6"/>
      <c r="E657" s="6"/>
      <c r="F657" s="6"/>
      <c r="G657" s="6"/>
      <c r="H657" s="6"/>
    </row>
    <row r="658" spans="1:8" ht="18.75" customHeight="1">
      <c r="A658" s="10" t="s">
        <v>109</v>
      </c>
      <c r="B658" s="64" t="s">
        <v>6442</v>
      </c>
      <c r="C658" s="65"/>
      <c r="D658" s="6"/>
      <c r="E658" s="6"/>
      <c r="F658" s="6"/>
      <c r="G658" s="6"/>
      <c r="H658" s="6"/>
    </row>
    <row r="659" spans="1:8" ht="18.75" customHeight="1">
      <c r="A659" s="10" t="s">
        <v>110</v>
      </c>
      <c r="B659" s="64" t="s">
        <v>6443</v>
      </c>
      <c r="C659" s="65"/>
      <c r="D659" s="6"/>
      <c r="E659" s="6"/>
      <c r="F659" s="6"/>
      <c r="G659" s="6"/>
      <c r="H659" s="6"/>
    </row>
    <row r="660" spans="1:8" ht="18.75" customHeight="1">
      <c r="A660" s="10"/>
      <c r="B660" s="62"/>
      <c r="C660" s="63"/>
      <c r="D660" s="6"/>
      <c r="E660" s="6"/>
      <c r="F660" s="6"/>
      <c r="G660" s="6"/>
      <c r="H660" s="6"/>
    </row>
    <row r="661" spans="1:8" ht="18.75" customHeight="1" thickBot="1">
      <c r="A661" s="10"/>
      <c r="B661" s="66"/>
      <c r="C661" s="67"/>
      <c r="D661" s="6"/>
      <c r="E661" s="6"/>
      <c r="F661" s="6"/>
      <c r="G661" s="6"/>
      <c r="H661" s="6"/>
    </row>
    <row r="662" spans="1:8" ht="18.75" customHeight="1" thickBot="1">
      <c r="A662" s="11" t="s">
        <v>111</v>
      </c>
      <c r="B662" s="25"/>
      <c r="C662" s="7"/>
      <c r="D662" s="6"/>
      <c r="E662" s="6"/>
      <c r="F662" s="6"/>
      <c r="G662" s="6"/>
      <c r="H662" s="6"/>
    </row>
    <row r="663" spans="1:8" ht="18.75" customHeight="1">
      <c r="A663" s="10" t="s">
        <v>112</v>
      </c>
      <c r="B663" s="34" t="str">
        <f>_xlfn.LET(_xlpm.inp,$B$662,_xlpm.nInp,_xlfn.LET(_xlpm.raw,UPPER(TRIM($B$662)),_xlpm.clean,SUBSTITUTE(SUBSTITUTE(SUBSTITUTE(SUBSTITUTE(SUBSTITUTE(_xlpm.raw,"，",","),"、",","),"；",","),"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63" s="19"/>
      <c r="D663" s="6"/>
      <c r="E663" s="6"/>
      <c r="F663" s="6"/>
      <c r="G663" s="6"/>
      <c r="H663" s="6"/>
    </row>
    <row r="664" spans="1:8" ht="18.75" customHeight="1">
      <c r="A664" s="10" t="s">
        <v>113</v>
      </c>
      <c r="B664" s="35" t="str">
        <f>_xlfn.LET(_xlpm.inp,$B$662,_xlpm.nStd,_xlfn.LET(_xlpm.raw,UPPER(TRIM($G$654)),_xlpm.clean,SUBSTITUTE(SUBSTITUTE(SUBSTITUTE(SUBSTITUTE(SUBSTITUTE(_xlpm.raw,"，",","),"、",","),"；",","),"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4" s="18"/>
      <c r="D664" s="6"/>
      <c r="E664" s="6"/>
      <c r="F664" s="6"/>
      <c r="G664" s="6"/>
      <c r="H664" s="6"/>
    </row>
    <row r="665" spans="1:8" ht="18.75" customHeight="1">
      <c r="A665" s="37" t="s">
        <v>114</v>
      </c>
      <c r="B665" s="52" t="str">
        <f>_xlfn.LET(_xlpm.inp,$B$662,_xlpm.p,$H$654,IF(OR(LEN(TRIM(_xlpm.inp))=0,LEN(TRIM(_xlpm.p))=0,_xlpm.p=0),"",_xlpm.p))</f>
        <v/>
      </c>
      <c r="C665" s="53"/>
      <c r="D665" s="6"/>
      <c r="E665" s="6"/>
      <c r="F665" s="6"/>
      <c r="G665" s="6"/>
      <c r="H665" s="6"/>
    </row>
    <row r="666" spans="1:8" ht="18.75" customHeight="1" thickBot="1">
      <c r="A666" s="12"/>
      <c r="B666" s="54"/>
      <c r="C666" s="55"/>
      <c r="D666" s="6"/>
      <c r="E666" s="6"/>
      <c r="F666" s="6"/>
      <c r="G666" s="6"/>
      <c r="H666" s="6"/>
    </row>
    <row r="667" spans="1:8" ht="58.5" customHeight="1" thickTop="1" thickBot="1">
      <c r="A667" s="8" t="s">
        <v>6244</v>
      </c>
      <c r="B667" s="56" t="s">
        <v>6444</v>
      </c>
      <c r="C667" s="73"/>
      <c r="D667" s="6"/>
      <c r="E667" s="6"/>
      <c r="F667" s="6">
        <v>852</v>
      </c>
      <c r="G667" s="6" t="s">
        <v>28</v>
      </c>
      <c r="H667" s="6"/>
    </row>
    <row r="668" spans="1:8" ht="18.75" customHeight="1">
      <c r="A668" s="9"/>
      <c r="B668" s="74"/>
      <c r="C668" s="75"/>
      <c r="D668" s="6"/>
      <c r="E668" s="6"/>
      <c r="F668" s="6"/>
      <c r="G668" s="6"/>
      <c r="H668" s="6"/>
    </row>
    <row r="669" spans="1:8" ht="18.75" customHeight="1">
      <c r="A669" s="10" t="s">
        <v>107</v>
      </c>
      <c r="B669" s="64" t="s">
        <v>6445</v>
      </c>
      <c r="C669" s="65"/>
      <c r="D669" s="6"/>
      <c r="E669" s="6"/>
      <c r="F669" s="6"/>
      <c r="G669" s="6"/>
      <c r="H669" s="6"/>
    </row>
    <row r="670" spans="1:8" ht="18.75" customHeight="1">
      <c r="A670" s="10" t="s">
        <v>108</v>
      </c>
      <c r="B670" s="64" t="s">
        <v>6446</v>
      </c>
      <c r="C670" s="65"/>
      <c r="D670" s="6"/>
      <c r="E670" s="6"/>
      <c r="F670" s="6"/>
      <c r="G670" s="6"/>
      <c r="H670" s="6"/>
    </row>
    <row r="671" spans="1:8" ht="18.75" customHeight="1">
      <c r="A671" s="10" t="s">
        <v>109</v>
      </c>
      <c r="B671" s="64" t="s">
        <v>6447</v>
      </c>
      <c r="C671" s="65"/>
      <c r="D671" s="6"/>
      <c r="E671" s="6"/>
      <c r="F671" s="6"/>
      <c r="G671" s="6"/>
      <c r="H671" s="6"/>
    </row>
    <row r="672" spans="1:8" ht="18.75" customHeight="1">
      <c r="A672" s="10" t="s">
        <v>110</v>
      </c>
      <c r="B672" s="64" t="s">
        <v>6448</v>
      </c>
      <c r="C672" s="65"/>
      <c r="D672" s="6"/>
      <c r="E672" s="6"/>
      <c r="F672" s="6"/>
      <c r="G672" s="6"/>
      <c r="H672" s="6"/>
    </row>
    <row r="673" spans="1:8" ht="18.75" customHeight="1">
      <c r="A673" s="10"/>
      <c r="B673" s="62"/>
      <c r="C673" s="63"/>
      <c r="D673" s="6"/>
      <c r="E673" s="6"/>
      <c r="F673" s="6"/>
      <c r="G673" s="6"/>
      <c r="H673" s="6"/>
    </row>
    <row r="674" spans="1:8" ht="18.75" customHeight="1" thickBot="1">
      <c r="A674" s="10"/>
      <c r="B674" s="66"/>
      <c r="C674" s="67"/>
      <c r="D674" s="6"/>
      <c r="E674" s="6"/>
      <c r="F674" s="6"/>
      <c r="G674" s="6"/>
      <c r="H674" s="6"/>
    </row>
    <row r="675" spans="1:8" ht="18.75" customHeight="1" thickBot="1">
      <c r="A675" s="11" t="s">
        <v>111</v>
      </c>
      <c r="B675" s="25"/>
      <c r="C675" s="7"/>
      <c r="D675" s="6"/>
      <c r="E675" s="6"/>
      <c r="F675" s="6"/>
      <c r="G675" s="6"/>
      <c r="H675" s="6"/>
    </row>
    <row r="676" spans="1:8" ht="18.75" customHeight="1">
      <c r="A676" s="10" t="s">
        <v>112</v>
      </c>
      <c r="B676" s="34" t="str">
        <f>_xlfn.LET(_xlpm.inp,$B$675,_xlpm.nInp,_xlfn.LET(_xlpm.raw,UPPER(TRIM($B$675)),_xlpm.clean,SUBSTITUTE(SUBSTITUTE(SUBSTITUTE(SUBSTITUTE(SUBSTITUTE(_xlpm.raw,"，",","),"、",","),"；",","),"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76" s="19"/>
      <c r="D676" s="6"/>
      <c r="E676" s="6"/>
      <c r="F676" s="6"/>
      <c r="G676" s="6"/>
      <c r="H676" s="6"/>
    </row>
    <row r="677" spans="1:8" ht="18.75" customHeight="1">
      <c r="A677" s="10" t="s">
        <v>113</v>
      </c>
      <c r="B677" s="35" t="str">
        <f>_xlfn.LET(_xlpm.inp,$B$675,_xlpm.nStd,_xlfn.LET(_xlpm.raw,UPPER(TRIM($G$667)),_xlpm.clean,SUBSTITUTE(SUBSTITUTE(SUBSTITUTE(SUBSTITUTE(SUBSTITUTE(_xlpm.raw,"，",","),"、",","),"；",","),"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77" s="18"/>
      <c r="D677" s="6"/>
      <c r="E677" s="6"/>
      <c r="F677" s="6"/>
      <c r="G677" s="6"/>
      <c r="H677" s="6"/>
    </row>
    <row r="678" spans="1:8" ht="18.75" customHeight="1">
      <c r="A678" s="37" t="s">
        <v>114</v>
      </c>
      <c r="B678" s="52" t="str">
        <f>_xlfn.LET(_xlpm.inp,$B$675,_xlpm.p,$H$667,IF(OR(LEN(TRIM(_xlpm.inp))=0,LEN(TRIM(_xlpm.p))=0,_xlpm.p=0),"",_xlpm.p))</f>
        <v/>
      </c>
      <c r="C678" s="53"/>
      <c r="D678" s="6"/>
      <c r="E678" s="6"/>
      <c r="F678" s="6"/>
      <c r="G678" s="6"/>
      <c r="H678" s="6"/>
    </row>
    <row r="679" spans="1:8" ht="18.75" customHeight="1" thickBot="1">
      <c r="A679" s="12"/>
      <c r="B679" s="54"/>
      <c r="C679" s="55"/>
      <c r="D679" s="6"/>
      <c r="E679" s="6"/>
      <c r="F679" s="6"/>
      <c r="G679" s="6"/>
      <c r="H679" s="6"/>
    </row>
    <row r="680" spans="1:8" ht="58.5" customHeight="1" thickTop="1" thickBot="1">
      <c r="A680" s="8" t="s">
        <v>6245</v>
      </c>
      <c r="B680" s="56" t="s">
        <v>6449</v>
      </c>
      <c r="C680" s="73"/>
      <c r="D680" s="6"/>
      <c r="E680" s="6"/>
      <c r="F680" s="6">
        <v>853</v>
      </c>
      <c r="G680" s="6" t="s">
        <v>27</v>
      </c>
      <c r="H680" s="6" t="s">
        <v>6450</v>
      </c>
    </row>
    <row r="681" spans="1:8" ht="18.75" customHeight="1">
      <c r="A681" s="9"/>
      <c r="B681" s="74"/>
      <c r="C681" s="75"/>
      <c r="D681" s="6"/>
      <c r="E681" s="6"/>
      <c r="F681" s="6"/>
      <c r="G681" s="6"/>
      <c r="H681" s="6"/>
    </row>
    <row r="682" spans="1:8" ht="18.75" customHeight="1">
      <c r="A682" s="10" t="s">
        <v>107</v>
      </c>
      <c r="B682" s="64" t="s">
        <v>6451</v>
      </c>
      <c r="C682" s="65"/>
      <c r="D682" s="6"/>
      <c r="E682" s="6"/>
      <c r="F682" s="6"/>
      <c r="G682" s="6"/>
      <c r="H682" s="6"/>
    </row>
    <row r="683" spans="1:8" ht="18.75" customHeight="1">
      <c r="A683" s="10" t="s">
        <v>108</v>
      </c>
      <c r="B683" s="64" t="s">
        <v>6452</v>
      </c>
      <c r="C683" s="65"/>
      <c r="D683" s="6"/>
      <c r="E683" s="6"/>
      <c r="F683" s="6"/>
      <c r="G683" s="6"/>
      <c r="H683" s="6"/>
    </row>
    <row r="684" spans="1:8" ht="18.75" customHeight="1">
      <c r="A684" s="10" t="s">
        <v>109</v>
      </c>
      <c r="B684" s="64" t="s">
        <v>6453</v>
      </c>
      <c r="C684" s="65"/>
      <c r="D684" s="6"/>
      <c r="E684" s="6"/>
      <c r="F684" s="6"/>
      <c r="G684" s="6"/>
      <c r="H684" s="6"/>
    </row>
    <row r="685" spans="1:8" ht="18.75" customHeight="1">
      <c r="A685" s="10" t="s">
        <v>110</v>
      </c>
      <c r="B685" s="64" t="s">
        <v>6454</v>
      </c>
      <c r="C685" s="65"/>
      <c r="D685" s="6"/>
      <c r="E685" s="6"/>
      <c r="F685" s="6"/>
      <c r="G685" s="6"/>
      <c r="H685" s="6"/>
    </row>
    <row r="686" spans="1:8" ht="18.75" customHeight="1">
      <c r="A686" s="10"/>
      <c r="B686" s="62"/>
      <c r="C686" s="63"/>
      <c r="D686" s="6"/>
      <c r="E686" s="6"/>
      <c r="F686" s="6"/>
      <c r="G686" s="6"/>
      <c r="H686" s="6"/>
    </row>
    <row r="687" spans="1:8" ht="18.75" customHeight="1" thickBot="1">
      <c r="A687" s="10"/>
      <c r="B687" s="66"/>
      <c r="C687" s="67"/>
      <c r="D687" s="6"/>
      <c r="E687" s="6"/>
      <c r="F687" s="6"/>
      <c r="G687" s="6"/>
      <c r="H687" s="6"/>
    </row>
    <row r="688" spans="1:8" ht="18.75" customHeight="1" thickBot="1">
      <c r="A688" s="11" t="s">
        <v>111</v>
      </c>
      <c r="B688" s="25"/>
      <c r="C688" s="7"/>
      <c r="D688" s="6"/>
      <c r="E688" s="6"/>
      <c r="F688" s="6"/>
      <c r="G688" s="6"/>
      <c r="H688" s="6"/>
    </row>
    <row r="689" spans="1:8" ht="18.75" customHeight="1">
      <c r="A689" s="10" t="s">
        <v>112</v>
      </c>
      <c r="B689" s="34" t="str">
        <f>_xlfn.LET(_xlpm.inp,$B$688,_xlpm.nInp,_xlfn.LET(_xlpm.raw,UPPER(TRIM($B$688)),_xlpm.clean,SUBSTITUTE(SUBSTITUTE(SUBSTITUTE(SUBSTITUTE(SUBSTITUTE(_xlpm.raw,"，",","),"、",","),"；",","),"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89" s="19"/>
      <c r="D689" s="6"/>
      <c r="E689" s="6"/>
      <c r="F689" s="6"/>
      <c r="G689" s="6"/>
      <c r="H689" s="6"/>
    </row>
    <row r="690" spans="1:8" ht="18.75" customHeight="1">
      <c r="A690" s="10" t="s">
        <v>113</v>
      </c>
      <c r="B690" s="35" t="str">
        <f>_xlfn.LET(_xlpm.inp,$B$688,_xlpm.nStd,_xlfn.LET(_xlpm.raw,UPPER(TRIM($G$680)),_xlpm.clean,SUBSTITUTE(SUBSTITUTE(SUBSTITUTE(SUBSTITUTE(SUBSTITUTE(_xlpm.raw,"，",","),"、",","),"；",","),"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90" s="18"/>
      <c r="D690" s="6"/>
      <c r="E690" s="6"/>
      <c r="F690" s="6"/>
      <c r="G690" s="6"/>
      <c r="H690" s="6"/>
    </row>
    <row r="691" spans="1:8" ht="18.75" customHeight="1">
      <c r="A691" s="37" t="s">
        <v>114</v>
      </c>
      <c r="B691" s="52" t="str">
        <f>_xlfn.LET(_xlpm.inp,$B$688,_xlpm.p,$H$680,IF(OR(LEN(TRIM(_xlpm.inp))=0,LEN(TRIM(_xlpm.p))=0,_xlpm.p=0),"",_xlpm.p))</f>
        <v/>
      </c>
      <c r="C691" s="53"/>
      <c r="D691" s="6"/>
      <c r="E691" s="6"/>
      <c r="F691" s="6"/>
      <c r="G691" s="6"/>
      <c r="H691" s="6"/>
    </row>
    <row r="692" spans="1:8" ht="18.75" customHeight="1" thickBot="1">
      <c r="A692" s="12"/>
      <c r="B692" s="54"/>
      <c r="C692" s="55"/>
      <c r="D692" s="6"/>
      <c r="E692" s="6"/>
      <c r="F692" s="6"/>
      <c r="G692" s="6"/>
      <c r="H692" s="6"/>
    </row>
    <row r="693" spans="1:8" ht="58.5" customHeight="1" thickTop="1" thickBot="1">
      <c r="A693" s="8" t="s">
        <v>6246</v>
      </c>
      <c r="B693" s="56" t="s">
        <v>6455</v>
      </c>
      <c r="C693" s="73"/>
      <c r="D693" s="6"/>
      <c r="E693" s="6"/>
      <c r="F693" s="6">
        <v>854</v>
      </c>
      <c r="G693" s="6" t="s">
        <v>18</v>
      </c>
      <c r="H693" s="6" t="s">
        <v>6456</v>
      </c>
    </row>
    <row r="694" spans="1:8" ht="18.75" customHeight="1">
      <c r="A694" s="9"/>
      <c r="B694" s="74"/>
      <c r="C694" s="75"/>
      <c r="D694" s="6"/>
      <c r="E694" s="6"/>
      <c r="F694" s="6"/>
      <c r="G694" s="6"/>
      <c r="H694" s="6"/>
    </row>
    <row r="695" spans="1:8" ht="18.75" customHeight="1">
      <c r="A695" s="10" t="s">
        <v>107</v>
      </c>
      <c r="B695" s="64" t="s">
        <v>6457</v>
      </c>
      <c r="C695" s="65"/>
      <c r="D695" s="6"/>
      <c r="E695" s="6"/>
      <c r="F695" s="6"/>
      <c r="G695" s="6"/>
      <c r="H695" s="6"/>
    </row>
    <row r="696" spans="1:8" ht="18.75" customHeight="1">
      <c r="A696" s="10" t="s">
        <v>108</v>
      </c>
      <c r="B696" s="64" t="s">
        <v>6458</v>
      </c>
      <c r="C696" s="65"/>
      <c r="D696" s="6"/>
      <c r="E696" s="6"/>
      <c r="F696" s="6"/>
      <c r="G696" s="6"/>
      <c r="H696" s="6"/>
    </row>
    <row r="697" spans="1:8" ht="18.75" customHeight="1">
      <c r="A697" s="10" t="s">
        <v>109</v>
      </c>
      <c r="B697" s="64" t="s">
        <v>6459</v>
      </c>
      <c r="C697" s="65"/>
      <c r="D697" s="6"/>
      <c r="E697" s="6"/>
      <c r="F697" s="6"/>
      <c r="G697" s="6"/>
      <c r="H697" s="6"/>
    </row>
    <row r="698" spans="1:8" ht="18.75" customHeight="1">
      <c r="A698" s="10" t="s">
        <v>110</v>
      </c>
      <c r="B698" s="64" t="s">
        <v>6460</v>
      </c>
      <c r="C698" s="65"/>
      <c r="D698" s="6"/>
      <c r="E698" s="6"/>
      <c r="F698" s="6"/>
      <c r="G698" s="6"/>
      <c r="H698" s="6"/>
    </row>
    <row r="699" spans="1:8" ht="18.75" customHeight="1">
      <c r="A699" s="10"/>
      <c r="B699" s="62"/>
      <c r="C699" s="63"/>
      <c r="D699" s="6"/>
      <c r="E699" s="6"/>
      <c r="F699" s="6"/>
      <c r="G699" s="6"/>
      <c r="H699" s="6"/>
    </row>
    <row r="700" spans="1:8" ht="18.75" customHeight="1" thickBot="1">
      <c r="A700" s="10"/>
      <c r="B700" s="66"/>
      <c r="C700" s="67"/>
      <c r="D700" s="6"/>
      <c r="E700" s="6"/>
      <c r="F700" s="6"/>
      <c r="G700" s="6"/>
      <c r="H700" s="6"/>
    </row>
    <row r="701" spans="1:8" ht="18.75" customHeight="1" thickBot="1">
      <c r="A701" s="11" t="s">
        <v>111</v>
      </c>
      <c r="B701" s="25"/>
      <c r="C701" s="7"/>
      <c r="D701" s="6"/>
      <c r="E701" s="6"/>
      <c r="F701" s="6"/>
      <c r="G701" s="6"/>
      <c r="H701" s="6"/>
    </row>
    <row r="702" spans="1:8" ht="18.75" customHeight="1">
      <c r="A702" s="10" t="s">
        <v>112</v>
      </c>
      <c r="B702" s="34" t="str">
        <f>_xlfn.LET(_xlpm.inp,$B$701,_xlpm.nInp,_xlfn.LET(_xlpm.raw,UPPER(TRIM($B$701)),_xlpm.clean,SUBSTITUTE(SUBSTITUTE(SUBSTITUTE(SUBSTITUTE(SUBSTITUTE(_xlpm.raw,"，",","),"、",","),"；",","),"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02" s="19"/>
      <c r="D702" s="6"/>
      <c r="E702" s="6"/>
      <c r="F702" s="6"/>
      <c r="G702" s="6"/>
      <c r="H702" s="6"/>
    </row>
    <row r="703" spans="1:8" ht="18.75" customHeight="1">
      <c r="A703" s="10" t="s">
        <v>113</v>
      </c>
      <c r="B703" s="35" t="str">
        <f>_xlfn.LET(_xlpm.inp,$B$701,_xlpm.nStd,_xlfn.LET(_xlpm.raw,UPPER(TRIM($G$693)),_xlpm.clean,SUBSTITUTE(SUBSTITUTE(SUBSTITUTE(SUBSTITUTE(SUBSTITUTE(_xlpm.raw,"，",","),"、",","),"；",","),"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03" s="18"/>
      <c r="D703" s="6"/>
      <c r="E703" s="6"/>
      <c r="F703" s="6"/>
      <c r="G703" s="6"/>
      <c r="H703" s="6"/>
    </row>
    <row r="704" spans="1:8" ht="18.75" customHeight="1">
      <c r="A704" s="37" t="s">
        <v>114</v>
      </c>
      <c r="B704" s="52" t="str">
        <f>_xlfn.LET(_xlpm.inp,$B$701,_xlpm.p,$H$693,IF(OR(LEN(TRIM(_xlpm.inp))=0,LEN(TRIM(_xlpm.p))=0,_xlpm.p=0),"",_xlpm.p))</f>
        <v/>
      </c>
      <c r="C704" s="53"/>
      <c r="D704" s="6"/>
      <c r="E704" s="6"/>
      <c r="F704" s="6"/>
      <c r="G704" s="6"/>
      <c r="H704" s="6"/>
    </row>
    <row r="705" spans="1:8" ht="18.75" customHeight="1" thickBot="1">
      <c r="A705" s="12"/>
      <c r="B705" s="54"/>
      <c r="C705" s="55"/>
      <c r="D705" s="6"/>
      <c r="E705" s="6"/>
      <c r="F705" s="6"/>
      <c r="G705" s="6"/>
      <c r="H705" s="6"/>
    </row>
    <row r="706" spans="1:8" ht="58.5" customHeight="1" thickTop="1" thickBot="1">
      <c r="A706" s="8" t="s">
        <v>6247</v>
      </c>
      <c r="B706" s="56" t="s">
        <v>6461</v>
      </c>
      <c r="C706" s="73"/>
      <c r="D706" s="6"/>
      <c r="E706" s="6"/>
      <c r="F706" s="6">
        <v>855</v>
      </c>
      <c r="G706" s="6" t="s">
        <v>27</v>
      </c>
      <c r="H706" s="6" t="s">
        <v>6462</v>
      </c>
    </row>
    <row r="707" spans="1:8" ht="18.75" customHeight="1">
      <c r="A707" s="9"/>
      <c r="B707" s="74"/>
      <c r="C707" s="75"/>
      <c r="D707" s="6"/>
      <c r="E707" s="6"/>
      <c r="F707" s="6"/>
      <c r="G707" s="6"/>
      <c r="H707" s="6"/>
    </row>
    <row r="708" spans="1:8" ht="18.75" customHeight="1">
      <c r="A708" s="10" t="s">
        <v>107</v>
      </c>
      <c r="B708" s="64" t="s">
        <v>6463</v>
      </c>
      <c r="C708" s="65"/>
      <c r="D708" s="6"/>
      <c r="E708" s="6"/>
      <c r="F708" s="6"/>
      <c r="G708" s="6"/>
      <c r="H708" s="6"/>
    </row>
    <row r="709" spans="1:8" ht="18.75" customHeight="1">
      <c r="A709" s="10" t="s">
        <v>108</v>
      </c>
      <c r="B709" s="64" t="s">
        <v>6464</v>
      </c>
      <c r="C709" s="65"/>
      <c r="D709" s="6"/>
      <c r="E709" s="6"/>
      <c r="F709" s="6"/>
      <c r="G709" s="6"/>
      <c r="H709" s="6"/>
    </row>
    <row r="710" spans="1:8" ht="18.75" customHeight="1">
      <c r="A710" s="10" t="s">
        <v>109</v>
      </c>
      <c r="B710" s="64" t="s">
        <v>6465</v>
      </c>
      <c r="C710" s="65"/>
      <c r="D710" s="6"/>
      <c r="E710" s="6"/>
      <c r="F710" s="6"/>
      <c r="G710" s="6"/>
      <c r="H710" s="6"/>
    </row>
    <row r="711" spans="1:8" ht="18.75" customHeight="1">
      <c r="A711" s="10" t="s">
        <v>110</v>
      </c>
      <c r="B711" s="64" t="s">
        <v>6466</v>
      </c>
      <c r="C711" s="65"/>
      <c r="D711" s="6"/>
      <c r="E711" s="6"/>
      <c r="F711" s="6"/>
      <c r="G711" s="6"/>
      <c r="H711" s="6"/>
    </row>
    <row r="712" spans="1:8" ht="18.75" customHeight="1">
      <c r="A712" s="10"/>
      <c r="B712" s="62"/>
      <c r="C712" s="63"/>
      <c r="D712" s="6"/>
      <c r="E712" s="6"/>
      <c r="F712" s="6"/>
      <c r="G712" s="6"/>
      <c r="H712" s="6"/>
    </row>
    <row r="713" spans="1:8" ht="18.75" customHeight="1" thickBot="1">
      <c r="A713" s="10"/>
      <c r="B713" s="66"/>
      <c r="C713" s="67"/>
      <c r="D713" s="6"/>
      <c r="E713" s="6"/>
      <c r="F713" s="6"/>
      <c r="G713" s="6"/>
      <c r="H713" s="6"/>
    </row>
    <row r="714" spans="1:8" ht="18.75" customHeight="1" thickBot="1">
      <c r="A714" s="11" t="s">
        <v>111</v>
      </c>
      <c r="B714" s="25"/>
      <c r="C714" s="7"/>
      <c r="D714" s="6"/>
      <c r="E714" s="6"/>
      <c r="F714" s="6"/>
      <c r="G714" s="6"/>
      <c r="H714" s="6"/>
    </row>
    <row r="715" spans="1:8" ht="18.75" customHeight="1">
      <c r="A715" s="10" t="s">
        <v>112</v>
      </c>
      <c r="B715" s="34" t="str">
        <f>_xlfn.LET(_xlpm.inp,$B$714,_xlpm.nInp,_xlfn.LET(_xlpm.raw,UPPER(TRIM($B$714)),_xlpm.clean,SUBSTITUTE(SUBSTITUTE(SUBSTITUTE(SUBSTITUTE(SUBSTITUTE(_xlpm.raw,"，",","),"、",","),"；",","),"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15" s="19"/>
      <c r="D715" s="6"/>
      <c r="E715" s="6"/>
      <c r="F715" s="6"/>
      <c r="G715" s="6"/>
      <c r="H715" s="6"/>
    </row>
    <row r="716" spans="1:8" ht="18.75" customHeight="1">
      <c r="A716" s="10" t="s">
        <v>113</v>
      </c>
      <c r="B716" s="35" t="str">
        <f>_xlfn.LET(_xlpm.inp,$B$714,_xlpm.nStd,_xlfn.LET(_xlpm.raw,UPPER(TRIM($G$706)),_xlpm.clean,SUBSTITUTE(SUBSTITUTE(SUBSTITUTE(SUBSTITUTE(SUBSTITUTE(_xlpm.raw,"，",","),"、",","),"；",","),"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16" s="18"/>
      <c r="D716" s="6"/>
      <c r="E716" s="6"/>
      <c r="F716" s="6"/>
      <c r="G716" s="6"/>
      <c r="H716" s="6"/>
    </row>
    <row r="717" spans="1:8" ht="18.75" customHeight="1">
      <c r="A717" s="37" t="s">
        <v>114</v>
      </c>
      <c r="B717" s="52" t="str">
        <f>_xlfn.LET(_xlpm.inp,$B$714,_xlpm.p,$H$706,IF(OR(LEN(TRIM(_xlpm.inp))=0,LEN(TRIM(_xlpm.p))=0,_xlpm.p=0),"",_xlpm.p))</f>
        <v/>
      </c>
      <c r="C717" s="53"/>
      <c r="D717" s="6"/>
      <c r="E717" s="6"/>
      <c r="F717" s="6"/>
      <c r="G717" s="6"/>
      <c r="H717" s="6"/>
    </row>
    <row r="718" spans="1:8" ht="18.75" customHeight="1" thickBot="1">
      <c r="A718" s="12"/>
      <c r="B718" s="54"/>
      <c r="C718" s="55"/>
      <c r="D718" s="6"/>
      <c r="E718" s="6"/>
      <c r="F718" s="6"/>
      <c r="G718" s="6"/>
      <c r="H718" s="6"/>
    </row>
    <row r="719" spans="1:8" ht="58.5" customHeight="1" thickTop="1" thickBot="1">
      <c r="A719" s="8" t="s">
        <v>6248</v>
      </c>
      <c r="B719" s="56" t="s">
        <v>7053</v>
      </c>
      <c r="C719" s="73"/>
      <c r="D719" s="6"/>
      <c r="E719" s="6"/>
      <c r="F719" s="6">
        <v>856</v>
      </c>
      <c r="G719" s="6" t="s">
        <v>26</v>
      </c>
      <c r="H719" s="6" t="s">
        <v>7054</v>
      </c>
    </row>
    <row r="720" spans="1:8" ht="18.75" customHeight="1">
      <c r="A720" s="9"/>
      <c r="B720" s="74"/>
      <c r="C720" s="75"/>
      <c r="D720" s="6"/>
      <c r="E720" s="6"/>
      <c r="F720" s="6"/>
      <c r="G720" s="6"/>
      <c r="H720" s="6"/>
    </row>
    <row r="721" spans="1:8" ht="18.75" customHeight="1">
      <c r="A721" s="10" t="s">
        <v>107</v>
      </c>
      <c r="B721" s="64" t="s">
        <v>7055</v>
      </c>
      <c r="C721" s="65"/>
      <c r="D721" s="6"/>
      <c r="E721" s="6"/>
      <c r="F721" s="6"/>
      <c r="G721" s="6"/>
      <c r="H721" s="6"/>
    </row>
    <row r="722" spans="1:8" ht="18.75" customHeight="1">
      <c r="A722" s="10" t="s">
        <v>108</v>
      </c>
      <c r="B722" s="64" t="s">
        <v>7056</v>
      </c>
      <c r="C722" s="65"/>
      <c r="D722" s="6"/>
      <c r="E722" s="6"/>
      <c r="F722" s="6"/>
      <c r="G722" s="6"/>
      <c r="H722" s="6"/>
    </row>
    <row r="723" spans="1:8" ht="18.75" customHeight="1">
      <c r="A723" s="10" t="s">
        <v>109</v>
      </c>
      <c r="B723" s="64" t="s">
        <v>7057</v>
      </c>
      <c r="C723" s="65"/>
      <c r="D723" s="6"/>
      <c r="E723" s="6"/>
      <c r="F723" s="6"/>
      <c r="G723" s="6"/>
      <c r="H723" s="6"/>
    </row>
    <row r="724" spans="1:8" ht="18.75" customHeight="1">
      <c r="A724" s="10" t="s">
        <v>110</v>
      </c>
      <c r="B724" s="64" t="s">
        <v>7058</v>
      </c>
      <c r="C724" s="65"/>
      <c r="D724" s="6"/>
      <c r="E724" s="6"/>
      <c r="F724" s="6"/>
      <c r="G724" s="6"/>
      <c r="H724" s="6"/>
    </row>
    <row r="725" spans="1:8" ht="18.75" customHeight="1">
      <c r="A725" s="10"/>
      <c r="B725" s="62"/>
      <c r="C725" s="63"/>
      <c r="D725" s="6"/>
      <c r="E725" s="6"/>
      <c r="F725" s="6"/>
      <c r="G725" s="6"/>
      <c r="H725" s="6"/>
    </row>
    <row r="726" spans="1:8" ht="18.75" customHeight="1" thickBot="1">
      <c r="A726" s="10"/>
      <c r="B726" s="66"/>
      <c r="C726" s="67"/>
      <c r="D726" s="6"/>
      <c r="E726" s="6"/>
      <c r="F726" s="6"/>
      <c r="G726" s="6"/>
      <c r="H726" s="6"/>
    </row>
    <row r="727" spans="1:8" ht="18.75" customHeight="1" thickBot="1">
      <c r="A727" s="11" t="s">
        <v>111</v>
      </c>
      <c r="B727" s="25"/>
      <c r="C727" s="7"/>
      <c r="D727" s="6"/>
      <c r="E727" s="6"/>
      <c r="F727" s="6"/>
      <c r="G727" s="6"/>
      <c r="H727" s="6"/>
    </row>
    <row r="728" spans="1:8" ht="18.75" customHeight="1">
      <c r="A728" s="10" t="s">
        <v>112</v>
      </c>
      <c r="B728" s="34" t="str">
        <f>_xlfn.LET(_xlpm.inp,$B$727,_xlpm.nInp,_xlfn.LET(_xlpm.raw,UPPER(TRIM($B$727)),_xlpm.clean,SUBSTITUTE(SUBSTITUTE(SUBSTITUTE(SUBSTITUTE(SUBSTITUTE(_xlpm.raw,"，",","),"、",","),"；",","),"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28" s="19"/>
      <c r="D728" s="6"/>
      <c r="E728" s="6"/>
      <c r="F728" s="6"/>
      <c r="G728" s="6"/>
      <c r="H728" s="6"/>
    </row>
    <row r="729" spans="1:8" ht="18.75" customHeight="1">
      <c r="A729" s="10" t="s">
        <v>113</v>
      </c>
      <c r="B729" s="35" t="str">
        <f>_xlfn.LET(_xlpm.inp,$B$727,_xlpm.nStd,_xlfn.LET(_xlpm.raw,UPPER(TRIM($G$719)),_xlpm.clean,SUBSTITUTE(SUBSTITUTE(SUBSTITUTE(SUBSTITUTE(SUBSTITUTE(_xlpm.raw,"，",","),"、",","),"；",","),"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29" s="18"/>
      <c r="D729" s="6"/>
      <c r="E729" s="6"/>
      <c r="F729" s="6"/>
      <c r="G729" s="6"/>
      <c r="H729" s="6"/>
    </row>
    <row r="730" spans="1:8" ht="18.75" customHeight="1">
      <c r="A730" s="37" t="s">
        <v>114</v>
      </c>
      <c r="B730" s="52" t="str">
        <f>_xlfn.LET(_xlpm.inp,$B$727,_xlpm.p,$H$719,IF(OR(LEN(TRIM(_xlpm.inp))=0,LEN(TRIM(_xlpm.p))=0,_xlpm.p=0),"",_xlpm.p))</f>
        <v/>
      </c>
      <c r="C730" s="53"/>
      <c r="D730" s="6"/>
      <c r="E730" s="6"/>
      <c r="F730" s="6"/>
      <c r="G730" s="6"/>
      <c r="H730" s="6"/>
    </row>
    <row r="731" spans="1:8" ht="18.75" customHeight="1" thickBot="1">
      <c r="A731" s="12"/>
      <c r="B731" s="54"/>
      <c r="C731" s="55"/>
      <c r="D731" s="6"/>
      <c r="E731" s="6"/>
      <c r="F731" s="6"/>
      <c r="G731" s="6"/>
      <c r="H731" s="6"/>
    </row>
    <row r="732" spans="1:8" ht="58.5" customHeight="1" thickTop="1" thickBot="1">
      <c r="A732" s="8" t="s">
        <v>6249</v>
      </c>
      <c r="B732" s="56" t="s">
        <v>7059</v>
      </c>
      <c r="C732" s="73"/>
      <c r="D732" s="6"/>
      <c r="E732" s="6"/>
      <c r="F732" s="6">
        <v>857</v>
      </c>
      <c r="G732" s="6" t="s">
        <v>27</v>
      </c>
      <c r="H732" s="6" t="s">
        <v>7060</v>
      </c>
    </row>
    <row r="733" spans="1:8" ht="18.75" customHeight="1">
      <c r="A733" s="9"/>
      <c r="B733" s="74"/>
      <c r="C733" s="75"/>
      <c r="D733" s="6"/>
      <c r="E733" s="6"/>
      <c r="F733" s="6"/>
      <c r="G733" s="6"/>
      <c r="H733" s="6"/>
    </row>
    <row r="734" spans="1:8" ht="18.75" customHeight="1">
      <c r="A734" s="10" t="s">
        <v>107</v>
      </c>
      <c r="B734" s="64" t="s">
        <v>7061</v>
      </c>
      <c r="C734" s="65"/>
      <c r="D734" s="6"/>
      <c r="E734" s="6"/>
      <c r="F734" s="6"/>
      <c r="G734" s="6"/>
      <c r="H734" s="6"/>
    </row>
    <row r="735" spans="1:8" ht="18.75" customHeight="1">
      <c r="A735" s="10" t="s">
        <v>108</v>
      </c>
      <c r="B735" s="64" t="s">
        <v>7062</v>
      </c>
      <c r="C735" s="65"/>
      <c r="D735" s="6"/>
      <c r="E735" s="6"/>
      <c r="F735" s="6"/>
      <c r="G735" s="6"/>
      <c r="H735" s="6"/>
    </row>
    <row r="736" spans="1:8" ht="18.75" customHeight="1">
      <c r="A736" s="10" t="s">
        <v>109</v>
      </c>
      <c r="B736" s="64" t="s">
        <v>7063</v>
      </c>
      <c r="C736" s="65"/>
      <c r="D736" s="6"/>
      <c r="E736" s="6"/>
      <c r="F736" s="6"/>
      <c r="G736" s="6"/>
      <c r="H736" s="6"/>
    </row>
    <row r="737" spans="1:8" ht="18.75" customHeight="1">
      <c r="A737" s="10" t="s">
        <v>110</v>
      </c>
      <c r="B737" s="64" t="s">
        <v>7064</v>
      </c>
      <c r="C737" s="65"/>
      <c r="D737" s="6"/>
      <c r="E737" s="6"/>
      <c r="F737" s="6"/>
      <c r="G737" s="6"/>
      <c r="H737" s="6"/>
    </row>
    <row r="738" spans="1:8" ht="18.75" customHeight="1">
      <c r="A738" s="10"/>
      <c r="B738" s="62"/>
      <c r="C738" s="63"/>
      <c r="D738" s="6"/>
      <c r="E738" s="6"/>
      <c r="F738" s="6"/>
      <c r="G738" s="6"/>
      <c r="H738" s="6"/>
    </row>
    <row r="739" spans="1:8" ht="18.75" customHeight="1" thickBot="1">
      <c r="A739" s="10"/>
      <c r="B739" s="66"/>
      <c r="C739" s="67"/>
      <c r="D739" s="6"/>
      <c r="E739" s="6"/>
      <c r="F739" s="6"/>
      <c r="G739" s="6"/>
      <c r="H739" s="6"/>
    </row>
    <row r="740" spans="1:8" ht="18.75" customHeight="1" thickBot="1">
      <c r="A740" s="11" t="s">
        <v>111</v>
      </c>
      <c r="B740" s="25"/>
      <c r="C740" s="7"/>
      <c r="D740" s="6"/>
      <c r="E740" s="6"/>
      <c r="F740" s="6"/>
      <c r="G740" s="6"/>
      <c r="H740" s="6"/>
    </row>
    <row r="741" spans="1:8" ht="18.75" customHeight="1">
      <c r="A741" s="10" t="s">
        <v>112</v>
      </c>
      <c r="B741" s="34" t="str">
        <f>_xlfn.LET(_xlpm.inp,$B$740,_xlpm.nInp,_xlfn.LET(_xlpm.raw,UPPER(TRIM($B$740)),_xlpm.clean,SUBSTITUTE(SUBSTITUTE(SUBSTITUTE(SUBSTITUTE(SUBSTITUTE(_xlpm.raw,"，",","),"、",","),"；",","),"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41" s="19"/>
      <c r="D741" s="6"/>
      <c r="E741" s="6"/>
      <c r="F741" s="6"/>
      <c r="G741" s="6"/>
      <c r="H741" s="6"/>
    </row>
    <row r="742" spans="1:8" ht="18.75" customHeight="1">
      <c r="A742" s="10" t="s">
        <v>113</v>
      </c>
      <c r="B742" s="35" t="str">
        <f>_xlfn.LET(_xlpm.inp,$B$740,_xlpm.nStd,_xlfn.LET(_xlpm.raw,UPPER(TRIM($G$732)),_xlpm.clean,SUBSTITUTE(SUBSTITUTE(SUBSTITUTE(SUBSTITUTE(SUBSTITUTE(_xlpm.raw,"，",","),"、",","),"；",","),"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42" s="18"/>
      <c r="D742" s="6"/>
      <c r="E742" s="6"/>
      <c r="F742" s="6"/>
      <c r="G742" s="6"/>
      <c r="H742" s="6"/>
    </row>
    <row r="743" spans="1:8" ht="18.75" customHeight="1">
      <c r="A743" s="37" t="s">
        <v>114</v>
      </c>
      <c r="B743" s="52" t="str">
        <f>_xlfn.LET(_xlpm.inp,$B$740,_xlpm.p,$H$732,IF(OR(LEN(TRIM(_xlpm.inp))=0,LEN(TRIM(_xlpm.p))=0,_xlpm.p=0),"",_xlpm.p))</f>
        <v/>
      </c>
      <c r="C743" s="53"/>
      <c r="D743" s="6"/>
      <c r="E743" s="6"/>
      <c r="F743" s="6"/>
      <c r="G743" s="6"/>
      <c r="H743" s="6"/>
    </row>
    <row r="744" spans="1:8" ht="18.75" customHeight="1" thickBot="1">
      <c r="A744" s="12"/>
      <c r="B744" s="54"/>
      <c r="C744" s="55"/>
      <c r="D744" s="6"/>
      <c r="E744" s="6"/>
      <c r="F744" s="6"/>
      <c r="G744" s="6"/>
      <c r="H744" s="6"/>
    </row>
    <row r="745" spans="1:8" ht="58.5" customHeight="1" thickTop="1" thickBot="1">
      <c r="A745" s="8" t="s">
        <v>6250</v>
      </c>
      <c r="B745" s="56" t="s">
        <v>7065</v>
      </c>
      <c r="C745" s="73"/>
      <c r="D745" s="6"/>
      <c r="E745" s="6"/>
      <c r="F745" s="6">
        <v>858</v>
      </c>
      <c r="G745" s="6" t="s">
        <v>18</v>
      </c>
      <c r="H745" s="6" t="s">
        <v>7066</v>
      </c>
    </row>
    <row r="746" spans="1:8" ht="18.75" customHeight="1">
      <c r="A746" s="9"/>
      <c r="B746" s="74"/>
      <c r="C746" s="75"/>
      <c r="D746" s="6"/>
      <c r="E746" s="6"/>
      <c r="F746" s="6"/>
      <c r="G746" s="6"/>
      <c r="H746" s="6"/>
    </row>
    <row r="747" spans="1:8" ht="18.75" customHeight="1">
      <c r="A747" s="10" t="s">
        <v>107</v>
      </c>
      <c r="B747" s="64" t="s">
        <v>7067</v>
      </c>
      <c r="C747" s="65"/>
      <c r="D747" s="6"/>
      <c r="E747" s="6"/>
      <c r="F747" s="6"/>
      <c r="G747" s="6"/>
      <c r="H747" s="6"/>
    </row>
    <row r="748" spans="1:8" ht="18.75" customHeight="1">
      <c r="A748" s="10" t="s">
        <v>108</v>
      </c>
      <c r="B748" s="64" t="s">
        <v>7068</v>
      </c>
      <c r="C748" s="65"/>
      <c r="D748" s="6"/>
      <c r="E748" s="6"/>
      <c r="F748" s="6"/>
      <c r="G748" s="6"/>
      <c r="H748" s="6"/>
    </row>
    <row r="749" spans="1:8" ht="18.75" customHeight="1">
      <c r="A749" s="10" t="s">
        <v>109</v>
      </c>
      <c r="B749" s="64" t="s">
        <v>7069</v>
      </c>
      <c r="C749" s="65"/>
      <c r="D749" s="6"/>
      <c r="E749" s="6"/>
      <c r="F749" s="6"/>
      <c r="G749" s="6"/>
      <c r="H749" s="6"/>
    </row>
    <row r="750" spans="1:8" ht="18.75" customHeight="1">
      <c r="A750" s="10" t="s">
        <v>110</v>
      </c>
      <c r="B750" s="64" t="s">
        <v>7070</v>
      </c>
      <c r="C750" s="65"/>
      <c r="D750" s="6"/>
      <c r="E750" s="6"/>
      <c r="F750" s="6"/>
      <c r="G750" s="6"/>
      <c r="H750" s="6"/>
    </row>
    <row r="751" spans="1:8" ht="18.75" customHeight="1">
      <c r="A751" s="10"/>
      <c r="B751" s="62"/>
      <c r="C751" s="63"/>
      <c r="D751" s="6"/>
      <c r="E751" s="6"/>
      <c r="F751" s="6"/>
      <c r="G751" s="6"/>
      <c r="H751" s="6"/>
    </row>
    <row r="752" spans="1:8" ht="18.75" customHeight="1" thickBot="1">
      <c r="A752" s="10"/>
      <c r="B752" s="66"/>
      <c r="C752" s="67"/>
      <c r="D752" s="6"/>
      <c r="E752" s="6"/>
      <c r="F752" s="6"/>
      <c r="G752" s="6"/>
      <c r="H752" s="6"/>
    </row>
    <row r="753" spans="1:8" ht="18.75" customHeight="1" thickBot="1">
      <c r="A753" s="11" t="s">
        <v>111</v>
      </c>
      <c r="B753" s="25"/>
      <c r="C753" s="7"/>
      <c r="D753" s="6"/>
      <c r="E753" s="6"/>
      <c r="F753" s="6"/>
      <c r="G753" s="6"/>
      <c r="H753" s="6"/>
    </row>
    <row r="754" spans="1:8" ht="18.75" customHeight="1">
      <c r="A754" s="10" t="s">
        <v>112</v>
      </c>
      <c r="B754" s="34" t="str">
        <f>_xlfn.LET(_xlpm.inp,$B$753,_xlpm.nInp,_xlfn.LET(_xlpm.raw,UPPER(TRIM($B$753)),_xlpm.clean,SUBSTITUTE(SUBSTITUTE(SUBSTITUTE(SUBSTITUTE(SUBSTITUTE(_xlpm.raw,"，",","),"、",","),"；",","),"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54" s="19"/>
      <c r="D754" s="6"/>
      <c r="E754" s="6"/>
      <c r="F754" s="6"/>
      <c r="G754" s="6"/>
      <c r="H754" s="6"/>
    </row>
    <row r="755" spans="1:8" ht="18.75" customHeight="1">
      <c r="A755" s="10" t="s">
        <v>113</v>
      </c>
      <c r="B755" s="35" t="str">
        <f>_xlfn.LET(_xlpm.inp,$B$753,_xlpm.nStd,_xlfn.LET(_xlpm.raw,UPPER(TRIM($G$745)),_xlpm.clean,SUBSTITUTE(SUBSTITUTE(SUBSTITUTE(SUBSTITUTE(SUBSTITUTE(_xlpm.raw,"，",","),"、",","),"；",","),"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55" s="18"/>
      <c r="D755" s="6"/>
      <c r="E755" s="6"/>
      <c r="F755" s="6"/>
      <c r="G755" s="6"/>
      <c r="H755" s="6"/>
    </row>
    <row r="756" spans="1:8" ht="18.75" customHeight="1">
      <c r="A756" s="37" t="s">
        <v>114</v>
      </c>
      <c r="B756" s="52" t="str">
        <f>_xlfn.LET(_xlpm.inp,$B$753,_xlpm.p,$H$745,IF(OR(LEN(TRIM(_xlpm.inp))=0,LEN(TRIM(_xlpm.p))=0,_xlpm.p=0),"",_xlpm.p))</f>
        <v/>
      </c>
      <c r="C756" s="53"/>
      <c r="D756" s="6"/>
      <c r="E756" s="6"/>
      <c r="F756" s="6"/>
      <c r="G756" s="6"/>
      <c r="H756" s="6"/>
    </row>
    <row r="757" spans="1:8" ht="18.75" customHeight="1" thickBot="1">
      <c r="A757" s="12"/>
      <c r="B757" s="54"/>
      <c r="C757" s="55"/>
      <c r="D757" s="6"/>
      <c r="E757" s="6"/>
      <c r="F757" s="6"/>
      <c r="G757" s="6"/>
      <c r="H757" s="6"/>
    </row>
    <row r="758" spans="1:8" ht="58.5" customHeight="1" thickTop="1" thickBot="1">
      <c r="A758" s="8" t="s">
        <v>6251</v>
      </c>
      <c r="B758" s="56" t="s">
        <v>7071</v>
      </c>
      <c r="C758" s="73"/>
      <c r="D758" s="6"/>
      <c r="E758" s="6"/>
      <c r="F758" s="6">
        <v>859</v>
      </c>
      <c r="G758" s="6" t="s">
        <v>30</v>
      </c>
      <c r="H758" s="6" t="s">
        <v>7072</v>
      </c>
    </row>
    <row r="759" spans="1:8" ht="18.75" customHeight="1">
      <c r="A759" s="9"/>
      <c r="B759" s="74"/>
      <c r="C759" s="75"/>
      <c r="D759" s="6"/>
      <c r="E759" s="6"/>
      <c r="F759" s="6"/>
      <c r="G759" s="6"/>
      <c r="H759" s="6"/>
    </row>
    <row r="760" spans="1:8" ht="18.75" customHeight="1">
      <c r="A760" s="10" t="s">
        <v>107</v>
      </c>
      <c r="B760" s="64" t="s">
        <v>7073</v>
      </c>
      <c r="C760" s="65"/>
      <c r="D760" s="6"/>
      <c r="E760" s="6"/>
      <c r="F760" s="6"/>
      <c r="G760" s="6"/>
      <c r="H760" s="6"/>
    </row>
    <row r="761" spans="1:8" ht="18.75" customHeight="1">
      <c r="A761" s="10" t="s">
        <v>108</v>
      </c>
      <c r="B761" s="64" t="s">
        <v>7074</v>
      </c>
      <c r="C761" s="65"/>
      <c r="D761" s="6"/>
      <c r="E761" s="6"/>
      <c r="F761" s="6"/>
      <c r="G761" s="6"/>
      <c r="H761" s="6"/>
    </row>
    <row r="762" spans="1:8" ht="18.75" customHeight="1">
      <c r="A762" s="10" t="s">
        <v>109</v>
      </c>
      <c r="B762" s="64" t="s">
        <v>2855</v>
      </c>
      <c r="C762" s="65"/>
      <c r="D762" s="6"/>
      <c r="E762" s="6"/>
      <c r="F762" s="6"/>
      <c r="G762" s="6"/>
      <c r="H762" s="6"/>
    </row>
    <row r="763" spans="1:8" ht="18.75" customHeight="1">
      <c r="A763" s="10" t="s">
        <v>110</v>
      </c>
      <c r="B763" s="64" t="s">
        <v>2856</v>
      </c>
      <c r="C763" s="65"/>
      <c r="D763" s="6"/>
      <c r="E763" s="6"/>
      <c r="F763" s="6"/>
      <c r="G763" s="6"/>
      <c r="H763" s="6"/>
    </row>
    <row r="764" spans="1:8" ht="18.75" customHeight="1">
      <c r="A764" s="10" t="s">
        <v>826</v>
      </c>
      <c r="B764" s="62" t="s">
        <v>7075</v>
      </c>
      <c r="C764" s="63"/>
      <c r="D764" s="6"/>
      <c r="E764" s="6"/>
      <c r="F764" s="6"/>
      <c r="G764" s="6"/>
      <c r="H764" s="6"/>
    </row>
    <row r="765" spans="1:8" ht="18.75" customHeight="1" thickBot="1">
      <c r="A765" s="10"/>
      <c r="B765" s="66"/>
      <c r="C765" s="67"/>
      <c r="D765" s="6"/>
      <c r="E765" s="6"/>
      <c r="F765" s="6"/>
      <c r="G765" s="6"/>
      <c r="H765" s="6"/>
    </row>
    <row r="766" spans="1:8" ht="18.75" customHeight="1" thickBot="1">
      <c r="A766" s="11" t="s">
        <v>111</v>
      </c>
      <c r="B766" s="25"/>
      <c r="C766" s="7"/>
      <c r="D766" s="6"/>
      <c r="E766" s="6"/>
      <c r="F766" s="6"/>
      <c r="G766" s="6"/>
      <c r="H766" s="6"/>
    </row>
    <row r="767" spans="1:8" ht="18.75" customHeight="1">
      <c r="A767" s="10" t="s">
        <v>112</v>
      </c>
      <c r="B767" s="34" t="str">
        <f>_xlfn.LET(_xlpm.inp,$B$766,_xlpm.nInp,_xlfn.LET(_xlpm.raw,UPPER(TRIM($B$766)),_xlpm.clean,SUBSTITUTE(SUBSTITUTE(SUBSTITUTE(SUBSTITUTE(SUBSTITUTE(_xlpm.raw,"，",","),"、",","),"；",","),"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67" s="19"/>
      <c r="D767" s="6"/>
      <c r="E767" s="6"/>
      <c r="F767" s="6"/>
      <c r="G767" s="6"/>
      <c r="H767" s="6"/>
    </row>
    <row r="768" spans="1:8" ht="18.75" customHeight="1">
      <c r="A768" s="10" t="s">
        <v>113</v>
      </c>
      <c r="B768" s="35" t="str">
        <f>_xlfn.LET(_xlpm.inp,$B$766,_xlpm.nStd,_xlfn.LET(_xlpm.raw,UPPER(TRIM($G$758)),_xlpm.clean,SUBSTITUTE(SUBSTITUTE(SUBSTITUTE(SUBSTITUTE(SUBSTITUTE(_xlpm.raw,"，",","),"、",","),"；",","),"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68" s="18"/>
      <c r="D768" s="6"/>
      <c r="E768" s="6"/>
      <c r="F768" s="6"/>
      <c r="G768" s="6"/>
      <c r="H768" s="6"/>
    </row>
    <row r="769" spans="1:8" ht="18.75" customHeight="1">
      <c r="A769" s="37" t="s">
        <v>114</v>
      </c>
      <c r="B769" s="52" t="str">
        <f>_xlfn.LET(_xlpm.inp,$B$766,_xlpm.p,$H$758,IF(OR(LEN(TRIM(_xlpm.inp))=0,LEN(TRIM(_xlpm.p))=0,_xlpm.p=0),"",_xlpm.p))</f>
        <v/>
      </c>
      <c r="C769" s="53"/>
      <c r="D769" s="6"/>
      <c r="E769" s="6"/>
      <c r="F769" s="6"/>
      <c r="G769" s="6"/>
      <c r="H769" s="6"/>
    </row>
    <row r="770" spans="1:8" ht="18.75" customHeight="1" thickBot="1">
      <c r="A770" s="12"/>
      <c r="B770" s="54"/>
      <c r="C770" s="55"/>
      <c r="D770" s="6"/>
      <c r="E770" s="6"/>
      <c r="F770" s="6"/>
      <c r="G770" s="6"/>
      <c r="H770" s="6"/>
    </row>
    <row r="771" spans="1:8" ht="58.5" customHeight="1" thickTop="1" thickBot="1">
      <c r="A771" s="8" t="s">
        <v>6252</v>
      </c>
      <c r="B771" s="56" t="s">
        <v>7076</v>
      </c>
      <c r="C771" s="73"/>
      <c r="D771" s="6"/>
      <c r="E771" s="6"/>
      <c r="F771" s="6">
        <v>860</v>
      </c>
      <c r="G771" s="6" t="s">
        <v>27</v>
      </c>
      <c r="H771" s="6" t="s">
        <v>7077</v>
      </c>
    </row>
    <row r="772" spans="1:8" ht="18.75" customHeight="1">
      <c r="A772" s="9"/>
      <c r="B772" s="74"/>
      <c r="C772" s="75"/>
      <c r="D772" s="6"/>
      <c r="E772" s="6"/>
      <c r="F772" s="6"/>
      <c r="G772" s="6"/>
      <c r="H772" s="6"/>
    </row>
    <row r="773" spans="1:8" ht="18.75" customHeight="1">
      <c r="A773" s="10" t="s">
        <v>107</v>
      </c>
      <c r="B773" s="64" t="s">
        <v>7078</v>
      </c>
      <c r="C773" s="65"/>
      <c r="D773" s="6"/>
      <c r="E773" s="6"/>
      <c r="F773" s="6"/>
      <c r="G773" s="6"/>
      <c r="H773" s="6"/>
    </row>
    <row r="774" spans="1:8" ht="18.75" customHeight="1">
      <c r="A774" s="10" t="s">
        <v>108</v>
      </c>
      <c r="B774" s="64" t="s">
        <v>7079</v>
      </c>
      <c r="C774" s="65"/>
      <c r="D774" s="6"/>
      <c r="E774" s="6"/>
      <c r="F774" s="6"/>
      <c r="G774" s="6"/>
      <c r="H774" s="6"/>
    </row>
    <row r="775" spans="1:8" ht="18.75" customHeight="1">
      <c r="A775" s="10" t="s">
        <v>109</v>
      </c>
      <c r="B775" s="64" t="s">
        <v>7080</v>
      </c>
      <c r="C775" s="65"/>
      <c r="D775" s="6"/>
      <c r="E775" s="6"/>
      <c r="F775" s="6"/>
      <c r="G775" s="6"/>
      <c r="H775" s="6"/>
    </row>
    <row r="776" spans="1:8" ht="18.75" customHeight="1">
      <c r="A776" s="10" t="s">
        <v>110</v>
      </c>
      <c r="B776" s="64" t="s">
        <v>7081</v>
      </c>
      <c r="C776" s="65"/>
      <c r="D776" s="6"/>
      <c r="E776" s="6"/>
      <c r="F776" s="6"/>
      <c r="G776" s="6"/>
      <c r="H776" s="6"/>
    </row>
    <row r="777" spans="1:8" ht="18.75" customHeight="1">
      <c r="A777" s="10"/>
      <c r="B777" s="62"/>
      <c r="C777" s="63"/>
      <c r="D777" s="6"/>
      <c r="E777" s="6"/>
      <c r="F777" s="6"/>
      <c r="G777" s="6"/>
      <c r="H777" s="6"/>
    </row>
    <row r="778" spans="1:8" ht="18.75" customHeight="1" thickBot="1">
      <c r="A778" s="10"/>
      <c r="B778" s="66"/>
      <c r="C778" s="67"/>
      <c r="D778" s="6"/>
      <c r="E778" s="6"/>
      <c r="F778" s="6"/>
      <c r="G778" s="6"/>
      <c r="H778" s="6"/>
    </row>
    <row r="779" spans="1:8" ht="18.75" customHeight="1" thickBot="1">
      <c r="A779" s="11" t="s">
        <v>111</v>
      </c>
      <c r="B779" s="25"/>
      <c r="C779" s="7"/>
      <c r="D779" s="6"/>
      <c r="E779" s="6"/>
      <c r="F779" s="6"/>
      <c r="G779" s="6"/>
      <c r="H779" s="6"/>
    </row>
    <row r="780" spans="1:8" ht="18.75" customHeight="1">
      <c r="A780" s="10" t="s">
        <v>112</v>
      </c>
      <c r="B780" s="34" t="str">
        <f>_xlfn.LET(_xlpm.inp,$B$779,_xlpm.nInp,_xlfn.LET(_xlpm.raw,UPPER(TRIM($B$779)),_xlpm.clean,SUBSTITUTE(SUBSTITUTE(SUBSTITUTE(SUBSTITUTE(SUBSTITUTE(_xlpm.raw,"，",","),"、",","),"；",","),"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0" s="19"/>
      <c r="D780" s="6"/>
      <c r="E780" s="6"/>
      <c r="F780" s="6"/>
      <c r="G780" s="6"/>
      <c r="H780" s="6"/>
    </row>
    <row r="781" spans="1:8" ht="18.75" customHeight="1">
      <c r="A781" s="10" t="s">
        <v>113</v>
      </c>
      <c r="B781" s="35" t="str">
        <f>_xlfn.LET(_xlpm.inp,$B$779,_xlpm.nStd,_xlfn.LET(_xlpm.raw,UPPER(TRIM($G$771)),_xlpm.clean,SUBSTITUTE(SUBSTITUTE(SUBSTITUTE(SUBSTITUTE(SUBSTITUTE(_xlpm.raw,"，",","),"、",","),"；",","),"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81" s="18"/>
      <c r="D781" s="6"/>
      <c r="E781" s="6"/>
      <c r="F781" s="6"/>
      <c r="G781" s="6"/>
      <c r="H781" s="6"/>
    </row>
    <row r="782" spans="1:8" ht="18.75" customHeight="1">
      <c r="A782" s="37" t="s">
        <v>114</v>
      </c>
      <c r="B782" s="52" t="str">
        <f>_xlfn.LET(_xlpm.inp,$B$779,_xlpm.p,$H$771,IF(OR(LEN(TRIM(_xlpm.inp))=0,LEN(TRIM(_xlpm.p))=0,_xlpm.p=0),"",_xlpm.p))</f>
        <v/>
      </c>
      <c r="C782" s="53"/>
      <c r="D782" s="6"/>
      <c r="E782" s="6"/>
      <c r="F782" s="6"/>
      <c r="G782" s="6"/>
      <c r="H782" s="6"/>
    </row>
    <row r="783" spans="1:8" ht="18.75" customHeight="1" thickBot="1">
      <c r="A783" s="12"/>
      <c r="B783" s="54"/>
      <c r="C783" s="55"/>
      <c r="D783" s="6"/>
      <c r="E783" s="6"/>
      <c r="F783" s="6"/>
      <c r="G783" s="6"/>
      <c r="H783" s="6"/>
    </row>
    <row r="784" spans="1:8" ht="58.5" customHeight="1" thickTop="1" thickBot="1">
      <c r="A784" s="8" t="s">
        <v>6253</v>
      </c>
      <c r="B784" s="56" t="s">
        <v>7082</v>
      </c>
      <c r="C784" s="73"/>
      <c r="D784" s="6"/>
      <c r="E784" s="6"/>
      <c r="F784" s="6">
        <v>861</v>
      </c>
      <c r="G784" s="6" t="s">
        <v>27</v>
      </c>
      <c r="H784" s="6" t="s">
        <v>7083</v>
      </c>
    </row>
    <row r="785" spans="1:8" ht="18.75" customHeight="1">
      <c r="A785" s="9"/>
      <c r="B785" s="74"/>
      <c r="C785" s="75"/>
      <c r="D785" s="6"/>
      <c r="E785" s="6"/>
      <c r="F785" s="6"/>
      <c r="G785" s="6"/>
      <c r="H785" s="6"/>
    </row>
    <row r="786" spans="1:8" ht="18.75" customHeight="1">
      <c r="A786" s="10" t="s">
        <v>107</v>
      </c>
      <c r="B786" s="64" t="s">
        <v>7084</v>
      </c>
      <c r="C786" s="65"/>
      <c r="D786" s="6"/>
      <c r="E786" s="6"/>
      <c r="F786" s="6"/>
      <c r="G786" s="6"/>
      <c r="H786" s="6"/>
    </row>
    <row r="787" spans="1:8" ht="18.75" customHeight="1">
      <c r="A787" s="10" t="s">
        <v>108</v>
      </c>
      <c r="B787" s="64" t="s">
        <v>7085</v>
      </c>
      <c r="C787" s="65"/>
      <c r="D787" s="6"/>
      <c r="E787" s="6"/>
      <c r="F787" s="6"/>
      <c r="G787" s="6"/>
      <c r="H787" s="6"/>
    </row>
    <row r="788" spans="1:8" ht="18.75" customHeight="1">
      <c r="A788" s="10" t="s">
        <v>109</v>
      </c>
      <c r="B788" s="64" t="s">
        <v>7086</v>
      </c>
      <c r="C788" s="65"/>
      <c r="D788" s="6"/>
      <c r="E788" s="6"/>
      <c r="F788" s="6"/>
      <c r="G788" s="6"/>
      <c r="H788" s="6"/>
    </row>
    <row r="789" spans="1:8" ht="18.75" customHeight="1">
      <c r="A789" s="10" t="s">
        <v>110</v>
      </c>
      <c r="B789" s="64" t="s">
        <v>7087</v>
      </c>
      <c r="C789" s="65"/>
      <c r="D789" s="6"/>
      <c r="E789" s="6"/>
      <c r="F789" s="6"/>
      <c r="G789" s="6"/>
      <c r="H789" s="6"/>
    </row>
    <row r="790" spans="1:8" ht="18.75" customHeight="1">
      <c r="A790" s="10"/>
      <c r="B790" s="62"/>
      <c r="C790" s="63"/>
      <c r="D790" s="6"/>
      <c r="E790" s="6"/>
      <c r="F790" s="6"/>
      <c r="G790" s="6"/>
      <c r="H790" s="6"/>
    </row>
    <row r="791" spans="1:8" ht="18.75" customHeight="1" thickBot="1">
      <c r="A791" s="10"/>
      <c r="B791" s="66"/>
      <c r="C791" s="67"/>
      <c r="D791" s="6"/>
      <c r="E791" s="6"/>
      <c r="F791" s="6"/>
      <c r="G791" s="6"/>
      <c r="H791" s="6"/>
    </row>
    <row r="792" spans="1:8" ht="18.75" customHeight="1" thickBot="1">
      <c r="A792" s="11" t="s">
        <v>111</v>
      </c>
      <c r="B792" s="25"/>
      <c r="C792" s="7"/>
      <c r="D792" s="6"/>
      <c r="E792" s="6"/>
      <c r="F792" s="6"/>
      <c r="G792" s="6"/>
      <c r="H792" s="6"/>
    </row>
    <row r="793" spans="1:8" ht="18.75" customHeight="1">
      <c r="A793" s="10" t="s">
        <v>112</v>
      </c>
      <c r="B793" s="34" t="str">
        <f>_xlfn.LET(_xlpm.inp,$B$792,_xlpm.nInp,_xlfn.LET(_xlpm.raw,UPPER(TRIM($B$792)),_xlpm.clean,SUBSTITUTE(SUBSTITUTE(SUBSTITUTE(SUBSTITUTE(SUBSTITUTE(_xlpm.raw,"，",","),"、",","),"；",","),"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93" s="19"/>
      <c r="D793" s="6"/>
      <c r="E793" s="6"/>
      <c r="F793" s="6"/>
      <c r="G793" s="6"/>
      <c r="H793" s="6"/>
    </row>
    <row r="794" spans="1:8" ht="18.75" customHeight="1">
      <c r="A794" s="10" t="s">
        <v>113</v>
      </c>
      <c r="B794" s="35" t="str">
        <f>_xlfn.LET(_xlpm.inp,$B$792,_xlpm.nStd,_xlfn.LET(_xlpm.raw,UPPER(TRIM($G$784)),_xlpm.clean,SUBSTITUTE(SUBSTITUTE(SUBSTITUTE(SUBSTITUTE(SUBSTITUTE(_xlpm.raw,"，",","),"、",","),"；",","),"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4" s="18"/>
      <c r="D794" s="6"/>
      <c r="E794" s="6"/>
      <c r="F794" s="6"/>
      <c r="G794" s="6"/>
      <c r="H794" s="6"/>
    </row>
    <row r="795" spans="1:8" ht="18.75" customHeight="1">
      <c r="A795" s="37" t="s">
        <v>114</v>
      </c>
      <c r="B795" s="52" t="str">
        <f>_xlfn.LET(_xlpm.inp,$B$792,_xlpm.p,$H$784,IF(OR(LEN(TRIM(_xlpm.inp))=0,LEN(TRIM(_xlpm.p))=0,_xlpm.p=0),"",_xlpm.p))</f>
        <v/>
      </c>
      <c r="C795" s="53"/>
      <c r="D795" s="6"/>
      <c r="E795" s="6"/>
      <c r="F795" s="6"/>
      <c r="G795" s="6"/>
      <c r="H795" s="6"/>
    </row>
    <row r="796" spans="1:8" ht="18.75" customHeight="1" thickBot="1">
      <c r="A796" s="12"/>
      <c r="B796" s="54"/>
      <c r="C796" s="55"/>
      <c r="D796" s="6"/>
      <c r="E796" s="6"/>
      <c r="F796" s="6"/>
      <c r="G796" s="6"/>
      <c r="H796" s="6"/>
    </row>
    <row r="797" spans="1:8" ht="58.5" customHeight="1" thickTop="1" thickBot="1">
      <c r="A797" s="8" t="s">
        <v>6254</v>
      </c>
      <c r="B797" s="56" t="s">
        <v>7088</v>
      </c>
      <c r="C797" s="73"/>
      <c r="D797" s="6"/>
      <c r="E797" s="6"/>
      <c r="F797" s="6">
        <v>862</v>
      </c>
      <c r="G797" s="6" t="s">
        <v>26</v>
      </c>
      <c r="H797" s="6" t="s">
        <v>7089</v>
      </c>
    </row>
    <row r="798" spans="1:8" ht="18.75" customHeight="1">
      <c r="A798" s="9"/>
      <c r="B798" s="74"/>
      <c r="C798" s="75"/>
      <c r="D798" s="6"/>
      <c r="E798" s="6"/>
      <c r="F798" s="6"/>
      <c r="G798" s="6"/>
      <c r="H798" s="6"/>
    </row>
    <row r="799" spans="1:8" ht="18.75" customHeight="1">
      <c r="A799" s="10" t="s">
        <v>107</v>
      </c>
      <c r="B799" s="64" t="s">
        <v>7090</v>
      </c>
      <c r="C799" s="65"/>
      <c r="D799" s="6"/>
      <c r="E799" s="6"/>
      <c r="F799" s="6"/>
      <c r="G799" s="6"/>
      <c r="H799" s="6"/>
    </row>
    <row r="800" spans="1:8" ht="18.75" customHeight="1">
      <c r="A800" s="10" t="s">
        <v>108</v>
      </c>
      <c r="B800" s="64" t="s">
        <v>7091</v>
      </c>
      <c r="C800" s="65"/>
      <c r="D800" s="6"/>
      <c r="E800" s="6"/>
      <c r="F800" s="6"/>
      <c r="G800" s="6"/>
      <c r="H800" s="6"/>
    </row>
    <row r="801" spans="1:8" ht="18.75" customHeight="1">
      <c r="A801" s="10" t="s">
        <v>109</v>
      </c>
      <c r="B801" s="64" t="s">
        <v>7092</v>
      </c>
      <c r="C801" s="65"/>
      <c r="D801" s="6"/>
      <c r="E801" s="6"/>
      <c r="F801" s="6"/>
      <c r="G801" s="6"/>
      <c r="H801" s="6"/>
    </row>
    <row r="802" spans="1:8" ht="18.75" customHeight="1">
      <c r="A802" s="10" t="s">
        <v>110</v>
      </c>
      <c r="B802" s="64" t="s">
        <v>7093</v>
      </c>
      <c r="C802" s="65"/>
      <c r="D802" s="6"/>
      <c r="E802" s="6"/>
      <c r="F802" s="6"/>
      <c r="G802" s="6"/>
      <c r="H802" s="6"/>
    </row>
    <row r="803" spans="1:8" ht="18.75" customHeight="1">
      <c r="A803" s="10"/>
      <c r="B803" s="62"/>
      <c r="C803" s="63"/>
      <c r="D803" s="6"/>
      <c r="E803" s="6"/>
      <c r="F803" s="6"/>
      <c r="G803" s="6"/>
      <c r="H803" s="6"/>
    </row>
    <row r="804" spans="1:8" ht="18.75" customHeight="1" thickBot="1">
      <c r="A804" s="10"/>
      <c r="B804" s="66"/>
      <c r="C804" s="67"/>
      <c r="D804" s="6"/>
      <c r="E804" s="6"/>
      <c r="F804" s="6"/>
      <c r="G804" s="6"/>
      <c r="H804" s="6"/>
    </row>
    <row r="805" spans="1:8" ht="18.75" customHeight="1" thickBot="1">
      <c r="A805" s="11" t="s">
        <v>111</v>
      </c>
      <c r="B805" s="25"/>
      <c r="C805" s="7"/>
      <c r="D805" s="6"/>
      <c r="E805" s="6"/>
      <c r="F805" s="6"/>
      <c r="G805" s="6"/>
      <c r="H805" s="6"/>
    </row>
    <row r="806" spans="1:8" ht="18.75" customHeight="1">
      <c r="A806" s="10" t="s">
        <v>112</v>
      </c>
      <c r="B806" s="34" t="str">
        <f>_xlfn.LET(_xlpm.inp,$B$805,_xlpm.nInp,_xlfn.LET(_xlpm.raw,UPPER(TRIM($B$805)),_xlpm.clean,SUBSTITUTE(SUBSTITUTE(SUBSTITUTE(SUBSTITUTE(SUBSTITUTE(_xlpm.raw,"，",","),"、",","),"；",","),"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06" s="19"/>
      <c r="D806" s="6"/>
      <c r="E806" s="6"/>
      <c r="F806" s="6"/>
      <c r="G806" s="6"/>
      <c r="H806" s="6"/>
    </row>
    <row r="807" spans="1:8" ht="18.75" customHeight="1">
      <c r="A807" s="10" t="s">
        <v>113</v>
      </c>
      <c r="B807" s="35" t="str">
        <f>_xlfn.LET(_xlpm.inp,$B$805,_xlpm.nStd,_xlfn.LET(_xlpm.raw,UPPER(TRIM($G$797)),_xlpm.clean,SUBSTITUTE(SUBSTITUTE(SUBSTITUTE(SUBSTITUTE(SUBSTITUTE(_xlpm.raw,"，",","),"、",","),"；",","),"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07" s="18"/>
      <c r="D807" s="6"/>
      <c r="E807" s="6"/>
      <c r="F807" s="6"/>
      <c r="G807" s="6"/>
      <c r="H807" s="6"/>
    </row>
    <row r="808" spans="1:8" ht="18.75" customHeight="1">
      <c r="A808" s="37" t="s">
        <v>114</v>
      </c>
      <c r="B808" s="52" t="str">
        <f>_xlfn.LET(_xlpm.inp,$B$805,_xlpm.p,$H$797,IF(OR(LEN(TRIM(_xlpm.inp))=0,LEN(TRIM(_xlpm.p))=0,_xlpm.p=0),"",_xlpm.p))</f>
        <v/>
      </c>
      <c r="C808" s="53"/>
      <c r="D808" s="6"/>
      <c r="E808" s="6"/>
      <c r="F808" s="6"/>
      <c r="G808" s="6"/>
      <c r="H808" s="6"/>
    </row>
    <row r="809" spans="1:8" ht="18.75" customHeight="1" thickBot="1">
      <c r="A809" s="12"/>
      <c r="B809" s="54"/>
      <c r="C809" s="55"/>
      <c r="D809" s="6"/>
      <c r="E809" s="6"/>
      <c r="F809" s="6"/>
      <c r="G809" s="6"/>
      <c r="H809" s="6"/>
    </row>
    <row r="810" spans="1:8" ht="58.5" customHeight="1" thickTop="1" thickBot="1">
      <c r="A810" s="8" t="s">
        <v>6255</v>
      </c>
      <c r="B810" s="56" t="s">
        <v>7094</v>
      </c>
      <c r="C810" s="73"/>
      <c r="D810" s="6"/>
      <c r="E810" s="6"/>
      <c r="F810" s="6">
        <v>863</v>
      </c>
      <c r="G810" s="6" t="s">
        <v>28</v>
      </c>
      <c r="H810" s="6" t="s">
        <v>7095</v>
      </c>
    </row>
    <row r="811" spans="1:8" ht="18.75" customHeight="1">
      <c r="A811" s="9"/>
      <c r="B811" s="74"/>
      <c r="C811" s="75"/>
      <c r="D811" s="6"/>
      <c r="E811" s="6"/>
      <c r="F811" s="6"/>
      <c r="G811" s="6"/>
      <c r="H811" s="6"/>
    </row>
    <row r="812" spans="1:8" ht="18.75" customHeight="1">
      <c r="A812" s="10" t="s">
        <v>107</v>
      </c>
      <c r="B812" s="64" t="s">
        <v>7096</v>
      </c>
      <c r="C812" s="65"/>
      <c r="D812" s="6"/>
      <c r="E812" s="6"/>
      <c r="F812" s="6"/>
      <c r="G812" s="6"/>
      <c r="H812" s="6"/>
    </row>
    <row r="813" spans="1:8" ht="18.75" customHeight="1">
      <c r="A813" s="10" t="s">
        <v>108</v>
      </c>
      <c r="B813" s="64" t="s">
        <v>7097</v>
      </c>
      <c r="C813" s="65"/>
      <c r="D813" s="6"/>
      <c r="E813" s="6"/>
      <c r="F813" s="6"/>
      <c r="G813" s="6"/>
      <c r="H813" s="6"/>
    </row>
    <row r="814" spans="1:8" ht="18.75" customHeight="1">
      <c r="A814" s="10" t="s">
        <v>109</v>
      </c>
      <c r="B814" s="64" t="s">
        <v>7098</v>
      </c>
      <c r="C814" s="65"/>
      <c r="D814" s="6"/>
      <c r="E814" s="6"/>
      <c r="F814" s="6"/>
      <c r="G814" s="6"/>
      <c r="H814" s="6"/>
    </row>
    <row r="815" spans="1:8" ht="18.75" customHeight="1">
      <c r="A815" s="10" t="s">
        <v>110</v>
      </c>
      <c r="B815" s="64" t="s">
        <v>7099</v>
      </c>
      <c r="C815" s="65"/>
      <c r="D815" s="6"/>
      <c r="E815" s="6"/>
      <c r="F815" s="6"/>
      <c r="G815" s="6"/>
      <c r="H815" s="6"/>
    </row>
    <row r="816" spans="1:8" ht="18.75" customHeight="1">
      <c r="A816" s="10"/>
      <c r="B816" s="62"/>
      <c r="C816" s="63"/>
      <c r="D816" s="6"/>
      <c r="E816" s="6"/>
      <c r="F816" s="6"/>
      <c r="G816" s="6"/>
      <c r="H816" s="6"/>
    </row>
    <row r="817" spans="1:8" ht="18.75" customHeight="1" thickBot="1">
      <c r="A817" s="10"/>
      <c r="B817" s="66"/>
      <c r="C817" s="67"/>
      <c r="D817" s="6"/>
      <c r="E817" s="6"/>
      <c r="F817" s="6"/>
      <c r="G817" s="6"/>
      <c r="H817" s="6"/>
    </row>
    <row r="818" spans="1:8" ht="18.75" customHeight="1" thickBot="1">
      <c r="A818" s="11" t="s">
        <v>111</v>
      </c>
      <c r="B818" s="25"/>
      <c r="C818" s="7"/>
      <c r="D818" s="6"/>
      <c r="E818" s="6"/>
      <c r="F818" s="6"/>
      <c r="G818" s="6"/>
      <c r="H818" s="6"/>
    </row>
    <row r="819" spans="1:8" ht="18.75" customHeight="1">
      <c r="A819" s="10" t="s">
        <v>112</v>
      </c>
      <c r="B819" s="34" t="str">
        <f>_xlfn.LET(_xlpm.inp,$B$818,_xlpm.nInp,_xlfn.LET(_xlpm.raw,UPPER(TRIM($B$818)),_xlpm.clean,SUBSTITUTE(SUBSTITUTE(SUBSTITUTE(SUBSTITUTE(SUBSTITUTE(_xlpm.raw,"，",","),"、",","),"；",","),"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19" s="19"/>
      <c r="D819" s="6"/>
      <c r="E819" s="6"/>
      <c r="F819" s="6"/>
      <c r="G819" s="6"/>
      <c r="H819" s="6"/>
    </row>
    <row r="820" spans="1:8" ht="18.75" customHeight="1">
      <c r="A820" s="10" t="s">
        <v>113</v>
      </c>
      <c r="B820" s="35" t="str">
        <f>_xlfn.LET(_xlpm.inp,$B$818,_xlpm.nStd,_xlfn.LET(_xlpm.raw,UPPER(TRIM($G$810)),_xlpm.clean,SUBSTITUTE(SUBSTITUTE(SUBSTITUTE(SUBSTITUTE(SUBSTITUTE(_xlpm.raw,"，",","),"、",","),"；",","),"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20" s="18"/>
      <c r="D820" s="6"/>
      <c r="E820" s="6"/>
      <c r="F820" s="6"/>
      <c r="G820" s="6"/>
      <c r="H820" s="6"/>
    </row>
    <row r="821" spans="1:8" ht="18.75" customHeight="1">
      <c r="A821" s="37" t="s">
        <v>114</v>
      </c>
      <c r="B821" s="52" t="str">
        <f>_xlfn.LET(_xlpm.inp,$B$818,_xlpm.p,$H$810,IF(OR(LEN(TRIM(_xlpm.inp))=0,LEN(TRIM(_xlpm.p))=0,_xlpm.p=0),"",_xlpm.p))</f>
        <v/>
      </c>
      <c r="C821" s="53"/>
      <c r="D821" s="6"/>
      <c r="E821" s="6"/>
      <c r="F821" s="6"/>
      <c r="G821" s="6"/>
      <c r="H821" s="6"/>
    </row>
    <row r="822" spans="1:8" ht="18.75" customHeight="1" thickBot="1">
      <c r="A822" s="12"/>
      <c r="B822" s="54"/>
      <c r="C822" s="55"/>
      <c r="D822" s="6"/>
      <c r="E822" s="6"/>
      <c r="F822" s="6"/>
      <c r="G822" s="6"/>
      <c r="H822" s="6"/>
    </row>
    <row r="823" spans="1:8" ht="58.5" customHeight="1" thickTop="1" thickBot="1">
      <c r="A823" s="8" t="s">
        <v>6256</v>
      </c>
      <c r="B823" s="56" t="s">
        <v>7100</v>
      </c>
      <c r="C823" s="73"/>
      <c r="D823" s="6"/>
      <c r="E823" s="6"/>
      <c r="F823" s="6">
        <v>864</v>
      </c>
      <c r="G823" s="6" t="s">
        <v>18</v>
      </c>
      <c r="H823" s="6" t="s">
        <v>7101</v>
      </c>
    </row>
    <row r="824" spans="1:8" ht="18.75" customHeight="1">
      <c r="A824" s="9"/>
      <c r="B824" s="74"/>
      <c r="C824" s="75"/>
      <c r="D824" s="6"/>
      <c r="E824" s="6"/>
      <c r="F824" s="6"/>
      <c r="G824" s="6"/>
      <c r="H824" s="6"/>
    </row>
    <row r="825" spans="1:8" ht="18.75" customHeight="1">
      <c r="A825" s="10" t="s">
        <v>107</v>
      </c>
      <c r="B825" s="64" t="s">
        <v>7102</v>
      </c>
      <c r="C825" s="65"/>
      <c r="D825" s="6"/>
      <c r="E825" s="6"/>
      <c r="F825" s="6"/>
      <c r="G825" s="6"/>
      <c r="H825" s="6"/>
    </row>
    <row r="826" spans="1:8" ht="18.75" customHeight="1">
      <c r="A826" s="10" t="s">
        <v>108</v>
      </c>
      <c r="B826" s="64" t="s">
        <v>7103</v>
      </c>
      <c r="C826" s="65"/>
      <c r="D826" s="6"/>
      <c r="E826" s="6"/>
      <c r="F826" s="6"/>
      <c r="G826" s="6"/>
      <c r="H826" s="6"/>
    </row>
    <row r="827" spans="1:8" ht="18.75" customHeight="1">
      <c r="A827" s="10" t="s">
        <v>109</v>
      </c>
      <c r="B827" s="64" t="s">
        <v>7104</v>
      </c>
      <c r="C827" s="65"/>
      <c r="D827" s="6"/>
      <c r="E827" s="6"/>
      <c r="F827" s="6"/>
      <c r="G827" s="6"/>
      <c r="H827" s="6"/>
    </row>
    <row r="828" spans="1:8" ht="18.75" customHeight="1">
      <c r="A828" s="10" t="s">
        <v>110</v>
      </c>
      <c r="B828" s="64" t="s">
        <v>7105</v>
      </c>
      <c r="C828" s="65"/>
      <c r="D828" s="6"/>
      <c r="E828" s="6"/>
      <c r="F828" s="6"/>
      <c r="G828" s="6"/>
      <c r="H828" s="6"/>
    </row>
    <row r="829" spans="1:8" ht="18.75" customHeight="1">
      <c r="A829" s="10"/>
      <c r="B829" s="62"/>
      <c r="C829" s="63"/>
      <c r="D829" s="6"/>
      <c r="E829" s="6"/>
      <c r="F829" s="6"/>
      <c r="G829" s="6"/>
      <c r="H829" s="6"/>
    </row>
    <row r="830" spans="1:8" ht="18.75" customHeight="1" thickBot="1">
      <c r="A830" s="10"/>
      <c r="B830" s="66"/>
      <c r="C830" s="67"/>
      <c r="D830" s="6"/>
      <c r="E830" s="6"/>
      <c r="F830" s="6"/>
      <c r="G830" s="6"/>
      <c r="H830" s="6"/>
    </row>
    <row r="831" spans="1:8" ht="18.75" customHeight="1" thickBot="1">
      <c r="A831" s="11" t="s">
        <v>111</v>
      </c>
      <c r="B831" s="25"/>
      <c r="C831" s="7"/>
      <c r="D831" s="6"/>
      <c r="E831" s="6"/>
      <c r="F831" s="6"/>
      <c r="G831" s="6"/>
      <c r="H831" s="6"/>
    </row>
    <row r="832" spans="1:8" ht="18.75" customHeight="1">
      <c r="A832" s="10" t="s">
        <v>112</v>
      </c>
      <c r="B832" s="34" t="str">
        <f>_xlfn.LET(_xlpm.inp,$B$831,_xlpm.nInp,_xlfn.LET(_xlpm.raw,UPPER(TRIM($B$831)),_xlpm.clean,SUBSTITUTE(SUBSTITUTE(SUBSTITUTE(SUBSTITUTE(SUBSTITUTE(_xlpm.raw,"，",","),"、",","),"；",","),"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32" s="19"/>
      <c r="D832" s="6"/>
      <c r="E832" s="6"/>
      <c r="F832" s="6"/>
      <c r="G832" s="6"/>
      <c r="H832" s="6"/>
    </row>
    <row r="833" spans="1:8" ht="18.75" customHeight="1">
      <c r="A833" s="10" t="s">
        <v>113</v>
      </c>
      <c r="B833" s="35" t="str">
        <f>_xlfn.LET(_xlpm.inp,$B$831,_xlpm.nStd,_xlfn.LET(_xlpm.raw,UPPER(TRIM($G$823)),_xlpm.clean,SUBSTITUTE(SUBSTITUTE(SUBSTITUTE(SUBSTITUTE(SUBSTITUTE(_xlpm.raw,"，",","),"、",","),"；",","),"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33" s="18"/>
      <c r="D833" s="6"/>
      <c r="E833" s="6"/>
      <c r="F833" s="6"/>
      <c r="G833" s="6"/>
      <c r="H833" s="6"/>
    </row>
    <row r="834" spans="1:8" ht="18.75" customHeight="1">
      <c r="A834" s="37" t="s">
        <v>114</v>
      </c>
      <c r="B834" s="52" t="str">
        <f>_xlfn.LET(_xlpm.inp,$B$831,_xlpm.p,$H$823,IF(OR(LEN(TRIM(_xlpm.inp))=0,LEN(TRIM(_xlpm.p))=0,_xlpm.p=0),"",_xlpm.p))</f>
        <v/>
      </c>
      <c r="C834" s="53"/>
      <c r="D834" s="6"/>
      <c r="E834" s="6"/>
      <c r="F834" s="6"/>
      <c r="G834" s="6"/>
      <c r="H834" s="6"/>
    </row>
    <row r="835" spans="1:8" ht="18.75" customHeight="1" thickBot="1">
      <c r="A835" s="12"/>
      <c r="B835" s="54"/>
      <c r="C835" s="55"/>
      <c r="D835" s="6"/>
      <c r="E835" s="6"/>
      <c r="F835" s="6"/>
      <c r="G835" s="6"/>
      <c r="H835" s="6"/>
    </row>
    <row r="836" spans="1:8" ht="58.5" customHeight="1" thickTop="1" thickBot="1">
      <c r="A836" s="8" t="s">
        <v>6257</v>
      </c>
      <c r="B836" s="56" t="s">
        <v>7106</v>
      </c>
      <c r="C836" s="73"/>
      <c r="D836" s="6"/>
      <c r="E836" s="6"/>
      <c r="F836" s="6">
        <v>865</v>
      </c>
      <c r="G836" s="6" t="s">
        <v>64</v>
      </c>
      <c r="H836" s="6" t="s">
        <v>7107</v>
      </c>
    </row>
    <row r="837" spans="1:8" ht="18.75" customHeight="1">
      <c r="A837" s="9"/>
      <c r="B837" s="74"/>
      <c r="C837" s="75"/>
      <c r="D837" s="6"/>
      <c r="E837" s="6"/>
      <c r="F837" s="6"/>
      <c r="G837" s="6"/>
      <c r="H837" s="6"/>
    </row>
    <row r="838" spans="1:8" ht="18.75" customHeight="1">
      <c r="A838" s="10" t="s">
        <v>107</v>
      </c>
      <c r="B838" s="64" t="s">
        <v>7108</v>
      </c>
      <c r="C838" s="65"/>
      <c r="D838" s="6"/>
      <c r="E838" s="6"/>
      <c r="F838" s="6"/>
      <c r="G838" s="6"/>
      <c r="H838" s="6"/>
    </row>
    <row r="839" spans="1:8" ht="18.75" customHeight="1">
      <c r="A839" s="10" t="s">
        <v>108</v>
      </c>
      <c r="B839" s="64" t="s">
        <v>7109</v>
      </c>
      <c r="C839" s="65"/>
      <c r="D839" s="6"/>
      <c r="E839" s="6"/>
      <c r="F839" s="6"/>
      <c r="G839" s="6"/>
      <c r="H839" s="6"/>
    </row>
    <row r="840" spans="1:8" ht="18.75" customHeight="1">
      <c r="A840" s="10" t="s">
        <v>109</v>
      </c>
      <c r="B840" s="64" t="s">
        <v>7110</v>
      </c>
      <c r="C840" s="65"/>
      <c r="D840" s="6"/>
      <c r="E840" s="6"/>
      <c r="F840" s="6"/>
      <c r="G840" s="6"/>
      <c r="H840" s="6"/>
    </row>
    <row r="841" spans="1:8" ht="18.75" customHeight="1">
      <c r="A841" s="10" t="s">
        <v>110</v>
      </c>
      <c r="B841" s="64" t="s">
        <v>7111</v>
      </c>
      <c r="C841" s="65"/>
      <c r="D841" s="6"/>
      <c r="E841" s="6"/>
      <c r="F841" s="6"/>
      <c r="G841" s="6"/>
      <c r="H841" s="6"/>
    </row>
    <row r="842" spans="1:8" ht="18.75" customHeight="1">
      <c r="A842" s="10" t="s">
        <v>826</v>
      </c>
      <c r="B842" s="62" t="s">
        <v>7112</v>
      </c>
      <c r="C842" s="63"/>
      <c r="D842" s="6"/>
      <c r="E842" s="6"/>
      <c r="F842" s="6"/>
      <c r="G842" s="6"/>
      <c r="H842" s="6"/>
    </row>
    <row r="843" spans="1:8" ht="18.75" customHeight="1" thickBot="1">
      <c r="A843" s="10"/>
      <c r="B843" s="66"/>
      <c r="C843" s="67"/>
      <c r="D843" s="6"/>
      <c r="E843" s="6"/>
      <c r="F843" s="6"/>
      <c r="G843" s="6"/>
      <c r="H843" s="6"/>
    </row>
    <row r="844" spans="1:8" ht="18.75" customHeight="1" thickBot="1">
      <c r="A844" s="11" t="s">
        <v>111</v>
      </c>
      <c r="B844" s="25"/>
      <c r="C844" s="7"/>
      <c r="D844" s="6"/>
      <c r="E844" s="6"/>
      <c r="F844" s="6"/>
      <c r="G844" s="6"/>
      <c r="H844" s="6"/>
    </row>
    <row r="845" spans="1:8" ht="18.75" customHeight="1">
      <c r="A845" s="10" t="s">
        <v>112</v>
      </c>
      <c r="B845" s="34" t="str">
        <f>_xlfn.LET(_xlpm.inp,$B$844,_xlpm.nInp,_xlfn.LET(_xlpm.raw,UPPER(TRIM($B$844)),_xlpm.clean,SUBSTITUTE(SUBSTITUTE(SUBSTITUTE(SUBSTITUTE(SUBSTITUTE(_xlpm.raw,"，",","),"、",","),"；",","),"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45" s="19"/>
      <c r="D845" s="6"/>
      <c r="E845" s="6"/>
      <c r="F845" s="6"/>
      <c r="G845" s="6"/>
      <c r="H845" s="6"/>
    </row>
    <row r="846" spans="1:8" ht="18.75" customHeight="1">
      <c r="A846" s="10" t="s">
        <v>113</v>
      </c>
      <c r="B846" s="35" t="str">
        <f>_xlfn.LET(_xlpm.inp,$B$844,_xlpm.nStd,_xlfn.LET(_xlpm.raw,UPPER(TRIM($G$836)),_xlpm.clean,SUBSTITUTE(SUBSTITUTE(SUBSTITUTE(SUBSTITUTE(SUBSTITUTE(_xlpm.raw,"，",","),"、",","),"；",","),"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46" s="18"/>
      <c r="D846" s="6"/>
      <c r="E846" s="6"/>
      <c r="F846" s="6"/>
      <c r="G846" s="6"/>
      <c r="H846" s="6"/>
    </row>
    <row r="847" spans="1:8" ht="18.75" customHeight="1">
      <c r="A847" s="37" t="s">
        <v>114</v>
      </c>
      <c r="B847" s="52" t="str">
        <f>_xlfn.LET(_xlpm.inp,$B$844,_xlpm.p,$H$836,IF(OR(LEN(TRIM(_xlpm.inp))=0,LEN(TRIM(_xlpm.p))=0,_xlpm.p=0),"",_xlpm.p))</f>
        <v/>
      </c>
      <c r="C847" s="53"/>
      <c r="D847" s="6"/>
      <c r="E847" s="6"/>
      <c r="F847" s="6"/>
      <c r="G847" s="6"/>
      <c r="H847" s="6"/>
    </row>
    <row r="848" spans="1:8" ht="18.75" customHeight="1" thickBot="1">
      <c r="A848" s="12"/>
      <c r="B848" s="54"/>
      <c r="C848" s="55"/>
      <c r="D848" s="6"/>
      <c r="E848" s="6"/>
      <c r="F848" s="6"/>
      <c r="G848" s="6"/>
      <c r="H848" s="6"/>
    </row>
    <row r="849" spans="1:8" ht="58.5" customHeight="1" thickTop="1" thickBot="1">
      <c r="A849" s="8" t="s">
        <v>6258</v>
      </c>
      <c r="B849" s="56" t="s">
        <v>7113</v>
      </c>
      <c r="C849" s="73"/>
      <c r="D849" s="6"/>
      <c r="E849" s="6"/>
      <c r="F849" s="6">
        <v>866</v>
      </c>
      <c r="G849" s="6" t="s">
        <v>27</v>
      </c>
      <c r="H849" s="6" t="s">
        <v>7114</v>
      </c>
    </row>
    <row r="850" spans="1:8" ht="18.75" customHeight="1">
      <c r="A850" s="9"/>
      <c r="B850" s="74"/>
      <c r="C850" s="75"/>
      <c r="D850" s="6"/>
      <c r="E850" s="6"/>
      <c r="F850" s="6"/>
      <c r="G850" s="6"/>
      <c r="H850" s="6"/>
    </row>
    <row r="851" spans="1:8" ht="18.75" customHeight="1">
      <c r="A851" s="10" t="s">
        <v>107</v>
      </c>
      <c r="B851" s="64" t="s">
        <v>7115</v>
      </c>
      <c r="C851" s="65"/>
      <c r="D851" s="6"/>
      <c r="E851" s="6"/>
      <c r="F851" s="6"/>
      <c r="G851" s="6"/>
      <c r="H851" s="6"/>
    </row>
    <row r="852" spans="1:8" ht="18.75" customHeight="1">
      <c r="A852" s="10" t="s">
        <v>108</v>
      </c>
      <c r="B852" s="64" t="s">
        <v>7116</v>
      </c>
      <c r="C852" s="65"/>
      <c r="D852" s="6"/>
      <c r="E852" s="6"/>
      <c r="F852" s="6"/>
      <c r="G852" s="6"/>
      <c r="H852" s="6"/>
    </row>
    <row r="853" spans="1:8" ht="18.75" customHeight="1">
      <c r="A853" s="10" t="s">
        <v>109</v>
      </c>
      <c r="B853" s="64" t="s">
        <v>7117</v>
      </c>
      <c r="C853" s="65"/>
      <c r="D853" s="6"/>
      <c r="E853" s="6"/>
      <c r="F853" s="6"/>
      <c r="G853" s="6"/>
      <c r="H853" s="6"/>
    </row>
    <row r="854" spans="1:8" ht="18.75" customHeight="1">
      <c r="A854" s="10" t="s">
        <v>110</v>
      </c>
      <c r="B854" s="64" t="s">
        <v>7118</v>
      </c>
      <c r="C854" s="65"/>
      <c r="D854" s="6"/>
      <c r="E854" s="6"/>
      <c r="F854" s="6"/>
      <c r="G854" s="6"/>
      <c r="H854" s="6"/>
    </row>
    <row r="855" spans="1:8" ht="18.75" customHeight="1">
      <c r="A855" s="10"/>
      <c r="B855" s="62"/>
      <c r="C855" s="63"/>
      <c r="D855" s="6"/>
      <c r="E855" s="6"/>
      <c r="F855" s="6"/>
      <c r="G855" s="6"/>
      <c r="H855" s="6"/>
    </row>
    <row r="856" spans="1:8" ht="18.75" customHeight="1" thickBot="1">
      <c r="A856" s="10"/>
      <c r="B856" s="66"/>
      <c r="C856" s="67"/>
      <c r="D856" s="6"/>
      <c r="E856" s="6"/>
      <c r="F856" s="6"/>
      <c r="G856" s="6"/>
      <c r="H856" s="6"/>
    </row>
    <row r="857" spans="1:8" ht="18.75" customHeight="1" thickBot="1">
      <c r="A857" s="11" t="s">
        <v>111</v>
      </c>
      <c r="B857" s="25"/>
      <c r="C857" s="7"/>
      <c r="D857" s="6"/>
      <c r="E857" s="6"/>
      <c r="F857" s="6"/>
      <c r="G857" s="6"/>
      <c r="H857" s="6"/>
    </row>
    <row r="858" spans="1:8" ht="18.75" customHeight="1">
      <c r="A858" s="10" t="s">
        <v>112</v>
      </c>
      <c r="B858" s="34" t="str">
        <f>_xlfn.LET(_xlpm.inp,$B$857,_xlpm.nInp,_xlfn.LET(_xlpm.raw,UPPER(TRIM($B$857)),_xlpm.clean,SUBSTITUTE(SUBSTITUTE(SUBSTITUTE(SUBSTITUTE(SUBSTITUTE(_xlpm.raw,"，",","),"、",","),"；",","),"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58" s="19"/>
      <c r="D858" s="6"/>
      <c r="E858" s="6"/>
      <c r="F858" s="6"/>
      <c r="G858" s="6"/>
      <c r="H858" s="6"/>
    </row>
    <row r="859" spans="1:8" ht="18.75" customHeight="1">
      <c r="A859" s="10" t="s">
        <v>113</v>
      </c>
      <c r="B859" s="35" t="str">
        <f>_xlfn.LET(_xlpm.inp,$B$857,_xlpm.nStd,_xlfn.LET(_xlpm.raw,UPPER(TRIM($G$849)),_xlpm.clean,SUBSTITUTE(SUBSTITUTE(SUBSTITUTE(SUBSTITUTE(SUBSTITUTE(_xlpm.raw,"，",","),"、",","),"；",","),"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59" s="18"/>
      <c r="D859" s="6"/>
      <c r="E859" s="6"/>
      <c r="F859" s="6"/>
      <c r="G859" s="6"/>
      <c r="H859" s="6"/>
    </row>
    <row r="860" spans="1:8" ht="18.75" customHeight="1">
      <c r="A860" s="37" t="s">
        <v>114</v>
      </c>
      <c r="B860" s="52" t="str">
        <f>_xlfn.LET(_xlpm.inp,$B$857,_xlpm.p,$H$849,IF(OR(LEN(TRIM(_xlpm.inp))=0,LEN(TRIM(_xlpm.p))=0,_xlpm.p=0),"",_xlpm.p))</f>
        <v/>
      </c>
      <c r="C860" s="53"/>
      <c r="D860" s="6"/>
      <c r="E860" s="6"/>
      <c r="F860" s="6"/>
      <c r="G860" s="6"/>
      <c r="H860" s="6"/>
    </row>
    <row r="861" spans="1:8" ht="18.75" customHeight="1" thickBot="1">
      <c r="A861" s="12"/>
      <c r="B861" s="54"/>
      <c r="C861" s="55"/>
      <c r="D861" s="6"/>
      <c r="E861" s="6"/>
      <c r="F861" s="6"/>
      <c r="G861" s="6"/>
      <c r="H861" s="6"/>
    </row>
    <row r="862" spans="1:8" ht="58.5" customHeight="1" thickTop="1" thickBot="1">
      <c r="A862" s="8" t="s">
        <v>6259</v>
      </c>
      <c r="B862" s="56" t="s">
        <v>7119</v>
      </c>
      <c r="C862" s="73"/>
      <c r="D862" s="6"/>
      <c r="E862" s="6"/>
      <c r="F862" s="6">
        <v>867</v>
      </c>
      <c r="G862" s="6" t="s">
        <v>26</v>
      </c>
      <c r="H862" s="6" t="s">
        <v>7120</v>
      </c>
    </row>
    <row r="863" spans="1:8" ht="18.75" customHeight="1">
      <c r="A863" s="9"/>
      <c r="B863" s="74"/>
      <c r="C863" s="75"/>
      <c r="D863" s="6"/>
      <c r="E863" s="6"/>
      <c r="F863" s="6"/>
      <c r="G863" s="6"/>
      <c r="H863" s="6"/>
    </row>
    <row r="864" spans="1:8" ht="18.75" customHeight="1">
      <c r="A864" s="10" t="s">
        <v>107</v>
      </c>
      <c r="B864" s="64" t="s">
        <v>7121</v>
      </c>
      <c r="C864" s="65"/>
      <c r="D864" s="6"/>
      <c r="E864" s="6"/>
      <c r="F864" s="6"/>
      <c r="G864" s="6"/>
      <c r="H864" s="6"/>
    </row>
    <row r="865" spans="1:8" ht="18.75" customHeight="1">
      <c r="A865" s="10" t="s">
        <v>108</v>
      </c>
      <c r="B865" s="64" t="s">
        <v>7122</v>
      </c>
      <c r="C865" s="65"/>
      <c r="D865" s="6"/>
      <c r="E865" s="6"/>
      <c r="F865" s="6"/>
      <c r="G865" s="6"/>
      <c r="H865" s="6"/>
    </row>
    <row r="866" spans="1:8" ht="18.75" customHeight="1">
      <c r="A866" s="10" t="s">
        <v>109</v>
      </c>
      <c r="B866" s="64" t="s">
        <v>7123</v>
      </c>
      <c r="C866" s="65"/>
      <c r="D866" s="6"/>
      <c r="E866" s="6"/>
      <c r="F866" s="6"/>
      <c r="G866" s="6"/>
      <c r="H866" s="6"/>
    </row>
    <row r="867" spans="1:8" ht="18.75" customHeight="1">
      <c r="A867" s="10" t="s">
        <v>110</v>
      </c>
      <c r="B867" s="64" t="s">
        <v>7124</v>
      </c>
      <c r="C867" s="65"/>
      <c r="D867" s="6"/>
      <c r="E867" s="6"/>
      <c r="F867" s="6"/>
      <c r="G867" s="6"/>
      <c r="H867" s="6"/>
    </row>
    <row r="868" spans="1:8" ht="18.75" customHeight="1">
      <c r="A868" s="10"/>
      <c r="B868" s="62"/>
      <c r="C868" s="63"/>
      <c r="D868" s="6"/>
      <c r="E868" s="6"/>
      <c r="F868" s="6"/>
      <c r="G868" s="6"/>
      <c r="H868" s="6"/>
    </row>
    <row r="869" spans="1:8" ht="18.75" customHeight="1" thickBot="1">
      <c r="A869" s="10"/>
      <c r="B869" s="66"/>
      <c r="C869" s="67"/>
      <c r="D869" s="6"/>
      <c r="E869" s="6"/>
      <c r="F869" s="6"/>
      <c r="G869" s="6"/>
      <c r="H869" s="6"/>
    </row>
    <row r="870" spans="1:8" ht="18.75" customHeight="1" thickBot="1">
      <c r="A870" s="11" t="s">
        <v>111</v>
      </c>
      <c r="B870" s="25"/>
      <c r="C870" s="7"/>
      <c r="D870" s="6"/>
      <c r="E870" s="6"/>
      <c r="F870" s="6"/>
      <c r="G870" s="6"/>
      <c r="H870" s="6"/>
    </row>
    <row r="871" spans="1:8" ht="18.75" customHeight="1">
      <c r="A871" s="10" t="s">
        <v>112</v>
      </c>
      <c r="B871" s="34" t="str">
        <f>_xlfn.LET(_xlpm.inp,$B$870,_xlpm.nInp,_xlfn.LET(_xlpm.raw,UPPER(TRIM($B$870)),_xlpm.clean,SUBSTITUTE(SUBSTITUTE(SUBSTITUTE(SUBSTITUTE(SUBSTITUTE(_xlpm.raw,"，",","),"、",","),"；",","),"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71" s="19"/>
      <c r="D871" s="6"/>
      <c r="E871" s="6"/>
      <c r="F871" s="6"/>
      <c r="G871" s="6"/>
      <c r="H871" s="6"/>
    </row>
    <row r="872" spans="1:8" ht="18.75" customHeight="1">
      <c r="A872" s="10" t="s">
        <v>113</v>
      </c>
      <c r="B872" s="35" t="str">
        <f>_xlfn.LET(_xlpm.inp,$B$870,_xlpm.nStd,_xlfn.LET(_xlpm.raw,UPPER(TRIM($G$862)),_xlpm.clean,SUBSTITUTE(SUBSTITUTE(SUBSTITUTE(SUBSTITUTE(SUBSTITUTE(_xlpm.raw,"，",","),"、",","),"；",","),"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72" s="18"/>
      <c r="D872" s="6"/>
      <c r="E872" s="6"/>
      <c r="F872" s="6"/>
      <c r="G872" s="6"/>
      <c r="H872" s="6"/>
    </row>
    <row r="873" spans="1:8" ht="18.75" customHeight="1">
      <c r="A873" s="37" t="s">
        <v>114</v>
      </c>
      <c r="B873" s="52" t="str">
        <f>_xlfn.LET(_xlpm.inp,$B$870,_xlpm.p,$H$862,IF(OR(LEN(TRIM(_xlpm.inp))=0,LEN(TRIM(_xlpm.p))=0,_xlpm.p=0),"",_xlpm.p))</f>
        <v/>
      </c>
      <c r="C873" s="53"/>
      <c r="D873" s="6"/>
      <c r="E873" s="6"/>
      <c r="F873" s="6"/>
      <c r="G873" s="6"/>
      <c r="H873" s="6"/>
    </row>
    <row r="874" spans="1:8" ht="18.75" customHeight="1" thickBot="1">
      <c r="A874" s="12"/>
      <c r="B874" s="54"/>
      <c r="C874" s="55"/>
      <c r="D874" s="6"/>
      <c r="E874" s="6"/>
      <c r="F874" s="6"/>
      <c r="G874" s="6"/>
      <c r="H874" s="6"/>
    </row>
    <row r="875" spans="1:8" ht="58.5" customHeight="1" thickTop="1" thickBot="1">
      <c r="A875" s="8" t="s">
        <v>6260</v>
      </c>
      <c r="B875" s="56" t="s">
        <v>7125</v>
      </c>
      <c r="C875" s="73"/>
      <c r="D875" s="6"/>
      <c r="E875" s="6"/>
      <c r="F875" s="6">
        <v>868</v>
      </c>
      <c r="G875" s="6" t="s">
        <v>28</v>
      </c>
      <c r="H875" s="6" t="s">
        <v>7126</v>
      </c>
    </row>
    <row r="876" spans="1:8" ht="18.75" customHeight="1">
      <c r="A876" s="9"/>
      <c r="B876" s="74"/>
      <c r="C876" s="75"/>
      <c r="D876" s="6"/>
      <c r="E876" s="6"/>
      <c r="F876" s="6"/>
      <c r="G876" s="6"/>
      <c r="H876" s="6"/>
    </row>
    <row r="877" spans="1:8" ht="18.75" customHeight="1">
      <c r="A877" s="10" t="s">
        <v>108</v>
      </c>
      <c r="B877" s="64" t="s">
        <v>7127</v>
      </c>
      <c r="C877" s="65"/>
      <c r="D877" s="6"/>
      <c r="E877" s="6"/>
      <c r="F877" s="6"/>
      <c r="G877" s="6"/>
      <c r="H877" s="6"/>
    </row>
    <row r="878" spans="1:8" ht="18.75" customHeight="1">
      <c r="A878" s="10" t="s">
        <v>109</v>
      </c>
      <c r="B878" s="64" t="s">
        <v>6749</v>
      </c>
      <c r="C878" s="65"/>
      <c r="D878" s="6"/>
      <c r="E878" s="6"/>
      <c r="F878" s="6"/>
      <c r="G878" s="6"/>
      <c r="H878" s="6"/>
    </row>
    <row r="879" spans="1:8" ht="18.75" customHeight="1">
      <c r="A879" s="10" t="s">
        <v>110</v>
      </c>
      <c r="B879" s="64" t="s">
        <v>7128</v>
      </c>
      <c r="C879" s="65"/>
      <c r="D879" s="6"/>
      <c r="E879" s="6"/>
      <c r="F879" s="6"/>
      <c r="G879" s="6"/>
      <c r="H879" s="6"/>
    </row>
    <row r="880" spans="1:8" ht="18.75" customHeight="1">
      <c r="A880" s="10"/>
      <c r="B880" s="64"/>
      <c r="C880" s="65"/>
      <c r="D880" s="6"/>
      <c r="E880" s="6"/>
      <c r="F880" s="6"/>
      <c r="G880" s="6"/>
      <c r="H880" s="6"/>
    </row>
    <row r="881" spans="1:8" ht="18.75" customHeight="1">
      <c r="A881" s="10"/>
      <c r="B881" s="62"/>
      <c r="C881" s="63"/>
      <c r="D881" s="6"/>
      <c r="E881" s="6"/>
      <c r="F881" s="6"/>
      <c r="G881" s="6"/>
      <c r="H881" s="6"/>
    </row>
    <row r="882" spans="1:8" ht="18.75" customHeight="1" thickBot="1">
      <c r="A882" s="10"/>
      <c r="B882" s="66"/>
      <c r="C882" s="67"/>
      <c r="D882" s="6"/>
      <c r="E882" s="6"/>
      <c r="F882" s="6"/>
      <c r="G882" s="6"/>
      <c r="H882" s="6"/>
    </row>
    <row r="883" spans="1:8" ht="18.75" customHeight="1" thickBot="1">
      <c r="A883" s="11" t="s">
        <v>111</v>
      </c>
      <c r="B883" s="25"/>
      <c r="C883" s="7"/>
      <c r="D883" s="6"/>
      <c r="E883" s="6"/>
      <c r="F883" s="6"/>
      <c r="G883" s="6"/>
      <c r="H883" s="6"/>
    </row>
    <row r="884" spans="1:8" ht="18.75" customHeight="1">
      <c r="A884" s="10" t="s">
        <v>112</v>
      </c>
      <c r="B884" s="34" t="str">
        <f>_xlfn.LET(_xlpm.inp,$B$883,_xlpm.nInp,_xlfn.LET(_xlpm.raw,UPPER(TRIM($B$883)),_xlpm.clean,SUBSTITUTE(SUBSTITUTE(SUBSTITUTE(SUBSTITUTE(SUBSTITUTE(_xlpm.raw,"，",","),"、",","),"；",","),"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84" s="19"/>
      <c r="D884" s="6"/>
      <c r="E884" s="6"/>
      <c r="F884" s="6"/>
      <c r="G884" s="6"/>
      <c r="H884" s="6"/>
    </row>
    <row r="885" spans="1:8" ht="18.75" customHeight="1">
      <c r="A885" s="10" t="s">
        <v>113</v>
      </c>
      <c r="B885" s="35" t="str">
        <f>_xlfn.LET(_xlpm.inp,$B$883,_xlpm.nStd,_xlfn.LET(_xlpm.raw,UPPER(TRIM($G$875)),_xlpm.clean,SUBSTITUTE(SUBSTITUTE(SUBSTITUTE(SUBSTITUTE(SUBSTITUTE(_xlpm.raw,"，",","),"、",","),"；",","),"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85" s="18"/>
      <c r="D885" s="6"/>
      <c r="E885" s="6"/>
      <c r="F885" s="6"/>
      <c r="G885" s="6"/>
      <c r="H885" s="6"/>
    </row>
    <row r="886" spans="1:8" ht="18.75" customHeight="1">
      <c r="A886" s="37" t="s">
        <v>114</v>
      </c>
      <c r="B886" s="52" t="str">
        <f>_xlfn.LET(_xlpm.inp,$B$883,_xlpm.p,$H$875,IF(OR(LEN(TRIM(_xlpm.inp))=0,LEN(TRIM(_xlpm.p))=0,_xlpm.p=0),"",_xlpm.p))</f>
        <v/>
      </c>
      <c r="C886" s="53"/>
      <c r="D886" s="6"/>
      <c r="E886" s="6"/>
      <c r="F886" s="6"/>
      <c r="G886" s="6"/>
      <c r="H886" s="6"/>
    </row>
    <row r="887" spans="1:8" ht="18.75" customHeight="1" thickBot="1">
      <c r="A887" s="12"/>
      <c r="B887" s="54"/>
      <c r="C887" s="55"/>
      <c r="D887" s="6"/>
      <c r="E887" s="6"/>
      <c r="F887" s="6"/>
      <c r="G887" s="6"/>
      <c r="H887" s="6"/>
    </row>
    <row r="888" spans="1:8" ht="58.5" customHeight="1" thickTop="1" thickBot="1">
      <c r="A888" s="8" t="s">
        <v>6261</v>
      </c>
      <c r="B888" s="56" t="s">
        <v>7129</v>
      </c>
      <c r="C888" s="73"/>
      <c r="D888" s="6"/>
      <c r="E888" s="6"/>
      <c r="F888" s="6">
        <v>869</v>
      </c>
      <c r="G888" s="6" t="s">
        <v>27</v>
      </c>
      <c r="H888" s="6" t="s">
        <v>7130</v>
      </c>
    </row>
    <row r="889" spans="1:8" ht="18.75" customHeight="1">
      <c r="A889" s="9"/>
      <c r="B889" s="74"/>
      <c r="C889" s="75"/>
      <c r="D889" s="6"/>
      <c r="E889" s="6"/>
      <c r="F889" s="6"/>
      <c r="G889" s="6"/>
      <c r="H889" s="6"/>
    </row>
    <row r="890" spans="1:8" ht="18.75" customHeight="1">
      <c r="A890" s="10" t="s">
        <v>107</v>
      </c>
      <c r="B890" s="64" t="s">
        <v>7131</v>
      </c>
      <c r="C890" s="65"/>
      <c r="D890" s="6"/>
      <c r="E890" s="6"/>
      <c r="F890" s="6"/>
      <c r="G890" s="6"/>
      <c r="H890" s="6"/>
    </row>
    <row r="891" spans="1:8" ht="18.75" customHeight="1">
      <c r="A891" s="10" t="s">
        <v>108</v>
      </c>
      <c r="B891" s="64" t="s">
        <v>7132</v>
      </c>
      <c r="C891" s="65"/>
      <c r="D891" s="6"/>
      <c r="E891" s="6"/>
      <c r="F891" s="6"/>
      <c r="G891" s="6"/>
      <c r="H891" s="6"/>
    </row>
    <row r="892" spans="1:8" ht="18.75" customHeight="1">
      <c r="A892" s="10" t="s">
        <v>109</v>
      </c>
      <c r="B892" s="64" t="s">
        <v>7133</v>
      </c>
      <c r="C892" s="65"/>
      <c r="D892" s="6"/>
      <c r="E892" s="6"/>
      <c r="F892" s="6"/>
      <c r="G892" s="6"/>
      <c r="H892" s="6"/>
    </row>
    <row r="893" spans="1:8" ht="18.75" customHeight="1">
      <c r="A893" s="10" t="s">
        <v>110</v>
      </c>
      <c r="B893" s="64" t="s">
        <v>7134</v>
      </c>
      <c r="C893" s="65"/>
      <c r="D893" s="6"/>
      <c r="E893" s="6"/>
      <c r="F893" s="6"/>
      <c r="G893" s="6"/>
      <c r="H893" s="6"/>
    </row>
    <row r="894" spans="1:8" ht="18.75" customHeight="1">
      <c r="A894" s="10"/>
      <c r="B894" s="62"/>
      <c r="C894" s="63"/>
      <c r="D894" s="6"/>
      <c r="E894" s="6"/>
      <c r="F894" s="6"/>
      <c r="G894" s="6"/>
      <c r="H894" s="6"/>
    </row>
    <row r="895" spans="1:8" ht="18.75" customHeight="1" thickBot="1">
      <c r="A895" s="10"/>
      <c r="B895" s="66"/>
      <c r="C895" s="67"/>
      <c r="D895" s="6"/>
      <c r="E895" s="6"/>
      <c r="F895" s="6"/>
      <c r="G895" s="6"/>
      <c r="H895" s="6"/>
    </row>
    <row r="896" spans="1:8" ht="18.75" customHeight="1" thickBot="1">
      <c r="A896" s="11" t="s">
        <v>111</v>
      </c>
      <c r="B896" s="25"/>
      <c r="C896" s="7"/>
      <c r="D896" s="6"/>
      <c r="E896" s="6"/>
      <c r="F896" s="6"/>
      <c r="G896" s="6"/>
      <c r="H896" s="6"/>
    </row>
    <row r="897" spans="1:8" ht="18.75" customHeight="1">
      <c r="A897" s="10" t="s">
        <v>112</v>
      </c>
      <c r="B897" s="34" t="str">
        <f>_xlfn.LET(_xlpm.inp,$B$896,_xlpm.nInp,_xlfn.LET(_xlpm.raw,UPPER(TRIM($B$896)),_xlpm.clean,SUBSTITUTE(SUBSTITUTE(SUBSTITUTE(SUBSTITUTE(SUBSTITUTE(_xlpm.raw,"，",","),"、",","),"；",","),"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97" s="19"/>
      <c r="D897" s="6"/>
      <c r="E897" s="6"/>
      <c r="F897" s="6"/>
      <c r="G897" s="6"/>
      <c r="H897" s="6"/>
    </row>
    <row r="898" spans="1:8" ht="18.75" customHeight="1">
      <c r="A898" s="10" t="s">
        <v>113</v>
      </c>
      <c r="B898" s="35" t="str">
        <f>_xlfn.LET(_xlpm.inp,$B$896,_xlpm.nStd,_xlfn.LET(_xlpm.raw,UPPER(TRIM($G$888)),_xlpm.clean,SUBSTITUTE(SUBSTITUTE(SUBSTITUTE(SUBSTITUTE(SUBSTITUTE(_xlpm.raw,"，",","),"、",","),"；",","),"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98" s="18"/>
      <c r="D898" s="6"/>
      <c r="E898" s="6"/>
      <c r="F898" s="6"/>
      <c r="G898" s="6"/>
      <c r="H898" s="6"/>
    </row>
    <row r="899" spans="1:8" ht="18.75" customHeight="1">
      <c r="A899" s="37" t="s">
        <v>114</v>
      </c>
      <c r="B899" s="52" t="str">
        <f>_xlfn.LET(_xlpm.inp,$B$896,_xlpm.p,$H$888,IF(OR(LEN(TRIM(_xlpm.inp))=0,LEN(TRIM(_xlpm.p))=0,_xlpm.p=0),"",_xlpm.p))</f>
        <v/>
      </c>
      <c r="C899" s="53"/>
      <c r="D899" s="6"/>
      <c r="E899" s="6"/>
      <c r="F899" s="6"/>
      <c r="G899" s="6"/>
      <c r="H899" s="6"/>
    </row>
    <row r="900" spans="1:8" ht="18.75" customHeight="1" thickBot="1">
      <c r="A900" s="12"/>
      <c r="B900" s="54"/>
      <c r="C900" s="55"/>
      <c r="D900" s="6"/>
      <c r="E900" s="6"/>
      <c r="F900" s="6"/>
      <c r="G900" s="6"/>
      <c r="H900" s="6"/>
    </row>
    <row r="901" spans="1:8" ht="58.5" customHeight="1" thickTop="1" thickBot="1">
      <c r="A901" s="8" t="s">
        <v>6262</v>
      </c>
      <c r="B901" s="56" t="s">
        <v>7135</v>
      </c>
      <c r="C901" s="73"/>
      <c r="D901" s="6"/>
      <c r="E901" s="6"/>
      <c r="F901" s="6">
        <v>870</v>
      </c>
      <c r="G901" s="6" t="s">
        <v>18</v>
      </c>
      <c r="H901" s="6" t="s">
        <v>7136</v>
      </c>
    </row>
    <row r="902" spans="1:8" ht="18.75" customHeight="1">
      <c r="A902" s="9"/>
      <c r="B902" s="74"/>
      <c r="C902" s="75"/>
      <c r="D902" s="6"/>
      <c r="E902" s="6"/>
      <c r="F902" s="6"/>
      <c r="G902" s="6"/>
      <c r="H902" s="6"/>
    </row>
    <row r="903" spans="1:8" ht="18.75" customHeight="1">
      <c r="A903" s="10" t="s">
        <v>107</v>
      </c>
      <c r="B903" s="64" t="s">
        <v>7137</v>
      </c>
      <c r="C903" s="65"/>
      <c r="D903" s="6"/>
      <c r="E903" s="6"/>
      <c r="F903" s="6"/>
      <c r="G903" s="6"/>
      <c r="H903" s="6"/>
    </row>
    <row r="904" spans="1:8" ht="18.75" customHeight="1">
      <c r="A904" s="10" t="s">
        <v>108</v>
      </c>
      <c r="B904" s="64" t="s">
        <v>7138</v>
      </c>
      <c r="C904" s="65"/>
      <c r="D904" s="6"/>
      <c r="E904" s="6"/>
      <c r="F904" s="6"/>
      <c r="G904" s="6"/>
      <c r="H904" s="6"/>
    </row>
    <row r="905" spans="1:8" ht="18.75" customHeight="1">
      <c r="A905" s="10" t="s">
        <v>109</v>
      </c>
      <c r="B905" s="64" t="s">
        <v>7139</v>
      </c>
      <c r="C905" s="65"/>
      <c r="D905" s="6"/>
      <c r="E905" s="6"/>
      <c r="F905" s="6"/>
      <c r="G905" s="6"/>
      <c r="H905" s="6"/>
    </row>
    <row r="906" spans="1:8" ht="18.75" customHeight="1">
      <c r="A906" s="10" t="s">
        <v>110</v>
      </c>
      <c r="B906" s="64" t="s">
        <v>7140</v>
      </c>
      <c r="C906" s="65"/>
      <c r="D906" s="6"/>
      <c r="E906" s="6"/>
      <c r="F906" s="6"/>
      <c r="G906" s="6"/>
      <c r="H906" s="6"/>
    </row>
    <row r="907" spans="1:8" ht="18.75" customHeight="1">
      <c r="A907" s="10"/>
      <c r="B907" s="62"/>
      <c r="C907" s="63"/>
      <c r="D907" s="6"/>
      <c r="E907" s="6"/>
      <c r="F907" s="6"/>
      <c r="G907" s="6"/>
      <c r="H907" s="6"/>
    </row>
    <row r="908" spans="1:8" ht="18.75" customHeight="1" thickBot="1">
      <c r="A908" s="10"/>
      <c r="B908" s="66"/>
      <c r="C908" s="67"/>
      <c r="D908" s="6"/>
      <c r="E908" s="6"/>
      <c r="F908" s="6"/>
      <c r="G908" s="6"/>
      <c r="H908" s="6"/>
    </row>
    <row r="909" spans="1:8" ht="18.75" customHeight="1" thickBot="1">
      <c r="A909" s="11" t="s">
        <v>111</v>
      </c>
      <c r="B909" s="25"/>
      <c r="C909" s="7"/>
      <c r="D909" s="6"/>
      <c r="E909" s="6"/>
      <c r="F909" s="6"/>
      <c r="G909" s="6"/>
      <c r="H909" s="6"/>
    </row>
    <row r="910" spans="1:8" ht="18.75" customHeight="1">
      <c r="A910" s="10" t="s">
        <v>112</v>
      </c>
      <c r="B910" s="34" t="str">
        <f>_xlfn.LET(_xlpm.inp,$B$909,_xlpm.nInp,_xlfn.LET(_xlpm.raw,UPPER(TRIM($B$909)),_xlpm.clean,SUBSTITUTE(SUBSTITUTE(SUBSTITUTE(SUBSTITUTE(SUBSTITUTE(_xlpm.raw,"，",","),"、",","),"；",","),"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0" s="19"/>
      <c r="D910" s="6"/>
      <c r="E910" s="6"/>
      <c r="F910" s="6"/>
      <c r="G910" s="6"/>
      <c r="H910" s="6"/>
    </row>
    <row r="911" spans="1:8" ht="18.75" customHeight="1">
      <c r="A911" s="10" t="s">
        <v>113</v>
      </c>
      <c r="B911" s="35" t="str">
        <f>_xlfn.LET(_xlpm.inp,$B$909,_xlpm.nStd,_xlfn.LET(_xlpm.raw,UPPER(TRIM($G$901)),_xlpm.clean,SUBSTITUTE(SUBSTITUTE(SUBSTITUTE(SUBSTITUTE(SUBSTITUTE(_xlpm.raw,"，",","),"、",","),"；",","),"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11" s="18"/>
      <c r="D911" s="6"/>
      <c r="E911" s="6"/>
      <c r="F911" s="6"/>
      <c r="G911" s="6"/>
      <c r="H911" s="6"/>
    </row>
    <row r="912" spans="1:8" ht="18.75" customHeight="1">
      <c r="A912" s="37" t="s">
        <v>114</v>
      </c>
      <c r="B912" s="52" t="str">
        <f>_xlfn.LET(_xlpm.inp,$B$909,_xlpm.p,$H$901,IF(OR(LEN(TRIM(_xlpm.inp))=0,LEN(TRIM(_xlpm.p))=0,_xlpm.p=0),"",_xlpm.p))</f>
        <v/>
      </c>
      <c r="C912" s="53"/>
      <c r="D912" s="6"/>
      <c r="E912" s="6"/>
      <c r="F912" s="6"/>
      <c r="G912" s="6"/>
      <c r="H912" s="6"/>
    </row>
    <row r="913" spans="1:8" ht="18.75" customHeight="1" thickBot="1">
      <c r="A913" s="12"/>
      <c r="B913" s="54"/>
      <c r="C913" s="55"/>
      <c r="D913" s="6"/>
      <c r="E913" s="6"/>
      <c r="F913" s="6"/>
      <c r="G913" s="6"/>
      <c r="H913" s="6"/>
    </row>
    <row r="914" spans="1:8" ht="58.5" customHeight="1" thickTop="1" thickBot="1">
      <c r="A914" s="8" t="s">
        <v>6263</v>
      </c>
      <c r="B914" s="56" t="s">
        <v>7141</v>
      </c>
      <c r="C914" s="73"/>
      <c r="D914" s="6"/>
      <c r="E914" s="6"/>
      <c r="F914" s="6">
        <v>871</v>
      </c>
      <c r="G914" s="6" t="s">
        <v>27</v>
      </c>
      <c r="H914" s="6"/>
    </row>
    <row r="915" spans="1:8" ht="18.75" customHeight="1">
      <c r="A915" s="9"/>
      <c r="B915" s="74"/>
      <c r="C915" s="75"/>
      <c r="D915" s="6"/>
      <c r="E915" s="6"/>
      <c r="F915" s="6"/>
      <c r="G915" s="6"/>
      <c r="H915" s="6"/>
    </row>
    <row r="916" spans="1:8" ht="18.75" customHeight="1">
      <c r="A916" s="10" t="s">
        <v>107</v>
      </c>
      <c r="B916" s="64" t="s">
        <v>7142</v>
      </c>
      <c r="C916" s="65"/>
      <c r="D916" s="6"/>
      <c r="E916" s="6"/>
      <c r="F916" s="6"/>
      <c r="G916" s="6"/>
      <c r="H916" s="6"/>
    </row>
    <row r="917" spans="1:8" ht="18.75" customHeight="1">
      <c r="A917" s="10" t="s">
        <v>108</v>
      </c>
      <c r="B917" s="64" t="s">
        <v>7143</v>
      </c>
      <c r="C917" s="65"/>
      <c r="D917" s="6"/>
      <c r="E917" s="6"/>
      <c r="F917" s="6"/>
      <c r="G917" s="6"/>
      <c r="H917" s="6"/>
    </row>
    <row r="918" spans="1:8" ht="18.75" customHeight="1">
      <c r="A918" s="10" t="s">
        <v>109</v>
      </c>
      <c r="B918" s="64" t="s">
        <v>7144</v>
      </c>
      <c r="C918" s="65"/>
      <c r="D918" s="6"/>
      <c r="E918" s="6"/>
      <c r="F918" s="6"/>
      <c r="G918" s="6"/>
      <c r="H918" s="6"/>
    </row>
    <row r="919" spans="1:8" ht="18.75" customHeight="1">
      <c r="A919" s="10" t="s">
        <v>110</v>
      </c>
      <c r="B919" s="64" t="s">
        <v>7145</v>
      </c>
      <c r="C919" s="65"/>
      <c r="D919" s="6"/>
      <c r="E919" s="6"/>
      <c r="F919" s="6"/>
      <c r="G919" s="6"/>
      <c r="H919" s="6"/>
    </row>
    <row r="920" spans="1:8" ht="18.75" customHeight="1">
      <c r="A920" s="10"/>
      <c r="B920" s="62"/>
      <c r="C920" s="63"/>
      <c r="D920" s="6"/>
      <c r="E920" s="6"/>
      <c r="F920" s="6"/>
      <c r="G920" s="6"/>
      <c r="H920" s="6"/>
    </row>
    <row r="921" spans="1:8" ht="18.75" customHeight="1" thickBot="1">
      <c r="A921" s="10"/>
      <c r="B921" s="66"/>
      <c r="C921" s="67"/>
      <c r="D921" s="6"/>
      <c r="E921" s="6"/>
      <c r="F921" s="6"/>
      <c r="G921" s="6"/>
      <c r="H921" s="6"/>
    </row>
    <row r="922" spans="1:8" ht="18.75" customHeight="1" thickBot="1">
      <c r="A922" s="11" t="s">
        <v>111</v>
      </c>
      <c r="B922" s="25"/>
      <c r="C922" s="7"/>
      <c r="D922" s="6"/>
      <c r="E922" s="6"/>
      <c r="F922" s="6"/>
      <c r="G922" s="6"/>
      <c r="H922" s="6"/>
    </row>
    <row r="923" spans="1:8" ht="18.75" customHeight="1">
      <c r="A923" s="10" t="s">
        <v>112</v>
      </c>
      <c r="B923" s="34" t="str">
        <f>_xlfn.LET(_xlpm.inp,$B$922,_xlpm.nInp,_xlfn.LET(_xlpm.raw,UPPER(TRIM($B$922)),_xlpm.clean,SUBSTITUTE(SUBSTITUTE(SUBSTITUTE(SUBSTITUTE(SUBSTITUTE(_xlpm.raw,"，",","),"、",","),"；",","),"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23" s="19"/>
      <c r="D923" s="6"/>
      <c r="E923" s="6"/>
      <c r="F923" s="6"/>
      <c r="G923" s="6"/>
      <c r="H923" s="6"/>
    </row>
    <row r="924" spans="1:8" ht="18.75" customHeight="1">
      <c r="A924" s="10" t="s">
        <v>113</v>
      </c>
      <c r="B924" s="35" t="str">
        <f>_xlfn.LET(_xlpm.inp,$B$922,_xlpm.nStd,_xlfn.LET(_xlpm.raw,UPPER(TRIM($G$914)),_xlpm.clean,SUBSTITUTE(SUBSTITUTE(SUBSTITUTE(SUBSTITUTE(SUBSTITUTE(_xlpm.raw,"，",","),"、",","),"；",","),"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4" s="18"/>
      <c r="D924" s="6"/>
      <c r="E924" s="6"/>
      <c r="F924" s="6"/>
      <c r="G924" s="6"/>
      <c r="H924" s="6"/>
    </row>
    <row r="925" spans="1:8" ht="18.75" customHeight="1">
      <c r="A925" s="37" t="s">
        <v>114</v>
      </c>
      <c r="B925" s="52" t="str">
        <f>_xlfn.LET(_xlpm.inp,$B$922,_xlpm.p,$H$914,IF(OR(LEN(TRIM(_xlpm.inp))=0,LEN(TRIM(_xlpm.p))=0,_xlpm.p=0),"",_xlpm.p))</f>
        <v/>
      </c>
      <c r="C925" s="53"/>
      <c r="D925" s="6"/>
      <c r="E925" s="6"/>
      <c r="F925" s="6"/>
      <c r="G925" s="6"/>
      <c r="H925" s="6"/>
    </row>
    <row r="926" spans="1:8" ht="18.75" customHeight="1" thickBot="1">
      <c r="A926" s="12"/>
      <c r="B926" s="54"/>
      <c r="C926" s="55"/>
      <c r="D926" s="6"/>
      <c r="E926" s="6"/>
      <c r="F926" s="6"/>
      <c r="G926" s="6"/>
      <c r="H926" s="6"/>
    </row>
    <row r="927" spans="1:8" ht="58.5" customHeight="1" thickTop="1" thickBot="1">
      <c r="A927" s="8" t="s">
        <v>6264</v>
      </c>
      <c r="B927" s="56" t="s">
        <v>7146</v>
      </c>
      <c r="C927" s="73"/>
      <c r="D927" s="6"/>
      <c r="E927" s="6"/>
      <c r="F927" s="6">
        <v>872</v>
      </c>
      <c r="G927" s="6" t="s">
        <v>26</v>
      </c>
      <c r="H927" s="6" t="s">
        <v>7147</v>
      </c>
    </row>
    <row r="928" spans="1:8" ht="18.75" customHeight="1">
      <c r="A928" s="9"/>
      <c r="B928" s="74"/>
      <c r="C928" s="75"/>
      <c r="D928" s="6"/>
      <c r="E928" s="6"/>
      <c r="F928" s="6"/>
      <c r="G928" s="6"/>
      <c r="H928" s="6"/>
    </row>
    <row r="929" spans="1:8" ht="18.75" customHeight="1">
      <c r="A929" s="10" t="s">
        <v>107</v>
      </c>
      <c r="B929" s="64" t="s">
        <v>7148</v>
      </c>
      <c r="C929" s="65"/>
      <c r="D929" s="6"/>
      <c r="E929" s="6"/>
      <c r="F929" s="6"/>
      <c r="G929" s="6"/>
      <c r="H929" s="6"/>
    </row>
    <row r="930" spans="1:8" ht="18.75" customHeight="1">
      <c r="A930" s="10" t="s">
        <v>108</v>
      </c>
      <c r="B930" s="64" t="s">
        <v>7149</v>
      </c>
      <c r="C930" s="65"/>
      <c r="D930" s="6"/>
      <c r="E930" s="6"/>
      <c r="F930" s="6"/>
      <c r="G930" s="6"/>
      <c r="H930" s="6"/>
    </row>
    <row r="931" spans="1:8" ht="18.75" customHeight="1">
      <c r="A931" s="10" t="s">
        <v>109</v>
      </c>
      <c r="B931" s="64" t="s">
        <v>7150</v>
      </c>
      <c r="C931" s="65"/>
      <c r="D931" s="6"/>
      <c r="E931" s="6"/>
      <c r="F931" s="6"/>
      <c r="G931" s="6"/>
      <c r="H931" s="6"/>
    </row>
    <row r="932" spans="1:8" ht="18.75" customHeight="1">
      <c r="A932" s="10" t="s">
        <v>110</v>
      </c>
      <c r="B932" s="64" t="s">
        <v>7151</v>
      </c>
      <c r="C932" s="65"/>
      <c r="D932" s="6"/>
      <c r="E932" s="6"/>
      <c r="F932" s="6"/>
      <c r="G932" s="6"/>
      <c r="H932" s="6"/>
    </row>
    <row r="933" spans="1:8" ht="18.75" customHeight="1">
      <c r="A933" s="10"/>
      <c r="B933" s="62"/>
      <c r="C933" s="63"/>
      <c r="D933" s="6"/>
      <c r="E933" s="6"/>
      <c r="F933" s="6"/>
      <c r="G933" s="6"/>
      <c r="H933" s="6"/>
    </row>
    <row r="934" spans="1:8" ht="18.75" customHeight="1" thickBot="1">
      <c r="A934" s="10"/>
      <c r="B934" s="66"/>
      <c r="C934" s="67"/>
      <c r="D934" s="6"/>
      <c r="E934" s="6"/>
      <c r="F934" s="6"/>
      <c r="G934" s="6"/>
      <c r="H934" s="6"/>
    </row>
    <row r="935" spans="1:8" ht="18.75" customHeight="1" thickBot="1">
      <c r="A935" s="11" t="s">
        <v>111</v>
      </c>
      <c r="B935" s="25"/>
      <c r="C935" s="7"/>
      <c r="D935" s="6"/>
      <c r="E935" s="6"/>
      <c r="F935" s="6"/>
      <c r="G935" s="6"/>
      <c r="H935" s="6"/>
    </row>
    <row r="936" spans="1:8" ht="18.75" customHeight="1">
      <c r="A936" s="10" t="s">
        <v>112</v>
      </c>
      <c r="B936" s="34" t="str">
        <f>_xlfn.LET(_xlpm.inp,$B$935,_xlpm.nInp,_xlfn.LET(_xlpm.raw,UPPER(TRIM($B$935)),_xlpm.clean,SUBSTITUTE(SUBSTITUTE(SUBSTITUTE(SUBSTITUTE(SUBSTITUTE(_xlpm.raw,"，",","),"、",","),"；",","),"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36" s="19"/>
      <c r="D936" s="6"/>
      <c r="E936" s="6"/>
      <c r="F936" s="6"/>
      <c r="G936" s="6"/>
      <c r="H936" s="6"/>
    </row>
    <row r="937" spans="1:8" ht="18.75" customHeight="1">
      <c r="A937" s="10" t="s">
        <v>113</v>
      </c>
      <c r="B937" s="35" t="str">
        <f>_xlfn.LET(_xlpm.inp,$B$935,_xlpm.nStd,_xlfn.LET(_xlpm.raw,UPPER(TRIM($G$927)),_xlpm.clean,SUBSTITUTE(SUBSTITUTE(SUBSTITUTE(SUBSTITUTE(SUBSTITUTE(_xlpm.raw,"，",","),"、",","),"；",","),"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37" s="18"/>
      <c r="D937" s="6"/>
      <c r="E937" s="6"/>
      <c r="F937" s="6"/>
      <c r="G937" s="6"/>
      <c r="H937" s="6"/>
    </row>
    <row r="938" spans="1:8" ht="18.75" customHeight="1">
      <c r="A938" s="37" t="s">
        <v>114</v>
      </c>
      <c r="B938" s="52" t="str">
        <f>_xlfn.LET(_xlpm.inp,$B$935,_xlpm.p,$H$927,IF(OR(LEN(TRIM(_xlpm.inp))=0,LEN(TRIM(_xlpm.p))=0,_xlpm.p=0),"",_xlpm.p))</f>
        <v/>
      </c>
      <c r="C938" s="53"/>
      <c r="D938" s="6"/>
      <c r="E938" s="6"/>
      <c r="F938" s="6"/>
      <c r="G938" s="6"/>
      <c r="H938" s="6"/>
    </row>
    <row r="939" spans="1:8" ht="18.75" customHeight="1" thickBot="1">
      <c r="A939" s="12"/>
      <c r="B939" s="54"/>
      <c r="C939" s="55"/>
      <c r="D939" s="6"/>
      <c r="E939" s="6"/>
      <c r="F939" s="6"/>
      <c r="G939" s="6"/>
      <c r="H939" s="6"/>
    </row>
    <row r="940" spans="1:8" ht="58.5" customHeight="1" thickTop="1" thickBot="1">
      <c r="A940" s="8" t="s">
        <v>6265</v>
      </c>
      <c r="B940" s="56" t="s">
        <v>7152</v>
      </c>
      <c r="C940" s="73"/>
      <c r="D940" s="6"/>
      <c r="E940" s="6"/>
      <c r="F940" s="6">
        <v>873</v>
      </c>
      <c r="G940" s="6" t="s">
        <v>28</v>
      </c>
      <c r="H940" s="6" t="s">
        <v>7153</v>
      </c>
    </row>
    <row r="941" spans="1:8" ht="18.75" customHeight="1">
      <c r="A941" s="9"/>
      <c r="B941" s="74"/>
      <c r="C941" s="75"/>
      <c r="D941" s="6"/>
      <c r="E941" s="6"/>
      <c r="F941" s="6"/>
      <c r="G941" s="6"/>
      <c r="H941" s="6"/>
    </row>
    <row r="942" spans="1:8" ht="18.75" customHeight="1">
      <c r="A942" s="10" t="s">
        <v>107</v>
      </c>
      <c r="B942" s="64" t="s">
        <v>7154</v>
      </c>
      <c r="C942" s="65"/>
      <c r="D942" s="6"/>
      <c r="E942" s="6"/>
      <c r="F942" s="6"/>
      <c r="G942" s="6"/>
      <c r="H942" s="6"/>
    </row>
    <row r="943" spans="1:8" ht="18.75" customHeight="1">
      <c r="A943" s="10" t="s">
        <v>108</v>
      </c>
      <c r="B943" s="64" t="s">
        <v>7155</v>
      </c>
      <c r="C943" s="65"/>
      <c r="D943" s="6"/>
      <c r="E943" s="6"/>
      <c r="F943" s="6"/>
      <c r="G943" s="6"/>
      <c r="H943" s="6"/>
    </row>
    <row r="944" spans="1:8" ht="18.75" customHeight="1">
      <c r="A944" s="10" t="s">
        <v>109</v>
      </c>
      <c r="B944" s="64" t="s">
        <v>7156</v>
      </c>
      <c r="C944" s="65"/>
      <c r="D944" s="6"/>
      <c r="E944" s="6"/>
      <c r="F944" s="6"/>
      <c r="G944" s="6"/>
      <c r="H944" s="6"/>
    </row>
    <row r="945" spans="1:8" ht="18.75" customHeight="1">
      <c r="A945" s="10" t="s">
        <v>110</v>
      </c>
      <c r="B945" s="64" t="s">
        <v>7157</v>
      </c>
      <c r="C945" s="65"/>
      <c r="D945" s="6"/>
      <c r="E945" s="6"/>
      <c r="F945" s="6"/>
      <c r="G945" s="6"/>
      <c r="H945" s="6"/>
    </row>
    <row r="946" spans="1:8" ht="18.75" customHeight="1">
      <c r="A946" s="10"/>
      <c r="B946" s="62"/>
      <c r="C946" s="63"/>
      <c r="D946" s="6"/>
      <c r="E946" s="6"/>
      <c r="F946" s="6"/>
      <c r="G946" s="6"/>
      <c r="H946" s="6"/>
    </row>
    <row r="947" spans="1:8" ht="18.75" customHeight="1" thickBot="1">
      <c r="A947" s="10"/>
      <c r="B947" s="66"/>
      <c r="C947" s="67"/>
      <c r="D947" s="6"/>
      <c r="E947" s="6"/>
      <c r="F947" s="6"/>
      <c r="G947" s="6"/>
      <c r="H947" s="6"/>
    </row>
    <row r="948" spans="1:8" ht="18.75" customHeight="1" thickBot="1">
      <c r="A948" s="11" t="s">
        <v>111</v>
      </c>
      <c r="B948" s="25"/>
      <c r="C948" s="7"/>
      <c r="D948" s="6"/>
      <c r="E948" s="6"/>
      <c r="F948" s="6"/>
      <c r="G948" s="6"/>
      <c r="H948" s="6"/>
    </row>
    <row r="949" spans="1:8" ht="18.75" customHeight="1">
      <c r="A949" s="10" t="s">
        <v>112</v>
      </c>
      <c r="B949" s="34" t="str">
        <f>_xlfn.LET(_xlpm.inp,$B$948,_xlpm.nInp,_xlfn.LET(_xlpm.raw,UPPER(TRIM($B$948)),_xlpm.clean,SUBSTITUTE(SUBSTITUTE(SUBSTITUTE(SUBSTITUTE(SUBSTITUTE(_xlpm.raw,"，",","),"、",","),"；",","),"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49" s="19"/>
      <c r="D949" s="6"/>
      <c r="E949" s="6"/>
      <c r="F949" s="6"/>
      <c r="G949" s="6"/>
      <c r="H949" s="6"/>
    </row>
    <row r="950" spans="1:8" ht="18.75" customHeight="1">
      <c r="A950" s="10" t="s">
        <v>113</v>
      </c>
      <c r="B950" s="35" t="str">
        <f>_xlfn.LET(_xlpm.inp,$B$948,_xlpm.nStd,_xlfn.LET(_xlpm.raw,UPPER(TRIM($G$940)),_xlpm.clean,SUBSTITUTE(SUBSTITUTE(SUBSTITUTE(SUBSTITUTE(SUBSTITUTE(_xlpm.raw,"，",","),"、",","),"；",","),"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50" s="18"/>
      <c r="D950" s="6"/>
      <c r="E950" s="6"/>
      <c r="F950" s="6"/>
      <c r="G950" s="6"/>
      <c r="H950" s="6"/>
    </row>
    <row r="951" spans="1:8" ht="18.75" customHeight="1">
      <c r="A951" s="37" t="s">
        <v>114</v>
      </c>
      <c r="B951" s="52" t="str">
        <f>_xlfn.LET(_xlpm.inp,$B$948,_xlpm.p,$H$940,IF(OR(LEN(TRIM(_xlpm.inp))=0,LEN(TRIM(_xlpm.p))=0,_xlpm.p=0),"",_xlpm.p))</f>
        <v/>
      </c>
      <c r="C951" s="53"/>
      <c r="D951" s="6"/>
      <c r="E951" s="6"/>
      <c r="F951" s="6"/>
      <c r="G951" s="6"/>
      <c r="H951" s="6"/>
    </row>
    <row r="952" spans="1:8" ht="18.75" customHeight="1" thickBot="1">
      <c r="A952" s="12"/>
      <c r="B952" s="54"/>
      <c r="C952" s="55"/>
      <c r="D952" s="6"/>
      <c r="E952" s="6"/>
      <c r="F952" s="6"/>
      <c r="G952" s="6"/>
      <c r="H952" s="6"/>
    </row>
    <row r="953" spans="1:8" ht="58.5" customHeight="1" thickTop="1" thickBot="1">
      <c r="A953" s="8" t="s">
        <v>6339</v>
      </c>
      <c r="B953" s="56" t="s">
        <v>7158</v>
      </c>
      <c r="C953" s="73"/>
      <c r="D953" s="6"/>
      <c r="E953" s="6"/>
      <c r="F953" s="6">
        <v>874</v>
      </c>
      <c r="G953" s="6" t="s">
        <v>27</v>
      </c>
      <c r="H953" s="6" t="s">
        <v>7159</v>
      </c>
    </row>
    <row r="954" spans="1:8" ht="18.75" customHeight="1">
      <c r="A954" s="9"/>
      <c r="B954" s="74"/>
      <c r="C954" s="75"/>
      <c r="D954" s="6"/>
      <c r="E954" s="6"/>
      <c r="F954" s="6"/>
      <c r="G954" s="6"/>
      <c r="H954" s="6"/>
    </row>
    <row r="955" spans="1:8" ht="18.75" customHeight="1">
      <c r="A955" s="10" t="s">
        <v>107</v>
      </c>
      <c r="B955" s="64" t="s">
        <v>7160</v>
      </c>
      <c r="C955" s="65"/>
      <c r="D955" s="6"/>
      <c r="E955" s="6"/>
      <c r="F955" s="6"/>
      <c r="G955" s="6"/>
      <c r="H955" s="6"/>
    </row>
    <row r="956" spans="1:8" ht="18.75" customHeight="1">
      <c r="A956" s="10" t="s">
        <v>108</v>
      </c>
      <c r="B956" s="64" t="s">
        <v>7161</v>
      </c>
      <c r="C956" s="65"/>
      <c r="D956" s="6"/>
      <c r="E956" s="6"/>
      <c r="F956" s="6"/>
      <c r="G956" s="6"/>
      <c r="H956" s="6"/>
    </row>
    <row r="957" spans="1:8" ht="18.75" customHeight="1">
      <c r="A957" s="10" t="s">
        <v>109</v>
      </c>
      <c r="B957" s="64" t="s">
        <v>7162</v>
      </c>
      <c r="C957" s="65"/>
      <c r="D957" s="6"/>
      <c r="E957" s="6"/>
      <c r="F957" s="6"/>
      <c r="G957" s="6"/>
      <c r="H957" s="6"/>
    </row>
    <row r="958" spans="1:8" ht="18.75" customHeight="1">
      <c r="A958" s="10" t="s">
        <v>110</v>
      </c>
      <c r="B958" s="64" t="s">
        <v>7163</v>
      </c>
      <c r="C958" s="65"/>
      <c r="D958" s="6"/>
      <c r="E958" s="6"/>
      <c r="F958" s="6"/>
      <c r="G958" s="6"/>
      <c r="H958" s="6"/>
    </row>
    <row r="959" spans="1:8" ht="18.75" customHeight="1">
      <c r="A959" s="10"/>
      <c r="B959" s="62"/>
      <c r="C959" s="63"/>
      <c r="D959" s="6"/>
      <c r="E959" s="6"/>
      <c r="F959" s="6"/>
      <c r="G959" s="6"/>
      <c r="H959" s="6"/>
    </row>
    <row r="960" spans="1:8" ht="18.75" customHeight="1" thickBot="1">
      <c r="A960" s="10"/>
      <c r="B960" s="66"/>
      <c r="C960" s="67"/>
      <c r="D960" s="6"/>
      <c r="E960" s="6"/>
      <c r="F960" s="6"/>
      <c r="G960" s="6"/>
      <c r="H960" s="6"/>
    </row>
    <row r="961" spans="1:8" ht="18.75" customHeight="1" thickBot="1">
      <c r="A961" s="11" t="s">
        <v>111</v>
      </c>
      <c r="B961" s="25"/>
      <c r="C961" s="7"/>
      <c r="D961" s="6"/>
      <c r="E961" s="6"/>
      <c r="F961" s="6"/>
      <c r="G961" s="6"/>
      <c r="H961" s="6"/>
    </row>
    <row r="962" spans="1:8" ht="18.75" customHeight="1">
      <c r="A962" s="10" t="s">
        <v>112</v>
      </c>
      <c r="B962" s="34" t="str">
        <f>_xlfn.LET(_xlpm.inp,$B$961,_xlpm.nInp,_xlfn.LET(_xlpm.raw,UPPER(TRIM($B$961)),_xlpm.clean,SUBSTITUTE(SUBSTITUTE(SUBSTITUTE(SUBSTITUTE(SUBSTITUTE(_xlpm.raw,"，",","),"、",","),"；",","),"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62" s="19"/>
      <c r="D962" s="6"/>
      <c r="E962" s="6"/>
      <c r="F962" s="6"/>
      <c r="G962" s="6"/>
      <c r="H962" s="6"/>
    </row>
    <row r="963" spans="1:8" ht="18.75" customHeight="1">
      <c r="A963" s="10" t="s">
        <v>113</v>
      </c>
      <c r="B963" s="35" t="str">
        <f>_xlfn.LET(_xlpm.inp,$B$961,_xlpm.nStd,_xlfn.LET(_xlpm.raw,UPPER(TRIM($G$953)),_xlpm.clean,SUBSTITUTE(SUBSTITUTE(SUBSTITUTE(SUBSTITUTE(SUBSTITUTE(_xlpm.raw,"，",","),"、",","),"；",","),"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63" s="18"/>
      <c r="D963" s="6"/>
      <c r="E963" s="6"/>
      <c r="F963" s="6"/>
      <c r="G963" s="6"/>
      <c r="H963" s="6"/>
    </row>
    <row r="964" spans="1:8" ht="18.75" customHeight="1">
      <c r="A964" s="37" t="s">
        <v>114</v>
      </c>
      <c r="B964" s="52" t="str">
        <f>_xlfn.LET(_xlpm.inp,$B$961,_xlpm.p,$H$953,IF(OR(LEN(TRIM(_xlpm.inp))=0,LEN(TRIM(_xlpm.p))=0,_xlpm.p=0),"",_xlpm.p))</f>
        <v/>
      </c>
      <c r="C964" s="53"/>
      <c r="D964" s="6"/>
      <c r="E964" s="6"/>
      <c r="F964" s="6"/>
      <c r="G964" s="6"/>
      <c r="H964" s="6"/>
    </row>
    <row r="965" spans="1:8" ht="18.75" customHeight="1" thickBot="1">
      <c r="A965" s="12"/>
      <c r="B965" s="54"/>
      <c r="C965" s="55"/>
      <c r="D965" s="6"/>
      <c r="E965" s="6"/>
      <c r="F965" s="6"/>
      <c r="G965" s="6"/>
      <c r="H965" s="6"/>
    </row>
    <row r="966" spans="1:8" ht="58.5" customHeight="1" thickTop="1" thickBot="1">
      <c r="A966" s="8" t="s">
        <v>6340</v>
      </c>
      <c r="B966" s="56" t="s">
        <v>7164</v>
      </c>
      <c r="C966" s="73"/>
      <c r="D966" s="6"/>
      <c r="E966" s="6"/>
      <c r="F966" s="6">
        <v>875</v>
      </c>
      <c r="G966" s="6" t="s">
        <v>26</v>
      </c>
      <c r="H966" s="6" t="s">
        <v>7165</v>
      </c>
    </row>
    <row r="967" spans="1:8" ht="18.75" customHeight="1">
      <c r="A967" s="9"/>
      <c r="B967" s="74"/>
      <c r="C967" s="75"/>
      <c r="D967" s="6"/>
      <c r="E967" s="6"/>
      <c r="F967" s="6"/>
      <c r="G967" s="6"/>
      <c r="H967" s="6"/>
    </row>
    <row r="968" spans="1:8" ht="18.75" customHeight="1">
      <c r="A968" s="10" t="s">
        <v>107</v>
      </c>
      <c r="B968" s="64" t="s">
        <v>7166</v>
      </c>
      <c r="C968" s="65"/>
      <c r="D968" s="6"/>
      <c r="E968" s="6"/>
      <c r="F968" s="6"/>
      <c r="G968" s="6"/>
      <c r="H968" s="6"/>
    </row>
    <row r="969" spans="1:8" ht="18.75" customHeight="1">
      <c r="A969" s="10" t="s">
        <v>108</v>
      </c>
      <c r="B969" s="64" t="s">
        <v>7167</v>
      </c>
      <c r="C969" s="65"/>
      <c r="D969" s="6"/>
      <c r="E969" s="6"/>
      <c r="F969" s="6"/>
      <c r="G969" s="6"/>
      <c r="H969" s="6"/>
    </row>
    <row r="970" spans="1:8" ht="18.75" customHeight="1">
      <c r="A970" s="10" t="s">
        <v>109</v>
      </c>
      <c r="B970" s="64" t="s">
        <v>7168</v>
      </c>
      <c r="C970" s="65"/>
      <c r="D970" s="6"/>
      <c r="E970" s="6"/>
      <c r="F970" s="6"/>
      <c r="G970" s="6"/>
      <c r="H970" s="6"/>
    </row>
    <row r="971" spans="1:8" ht="18.75" customHeight="1">
      <c r="A971" s="10" t="s">
        <v>110</v>
      </c>
      <c r="B971" s="64" t="s">
        <v>7169</v>
      </c>
      <c r="C971" s="65"/>
      <c r="D971" s="6"/>
      <c r="E971" s="6"/>
      <c r="F971" s="6"/>
      <c r="G971" s="6"/>
      <c r="H971" s="6"/>
    </row>
    <row r="972" spans="1:8" ht="18.75" customHeight="1">
      <c r="A972" s="10"/>
      <c r="B972" s="62"/>
      <c r="C972" s="63"/>
      <c r="D972" s="6"/>
      <c r="E972" s="6"/>
      <c r="F972" s="6"/>
      <c r="G972" s="6"/>
      <c r="H972" s="6"/>
    </row>
    <row r="973" spans="1:8" ht="18.75" customHeight="1" thickBot="1">
      <c r="A973" s="10"/>
      <c r="B973" s="66"/>
      <c r="C973" s="67"/>
      <c r="D973" s="6"/>
      <c r="E973" s="6"/>
      <c r="F973" s="6"/>
      <c r="G973" s="6"/>
      <c r="H973" s="6"/>
    </row>
    <row r="974" spans="1:8" ht="18.75" customHeight="1" thickBot="1">
      <c r="A974" s="11" t="s">
        <v>111</v>
      </c>
      <c r="B974" s="25"/>
      <c r="C974" s="7"/>
      <c r="D974" s="6"/>
      <c r="E974" s="6"/>
      <c r="F974" s="6"/>
      <c r="G974" s="6"/>
      <c r="H974" s="6"/>
    </row>
    <row r="975" spans="1:8" ht="18.75" customHeight="1">
      <c r="A975" s="10" t="s">
        <v>112</v>
      </c>
      <c r="B975" s="34" t="str">
        <f>_xlfn.LET(_xlpm.inp,$B$974,_xlpm.nInp,_xlfn.LET(_xlpm.raw,UPPER(TRIM($B$974)),_xlpm.clean,SUBSTITUTE(SUBSTITUTE(SUBSTITUTE(SUBSTITUTE(SUBSTITUTE(_xlpm.raw,"，",","),"、",","),"；",","),"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75" s="19"/>
      <c r="D975" s="6"/>
      <c r="E975" s="6"/>
      <c r="F975" s="6"/>
      <c r="G975" s="6"/>
      <c r="H975" s="6"/>
    </row>
    <row r="976" spans="1:8" ht="18.75" customHeight="1">
      <c r="A976" s="10" t="s">
        <v>113</v>
      </c>
      <c r="B976" s="35" t="str">
        <f>_xlfn.LET(_xlpm.inp,$B$974,_xlpm.nStd,_xlfn.LET(_xlpm.raw,UPPER(TRIM($G$966)),_xlpm.clean,SUBSTITUTE(SUBSTITUTE(SUBSTITUTE(SUBSTITUTE(SUBSTITUTE(_xlpm.raw,"，",","),"、",","),"；",","),"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76" s="18"/>
      <c r="D976" s="6"/>
      <c r="E976" s="6"/>
      <c r="F976" s="6"/>
      <c r="G976" s="6"/>
      <c r="H976" s="6"/>
    </row>
    <row r="977" spans="1:8" ht="18.75" customHeight="1">
      <c r="A977" s="37" t="s">
        <v>114</v>
      </c>
      <c r="B977" s="52" t="str">
        <f>_xlfn.LET(_xlpm.inp,$B$974,_xlpm.p,$H$966,IF(OR(LEN(TRIM(_xlpm.inp))=0,LEN(TRIM(_xlpm.p))=0,_xlpm.p=0),"",_xlpm.p))</f>
        <v/>
      </c>
      <c r="C977" s="53"/>
      <c r="D977" s="6"/>
      <c r="E977" s="6"/>
      <c r="F977" s="6"/>
      <c r="G977" s="6"/>
      <c r="H977" s="6"/>
    </row>
    <row r="978" spans="1:8" ht="18.75" customHeight="1" thickBot="1">
      <c r="A978" s="12"/>
      <c r="B978" s="54"/>
      <c r="C978" s="55"/>
      <c r="D978" s="6"/>
      <c r="E978" s="6"/>
      <c r="F978" s="6"/>
      <c r="G978" s="6"/>
      <c r="H978" s="6"/>
    </row>
    <row r="979" spans="1:8" ht="58.5" customHeight="1" thickTop="1" thickBot="1">
      <c r="A979" s="8" t="s">
        <v>6341</v>
      </c>
      <c r="B979" s="56" t="s">
        <v>7170</v>
      </c>
      <c r="C979" s="73"/>
      <c r="D979" s="6"/>
      <c r="E979" s="6">
        <v>876</v>
      </c>
      <c r="F979" s="6" t="s">
        <v>61</v>
      </c>
      <c r="G979" s="6" t="s">
        <v>7171</v>
      </c>
      <c r="H979" s="6"/>
    </row>
    <row r="980" spans="1:8" ht="18.75" customHeight="1">
      <c r="A980" s="9"/>
      <c r="B980" s="74"/>
      <c r="C980" s="75"/>
      <c r="D980" s="6"/>
      <c r="E980" s="6"/>
      <c r="F980" s="6"/>
      <c r="G980" s="6"/>
      <c r="H980" s="6"/>
    </row>
    <row r="981" spans="1:8" ht="18.75" customHeight="1">
      <c r="A981" s="10" t="s">
        <v>107</v>
      </c>
      <c r="B981" s="64" t="s">
        <v>7172</v>
      </c>
      <c r="C981" s="65"/>
      <c r="D981" s="6"/>
      <c r="E981" s="6"/>
      <c r="F981" s="6"/>
      <c r="G981" s="6"/>
      <c r="H981" s="6"/>
    </row>
    <row r="982" spans="1:8" ht="18.75" customHeight="1">
      <c r="A982" s="10" t="s">
        <v>108</v>
      </c>
      <c r="B982" s="64" t="s">
        <v>7173</v>
      </c>
      <c r="C982" s="65"/>
      <c r="D982" s="6"/>
      <c r="E982" s="6"/>
      <c r="F982" s="6"/>
      <c r="G982" s="6"/>
      <c r="H982" s="6"/>
    </row>
    <row r="983" spans="1:8" ht="18.75" customHeight="1">
      <c r="A983" s="10" t="s">
        <v>109</v>
      </c>
      <c r="B983" s="64" t="s">
        <v>7174</v>
      </c>
      <c r="C983" s="65"/>
      <c r="D983" s="6"/>
      <c r="E983" s="6"/>
      <c r="F983" s="6"/>
      <c r="G983" s="6"/>
      <c r="H983" s="6"/>
    </row>
    <row r="984" spans="1:8" ht="18.75" customHeight="1">
      <c r="A984" s="10" t="s">
        <v>110</v>
      </c>
      <c r="B984" s="64" t="s">
        <v>7175</v>
      </c>
      <c r="C984" s="65"/>
      <c r="D984" s="6"/>
      <c r="E984" s="6"/>
      <c r="F984" s="6"/>
      <c r="G984" s="6"/>
      <c r="H984" s="6"/>
    </row>
    <row r="985" spans="1:8" ht="18.75" customHeight="1">
      <c r="A985" s="10" t="s">
        <v>128</v>
      </c>
      <c r="B985" s="62" t="s">
        <v>8422</v>
      </c>
      <c r="C985" s="63"/>
      <c r="D985" s="6"/>
      <c r="E985" s="6"/>
      <c r="F985" s="6"/>
      <c r="G985" s="6"/>
      <c r="H985" s="6"/>
    </row>
    <row r="986" spans="1:8" ht="18.75" customHeight="1" thickBot="1">
      <c r="A986" s="10"/>
      <c r="B986" s="66"/>
      <c r="C986" s="67"/>
      <c r="D986" s="6"/>
      <c r="E986" s="6"/>
      <c r="F986" s="6"/>
      <c r="G986" s="6"/>
      <c r="H986" s="6"/>
    </row>
    <row r="987" spans="1:8" ht="18.75" customHeight="1" thickBot="1">
      <c r="A987" s="11" t="s">
        <v>111</v>
      </c>
      <c r="B987" s="25"/>
      <c r="C987" s="7"/>
      <c r="D987" s="6"/>
      <c r="E987" s="6"/>
      <c r="F987" s="6"/>
      <c r="G987" s="6"/>
      <c r="H987" s="6"/>
    </row>
    <row r="988" spans="1:8" ht="18.75" customHeight="1">
      <c r="A988" s="10" t="s">
        <v>112</v>
      </c>
      <c r="B988" s="34" t="str">
        <f>_xlfn.LET(_xlpm.inp,$B$987,_xlpm.nInp,_xlfn.LET(_xlpm.raw,UPPER(TRIM($B$987)),_xlpm.clean,SUBSTITUTE(SUBSTITUTE(SUBSTITUTE(SUBSTITUTE(SUBSTITUTE(_xlpm.raw,"，",","),"、",","),"；",","),"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88" s="19"/>
      <c r="D988" s="6"/>
      <c r="E988" s="6"/>
      <c r="F988" s="6"/>
      <c r="G988" s="6"/>
      <c r="H988" s="6"/>
    </row>
    <row r="989" spans="1:8" ht="18.75" customHeight="1">
      <c r="A989" s="10" t="s">
        <v>113</v>
      </c>
      <c r="B989" s="35" t="str">
        <f>_xlfn.LET(_xlpm.inp,$B$987,_xlpm.nStd,_xlfn.LET(_xlpm.raw,UPPER(TRIM($G$979)),_xlpm.clean,SUBSTITUTE(SUBSTITUTE(SUBSTITUTE(SUBSTITUTE(SUBSTITUTE(_xlpm.raw,"，",","),"、",","),"；",","),"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89" s="18"/>
      <c r="D989" s="6"/>
      <c r="E989" s="6"/>
      <c r="F989" s="6"/>
      <c r="G989" s="6"/>
      <c r="H989" s="6"/>
    </row>
    <row r="990" spans="1:8" ht="18.75" customHeight="1">
      <c r="A990" s="37" t="s">
        <v>114</v>
      </c>
      <c r="B990" s="52" t="str">
        <f>_xlfn.LET(_xlpm.inp,$B$987,_xlpm.p,$H$979,IF(OR(LEN(TRIM(_xlpm.inp))=0,LEN(TRIM(_xlpm.p))=0,_xlpm.p=0),"",_xlpm.p))</f>
        <v/>
      </c>
      <c r="C990" s="53"/>
      <c r="D990" s="6"/>
      <c r="E990" s="6"/>
      <c r="F990" s="6"/>
      <c r="G990" s="6"/>
      <c r="H990" s="6"/>
    </row>
    <row r="991" spans="1:8" ht="18.75" customHeight="1" thickBot="1">
      <c r="A991" s="12"/>
      <c r="B991" s="54"/>
      <c r="C991" s="55"/>
      <c r="D991" s="6"/>
      <c r="E991" s="6"/>
      <c r="F991" s="6"/>
      <c r="G991" s="6"/>
      <c r="H991" s="6"/>
    </row>
    <row r="992" spans="1:8" ht="58.5" customHeight="1" thickTop="1" thickBot="1">
      <c r="A992" s="8" t="s">
        <v>6342</v>
      </c>
      <c r="B992" s="56" t="s">
        <v>7176</v>
      </c>
      <c r="C992" s="73"/>
      <c r="D992" s="6"/>
      <c r="E992" s="6">
        <v>877</v>
      </c>
      <c r="F992" s="6" t="s">
        <v>28</v>
      </c>
      <c r="G992" s="6" t="s">
        <v>7177</v>
      </c>
      <c r="H992" s="6"/>
    </row>
    <row r="993" spans="1:8" ht="18.75" customHeight="1">
      <c r="A993" s="9"/>
      <c r="B993" s="74"/>
      <c r="C993" s="75"/>
      <c r="D993" s="6"/>
      <c r="E993" s="6"/>
      <c r="F993" s="6"/>
      <c r="G993" s="6"/>
      <c r="H993" s="6"/>
    </row>
    <row r="994" spans="1:8" ht="18.75" customHeight="1">
      <c r="A994" s="10" t="s">
        <v>107</v>
      </c>
      <c r="B994" s="64" t="s">
        <v>7178</v>
      </c>
      <c r="C994" s="65"/>
      <c r="D994" s="6"/>
      <c r="E994" s="6"/>
      <c r="F994" s="6"/>
      <c r="G994" s="6"/>
      <c r="H994" s="6"/>
    </row>
    <row r="995" spans="1:8" ht="18.75" customHeight="1">
      <c r="A995" s="10" t="s">
        <v>108</v>
      </c>
      <c r="B995" s="64" t="s">
        <v>7179</v>
      </c>
      <c r="C995" s="65"/>
      <c r="D995" s="6"/>
      <c r="E995" s="6"/>
      <c r="F995" s="6"/>
      <c r="G995" s="6"/>
      <c r="H995" s="6"/>
    </row>
    <row r="996" spans="1:8" ht="18.75" customHeight="1">
      <c r="A996" s="10" t="s">
        <v>109</v>
      </c>
      <c r="B996" s="64" t="s">
        <v>7180</v>
      </c>
      <c r="C996" s="65"/>
      <c r="D996" s="6"/>
      <c r="E996" s="6"/>
      <c r="F996" s="6"/>
      <c r="G996" s="6"/>
      <c r="H996" s="6"/>
    </row>
    <row r="997" spans="1:8" ht="18.75" customHeight="1">
      <c r="A997" s="10" t="s">
        <v>110</v>
      </c>
      <c r="B997" s="64" t="s">
        <v>7181</v>
      </c>
      <c r="C997" s="65"/>
      <c r="D997" s="6"/>
      <c r="E997" s="6"/>
      <c r="F997" s="6"/>
      <c r="G997" s="6"/>
      <c r="H997" s="6"/>
    </row>
    <row r="998" spans="1:8" ht="18.75" customHeight="1">
      <c r="A998" s="10"/>
      <c r="B998" s="62"/>
      <c r="C998" s="63"/>
      <c r="D998" s="6"/>
      <c r="E998" s="6"/>
      <c r="F998" s="6"/>
      <c r="G998" s="6"/>
      <c r="H998" s="6"/>
    </row>
    <row r="999" spans="1:8" ht="18.75" customHeight="1" thickBot="1">
      <c r="A999" s="10"/>
      <c r="B999" s="66"/>
      <c r="C999" s="67"/>
      <c r="D999" s="6"/>
      <c r="E999" s="6"/>
      <c r="F999" s="6"/>
      <c r="G999" s="6"/>
      <c r="H999" s="6"/>
    </row>
    <row r="1000" spans="1:8" ht="18.75" customHeight="1" thickBot="1">
      <c r="A1000" s="11" t="s">
        <v>111</v>
      </c>
      <c r="B1000" s="25"/>
      <c r="C1000" s="7"/>
      <c r="D1000" s="6"/>
      <c r="E1000" s="6"/>
      <c r="F1000" s="6"/>
      <c r="G1000" s="6"/>
      <c r="H1000" s="6"/>
    </row>
    <row r="1001" spans="1:8" ht="18.75" customHeight="1">
      <c r="A1001" s="10" t="s">
        <v>112</v>
      </c>
      <c r="B1001" s="34" t="str">
        <f>_xlfn.LET(_xlpm.inp,$B$1000,_xlpm.nInp,_xlfn.LET(_xlpm.raw,UPPER(TRIM($B$1000)),_xlpm.clean,SUBSTITUTE(SUBSTITUTE(SUBSTITUTE(SUBSTITUTE(SUBSTITUTE(_xlpm.raw,"，",","),"、",","),"；",","),"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01" s="19"/>
      <c r="D1001" s="6"/>
      <c r="E1001" s="6"/>
      <c r="F1001" s="6"/>
      <c r="G1001" s="6"/>
      <c r="H1001" s="6"/>
    </row>
    <row r="1002" spans="1:8" ht="18.75" customHeight="1">
      <c r="A1002" s="10" t="s">
        <v>113</v>
      </c>
      <c r="B1002" s="35" t="str">
        <f>_xlfn.LET(_xlpm.inp,$B$1000,_xlpm.nStd,_xlfn.LET(_xlpm.raw,UPPER(TRIM($G$992)),_xlpm.clean,SUBSTITUTE(SUBSTITUTE(SUBSTITUTE(SUBSTITUTE(SUBSTITUTE(_xlpm.raw,"，",","),"、",","),"；",","),"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02" s="18"/>
      <c r="D1002" s="6"/>
      <c r="E1002" s="6"/>
      <c r="F1002" s="6"/>
      <c r="G1002" s="6"/>
      <c r="H1002" s="6"/>
    </row>
    <row r="1003" spans="1:8" ht="18.75" customHeight="1">
      <c r="A1003" s="37" t="s">
        <v>114</v>
      </c>
      <c r="B1003" s="52" t="str">
        <f>_xlfn.LET(_xlpm.inp,$B$1000,_xlpm.p,$H$992,IF(OR(LEN(TRIM(_xlpm.inp))=0,LEN(TRIM(_xlpm.p))=0,_xlpm.p=0),"",_xlpm.p))</f>
        <v/>
      </c>
      <c r="C1003" s="53"/>
      <c r="D1003" s="6"/>
      <c r="E1003" s="6"/>
      <c r="F1003" s="6"/>
      <c r="G1003" s="6"/>
      <c r="H1003" s="6"/>
    </row>
    <row r="1004" spans="1:8" ht="18.75" customHeight="1" thickBot="1">
      <c r="A1004" s="12"/>
      <c r="B1004" s="54"/>
      <c r="C1004" s="55"/>
      <c r="D1004" s="6"/>
      <c r="E1004" s="6"/>
      <c r="F1004" s="6"/>
      <c r="G1004" s="6"/>
      <c r="H1004" s="6"/>
    </row>
    <row r="1005" spans="1:8" ht="58.5" customHeight="1" thickTop="1" thickBot="1">
      <c r="A1005" s="8" t="s">
        <v>6343</v>
      </c>
      <c r="B1005" s="56" t="s">
        <v>7182</v>
      </c>
      <c r="C1005" s="73"/>
      <c r="D1005" s="6"/>
      <c r="E1005" s="6">
        <v>878</v>
      </c>
      <c r="F1005" s="6" t="s">
        <v>26</v>
      </c>
      <c r="G1005" s="6" t="s">
        <v>7183</v>
      </c>
      <c r="H1005" s="6"/>
    </row>
    <row r="1006" spans="1:8" ht="18.75" customHeight="1">
      <c r="A1006" s="9"/>
      <c r="B1006" s="74"/>
      <c r="C1006" s="75"/>
      <c r="D1006" s="6"/>
      <c r="E1006" s="6"/>
      <c r="F1006" s="6"/>
      <c r="G1006" s="6"/>
      <c r="H1006" s="6"/>
    </row>
    <row r="1007" spans="1:8" ht="18.75" customHeight="1">
      <c r="A1007" s="10" t="s">
        <v>107</v>
      </c>
      <c r="B1007" s="64" t="s">
        <v>7184</v>
      </c>
      <c r="C1007" s="65"/>
      <c r="D1007" s="6"/>
      <c r="E1007" s="6"/>
      <c r="F1007" s="6"/>
      <c r="G1007" s="6"/>
      <c r="H1007" s="6"/>
    </row>
    <row r="1008" spans="1:8" ht="18.75" customHeight="1">
      <c r="A1008" s="10" t="s">
        <v>108</v>
      </c>
      <c r="B1008" s="64" t="s">
        <v>7185</v>
      </c>
      <c r="C1008" s="65"/>
      <c r="D1008" s="6"/>
      <c r="E1008" s="6"/>
      <c r="F1008" s="6"/>
      <c r="G1008" s="6"/>
      <c r="H1008" s="6"/>
    </row>
    <row r="1009" spans="1:8" ht="18.75" customHeight="1">
      <c r="A1009" s="10" t="s">
        <v>109</v>
      </c>
      <c r="B1009" s="64" t="s">
        <v>7186</v>
      </c>
      <c r="C1009" s="65"/>
      <c r="D1009" s="6"/>
      <c r="E1009" s="6"/>
      <c r="F1009" s="6"/>
      <c r="G1009" s="6"/>
      <c r="H1009" s="6"/>
    </row>
    <row r="1010" spans="1:8" ht="18.75" customHeight="1">
      <c r="A1010" s="10" t="s">
        <v>110</v>
      </c>
      <c r="B1010" s="64" t="s">
        <v>7187</v>
      </c>
      <c r="C1010" s="65"/>
      <c r="D1010" s="6"/>
      <c r="E1010" s="6"/>
      <c r="F1010" s="6"/>
      <c r="G1010" s="6"/>
      <c r="H1010" s="6"/>
    </row>
    <row r="1011" spans="1:8" ht="18.75" customHeight="1">
      <c r="A1011" s="10"/>
      <c r="B1011" s="62"/>
      <c r="C1011" s="63"/>
      <c r="D1011" s="6"/>
      <c r="E1011" s="6"/>
      <c r="F1011" s="6"/>
      <c r="G1011" s="6"/>
      <c r="H1011" s="6"/>
    </row>
    <row r="1012" spans="1:8" ht="18.75" customHeight="1" thickBot="1">
      <c r="A1012" s="10"/>
      <c r="B1012" s="66"/>
      <c r="C1012" s="67"/>
      <c r="D1012" s="6"/>
      <c r="E1012" s="6"/>
      <c r="F1012" s="6"/>
      <c r="G1012" s="6"/>
      <c r="H1012" s="6"/>
    </row>
    <row r="1013" spans="1:8" ht="18.75" customHeight="1" thickBot="1">
      <c r="A1013" s="11" t="s">
        <v>111</v>
      </c>
      <c r="B1013" s="25"/>
      <c r="C1013" s="7"/>
      <c r="D1013" s="6"/>
      <c r="E1013" s="6"/>
      <c r="F1013" s="6"/>
      <c r="G1013" s="6"/>
      <c r="H1013" s="6"/>
    </row>
    <row r="1014" spans="1:8" ht="18.75" customHeight="1">
      <c r="A1014" s="10" t="s">
        <v>112</v>
      </c>
      <c r="B1014" s="34" t="str">
        <f>_xlfn.LET(_xlpm.inp,$B$1013,_xlpm.nInp,_xlfn.LET(_xlpm.raw,UPPER(TRIM($B$1013)),_xlpm.clean,SUBSTITUTE(SUBSTITUTE(SUBSTITUTE(SUBSTITUTE(SUBSTITUTE(_xlpm.raw,"，",","),"、",","),"；",","),"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14" s="19"/>
      <c r="D1014" s="6"/>
      <c r="E1014" s="6"/>
      <c r="F1014" s="6"/>
      <c r="G1014" s="6"/>
      <c r="H1014" s="6"/>
    </row>
    <row r="1015" spans="1:8" ht="18.75" customHeight="1">
      <c r="A1015" s="10" t="s">
        <v>113</v>
      </c>
      <c r="B1015" s="35" t="str">
        <f>_xlfn.LET(_xlpm.inp,$B$1013,_xlpm.nStd,_xlfn.LET(_xlpm.raw,UPPER(TRIM($G$1005)),_xlpm.clean,SUBSTITUTE(SUBSTITUTE(SUBSTITUTE(SUBSTITUTE(SUBSTITUTE(_xlpm.raw,"，",","),"、",","),"；",","),"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15" s="18"/>
      <c r="D1015" s="6"/>
      <c r="E1015" s="6"/>
      <c r="F1015" s="6"/>
      <c r="G1015" s="6"/>
      <c r="H1015" s="6"/>
    </row>
    <row r="1016" spans="1:8" ht="18.75" customHeight="1">
      <c r="A1016" s="37" t="s">
        <v>114</v>
      </c>
      <c r="B1016" s="52" t="str">
        <f>_xlfn.LET(_xlpm.inp,$B$1013,_xlpm.p,$H$1005,IF(OR(LEN(TRIM(_xlpm.inp))=0,LEN(TRIM(_xlpm.p))=0,_xlpm.p=0),"",_xlpm.p))</f>
        <v/>
      </c>
      <c r="C1016" s="53"/>
      <c r="D1016" s="6"/>
      <c r="E1016" s="6"/>
      <c r="F1016" s="6"/>
      <c r="G1016" s="6"/>
      <c r="H1016" s="6"/>
    </row>
    <row r="1017" spans="1:8" ht="18.75" customHeight="1" thickBot="1">
      <c r="A1017" s="12"/>
      <c r="B1017" s="54"/>
      <c r="C1017" s="55"/>
      <c r="D1017" s="6"/>
      <c r="E1017" s="6"/>
      <c r="F1017" s="6"/>
      <c r="G1017" s="6"/>
      <c r="H1017" s="6"/>
    </row>
    <row r="1018" spans="1:8" ht="58.5" customHeight="1" thickTop="1" thickBot="1">
      <c r="A1018" s="8" t="s">
        <v>6344</v>
      </c>
      <c r="B1018" s="56" t="s">
        <v>7188</v>
      </c>
      <c r="C1018" s="73"/>
      <c r="D1018" s="6"/>
      <c r="E1018" s="6">
        <v>879</v>
      </c>
      <c r="F1018" s="6" t="s">
        <v>30</v>
      </c>
      <c r="G1018" s="6" t="s">
        <v>7189</v>
      </c>
      <c r="H1018" s="6"/>
    </row>
    <row r="1019" spans="1:8" ht="18.75" customHeight="1">
      <c r="A1019" s="9"/>
      <c r="B1019" s="74"/>
      <c r="C1019" s="75"/>
      <c r="D1019" s="6"/>
      <c r="E1019" s="6"/>
      <c r="F1019" s="6"/>
      <c r="G1019" s="6"/>
      <c r="H1019" s="6"/>
    </row>
    <row r="1020" spans="1:8" ht="18.75" customHeight="1">
      <c r="A1020" s="10" t="s">
        <v>107</v>
      </c>
      <c r="B1020" s="64" t="s">
        <v>7190</v>
      </c>
      <c r="C1020" s="65"/>
      <c r="D1020" s="6"/>
      <c r="E1020" s="6"/>
      <c r="F1020" s="6"/>
      <c r="G1020" s="6"/>
      <c r="H1020" s="6"/>
    </row>
    <row r="1021" spans="1:8" ht="18.75" customHeight="1">
      <c r="A1021" s="10" t="s">
        <v>108</v>
      </c>
      <c r="B1021" s="64" t="s">
        <v>7191</v>
      </c>
      <c r="C1021" s="65"/>
      <c r="D1021" s="6"/>
      <c r="E1021" s="6"/>
      <c r="F1021" s="6"/>
      <c r="G1021" s="6"/>
      <c r="H1021" s="6"/>
    </row>
    <row r="1022" spans="1:8" ht="18.75" customHeight="1">
      <c r="A1022" s="10" t="s">
        <v>109</v>
      </c>
      <c r="B1022" s="64" t="s">
        <v>7192</v>
      </c>
      <c r="C1022" s="65"/>
      <c r="D1022" s="6"/>
      <c r="E1022" s="6"/>
      <c r="F1022" s="6"/>
      <c r="G1022" s="6"/>
      <c r="H1022" s="6"/>
    </row>
    <row r="1023" spans="1:8" ht="18.75" customHeight="1">
      <c r="A1023" s="10" t="s">
        <v>110</v>
      </c>
      <c r="B1023" s="64" t="s">
        <v>7193</v>
      </c>
      <c r="C1023" s="65"/>
      <c r="D1023" s="6"/>
      <c r="E1023" s="6"/>
      <c r="F1023" s="6"/>
      <c r="G1023" s="6"/>
      <c r="H1023" s="6"/>
    </row>
    <row r="1024" spans="1:8" ht="18.75" customHeight="1">
      <c r="A1024" s="10" t="s">
        <v>826</v>
      </c>
      <c r="B1024" s="62" t="s">
        <v>7194</v>
      </c>
      <c r="C1024" s="63"/>
      <c r="D1024" s="6"/>
      <c r="E1024" s="6"/>
      <c r="F1024" s="6"/>
      <c r="G1024" s="6"/>
      <c r="H1024" s="6"/>
    </row>
    <row r="1025" spans="1:8" ht="18.75" customHeight="1" thickBot="1">
      <c r="A1025" s="10"/>
      <c r="B1025" s="66"/>
      <c r="C1025" s="67"/>
      <c r="D1025" s="6"/>
      <c r="E1025" s="6"/>
      <c r="F1025" s="6"/>
      <c r="G1025" s="6"/>
      <c r="H1025" s="6"/>
    </row>
    <row r="1026" spans="1:8" ht="18.75" customHeight="1" thickBot="1">
      <c r="A1026" s="11" t="s">
        <v>111</v>
      </c>
      <c r="B1026" s="25"/>
      <c r="C1026" s="7"/>
      <c r="D1026" s="6"/>
      <c r="E1026" s="6"/>
      <c r="F1026" s="6"/>
      <c r="G1026" s="6"/>
      <c r="H1026" s="6"/>
    </row>
    <row r="1027" spans="1:8" ht="18.75" customHeight="1">
      <c r="A1027" s="10" t="s">
        <v>112</v>
      </c>
      <c r="B1027" s="34" t="str">
        <f>_xlfn.LET(_xlpm.inp,$B$1026,_xlpm.nInp,_xlfn.LET(_xlpm.raw,UPPER(TRIM($B$1026)),_xlpm.clean,SUBSTITUTE(SUBSTITUTE(SUBSTITUTE(SUBSTITUTE(SUBSTITUTE(_xlpm.raw,"，",","),"、",","),"；",","),"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27" s="19"/>
      <c r="D1027" s="6"/>
      <c r="E1027" s="6"/>
      <c r="F1027" s="6"/>
      <c r="G1027" s="6"/>
      <c r="H1027" s="6"/>
    </row>
    <row r="1028" spans="1:8" ht="18.75" customHeight="1">
      <c r="A1028" s="10" t="s">
        <v>113</v>
      </c>
      <c r="B1028" s="35" t="str">
        <f>_xlfn.LET(_xlpm.inp,$B$1026,_xlpm.nStd,_xlfn.LET(_xlpm.raw,UPPER(TRIM($G$1018)),_xlpm.clean,SUBSTITUTE(SUBSTITUTE(SUBSTITUTE(SUBSTITUTE(SUBSTITUTE(_xlpm.raw,"，",","),"、",","),"；",","),"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28" s="18"/>
      <c r="D1028" s="6"/>
      <c r="E1028" s="6"/>
      <c r="F1028" s="6"/>
      <c r="G1028" s="6"/>
      <c r="H1028" s="6"/>
    </row>
    <row r="1029" spans="1:8" ht="18.75" customHeight="1">
      <c r="A1029" s="37" t="s">
        <v>114</v>
      </c>
      <c r="B1029" s="52" t="str">
        <f>_xlfn.LET(_xlpm.inp,$B$1026,_xlpm.p,$H$1018,IF(OR(LEN(TRIM(_xlpm.inp))=0,LEN(TRIM(_xlpm.p))=0,_xlpm.p=0),"",_xlpm.p))</f>
        <v/>
      </c>
      <c r="C1029" s="53"/>
      <c r="D1029" s="6"/>
      <c r="E1029" s="6"/>
      <c r="F1029" s="6"/>
      <c r="G1029" s="6"/>
      <c r="H1029" s="6"/>
    </row>
    <row r="1030" spans="1:8" ht="18.75" customHeight="1" thickBot="1">
      <c r="A1030" s="12"/>
      <c r="B1030" s="54"/>
      <c r="C1030" s="55"/>
      <c r="D1030" s="6"/>
      <c r="E1030" s="6"/>
      <c r="F1030" s="6"/>
      <c r="G1030" s="6"/>
      <c r="H1030" s="6"/>
    </row>
    <row r="1031" spans="1:8" ht="58.5" customHeight="1" thickTop="1" thickBot="1">
      <c r="A1031" s="8" t="s">
        <v>6345</v>
      </c>
      <c r="B1031" s="56" t="s">
        <v>7195</v>
      </c>
      <c r="C1031" s="73"/>
      <c r="D1031" s="6"/>
      <c r="E1031" s="6">
        <v>880</v>
      </c>
      <c r="F1031" s="6" t="s">
        <v>28</v>
      </c>
      <c r="G1031" s="6" t="s">
        <v>7196</v>
      </c>
      <c r="H1031" s="6"/>
    </row>
    <row r="1032" spans="1:8" ht="18.75" customHeight="1">
      <c r="A1032" s="9"/>
      <c r="B1032" s="74"/>
      <c r="C1032" s="75"/>
      <c r="D1032" s="6"/>
      <c r="E1032" s="6"/>
      <c r="F1032" s="6"/>
      <c r="G1032" s="6"/>
      <c r="H1032" s="6"/>
    </row>
    <row r="1033" spans="1:8" ht="18.75" customHeight="1">
      <c r="A1033" s="10" t="s">
        <v>107</v>
      </c>
      <c r="B1033" s="64" t="s">
        <v>7197</v>
      </c>
      <c r="C1033" s="65"/>
      <c r="D1033" s="6"/>
      <c r="E1033" s="6"/>
      <c r="F1033" s="6"/>
      <c r="G1033" s="6"/>
      <c r="H1033" s="6"/>
    </row>
    <row r="1034" spans="1:8" ht="18.75" customHeight="1">
      <c r="A1034" s="10" t="s">
        <v>108</v>
      </c>
      <c r="B1034" s="64" t="s">
        <v>7198</v>
      </c>
      <c r="C1034" s="65"/>
      <c r="D1034" s="6"/>
      <c r="E1034" s="6"/>
      <c r="F1034" s="6"/>
      <c r="G1034" s="6"/>
      <c r="H1034" s="6"/>
    </row>
    <row r="1035" spans="1:8" ht="18.75" customHeight="1">
      <c r="A1035" s="10" t="s">
        <v>109</v>
      </c>
      <c r="B1035" s="64" t="s">
        <v>7199</v>
      </c>
      <c r="C1035" s="65"/>
      <c r="D1035" s="6"/>
      <c r="E1035" s="6"/>
      <c r="F1035" s="6"/>
      <c r="G1035" s="6"/>
      <c r="H1035" s="6"/>
    </row>
    <row r="1036" spans="1:8" ht="18.75" customHeight="1">
      <c r="A1036" s="10" t="s">
        <v>110</v>
      </c>
      <c r="B1036" s="64" t="s">
        <v>7200</v>
      </c>
      <c r="C1036" s="65"/>
      <c r="D1036" s="6"/>
      <c r="E1036" s="6"/>
      <c r="F1036" s="6"/>
      <c r="G1036" s="6"/>
      <c r="H1036" s="6"/>
    </row>
    <row r="1037" spans="1:8" ht="18.75" customHeight="1">
      <c r="A1037" s="10"/>
      <c r="B1037" s="62"/>
      <c r="C1037" s="63"/>
      <c r="D1037" s="6"/>
      <c r="E1037" s="6"/>
      <c r="F1037" s="6"/>
      <c r="G1037" s="6"/>
      <c r="H1037" s="6"/>
    </row>
    <row r="1038" spans="1:8" ht="18.75" customHeight="1" thickBot="1">
      <c r="A1038" s="10"/>
      <c r="B1038" s="66"/>
      <c r="C1038" s="67"/>
      <c r="D1038" s="6"/>
      <c r="E1038" s="6"/>
      <c r="F1038" s="6"/>
      <c r="G1038" s="6"/>
      <c r="H1038" s="6"/>
    </row>
    <row r="1039" spans="1:8" ht="18.75" customHeight="1" thickBot="1">
      <c r="A1039" s="11" t="s">
        <v>111</v>
      </c>
      <c r="B1039" s="25"/>
      <c r="C1039" s="7"/>
      <c r="D1039" s="6"/>
      <c r="E1039" s="6"/>
      <c r="F1039" s="6"/>
      <c r="G1039" s="6"/>
      <c r="H1039" s="6"/>
    </row>
    <row r="1040" spans="1:8" ht="18.75" customHeight="1">
      <c r="A1040" s="10" t="s">
        <v>112</v>
      </c>
      <c r="B1040" s="34" t="str">
        <f>_xlfn.LET(_xlpm.inp,$B$1039,_xlpm.nInp,_xlfn.LET(_xlpm.raw,UPPER(TRIM($B$1039)),_xlpm.clean,SUBSTITUTE(SUBSTITUTE(SUBSTITUTE(SUBSTITUTE(SUBSTITUTE(_xlpm.raw,"，",","),"、",","),"；",","),"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0" s="19"/>
      <c r="D1040" s="6"/>
      <c r="E1040" s="6"/>
      <c r="F1040" s="6"/>
      <c r="G1040" s="6"/>
      <c r="H1040" s="6"/>
    </row>
    <row r="1041" spans="1:8" ht="18.75" customHeight="1">
      <c r="A1041" s="10" t="s">
        <v>113</v>
      </c>
      <c r="B1041" s="35" t="str">
        <f>_xlfn.LET(_xlpm.inp,$B$1039,_xlpm.nStd,_xlfn.LET(_xlpm.raw,UPPER(TRIM($G$1031)),_xlpm.clean,SUBSTITUTE(SUBSTITUTE(SUBSTITUTE(SUBSTITUTE(SUBSTITUTE(_xlpm.raw,"，",","),"、",","),"；",","),"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41" s="18"/>
      <c r="D1041" s="6"/>
      <c r="E1041" s="6"/>
      <c r="F1041" s="6"/>
      <c r="G1041" s="6"/>
      <c r="H1041" s="6"/>
    </row>
    <row r="1042" spans="1:8" ht="18.75" customHeight="1">
      <c r="A1042" s="37" t="s">
        <v>114</v>
      </c>
      <c r="B1042" s="52" t="str">
        <f>_xlfn.LET(_xlpm.inp,$B$1039,_xlpm.p,$H$1031,IF(OR(LEN(TRIM(_xlpm.inp))=0,LEN(TRIM(_xlpm.p))=0,_xlpm.p=0),"",_xlpm.p))</f>
        <v/>
      </c>
      <c r="C1042" s="53"/>
      <c r="D1042" s="6"/>
      <c r="E1042" s="6"/>
      <c r="F1042" s="6"/>
      <c r="G1042" s="6"/>
      <c r="H1042" s="6"/>
    </row>
    <row r="1043" spans="1:8" ht="18.75" customHeight="1" thickBot="1">
      <c r="A1043" s="12"/>
      <c r="B1043" s="54"/>
      <c r="C1043" s="55"/>
      <c r="D1043" s="6"/>
      <c r="E1043" s="6"/>
      <c r="F1043" s="6"/>
      <c r="G1043" s="6"/>
      <c r="H1043" s="6"/>
    </row>
    <row r="1044" spans="1:8" ht="58.5" customHeight="1" thickTop="1" thickBot="1">
      <c r="A1044" s="8" t="s">
        <v>6346</v>
      </c>
      <c r="B1044" s="56" t="s">
        <v>7201</v>
      </c>
      <c r="C1044" s="73"/>
      <c r="D1044" s="6"/>
      <c r="E1044" s="6">
        <v>881</v>
      </c>
      <c r="F1044" s="6" t="s">
        <v>30</v>
      </c>
      <c r="G1044" s="6" t="s">
        <v>7202</v>
      </c>
      <c r="H1044" s="6"/>
    </row>
    <row r="1045" spans="1:8" ht="18.75" customHeight="1">
      <c r="A1045" s="9"/>
      <c r="B1045" s="74"/>
      <c r="C1045" s="75"/>
      <c r="D1045" s="6"/>
      <c r="E1045" s="6"/>
      <c r="F1045" s="6"/>
      <c r="G1045" s="6"/>
      <c r="H1045" s="6"/>
    </row>
    <row r="1046" spans="1:8" ht="18.75" customHeight="1">
      <c r="A1046" s="10" t="s">
        <v>107</v>
      </c>
      <c r="B1046" s="64" t="s">
        <v>7203</v>
      </c>
      <c r="C1046" s="65"/>
      <c r="D1046" s="6"/>
      <c r="E1046" s="6"/>
      <c r="F1046" s="6"/>
      <c r="G1046" s="6"/>
      <c r="H1046" s="6"/>
    </row>
    <row r="1047" spans="1:8" ht="18.75" customHeight="1">
      <c r="A1047" s="10" t="s">
        <v>108</v>
      </c>
      <c r="B1047" s="64" t="s">
        <v>7204</v>
      </c>
      <c r="C1047" s="65"/>
      <c r="D1047" s="6"/>
      <c r="E1047" s="6"/>
      <c r="F1047" s="6"/>
      <c r="G1047" s="6"/>
      <c r="H1047" s="6"/>
    </row>
    <row r="1048" spans="1:8" ht="18.75" customHeight="1">
      <c r="A1048" s="10" t="s">
        <v>109</v>
      </c>
      <c r="B1048" s="64" t="s">
        <v>7205</v>
      </c>
      <c r="C1048" s="65"/>
      <c r="D1048" s="6"/>
      <c r="E1048" s="6"/>
      <c r="F1048" s="6"/>
      <c r="G1048" s="6"/>
      <c r="H1048" s="6"/>
    </row>
    <row r="1049" spans="1:8" ht="18.75" customHeight="1">
      <c r="A1049" s="10" t="s">
        <v>110</v>
      </c>
      <c r="B1049" s="64" t="s">
        <v>7206</v>
      </c>
      <c r="C1049" s="65"/>
      <c r="D1049" s="6"/>
      <c r="E1049" s="6"/>
      <c r="F1049" s="6"/>
      <c r="G1049" s="6"/>
      <c r="H1049" s="6"/>
    </row>
    <row r="1050" spans="1:8" ht="18.75" customHeight="1">
      <c r="A1050" s="10" t="s">
        <v>826</v>
      </c>
      <c r="B1050" s="62" t="s">
        <v>7207</v>
      </c>
      <c r="C1050" s="63"/>
      <c r="D1050" s="6"/>
      <c r="E1050" s="6"/>
      <c r="F1050" s="6"/>
      <c r="G1050" s="6"/>
      <c r="H1050" s="6"/>
    </row>
    <row r="1051" spans="1:8" ht="18.75" customHeight="1" thickBot="1">
      <c r="A1051" s="10"/>
      <c r="B1051" s="66"/>
      <c r="C1051" s="67"/>
      <c r="D1051" s="6"/>
      <c r="E1051" s="6"/>
      <c r="F1051" s="6"/>
      <c r="G1051" s="6"/>
      <c r="H1051" s="6"/>
    </row>
    <row r="1052" spans="1:8" ht="18.75" customHeight="1" thickBot="1">
      <c r="A1052" s="11" t="s">
        <v>111</v>
      </c>
      <c r="B1052" s="25"/>
      <c r="C1052" s="7"/>
      <c r="D1052" s="6"/>
      <c r="E1052" s="6"/>
      <c r="F1052" s="6"/>
      <c r="G1052" s="6"/>
      <c r="H1052" s="6"/>
    </row>
    <row r="1053" spans="1:8" ht="18.75" customHeight="1">
      <c r="A1053" s="10" t="s">
        <v>112</v>
      </c>
      <c r="B1053" s="34" t="str">
        <f>_xlfn.LET(_xlpm.inp,$B$1052,_xlpm.nInp,_xlfn.LET(_xlpm.raw,UPPER(TRIM($B$1052)),_xlpm.clean,SUBSTITUTE(SUBSTITUTE(SUBSTITUTE(SUBSTITUTE(SUBSTITUTE(_xlpm.raw,"，",","),"、",","),"；",","),"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53" s="19"/>
      <c r="D1053" s="6"/>
      <c r="E1053" s="6"/>
      <c r="F1053" s="6"/>
      <c r="G1053" s="6"/>
      <c r="H1053" s="6"/>
    </row>
    <row r="1054" spans="1:8" ht="18.75" customHeight="1">
      <c r="A1054" s="10" t="s">
        <v>113</v>
      </c>
      <c r="B1054" s="35" t="str">
        <f>_xlfn.LET(_xlpm.inp,$B$1052,_xlpm.nStd,_xlfn.LET(_xlpm.raw,UPPER(TRIM($G$1044)),_xlpm.clean,SUBSTITUTE(SUBSTITUTE(SUBSTITUTE(SUBSTITUTE(SUBSTITUTE(_xlpm.raw,"，",","),"、",","),"；",","),"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4" s="18"/>
      <c r="D1054" s="6"/>
      <c r="E1054" s="6"/>
      <c r="F1054" s="6"/>
      <c r="G1054" s="6"/>
      <c r="H1054" s="6"/>
    </row>
    <row r="1055" spans="1:8" ht="18.75" customHeight="1">
      <c r="A1055" s="37" t="s">
        <v>114</v>
      </c>
      <c r="B1055" s="52" t="str">
        <f>_xlfn.LET(_xlpm.inp,$B$1052,_xlpm.p,$H$1044,IF(OR(LEN(TRIM(_xlpm.inp))=0,LEN(TRIM(_xlpm.p))=0,_xlpm.p=0),"",_xlpm.p))</f>
        <v/>
      </c>
      <c r="C1055" s="53"/>
      <c r="D1055" s="6"/>
      <c r="E1055" s="6"/>
      <c r="F1055" s="6"/>
      <c r="G1055" s="6"/>
      <c r="H1055" s="6"/>
    </row>
    <row r="1056" spans="1:8" ht="18.75" customHeight="1" thickBot="1">
      <c r="A1056" s="12"/>
      <c r="B1056" s="54"/>
      <c r="C1056" s="55"/>
      <c r="D1056" s="6"/>
      <c r="E1056" s="6"/>
      <c r="F1056" s="6"/>
      <c r="G1056" s="6"/>
      <c r="H1056" s="6"/>
    </row>
    <row r="1057" spans="1:8" ht="58.5" customHeight="1" thickTop="1" thickBot="1">
      <c r="A1057" s="8" t="s">
        <v>6347</v>
      </c>
      <c r="B1057" s="56" t="s">
        <v>7208</v>
      </c>
      <c r="C1057" s="73"/>
      <c r="D1057" s="6"/>
      <c r="E1057" s="6">
        <v>882</v>
      </c>
      <c r="F1057" s="6" t="s">
        <v>18</v>
      </c>
      <c r="G1057" s="6" t="s">
        <v>7209</v>
      </c>
      <c r="H1057" s="6"/>
    </row>
    <row r="1058" spans="1:8" ht="18.75" customHeight="1">
      <c r="A1058" s="9"/>
      <c r="B1058" s="74"/>
      <c r="C1058" s="75"/>
      <c r="D1058" s="6"/>
      <c r="E1058" s="6"/>
      <c r="F1058" s="6"/>
      <c r="G1058" s="6"/>
      <c r="H1058" s="6"/>
    </row>
    <row r="1059" spans="1:8" ht="18.75" customHeight="1">
      <c r="A1059" s="10" t="s">
        <v>107</v>
      </c>
      <c r="B1059" s="64" t="s">
        <v>7210</v>
      </c>
      <c r="C1059" s="65"/>
      <c r="D1059" s="6"/>
      <c r="E1059" s="6"/>
      <c r="F1059" s="6"/>
      <c r="G1059" s="6"/>
      <c r="H1059" s="6"/>
    </row>
    <row r="1060" spans="1:8" ht="18.75" customHeight="1">
      <c r="A1060" s="10" t="s">
        <v>108</v>
      </c>
      <c r="B1060" s="64" t="s">
        <v>7211</v>
      </c>
      <c r="C1060" s="65"/>
      <c r="D1060" s="6"/>
      <c r="E1060" s="6"/>
      <c r="F1060" s="6"/>
      <c r="G1060" s="6"/>
      <c r="H1060" s="6"/>
    </row>
    <row r="1061" spans="1:8" ht="18.75" customHeight="1">
      <c r="A1061" s="10" t="s">
        <v>109</v>
      </c>
      <c r="B1061" s="64" t="s">
        <v>7212</v>
      </c>
      <c r="C1061" s="65"/>
      <c r="D1061" s="6"/>
      <c r="E1061" s="6"/>
      <c r="F1061" s="6"/>
      <c r="G1061" s="6"/>
      <c r="H1061" s="6"/>
    </row>
    <row r="1062" spans="1:8" ht="18.75" customHeight="1">
      <c r="A1062" s="10" t="s">
        <v>110</v>
      </c>
      <c r="B1062" s="64" t="s">
        <v>7213</v>
      </c>
      <c r="C1062" s="65"/>
      <c r="D1062" s="6"/>
      <c r="E1062" s="6"/>
      <c r="F1062" s="6"/>
      <c r="G1062" s="6"/>
      <c r="H1062" s="6"/>
    </row>
    <row r="1063" spans="1:8" ht="18.75" customHeight="1">
      <c r="A1063" s="10"/>
      <c r="B1063" s="62"/>
      <c r="C1063" s="63"/>
      <c r="D1063" s="6"/>
      <c r="E1063" s="6"/>
      <c r="F1063" s="6"/>
      <c r="G1063" s="6"/>
      <c r="H1063" s="6"/>
    </row>
    <row r="1064" spans="1:8" ht="18.75" customHeight="1" thickBot="1">
      <c r="A1064" s="10"/>
      <c r="B1064" s="66"/>
      <c r="C1064" s="67"/>
      <c r="D1064" s="6"/>
      <c r="E1064" s="6"/>
      <c r="F1064" s="6"/>
      <c r="G1064" s="6"/>
      <c r="H1064" s="6"/>
    </row>
    <row r="1065" spans="1:8" ht="18.75" customHeight="1" thickBot="1">
      <c r="A1065" s="11" t="s">
        <v>111</v>
      </c>
      <c r="B1065" s="25"/>
      <c r="C1065" s="7"/>
      <c r="D1065" s="6"/>
      <c r="E1065" s="6"/>
      <c r="F1065" s="6"/>
      <c r="G1065" s="6"/>
      <c r="H1065" s="6"/>
    </row>
    <row r="1066" spans="1:8" ht="18.75" customHeight="1">
      <c r="A1066" s="10" t="s">
        <v>112</v>
      </c>
      <c r="B1066" s="34" t="str">
        <f>_xlfn.LET(_xlpm.inp,$B$1065,_xlpm.nInp,_xlfn.LET(_xlpm.raw,UPPER(TRIM($B$1065)),_xlpm.clean,SUBSTITUTE(SUBSTITUTE(SUBSTITUTE(SUBSTITUTE(SUBSTITUTE(_xlpm.raw,"，",","),"、",","),"；",","),"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66" s="19"/>
      <c r="D1066" s="6"/>
      <c r="E1066" s="6"/>
      <c r="F1066" s="6"/>
      <c r="G1066" s="6"/>
      <c r="H1066" s="6"/>
    </row>
    <row r="1067" spans="1:8" ht="18.75" customHeight="1">
      <c r="A1067" s="10" t="s">
        <v>113</v>
      </c>
      <c r="B1067" s="35" t="str">
        <f>_xlfn.LET(_xlpm.inp,$B$1065,_xlpm.nStd,_xlfn.LET(_xlpm.raw,UPPER(TRIM($G$1057)),_xlpm.clean,SUBSTITUTE(SUBSTITUTE(SUBSTITUTE(SUBSTITUTE(SUBSTITUTE(_xlpm.raw,"，",","),"、",","),"；",","),"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67" s="18"/>
      <c r="D1067" s="6"/>
      <c r="E1067" s="6"/>
      <c r="F1067" s="6"/>
      <c r="G1067" s="6"/>
      <c r="H1067" s="6"/>
    </row>
    <row r="1068" spans="1:8" ht="18.75" customHeight="1">
      <c r="A1068" s="37" t="s">
        <v>114</v>
      </c>
      <c r="B1068" s="52" t="str">
        <f>_xlfn.LET(_xlpm.inp,$B$1065,_xlpm.p,$H$1057,IF(OR(LEN(TRIM(_xlpm.inp))=0,LEN(TRIM(_xlpm.p))=0,_xlpm.p=0),"",_xlpm.p))</f>
        <v/>
      </c>
      <c r="C1068" s="53"/>
      <c r="D1068" s="6"/>
      <c r="E1068" s="6"/>
      <c r="F1068" s="6"/>
      <c r="G1068" s="6"/>
      <c r="H1068" s="6"/>
    </row>
    <row r="1069" spans="1:8" ht="18.75" customHeight="1" thickBot="1">
      <c r="A1069" s="12"/>
      <c r="B1069" s="54"/>
      <c r="C1069" s="55"/>
      <c r="D1069" s="6"/>
      <c r="E1069" s="6"/>
      <c r="F1069" s="6"/>
      <c r="G1069" s="6"/>
      <c r="H1069" s="6"/>
    </row>
    <row r="1070" spans="1:8" ht="58.5" customHeight="1" thickTop="1" thickBot="1">
      <c r="A1070" s="8" t="s">
        <v>6348</v>
      </c>
      <c r="B1070" s="56" t="s">
        <v>7214</v>
      </c>
      <c r="C1070" s="73"/>
      <c r="D1070" s="6"/>
      <c r="E1070" s="6">
        <v>883</v>
      </c>
      <c r="F1070" s="6" t="s">
        <v>27</v>
      </c>
      <c r="G1070" s="6" t="s">
        <v>7215</v>
      </c>
      <c r="H1070" s="6"/>
    </row>
    <row r="1071" spans="1:8" ht="18.75" customHeight="1">
      <c r="A1071" s="9"/>
      <c r="B1071" s="74"/>
      <c r="C1071" s="75"/>
      <c r="D1071" s="6"/>
      <c r="E1071" s="6"/>
      <c r="F1071" s="6"/>
      <c r="G1071" s="6"/>
      <c r="H1071" s="6"/>
    </row>
    <row r="1072" spans="1:8" ht="18.75" customHeight="1">
      <c r="A1072" s="10" t="s">
        <v>107</v>
      </c>
      <c r="B1072" s="64" t="s">
        <v>7216</v>
      </c>
      <c r="C1072" s="65"/>
      <c r="D1072" s="6"/>
      <c r="E1072" s="6"/>
      <c r="F1072" s="6"/>
      <c r="G1072" s="6"/>
      <c r="H1072" s="6"/>
    </row>
    <row r="1073" spans="1:8" ht="18.75" customHeight="1">
      <c r="A1073" s="10" t="s">
        <v>108</v>
      </c>
      <c r="B1073" s="64" t="s">
        <v>7217</v>
      </c>
      <c r="C1073" s="65"/>
      <c r="D1073" s="6"/>
      <c r="E1073" s="6"/>
      <c r="F1073" s="6"/>
      <c r="G1073" s="6"/>
      <c r="H1073" s="6"/>
    </row>
    <row r="1074" spans="1:8" ht="18.75" customHeight="1">
      <c r="A1074" s="10" t="s">
        <v>109</v>
      </c>
      <c r="B1074" s="64" t="s">
        <v>7218</v>
      </c>
      <c r="C1074" s="65"/>
      <c r="D1074" s="6"/>
      <c r="E1074" s="6"/>
      <c r="F1074" s="6"/>
      <c r="G1074" s="6"/>
      <c r="H1074" s="6"/>
    </row>
    <row r="1075" spans="1:8" ht="18.75" customHeight="1">
      <c r="A1075" s="10" t="s">
        <v>110</v>
      </c>
      <c r="B1075" s="64" t="s">
        <v>7219</v>
      </c>
      <c r="C1075" s="65"/>
      <c r="D1075" s="6"/>
      <c r="E1075" s="6"/>
      <c r="F1075" s="6"/>
      <c r="G1075" s="6"/>
      <c r="H1075" s="6"/>
    </row>
    <row r="1076" spans="1:8" ht="18.75" customHeight="1">
      <c r="A1076" s="10"/>
      <c r="B1076" s="62"/>
      <c r="C1076" s="63"/>
      <c r="D1076" s="6"/>
      <c r="E1076" s="6"/>
      <c r="F1076" s="6"/>
      <c r="G1076" s="6"/>
      <c r="H1076" s="6"/>
    </row>
    <row r="1077" spans="1:8" ht="18.75" customHeight="1" thickBot="1">
      <c r="A1077" s="10"/>
      <c r="B1077" s="66"/>
      <c r="C1077" s="67"/>
      <c r="D1077" s="6"/>
      <c r="E1077" s="6"/>
      <c r="F1077" s="6"/>
      <c r="G1077" s="6"/>
      <c r="H1077" s="6"/>
    </row>
    <row r="1078" spans="1:8" ht="18.75" customHeight="1" thickBot="1">
      <c r="A1078" s="11" t="s">
        <v>111</v>
      </c>
      <c r="B1078" s="25"/>
      <c r="C1078" s="7"/>
      <c r="D1078" s="6"/>
      <c r="E1078" s="6"/>
      <c r="F1078" s="6"/>
      <c r="G1078" s="6"/>
      <c r="H1078" s="6"/>
    </row>
    <row r="1079" spans="1:8" ht="18.75" customHeight="1">
      <c r="A1079" s="10" t="s">
        <v>112</v>
      </c>
      <c r="B1079" s="34" t="str">
        <f>_xlfn.LET(_xlpm.inp,$B$1078,_xlpm.nInp,_xlfn.LET(_xlpm.raw,UPPER(TRIM($B$1078)),_xlpm.clean,SUBSTITUTE(SUBSTITUTE(SUBSTITUTE(SUBSTITUTE(SUBSTITUTE(_xlpm.raw,"，",","),"、",","),"；",","),"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79" s="19"/>
      <c r="D1079" s="6"/>
      <c r="E1079" s="6"/>
      <c r="F1079" s="6"/>
      <c r="G1079" s="6"/>
      <c r="H1079" s="6"/>
    </row>
    <row r="1080" spans="1:8" ht="18.75" customHeight="1">
      <c r="A1080" s="10" t="s">
        <v>113</v>
      </c>
      <c r="B1080" s="35" t="str">
        <f>_xlfn.LET(_xlpm.inp,$B$1078,_xlpm.nStd,_xlfn.LET(_xlpm.raw,UPPER(TRIM($G$1070)),_xlpm.clean,SUBSTITUTE(SUBSTITUTE(SUBSTITUTE(SUBSTITUTE(SUBSTITUTE(_xlpm.raw,"，",","),"、",","),"；",","),"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80" s="18"/>
      <c r="D1080" s="6"/>
      <c r="E1080" s="6"/>
      <c r="F1080" s="6"/>
      <c r="G1080" s="6"/>
      <c r="H1080" s="6"/>
    </row>
    <row r="1081" spans="1:8" ht="18.75" customHeight="1">
      <c r="A1081" s="37" t="s">
        <v>114</v>
      </c>
      <c r="B1081" s="52" t="str">
        <f>_xlfn.LET(_xlpm.inp,$B$1078,_xlpm.p,$H$1070,IF(OR(LEN(TRIM(_xlpm.inp))=0,LEN(TRIM(_xlpm.p))=0,_xlpm.p=0),"",_xlpm.p))</f>
        <v/>
      </c>
      <c r="C1081" s="53"/>
      <c r="D1081" s="6"/>
      <c r="E1081" s="6"/>
      <c r="F1081" s="6"/>
      <c r="G1081" s="6"/>
      <c r="H1081" s="6"/>
    </row>
    <row r="1082" spans="1:8" ht="18.75" customHeight="1" thickBot="1">
      <c r="A1082" s="12"/>
      <c r="B1082" s="54"/>
      <c r="C1082" s="55"/>
      <c r="D1082" s="6"/>
      <c r="E1082" s="6"/>
      <c r="F1082" s="6"/>
      <c r="G1082" s="6"/>
      <c r="H1082" s="6"/>
    </row>
    <row r="1083" spans="1:8" ht="58.5" customHeight="1" thickTop="1" thickBot="1">
      <c r="A1083" s="8" t="s">
        <v>6349</v>
      </c>
      <c r="B1083" s="56" t="s">
        <v>7220</v>
      </c>
      <c r="C1083" s="73"/>
      <c r="D1083" s="6"/>
      <c r="E1083" s="6">
        <v>884</v>
      </c>
      <c r="F1083" s="6" t="s">
        <v>28</v>
      </c>
      <c r="G1083" s="6" t="s">
        <v>7221</v>
      </c>
      <c r="H1083" s="6"/>
    </row>
    <row r="1084" spans="1:8" ht="18.75" customHeight="1">
      <c r="A1084" s="9"/>
      <c r="B1084" s="74"/>
      <c r="C1084" s="75"/>
      <c r="D1084" s="6"/>
      <c r="E1084" s="6"/>
      <c r="F1084" s="6"/>
      <c r="G1084" s="6"/>
      <c r="H1084" s="6"/>
    </row>
    <row r="1085" spans="1:8" ht="18.75" customHeight="1">
      <c r="A1085" s="10" t="s">
        <v>107</v>
      </c>
      <c r="B1085" s="64" t="s">
        <v>7222</v>
      </c>
      <c r="C1085" s="65"/>
      <c r="D1085" s="6"/>
      <c r="E1085" s="6"/>
      <c r="F1085" s="6"/>
      <c r="G1085" s="6"/>
      <c r="H1085" s="6"/>
    </row>
    <row r="1086" spans="1:8" ht="18.75" customHeight="1">
      <c r="A1086" s="10" t="s">
        <v>108</v>
      </c>
      <c r="B1086" s="64" t="s">
        <v>7223</v>
      </c>
      <c r="C1086" s="65"/>
      <c r="D1086" s="6"/>
      <c r="E1086" s="6"/>
      <c r="F1086" s="6"/>
      <c r="G1086" s="6"/>
      <c r="H1086" s="6"/>
    </row>
    <row r="1087" spans="1:8" ht="18.75" customHeight="1">
      <c r="A1087" s="10" t="s">
        <v>109</v>
      </c>
      <c r="B1087" s="64" t="s">
        <v>7224</v>
      </c>
      <c r="C1087" s="65"/>
      <c r="D1087" s="6"/>
      <c r="E1087" s="6"/>
      <c r="F1087" s="6"/>
      <c r="G1087" s="6"/>
      <c r="H1087" s="6"/>
    </row>
    <row r="1088" spans="1:8" ht="18.75" customHeight="1">
      <c r="A1088" s="10" t="s">
        <v>110</v>
      </c>
      <c r="B1088" s="64" t="s">
        <v>7225</v>
      </c>
      <c r="C1088" s="65"/>
      <c r="D1088" s="6"/>
      <c r="E1088" s="6"/>
      <c r="F1088" s="6"/>
      <c r="G1088" s="6"/>
      <c r="H1088" s="6"/>
    </row>
    <row r="1089" spans="1:8" ht="18.75" customHeight="1">
      <c r="A1089" s="10"/>
      <c r="B1089" s="62"/>
      <c r="C1089" s="63"/>
      <c r="D1089" s="6"/>
      <c r="E1089" s="6"/>
      <c r="F1089" s="6"/>
      <c r="G1089" s="6"/>
      <c r="H1089" s="6"/>
    </row>
    <row r="1090" spans="1:8" ht="18.75" customHeight="1" thickBot="1">
      <c r="A1090" s="10"/>
      <c r="B1090" s="66"/>
      <c r="C1090" s="67"/>
      <c r="D1090" s="6"/>
      <c r="E1090" s="6"/>
      <c r="F1090" s="6"/>
      <c r="G1090" s="6"/>
      <c r="H1090" s="6"/>
    </row>
    <row r="1091" spans="1:8" ht="18.75" customHeight="1" thickBot="1">
      <c r="A1091" s="11" t="s">
        <v>111</v>
      </c>
      <c r="B1091" s="25"/>
      <c r="C1091" s="7"/>
      <c r="D1091" s="6"/>
      <c r="E1091" s="6"/>
      <c r="F1091" s="6"/>
      <c r="G1091" s="6"/>
      <c r="H1091" s="6"/>
    </row>
    <row r="1092" spans="1:8" ht="18.75" customHeight="1">
      <c r="A1092" s="10" t="s">
        <v>112</v>
      </c>
      <c r="B1092" s="34" t="str">
        <f>_xlfn.LET(_xlpm.inp,$B$1091,_xlpm.nInp,_xlfn.LET(_xlpm.raw,UPPER(TRIM($B$1091)),_xlpm.clean,SUBSTITUTE(SUBSTITUTE(SUBSTITUTE(SUBSTITUTE(SUBSTITUTE(_xlpm.raw,"，",","),"、",","),"；",","),"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92" s="19"/>
      <c r="D1092" s="6"/>
      <c r="E1092" s="6"/>
      <c r="F1092" s="6"/>
      <c r="G1092" s="6"/>
      <c r="H1092" s="6"/>
    </row>
    <row r="1093" spans="1:8" ht="18.75" customHeight="1">
      <c r="A1093" s="10" t="s">
        <v>113</v>
      </c>
      <c r="B1093" s="35" t="str">
        <f>_xlfn.LET(_xlpm.inp,$B$1091,_xlpm.nStd,_xlfn.LET(_xlpm.raw,UPPER(TRIM($G$1083)),_xlpm.clean,SUBSTITUTE(SUBSTITUTE(SUBSTITUTE(SUBSTITUTE(SUBSTITUTE(_xlpm.raw,"，",","),"、",","),"；",","),"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93" s="18"/>
      <c r="D1093" s="6"/>
      <c r="E1093" s="6"/>
      <c r="F1093" s="6"/>
      <c r="G1093" s="6"/>
      <c r="H1093" s="6"/>
    </row>
    <row r="1094" spans="1:8" ht="18.75" customHeight="1">
      <c r="A1094" s="37" t="s">
        <v>114</v>
      </c>
      <c r="B1094" s="52" t="str">
        <f>_xlfn.LET(_xlpm.inp,$B$1091,_xlpm.p,$H$1083,IF(OR(LEN(TRIM(_xlpm.inp))=0,LEN(TRIM(_xlpm.p))=0,_xlpm.p=0),"",_xlpm.p))</f>
        <v/>
      </c>
      <c r="C1094" s="53"/>
      <c r="D1094" s="6"/>
      <c r="E1094" s="6"/>
      <c r="F1094" s="6"/>
      <c r="G1094" s="6"/>
      <c r="H1094" s="6"/>
    </row>
    <row r="1095" spans="1:8" ht="18.75" customHeight="1" thickBot="1">
      <c r="A1095" s="12"/>
      <c r="B1095" s="54"/>
      <c r="C1095" s="55"/>
      <c r="D1095" s="6"/>
      <c r="E1095" s="6"/>
      <c r="F1095" s="6"/>
      <c r="G1095" s="6"/>
      <c r="H1095" s="6"/>
    </row>
    <row r="1096" spans="1:8" ht="58.5" customHeight="1" thickTop="1" thickBot="1">
      <c r="A1096" s="8" t="s">
        <v>6350</v>
      </c>
      <c r="B1096" s="56" t="s">
        <v>7226</v>
      </c>
      <c r="C1096" s="73"/>
      <c r="D1096" s="6"/>
      <c r="E1096" s="6">
        <v>885</v>
      </c>
      <c r="F1096" s="6" t="s">
        <v>26</v>
      </c>
      <c r="G1096" s="6" t="s">
        <v>7227</v>
      </c>
      <c r="H1096" s="6"/>
    </row>
    <row r="1097" spans="1:8" ht="18.75" customHeight="1">
      <c r="A1097" s="9"/>
      <c r="B1097" s="74"/>
      <c r="C1097" s="75"/>
      <c r="D1097" s="6"/>
      <c r="E1097" s="6"/>
      <c r="F1097" s="6"/>
      <c r="G1097" s="6"/>
      <c r="H1097" s="6"/>
    </row>
    <row r="1098" spans="1:8" ht="18.75" customHeight="1">
      <c r="A1098" s="10" t="s">
        <v>107</v>
      </c>
      <c r="B1098" s="64" t="s">
        <v>7228</v>
      </c>
      <c r="C1098" s="65"/>
      <c r="D1098" s="6"/>
      <c r="E1098" s="6"/>
      <c r="F1098" s="6"/>
      <c r="G1098" s="6"/>
      <c r="H1098" s="6"/>
    </row>
    <row r="1099" spans="1:8" ht="18.75" customHeight="1">
      <c r="A1099" s="10" t="s">
        <v>108</v>
      </c>
      <c r="B1099" s="64" t="s">
        <v>7229</v>
      </c>
      <c r="C1099" s="65"/>
      <c r="D1099" s="6"/>
      <c r="E1099" s="6"/>
      <c r="F1099" s="6"/>
      <c r="G1099" s="6"/>
      <c r="H1099" s="6"/>
    </row>
    <row r="1100" spans="1:8" ht="18.75" customHeight="1">
      <c r="A1100" s="10" t="s">
        <v>109</v>
      </c>
      <c r="B1100" s="64" t="s">
        <v>7230</v>
      </c>
      <c r="C1100" s="65"/>
      <c r="D1100" s="6"/>
      <c r="E1100" s="6"/>
      <c r="F1100" s="6"/>
      <c r="G1100" s="6"/>
      <c r="H1100" s="6"/>
    </row>
    <row r="1101" spans="1:8" ht="18.75" customHeight="1">
      <c r="A1101" s="10" t="s">
        <v>110</v>
      </c>
      <c r="B1101" s="64" t="s">
        <v>7231</v>
      </c>
      <c r="C1101" s="65"/>
      <c r="D1101" s="6"/>
      <c r="E1101" s="6"/>
      <c r="F1101" s="6"/>
      <c r="G1101" s="6"/>
      <c r="H1101" s="6"/>
    </row>
    <row r="1102" spans="1:8" ht="18.75" customHeight="1">
      <c r="A1102" s="10"/>
      <c r="B1102" s="62"/>
      <c r="C1102" s="63"/>
      <c r="D1102" s="6"/>
      <c r="E1102" s="6"/>
      <c r="F1102" s="6"/>
      <c r="G1102" s="6"/>
      <c r="H1102" s="6"/>
    </row>
    <row r="1103" spans="1:8" ht="18.75" customHeight="1" thickBot="1">
      <c r="A1103" s="10"/>
      <c r="B1103" s="66"/>
      <c r="C1103" s="67"/>
      <c r="D1103" s="6"/>
      <c r="E1103" s="6"/>
      <c r="F1103" s="6"/>
      <c r="G1103" s="6"/>
      <c r="H1103" s="6"/>
    </row>
    <row r="1104" spans="1:8" ht="18.75" customHeight="1" thickBot="1">
      <c r="A1104" s="11" t="s">
        <v>111</v>
      </c>
      <c r="B1104" s="25"/>
      <c r="C1104" s="7"/>
      <c r="D1104" s="6"/>
      <c r="E1104" s="6"/>
      <c r="F1104" s="6"/>
      <c r="G1104" s="6"/>
      <c r="H1104" s="6"/>
    </row>
    <row r="1105" spans="1:8" ht="18.75" customHeight="1">
      <c r="A1105" s="10" t="s">
        <v>112</v>
      </c>
      <c r="B1105" s="34" t="str">
        <f>_xlfn.LET(_xlpm.inp,$B$1104,_xlpm.nInp,_xlfn.LET(_xlpm.raw,UPPER(TRIM($B$1104)),_xlpm.clean,SUBSTITUTE(SUBSTITUTE(SUBSTITUTE(SUBSTITUTE(SUBSTITUTE(_xlpm.raw,"，",","),"、",","),"；",","),"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05" s="19"/>
      <c r="D1105" s="6"/>
      <c r="E1105" s="6"/>
      <c r="F1105" s="6"/>
      <c r="G1105" s="6"/>
      <c r="H1105" s="6"/>
    </row>
    <row r="1106" spans="1:8" ht="18.75" customHeight="1">
      <c r="A1106" s="10" t="s">
        <v>113</v>
      </c>
      <c r="B1106" s="35" t="str">
        <f>_xlfn.LET(_xlpm.inp,$B$1104,_xlpm.nStd,_xlfn.LET(_xlpm.raw,UPPER(TRIM($G$1096)),_xlpm.clean,SUBSTITUTE(SUBSTITUTE(SUBSTITUTE(SUBSTITUTE(SUBSTITUTE(_xlpm.raw,"，",","),"、",","),"；",","),"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06" s="18"/>
      <c r="D1106" s="6"/>
      <c r="E1106" s="6"/>
      <c r="F1106" s="6"/>
      <c r="G1106" s="6"/>
      <c r="H1106" s="6"/>
    </row>
    <row r="1107" spans="1:8" ht="18.75" customHeight="1">
      <c r="A1107" s="37" t="s">
        <v>114</v>
      </c>
      <c r="B1107" s="52" t="str">
        <f>_xlfn.LET(_xlpm.inp,$B$1104,_xlpm.p,$H$1096,IF(OR(LEN(TRIM(_xlpm.inp))=0,LEN(TRIM(_xlpm.p))=0,_xlpm.p=0),"",_xlpm.p))</f>
        <v/>
      </c>
      <c r="C1107" s="53"/>
      <c r="D1107" s="6"/>
      <c r="E1107" s="6"/>
      <c r="F1107" s="6"/>
      <c r="G1107" s="6"/>
      <c r="H1107" s="6"/>
    </row>
    <row r="1108" spans="1:8" ht="18.75" customHeight="1" thickBot="1">
      <c r="A1108" s="12"/>
      <c r="B1108" s="54"/>
      <c r="C1108" s="55"/>
      <c r="D1108" s="6"/>
      <c r="E1108" s="6"/>
      <c r="F1108" s="6"/>
      <c r="G1108" s="6"/>
      <c r="H1108" s="6"/>
    </row>
    <row r="1109" spans="1:8" ht="58.5" customHeight="1" thickTop="1" thickBot="1">
      <c r="A1109" s="8" t="s">
        <v>6352</v>
      </c>
      <c r="B1109" s="56" t="s">
        <v>7232</v>
      </c>
      <c r="C1109" s="73"/>
      <c r="D1109" s="6"/>
      <c r="E1109" s="6">
        <v>887</v>
      </c>
      <c r="F1109" s="6" t="s">
        <v>27</v>
      </c>
      <c r="G1109" s="6" t="s">
        <v>7233</v>
      </c>
      <c r="H1109" s="6"/>
    </row>
    <row r="1110" spans="1:8" ht="18.75" customHeight="1">
      <c r="A1110" s="9"/>
      <c r="B1110" s="74"/>
      <c r="C1110" s="75"/>
      <c r="D1110" s="6"/>
      <c r="E1110" s="6"/>
      <c r="F1110" s="6"/>
      <c r="G1110" s="6"/>
      <c r="H1110" s="6"/>
    </row>
    <row r="1111" spans="1:8" ht="18.75" customHeight="1">
      <c r="A1111" s="10" t="s">
        <v>107</v>
      </c>
      <c r="B1111" s="64" t="s">
        <v>7234</v>
      </c>
      <c r="C1111" s="65"/>
      <c r="D1111" s="6"/>
      <c r="E1111" s="6"/>
      <c r="F1111" s="6"/>
      <c r="G1111" s="6"/>
      <c r="H1111" s="6"/>
    </row>
    <row r="1112" spans="1:8" ht="18.75" customHeight="1">
      <c r="A1112" s="10" t="s">
        <v>108</v>
      </c>
      <c r="B1112" s="64" t="s">
        <v>7235</v>
      </c>
      <c r="C1112" s="65"/>
      <c r="D1112" s="6"/>
      <c r="E1112" s="6"/>
      <c r="F1112" s="6"/>
      <c r="G1112" s="6"/>
      <c r="H1112" s="6"/>
    </row>
    <row r="1113" spans="1:8" ht="18.75" customHeight="1">
      <c r="A1113" s="10" t="s">
        <v>109</v>
      </c>
      <c r="B1113" s="64" t="s">
        <v>7236</v>
      </c>
      <c r="C1113" s="65"/>
      <c r="D1113" s="6"/>
      <c r="E1113" s="6"/>
      <c r="F1113" s="6"/>
      <c r="G1113" s="6"/>
      <c r="H1113" s="6"/>
    </row>
    <row r="1114" spans="1:8" ht="18.75" customHeight="1">
      <c r="A1114" s="10" t="s">
        <v>110</v>
      </c>
      <c r="B1114" s="64" t="s">
        <v>7237</v>
      </c>
      <c r="C1114" s="65"/>
      <c r="D1114" s="6"/>
      <c r="E1114" s="6"/>
      <c r="F1114" s="6"/>
      <c r="G1114" s="6"/>
      <c r="H1114" s="6"/>
    </row>
    <row r="1115" spans="1:8" ht="18.75" customHeight="1">
      <c r="A1115" s="10"/>
      <c r="B1115" s="62"/>
      <c r="C1115" s="63"/>
      <c r="D1115" s="6"/>
      <c r="E1115" s="6"/>
      <c r="F1115" s="6"/>
      <c r="G1115" s="6"/>
      <c r="H1115" s="6"/>
    </row>
    <row r="1116" spans="1:8" ht="18.75" customHeight="1" thickBot="1">
      <c r="A1116" s="10"/>
      <c r="B1116" s="66"/>
      <c r="C1116" s="67"/>
      <c r="D1116" s="6"/>
      <c r="E1116" s="6"/>
      <c r="F1116" s="6"/>
      <c r="G1116" s="6"/>
      <c r="H1116" s="6"/>
    </row>
    <row r="1117" spans="1:8" ht="18.75" customHeight="1" thickBot="1">
      <c r="A1117" s="11" t="s">
        <v>111</v>
      </c>
      <c r="B1117" s="25"/>
      <c r="C1117" s="7"/>
      <c r="D1117" s="6"/>
      <c r="E1117" s="6"/>
      <c r="F1117" s="6"/>
      <c r="G1117" s="6"/>
      <c r="H1117" s="6"/>
    </row>
    <row r="1118" spans="1:8" ht="18.75" customHeight="1">
      <c r="A1118" s="10" t="s">
        <v>112</v>
      </c>
      <c r="B1118" s="34" t="str">
        <f>_xlfn.LET(_xlpm.inp,$B$1117,_xlpm.nInp,_xlfn.LET(_xlpm.raw,UPPER(TRIM($B$1117)),_xlpm.clean,SUBSTITUTE(SUBSTITUTE(SUBSTITUTE(SUBSTITUTE(SUBSTITUTE(_xlpm.raw,"，",","),"、",","),"；",","),"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18" s="19"/>
      <c r="D1118" s="6"/>
      <c r="E1118" s="6"/>
      <c r="F1118" s="6"/>
      <c r="G1118" s="6"/>
      <c r="H1118" s="6"/>
    </row>
    <row r="1119" spans="1:8" ht="18.75" customHeight="1">
      <c r="A1119" s="10" t="s">
        <v>113</v>
      </c>
      <c r="B1119" s="35" t="str">
        <f>_xlfn.LET(_xlpm.inp,$B$1117,_xlpm.nStd,_xlfn.LET(_xlpm.raw,UPPER(TRIM($G$1109)),_xlpm.clean,SUBSTITUTE(SUBSTITUTE(SUBSTITUTE(SUBSTITUTE(SUBSTITUTE(_xlpm.raw,"，",","),"、",","),"；",","),"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19" s="18"/>
      <c r="D1119" s="6"/>
      <c r="E1119" s="6"/>
      <c r="F1119" s="6"/>
      <c r="G1119" s="6"/>
      <c r="H1119" s="6"/>
    </row>
    <row r="1120" spans="1:8" ht="18.75" customHeight="1">
      <c r="A1120" s="37" t="s">
        <v>114</v>
      </c>
      <c r="B1120" s="52" t="str">
        <f>_xlfn.LET(_xlpm.inp,$B$1117,_xlpm.p,$H$1109,IF(OR(LEN(TRIM(_xlpm.inp))=0,LEN(TRIM(_xlpm.p))=0,_xlpm.p=0),"",_xlpm.p))</f>
        <v/>
      </c>
      <c r="C1120" s="53"/>
      <c r="D1120" s="6"/>
      <c r="E1120" s="6"/>
      <c r="F1120" s="6"/>
      <c r="G1120" s="6"/>
      <c r="H1120" s="6"/>
    </row>
    <row r="1121" spans="1:8" ht="18.75" customHeight="1" thickBot="1">
      <c r="A1121" s="12"/>
      <c r="B1121" s="54"/>
      <c r="C1121" s="55"/>
      <c r="D1121" s="6"/>
      <c r="E1121" s="6"/>
      <c r="F1121" s="6"/>
      <c r="G1121" s="6"/>
      <c r="H1121" s="6"/>
    </row>
    <row r="1122" spans="1:8" ht="58.5" customHeight="1" thickTop="1" thickBot="1">
      <c r="A1122" s="8" t="s">
        <v>6351</v>
      </c>
      <c r="B1122" s="56" t="s">
        <v>7238</v>
      </c>
      <c r="C1122" s="73"/>
      <c r="D1122" s="6"/>
      <c r="E1122" s="6">
        <v>886</v>
      </c>
      <c r="F1122" s="6" t="s">
        <v>26</v>
      </c>
      <c r="G1122" s="6" t="s">
        <v>7239</v>
      </c>
      <c r="H1122" s="6"/>
    </row>
    <row r="1123" spans="1:8" ht="18.75" customHeight="1">
      <c r="A1123" s="9"/>
      <c r="B1123" s="74"/>
      <c r="C1123" s="75"/>
      <c r="D1123" s="6"/>
      <c r="E1123" s="6"/>
      <c r="F1123" s="6"/>
      <c r="G1123" s="6"/>
      <c r="H1123" s="6"/>
    </row>
    <row r="1124" spans="1:8" ht="18.75" customHeight="1">
      <c r="A1124" s="10" t="s">
        <v>107</v>
      </c>
      <c r="B1124" s="64" t="s">
        <v>7240</v>
      </c>
      <c r="C1124" s="65"/>
      <c r="D1124" s="6"/>
      <c r="E1124" s="6"/>
      <c r="F1124" s="6"/>
      <c r="G1124" s="6"/>
      <c r="H1124" s="6"/>
    </row>
    <row r="1125" spans="1:8" ht="18.75" customHeight="1">
      <c r="A1125" s="10" t="s">
        <v>108</v>
      </c>
      <c r="B1125" s="64" t="s">
        <v>7241</v>
      </c>
      <c r="C1125" s="65"/>
      <c r="D1125" s="6"/>
      <c r="E1125" s="6"/>
      <c r="F1125" s="6"/>
      <c r="G1125" s="6"/>
      <c r="H1125" s="6"/>
    </row>
    <row r="1126" spans="1:8" ht="18.75" customHeight="1">
      <c r="A1126" s="10" t="s">
        <v>109</v>
      </c>
      <c r="B1126" s="64" t="s">
        <v>7242</v>
      </c>
      <c r="C1126" s="65"/>
      <c r="D1126" s="6"/>
      <c r="E1126" s="6"/>
      <c r="F1126" s="6"/>
      <c r="G1126" s="6"/>
      <c r="H1126" s="6"/>
    </row>
    <row r="1127" spans="1:8" ht="18.75" customHeight="1">
      <c r="A1127" s="10" t="s">
        <v>110</v>
      </c>
      <c r="B1127" s="64" t="s">
        <v>7243</v>
      </c>
      <c r="C1127" s="65"/>
      <c r="D1127" s="6"/>
      <c r="E1127" s="6"/>
      <c r="F1127" s="6"/>
      <c r="G1127" s="6"/>
      <c r="H1127" s="6"/>
    </row>
    <row r="1128" spans="1:8" ht="18.75" customHeight="1">
      <c r="A1128" s="10"/>
      <c r="B1128" s="62"/>
      <c r="C1128" s="63"/>
      <c r="D1128" s="6"/>
      <c r="E1128" s="6"/>
      <c r="F1128" s="6"/>
      <c r="G1128" s="6"/>
      <c r="H1128" s="6"/>
    </row>
    <row r="1129" spans="1:8" ht="18.75" customHeight="1" thickBot="1">
      <c r="A1129" s="10"/>
      <c r="B1129" s="66"/>
      <c r="C1129" s="67"/>
      <c r="D1129" s="6"/>
      <c r="E1129" s="6"/>
      <c r="F1129" s="6"/>
      <c r="G1129" s="6"/>
      <c r="H1129" s="6"/>
    </row>
    <row r="1130" spans="1:8" ht="18.75" customHeight="1" thickBot="1">
      <c r="A1130" s="11" t="s">
        <v>111</v>
      </c>
      <c r="B1130" s="25"/>
      <c r="C1130" s="7"/>
      <c r="D1130" s="6"/>
      <c r="E1130" s="6"/>
      <c r="F1130" s="6"/>
      <c r="G1130" s="6"/>
      <c r="H1130" s="6"/>
    </row>
    <row r="1131" spans="1:8" ht="18.75" customHeight="1">
      <c r="A1131" s="10" t="s">
        <v>112</v>
      </c>
      <c r="B1131" s="34" t="str">
        <f>_xlfn.LET(_xlpm.inp,$B$1130,_xlpm.nInp,_xlfn.LET(_xlpm.raw,UPPER(TRIM($B$1130)),_xlpm.clean,SUBSTITUTE(SUBSTITUTE(SUBSTITUTE(SUBSTITUTE(SUBSTITUTE(_xlpm.raw,"，",","),"、",","),"；",","),"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31" s="19"/>
      <c r="D1131" s="6"/>
      <c r="E1131" s="6"/>
      <c r="F1131" s="6"/>
      <c r="G1131" s="6"/>
      <c r="H1131" s="6"/>
    </row>
    <row r="1132" spans="1:8" ht="18.75" customHeight="1">
      <c r="A1132" s="10" t="s">
        <v>113</v>
      </c>
      <c r="B1132" s="35" t="str">
        <f>_xlfn.LET(_xlpm.inp,$B$1130,_xlpm.nStd,_xlfn.LET(_xlpm.raw,UPPER(TRIM($G$1122)),_xlpm.clean,SUBSTITUTE(SUBSTITUTE(SUBSTITUTE(SUBSTITUTE(SUBSTITUTE(_xlpm.raw,"，",","),"、",","),"；",","),"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32" s="18"/>
      <c r="D1132" s="6"/>
      <c r="E1132" s="6"/>
      <c r="F1132" s="6"/>
      <c r="G1132" s="6"/>
      <c r="H1132" s="6"/>
    </row>
    <row r="1133" spans="1:8" ht="18.75" customHeight="1">
      <c r="A1133" s="37" t="s">
        <v>114</v>
      </c>
      <c r="B1133" s="52" t="str">
        <f>_xlfn.LET(_xlpm.inp,$B$1130,_xlpm.p,$H$1122,IF(OR(LEN(TRIM(_xlpm.inp))=0,LEN(TRIM(_xlpm.p))=0,_xlpm.p=0),"",_xlpm.p))</f>
        <v/>
      </c>
      <c r="C1133" s="53"/>
      <c r="D1133" s="6"/>
      <c r="E1133" s="6"/>
      <c r="F1133" s="6"/>
      <c r="G1133" s="6"/>
      <c r="H1133" s="6"/>
    </row>
    <row r="1134" spans="1:8" ht="18.75" customHeight="1" thickBot="1">
      <c r="A1134" s="12"/>
      <c r="B1134" s="54"/>
      <c r="C1134" s="55"/>
      <c r="D1134" s="6"/>
      <c r="E1134" s="6"/>
      <c r="F1134" s="6"/>
      <c r="G1134" s="6"/>
      <c r="H1134" s="6"/>
    </row>
    <row r="1135" spans="1:8" ht="58.5" customHeight="1" thickTop="1" thickBot="1">
      <c r="A1135" s="8" t="s">
        <v>6353</v>
      </c>
      <c r="B1135" s="56" t="s">
        <v>7244</v>
      </c>
      <c r="C1135" s="73"/>
      <c r="D1135" s="6"/>
      <c r="E1135" s="6">
        <v>888</v>
      </c>
      <c r="F1135" s="6" t="s">
        <v>18</v>
      </c>
      <c r="G1135" s="6" t="s">
        <v>7245</v>
      </c>
      <c r="H1135" s="6"/>
    </row>
    <row r="1136" spans="1:8" ht="18.75" customHeight="1">
      <c r="A1136" s="9"/>
      <c r="B1136" s="74"/>
      <c r="C1136" s="75"/>
      <c r="D1136" s="6"/>
      <c r="E1136" s="6"/>
      <c r="F1136" s="6"/>
      <c r="G1136" s="6"/>
      <c r="H1136" s="6"/>
    </row>
    <row r="1137" spans="1:8" ht="18.75" customHeight="1">
      <c r="A1137" s="10" t="s">
        <v>107</v>
      </c>
      <c r="B1137" s="64" t="s">
        <v>7246</v>
      </c>
      <c r="C1137" s="65"/>
      <c r="D1137" s="6"/>
      <c r="E1137" s="6"/>
      <c r="F1137" s="6"/>
      <c r="G1137" s="6"/>
      <c r="H1137" s="6"/>
    </row>
    <row r="1138" spans="1:8" ht="18.75" customHeight="1">
      <c r="A1138" s="10" t="s">
        <v>108</v>
      </c>
      <c r="B1138" s="64" t="s">
        <v>7247</v>
      </c>
      <c r="C1138" s="65"/>
      <c r="D1138" s="6"/>
      <c r="E1138" s="6"/>
      <c r="F1138" s="6"/>
      <c r="G1138" s="6"/>
      <c r="H1138" s="6"/>
    </row>
    <row r="1139" spans="1:8" ht="18.75" customHeight="1">
      <c r="A1139" s="10" t="s">
        <v>109</v>
      </c>
      <c r="B1139" s="64" t="s">
        <v>7248</v>
      </c>
      <c r="C1139" s="65"/>
      <c r="D1139" s="6"/>
      <c r="E1139" s="6"/>
      <c r="F1139" s="6"/>
      <c r="G1139" s="6"/>
      <c r="H1139" s="6"/>
    </row>
    <row r="1140" spans="1:8" ht="18.75" customHeight="1">
      <c r="A1140" s="10" t="s">
        <v>110</v>
      </c>
      <c r="B1140" s="64" t="s">
        <v>7249</v>
      </c>
      <c r="C1140" s="65"/>
      <c r="D1140" s="6"/>
      <c r="E1140" s="6"/>
      <c r="F1140" s="6"/>
      <c r="G1140" s="6"/>
      <c r="H1140" s="6"/>
    </row>
    <row r="1141" spans="1:8" ht="18.75" customHeight="1">
      <c r="A1141" s="10"/>
      <c r="B1141" s="62"/>
      <c r="C1141" s="63"/>
      <c r="D1141" s="6"/>
      <c r="E1141" s="6"/>
      <c r="F1141" s="6"/>
      <c r="G1141" s="6"/>
      <c r="H1141" s="6"/>
    </row>
    <row r="1142" spans="1:8" ht="18.75" customHeight="1" thickBot="1">
      <c r="A1142" s="10"/>
      <c r="B1142" s="66"/>
      <c r="C1142" s="67"/>
      <c r="D1142" s="6"/>
      <c r="E1142" s="6"/>
      <c r="F1142" s="6"/>
      <c r="G1142" s="6"/>
      <c r="H1142" s="6"/>
    </row>
    <row r="1143" spans="1:8" ht="18.75" customHeight="1" thickBot="1">
      <c r="A1143" s="11" t="s">
        <v>111</v>
      </c>
      <c r="B1143" s="25"/>
      <c r="C1143" s="7"/>
      <c r="D1143" s="6"/>
      <c r="E1143" s="6"/>
      <c r="F1143" s="6"/>
      <c r="G1143" s="6"/>
      <c r="H1143" s="6"/>
    </row>
    <row r="1144" spans="1:8" ht="18.75" customHeight="1">
      <c r="A1144" s="10" t="s">
        <v>112</v>
      </c>
      <c r="B1144" s="34" t="str">
        <f>_xlfn.LET(_xlpm.inp,$B$1143,_xlpm.nInp,_xlfn.LET(_xlpm.raw,UPPER(TRIM($B$1143)),_xlpm.clean,SUBSTITUTE(SUBSTITUTE(SUBSTITUTE(SUBSTITUTE(SUBSTITUTE(_xlpm.raw,"，",","),"、",","),"；",","),"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44" s="19"/>
      <c r="D1144" s="6"/>
      <c r="E1144" s="6"/>
      <c r="F1144" s="6"/>
      <c r="G1144" s="6"/>
      <c r="H1144" s="6"/>
    </row>
    <row r="1145" spans="1:8" ht="18.75" customHeight="1">
      <c r="A1145" s="10" t="s">
        <v>113</v>
      </c>
      <c r="B1145" s="35" t="str">
        <f>_xlfn.LET(_xlpm.inp,$B$1143,_xlpm.nStd,_xlfn.LET(_xlpm.raw,UPPER(TRIM($G$1135)),_xlpm.clean,SUBSTITUTE(SUBSTITUTE(SUBSTITUTE(SUBSTITUTE(SUBSTITUTE(_xlpm.raw,"，",","),"、",","),"；",","),"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45" s="18"/>
      <c r="D1145" s="6"/>
      <c r="E1145" s="6"/>
      <c r="F1145" s="6"/>
      <c r="G1145" s="6"/>
      <c r="H1145" s="6"/>
    </row>
    <row r="1146" spans="1:8" ht="18.75" customHeight="1">
      <c r="A1146" s="37" t="s">
        <v>114</v>
      </c>
      <c r="B1146" s="52" t="str">
        <f>_xlfn.LET(_xlpm.inp,$B$1143,_xlpm.p,$H$1135,IF(OR(LEN(TRIM(_xlpm.inp))=0,LEN(TRIM(_xlpm.p))=0,_xlpm.p=0),"",_xlpm.p))</f>
        <v/>
      </c>
      <c r="C1146" s="53"/>
      <c r="D1146" s="6"/>
      <c r="E1146" s="6"/>
      <c r="F1146" s="6"/>
      <c r="G1146" s="6"/>
      <c r="H1146" s="6"/>
    </row>
    <row r="1147" spans="1:8" ht="18.75" customHeight="1" thickBot="1">
      <c r="A1147" s="12"/>
      <c r="B1147" s="54"/>
      <c r="C1147" s="55"/>
      <c r="D1147" s="6"/>
      <c r="E1147" s="6"/>
      <c r="F1147" s="6"/>
      <c r="G1147" s="6"/>
      <c r="H1147" s="6"/>
    </row>
    <row r="1148" spans="1:8" ht="58.5" customHeight="1" thickTop="1" thickBot="1">
      <c r="A1148" s="8" t="s">
        <v>6354</v>
      </c>
      <c r="B1148" s="56" t="s">
        <v>7250</v>
      </c>
      <c r="C1148" s="73"/>
      <c r="D1148" s="6"/>
      <c r="E1148" s="6">
        <v>889</v>
      </c>
      <c r="F1148" s="6" t="s">
        <v>18</v>
      </c>
      <c r="G1148" s="6" t="s">
        <v>7251</v>
      </c>
      <c r="H1148" s="6"/>
    </row>
    <row r="1149" spans="1:8" ht="18.75" customHeight="1">
      <c r="A1149" s="9"/>
      <c r="B1149" s="74"/>
      <c r="C1149" s="75"/>
      <c r="D1149" s="6"/>
      <c r="E1149" s="6"/>
      <c r="F1149" s="6"/>
      <c r="G1149" s="6"/>
      <c r="H1149" s="6"/>
    </row>
    <row r="1150" spans="1:8" ht="18.75" customHeight="1">
      <c r="A1150" s="10" t="s">
        <v>107</v>
      </c>
      <c r="B1150" s="64" t="s">
        <v>7252</v>
      </c>
      <c r="C1150" s="65"/>
      <c r="D1150" s="6"/>
      <c r="E1150" s="6"/>
      <c r="F1150" s="6"/>
      <c r="G1150" s="6"/>
      <c r="H1150" s="6"/>
    </row>
    <row r="1151" spans="1:8" ht="18.75" customHeight="1">
      <c r="A1151" s="10" t="s">
        <v>108</v>
      </c>
      <c r="B1151" s="64" t="s">
        <v>7253</v>
      </c>
      <c r="C1151" s="65"/>
      <c r="D1151" s="6"/>
      <c r="E1151" s="6"/>
      <c r="F1151" s="6"/>
      <c r="G1151" s="6"/>
      <c r="H1151" s="6"/>
    </row>
    <row r="1152" spans="1:8" ht="18.75" customHeight="1">
      <c r="A1152" s="10" t="s">
        <v>109</v>
      </c>
      <c r="B1152" s="64" t="s">
        <v>7254</v>
      </c>
      <c r="C1152" s="65"/>
      <c r="D1152" s="6"/>
      <c r="E1152" s="6"/>
      <c r="F1152" s="6"/>
      <c r="G1152" s="6"/>
      <c r="H1152" s="6"/>
    </row>
    <row r="1153" spans="1:8" ht="18.75" customHeight="1">
      <c r="A1153" s="10" t="s">
        <v>110</v>
      </c>
      <c r="B1153" s="64" t="s">
        <v>7255</v>
      </c>
      <c r="C1153" s="65"/>
      <c r="D1153" s="6"/>
      <c r="E1153" s="6"/>
      <c r="F1153" s="6"/>
      <c r="G1153" s="6"/>
      <c r="H1153" s="6"/>
    </row>
    <row r="1154" spans="1:8" ht="18.75" customHeight="1">
      <c r="A1154" s="10"/>
      <c r="B1154" s="62"/>
      <c r="C1154" s="63"/>
      <c r="D1154" s="6"/>
      <c r="E1154" s="6"/>
      <c r="F1154" s="6"/>
      <c r="G1154" s="6"/>
      <c r="H1154" s="6"/>
    </row>
    <row r="1155" spans="1:8" ht="18.75" customHeight="1" thickBot="1">
      <c r="A1155" s="10"/>
      <c r="B1155" s="66"/>
      <c r="C1155" s="67"/>
      <c r="D1155" s="6"/>
      <c r="E1155" s="6"/>
      <c r="F1155" s="6"/>
      <c r="G1155" s="6"/>
      <c r="H1155" s="6"/>
    </row>
    <row r="1156" spans="1:8" ht="18.75" customHeight="1" thickBot="1">
      <c r="A1156" s="11" t="s">
        <v>111</v>
      </c>
      <c r="B1156" s="25"/>
      <c r="C1156" s="7"/>
      <c r="D1156" s="6"/>
      <c r="E1156" s="6"/>
      <c r="F1156" s="6"/>
      <c r="G1156" s="6"/>
      <c r="H1156" s="6"/>
    </row>
    <row r="1157" spans="1:8" ht="18.75" customHeight="1">
      <c r="A1157" s="10" t="s">
        <v>112</v>
      </c>
      <c r="B1157" s="34" t="str">
        <f>_xlfn.LET(_xlpm.inp,$B$1156,_xlpm.nInp,_xlfn.LET(_xlpm.raw,UPPER(TRIM($B$1156)),_xlpm.clean,SUBSTITUTE(SUBSTITUTE(SUBSTITUTE(SUBSTITUTE(SUBSTITUTE(_xlpm.raw,"，",","),"、",","),"；",","),"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57" s="19"/>
      <c r="D1157" s="6"/>
      <c r="E1157" s="6"/>
      <c r="F1157" s="6"/>
      <c r="G1157" s="6"/>
      <c r="H1157" s="6"/>
    </row>
    <row r="1158" spans="1:8" ht="18.75" customHeight="1">
      <c r="A1158" s="10" t="s">
        <v>113</v>
      </c>
      <c r="B1158" s="35" t="str">
        <f>_xlfn.LET(_xlpm.inp,$B$1156,_xlpm.nStd,_xlfn.LET(_xlpm.raw,UPPER(TRIM($G$1148)),_xlpm.clean,SUBSTITUTE(SUBSTITUTE(SUBSTITUTE(SUBSTITUTE(SUBSTITUTE(_xlpm.raw,"，",","),"、",","),"；",","),"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58" s="18"/>
      <c r="D1158" s="6"/>
      <c r="E1158" s="6"/>
      <c r="F1158" s="6"/>
      <c r="G1158" s="6"/>
      <c r="H1158" s="6"/>
    </row>
    <row r="1159" spans="1:8" ht="18.75" customHeight="1">
      <c r="A1159" s="37" t="s">
        <v>114</v>
      </c>
      <c r="B1159" s="52" t="str">
        <f>_xlfn.LET(_xlpm.inp,$B$1156,_xlpm.p,$H$1148,IF(OR(LEN(TRIM(_xlpm.inp))=0,LEN(TRIM(_xlpm.p))=0,_xlpm.p=0),"",_xlpm.p))</f>
        <v/>
      </c>
      <c r="C1159" s="53"/>
      <c r="D1159" s="6"/>
      <c r="E1159" s="6"/>
      <c r="F1159" s="6"/>
      <c r="G1159" s="6"/>
      <c r="H1159" s="6"/>
    </row>
    <row r="1160" spans="1:8" ht="18.75" customHeight="1" thickBot="1">
      <c r="A1160" s="12"/>
      <c r="B1160" s="54"/>
      <c r="C1160" s="55"/>
      <c r="D1160" s="6"/>
      <c r="E1160" s="6"/>
      <c r="F1160" s="6"/>
      <c r="G1160" s="6"/>
      <c r="H1160" s="6"/>
    </row>
    <row r="1161" spans="1:8" ht="58.5" customHeight="1" thickTop="1" thickBot="1">
      <c r="A1161" s="8" t="s">
        <v>6355</v>
      </c>
      <c r="B1161" s="56" t="s">
        <v>7256</v>
      </c>
      <c r="C1161" s="73"/>
      <c r="D1161" s="6"/>
      <c r="E1161" s="6">
        <v>890</v>
      </c>
      <c r="F1161" s="6" t="s">
        <v>28</v>
      </c>
      <c r="G1161" s="6" t="s">
        <v>7257</v>
      </c>
      <c r="H1161" s="6"/>
    </row>
    <row r="1162" spans="1:8" ht="18.75" customHeight="1">
      <c r="A1162" s="9"/>
      <c r="B1162" s="74"/>
      <c r="C1162" s="75"/>
      <c r="D1162" s="6"/>
      <c r="E1162" s="6"/>
      <c r="F1162" s="6"/>
      <c r="G1162" s="6"/>
      <c r="H1162" s="6"/>
    </row>
    <row r="1163" spans="1:8" ht="18.75" customHeight="1">
      <c r="A1163" s="10" t="s">
        <v>107</v>
      </c>
      <c r="B1163" s="64" t="s">
        <v>7258</v>
      </c>
      <c r="C1163" s="65"/>
      <c r="D1163" s="6"/>
      <c r="E1163" s="6"/>
      <c r="F1163" s="6"/>
      <c r="G1163" s="6"/>
      <c r="H1163" s="6"/>
    </row>
    <row r="1164" spans="1:8" ht="18.75" customHeight="1">
      <c r="A1164" s="10" t="s">
        <v>108</v>
      </c>
      <c r="B1164" s="64" t="s">
        <v>7259</v>
      </c>
      <c r="C1164" s="65"/>
      <c r="D1164" s="6"/>
      <c r="E1164" s="6"/>
      <c r="F1164" s="6"/>
      <c r="G1164" s="6"/>
      <c r="H1164" s="6"/>
    </row>
    <row r="1165" spans="1:8" ht="18.75" customHeight="1">
      <c r="A1165" s="10" t="s">
        <v>109</v>
      </c>
      <c r="B1165" s="64" t="s">
        <v>7260</v>
      </c>
      <c r="C1165" s="65"/>
      <c r="D1165" s="6"/>
      <c r="E1165" s="6"/>
      <c r="F1165" s="6"/>
      <c r="G1165" s="6"/>
      <c r="H1165" s="6"/>
    </row>
    <row r="1166" spans="1:8" ht="18.75" customHeight="1">
      <c r="A1166" s="10" t="s">
        <v>110</v>
      </c>
      <c r="B1166" s="64" t="s">
        <v>7261</v>
      </c>
      <c r="C1166" s="65"/>
      <c r="D1166" s="6"/>
      <c r="E1166" s="6"/>
      <c r="F1166" s="6"/>
      <c r="G1166" s="6"/>
      <c r="H1166" s="6"/>
    </row>
    <row r="1167" spans="1:8" ht="18.75" customHeight="1">
      <c r="A1167" s="10"/>
      <c r="B1167" s="62"/>
      <c r="C1167" s="63"/>
      <c r="D1167" s="6"/>
      <c r="E1167" s="6"/>
      <c r="F1167" s="6"/>
      <c r="G1167" s="6"/>
      <c r="H1167" s="6"/>
    </row>
    <row r="1168" spans="1:8" ht="18.75" customHeight="1" thickBot="1">
      <c r="A1168" s="10"/>
      <c r="B1168" s="66"/>
      <c r="C1168" s="67"/>
      <c r="D1168" s="6"/>
      <c r="E1168" s="6"/>
      <c r="F1168" s="6"/>
      <c r="G1168" s="6"/>
      <c r="H1168" s="6"/>
    </row>
    <row r="1169" spans="1:8" ht="18.75" customHeight="1" thickBot="1">
      <c r="A1169" s="11" t="s">
        <v>111</v>
      </c>
      <c r="B1169" s="25"/>
      <c r="C1169" s="7"/>
      <c r="D1169" s="6"/>
      <c r="E1169" s="6"/>
      <c r="F1169" s="6"/>
      <c r="G1169" s="6"/>
      <c r="H1169" s="6"/>
    </row>
    <row r="1170" spans="1:8" ht="18.75" customHeight="1">
      <c r="A1170" s="10" t="s">
        <v>112</v>
      </c>
      <c r="B1170" s="34" t="str">
        <f>_xlfn.LET(_xlpm.inp,$B$1169,_xlpm.nInp,_xlfn.LET(_xlpm.raw,UPPER(TRIM($B$1169)),_xlpm.clean,SUBSTITUTE(SUBSTITUTE(SUBSTITUTE(SUBSTITUTE(SUBSTITUTE(_xlpm.raw,"，",","),"、",","),"；",","),"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0" s="19"/>
      <c r="D1170" s="6"/>
      <c r="E1170" s="6"/>
      <c r="F1170" s="6"/>
      <c r="G1170" s="6"/>
      <c r="H1170" s="6"/>
    </row>
    <row r="1171" spans="1:8" ht="18.75" customHeight="1">
      <c r="A1171" s="10" t="s">
        <v>113</v>
      </c>
      <c r="B1171" s="35" t="str">
        <f>_xlfn.LET(_xlpm.inp,$B$1169,_xlpm.nStd,_xlfn.LET(_xlpm.raw,UPPER(TRIM($G$1161)),_xlpm.clean,SUBSTITUTE(SUBSTITUTE(SUBSTITUTE(SUBSTITUTE(SUBSTITUTE(_xlpm.raw,"，",","),"、",","),"；",","),"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71" s="18"/>
      <c r="D1171" s="6"/>
      <c r="E1171" s="6"/>
      <c r="F1171" s="6"/>
      <c r="G1171" s="6"/>
      <c r="H1171" s="6"/>
    </row>
    <row r="1172" spans="1:8" ht="18.75" customHeight="1">
      <c r="A1172" s="37" t="s">
        <v>114</v>
      </c>
      <c r="B1172" s="52" t="str">
        <f>_xlfn.LET(_xlpm.inp,$B$1169,_xlpm.p,$H$1161,IF(OR(LEN(TRIM(_xlpm.inp))=0,LEN(TRIM(_xlpm.p))=0,_xlpm.p=0),"",_xlpm.p))</f>
        <v/>
      </c>
      <c r="C1172" s="53"/>
      <c r="D1172" s="6"/>
      <c r="E1172" s="6"/>
      <c r="F1172" s="6"/>
      <c r="G1172" s="6"/>
      <c r="H1172" s="6"/>
    </row>
    <row r="1173" spans="1:8" ht="18.75" customHeight="1" thickBot="1">
      <c r="A1173" s="12"/>
      <c r="B1173" s="54"/>
      <c r="C1173" s="55"/>
      <c r="D1173" s="6"/>
      <c r="E1173" s="6"/>
      <c r="F1173" s="6"/>
      <c r="G1173" s="6"/>
      <c r="H1173" s="6"/>
    </row>
    <row r="1174" spans="1:8" ht="58.5" customHeight="1" thickTop="1" thickBot="1">
      <c r="A1174" s="8" t="s">
        <v>6356</v>
      </c>
      <c r="B1174" s="56" t="s">
        <v>7262</v>
      </c>
      <c r="C1174" s="73"/>
      <c r="D1174" s="6"/>
      <c r="E1174" s="6">
        <v>891</v>
      </c>
      <c r="F1174" s="6" t="s">
        <v>26</v>
      </c>
      <c r="G1174" s="6" t="s">
        <v>7263</v>
      </c>
      <c r="H1174" s="6"/>
    </row>
    <row r="1175" spans="1:8" ht="18.75" customHeight="1">
      <c r="A1175" s="9"/>
      <c r="B1175" s="74"/>
      <c r="C1175" s="75"/>
      <c r="D1175" s="6"/>
      <c r="E1175" s="6"/>
      <c r="F1175" s="6"/>
      <c r="G1175" s="6"/>
      <c r="H1175" s="6"/>
    </row>
    <row r="1176" spans="1:8" ht="18.75" customHeight="1">
      <c r="A1176" s="10" t="s">
        <v>107</v>
      </c>
      <c r="B1176" s="64" t="s">
        <v>7264</v>
      </c>
      <c r="C1176" s="65"/>
      <c r="D1176" s="6"/>
      <c r="E1176" s="6"/>
      <c r="F1176" s="6"/>
      <c r="G1176" s="6"/>
      <c r="H1176" s="6"/>
    </row>
    <row r="1177" spans="1:8" ht="18.75" customHeight="1">
      <c r="A1177" s="10" t="s">
        <v>108</v>
      </c>
      <c r="B1177" s="64" t="s">
        <v>7265</v>
      </c>
      <c r="C1177" s="65"/>
      <c r="D1177" s="6"/>
      <c r="E1177" s="6"/>
      <c r="F1177" s="6"/>
      <c r="G1177" s="6"/>
      <c r="H1177" s="6"/>
    </row>
    <row r="1178" spans="1:8" ht="18.75" customHeight="1">
      <c r="A1178" s="10" t="s">
        <v>109</v>
      </c>
      <c r="B1178" s="64" t="s">
        <v>7266</v>
      </c>
      <c r="C1178" s="65"/>
      <c r="D1178" s="6"/>
      <c r="E1178" s="6"/>
      <c r="F1178" s="6"/>
      <c r="G1178" s="6"/>
      <c r="H1178" s="6"/>
    </row>
    <row r="1179" spans="1:8" ht="18.75" customHeight="1">
      <c r="A1179" s="10" t="s">
        <v>110</v>
      </c>
      <c r="B1179" s="64" t="s">
        <v>7267</v>
      </c>
      <c r="C1179" s="65"/>
      <c r="D1179" s="6"/>
      <c r="E1179" s="6"/>
      <c r="F1179" s="6"/>
      <c r="G1179" s="6"/>
      <c r="H1179" s="6"/>
    </row>
    <row r="1180" spans="1:8" ht="18.75" customHeight="1">
      <c r="A1180" s="10"/>
      <c r="B1180" s="62"/>
      <c r="C1180" s="63"/>
      <c r="D1180" s="6"/>
      <c r="E1180" s="6"/>
      <c r="F1180" s="6"/>
      <c r="G1180" s="6"/>
      <c r="H1180" s="6"/>
    </row>
    <row r="1181" spans="1:8" ht="18.75" customHeight="1" thickBot="1">
      <c r="A1181" s="10"/>
      <c r="B1181" s="66"/>
      <c r="C1181" s="67"/>
      <c r="D1181" s="6"/>
      <c r="E1181" s="6"/>
      <c r="F1181" s="6"/>
      <c r="G1181" s="6"/>
      <c r="H1181" s="6"/>
    </row>
    <row r="1182" spans="1:8" ht="18.75" customHeight="1" thickBot="1">
      <c r="A1182" s="11" t="s">
        <v>111</v>
      </c>
      <c r="B1182" s="25"/>
      <c r="C1182" s="7"/>
      <c r="D1182" s="6"/>
      <c r="E1182" s="6"/>
      <c r="F1182" s="6"/>
      <c r="G1182" s="6"/>
      <c r="H1182" s="6"/>
    </row>
    <row r="1183" spans="1:8" ht="18.75" customHeight="1">
      <c r="A1183" s="10" t="s">
        <v>112</v>
      </c>
      <c r="B1183" s="34" t="str">
        <f>_xlfn.LET(_xlpm.inp,$B$1182,_xlpm.nInp,_xlfn.LET(_xlpm.raw,UPPER(TRIM($B$1182)),_xlpm.clean,SUBSTITUTE(SUBSTITUTE(SUBSTITUTE(SUBSTITUTE(SUBSTITUTE(_xlpm.raw,"，",","),"、",","),"；",","),"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83" s="19"/>
      <c r="D1183" s="6"/>
      <c r="E1183" s="6"/>
      <c r="F1183" s="6"/>
      <c r="G1183" s="6"/>
      <c r="H1183" s="6"/>
    </row>
    <row r="1184" spans="1:8" ht="18.75" customHeight="1">
      <c r="A1184" s="10" t="s">
        <v>113</v>
      </c>
      <c r="B1184" s="35" t="str">
        <f>_xlfn.LET(_xlpm.inp,$B$1182,_xlpm.nStd,_xlfn.LET(_xlpm.raw,UPPER(TRIM($G$1174)),_xlpm.clean,SUBSTITUTE(SUBSTITUTE(SUBSTITUTE(SUBSTITUTE(SUBSTITUTE(_xlpm.raw,"，",","),"、",","),"；",","),"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4" s="18"/>
      <c r="D1184" s="6"/>
      <c r="E1184" s="6"/>
      <c r="F1184" s="6"/>
      <c r="G1184" s="6"/>
      <c r="H1184" s="6"/>
    </row>
    <row r="1185" spans="1:8" ht="18.75" customHeight="1">
      <c r="A1185" s="37" t="s">
        <v>114</v>
      </c>
      <c r="B1185" s="52" t="str">
        <f>_xlfn.LET(_xlpm.inp,$B$1182,_xlpm.p,$H$1174,IF(OR(LEN(TRIM(_xlpm.inp))=0,LEN(TRIM(_xlpm.p))=0,_xlpm.p=0),"",_xlpm.p))</f>
        <v/>
      </c>
      <c r="C1185" s="53"/>
      <c r="D1185" s="6"/>
      <c r="E1185" s="6"/>
      <c r="F1185" s="6"/>
      <c r="G1185" s="6"/>
      <c r="H1185" s="6"/>
    </row>
    <row r="1186" spans="1:8" ht="18.75" customHeight="1" thickBot="1">
      <c r="A1186" s="12"/>
      <c r="B1186" s="54"/>
      <c r="C1186" s="55"/>
      <c r="D1186" s="6"/>
      <c r="E1186" s="6"/>
      <c r="F1186" s="6"/>
      <c r="G1186" s="6"/>
      <c r="H1186" s="6"/>
    </row>
    <row r="1187" spans="1:8" ht="58.5" customHeight="1" thickTop="1" thickBot="1">
      <c r="A1187" s="8" t="s">
        <v>6357</v>
      </c>
      <c r="B1187" s="56" t="s">
        <v>7268</v>
      </c>
      <c r="C1187" s="73"/>
      <c r="D1187" s="6"/>
      <c r="E1187" s="6">
        <v>892</v>
      </c>
      <c r="F1187" s="6" t="s">
        <v>27</v>
      </c>
      <c r="G1187" s="6" t="s">
        <v>7269</v>
      </c>
      <c r="H1187" s="6"/>
    </row>
    <row r="1188" spans="1:8" ht="18.75" customHeight="1">
      <c r="A1188" s="9"/>
      <c r="B1188" s="74"/>
      <c r="C1188" s="75"/>
      <c r="D1188" s="6"/>
      <c r="E1188" s="6"/>
      <c r="F1188" s="6"/>
      <c r="G1188" s="6"/>
      <c r="H1188" s="6"/>
    </row>
    <row r="1189" spans="1:8" ht="18.75" customHeight="1">
      <c r="A1189" s="10" t="s">
        <v>107</v>
      </c>
      <c r="B1189" s="64" t="s">
        <v>7270</v>
      </c>
      <c r="C1189" s="65"/>
      <c r="D1189" s="6"/>
      <c r="E1189" s="6"/>
      <c r="F1189" s="6"/>
      <c r="G1189" s="6"/>
      <c r="H1189" s="6"/>
    </row>
    <row r="1190" spans="1:8" ht="18.75" customHeight="1">
      <c r="A1190" s="10" t="s">
        <v>108</v>
      </c>
      <c r="B1190" s="64" t="s">
        <v>7271</v>
      </c>
      <c r="C1190" s="65"/>
      <c r="D1190" s="6"/>
      <c r="E1190" s="6"/>
      <c r="F1190" s="6"/>
      <c r="G1190" s="6"/>
      <c r="H1190" s="6"/>
    </row>
    <row r="1191" spans="1:8" ht="18.75" customHeight="1">
      <c r="A1191" s="10" t="s">
        <v>109</v>
      </c>
      <c r="B1191" s="64" t="s">
        <v>7272</v>
      </c>
      <c r="C1191" s="65"/>
      <c r="D1191" s="6"/>
      <c r="E1191" s="6"/>
      <c r="F1191" s="6"/>
      <c r="G1191" s="6"/>
      <c r="H1191" s="6"/>
    </row>
    <row r="1192" spans="1:8" ht="18.75" customHeight="1">
      <c r="A1192" s="10" t="s">
        <v>110</v>
      </c>
      <c r="B1192" s="64" t="s">
        <v>7273</v>
      </c>
      <c r="C1192" s="65"/>
      <c r="D1192" s="6"/>
      <c r="E1192" s="6"/>
      <c r="F1192" s="6"/>
      <c r="G1192" s="6"/>
      <c r="H1192" s="6"/>
    </row>
    <row r="1193" spans="1:8" ht="18.75" customHeight="1">
      <c r="A1193" s="10"/>
      <c r="B1193" s="62"/>
      <c r="C1193" s="63"/>
      <c r="D1193" s="6"/>
      <c r="E1193" s="6"/>
      <c r="F1193" s="6"/>
      <c r="G1193" s="6"/>
      <c r="H1193" s="6"/>
    </row>
    <row r="1194" spans="1:8" ht="18.75" customHeight="1" thickBot="1">
      <c r="A1194" s="10"/>
      <c r="B1194" s="66"/>
      <c r="C1194" s="67"/>
      <c r="D1194" s="6"/>
      <c r="E1194" s="6"/>
      <c r="F1194" s="6"/>
      <c r="G1194" s="6"/>
      <c r="H1194" s="6"/>
    </row>
    <row r="1195" spans="1:8" ht="18.75" customHeight="1" thickBot="1">
      <c r="A1195" s="11" t="s">
        <v>111</v>
      </c>
      <c r="B1195" s="25"/>
      <c r="C1195" s="7"/>
      <c r="D1195" s="6"/>
      <c r="E1195" s="6"/>
      <c r="F1195" s="6"/>
      <c r="G1195" s="6"/>
      <c r="H1195" s="6"/>
    </row>
    <row r="1196" spans="1:8" ht="18.75" customHeight="1">
      <c r="A1196" s="10" t="s">
        <v>112</v>
      </c>
      <c r="B1196" s="34" t="str">
        <f>_xlfn.LET(_xlpm.inp,$B$1195,_xlpm.nInp,_xlfn.LET(_xlpm.raw,UPPER(TRIM($B$1195)),_xlpm.clean,SUBSTITUTE(SUBSTITUTE(SUBSTITUTE(SUBSTITUTE(SUBSTITUTE(_xlpm.raw,"，",","),"、",","),"；",","),"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96" s="19"/>
      <c r="D1196" s="6"/>
      <c r="E1196" s="6"/>
      <c r="F1196" s="6"/>
      <c r="G1196" s="6"/>
      <c r="H1196" s="6"/>
    </row>
    <row r="1197" spans="1:8" ht="18.75" customHeight="1">
      <c r="A1197" s="10" t="s">
        <v>113</v>
      </c>
      <c r="B1197" s="35" t="str">
        <f>_xlfn.LET(_xlpm.inp,$B$1195,_xlpm.nStd,_xlfn.LET(_xlpm.raw,UPPER(TRIM($G$1187)),_xlpm.clean,SUBSTITUTE(SUBSTITUTE(SUBSTITUTE(SUBSTITUTE(SUBSTITUTE(_xlpm.raw,"，",","),"、",","),"；",","),"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97" s="18"/>
      <c r="D1197" s="6"/>
      <c r="E1197" s="6"/>
      <c r="F1197" s="6"/>
      <c r="G1197" s="6"/>
      <c r="H1197" s="6"/>
    </row>
    <row r="1198" spans="1:8" ht="18.75" customHeight="1">
      <c r="A1198" s="37" t="s">
        <v>114</v>
      </c>
      <c r="B1198" s="52" t="str">
        <f>_xlfn.LET(_xlpm.inp,$B$1195,_xlpm.p,$H$1187,IF(OR(LEN(TRIM(_xlpm.inp))=0,LEN(TRIM(_xlpm.p))=0,_xlpm.p=0),"",_xlpm.p))</f>
        <v/>
      </c>
      <c r="C1198" s="53"/>
      <c r="D1198" s="6"/>
      <c r="E1198" s="6"/>
      <c r="F1198" s="6"/>
      <c r="G1198" s="6"/>
      <c r="H1198" s="6"/>
    </row>
    <row r="1199" spans="1:8" ht="18.75" customHeight="1" thickBot="1">
      <c r="A1199" s="12"/>
      <c r="B1199" s="54"/>
      <c r="C1199" s="55"/>
      <c r="D1199" s="6"/>
      <c r="E1199" s="6"/>
      <c r="F1199" s="6"/>
      <c r="G1199" s="6"/>
      <c r="H1199" s="6"/>
    </row>
    <row r="1200" spans="1:8" ht="58.5" customHeight="1" thickTop="1" thickBot="1">
      <c r="A1200" s="8" t="s">
        <v>6358</v>
      </c>
      <c r="B1200" s="56" t="s">
        <v>7274</v>
      </c>
      <c r="C1200" s="73"/>
      <c r="D1200" s="6"/>
      <c r="E1200" s="6">
        <v>893</v>
      </c>
      <c r="F1200" s="6" t="s">
        <v>27</v>
      </c>
      <c r="G1200" s="6" t="s">
        <v>7275</v>
      </c>
      <c r="H1200" s="6"/>
    </row>
    <row r="1201" spans="1:8" ht="18.75" customHeight="1">
      <c r="A1201" s="9"/>
      <c r="B1201" s="74"/>
      <c r="C1201" s="75"/>
      <c r="D1201" s="6"/>
      <c r="E1201" s="6"/>
      <c r="F1201" s="6"/>
      <c r="G1201" s="6"/>
      <c r="H1201" s="6"/>
    </row>
    <row r="1202" spans="1:8" ht="18.75" customHeight="1">
      <c r="A1202" s="10" t="s">
        <v>107</v>
      </c>
      <c r="B1202" s="64" t="s">
        <v>7276</v>
      </c>
      <c r="C1202" s="65"/>
      <c r="D1202" s="6"/>
      <c r="E1202" s="6"/>
      <c r="F1202" s="6"/>
      <c r="G1202" s="6"/>
      <c r="H1202" s="6"/>
    </row>
    <row r="1203" spans="1:8" ht="18.75" customHeight="1">
      <c r="A1203" s="10" t="s">
        <v>108</v>
      </c>
      <c r="B1203" s="64" t="s">
        <v>7277</v>
      </c>
      <c r="C1203" s="65"/>
      <c r="D1203" s="6"/>
      <c r="E1203" s="6"/>
      <c r="F1203" s="6"/>
      <c r="G1203" s="6"/>
      <c r="H1203" s="6"/>
    </row>
    <row r="1204" spans="1:8" ht="18.75" customHeight="1">
      <c r="A1204" s="10" t="s">
        <v>109</v>
      </c>
      <c r="B1204" s="64" t="s">
        <v>7278</v>
      </c>
      <c r="C1204" s="65"/>
      <c r="D1204" s="6"/>
      <c r="E1204" s="6"/>
      <c r="F1204" s="6"/>
      <c r="G1204" s="6"/>
      <c r="H1204" s="6"/>
    </row>
    <row r="1205" spans="1:8" ht="18.75" customHeight="1">
      <c r="A1205" s="10" t="s">
        <v>110</v>
      </c>
      <c r="B1205" s="64" t="s">
        <v>7279</v>
      </c>
      <c r="C1205" s="65"/>
      <c r="D1205" s="6"/>
      <c r="E1205" s="6"/>
      <c r="F1205" s="6"/>
      <c r="G1205" s="6"/>
      <c r="H1205" s="6"/>
    </row>
    <row r="1206" spans="1:8" ht="18.75" customHeight="1">
      <c r="A1206" s="10"/>
      <c r="B1206" s="62"/>
      <c r="C1206" s="63"/>
      <c r="D1206" s="6"/>
      <c r="E1206" s="6"/>
      <c r="F1206" s="6"/>
      <c r="G1206" s="6"/>
      <c r="H1206" s="6"/>
    </row>
    <row r="1207" spans="1:8" ht="18.75" customHeight="1" thickBot="1">
      <c r="A1207" s="10"/>
      <c r="B1207" s="66"/>
      <c r="C1207" s="67"/>
      <c r="D1207" s="6"/>
      <c r="E1207" s="6"/>
      <c r="F1207" s="6"/>
      <c r="G1207" s="6"/>
      <c r="H1207" s="6"/>
    </row>
    <row r="1208" spans="1:8" ht="18.75" customHeight="1" thickBot="1">
      <c r="A1208" s="11" t="s">
        <v>111</v>
      </c>
      <c r="B1208" s="25"/>
      <c r="C1208" s="7"/>
      <c r="D1208" s="6"/>
      <c r="E1208" s="6"/>
      <c r="F1208" s="6"/>
      <c r="G1208" s="6"/>
      <c r="H1208" s="6"/>
    </row>
    <row r="1209" spans="1:8" ht="18.75" customHeight="1">
      <c r="A1209" s="10" t="s">
        <v>112</v>
      </c>
      <c r="B1209" s="34" t="str">
        <f>_xlfn.LET(_xlpm.inp,$B$1208,_xlpm.nInp,_xlfn.LET(_xlpm.raw,UPPER(TRIM($B$1208)),_xlpm.clean,SUBSTITUTE(SUBSTITUTE(SUBSTITUTE(SUBSTITUTE(SUBSTITUTE(_xlpm.raw,"，",","),"、",","),"；",","),"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09" s="19"/>
      <c r="D1209" s="6"/>
      <c r="E1209" s="6"/>
      <c r="F1209" s="6"/>
      <c r="G1209" s="6"/>
      <c r="H1209" s="6"/>
    </row>
    <row r="1210" spans="1:8" ht="18.75" customHeight="1">
      <c r="A1210" s="10" t="s">
        <v>113</v>
      </c>
      <c r="B1210" s="35" t="str">
        <f>_xlfn.LET(_xlpm.inp,$B$1208,_xlpm.nStd,_xlfn.LET(_xlpm.raw,UPPER(TRIM($G$1200)),_xlpm.clean,SUBSTITUTE(SUBSTITUTE(SUBSTITUTE(SUBSTITUTE(SUBSTITUTE(_xlpm.raw,"，",","),"、",","),"；",","),"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10" s="18"/>
      <c r="D1210" s="6"/>
      <c r="E1210" s="6"/>
      <c r="F1210" s="6"/>
      <c r="G1210" s="6"/>
      <c r="H1210" s="6"/>
    </row>
    <row r="1211" spans="1:8" ht="18.75" customHeight="1">
      <c r="A1211" s="37" t="s">
        <v>114</v>
      </c>
      <c r="B1211" s="52" t="str">
        <f>_xlfn.LET(_xlpm.inp,$B$1208,_xlpm.p,$H$1200,IF(OR(LEN(TRIM(_xlpm.inp))=0,LEN(TRIM(_xlpm.p))=0,_xlpm.p=0),"",_xlpm.p))</f>
        <v/>
      </c>
      <c r="C1211" s="53"/>
      <c r="D1211" s="6"/>
      <c r="E1211" s="6"/>
      <c r="F1211" s="6"/>
      <c r="G1211" s="6"/>
      <c r="H1211" s="6"/>
    </row>
    <row r="1212" spans="1:8" ht="18.75" customHeight="1" thickBot="1">
      <c r="A1212" s="12"/>
      <c r="B1212" s="54"/>
      <c r="C1212" s="55"/>
      <c r="D1212" s="6"/>
      <c r="E1212" s="6"/>
      <c r="F1212" s="6"/>
      <c r="G1212" s="6"/>
      <c r="H1212" s="6"/>
    </row>
    <row r="1213" spans="1:8" ht="58.5" customHeight="1" thickTop="1" thickBot="1">
      <c r="A1213" s="8" t="s">
        <v>6359</v>
      </c>
      <c r="B1213" s="56" t="s">
        <v>7280</v>
      </c>
      <c r="C1213" s="73"/>
      <c r="D1213" s="6"/>
      <c r="E1213" s="6">
        <v>894</v>
      </c>
      <c r="F1213" s="6" t="s">
        <v>18</v>
      </c>
      <c r="G1213" s="6" t="s">
        <v>7281</v>
      </c>
      <c r="H1213" s="6"/>
    </row>
    <row r="1214" spans="1:8" ht="18.75" customHeight="1">
      <c r="A1214" s="9"/>
      <c r="B1214" s="74"/>
      <c r="C1214" s="75"/>
      <c r="D1214" s="6"/>
      <c r="E1214" s="6"/>
      <c r="F1214" s="6"/>
      <c r="G1214" s="6"/>
      <c r="H1214" s="6"/>
    </row>
    <row r="1215" spans="1:8" ht="18.75" customHeight="1">
      <c r="A1215" s="10" t="s">
        <v>107</v>
      </c>
      <c r="B1215" s="64" t="s">
        <v>7282</v>
      </c>
      <c r="C1215" s="65"/>
      <c r="D1215" s="6"/>
      <c r="E1215" s="6"/>
      <c r="F1215" s="6"/>
      <c r="G1215" s="6"/>
      <c r="H1215" s="6"/>
    </row>
    <row r="1216" spans="1:8" ht="18.75" customHeight="1">
      <c r="A1216" s="10" t="s">
        <v>108</v>
      </c>
      <c r="B1216" s="64" t="s">
        <v>7283</v>
      </c>
      <c r="C1216" s="65"/>
      <c r="D1216" s="6"/>
      <c r="E1216" s="6"/>
      <c r="F1216" s="6"/>
      <c r="G1216" s="6"/>
      <c r="H1216" s="6"/>
    </row>
    <row r="1217" spans="1:8" ht="18.75" customHeight="1">
      <c r="A1217" s="10" t="s">
        <v>109</v>
      </c>
      <c r="B1217" s="64" t="s">
        <v>7284</v>
      </c>
      <c r="C1217" s="65"/>
      <c r="D1217" s="6"/>
      <c r="E1217" s="6"/>
      <c r="F1217" s="6"/>
      <c r="G1217" s="6"/>
      <c r="H1217" s="6"/>
    </row>
    <row r="1218" spans="1:8" ht="18.75" customHeight="1">
      <c r="A1218" s="10" t="s">
        <v>110</v>
      </c>
      <c r="B1218" s="64" t="s">
        <v>7285</v>
      </c>
      <c r="C1218" s="65"/>
      <c r="D1218" s="6"/>
      <c r="E1218" s="6"/>
      <c r="F1218" s="6"/>
      <c r="G1218" s="6"/>
      <c r="H1218" s="6"/>
    </row>
    <row r="1219" spans="1:8" ht="18.75" customHeight="1">
      <c r="A1219" s="10"/>
      <c r="B1219" s="62"/>
      <c r="C1219" s="63"/>
      <c r="D1219" s="6"/>
      <c r="E1219" s="6"/>
      <c r="F1219" s="6"/>
      <c r="G1219" s="6"/>
      <c r="H1219" s="6"/>
    </row>
    <row r="1220" spans="1:8" ht="18.75" customHeight="1" thickBot="1">
      <c r="A1220" s="10"/>
      <c r="B1220" s="66"/>
      <c r="C1220" s="67"/>
      <c r="D1220" s="6"/>
      <c r="E1220" s="6"/>
      <c r="F1220" s="6"/>
      <c r="G1220" s="6"/>
      <c r="H1220" s="6"/>
    </row>
    <row r="1221" spans="1:8" ht="18.75" customHeight="1" thickBot="1">
      <c r="A1221" s="11" t="s">
        <v>111</v>
      </c>
      <c r="B1221" s="25"/>
      <c r="C1221" s="7"/>
      <c r="D1221" s="6"/>
      <c r="E1221" s="6"/>
      <c r="F1221" s="6"/>
      <c r="G1221" s="6"/>
      <c r="H1221" s="6"/>
    </row>
    <row r="1222" spans="1:8" ht="18.75" customHeight="1">
      <c r="A1222" s="10" t="s">
        <v>112</v>
      </c>
      <c r="B1222" s="34" t="str">
        <f>_xlfn.LET(_xlpm.inp,$B$1221,_xlpm.nInp,_xlfn.LET(_xlpm.raw,UPPER(TRIM($B$1221)),_xlpm.clean,SUBSTITUTE(SUBSTITUTE(SUBSTITUTE(SUBSTITUTE(SUBSTITUTE(_xlpm.raw,"，",","),"、",","),"；",","),"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22" s="19"/>
      <c r="D1222" s="6"/>
      <c r="E1222" s="6"/>
      <c r="F1222" s="6"/>
      <c r="G1222" s="6"/>
      <c r="H1222" s="6"/>
    </row>
    <row r="1223" spans="1:8" ht="18.75" customHeight="1">
      <c r="A1223" s="10" t="s">
        <v>113</v>
      </c>
      <c r="B1223" s="35" t="str">
        <f>_xlfn.LET(_xlpm.inp,$B$1221,_xlpm.nStd,_xlfn.LET(_xlpm.raw,UPPER(TRIM($G$1213)),_xlpm.clean,SUBSTITUTE(SUBSTITUTE(SUBSTITUTE(SUBSTITUTE(SUBSTITUTE(_xlpm.raw,"，",","),"、",","),"；",","),"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23" s="18"/>
      <c r="D1223" s="6"/>
      <c r="E1223" s="6"/>
      <c r="F1223" s="6"/>
      <c r="G1223" s="6"/>
      <c r="H1223" s="6"/>
    </row>
    <row r="1224" spans="1:8" ht="18.75" customHeight="1">
      <c r="A1224" s="37" t="s">
        <v>114</v>
      </c>
      <c r="B1224" s="52" t="str">
        <f>_xlfn.LET(_xlpm.inp,$B$1221,_xlpm.p,$H$1213,IF(OR(LEN(TRIM(_xlpm.inp))=0,LEN(TRIM(_xlpm.p))=0,_xlpm.p=0),"",_xlpm.p))</f>
        <v/>
      </c>
      <c r="C1224" s="53"/>
      <c r="D1224" s="6"/>
      <c r="E1224" s="6"/>
      <c r="F1224" s="6"/>
      <c r="G1224" s="6"/>
      <c r="H1224" s="6"/>
    </row>
    <row r="1225" spans="1:8" ht="18.75" customHeight="1" thickBot="1">
      <c r="A1225" s="12"/>
      <c r="B1225" s="54"/>
      <c r="C1225" s="55"/>
      <c r="D1225" s="6"/>
      <c r="E1225" s="6"/>
      <c r="F1225" s="6"/>
      <c r="G1225" s="6"/>
      <c r="H1225" s="6"/>
    </row>
    <row r="1226" spans="1:8" ht="58.5" customHeight="1" thickTop="1" thickBot="1">
      <c r="A1226" s="8" t="s">
        <v>6360</v>
      </c>
      <c r="B1226" s="56" t="s">
        <v>7286</v>
      </c>
      <c r="C1226" s="73"/>
      <c r="D1226" s="6"/>
      <c r="E1226" s="6">
        <v>895</v>
      </c>
      <c r="F1226" s="6" t="s">
        <v>28</v>
      </c>
      <c r="G1226" s="6" t="s">
        <v>7287</v>
      </c>
      <c r="H1226" s="6"/>
    </row>
    <row r="1227" spans="1:8" ht="18.75" customHeight="1">
      <c r="A1227" s="9"/>
      <c r="B1227" s="74"/>
      <c r="C1227" s="75"/>
      <c r="D1227" s="6"/>
      <c r="E1227" s="6"/>
      <c r="F1227" s="6"/>
      <c r="G1227" s="6"/>
      <c r="H1227" s="6"/>
    </row>
    <row r="1228" spans="1:8" ht="18.75" customHeight="1">
      <c r="A1228" s="10" t="s">
        <v>107</v>
      </c>
      <c r="B1228" s="64" t="s">
        <v>7288</v>
      </c>
      <c r="C1228" s="65"/>
      <c r="D1228" s="6"/>
      <c r="E1228" s="6"/>
      <c r="F1228" s="6"/>
      <c r="G1228" s="6"/>
      <c r="H1228" s="6"/>
    </row>
    <row r="1229" spans="1:8" ht="18.75" customHeight="1">
      <c r="A1229" s="10" t="s">
        <v>108</v>
      </c>
      <c r="B1229" s="64" t="s">
        <v>7289</v>
      </c>
      <c r="C1229" s="65"/>
      <c r="D1229" s="6"/>
      <c r="E1229" s="6"/>
      <c r="F1229" s="6"/>
      <c r="G1229" s="6"/>
      <c r="H1229" s="6"/>
    </row>
    <row r="1230" spans="1:8" ht="18.75" customHeight="1">
      <c r="A1230" s="10" t="s">
        <v>109</v>
      </c>
      <c r="B1230" s="64" t="s">
        <v>7290</v>
      </c>
      <c r="C1230" s="65"/>
      <c r="D1230" s="6"/>
      <c r="E1230" s="6"/>
      <c r="F1230" s="6"/>
      <c r="G1230" s="6"/>
      <c r="H1230" s="6"/>
    </row>
    <row r="1231" spans="1:8" ht="18.75" customHeight="1">
      <c r="A1231" s="10" t="s">
        <v>110</v>
      </c>
      <c r="B1231" s="64" t="s">
        <v>7291</v>
      </c>
      <c r="C1231" s="65"/>
      <c r="D1231" s="6"/>
      <c r="E1231" s="6"/>
      <c r="F1231" s="6"/>
      <c r="G1231" s="6"/>
      <c r="H1231" s="6"/>
    </row>
    <row r="1232" spans="1:8" ht="18.75" customHeight="1">
      <c r="A1232" s="10"/>
      <c r="B1232" s="62"/>
      <c r="C1232" s="63"/>
      <c r="D1232" s="6"/>
      <c r="E1232" s="6"/>
      <c r="F1232" s="6"/>
      <c r="G1232" s="6"/>
      <c r="H1232" s="6"/>
    </row>
    <row r="1233" spans="1:8" ht="18.75" customHeight="1" thickBot="1">
      <c r="A1233" s="10"/>
      <c r="B1233" s="66"/>
      <c r="C1233" s="67"/>
      <c r="D1233" s="6"/>
      <c r="E1233" s="6"/>
      <c r="F1233" s="6"/>
      <c r="G1233" s="6"/>
      <c r="H1233" s="6"/>
    </row>
    <row r="1234" spans="1:8" ht="18.75" customHeight="1" thickBot="1">
      <c r="A1234" s="11" t="s">
        <v>111</v>
      </c>
      <c r="B1234" s="25"/>
      <c r="C1234" s="7"/>
      <c r="D1234" s="6"/>
      <c r="E1234" s="6"/>
      <c r="F1234" s="6"/>
      <c r="G1234" s="6"/>
      <c r="H1234" s="6"/>
    </row>
    <row r="1235" spans="1:8" ht="18.75" customHeight="1">
      <c r="A1235" s="10" t="s">
        <v>112</v>
      </c>
      <c r="B1235" s="34" t="str">
        <f>_xlfn.LET(_xlpm.inp,$B$1234,_xlpm.nInp,_xlfn.LET(_xlpm.raw,UPPER(TRIM($B$1234)),_xlpm.clean,SUBSTITUTE(SUBSTITUTE(SUBSTITUTE(SUBSTITUTE(SUBSTITUTE(_xlpm.raw,"，",","),"、",","),"；",","),"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35" s="19"/>
      <c r="D1235" s="6"/>
      <c r="E1235" s="6"/>
      <c r="F1235" s="6"/>
      <c r="G1235" s="6"/>
      <c r="H1235" s="6"/>
    </row>
    <row r="1236" spans="1:8" ht="18.75" customHeight="1">
      <c r="A1236" s="10" t="s">
        <v>113</v>
      </c>
      <c r="B1236" s="35" t="str">
        <f>_xlfn.LET(_xlpm.inp,$B$1234,_xlpm.nStd,_xlfn.LET(_xlpm.raw,UPPER(TRIM($G$1226)),_xlpm.clean,SUBSTITUTE(SUBSTITUTE(SUBSTITUTE(SUBSTITUTE(SUBSTITUTE(_xlpm.raw,"，",","),"、",","),"；",","),"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36" s="18"/>
      <c r="D1236" s="6"/>
      <c r="E1236" s="6"/>
      <c r="F1236" s="6"/>
      <c r="G1236" s="6"/>
      <c r="H1236" s="6"/>
    </row>
    <row r="1237" spans="1:8" ht="18.75" customHeight="1">
      <c r="A1237" s="37" t="s">
        <v>114</v>
      </c>
      <c r="B1237" s="52" t="str">
        <f>_xlfn.LET(_xlpm.inp,$B$1234,_xlpm.p,$H$1226,IF(OR(LEN(TRIM(_xlpm.inp))=0,LEN(TRIM(_xlpm.p))=0,_xlpm.p=0),"",_xlpm.p))</f>
        <v/>
      </c>
      <c r="C1237" s="53"/>
      <c r="D1237" s="6"/>
      <c r="E1237" s="6"/>
      <c r="F1237" s="6"/>
      <c r="G1237" s="6"/>
      <c r="H1237" s="6"/>
    </row>
    <row r="1238" spans="1:8" ht="18.75" customHeight="1" thickBot="1">
      <c r="A1238" s="12"/>
      <c r="B1238" s="54"/>
      <c r="C1238" s="55"/>
      <c r="D1238" s="6"/>
      <c r="E1238" s="6"/>
      <c r="F1238" s="6"/>
      <c r="G1238" s="6"/>
      <c r="H1238" s="6"/>
    </row>
    <row r="1239" spans="1:8" ht="58.5" customHeight="1" thickTop="1" thickBot="1">
      <c r="A1239" s="8" t="s">
        <v>6361</v>
      </c>
      <c r="B1239" s="56" t="s">
        <v>7292</v>
      </c>
      <c r="C1239" s="73"/>
      <c r="D1239" s="6"/>
      <c r="E1239" s="6">
        <v>896</v>
      </c>
      <c r="F1239" s="6" t="s">
        <v>18</v>
      </c>
      <c r="G1239" s="6" t="s">
        <v>7293</v>
      </c>
      <c r="H1239" s="6"/>
    </row>
    <row r="1240" spans="1:8" ht="18.75" customHeight="1">
      <c r="A1240" s="9"/>
      <c r="B1240" s="74"/>
      <c r="C1240" s="75"/>
      <c r="D1240" s="6"/>
      <c r="E1240" s="6"/>
      <c r="F1240" s="6"/>
      <c r="G1240" s="6"/>
      <c r="H1240" s="6"/>
    </row>
    <row r="1241" spans="1:8" ht="18.75" customHeight="1">
      <c r="A1241" s="10" t="s">
        <v>107</v>
      </c>
      <c r="B1241" s="64" t="s">
        <v>7294</v>
      </c>
      <c r="C1241" s="65"/>
      <c r="D1241" s="6"/>
      <c r="E1241" s="6"/>
      <c r="F1241" s="6"/>
      <c r="G1241" s="6"/>
      <c r="H1241" s="6"/>
    </row>
    <row r="1242" spans="1:8" ht="18.75" customHeight="1">
      <c r="A1242" s="10" t="s">
        <v>108</v>
      </c>
      <c r="B1242" s="64" t="s">
        <v>7295</v>
      </c>
      <c r="C1242" s="65"/>
      <c r="D1242" s="6"/>
      <c r="E1242" s="6"/>
      <c r="F1242" s="6"/>
      <c r="G1242" s="6"/>
      <c r="H1242" s="6"/>
    </row>
    <row r="1243" spans="1:8" ht="18.75" customHeight="1">
      <c r="A1243" s="10" t="s">
        <v>109</v>
      </c>
      <c r="B1243" s="64" t="s">
        <v>7296</v>
      </c>
      <c r="C1243" s="65"/>
      <c r="D1243" s="6"/>
      <c r="E1243" s="6"/>
      <c r="F1243" s="6"/>
      <c r="G1243" s="6"/>
      <c r="H1243" s="6"/>
    </row>
    <row r="1244" spans="1:8" ht="18.75" customHeight="1">
      <c r="A1244" s="10" t="s">
        <v>110</v>
      </c>
      <c r="B1244" s="64" t="s">
        <v>7297</v>
      </c>
      <c r="C1244" s="65"/>
      <c r="D1244" s="6"/>
      <c r="E1244" s="6"/>
      <c r="F1244" s="6"/>
      <c r="G1244" s="6"/>
      <c r="H1244" s="6"/>
    </row>
    <row r="1245" spans="1:8" ht="18.75" customHeight="1">
      <c r="A1245" s="10"/>
      <c r="B1245" s="62"/>
      <c r="C1245" s="63"/>
      <c r="D1245" s="6"/>
      <c r="E1245" s="6"/>
      <c r="F1245" s="6"/>
      <c r="G1245" s="6"/>
      <c r="H1245" s="6"/>
    </row>
    <row r="1246" spans="1:8" ht="18.75" customHeight="1" thickBot="1">
      <c r="A1246" s="10"/>
      <c r="B1246" s="66"/>
      <c r="C1246" s="67"/>
      <c r="D1246" s="6"/>
      <c r="E1246" s="6"/>
      <c r="F1246" s="6"/>
      <c r="G1246" s="6"/>
      <c r="H1246" s="6"/>
    </row>
    <row r="1247" spans="1:8" ht="18.75" customHeight="1" thickBot="1">
      <c r="A1247" s="11" t="s">
        <v>111</v>
      </c>
      <c r="B1247" s="25"/>
      <c r="C1247" s="7"/>
      <c r="D1247" s="6"/>
      <c r="E1247" s="6"/>
      <c r="F1247" s="6"/>
      <c r="G1247" s="6"/>
      <c r="H1247" s="6"/>
    </row>
    <row r="1248" spans="1:8" ht="18.75" customHeight="1">
      <c r="A1248" s="10" t="s">
        <v>112</v>
      </c>
      <c r="B1248" s="34" t="str">
        <f>_xlfn.LET(_xlpm.inp,$B$1247,_xlpm.nInp,_xlfn.LET(_xlpm.raw,UPPER(TRIM($B$1247)),_xlpm.clean,SUBSTITUTE(SUBSTITUTE(SUBSTITUTE(SUBSTITUTE(SUBSTITUTE(_xlpm.raw,"，",","),"、",","),"；",","),"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48" s="19"/>
      <c r="D1248" s="6"/>
      <c r="E1248" s="6"/>
      <c r="F1248" s="6"/>
      <c r="G1248" s="6"/>
      <c r="H1248" s="6"/>
    </row>
    <row r="1249" spans="1:8" ht="18.75" customHeight="1">
      <c r="A1249" s="10" t="s">
        <v>113</v>
      </c>
      <c r="B1249" s="35" t="str">
        <f>_xlfn.LET(_xlpm.inp,$B$1247,_xlpm.nStd,_xlfn.LET(_xlpm.raw,UPPER(TRIM($G$1239)),_xlpm.clean,SUBSTITUTE(SUBSTITUTE(SUBSTITUTE(SUBSTITUTE(SUBSTITUTE(_xlpm.raw,"，",","),"、",","),"；",","),"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49" s="18"/>
      <c r="D1249" s="6"/>
      <c r="E1249" s="6"/>
      <c r="F1249" s="6"/>
      <c r="G1249" s="6"/>
      <c r="H1249" s="6"/>
    </row>
    <row r="1250" spans="1:8" ht="18.75" customHeight="1">
      <c r="A1250" s="37" t="s">
        <v>114</v>
      </c>
      <c r="B1250" s="52" t="str">
        <f>_xlfn.LET(_xlpm.inp,$B$1247,_xlpm.p,$H$1239,IF(OR(LEN(TRIM(_xlpm.inp))=0,LEN(TRIM(_xlpm.p))=0,_xlpm.p=0),"",_xlpm.p))</f>
        <v/>
      </c>
      <c r="C1250" s="53"/>
      <c r="D1250" s="6"/>
      <c r="E1250" s="6"/>
      <c r="F1250" s="6"/>
      <c r="G1250" s="6"/>
      <c r="H1250" s="6"/>
    </row>
    <row r="1251" spans="1:8" ht="18.75" customHeight="1" thickBot="1">
      <c r="A1251" s="12"/>
      <c r="B1251" s="54"/>
      <c r="C1251" s="55"/>
      <c r="D1251" s="6"/>
      <c r="E1251" s="6"/>
      <c r="F1251" s="6"/>
      <c r="G1251" s="6"/>
      <c r="H1251" s="6"/>
    </row>
    <row r="1252" spans="1:8" ht="58.5" customHeight="1" thickTop="1" thickBot="1">
      <c r="A1252" s="8" t="s">
        <v>6362</v>
      </c>
      <c r="B1252" s="56" t="s">
        <v>7298</v>
      </c>
      <c r="C1252" s="73"/>
      <c r="D1252" s="6"/>
      <c r="E1252" s="6">
        <v>897</v>
      </c>
      <c r="F1252" s="6" t="s">
        <v>27</v>
      </c>
      <c r="G1252" s="6" t="s">
        <v>7299</v>
      </c>
      <c r="H1252" s="6"/>
    </row>
    <row r="1253" spans="1:8" ht="18.75" customHeight="1">
      <c r="A1253" s="9"/>
      <c r="B1253" s="74"/>
      <c r="C1253" s="75"/>
      <c r="D1253" s="6"/>
      <c r="E1253" s="6"/>
      <c r="F1253" s="6"/>
      <c r="G1253" s="6"/>
      <c r="H1253" s="6"/>
    </row>
    <row r="1254" spans="1:8" ht="18.75" customHeight="1">
      <c r="A1254" s="10" t="s">
        <v>107</v>
      </c>
      <c r="B1254" s="64" t="s">
        <v>7300</v>
      </c>
      <c r="C1254" s="65"/>
      <c r="D1254" s="6"/>
      <c r="E1254" s="6"/>
      <c r="F1254" s="6"/>
      <c r="G1254" s="6"/>
      <c r="H1254" s="6"/>
    </row>
    <row r="1255" spans="1:8" ht="18.75" customHeight="1">
      <c r="A1255" s="10" t="s">
        <v>108</v>
      </c>
      <c r="B1255" s="64" t="s">
        <v>7301</v>
      </c>
      <c r="C1255" s="65"/>
      <c r="D1255" s="6"/>
      <c r="E1255" s="6"/>
      <c r="F1255" s="6"/>
      <c r="G1255" s="6"/>
      <c r="H1255" s="6"/>
    </row>
    <row r="1256" spans="1:8" ht="18.75" customHeight="1">
      <c r="A1256" s="10" t="s">
        <v>109</v>
      </c>
      <c r="B1256" s="64" t="s">
        <v>7302</v>
      </c>
      <c r="C1256" s="65"/>
      <c r="D1256" s="6"/>
      <c r="E1256" s="6"/>
      <c r="F1256" s="6"/>
      <c r="G1256" s="6"/>
      <c r="H1256" s="6"/>
    </row>
    <row r="1257" spans="1:8" ht="18.75" customHeight="1">
      <c r="A1257" s="10" t="s">
        <v>110</v>
      </c>
      <c r="B1257" s="64" t="s">
        <v>7303</v>
      </c>
      <c r="C1257" s="65"/>
      <c r="D1257" s="6"/>
      <c r="E1257" s="6"/>
      <c r="F1257" s="6"/>
      <c r="G1257" s="6"/>
      <c r="H1257" s="6"/>
    </row>
    <row r="1258" spans="1:8" ht="18.75" customHeight="1">
      <c r="A1258" s="10"/>
      <c r="B1258" s="62"/>
      <c r="C1258" s="63"/>
      <c r="D1258" s="6"/>
      <c r="E1258" s="6"/>
      <c r="F1258" s="6"/>
      <c r="G1258" s="6"/>
      <c r="H1258" s="6"/>
    </row>
    <row r="1259" spans="1:8" ht="18.75" customHeight="1" thickBot="1">
      <c r="A1259" s="10"/>
      <c r="B1259" s="66"/>
      <c r="C1259" s="67"/>
      <c r="D1259" s="6"/>
      <c r="E1259" s="6"/>
      <c r="F1259" s="6"/>
      <c r="G1259" s="6"/>
      <c r="H1259" s="6"/>
    </row>
    <row r="1260" spans="1:8" ht="18.75" customHeight="1" thickBot="1">
      <c r="A1260" s="11" t="s">
        <v>111</v>
      </c>
      <c r="B1260" s="25"/>
      <c r="C1260" s="7"/>
      <c r="D1260" s="6"/>
      <c r="E1260" s="6"/>
      <c r="F1260" s="6"/>
      <c r="G1260" s="6"/>
      <c r="H1260" s="6"/>
    </row>
    <row r="1261" spans="1:8" ht="18.75" customHeight="1">
      <c r="A1261" s="10" t="s">
        <v>112</v>
      </c>
      <c r="B1261" s="34" t="str">
        <f>_xlfn.LET(_xlpm.inp,$B$1260,_xlpm.nInp,_xlfn.LET(_xlpm.raw,UPPER(TRIM($B$1260)),_xlpm.clean,SUBSTITUTE(SUBSTITUTE(SUBSTITUTE(SUBSTITUTE(SUBSTITUTE(_xlpm.raw,"，",","),"、",","),"；",","),"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61" s="19"/>
      <c r="D1261" s="6"/>
      <c r="E1261" s="6"/>
      <c r="F1261" s="6"/>
      <c r="G1261" s="6"/>
      <c r="H1261" s="6"/>
    </row>
    <row r="1262" spans="1:8" ht="18.75" customHeight="1">
      <c r="A1262" s="10" t="s">
        <v>113</v>
      </c>
      <c r="B1262" s="35" t="str">
        <f>_xlfn.LET(_xlpm.inp,$B$1260,_xlpm.nStd,_xlfn.LET(_xlpm.raw,UPPER(TRIM($G$1252)),_xlpm.clean,SUBSTITUTE(SUBSTITUTE(SUBSTITUTE(SUBSTITUTE(SUBSTITUTE(_xlpm.raw,"，",","),"、",","),"；",","),"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62" s="18"/>
      <c r="D1262" s="6"/>
      <c r="E1262" s="6"/>
      <c r="F1262" s="6"/>
      <c r="G1262" s="6"/>
      <c r="H1262" s="6"/>
    </row>
    <row r="1263" spans="1:8" ht="18.75" customHeight="1">
      <c r="A1263" s="37" t="s">
        <v>114</v>
      </c>
      <c r="B1263" s="52" t="str">
        <f>_xlfn.LET(_xlpm.inp,$B$1260,_xlpm.p,$H$1252,IF(OR(LEN(TRIM(_xlpm.inp))=0,LEN(TRIM(_xlpm.p))=0,_xlpm.p=0),"",_xlpm.p))</f>
        <v/>
      </c>
      <c r="C1263" s="53"/>
      <c r="D1263" s="6"/>
      <c r="E1263" s="6"/>
      <c r="F1263" s="6"/>
      <c r="G1263" s="6"/>
      <c r="H1263" s="6"/>
    </row>
    <row r="1264" spans="1:8" ht="18.75" customHeight="1" thickBot="1">
      <c r="A1264" s="12"/>
      <c r="B1264" s="54"/>
      <c r="C1264" s="55"/>
      <c r="D1264" s="6"/>
      <c r="E1264" s="6"/>
      <c r="F1264" s="6"/>
      <c r="G1264" s="6"/>
      <c r="H1264" s="6"/>
    </row>
    <row r="1265" spans="1:8" ht="58.5" customHeight="1" thickTop="1" thickBot="1">
      <c r="A1265" s="8" t="s">
        <v>6363</v>
      </c>
      <c r="B1265" s="56" t="s">
        <v>7304</v>
      </c>
      <c r="C1265" s="73"/>
      <c r="D1265" s="6"/>
      <c r="E1265" s="6">
        <v>898</v>
      </c>
      <c r="F1265" s="6" t="s">
        <v>28</v>
      </c>
      <c r="G1265" s="6" t="s">
        <v>7305</v>
      </c>
      <c r="H1265" s="6"/>
    </row>
    <row r="1266" spans="1:8" ht="18.75" customHeight="1">
      <c r="A1266" s="9"/>
      <c r="B1266" s="74"/>
      <c r="C1266" s="75"/>
      <c r="D1266" s="6"/>
      <c r="E1266" s="6"/>
      <c r="F1266" s="6"/>
      <c r="G1266" s="6"/>
      <c r="H1266" s="6"/>
    </row>
    <row r="1267" spans="1:8" ht="18.75" customHeight="1">
      <c r="A1267" s="10" t="s">
        <v>107</v>
      </c>
      <c r="B1267" s="64" t="s">
        <v>7306</v>
      </c>
      <c r="C1267" s="65"/>
      <c r="D1267" s="6"/>
      <c r="E1267" s="6"/>
      <c r="F1267" s="6"/>
      <c r="G1267" s="6"/>
      <c r="H1267" s="6"/>
    </row>
    <row r="1268" spans="1:8" ht="18.75" customHeight="1">
      <c r="A1268" s="10" t="s">
        <v>108</v>
      </c>
      <c r="B1268" s="64" t="s">
        <v>7307</v>
      </c>
      <c r="C1268" s="65"/>
      <c r="D1268" s="6"/>
      <c r="E1268" s="6"/>
      <c r="F1268" s="6"/>
      <c r="G1268" s="6"/>
      <c r="H1268" s="6"/>
    </row>
    <row r="1269" spans="1:8" ht="18.75" customHeight="1">
      <c r="A1269" s="10" t="s">
        <v>109</v>
      </c>
      <c r="B1269" s="64" t="s">
        <v>7308</v>
      </c>
      <c r="C1269" s="65"/>
      <c r="D1269" s="6"/>
      <c r="E1269" s="6"/>
      <c r="F1269" s="6"/>
      <c r="G1269" s="6"/>
      <c r="H1269" s="6"/>
    </row>
    <row r="1270" spans="1:8" ht="18.75" customHeight="1">
      <c r="A1270" s="10" t="s">
        <v>110</v>
      </c>
      <c r="B1270" s="64" t="s">
        <v>7309</v>
      </c>
      <c r="C1270" s="65"/>
      <c r="D1270" s="6"/>
      <c r="E1270" s="6"/>
      <c r="F1270" s="6"/>
      <c r="G1270" s="6"/>
      <c r="H1270" s="6"/>
    </row>
    <row r="1271" spans="1:8" ht="18.75" customHeight="1">
      <c r="A1271" s="10"/>
      <c r="B1271" s="62"/>
      <c r="C1271" s="63"/>
      <c r="D1271" s="6"/>
      <c r="E1271" s="6"/>
      <c r="F1271" s="6"/>
      <c r="G1271" s="6"/>
      <c r="H1271" s="6"/>
    </row>
    <row r="1272" spans="1:8" ht="18.75" customHeight="1" thickBot="1">
      <c r="A1272" s="10"/>
      <c r="B1272" s="66"/>
      <c r="C1272" s="67"/>
      <c r="D1272" s="6"/>
      <c r="E1272" s="6"/>
      <c r="F1272" s="6"/>
      <c r="G1272" s="6"/>
      <c r="H1272" s="6"/>
    </row>
    <row r="1273" spans="1:8" ht="18.75" customHeight="1" thickBot="1">
      <c r="A1273" s="11" t="s">
        <v>111</v>
      </c>
      <c r="B1273" s="25"/>
      <c r="C1273" s="7"/>
      <c r="D1273" s="6"/>
      <c r="E1273" s="6"/>
      <c r="F1273" s="6"/>
      <c r="G1273" s="6"/>
      <c r="H1273" s="6"/>
    </row>
    <row r="1274" spans="1:8" ht="18.75" customHeight="1">
      <c r="A1274" s="10" t="s">
        <v>112</v>
      </c>
      <c r="B1274" s="34" t="str">
        <f>_xlfn.LET(_xlpm.inp,$B$1273,_xlpm.nInp,_xlfn.LET(_xlpm.raw,UPPER(TRIM($B$1273)),_xlpm.clean,SUBSTITUTE(SUBSTITUTE(SUBSTITUTE(SUBSTITUTE(SUBSTITUTE(_xlpm.raw,"，",","),"、",","),"；",","),"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74" s="19"/>
      <c r="D1274" s="6"/>
      <c r="E1274" s="6"/>
      <c r="F1274" s="6"/>
      <c r="G1274" s="6"/>
      <c r="H1274" s="6"/>
    </row>
    <row r="1275" spans="1:8" ht="18.75" customHeight="1">
      <c r="A1275" s="10" t="s">
        <v>113</v>
      </c>
      <c r="B1275" s="35" t="str">
        <f>_xlfn.LET(_xlpm.inp,$B$1273,_xlpm.nStd,_xlfn.LET(_xlpm.raw,UPPER(TRIM($G$1265)),_xlpm.clean,SUBSTITUTE(SUBSTITUTE(SUBSTITUTE(SUBSTITUTE(SUBSTITUTE(_xlpm.raw,"，",","),"、",","),"；",","),"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75" s="18"/>
      <c r="D1275" s="6"/>
      <c r="E1275" s="6"/>
      <c r="F1275" s="6"/>
      <c r="G1275" s="6"/>
      <c r="H1275" s="6"/>
    </row>
    <row r="1276" spans="1:8" ht="18.75" customHeight="1">
      <c r="A1276" s="37" t="s">
        <v>114</v>
      </c>
      <c r="B1276" s="52" t="str">
        <f>_xlfn.LET(_xlpm.inp,$B$1273,_xlpm.p,$H$1265,IF(OR(LEN(TRIM(_xlpm.inp))=0,LEN(TRIM(_xlpm.p))=0,_xlpm.p=0),"",_xlpm.p))</f>
        <v/>
      </c>
      <c r="C1276" s="53"/>
      <c r="D1276" s="6"/>
      <c r="E1276" s="6"/>
      <c r="F1276" s="6"/>
      <c r="G1276" s="6"/>
      <c r="H1276" s="6"/>
    </row>
    <row r="1277" spans="1:8" ht="18.75" customHeight="1" thickBot="1">
      <c r="A1277" s="12"/>
      <c r="B1277" s="54"/>
      <c r="C1277" s="55"/>
      <c r="D1277" s="6"/>
      <c r="E1277" s="6"/>
      <c r="F1277" s="6"/>
      <c r="G1277" s="6"/>
      <c r="H1277" s="6"/>
    </row>
    <row r="1278" spans="1:8" ht="58.5" customHeight="1" thickTop="1" thickBot="1">
      <c r="A1278" s="8" t="s">
        <v>6364</v>
      </c>
      <c r="B1278" s="56" t="s">
        <v>7310</v>
      </c>
      <c r="C1278" s="73"/>
      <c r="D1278" s="6"/>
      <c r="E1278" s="6">
        <v>899</v>
      </c>
      <c r="F1278" s="6" t="s">
        <v>26</v>
      </c>
      <c r="G1278" s="6" t="s">
        <v>7311</v>
      </c>
      <c r="H1278" s="6"/>
    </row>
    <row r="1279" spans="1:8" ht="18.75" customHeight="1">
      <c r="A1279" s="9"/>
      <c r="B1279" s="74"/>
      <c r="C1279" s="75"/>
      <c r="D1279" s="6"/>
      <c r="E1279" s="6"/>
      <c r="F1279" s="6"/>
      <c r="G1279" s="6"/>
      <c r="H1279" s="6"/>
    </row>
    <row r="1280" spans="1:8" ht="18.75" customHeight="1">
      <c r="A1280" s="10" t="s">
        <v>107</v>
      </c>
      <c r="B1280" s="64" t="s">
        <v>7312</v>
      </c>
      <c r="C1280" s="65"/>
      <c r="D1280" s="6"/>
      <c r="E1280" s="6"/>
      <c r="F1280" s="6"/>
      <c r="G1280" s="6"/>
      <c r="H1280" s="6"/>
    </row>
    <row r="1281" spans="1:8" ht="18.75" customHeight="1">
      <c r="A1281" s="10" t="s">
        <v>108</v>
      </c>
      <c r="B1281" s="64" t="s">
        <v>7313</v>
      </c>
      <c r="C1281" s="65"/>
      <c r="D1281" s="6"/>
      <c r="E1281" s="6"/>
      <c r="F1281" s="6"/>
      <c r="G1281" s="6"/>
      <c r="H1281" s="6"/>
    </row>
    <row r="1282" spans="1:8" ht="18.75" customHeight="1">
      <c r="A1282" s="10" t="s">
        <v>109</v>
      </c>
      <c r="B1282" s="64" t="s">
        <v>7314</v>
      </c>
      <c r="C1282" s="65"/>
      <c r="D1282" s="6"/>
      <c r="E1282" s="6"/>
      <c r="F1282" s="6"/>
      <c r="G1282" s="6"/>
      <c r="H1282" s="6"/>
    </row>
    <row r="1283" spans="1:8" ht="18.75" customHeight="1">
      <c r="A1283" s="10" t="s">
        <v>110</v>
      </c>
      <c r="B1283" s="64" t="s">
        <v>7315</v>
      </c>
      <c r="C1283" s="65"/>
      <c r="D1283" s="6"/>
      <c r="E1283" s="6"/>
      <c r="F1283" s="6"/>
      <c r="G1283" s="6"/>
      <c r="H1283" s="6"/>
    </row>
    <row r="1284" spans="1:8" ht="18.75" customHeight="1">
      <c r="A1284" s="10"/>
      <c r="B1284" s="62"/>
      <c r="C1284" s="63"/>
      <c r="D1284" s="6"/>
      <c r="E1284" s="6"/>
      <c r="F1284" s="6"/>
      <c r="G1284" s="6"/>
      <c r="H1284" s="6"/>
    </row>
    <row r="1285" spans="1:8" ht="18.75" customHeight="1" thickBot="1">
      <c r="A1285" s="10"/>
      <c r="B1285" s="66"/>
      <c r="C1285" s="67"/>
      <c r="D1285" s="6"/>
      <c r="E1285" s="6"/>
      <c r="F1285" s="6"/>
      <c r="G1285" s="6"/>
      <c r="H1285" s="6"/>
    </row>
    <row r="1286" spans="1:8" ht="18.75" customHeight="1" thickBot="1">
      <c r="A1286" s="11" t="s">
        <v>111</v>
      </c>
      <c r="B1286" s="25"/>
      <c r="C1286" s="7"/>
      <c r="D1286" s="6"/>
      <c r="E1286" s="6"/>
      <c r="F1286" s="6"/>
      <c r="G1286" s="6"/>
      <c r="H1286" s="6"/>
    </row>
    <row r="1287" spans="1:8" ht="18.75" customHeight="1">
      <c r="A1287" s="10" t="s">
        <v>112</v>
      </c>
      <c r="B1287" s="34" t="str">
        <f>_xlfn.LET(_xlpm.inp,$B$1286,_xlpm.nInp,_xlfn.LET(_xlpm.raw,UPPER(TRIM($B$1286)),_xlpm.clean,SUBSTITUTE(SUBSTITUTE(SUBSTITUTE(SUBSTITUTE(SUBSTITUTE(_xlpm.raw,"，",","),"、",","),"；",","),"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87" s="19"/>
      <c r="D1287" s="6"/>
      <c r="E1287" s="6"/>
      <c r="F1287" s="6"/>
      <c r="G1287" s="6"/>
      <c r="H1287" s="6"/>
    </row>
    <row r="1288" spans="1:8" ht="18.75" customHeight="1">
      <c r="A1288" s="10" t="s">
        <v>113</v>
      </c>
      <c r="B1288" s="35" t="str">
        <f>_xlfn.LET(_xlpm.inp,$B$1286,_xlpm.nStd,_xlfn.LET(_xlpm.raw,UPPER(TRIM($G$1278)),_xlpm.clean,SUBSTITUTE(SUBSTITUTE(SUBSTITUTE(SUBSTITUTE(SUBSTITUTE(_xlpm.raw,"，",","),"、",","),"；",","),"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88" s="18"/>
      <c r="D1288" s="6"/>
      <c r="E1288" s="6"/>
      <c r="F1288" s="6"/>
      <c r="G1288" s="6"/>
      <c r="H1288" s="6"/>
    </row>
    <row r="1289" spans="1:8" ht="18.75" customHeight="1">
      <c r="A1289" s="37" t="s">
        <v>114</v>
      </c>
      <c r="B1289" s="52" t="str">
        <f>_xlfn.LET(_xlpm.inp,$B$1286,_xlpm.p,$H$1278,IF(OR(LEN(TRIM(_xlpm.inp))=0,LEN(TRIM(_xlpm.p))=0,_xlpm.p=0),"",_xlpm.p))</f>
        <v/>
      </c>
      <c r="C1289" s="53"/>
      <c r="D1289" s="6"/>
      <c r="E1289" s="6"/>
      <c r="F1289" s="6"/>
      <c r="G1289" s="6"/>
      <c r="H1289" s="6"/>
    </row>
    <row r="1290" spans="1:8" ht="18.75" customHeight="1" thickBot="1">
      <c r="A1290" s="12"/>
      <c r="B1290" s="54"/>
      <c r="C1290" s="55"/>
      <c r="D1290" s="6"/>
      <c r="E1290" s="6"/>
      <c r="F1290" s="6"/>
      <c r="G1290" s="6"/>
      <c r="H1290" s="6"/>
    </row>
    <row r="1291" spans="1:8" ht="58.5" customHeight="1" thickTop="1" thickBot="1">
      <c r="A1291" s="8" t="s">
        <v>6365</v>
      </c>
      <c r="B1291" s="56" t="s">
        <v>7316</v>
      </c>
      <c r="C1291" s="73"/>
      <c r="D1291" s="6"/>
      <c r="E1291" s="6">
        <v>900</v>
      </c>
      <c r="F1291" s="6" t="s">
        <v>28</v>
      </c>
      <c r="G1291" s="6" t="s">
        <v>7317</v>
      </c>
      <c r="H1291" s="6"/>
    </row>
    <row r="1292" spans="1:8" ht="18.75" customHeight="1">
      <c r="A1292" s="9"/>
      <c r="B1292" s="74"/>
      <c r="C1292" s="75"/>
      <c r="D1292" s="6"/>
      <c r="E1292" s="6"/>
      <c r="F1292" s="6"/>
      <c r="G1292" s="6"/>
      <c r="H1292" s="6"/>
    </row>
    <row r="1293" spans="1:8" ht="18.75" customHeight="1">
      <c r="A1293" s="10" t="s">
        <v>107</v>
      </c>
      <c r="B1293" s="64" t="s">
        <v>7318</v>
      </c>
      <c r="C1293" s="65"/>
      <c r="D1293" s="6"/>
      <c r="E1293" s="6"/>
      <c r="F1293" s="6"/>
      <c r="G1293" s="6"/>
      <c r="H1293" s="6"/>
    </row>
    <row r="1294" spans="1:8" ht="18.75" customHeight="1">
      <c r="A1294" s="10" t="s">
        <v>108</v>
      </c>
      <c r="B1294" s="64" t="s">
        <v>7319</v>
      </c>
      <c r="C1294" s="65"/>
      <c r="D1294" s="6"/>
      <c r="E1294" s="6"/>
      <c r="F1294" s="6"/>
      <c r="G1294" s="6"/>
      <c r="H1294" s="6"/>
    </row>
    <row r="1295" spans="1:8" ht="18.75" customHeight="1">
      <c r="A1295" s="10" t="s">
        <v>109</v>
      </c>
      <c r="B1295" s="64" t="s">
        <v>7320</v>
      </c>
      <c r="C1295" s="65"/>
      <c r="D1295" s="6"/>
      <c r="E1295" s="6"/>
      <c r="F1295" s="6"/>
      <c r="G1295" s="6"/>
      <c r="H1295" s="6"/>
    </row>
    <row r="1296" spans="1:8" ht="18.75" customHeight="1">
      <c r="A1296" s="10" t="s">
        <v>110</v>
      </c>
      <c r="B1296" s="64" t="s">
        <v>7321</v>
      </c>
      <c r="C1296" s="65"/>
      <c r="D1296" s="6"/>
      <c r="E1296" s="6"/>
      <c r="F1296" s="6"/>
      <c r="G1296" s="6"/>
      <c r="H1296" s="6"/>
    </row>
    <row r="1297" spans="1:8" ht="18.75" customHeight="1">
      <c r="A1297" s="10"/>
      <c r="B1297" s="62"/>
      <c r="C1297" s="63"/>
      <c r="D1297" s="6"/>
      <c r="E1297" s="6"/>
      <c r="F1297" s="6"/>
      <c r="G1297" s="6"/>
      <c r="H1297" s="6"/>
    </row>
    <row r="1298" spans="1:8" ht="18.75" customHeight="1" thickBot="1">
      <c r="A1298" s="10"/>
      <c r="B1298" s="66"/>
      <c r="C1298" s="67"/>
      <c r="D1298" s="6"/>
      <c r="E1298" s="6"/>
      <c r="F1298" s="6"/>
      <c r="G1298" s="6"/>
      <c r="H1298" s="6"/>
    </row>
    <row r="1299" spans="1:8" ht="18.75" customHeight="1" thickBot="1">
      <c r="A1299" s="11" t="s">
        <v>111</v>
      </c>
      <c r="B1299" s="25"/>
      <c r="C1299" s="7"/>
      <c r="D1299" s="6"/>
      <c r="E1299" s="6"/>
      <c r="F1299" s="6"/>
      <c r="G1299" s="6"/>
      <c r="H1299" s="6"/>
    </row>
    <row r="1300" spans="1:8" ht="18.75" customHeight="1">
      <c r="A1300" s="10" t="s">
        <v>112</v>
      </c>
      <c r="B1300" s="34" t="str">
        <f>_xlfn.LET(_xlpm.inp,$B$1299,_xlpm.nInp,_xlfn.LET(_xlpm.raw,UPPER(TRIM($B$1299)),_xlpm.clean,SUBSTITUTE(SUBSTITUTE(SUBSTITUTE(SUBSTITUTE(SUBSTITUTE(_xlpm.raw,"，",","),"、",","),"；",","),"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0" s="19"/>
      <c r="D1300" s="6"/>
      <c r="E1300" s="6"/>
      <c r="F1300" s="6"/>
      <c r="G1300" s="6"/>
      <c r="H1300" s="6"/>
    </row>
    <row r="1301" spans="1:8" ht="18.75" customHeight="1">
      <c r="A1301" s="10" t="s">
        <v>113</v>
      </c>
      <c r="B1301" s="35" t="str">
        <f>_xlfn.LET(_xlpm.inp,$B$1299,_xlpm.nStd,_xlfn.LET(_xlpm.raw,UPPER(TRIM($G$1291)),_xlpm.clean,SUBSTITUTE(SUBSTITUTE(SUBSTITUTE(SUBSTITUTE(SUBSTITUTE(_xlpm.raw,"，",","),"、",","),"；",","),"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01" s="18"/>
      <c r="D1301" s="6"/>
      <c r="E1301" s="6"/>
      <c r="F1301" s="6"/>
      <c r="G1301" s="6"/>
      <c r="H1301" s="6"/>
    </row>
    <row r="1302" spans="1:8" ht="18.75" customHeight="1">
      <c r="A1302" s="37" t="s">
        <v>114</v>
      </c>
      <c r="B1302" s="52" t="str">
        <f>_xlfn.LET(_xlpm.inp,$B$1299,_xlpm.p,$H$1291,IF(OR(LEN(TRIM(_xlpm.inp))=0,LEN(TRIM(_xlpm.p))=0,_xlpm.p=0),"",_xlpm.p))</f>
        <v/>
      </c>
      <c r="C1302" s="53"/>
      <c r="D1302" s="6"/>
      <c r="E1302" s="6"/>
      <c r="F1302" s="6"/>
      <c r="G1302" s="6"/>
      <c r="H1302" s="6"/>
    </row>
    <row r="1303" spans="1:8" ht="18.75" customHeight="1" thickBot="1">
      <c r="A1303" s="12"/>
      <c r="B1303" s="54"/>
      <c r="C1303" s="55"/>
      <c r="D1303" s="6"/>
      <c r="E1303" s="6"/>
      <c r="F1303" s="6"/>
      <c r="G1303" s="6"/>
      <c r="H1303" s="6"/>
    </row>
    <row r="1304" spans="1:8" ht="58.5" customHeight="1" thickTop="1">
      <c r="A1304" s="5"/>
      <c r="B1304" s="79"/>
      <c r="C1304" s="79"/>
      <c r="D1304" s="6"/>
      <c r="E1304" s="6"/>
      <c r="F1304" s="6"/>
      <c r="G1304" s="6"/>
      <c r="H1304" s="6"/>
    </row>
    <row r="1305" spans="1:8" ht="18.75" customHeight="1"/>
    <row r="1306" spans="1:8" ht="18.75" customHeight="1"/>
    <row r="1307" spans="1:8" ht="18.75" customHeight="1"/>
    <row r="1308" spans="1:8" ht="18.75" customHeight="1"/>
    <row r="1309" spans="1:8" ht="18.75" customHeight="1"/>
    <row r="1310" spans="1:8" ht="18.75" customHeight="1"/>
    <row r="1311" spans="1:8" ht="18.75" customHeight="1"/>
    <row r="1312" spans="1:8" ht="18.75" customHeight="1"/>
    <row r="1313" ht="18.75" customHeight="1"/>
    <row r="1314" ht="18.75" customHeight="1"/>
    <row r="1315" ht="18.75" customHeight="1"/>
    <row r="1316" ht="18.75" customHeight="1"/>
    <row r="1317" ht="58.5" customHeight="1"/>
    <row r="1318" ht="18.75" customHeight="1"/>
    <row r="1319" ht="18.75" customHeight="1"/>
    <row r="1320" ht="18.75" customHeight="1"/>
    <row r="1321" ht="18.75" customHeight="1"/>
    <row r="1322" ht="18.75" customHeight="1"/>
    <row r="1323" ht="18.75" customHeight="1"/>
    <row r="1324" ht="18.75" customHeight="1"/>
    <row r="1325" ht="18.75" customHeight="1"/>
    <row r="1326" ht="18.75" customHeight="1"/>
    <row r="1327" ht="18.75" customHeight="1"/>
    <row r="1328" ht="18.75" customHeight="1"/>
    <row r="1329" ht="18.75" customHeight="1"/>
    <row r="1330" ht="58.5" customHeight="1"/>
    <row r="1331" ht="18.75" customHeight="1"/>
    <row r="1332" ht="18.75" customHeight="1"/>
    <row r="1333" ht="18.75" customHeight="1"/>
    <row r="1334" ht="18.75" customHeight="1"/>
    <row r="1335" ht="18.75" customHeight="1"/>
    <row r="1336" ht="18.75" customHeight="1"/>
    <row r="1337" ht="18.75" customHeight="1"/>
    <row r="1338" ht="18.75" customHeight="1"/>
    <row r="1339" ht="18.75" customHeight="1"/>
    <row r="1340" ht="18.75" customHeight="1"/>
    <row r="1341" ht="18.75" customHeight="1"/>
    <row r="1342" ht="18.75" customHeight="1"/>
    <row r="1343" ht="58.5" customHeight="1"/>
    <row r="1344" ht="18.75" customHeight="1"/>
    <row r="1345" ht="18.75" customHeight="1"/>
    <row r="1346" ht="18.75" customHeight="1"/>
    <row r="1347" ht="18.75" customHeight="1"/>
    <row r="1348" ht="18.75" customHeight="1"/>
    <row r="1349" ht="18.75" customHeight="1"/>
    <row r="1350" ht="18.75" customHeight="1"/>
    <row r="1351" ht="18.75" customHeight="1"/>
    <row r="1352" ht="18.75" customHeight="1"/>
    <row r="1353" ht="18.75" customHeight="1"/>
    <row r="1354" ht="18.75" customHeight="1"/>
    <row r="1355" ht="18.75" customHeight="1"/>
    <row r="1356" ht="58.5" customHeight="1"/>
    <row r="1357" ht="18.75" customHeight="1"/>
    <row r="1358" ht="18.75" customHeight="1"/>
    <row r="1359" ht="18.75" customHeight="1"/>
    <row r="1360" ht="18.75" customHeight="1"/>
    <row r="1361" ht="18.75" customHeight="1"/>
    <row r="1362" ht="18.75" customHeight="1"/>
    <row r="1363" ht="18.75" customHeight="1"/>
    <row r="1364" ht="18.75" customHeight="1"/>
    <row r="1365" ht="18.75" customHeight="1"/>
    <row r="1366" ht="18.75" customHeight="1"/>
    <row r="1367" ht="18.75" customHeight="1"/>
    <row r="1368" ht="18.75" customHeight="1"/>
    <row r="1369" ht="58.5" customHeight="1"/>
    <row r="1370" ht="18.75" customHeight="1"/>
    <row r="1371" ht="18.75" customHeight="1"/>
    <row r="1372" ht="18.75" customHeight="1"/>
    <row r="1373" ht="18.75" customHeight="1"/>
    <row r="1374" ht="18.75" customHeight="1"/>
    <row r="1375" ht="18.75" customHeight="1"/>
    <row r="1376" ht="18.75" customHeight="1"/>
    <row r="1377" ht="18.75" customHeight="1"/>
    <row r="1378" ht="18.75" customHeight="1"/>
    <row r="1379" ht="18.75" customHeight="1"/>
    <row r="1380" ht="18.75" customHeight="1"/>
    <row r="1381" ht="18.75" customHeight="1"/>
    <row r="1382" ht="58.5" customHeight="1"/>
    <row r="1383" ht="18.75" customHeight="1"/>
    <row r="1384" ht="18.75" customHeight="1"/>
    <row r="1385" ht="18.75" customHeight="1"/>
    <row r="1386" ht="18.75" customHeight="1"/>
    <row r="1387" ht="18.75" customHeight="1"/>
    <row r="1388" ht="18.75" customHeight="1"/>
    <row r="1389" ht="18.75" customHeight="1"/>
    <row r="1390" ht="18.75" customHeight="1"/>
    <row r="1391" ht="18.75" customHeight="1"/>
    <row r="1392" ht="18.75" customHeight="1"/>
    <row r="1393" ht="18.75" customHeight="1"/>
    <row r="1394" ht="18.75" customHeight="1"/>
    <row r="1395" ht="58.5" customHeight="1"/>
    <row r="1396" ht="18.75" customHeight="1"/>
    <row r="1397" ht="18.75" customHeight="1"/>
    <row r="1398" ht="18.75" customHeight="1"/>
    <row r="1399" ht="18.75" customHeight="1"/>
    <row r="1400" ht="18.75" customHeight="1"/>
    <row r="1401" ht="18.75" customHeight="1"/>
    <row r="1402" ht="18.75" customHeight="1"/>
    <row r="1403" ht="18.75" customHeight="1"/>
    <row r="1404" ht="18.75" customHeight="1"/>
    <row r="1405" ht="18.75" customHeight="1"/>
    <row r="1406" ht="18.75" customHeight="1"/>
    <row r="1407" ht="18.75" customHeight="1"/>
    <row r="1408" ht="58.5" customHeight="1"/>
    <row r="1409" ht="18.75" customHeight="1"/>
    <row r="1410" ht="18.75" customHeight="1"/>
    <row r="1411" ht="18.75" customHeight="1"/>
    <row r="1412" ht="18.75" customHeight="1"/>
    <row r="1413" ht="18.75" customHeight="1"/>
    <row r="1414" ht="18.75" customHeight="1"/>
    <row r="1415" ht="18.75" customHeight="1"/>
    <row r="1416" ht="18.75" customHeight="1"/>
    <row r="1417" ht="18.75" customHeight="1"/>
    <row r="1418" ht="18.75" customHeight="1"/>
    <row r="1419" ht="18.75" customHeight="1"/>
    <row r="1420" ht="18.75" customHeight="1"/>
    <row r="1421" ht="58.5" customHeight="1"/>
    <row r="1422" ht="18.75" customHeight="1"/>
    <row r="1423" ht="18.75" customHeight="1"/>
    <row r="1424" ht="18.75" customHeight="1"/>
    <row r="1425" ht="18.75" customHeight="1"/>
    <row r="1426" ht="18.75" customHeight="1"/>
    <row r="1427" ht="18.75" customHeight="1"/>
    <row r="1428" ht="18.75" customHeight="1"/>
    <row r="1429" ht="18.75" customHeight="1"/>
    <row r="1430" ht="18.75" customHeight="1"/>
    <row r="1431" ht="18.75" customHeight="1"/>
    <row r="1432" ht="18.75" customHeight="1"/>
    <row r="1433" ht="18.75" customHeight="1"/>
    <row r="1434" ht="58.5" customHeight="1"/>
    <row r="1435" ht="18.75" customHeight="1"/>
    <row r="1436" ht="18.75" customHeight="1"/>
    <row r="1437" ht="18.75" customHeight="1"/>
    <row r="1438" ht="18.75" customHeight="1"/>
    <row r="1439" ht="18.75" customHeight="1"/>
    <row r="1440" ht="18.75" customHeight="1"/>
    <row r="1441" ht="18.75" customHeight="1"/>
    <row r="1442" ht="18.75" customHeight="1"/>
    <row r="1443" ht="18.75" customHeight="1"/>
    <row r="1444" ht="18.75" customHeight="1"/>
    <row r="1445" ht="18.75" customHeight="1"/>
    <row r="1446" ht="18.75" customHeight="1"/>
    <row r="1447" ht="58.5" customHeight="1"/>
    <row r="1448" ht="18.75" customHeight="1"/>
    <row r="1449" ht="18.75" customHeight="1"/>
    <row r="1450" ht="18.75" customHeight="1"/>
    <row r="1451" ht="18.75" customHeight="1"/>
    <row r="1452" ht="18.75" customHeight="1"/>
    <row r="1453" ht="18.75" customHeight="1"/>
    <row r="1454" ht="18.75" customHeight="1"/>
    <row r="1455" ht="18.75" customHeight="1"/>
    <row r="1456" ht="18.75" customHeight="1"/>
    <row r="1457" ht="18.75" customHeight="1"/>
    <row r="1458" ht="18.75" customHeight="1"/>
    <row r="1459" ht="18.75" customHeight="1"/>
    <row r="1460" ht="58.5" customHeight="1"/>
    <row r="1461" ht="18.75" customHeight="1"/>
    <row r="1462" ht="18.75" customHeight="1"/>
    <row r="1463" ht="18.75" customHeight="1"/>
    <row r="1464" ht="18.75" customHeight="1"/>
    <row r="1465" ht="18.75" customHeight="1"/>
    <row r="1466" ht="18.75" customHeight="1"/>
    <row r="1467" ht="18.75" customHeight="1"/>
    <row r="1468" ht="18.75" customHeight="1"/>
    <row r="1469" ht="18.75" customHeight="1"/>
    <row r="1470" ht="18.75" customHeight="1"/>
    <row r="1471" ht="18.75" customHeight="1"/>
    <row r="1472" ht="18.75" customHeight="1"/>
    <row r="1473" ht="58.5" customHeight="1"/>
    <row r="1474" ht="18.75" customHeight="1"/>
    <row r="1475" ht="18.75" customHeight="1"/>
    <row r="1476" ht="18.75" customHeight="1"/>
    <row r="1477" ht="18.75" customHeight="1"/>
    <row r="1478" ht="18.75" customHeight="1"/>
    <row r="1479" ht="18.75" customHeight="1"/>
    <row r="1480" ht="18.75" customHeight="1"/>
    <row r="1481" ht="18.75" customHeight="1"/>
    <row r="1482" ht="18.75" customHeight="1"/>
    <row r="1483" ht="18.75" customHeight="1"/>
    <row r="1484" ht="18.75" customHeight="1"/>
    <row r="1485" ht="18.75" customHeight="1"/>
    <row r="1486" ht="58.5" customHeight="1"/>
    <row r="1487" ht="18.75" customHeight="1"/>
    <row r="1488" ht="18.75" customHeight="1"/>
    <row r="1489" ht="18.75" customHeight="1"/>
    <row r="1490" ht="18.75" customHeight="1"/>
    <row r="1491" ht="18.75" customHeight="1"/>
    <row r="1492" ht="18.75" customHeight="1"/>
    <row r="1493" ht="18.75" customHeight="1"/>
    <row r="1494" ht="18.75" customHeight="1"/>
    <row r="1495" ht="18.75" customHeight="1"/>
    <row r="1496" ht="18.75" customHeight="1"/>
    <row r="1497" ht="18.75" customHeight="1"/>
    <row r="1498" ht="18.75" customHeight="1"/>
    <row r="1499" ht="58.5" customHeight="1"/>
    <row r="1500" ht="18.75" customHeight="1"/>
    <row r="1501" ht="18.75" customHeight="1"/>
    <row r="1502" ht="18.75" customHeight="1"/>
    <row r="1503" ht="18.75" customHeight="1"/>
    <row r="1504" ht="18.75" customHeight="1"/>
    <row r="1505" ht="18.75" customHeight="1"/>
    <row r="1506" ht="18.75" customHeight="1"/>
    <row r="1507" ht="18.75" customHeight="1"/>
    <row r="1508" ht="18.75" customHeight="1"/>
    <row r="1509" ht="18.75" customHeight="1"/>
    <row r="1510" ht="18.75" customHeight="1"/>
    <row r="1511" ht="18.75" customHeight="1"/>
    <row r="1512" ht="58.5" customHeight="1"/>
    <row r="1513" ht="18.75" customHeight="1"/>
    <row r="1514" ht="18.75" customHeight="1"/>
    <row r="1515" ht="18.75" customHeight="1"/>
    <row r="1516" ht="18.75" customHeight="1"/>
    <row r="1517" ht="18.75" customHeight="1"/>
    <row r="1518" ht="18.75" customHeight="1"/>
    <row r="1519" ht="18.75" customHeight="1"/>
    <row r="1520" ht="18.75" customHeight="1"/>
    <row r="1521" ht="18.75" customHeight="1"/>
    <row r="1522" ht="18.75" customHeight="1"/>
    <row r="1523" ht="18.75" customHeight="1"/>
    <row r="1524" ht="18.75" customHeight="1"/>
    <row r="1525" ht="58.5" customHeight="1"/>
    <row r="1526" ht="18.75" customHeight="1"/>
    <row r="1527" ht="18.75" customHeight="1"/>
    <row r="1528" ht="18.75" customHeight="1"/>
    <row r="1529" ht="18.75" customHeight="1"/>
    <row r="1530" ht="18.75" customHeight="1"/>
    <row r="1531" ht="18.75" customHeight="1"/>
    <row r="1532" ht="18.75" customHeight="1"/>
    <row r="1533" ht="18.75" customHeight="1"/>
    <row r="1534" ht="18.75" customHeight="1"/>
    <row r="1535" ht="18.75" customHeight="1"/>
    <row r="1536" ht="18.75" customHeight="1"/>
    <row r="1537" ht="18.75" customHeight="1"/>
    <row r="1538" ht="58.5" customHeight="1"/>
    <row r="1539" ht="18.75" customHeight="1"/>
    <row r="1540" ht="18.75" customHeight="1"/>
    <row r="1541" ht="18.75" customHeight="1"/>
    <row r="1542" ht="18.75" customHeight="1"/>
    <row r="1543" ht="18.75" customHeight="1"/>
    <row r="1544" ht="18.75" customHeight="1"/>
    <row r="1545" ht="18.75" customHeight="1"/>
    <row r="1546" ht="18.75" customHeight="1"/>
    <row r="1547" ht="18.75" customHeight="1"/>
    <row r="1548" ht="18.75" customHeight="1"/>
    <row r="1549" ht="18.75" customHeight="1"/>
    <row r="1550" ht="18.75" customHeight="1"/>
    <row r="1551" ht="58.5" customHeight="1"/>
    <row r="1552" ht="18.75" customHeight="1"/>
    <row r="1553" ht="18.75" customHeight="1"/>
    <row r="1554" ht="18.75" customHeight="1"/>
    <row r="1555" ht="18.75" customHeight="1"/>
    <row r="1556" ht="18.75" customHeight="1"/>
    <row r="1557" ht="18.75" customHeight="1"/>
    <row r="1558" ht="18.75" customHeight="1"/>
    <row r="1559" ht="18.75" customHeight="1"/>
    <row r="1560" ht="18.75" customHeight="1"/>
    <row r="1561" ht="18.75" customHeight="1"/>
    <row r="1562" ht="18.75" customHeight="1"/>
    <row r="1563" ht="18.75" customHeight="1"/>
    <row r="1564" ht="58.5" customHeight="1"/>
    <row r="1565" ht="18.75" customHeight="1"/>
    <row r="1566" ht="18.75" customHeight="1"/>
    <row r="1567" ht="18.75" customHeight="1"/>
    <row r="1568" ht="18.75" customHeight="1"/>
    <row r="1569" ht="18.75" customHeight="1"/>
    <row r="1570" ht="18.75" customHeight="1"/>
    <row r="1571" ht="18.75" customHeight="1"/>
    <row r="1572" ht="18.75" customHeight="1"/>
    <row r="1573" ht="18.75" customHeight="1"/>
    <row r="1574" ht="18.75" customHeight="1"/>
    <row r="1575" ht="18.75" customHeight="1"/>
    <row r="1576" ht="18.75" customHeight="1"/>
    <row r="1577" ht="58.5" customHeight="1"/>
    <row r="1578" ht="18.75" customHeight="1"/>
    <row r="1579" ht="18.75" customHeight="1"/>
    <row r="1580" ht="18.75" customHeight="1"/>
    <row r="1581" ht="18.75" customHeight="1"/>
    <row r="1582" ht="18.75" customHeight="1"/>
    <row r="1583" ht="18.75" customHeight="1"/>
    <row r="1584" ht="18.75" customHeight="1"/>
    <row r="1585" ht="18.75" customHeight="1"/>
    <row r="1586" ht="18.75" customHeight="1"/>
    <row r="1587" ht="18.75" customHeight="1"/>
    <row r="1588" ht="18.75" customHeight="1"/>
    <row r="1589" ht="18.75" customHeight="1"/>
    <row r="1590" ht="58.5" customHeight="1"/>
    <row r="1591" ht="18.75" customHeight="1"/>
    <row r="1592" ht="18.75" customHeight="1"/>
    <row r="1593" ht="18.75" customHeight="1"/>
    <row r="1594" ht="18.75" customHeight="1"/>
    <row r="1595" ht="18.75" customHeight="1"/>
    <row r="1596" ht="18.75" customHeight="1"/>
    <row r="1597" ht="18.75" customHeight="1"/>
    <row r="1598" ht="18.75" customHeight="1"/>
    <row r="1599" ht="18.75" customHeight="1"/>
    <row r="1600" ht="18.75" customHeight="1"/>
    <row r="1601" ht="18.75" customHeight="1"/>
    <row r="1602" ht="18.75" customHeight="1"/>
    <row r="1603" ht="58.5" customHeight="1"/>
    <row r="1604" ht="18.75" customHeight="1"/>
    <row r="1605" ht="18.75" customHeight="1"/>
    <row r="1606" ht="18.75" customHeight="1"/>
    <row r="1607" ht="18.75" customHeight="1"/>
    <row r="1608" ht="18.75" customHeight="1"/>
    <row r="1609" ht="18.75" customHeight="1"/>
    <row r="1610" ht="18.75" customHeight="1"/>
    <row r="1611" ht="18.75" customHeight="1"/>
    <row r="1612" ht="18.75" customHeight="1"/>
    <row r="1613" ht="18.75" customHeight="1"/>
    <row r="1614" ht="18.75" customHeight="1"/>
    <row r="1615" ht="18.75" customHeight="1"/>
    <row r="1616" ht="58.5" customHeight="1"/>
    <row r="1617" ht="18.75" customHeight="1"/>
    <row r="1618" ht="18.75" customHeight="1"/>
    <row r="1619" ht="18.75" customHeight="1"/>
    <row r="1620" ht="18.75" customHeight="1"/>
    <row r="1621" ht="18.75" customHeight="1"/>
    <row r="1622" ht="18.75" customHeight="1"/>
    <row r="1623" ht="18.75" customHeight="1"/>
    <row r="1624" ht="18.75" customHeight="1"/>
    <row r="1625" ht="18.75" customHeight="1"/>
    <row r="1626" ht="18.75" customHeight="1"/>
    <row r="1627" ht="18.75" customHeight="1"/>
    <row r="1628" ht="18.75" customHeight="1"/>
    <row r="1629" ht="58.5" customHeight="1"/>
    <row r="1630" ht="18.75" customHeight="1"/>
    <row r="1631" ht="18.75" customHeight="1"/>
    <row r="1632" ht="18.75" customHeight="1"/>
    <row r="1633" ht="18.75" customHeight="1"/>
    <row r="1634" ht="18.75" customHeight="1"/>
    <row r="1635" ht="18.75" customHeight="1"/>
    <row r="1636" ht="18.75" customHeight="1"/>
    <row r="1637" ht="18.75" customHeight="1"/>
    <row r="1638" ht="18.75" customHeight="1"/>
    <row r="1639" ht="18.75" customHeight="1"/>
    <row r="1640" ht="18.75" customHeight="1"/>
    <row r="1641" ht="18.75" customHeight="1"/>
    <row r="1642" ht="58.5" customHeight="1"/>
    <row r="1643" ht="18.75" customHeight="1"/>
    <row r="1644" ht="18.75" customHeight="1"/>
    <row r="1645" ht="18.75" customHeight="1"/>
    <row r="1646" ht="18.75" customHeight="1"/>
    <row r="1647" ht="18.75" customHeight="1"/>
    <row r="1648" ht="18.75" customHeight="1"/>
    <row r="1649" ht="18.75" customHeight="1"/>
    <row r="1650" ht="18.75" customHeight="1"/>
    <row r="1651" ht="18.75" customHeight="1"/>
    <row r="1652" ht="18.75" customHeight="1"/>
    <row r="1653" ht="18.75" customHeight="1"/>
    <row r="1654" ht="18.75" customHeight="1"/>
    <row r="1655" ht="58.5" customHeight="1"/>
    <row r="1656" ht="18.75" customHeight="1"/>
    <row r="1657" ht="18.75" customHeight="1"/>
    <row r="1658" ht="18.75" customHeight="1"/>
    <row r="1659" ht="18.75" customHeight="1"/>
    <row r="1660" ht="18.75" customHeight="1"/>
    <row r="1661" ht="18.75" customHeight="1"/>
    <row r="1662" ht="18.75" customHeight="1"/>
    <row r="1663" ht="18.75" customHeight="1"/>
    <row r="1664" ht="18.75" customHeight="1"/>
    <row r="1665" ht="18.75" customHeight="1"/>
    <row r="1666" ht="18.75" customHeight="1"/>
    <row r="1667" ht="18.75" customHeight="1"/>
    <row r="1668" ht="58.5" customHeight="1"/>
    <row r="1669" ht="18.75" customHeight="1"/>
    <row r="1670" ht="18.75" customHeight="1"/>
    <row r="1671" ht="18.75" customHeight="1"/>
    <row r="1672" ht="18.75" customHeight="1"/>
    <row r="1673" ht="18.75" customHeight="1"/>
    <row r="1674" ht="18.75" customHeight="1"/>
    <row r="1675" ht="18.75" customHeight="1"/>
    <row r="1676" ht="18.75" customHeight="1"/>
    <row r="1677" ht="18.75" customHeight="1"/>
    <row r="1678" ht="18.75" customHeight="1"/>
    <row r="1679" ht="18.75" customHeight="1"/>
    <row r="1680" ht="18.75" customHeight="1"/>
    <row r="1681" ht="58.5" customHeight="1"/>
    <row r="1682" ht="18.75" customHeight="1"/>
    <row r="1683" ht="18.75" customHeight="1"/>
    <row r="1684" ht="18.75" customHeight="1"/>
    <row r="1685" ht="18.75" customHeight="1"/>
    <row r="1686" ht="18.75" customHeight="1"/>
    <row r="1687" ht="18.75" customHeight="1"/>
    <row r="1688" ht="18.75" customHeight="1"/>
    <row r="1689" ht="18.75" customHeight="1"/>
    <row r="1690" ht="18.75" customHeight="1"/>
    <row r="1691" ht="18.75" customHeight="1"/>
    <row r="1692" ht="18.75" customHeight="1"/>
    <row r="1693" ht="18.75" customHeight="1"/>
    <row r="1694" ht="58.5" customHeight="1"/>
    <row r="1695" ht="18.75" customHeight="1"/>
    <row r="1696" ht="18.75" customHeight="1"/>
    <row r="1697" ht="18.75" customHeight="1"/>
    <row r="1698" ht="18.75" customHeight="1"/>
    <row r="1699" ht="18.75" customHeight="1"/>
    <row r="1700" ht="18.75" customHeight="1"/>
    <row r="1701" ht="18.75" customHeight="1"/>
    <row r="1702" ht="18.75" customHeight="1"/>
    <row r="1703" ht="18.75" customHeight="1"/>
    <row r="1704" ht="18.75" customHeight="1"/>
    <row r="1705" ht="18.75" customHeight="1"/>
    <row r="1706" ht="18.75" customHeight="1"/>
    <row r="1707" ht="58.5" customHeight="1"/>
    <row r="1708" ht="18.75" customHeight="1"/>
    <row r="1709" ht="18.75" customHeight="1"/>
    <row r="1710" ht="18.75" customHeight="1"/>
    <row r="1711" ht="18.75" customHeight="1"/>
    <row r="1712" ht="18.75" customHeight="1"/>
    <row r="1713" ht="18.75" customHeight="1"/>
    <row r="1714" ht="18.75" customHeight="1"/>
    <row r="1715" ht="18.75" customHeight="1"/>
    <row r="1716" ht="18.75" customHeight="1"/>
    <row r="1717" ht="18.75" customHeight="1"/>
    <row r="1718" ht="18.75" customHeight="1"/>
    <row r="1719" ht="18.75" customHeight="1"/>
    <row r="1720" ht="58.5" customHeight="1"/>
    <row r="1721" ht="18.75" customHeight="1"/>
    <row r="1722" ht="18.75" customHeight="1"/>
    <row r="1723" ht="18.75" customHeight="1"/>
    <row r="1724" ht="18.75" customHeight="1"/>
    <row r="1725" ht="18.75" customHeight="1"/>
    <row r="1726" ht="18.75" customHeight="1"/>
    <row r="1727" ht="18.75" customHeight="1"/>
    <row r="1728" ht="18.75" customHeight="1"/>
    <row r="1729" ht="18.75" customHeight="1"/>
    <row r="1730" ht="18.75" customHeight="1"/>
    <row r="1731" ht="18.75" customHeight="1"/>
    <row r="1732" ht="18.75" customHeight="1"/>
    <row r="1733" ht="58.5" customHeight="1"/>
    <row r="1734" ht="18.75" customHeight="1"/>
    <row r="1735" ht="18.75" customHeight="1"/>
    <row r="1736" ht="18.75" customHeight="1"/>
    <row r="1737" ht="18.75" customHeight="1"/>
    <row r="1738" ht="18.75" customHeight="1"/>
    <row r="1739" ht="18.75" customHeight="1"/>
    <row r="1740" ht="18.75" customHeight="1"/>
    <row r="1741" ht="18.75" customHeight="1"/>
    <row r="1742" ht="18.75" customHeight="1"/>
    <row r="1743" ht="18.75" customHeight="1"/>
    <row r="1744" ht="18.75" customHeight="1"/>
    <row r="1745" ht="18.75" customHeight="1"/>
    <row r="1746" ht="58.5" customHeight="1"/>
    <row r="1747" ht="18.75" customHeight="1"/>
    <row r="1748" ht="18.75" customHeight="1"/>
    <row r="1749" ht="18.75" customHeight="1"/>
    <row r="1750" ht="18.75" customHeight="1"/>
    <row r="1751" ht="18.75" customHeight="1"/>
    <row r="1752" ht="18.75" customHeight="1"/>
    <row r="1753" ht="18.75" customHeight="1"/>
    <row r="1754" ht="18.75" customHeight="1"/>
    <row r="1755" ht="18.75" customHeight="1"/>
    <row r="1756" ht="18.75" customHeight="1"/>
    <row r="1757" ht="18.75" customHeight="1"/>
    <row r="1758" ht="18.75" customHeight="1"/>
    <row r="1759" ht="58.5" customHeight="1"/>
    <row r="1760" ht="18.75" customHeight="1"/>
    <row r="1761" ht="18.75" customHeight="1"/>
    <row r="1762" ht="18.75" customHeight="1"/>
    <row r="1763" ht="18.75" customHeight="1"/>
    <row r="1764" ht="18.75" customHeight="1"/>
    <row r="1765" ht="18.75" customHeight="1"/>
    <row r="1766" ht="18.75" customHeight="1"/>
    <row r="1767" ht="18.75" customHeight="1"/>
    <row r="1768" ht="18.75" customHeight="1"/>
    <row r="1769" ht="18.75" customHeight="1"/>
    <row r="1770" ht="18.75" customHeight="1"/>
    <row r="1771" ht="18.75" customHeight="1"/>
    <row r="1772" ht="58.5" customHeight="1"/>
    <row r="1773" ht="18.75" customHeight="1"/>
    <row r="1774" ht="18.75" customHeight="1"/>
    <row r="1775" ht="18.75" customHeight="1"/>
    <row r="1776" ht="18.75" customHeight="1"/>
    <row r="1777" ht="18.75" customHeight="1"/>
    <row r="1778" ht="18.75" customHeight="1"/>
    <row r="1779" ht="18.75" customHeight="1"/>
    <row r="1780" ht="18.75" customHeight="1"/>
    <row r="1781" ht="18.75" customHeight="1"/>
    <row r="1782" ht="18.75" customHeight="1"/>
    <row r="1783" ht="18.75" customHeight="1"/>
    <row r="1784" ht="18.75" customHeight="1"/>
    <row r="1785" ht="58.5" customHeight="1"/>
    <row r="1786" ht="18.75" customHeight="1"/>
    <row r="1787" ht="18.75" customHeight="1"/>
    <row r="1788" ht="18.75" customHeight="1"/>
    <row r="1789" ht="18.75" customHeight="1"/>
    <row r="1790" ht="18.75" customHeight="1"/>
    <row r="1791" ht="18.75" customHeight="1"/>
    <row r="1792" ht="18.75" customHeight="1"/>
    <row r="1793" ht="18.75" customHeight="1"/>
    <row r="1794" ht="18.75" customHeight="1"/>
    <row r="1795" ht="18.75" customHeight="1"/>
    <row r="1796" ht="18.75" customHeight="1"/>
    <row r="1797" ht="18.75" customHeight="1"/>
    <row r="1798" ht="58.5" customHeight="1"/>
    <row r="1799" ht="18.75" customHeight="1"/>
    <row r="1800" ht="18.75" customHeight="1"/>
    <row r="1801" ht="18.75" customHeight="1"/>
    <row r="1802" ht="18.75" customHeight="1"/>
    <row r="1803" ht="18.75" customHeight="1"/>
    <row r="1804" ht="18.75" customHeight="1"/>
    <row r="1805" ht="18.75" customHeight="1"/>
    <row r="1806" ht="18.75" customHeight="1"/>
    <row r="1807" ht="18.75" customHeight="1"/>
    <row r="1808" ht="18.75" customHeight="1"/>
    <row r="1809" ht="18.75" customHeight="1"/>
    <row r="1810" ht="18.75" customHeight="1"/>
    <row r="1811" ht="58.5" customHeight="1"/>
    <row r="1812" ht="18.75" customHeight="1"/>
    <row r="1813" ht="18.75" customHeight="1"/>
    <row r="1814" ht="18.75" customHeight="1"/>
    <row r="1815" ht="18.75" customHeight="1"/>
    <row r="1816" ht="18.75" customHeight="1"/>
    <row r="1817" ht="18.75" customHeight="1"/>
    <row r="1818" ht="18.75" customHeight="1"/>
    <row r="1819" ht="18.75" customHeight="1"/>
    <row r="1820" ht="18.75" customHeight="1"/>
    <row r="1821" ht="18.75" customHeight="1"/>
    <row r="1822" ht="18.75" customHeight="1"/>
    <row r="1823" ht="18.75" customHeight="1"/>
    <row r="1824" ht="58.5" customHeight="1"/>
    <row r="1825" ht="18.75" customHeight="1"/>
    <row r="1826" ht="18.75" customHeight="1"/>
    <row r="1827" ht="18.75" customHeight="1"/>
    <row r="1828" ht="18.75" customHeight="1"/>
    <row r="1829" ht="18.75" customHeight="1"/>
    <row r="1830" ht="18.75" customHeight="1"/>
    <row r="1831" ht="18.75" customHeight="1"/>
    <row r="1832" ht="18.75" customHeight="1"/>
    <row r="1833" ht="18.75" customHeight="1"/>
    <row r="1834" ht="18.75" customHeight="1"/>
    <row r="1835" ht="18.75" customHeight="1"/>
    <row r="1836" ht="18.75" customHeight="1"/>
    <row r="1837" ht="58.5" customHeight="1"/>
    <row r="1838" ht="18.75" customHeight="1"/>
    <row r="1839" ht="18.75" customHeight="1"/>
    <row r="1840" ht="18.75" customHeight="1"/>
    <row r="1841" ht="18.75" customHeight="1"/>
    <row r="1842" ht="18.75" customHeight="1"/>
    <row r="1843" ht="18.75" customHeight="1"/>
    <row r="1844" ht="18.75" customHeight="1"/>
    <row r="1845" ht="18.75" customHeight="1"/>
    <row r="1846" ht="18.75" customHeight="1"/>
    <row r="1847" ht="18.75" customHeight="1"/>
    <row r="1848" ht="18.75" customHeight="1"/>
    <row r="1849" ht="18.75" customHeight="1"/>
    <row r="1850" ht="58.5" customHeight="1"/>
    <row r="1851" ht="18.75" customHeight="1"/>
    <row r="1852" ht="18.75" customHeight="1"/>
    <row r="1853" ht="18.75" customHeight="1"/>
    <row r="1854" ht="18.75" customHeight="1"/>
    <row r="1855" ht="18.75" customHeight="1"/>
    <row r="1856" ht="18.75" customHeight="1"/>
    <row r="1857" ht="18.75" customHeight="1"/>
    <row r="1858" ht="18.75" customHeight="1"/>
    <row r="1859" ht="18.75" customHeight="1"/>
    <row r="1860" ht="18.75" customHeight="1"/>
    <row r="1861" ht="18.75" customHeight="1"/>
    <row r="1862" ht="18.75" customHeight="1"/>
    <row r="1863" ht="58.5" customHeight="1"/>
    <row r="1864" ht="18.75" customHeight="1"/>
    <row r="1865" ht="18.75" customHeight="1"/>
    <row r="1866" ht="18.75" customHeight="1"/>
    <row r="1867" ht="18.75" customHeight="1"/>
    <row r="1868" ht="18.75" customHeight="1"/>
    <row r="1869" ht="18.75" customHeight="1"/>
    <row r="1870" ht="18.75" customHeight="1"/>
    <row r="1871" ht="18.75" customHeight="1"/>
    <row r="1872" ht="18.75" customHeight="1"/>
    <row r="1873" ht="18.75" customHeight="1"/>
    <row r="1874" ht="18.75" customHeight="1"/>
    <row r="1875" ht="18.75" customHeight="1"/>
    <row r="1876" ht="58.5" customHeight="1"/>
    <row r="1877" ht="18.75" customHeight="1"/>
    <row r="1878" ht="18.75" customHeight="1"/>
    <row r="1879" ht="18.75" customHeight="1"/>
    <row r="1880" ht="18.75" customHeight="1"/>
    <row r="1881" ht="18.75" customHeight="1"/>
    <row r="1882" ht="18.75" customHeight="1"/>
    <row r="1883" ht="18.75" customHeight="1"/>
    <row r="1884" ht="18.75" customHeight="1"/>
    <row r="1885" ht="18.75" customHeight="1"/>
    <row r="1886" ht="18.75" customHeight="1"/>
    <row r="1887" ht="18.75" customHeight="1"/>
    <row r="1888" ht="18.75" customHeight="1"/>
    <row r="1889" ht="58.5" customHeight="1"/>
    <row r="1890" ht="18.75" customHeight="1"/>
    <row r="1891" ht="18.75" customHeight="1"/>
    <row r="1892" ht="18.75" customHeight="1"/>
    <row r="1893" ht="18.75" customHeight="1"/>
    <row r="1894" ht="18.75" customHeight="1"/>
    <row r="1895" ht="18.75" customHeight="1"/>
    <row r="1896" ht="18.75" customHeight="1"/>
    <row r="1897" ht="18.75" customHeight="1"/>
    <row r="1898" ht="18.75" customHeight="1"/>
    <row r="1899" ht="18.75" customHeight="1"/>
    <row r="1900" ht="18.75" customHeight="1"/>
    <row r="1901" ht="18.75" customHeight="1"/>
    <row r="1902" ht="58.5" customHeight="1"/>
    <row r="1903" ht="18.75" customHeight="1"/>
    <row r="1904" ht="18.75" customHeight="1"/>
    <row r="1905" ht="18.75" customHeight="1"/>
    <row r="1906" ht="18.75" customHeight="1"/>
    <row r="1907" ht="18.75" customHeight="1"/>
    <row r="1908" ht="18.75" customHeight="1"/>
    <row r="1909" ht="18.75" customHeight="1"/>
    <row r="1910" ht="18.75" customHeight="1"/>
    <row r="1911" ht="18.75" customHeight="1"/>
    <row r="1912" ht="18.75" customHeight="1"/>
    <row r="1913" ht="18.75" customHeight="1"/>
    <row r="1914" ht="18.75" customHeight="1"/>
    <row r="1915" ht="58.5" customHeight="1"/>
    <row r="1916" ht="18.75" customHeight="1"/>
    <row r="1917" ht="18.75" customHeight="1"/>
    <row r="1918" ht="18.75" customHeight="1"/>
    <row r="1919" ht="18.75" customHeight="1"/>
    <row r="1920" ht="18.75" customHeight="1"/>
    <row r="1921" ht="18.75" customHeight="1"/>
    <row r="1922" ht="18.75" customHeight="1"/>
    <row r="1923" ht="18.75" customHeight="1"/>
    <row r="1924" ht="18.75" customHeight="1"/>
    <row r="1925" ht="18.75" customHeight="1"/>
    <row r="1926" ht="18.75" customHeight="1"/>
    <row r="1927" ht="18.75" customHeight="1"/>
    <row r="1928" ht="58.5" customHeight="1"/>
    <row r="1929" ht="18.75" customHeight="1"/>
    <row r="1930" ht="18.75" customHeight="1"/>
    <row r="1931" ht="18.75" customHeight="1"/>
    <row r="1932" ht="18.75" customHeight="1"/>
    <row r="1933" ht="18.75" customHeight="1"/>
    <row r="1934" ht="18.75" customHeight="1"/>
    <row r="1935" ht="18.75" customHeight="1"/>
    <row r="1936" ht="18.75" customHeight="1"/>
    <row r="1937" ht="18.75" customHeight="1"/>
    <row r="1938" ht="18.75" customHeight="1"/>
    <row r="1939" ht="18.75" customHeight="1"/>
    <row r="1940" ht="18.75" customHeight="1"/>
    <row r="1941" ht="58.5" customHeight="1"/>
    <row r="1942" ht="18.75" customHeight="1"/>
    <row r="1943" ht="18.75" customHeight="1"/>
    <row r="1944" ht="18.75" customHeight="1"/>
    <row r="1945" ht="18.75" customHeight="1"/>
    <row r="1946" ht="18.75" customHeight="1"/>
    <row r="1947" ht="18.75" customHeight="1"/>
    <row r="1948" ht="18.75" customHeight="1"/>
    <row r="1949" ht="18.75" customHeight="1"/>
    <row r="1950" ht="18.75" customHeight="1"/>
    <row r="1951" ht="18.75" customHeight="1"/>
    <row r="1952" ht="18.75" customHeight="1"/>
    <row r="1953" ht="18.75" customHeight="1"/>
    <row r="1954" ht="58.5" customHeight="1"/>
    <row r="1955" ht="18.75" customHeight="1"/>
    <row r="1956" ht="18.75" customHeight="1"/>
    <row r="1957" ht="18.75" customHeight="1"/>
    <row r="1958" ht="18.75" customHeight="1"/>
    <row r="1959" ht="18.75" customHeight="1"/>
    <row r="1960" ht="18.75" customHeight="1"/>
    <row r="1961" ht="18.75" customHeight="1"/>
    <row r="1962" ht="18.75" customHeight="1"/>
    <row r="1963" ht="18.75" customHeight="1"/>
    <row r="1964" ht="18.75" customHeight="1"/>
    <row r="1965" ht="18.75" customHeight="1"/>
    <row r="1966" ht="18.75" customHeight="1"/>
    <row r="1967" ht="58.5" customHeight="1"/>
    <row r="1968" ht="18.75" customHeight="1"/>
    <row r="1969" ht="18.75" customHeight="1"/>
    <row r="1970" ht="18.75" customHeight="1"/>
    <row r="1971" ht="18.75" customHeight="1"/>
    <row r="1972" ht="18.75" customHeight="1"/>
    <row r="1973" ht="18.75" customHeight="1"/>
    <row r="1974" ht="18.75" customHeight="1"/>
    <row r="1975" ht="18.75" customHeight="1"/>
    <row r="1976" ht="18.75" customHeight="1"/>
    <row r="1977" ht="18.75" customHeight="1"/>
    <row r="1978" ht="18.75" customHeight="1"/>
    <row r="1979" ht="18.75" customHeight="1"/>
    <row r="1980" ht="58.5" customHeight="1"/>
    <row r="1981" ht="18.75" customHeight="1"/>
    <row r="1982" ht="18.75" customHeight="1"/>
    <row r="1983" ht="18.75" customHeight="1"/>
    <row r="1984" ht="18.75" customHeight="1"/>
    <row r="1985" ht="18.75" customHeight="1"/>
    <row r="1986" ht="18.75" customHeight="1"/>
    <row r="1987" ht="18.75" customHeight="1"/>
    <row r="1988" ht="18.75" customHeight="1"/>
    <row r="1989" ht="18.75" customHeight="1"/>
    <row r="1990" ht="18.75" customHeight="1"/>
    <row r="1991" ht="18.75" customHeight="1"/>
    <row r="1992" ht="18.75" customHeight="1"/>
    <row r="1993" ht="58.5" customHeight="1"/>
    <row r="1994" ht="18.75" customHeight="1"/>
    <row r="1995" ht="18.75" customHeight="1"/>
    <row r="1996" ht="18.75" customHeight="1"/>
    <row r="1997" ht="18.75" customHeight="1"/>
    <row r="1998" ht="18.75" customHeight="1"/>
    <row r="1999" ht="18.75" customHeight="1"/>
    <row r="2000" ht="18.75" customHeight="1"/>
    <row r="2001" ht="18.75" customHeight="1"/>
    <row r="2002" ht="18.75" customHeight="1"/>
    <row r="2003" ht="18.75" customHeight="1"/>
    <row r="2004" ht="18.75" customHeight="1"/>
    <row r="2005" ht="18.75" customHeight="1"/>
    <row r="2006" ht="58.5" customHeight="1"/>
    <row r="2007" ht="18.75" customHeight="1"/>
    <row r="2008" ht="18.75" customHeight="1"/>
    <row r="2009" ht="18.75" customHeight="1"/>
    <row r="2010" ht="18.75" customHeight="1"/>
    <row r="2011" ht="18.75" customHeight="1"/>
    <row r="2012" ht="18.75" customHeight="1"/>
    <row r="2013" ht="18.75" customHeight="1"/>
    <row r="2014" ht="18.75" customHeight="1"/>
    <row r="2015" ht="18.75" customHeight="1"/>
    <row r="2016" ht="18.75" customHeight="1"/>
    <row r="2017" ht="18.75" customHeight="1"/>
    <row r="2018" ht="18.75" customHeight="1"/>
    <row r="2019" ht="58.5" customHeight="1"/>
    <row r="2020" ht="18.75" customHeight="1"/>
    <row r="2021" ht="18.75" customHeight="1"/>
    <row r="2022" ht="18.75" customHeight="1"/>
    <row r="2023" ht="18.75" customHeight="1"/>
    <row r="2024" ht="18.75" customHeight="1"/>
    <row r="2025" ht="18.75" customHeight="1"/>
    <row r="2026" ht="18.75" customHeight="1"/>
    <row r="2027" ht="18.75" customHeight="1"/>
    <row r="2028" ht="18.75" customHeight="1"/>
    <row r="2029" ht="18.75" customHeight="1"/>
    <row r="2030" ht="18.75" customHeight="1"/>
    <row r="2031" ht="18.75" customHeight="1"/>
    <row r="2032" ht="58.5" customHeight="1"/>
    <row r="2033" ht="18.75" customHeight="1"/>
    <row r="2034" ht="18.75" customHeight="1"/>
    <row r="2035" ht="18.75" customHeight="1"/>
    <row r="2036" ht="18.75" customHeight="1"/>
    <row r="2037" ht="18.75" customHeight="1"/>
    <row r="2038" ht="18.75" customHeight="1"/>
    <row r="2039" ht="18.75" customHeight="1"/>
    <row r="2040" ht="18.75" customHeight="1"/>
    <row r="2041" ht="18.75" customHeight="1"/>
    <row r="2042" ht="18.75" customHeight="1"/>
    <row r="2043" ht="18.75" customHeight="1"/>
    <row r="2044" ht="18.75" customHeight="1"/>
    <row r="2045" ht="58.5" customHeight="1"/>
    <row r="2046" ht="18.75" customHeight="1"/>
    <row r="2047" ht="18.75" customHeight="1"/>
    <row r="2048" ht="18.75" customHeight="1"/>
    <row r="2049" ht="18.75" customHeight="1"/>
    <row r="2050" ht="18.75" customHeight="1"/>
    <row r="2051" ht="18.75" customHeight="1"/>
    <row r="2052" ht="18.75" customHeight="1"/>
    <row r="2053" ht="18.75" customHeight="1"/>
    <row r="2054" ht="18.75" customHeight="1"/>
    <row r="2055" ht="18.75" customHeight="1"/>
    <row r="2056" ht="18.75" customHeight="1"/>
    <row r="2057" ht="18.75" customHeight="1"/>
    <row r="2058" ht="58.5" customHeight="1"/>
    <row r="2059" ht="18.75" customHeight="1"/>
    <row r="2060" ht="18.75" customHeight="1"/>
    <row r="2061" ht="18.75" customHeight="1"/>
    <row r="2062" ht="18.75" customHeight="1"/>
    <row r="2063" ht="18.75" customHeight="1"/>
    <row r="2064" ht="18.75" customHeight="1"/>
    <row r="2065" ht="18.75" customHeight="1"/>
    <row r="2066" ht="18.75" customHeight="1"/>
    <row r="2067" ht="18.75" customHeight="1"/>
    <row r="2068" ht="18.75" customHeight="1"/>
    <row r="2069" ht="18.75" customHeight="1"/>
    <row r="2070" ht="18.75" customHeight="1"/>
    <row r="2071" ht="58.5" customHeight="1"/>
    <row r="2072" ht="18.75" customHeight="1"/>
    <row r="2073" ht="18.75" customHeight="1"/>
    <row r="2074" ht="18.75" customHeight="1"/>
    <row r="2075" ht="18.75" customHeight="1"/>
    <row r="2076" ht="18.75" customHeight="1"/>
    <row r="2077" ht="18.75" customHeight="1"/>
    <row r="2078" ht="18.75" customHeight="1"/>
    <row r="2079" ht="18.75" customHeight="1"/>
    <row r="2080" ht="18.75" customHeight="1"/>
    <row r="2081" ht="18.75" customHeight="1"/>
    <row r="2082" ht="18.75" customHeight="1"/>
    <row r="2083" ht="18.75" customHeight="1"/>
    <row r="2084" ht="58.5" customHeight="1"/>
    <row r="2085" ht="18.75" customHeight="1"/>
    <row r="2086" ht="18.75" customHeight="1"/>
    <row r="2087" ht="18.75" customHeight="1"/>
    <row r="2088" ht="18.75" customHeight="1"/>
    <row r="2089" ht="18.75" customHeight="1"/>
    <row r="2090" ht="18.75" customHeight="1"/>
    <row r="2091" ht="18.75" customHeight="1"/>
    <row r="2092" ht="18.75" customHeight="1"/>
    <row r="2093" ht="18.75" customHeight="1"/>
    <row r="2094" ht="18.75" customHeight="1"/>
    <row r="2095" ht="18.75" customHeight="1"/>
    <row r="2096" ht="18.75" customHeight="1"/>
    <row r="2097" ht="58.5" customHeight="1"/>
    <row r="2098" ht="18.75" customHeight="1"/>
    <row r="2099" ht="18.75" customHeight="1"/>
    <row r="2100" ht="18.75" customHeight="1"/>
    <row r="2101" ht="18.75" customHeight="1"/>
    <row r="2102" ht="18.75" customHeight="1"/>
    <row r="2103" ht="18.75" customHeight="1"/>
    <row r="2104" ht="18.75" customHeight="1"/>
    <row r="2105" ht="18.75" customHeight="1"/>
    <row r="2106" ht="18.75" customHeight="1"/>
    <row r="2107" ht="18.75" customHeight="1"/>
    <row r="2108" ht="18.75" customHeight="1"/>
    <row r="2109" ht="18.75" customHeight="1"/>
    <row r="2110" ht="58.5" customHeight="1"/>
    <row r="2111" ht="18.75" customHeight="1"/>
    <row r="2112" ht="18.75" customHeight="1"/>
    <row r="2113" ht="18.75" customHeight="1"/>
    <row r="2114" ht="18.75" customHeight="1"/>
    <row r="2115" ht="18.75" customHeight="1"/>
    <row r="2116" ht="18.75" customHeight="1"/>
    <row r="2117" ht="18.75" customHeight="1"/>
    <row r="2118" ht="18.75" customHeight="1"/>
    <row r="2119" ht="18.75" customHeight="1"/>
    <row r="2120" ht="18.75" customHeight="1"/>
    <row r="2121" ht="18.75" customHeight="1"/>
    <row r="2122" ht="18.75" customHeight="1"/>
    <row r="2123" ht="58.5" customHeight="1"/>
    <row r="2124" ht="18.75" customHeight="1"/>
    <row r="2125" ht="18.75" customHeight="1"/>
    <row r="2126" ht="18.75" customHeight="1"/>
    <row r="2127" ht="18.75" customHeight="1"/>
    <row r="2128" ht="18.75" customHeight="1"/>
    <row r="2129" ht="18.75" customHeight="1"/>
    <row r="2130" ht="18.75" customHeight="1"/>
    <row r="2131" ht="18.75" customHeight="1"/>
    <row r="2132" ht="18.75" customHeight="1"/>
    <row r="2133" ht="18.75" customHeight="1"/>
    <row r="2134" ht="18.75" customHeight="1"/>
    <row r="2135" ht="18.75" customHeight="1"/>
    <row r="2136" ht="58.5" customHeight="1"/>
    <row r="2137" ht="18.75" customHeight="1"/>
    <row r="2138" ht="18.75" customHeight="1"/>
    <row r="2139" ht="18.75" customHeight="1"/>
    <row r="2140" ht="18.75" customHeight="1"/>
    <row r="2141" ht="18.75" customHeight="1"/>
    <row r="2142" ht="18.75" customHeight="1"/>
    <row r="2143" ht="18.75" customHeight="1"/>
    <row r="2144" ht="18.75" customHeight="1"/>
    <row r="2145" ht="18.75" customHeight="1"/>
    <row r="2146" ht="18.75" customHeight="1"/>
    <row r="2147" ht="18.75" customHeight="1"/>
    <row r="2148" ht="18.75" customHeight="1"/>
    <row r="2149" ht="58.5" customHeight="1"/>
    <row r="2150" ht="18.75" customHeight="1"/>
    <row r="2151" ht="18.75" customHeight="1"/>
    <row r="2152" ht="18.75" customHeight="1"/>
    <row r="2153" ht="18.75" customHeight="1"/>
    <row r="2154" ht="18.75" customHeight="1"/>
    <row r="2155" ht="18.75" customHeight="1"/>
    <row r="2156" ht="18.75" customHeight="1"/>
    <row r="2157" ht="18.75" customHeight="1"/>
    <row r="2158" ht="18.75" customHeight="1"/>
    <row r="2159" ht="18.75" customHeight="1"/>
    <row r="2160" ht="18.75" customHeight="1"/>
    <row r="2161" ht="18.75" customHeight="1"/>
    <row r="2162" ht="58.5" customHeight="1"/>
    <row r="2163" ht="18.75" customHeight="1"/>
    <row r="2164" ht="18.75" customHeight="1"/>
    <row r="2165" ht="18.75" customHeight="1"/>
    <row r="2166" ht="18.75" customHeight="1"/>
    <row r="2167" ht="18.75" customHeight="1"/>
    <row r="2168" ht="18.75" customHeight="1"/>
    <row r="2169" ht="18.75" customHeight="1"/>
    <row r="2170" ht="18.75" customHeight="1"/>
    <row r="2171" ht="18.75" customHeight="1"/>
    <row r="2172" ht="18.75" customHeight="1"/>
    <row r="2173" ht="18.75" customHeight="1"/>
    <row r="2174" ht="18.75" customHeight="1"/>
    <row r="2175" ht="58.5" customHeight="1"/>
    <row r="2176" ht="18.75" customHeight="1"/>
    <row r="2177" ht="18.75" customHeight="1"/>
    <row r="2178" ht="18.75" customHeight="1"/>
    <row r="2179" ht="18.75" customHeight="1"/>
    <row r="2180" ht="18.75" customHeight="1"/>
    <row r="2181" ht="18.75" customHeight="1"/>
    <row r="2182" ht="18.75" customHeight="1"/>
    <row r="2183" ht="18.75" customHeight="1"/>
    <row r="2184" ht="18.75" customHeight="1"/>
    <row r="2185" ht="18.75" customHeight="1"/>
    <row r="2186" ht="18.75" customHeight="1"/>
    <row r="2187" ht="18.75" customHeight="1"/>
    <row r="2188" ht="58.5" customHeight="1"/>
    <row r="2189" ht="18.75" customHeight="1"/>
    <row r="2190" ht="18.75" customHeight="1"/>
    <row r="2191" ht="18.75" customHeight="1"/>
    <row r="2192" ht="18.75" customHeight="1"/>
    <row r="2193" ht="18.75" customHeight="1"/>
    <row r="2194" ht="18.75" customHeight="1"/>
    <row r="2195" ht="18.75" customHeight="1"/>
    <row r="2196" ht="18.75" customHeight="1"/>
    <row r="2197" ht="18.75" customHeight="1"/>
    <row r="2198" ht="18.75" customHeight="1"/>
    <row r="2199" ht="18.75" customHeight="1"/>
    <row r="2200" ht="18.75" customHeight="1"/>
    <row r="2201" ht="58.5" customHeight="1"/>
    <row r="2202" ht="18.75" customHeight="1"/>
    <row r="2203" ht="18.75" customHeight="1"/>
    <row r="2204" ht="18.75" customHeight="1"/>
    <row r="2205" ht="18.75" customHeight="1"/>
    <row r="2206" ht="18.75" customHeight="1"/>
    <row r="2207" ht="18.75" customHeight="1"/>
    <row r="2208" ht="18.75" customHeight="1"/>
    <row r="2209" ht="18.75" customHeight="1"/>
    <row r="2210" ht="18.75" customHeight="1"/>
    <row r="2211" ht="18.75" customHeight="1"/>
    <row r="2212" ht="18.75" customHeight="1"/>
    <row r="2213" ht="18.75" customHeight="1"/>
    <row r="2214" ht="58.5" customHeight="1"/>
    <row r="2215" ht="18.75" customHeight="1"/>
    <row r="2216" ht="18.75" customHeight="1"/>
    <row r="2217" ht="18.75" customHeight="1"/>
    <row r="2218" ht="18.75" customHeight="1"/>
    <row r="2219" ht="18.75" customHeight="1"/>
    <row r="2220" ht="18.75" customHeight="1"/>
    <row r="2221" ht="18.75" customHeight="1"/>
    <row r="2222" ht="18.75" customHeight="1"/>
    <row r="2223" ht="18.75" customHeight="1"/>
    <row r="2224" ht="18.75" customHeight="1"/>
    <row r="2225" ht="18.75" customHeight="1"/>
    <row r="2226" ht="18.75" customHeight="1"/>
    <row r="2227" ht="58.5" customHeight="1"/>
    <row r="2228" ht="18.75" customHeight="1"/>
    <row r="2229" ht="18.75" customHeight="1"/>
    <row r="2230" ht="18.75" customHeight="1"/>
    <row r="2231" ht="18.75" customHeight="1"/>
    <row r="2232" ht="18.75" customHeight="1"/>
    <row r="2233" ht="18.75" customHeight="1"/>
    <row r="2234" ht="18.75" customHeight="1"/>
    <row r="2235" ht="18.75" customHeight="1"/>
    <row r="2236" ht="18.75" customHeight="1"/>
    <row r="2237" ht="18.75" customHeight="1"/>
    <row r="2238" ht="18.75" customHeight="1"/>
    <row r="2239" ht="18.75" customHeight="1"/>
    <row r="2240" ht="58.5" customHeight="1"/>
    <row r="2241" ht="18.75" customHeight="1"/>
    <row r="2242" ht="18.75" customHeight="1"/>
    <row r="2243" ht="18.75" customHeight="1"/>
    <row r="2244" ht="18.75" customHeight="1"/>
    <row r="2245" ht="18.75" customHeight="1"/>
    <row r="2246" ht="18.75" customHeight="1"/>
    <row r="2247" ht="18.75" customHeight="1"/>
    <row r="2248" ht="18.75" customHeight="1"/>
    <row r="2249" ht="18.75" customHeight="1"/>
    <row r="2250" ht="18.75" customHeight="1"/>
    <row r="2251" ht="18.75" customHeight="1"/>
    <row r="2252" ht="18.75" customHeight="1"/>
    <row r="2253" ht="58.5" customHeight="1"/>
    <row r="2254" ht="18.75" customHeight="1"/>
    <row r="2255" ht="18.75" customHeight="1"/>
    <row r="2256" ht="18.75" customHeight="1"/>
    <row r="2257" ht="18.75" customHeight="1"/>
    <row r="2258" ht="18.75" customHeight="1"/>
    <row r="2259" ht="18.75" customHeight="1"/>
    <row r="2260" ht="18.75" customHeight="1"/>
    <row r="2261" ht="18.75" customHeight="1"/>
    <row r="2262" ht="18.75" customHeight="1"/>
    <row r="2263" ht="18.75" customHeight="1"/>
    <row r="2264" ht="18.75" customHeight="1"/>
    <row r="2265" ht="18.75" customHeight="1"/>
    <row r="2266" ht="58.5" customHeight="1"/>
    <row r="2267" ht="18.75" customHeight="1"/>
    <row r="2268" ht="18.75" customHeight="1"/>
    <row r="2269" ht="18.75" customHeight="1"/>
    <row r="2270" ht="18.75" customHeight="1"/>
    <row r="2271" ht="18.75" customHeight="1"/>
    <row r="2272" ht="18.75" customHeight="1"/>
    <row r="2273" ht="18.75" customHeight="1"/>
    <row r="2274" ht="18.75" customHeight="1"/>
    <row r="2275" ht="18.75" customHeight="1"/>
    <row r="2276" ht="18.75" customHeight="1"/>
    <row r="2277" ht="18.75" customHeight="1"/>
    <row r="2278" ht="18.75" customHeight="1"/>
    <row r="2279" ht="58.5" customHeight="1"/>
    <row r="2280" ht="18.75" customHeight="1"/>
    <row r="2281" ht="18.75" customHeight="1"/>
    <row r="2282" ht="18.75" customHeight="1"/>
    <row r="2283" ht="18.75" customHeight="1"/>
    <row r="2284" ht="18.75" customHeight="1"/>
    <row r="2285" ht="18.75" customHeight="1"/>
    <row r="2286" ht="18.75" customHeight="1"/>
    <row r="2287" ht="18.75" customHeight="1"/>
    <row r="2288" ht="18.75" customHeight="1"/>
    <row r="2289" ht="18.75" customHeight="1"/>
    <row r="2290" ht="18.75" customHeight="1"/>
    <row r="2291" ht="18.75" customHeight="1"/>
    <row r="2292" ht="58.5" customHeight="1"/>
    <row r="2293" ht="18.75" customHeight="1"/>
    <row r="2294" ht="18.75" customHeight="1"/>
    <row r="2295" ht="18.75" customHeight="1"/>
    <row r="2296" ht="18.75" customHeight="1"/>
    <row r="2297" ht="18.75" customHeight="1"/>
    <row r="2298" ht="18.75" customHeight="1"/>
    <row r="2299" ht="18.75" customHeight="1"/>
    <row r="2300" ht="18.75" customHeight="1"/>
    <row r="2301" ht="18.75" customHeight="1"/>
    <row r="2302" ht="18.75" customHeight="1"/>
    <row r="2303" ht="18.75" customHeight="1"/>
    <row r="2304" ht="18.75" customHeight="1"/>
    <row r="2305" ht="58.5" customHeight="1"/>
    <row r="2306" ht="18.75" customHeight="1"/>
    <row r="2307" ht="18.75" customHeight="1"/>
    <row r="2308" ht="18.75" customHeight="1"/>
    <row r="2309" ht="18.75" customHeight="1"/>
    <row r="2310" ht="18.75" customHeight="1"/>
    <row r="2311" ht="18.75" customHeight="1"/>
    <row r="2312" ht="18.75" customHeight="1"/>
    <row r="2313" ht="18.75" customHeight="1"/>
    <row r="2314" ht="18.75" customHeight="1"/>
    <row r="2315" ht="18.75" customHeight="1"/>
    <row r="2316" ht="18.75" customHeight="1"/>
    <row r="2317" ht="18.75" customHeight="1"/>
    <row r="2318" ht="58.5" customHeight="1"/>
    <row r="2319" ht="18.75" customHeight="1"/>
    <row r="2320" ht="18.75" customHeight="1"/>
    <row r="2321" ht="18.75" customHeight="1"/>
    <row r="2322" ht="18.75" customHeight="1"/>
    <row r="2323" ht="18.75" customHeight="1"/>
    <row r="2324" ht="18.75" customHeight="1"/>
    <row r="2325" ht="18.75" customHeight="1"/>
    <row r="2326" ht="18.75" customHeight="1"/>
    <row r="2327" ht="18.75" customHeight="1"/>
    <row r="2328" ht="18.75" customHeight="1"/>
    <row r="2329" ht="18.75" customHeight="1"/>
    <row r="2330" ht="18.75" customHeight="1"/>
    <row r="2331" ht="58.5" customHeight="1"/>
    <row r="2332" ht="18.75" customHeight="1"/>
    <row r="2333" ht="18.75" customHeight="1"/>
    <row r="2334" ht="18.75" customHeight="1"/>
    <row r="2335" ht="18.75" customHeight="1"/>
    <row r="2336" ht="18.75" customHeight="1"/>
    <row r="2337" ht="18.75" customHeight="1"/>
    <row r="2338" ht="18.75" customHeight="1"/>
    <row r="2339" ht="18.75" customHeight="1"/>
    <row r="2340" ht="18.75" customHeight="1"/>
    <row r="2341" ht="18.75" customHeight="1"/>
    <row r="2342" ht="18.75" customHeight="1"/>
    <row r="2343" ht="18.75" customHeight="1"/>
    <row r="2344" ht="58.5" customHeight="1"/>
    <row r="2345" ht="18.75" customHeight="1"/>
    <row r="2346" ht="18.75" customHeight="1"/>
    <row r="2347" ht="18.75" customHeight="1"/>
    <row r="2348" ht="18.75" customHeight="1"/>
    <row r="2349" ht="18.75" customHeight="1"/>
    <row r="2350" ht="18.75" customHeight="1"/>
    <row r="2351" ht="18.75" customHeight="1"/>
    <row r="2352" ht="18.75" customHeight="1"/>
    <row r="2353" ht="18.75" customHeight="1"/>
    <row r="2354" ht="18.75" customHeight="1"/>
    <row r="2355" ht="18.75" customHeight="1"/>
    <row r="2356" ht="18.75" customHeight="1"/>
    <row r="2357" ht="58.5" customHeight="1"/>
    <row r="2358" ht="18.75" customHeight="1"/>
    <row r="2359" ht="18.75" customHeight="1"/>
    <row r="2360" ht="18.75" customHeight="1"/>
    <row r="2361" ht="18.75" customHeight="1"/>
    <row r="2362" ht="18.75" customHeight="1"/>
    <row r="2363" ht="18.75" customHeight="1"/>
    <row r="2364" ht="18.75" customHeight="1"/>
    <row r="2365" ht="18.75" customHeight="1"/>
    <row r="2366" ht="18.75" customHeight="1"/>
    <row r="2367" ht="18.75" customHeight="1"/>
    <row r="2368" ht="18.75" customHeight="1"/>
    <row r="2369" ht="18.75" customHeight="1"/>
    <row r="2370" ht="58.5" customHeight="1"/>
    <row r="2371" ht="18.75" customHeight="1"/>
    <row r="2372" ht="18.75" customHeight="1"/>
    <row r="2373" ht="18.75" customHeight="1"/>
    <row r="2374" ht="18.75" customHeight="1"/>
    <row r="2375" ht="18.75" customHeight="1"/>
    <row r="2376" ht="18.75" customHeight="1"/>
    <row r="2377" ht="18.75" customHeight="1"/>
    <row r="2378" ht="18.75" customHeight="1"/>
    <row r="2379" ht="18.75" customHeight="1"/>
    <row r="2380" ht="18.75" customHeight="1"/>
    <row r="2381" ht="18.75" customHeight="1"/>
    <row r="2382" ht="18.75" customHeight="1"/>
    <row r="2383" ht="58.5" customHeight="1"/>
    <row r="2384" ht="18.75" customHeight="1"/>
    <row r="2385" ht="18.75" customHeight="1"/>
    <row r="2386" ht="18.75" customHeight="1"/>
    <row r="2387" ht="18.75" customHeight="1"/>
    <row r="2388" ht="18.75" customHeight="1"/>
    <row r="2389" ht="18.75" customHeight="1"/>
    <row r="2390" ht="18.75" customHeight="1"/>
    <row r="2391" ht="18.75" customHeight="1"/>
    <row r="2392" ht="18.75" customHeight="1"/>
    <row r="2393" ht="18.75" customHeight="1"/>
    <row r="2394" ht="18.75" customHeight="1"/>
    <row r="2395" ht="18.75" customHeight="1"/>
    <row r="2396" ht="58.5" customHeight="1"/>
    <row r="2397" ht="18.75" customHeight="1"/>
    <row r="2398" ht="18.75" customHeight="1"/>
    <row r="2399" ht="18.75" customHeight="1"/>
    <row r="2400" ht="18.75" customHeight="1"/>
    <row r="2401" ht="18.75" customHeight="1"/>
    <row r="2402" ht="18.75" customHeight="1"/>
    <row r="2403" ht="18.75" customHeight="1"/>
    <row r="2404" ht="18.75" customHeight="1"/>
    <row r="2405" ht="18.75" customHeight="1"/>
    <row r="2406" ht="18.75" customHeight="1"/>
    <row r="2407" ht="18.75" customHeight="1"/>
    <row r="2408" ht="18.75" customHeight="1"/>
    <row r="2409" ht="58.5" customHeight="1"/>
    <row r="2410" ht="18.75" customHeight="1"/>
    <row r="2411" ht="18.75" customHeight="1"/>
    <row r="2412" ht="18.75" customHeight="1"/>
    <row r="2413" ht="18.75" customHeight="1"/>
    <row r="2414" ht="18.75" customHeight="1"/>
    <row r="2415" ht="18.75" customHeight="1"/>
    <row r="2416" ht="18.75" customHeight="1"/>
    <row r="2417" ht="18.75" customHeight="1"/>
    <row r="2418" ht="18.75" customHeight="1"/>
    <row r="2419" ht="18.75" customHeight="1"/>
    <row r="2420" ht="18.75" customHeight="1"/>
    <row r="2421" ht="18.75" customHeight="1"/>
    <row r="2422" ht="58.5" customHeight="1"/>
    <row r="2423" ht="18.75" customHeight="1"/>
    <row r="2424" ht="18.75" customHeight="1"/>
    <row r="2425" ht="18.75" customHeight="1"/>
    <row r="2426" ht="18.75" customHeight="1"/>
    <row r="2427" ht="18.75" customHeight="1"/>
    <row r="2428" ht="18.75" customHeight="1"/>
    <row r="2429" ht="18.75" customHeight="1"/>
    <row r="2430" ht="18.75" customHeight="1"/>
    <row r="2431" ht="18.75" customHeight="1"/>
    <row r="2432" ht="18.75" customHeight="1"/>
    <row r="2433" ht="18.75" customHeight="1"/>
    <row r="2434" ht="18.75" customHeight="1"/>
    <row r="2435" ht="58.5" customHeight="1"/>
    <row r="2436" ht="18.75" customHeight="1"/>
    <row r="2437" ht="18.75" customHeight="1"/>
    <row r="2438" ht="18.75" customHeight="1"/>
    <row r="2439" ht="18.75" customHeight="1"/>
    <row r="2440" ht="18.75" customHeight="1"/>
    <row r="2441" ht="18.75" customHeight="1"/>
    <row r="2442" ht="18.75" customHeight="1"/>
    <row r="2443" ht="18.75" customHeight="1"/>
    <row r="2444" ht="18.75" customHeight="1"/>
    <row r="2445" ht="18.75" customHeight="1"/>
    <row r="2446" ht="18.75" customHeight="1"/>
    <row r="2447" ht="18.75" customHeight="1"/>
    <row r="2448" ht="58.5" customHeight="1"/>
    <row r="2449" ht="18.75" customHeight="1"/>
    <row r="2450" ht="18.75" customHeight="1"/>
    <row r="2451" ht="18.75" customHeight="1"/>
    <row r="2452" ht="18.75" customHeight="1"/>
    <row r="2453" ht="18.75" customHeight="1"/>
    <row r="2454" ht="18.75" customHeight="1"/>
    <row r="2455" ht="18.75" customHeight="1"/>
    <row r="2456" ht="18.75" customHeight="1"/>
    <row r="2457" ht="18.75" customHeight="1"/>
    <row r="2458" ht="18.75" customHeight="1"/>
    <row r="2459" ht="18.75" customHeight="1"/>
    <row r="2460" ht="18.75" customHeight="1"/>
    <row r="2461" ht="58.5" customHeight="1"/>
    <row r="2462" ht="18.75" customHeight="1"/>
    <row r="2463" ht="18.75" customHeight="1"/>
    <row r="2464" ht="18.75" customHeight="1"/>
    <row r="2465" ht="18.75" customHeight="1"/>
    <row r="2466" ht="18.75" customHeight="1"/>
    <row r="2467" ht="18.75" customHeight="1"/>
    <row r="2468" ht="18.75" customHeight="1"/>
    <row r="2469" ht="18.75" customHeight="1"/>
    <row r="2470" ht="18.75" customHeight="1"/>
    <row r="2471" ht="18.75" customHeight="1"/>
    <row r="2472" ht="18.75" customHeight="1"/>
    <row r="2473" ht="18.75" customHeight="1"/>
    <row r="2474" ht="58.5" customHeight="1"/>
    <row r="2475" ht="18.75" customHeight="1"/>
    <row r="2476" ht="18.75" customHeight="1"/>
    <row r="2477" ht="18.75" customHeight="1"/>
    <row r="2478" ht="18.75" customHeight="1"/>
    <row r="2479" ht="18.75" customHeight="1"/>
    <row r="2480" ht="18.75" customHeight="1"/>
    <row r="2481" ht="18.75" customHeight="1"/>
    <row r="2482" ht="18.75" customHeight="1"/>
    <row r="2483" ht="18.75" customHeight="1"/>
    <row r="2484" ht="18.75" customHeight="1"/>
    <row r="2485" ht="18.75" customHeight="1"/>
    <row r="2486" ht="18.75" customHeight="1"/>
    <row r="2487" ht="58.5" customHeight="1"/>
    <row r="2488" ht="18.75" customHeight="1"/>
    <row r="2489" ht="18.75" customHeight="1"/>
    <row r="2490" ht="18.75" customHeight="1"/>
    <row r="2491" ht="18.75" customHeight="1"/>
    <row r="2492" ht="18.75" customHeight="1"/>
    <row r="2493" ht="18.75" customHeight="1"/>
    <row r="2494" ht="18.75" customHeight="1"/>
    <row r="2495" ht="18.75" customHeight="1"/>
    <row r="2496" ht="18.75" customHeight="1"/>
    <row r="2497" ht="18.75" customHeight="1"/>
    <row r="2498" ht="18.75" customHeight="1"/>
    <row r="2499" ht="18.75" customHeight="1"/>
    <row r="2500" ht="58.5" customHeight="1"/>
    <row r="2501" ht="18.75" customHeight="1"/>
    <row r="2502" ht="18.75" customHeight="1"/>
    <row r="2503" ht="18.75" customHeight="1"/>
    <row r="2504" ht="18.75" customHeight="1"/>
    <row r="2505" ht="18.75" customHeight="1"/>
    <row r="2506" ht="18.75" customHeight="1"/>
    <row r="2507" ht="18.75" customHeight="1"/>
    <row r="2508" ht="18.75" customHeight="1"/>
    <row r="2509" ht="18.75" customHeight="1"/>
    <row r="2510" ht="18.75" customHeight="1"/>
    <row r="2511" ht="18.75" customHeight="1"/>
    <row r="2512" ht="18.75" customHeight="1"/>
    <row r="2513" ht="58.5" customHeight="1"/>
    <row r="2514" ht="18.75" customHeight="1"/>
    <row r="2515" ht="18.75" customHeight="1"/>
    <row r="2516" ht="18.75" customHeight="1"/>
    <row r="2517" ht="18.75" customHeight="1"/>
    <row r="2518" ht="18.75" customHeight="1"/>
    <row r="2519" ht="18.75" customHeight="1"/>
    <row r="2520" ht="18.75" customHeight="1"/>
    <row r="2521" ht="18.75" customHeight="1"/>
    <row r="2522" ht="18.75" customHeight="1"/>
    <row r="2523" ht="18.75" customHeight="1"/>
    <row r="2524" ht="18.75" customHeight="1"/>
    <row r="2525" ht="18.75" customHeight="1"/>
    <row r="2526" ht="58.5" customHeight="1"/>
    <row r="2527" ht="18.75" customHeight="1"/>
    <row r="2528" ht="18.75" customHeight="1"/>
    <row r="2529" ht="18.75" customHeight="1"/>
    <row r="2530" ht="18.75" customHeight="1"/>
    <row r="2531" ht="18.75" customHeight="1"/>
    <row r="2532" ht="18.75" customHeight="1"/>
    <row r="2533" ht="18.75" customHeight="1"/>
    <row r="2534" ht="18.75" customHeight="1"/>
    <row r="2535" ht="18.75" customHeight="1"/>
    <row r="2536" ht="18.75" customHeight="1"/>
    <row r="2537" ht="18.75" customHeight="1"/>
    <row r="2538" ht="18.75" customHeight="1"/>
    <row r="2539" ht="58.5" customHeight="1"/>
    <row r="2540" ht="18.75" customHeight="1"/>
    <row r="2541" ht="18.75" customHeight="1"/>
    <row r="2542" ht="18.75" customHeight="1"/>
    <row r="2543" ht="18.75" customHeight="1"/>
    <row r="2544" ht="18.75" customHeight="1"/>
    <row r="2545" ht="18.75" customHeight="1"/>
    <row r="2546" ht="18.75" customHeight="1"/>
    <row r="2547" ht="18.75" customHeight="1"/>
    <row r="2548" ht="18.75" customHeight="1"/>
    <row r="2549" ht="18.75" customHeight="1"/>
    <row r="2550" ht="18.75" customHeight="1"/>
    <row r="2551" ht="18.75" customHeight="1"/>
    <row r="2552" ht="58.5" customHeight="1"/>
    <row r="2553" ht="18.75" customHeight="1"/>
    <row r="2554" ht="18.75" customHeight="1"/>
    <row r="2555" ht="18.75" customHeight="1"/>
    <row r="2556" ht="18.75" customHeight="1"/>
    <row r="2557" ht="18.75" customHeight="1"/>
    <row r="2558" ht="18.75" customHeight="1"/>
    <row r="2559" ht="18.75" customHeight="1"/>
    <row r="2560" ht="18.75" customHeight="1"/>
    <row r="2561" ht="18.75" customHeight="1"/>
    <row r="2562" ht="18.75" customHeight="1"/>
    <row r="2563" ht="18.75" customHeight="1"/>
    <row r="2564" ht="18.75" customHeight="1"/>
    <row r="2565" ht="58.5" customHeight="1"/>
    <row r="2566" ht="18.75" customHeight="1"/>
    <row r="2567" ht="18.75" customHeight="1"/>
    <row r="2568" ht="18.75" customHeight="1"/>
    <row r="2569" ht="18.75" customHeight="1"/>
    <row r="2570" ht="18.75" customHeight="1"/>
    <row r="2571" ht="18.75" customHeight="1"/>
    <row r="2572" ht="18.75" customHeight="1"/>
    <row r="2573" ht="18.75" customHeight="1"/>
    <row r="2574" ht="18.75" customHeight="1"/>
    <row r="2575" ht="18.75" customHeight="1"/>
    <row r="2576" ht="18.75" customHeight="1"/>
    <row r="2577" ht="18.75" customHeight="1"/>
    <row r="2578" ht="58.5" customHeight="1"/>
    <row r="2579" ht="18.75" customHeight="1"/>
    <row r="2580" ht="18.75" customHeight="1"/>
    <row r="2581" ht="18.75" customHeight="1"/>
    <row r="2582" ht="18.75" customHeight="1"/>
    <row r="2583" ht="18.75" customHeight="1"/>
    <row r="2584" ht="18.75" customHeight="1"/>
    <row r="2585" ht="18.75" customHeight="1"/>
    <row r="2586" ht="18.75" customHeight="1"/>
    <row r="2587" ht="18.75" customHeight="1"/>
    <row r="2588" ht="18.75" customHeight="1"/>
    <row r="2589" ht="18.75" customHeight="1"/>
    <row r="2590" ht="18.75" customHeight="1"/>
    <row r="2591" ht="58.5" customHeight="1"/>
    <row r="2592" ht="18.75" customHeight="1"/>
    <row r="2593" ht="18.75" customHeight="1"/>
    <row r="2594" ht="18.75" customHeight="1"/>
    <row r="2595" ht="18.75" customHeight="1"/>
    <row r="2596" ht="18.75" customHeight="1"/>
    <row r="2597" ht="18.75" customHeight="1"/>
    <row r="2598" ht="18.75" customHeight="1"/>
    <row r="2599" ht="18.75" customHeight="1"/>
    <row r="2600" ht="18.75" customHeight="1"/>
    <row r="2601" ht="18.75" customHeight="1"/>
    <row r="2602" ht="18.75" customHeight="1"/>
    <row r="2603" ht="18.75" customHeight="1"/>
    <row r="2604" ht="58.5" customHeight="1"/>
    <row r="2605" ht="18.75" customHeight="1"/>
    <row r="2606" ht="18.75" customHeight="1"/>
    <row r="2607" ht="18.75" customHeight="1"/>
    <row r="2608" ht="18.75" customHeight="1"/>
    <row r="2609" ht="18.75" customHeight="1"/>
    <row r="2610" ht="18.75" customHeight="1"/>
    <row r="2611" ht="18.75" customHeight="1"/>
    <row r="2612" ht="18.75" customHeight="1"/>
    <row r="2613" ht="18.75" customHeight="1"/>
    <row r="2614" ht="18.75" customHeight="1"/>
    <row r="2615" ht="18.75" customHeight="1"/>
    <row r="2616" ht="18.75" customHeight="1"/>
    <row r="2617" ht="58.5" customHeight="1"/>
    <row r="2618" ht="18.75" customHeight="1"/>
    <row r="2619" ht="18.75" customHeight="1"/>
    <row r="2620" ht="18.75" customHeight="1"/>
    <row r="2621" ht="18.75" customHeight="1"/>
    <row r="2622" ht="18.75" customHeight="1"/>
    <row r="2623" ht="18.75" customHeight="1"/>
    <row r="2624" ht="18.75" customHeight="1"/>
    <row r="2625" ht="18.75" customHeight="1"/>
    <row r="2626" ht="18.75" customHeight="1"/>
    <row r="2627" ht="18.75" customHeight="1"/>
    <row r="2628" ht="18.75" customHeight="1"/>
    <row r="2629" ht="18.75" customHeight="1"/>
    <row r="2630" ht="58.5" customHeight="1"/>
    <row r="2631" ht="18.75" customHeight="1"/>
    <row r="2632" ht="18.75" customHeight="1"/>
    <row r="2633" ht="18.75" customHeight="1"/>
    <row r="2634" ht="18.75" customHeight="1"/>
    <row r="2635" ht="18.75" customHeight="1"/>
    <row r="2636" ht="18.75" customHeight="1"/>
    <row r="2637" ht="18.75" customHeight="1"/>
    <row r="2638" ht="18.75" customHeight="1"/>
    <row r="2639" ht="18.75" customHeight="1"/>
    <row r="2640" ht="18.75" customHeight="1"/>
    <row r="2641" ht="18.75" customHeight="1"/>
    <row r="2642" ht="18.75" customHeight="1"/>
    <row r="2643" ht="58.5" customHeight="1"/>
    <row r="2644" ht="18.75" customHeight="1"/>
    <row r="2645" ht="18.75" customHeight="1"/>
    <row r="2646" ht="18.75" customHeight="1"/>
    <row r="2647" ht="18.75" customHeight="1"/>
    <row r="2648" ht="18.75" customHeight="1"/>
    <row r="2649" ht="18.75" customHeight="1"/>
    <row r="2650" ht="18.75" customHeight="1"/>
    <row r="2651" ht="18.75" customHeight="1"/>
    <row r="2652" ht="18.75" customHeight="1"/>
    <row r="2653" ht="18.75" customHeight="1"/>
    <row r="2654" ht="18.75" customHeight="1"/>
    <row r="2655" ht="18.75" customHeight="1"/>
    <row r="2656" ht="58.5" customHeight="1"/>
    <row r="2657" ht="18.75" customHeight="1"/>
    <row r="2658" ht="18.75" customHeight="1"/>
    <row r="2659" ht="18.75" customHeight="1"/>
    <row r="2660" ht="18.75" customHeight="1"/>
    <row r="2661" ht="18.75" customHeight="1"/>
    <row r="2662" ht="18.75" customHeight="1"/>
    <row r="2663" ht="18.75" customHeight="1"/>
    <row r="2664" ht="18.75" customHeight="1"/>
    <row r="2665" ht="18.75" customHeight="1"/>
    <row r="2666" ht="18.75" customHeight="1"/>
    <row r="2667" ht="18.75" customHeight="1"/>
    <row r="2668" ht="18.75" customHeight="1"/>
    <row r="2669" ht="58.5" customHeight="1"/>
    <row r="2670" ht="18.75" customHeight="1"/>
    <row r="2671" ht="18.75" customHeight="1"/>
    <row r="2672" ht="18.75" customHeight="1"/>
    <row r="2673" ht="18.75" customHeight="1"/>
    <row r="2674" ht="18.75" customHeight="1"/>
    <row r="2675" ht="18.75" customHeight="1"/>
    <row r="2676" ht="18.75" customHeight="1"/>
    <row r="2677" ht="18.75" customHeight="1"/>
    <row r="2678" ht="18.75" customHeight="1"/>
    <row r="2679" ht="18.75" customHeight="1"/>
    <row r="2680" ht="18.75" customHeight="1"/>
    <row r="2681" ht="18.75" customHeight="1"/>
    <row r="2682" ht="58.5" customHeight="1"/>
    <row r="2683" ht="18.75" customHeight="1"/>
    <row r="2684" ht="18.75" customHeight="1"/>
    <row r="2685" ht="18.75" customHeight="1"/>
    <row r="2686" ht="18.75" customHeight="1"/>
    <row r="2687" ht="18.75" customHeight="1"/>
    <row r="2688" ht="18.75" customHeight="1"/>
    <row r="2689" ht="18.75" customHeight="1"/>
    <row r="2690" ht="18.75" customHeight="1"/>
    <row r="2691" ht="18.75" customHeight="1"/>
    <row r="2692" ht="18.75" customHeight="1"/>
    <row r="2693" ht="18.75" customHeight="1"/>
    <row r="2694" ht="18.75" customHeight="1"/>
    <row r="2695" ht="58.5" customHeight="1"/>
    <row r="2696" ht="18.75" customHeight="1"/>
    <row r="2697" ht="18.75" customHeight="1"/>
    <row r="2698" ht="18.75" customHeight="1"/>
    <row r="2699" ht="18.75" customHeight="1"/>
    <row r="2700" ht="18.75" customHeight="1"/>
    <row r="2701" ht="18.75" customHeight="1"/>
    <row r="2702" ht="18.75" customHeight="1"/>
    <row r="2703" ht="18.75" customHeight="1"/>
    <row r="2704" ht="18.75" customHeight="1"/>
    <row r="2705" ht="18.75" customHeight="1"/>
    <row r="2706" ht="18.75" customHeight="1"/>
    <row r="2707" ht="18.75" customHeight="1"/>
    <row r="2708" ht="58.5" customHeight="1"/>
    <row r="2709" ht="18.75" customHeight="1"/>
    <row r="2710" ht="18.75" customHeight="1"/>
    <row r="2711" ht="18.75" customHeight="1"/>
    <row r="2712" ht="18.75" customHeight="1"/>
    <row r="2713" ht="18.75" customHeight="1"/>
    <row r="2714" ht="18.75" customHeight="1"/>
    <row r="2715" ht="18.75" customHeight="1"/>
    <row r="2716" ht="18.75" customHeight="1"/>
    <row r="2717" ht="18.75" customHeight="1"/>
    <row r="2718" ht="18.75" customHeight="1"/>
    <row r="2719" ht="18.75" customHeight="1"/>
    <row r="2720" ht="18.75" customHeight="1"/>
    <row r="2721" ht="58.5" customHeight="1"/>
    <row r="2722" ht="18.75" customHeight="1"/>
    <row r="2723" ht="18.75" customHeight="1"/>
    <row r="2724" ht="18.75" customHeight="1"/>
    <row r="2725" ht="18.75" customHeight="1"/>
    <row r="2726" ht="18.75" customHeight="1"/>
    <row r="2727" ht="18.75" customHeight="1"/>
    <row r="2728" ht="18.75" customHeight="1"/>
    <row r="2729" ht="18.75" customHeight="1"/>
    <row r="2730" ht="18.75" customHeight="1"/>
    <row r="2731" ht="18.75" customHeight="1"/>
    <row r="2732" ht="18.75" customHeight="1"/>
    <row r="2733" ht="18.75" customHeight="1"/>
    <row r="2734" ht="58.5" customHeight="1"/>
    <row r="2735" ht="18.75" customHeight="1"/>
    <row r="2736" ht="18.75" customHeight="1"/>
    <row r="2737" ht="18.75" customHeight="1"/>
    <row r="2738" ht="18.75" customHeight="1"/>
    <row r="2739" ht="18.75" customHeight="1"/>
    <row r="2740" ht="18.75" customHeight="1"/>
    <row r="2741" ht="18.75" customHeight="1"/>
    <row r="2742" ht="18.75" customHeight="1"/>
    <row r="2743" ht="18.75" customHeight="1"/>
    <row r="2744" ht="18.75" customHeight="1"/>
    <row r="2745" ht="18.75" customHeight="1"/>
    <row r="2746" ht="18.75" customHeight="1"/>
    <row r="2747" ht="58.5" customHeight="1"/>
    <row r="2748" ht="18.75" customHeight="1"/>
    <row r="2749" ht="18.75" customHeight="1"/>
    <row r="2750" ht="18.75" customHeight="1"/>
    <row r="2751" ht="18.75" customHeight="1"/>
    <row r="2752" ht="18.75" customHeight="1"/>
    <row r="2753" ht="18.75" customHeight="1"/>
    <row r="2754" ht="18.75" customHeight="1"/>
    <row r="2755" ht="18.75" customHeight="1"/>
    <row r="2756" ht="18.75" customHeight="1"/>
    <row r="2757" ht="18.75" customHeight="1"/>
    <row r="2758" ht="18.75" customHeight="1"/>
    <row r="2759" ht="18.75" customHeight="1"/>
    <row r="2760" ht="58.5" customHeight="1"/>
    <row r="2761" ht="18.75" customHeight="1"/>
    <row r="2762" ht="18.75" customHeight="1"/>
    <row r="2763" ht="18.75" customHeight="1"/>
    <row r="2764" ht="18.75" customHeight="1"/>
    <row r="2765" ht="18.75" customHeight="1"/>
    <row r="2766" ht="18.75" customHeight="1"/>
    <row r="2767" ht="18.75" customHeight="1"/>
    <row r="2768" ht="18.75" customHeight="1"/>
    <row r="2769" ht="18.75" customHeight="1"/>
    <row r="2770" ht="18.75" customHeight="1"/>
    <row r="2771" ht="18.75" customHeight="1"/>
    <row r="2772" ht="18.75" customHeight="1"/>
    <row r="2773" ht="58.5" customHeight="1"/>
    <row r="2774" ht="18.75" customHeight="1"/>
    <row r="2775" ht="18.75" customHeight="1"/>
    <row r="2776" ht="18.75" customHeight="1"/>
    <row r="2777" ht="18.75" customHeight="1"/>
    <row r="2778" ht="18.75" customHeight="1"/>
    <row r="2779" ht="18.75" customHeight="1"/>
    <row r="2780" ht="18.75" customHeight="1"/>
    <row r="2781" ht="18.75" customHeight="1"/>
    <row r="2782" ht="18.75" customHeight="1"/>
    <row r="2783" ht="18.75" customHeight="1"/>
    <row r="2784" ht="18.75" customHeight="1"/>
    <row r="2785" ht="18.75" customHeight="1"/>
    <row r="2786" ht="58.5" customHeight="1"/>
    <row r="2787" ht="18.75" customHeight="1"/>
    <row r="2788" ht="18.75" customHeight="1"/>
    <row r="2789" ht="18.75" customHeight="1"/>
    <row r="2790" ht="18.75" customHeight="1"/>
    <row r="2791" ht="18.75" customHeight="1"/>
    <row r="2792" ht="18.75" customHeight="1"/>
    <row r="2793" ht="18.75" customHeight="1"/>
    <row r="2794" ht="18.75" customHeight="1"/>
    <row r="2795" ht="18.75" customHeight="1"/>
    <row r="2796" ht="18.75" customHeight="1"/>
    <row r="2797" ht="18.75" customHeight="1"/>
    <row r="2798" ht="18.75" customHeight="1"/>
    <row r="2799" ht="58.5" customHeight="1"/>
    <row r="2800" ht="18.75" customHeight="1"/>
    <row r="2801" ht="18.75" customHeight="1"/>
    <row r="2802" ht="18.75" customHeight="1"/>
    <row r="2803" ht="18.75" customHeight="1"/>
    <row r="2804" ht="18.75" customHeight="1"/>
    <row r="2805" ht="18.75" customHeight="1"/>
    <row r="2806" ht="18.75" customHeight="1"/>
    <row r="2807" ht="18.75" customHeight="1"/>
    <row r="2808" ht="18.75" customHeight="1"/>
    <row r="2809" ht="18.75" customHeight="1"/>
    <row r="2810" ht="18.75" customHeight="1"/>
    <row r="2811" ht="18.75" customHeight="1"/>
    <row r="2812" ht="58.5" customHeight="1"/>
    <row r="2813" ht="18.75" customHeight="1"/>
    <row r="2814" ht="18.75" customHeight="1"/>
    <row r="2815" ht="18.75" customHeight="1"/>
    <row r="2816" ht="18.75" customHeight="1"/>
    <row r="2817" ht="18.75" customHeight="1"/>
    <row r="2818" ht="18.75" customHeight="1"/>
    <row r="2819" ht="18.75" customHeight="1"/>
    <row r="2820" ht="18.75" customHeight="1"/>
    <row r="2821" ht="18.75" customHeight="1"/>
    <row r="2822" ht="18.75" customHeight="1"/>
    <row r="2823" ht="18.75" customHeight="1"/>
    <row r="2824" ht="18.75" customHeight="1"/>
    <row r="2825" ht="58.5" customHeight="1"/>
    <row r="2826" ht="18.75" customHeight="1"/>
    <row r="2827" ht="18.75" customHeight="1"/>
    <row r="2828" ht="18.75" customHeight="1"/>
    <row r="2829" ht="18.75" customHeight="1"/>
    <row r="2830" ht="18.75" customHeight="1"/>
    <row r="2831" ht="18.75" customHeight="1"/>
    <row r="2832" ht="18.75" customHeight="1"/>
    <row r="2833" ht="18.75" customHeight="1"/>
    <row r="2834" ht="18.75" customHeight="1"/>
    <row r="2835" ht="18.75" customHeight="1"/>
    <row r="2836" ht="18.75" customHeight="1"/>
    <row r="2837" ht="18.75" customHeight="1"/>
    <row r="2838" ht="58.5" customHeight="1"/>
    <row r="2839" ht="18.75" customHeight="1"/>
    <row r="2840" ht="18.75" customHeight="1"/>
    <row r="2841" ht="18.75" customHeight="1"/>
    <row r="2842" ht="18.75" customHeight="1"/>
    <row r="2843" ht="18.75" customHeight="1"/>
    <row r="2844" ht="18.75" customHeight="1"/>
    <row r="2845" ht="18.75" customHeight="1"/>
    <row r="2846" ht="18.75" customHeight="1"/>
    <row r="2847" ht="18.75" customHeight="1"/>
    <row r="2848" ht="18.75" customHeight="1"/>
    <row r="2849" ht="18.75" customHeight="1"/>
    <row r="2850" ht="18.75" customHeight="1"/>
    <row r="2851" ht="58.5" customHeight="1"/>
    <row r="2852" ht="18.75" customHeight="1"/>
    <row r="2853" ht="18.75" customHeight="1"/>
    <row r="2854" ht="18.75" customHeight="1"/>
    <row r="2855" ht="18.75" customHeight="1"/>
    <row r="2856" ht="18.75" customHeight="1"/>
    <row r="2857" ht="18.75" customHeight="1"/>
    <row r="2858" ht="18.75" customHeight="1"/>
    <row r="2859" ht="18.75" customHeight="1"/>
    <row r="2860" ht="18.75" customHeight="1"/>
    <row r="2861" ht="18.75" customHeight="1"/>
    <row r="2862" ht="18.75" customHeight="1"/>
    <row r="2863" ht="18.75" customHeight="1"/>
    <row r="2864" ht="58.5" customHeight="1"/>
    <row r="2865" ht="18.75" customHeight="1"/>
    <row r="2866" ht="18.75" customHeight="1"/>
    <row r="2867" ht="18.75" customHeight="1"/>
    <row r="2868" ht="18.75" customHeight="1"/>
    <row r="2869" ht="18.75" customHeight="1"/>
    <row r="2870" ht="18.75" customHeight="1"/>
    <row r="2871" ht="18.75" customHeight="1"/>
    <row r="2872" ht="18.75" customHeight="1"/>
    <row r="2873" ht="18.75" customHeight="1"/>
    <row r="2874" ht="18.75" customHeight="1"/>
    <row r="2875" ht="18.75" customHeight="1"/>
    <row r="2876" ht="18.75" customHeight="1"/>
    <row r="2877" ht="58.5" customHeight="1"/>
    <row r="2878" ht="18.75" customHeight="1"/>
    <row r="2879" ht="18.75" customHeight="1"/>
    <row r="2880" ht="18.75" customHeight="1"/>
    <row r="2881" ht="18.75" customHeight="1"/>
    <row r="2882" ht="18.75" customHeight="1"/>
    <row r="2883" ht="18.75" customHeight="1"/>
    <row r="2884" ht="18.75" customHeight="1"/>
    <row r="2885" ht="18.75" customHeight="1"/>
    <row r="2886" ht="18.75" customHeight="1"/>
    <row r="2887" ht="18.75" customHeight="1"/>
    <row r="2888" ht="18.75" customHeight="1"/>
    <row r="2889" ht="18.75" customHeight="1"/>
    <row r="2890" ht="58.5" customHeight="1"/>
    <row r="2891" ht="18.75" customHeight="1"/>
    <row r="2892" ht="18.75" customHeight="1"/>
    <row r="2893" ht="18.75" customHeight="1"/>
    <row r="2894" ht="18.75" customHeight="1"/>
    <row r="2895" ht="18.75" customHeight="1"/>
    <row r="2896" ht="18.75" customHeight="1"/>
    <row r="2897" ht="18.75" customHeight="1"/>
    <row r="2898" ht="18.75" customHeight="1"/>
    <row r="2899" ht="18.75" customHeight="1"/>
    <row r="2900" ht="18.75" customHeight="1"/>
    <row r="2901" ht="18.75" customHeight="1"/>
    <row r="2902" ht="18.75" customHeight="1"/>
    <row r="2903" ht="58.5" customHeight="1"/>
    <row r="2904" ht="18.75" customHeight="1"/>
    <row r="2905" ht="18.75" customHeight="1"/>
    <row r="2906" ht="18.75" customHeight="1"/>
    <row r="2907" ht="18.75" customHeight="1"/>
    <row r="2908" ht="18.75" customHeight="1"/>
    <row r="2909" ht="18.75" customHeight="1"/>
    <row r="2910" ht="18.75" customHeight="1"/>
    <row r="2911" ht="18.75" customHeight="1"/>
    <row r="2912" ht="18.75" customHeight="1"/>
    <row r="2913" ht="18.75" customHeight="1"/>
    <row r="2914" ht="18.75" customHeight="1"/>
    <row r="2915" ht="18.75" customHeight="1"/>
    <row r="2916" ht="58.5" customHeight="1"/>
    <row r="2917" ht="18.75" customHeight="1"/>
    <row r="2918" ht="18.75" customHeight="1"/>
    <row r="2919" ht="18.75" customHeight="1"/>
    <row r="2920" ht="18.75" customHeight="1"/>
    <row r="2921" ht="18.75" customHeight="1"/>
    <row r="2922" ht="18.75" customHeight="1"/>
    <row r="2923" ht="18.75" customHeight="1"/>
    <row r="2924" ht="18.75" customHeight="1"/>
    <row r="2925" ht="18.75" customHeight="1"/>
    <row r="2926" ht="18.75" customHeight="1"/>
    <row r="2927" ht="18.75" customHeight="1"/>
    <row r="2928" ht="18.75" customHeight="1"/>
    <row r="2929" ht="58.5" customHeight="1"/>
    <row r="2930" ht="18.75" customHeight="1"/>
    <row r="2931" ht="18.75" customHeight="1"/>
    <row r="2932" ht="18.75" customHeight="1"/>
    <row r="2933" ht="18.75" customHeight="1"/>
    <row r="2934" ht="18.75" customHeight="1"/>
    <row r="2935" ht="18.75" customHeight="1"/>
    <row r="2936" ht="18.75" customHeight="1"/>
    <row r="2937" ht="18.75" customHeight="1"/>
    <row r="2938" ht="18.75" customHeight="1"/>
    <row r="2939" ht="18.75" customHeight="1"/>
    <row r="2940" ht="18.75" customHeight="1"/>
    <row r="2941" ht="18.75" customHeight="1"/>
    <row r="2942" ht="58.5" customHeight="1"/>
    <row r="2943" ht="18.75" customHeight="1"/>
    <row r="2944" ht="18.75" customHeight="1"/>
    <row r="2945" ht="18.75" customHeight="1"/>
    <row r="2946" ht="18.75" customHeight="1"/>
    <row r="2947" ht="18.75" customHeight="1"/>
    <row r="2948" ht="18.75" customHeight="1"/>
    <row r="2949" ht="18.75" customHeight="1"/>
    <row r="2950" ht="18.75" customHeight="1"/>
    <row r="2951" ht="18.75" customHeight="1"/>
    <row r="2952" ht="18.75" customHeight="1"/>
    <row r="2953" ht="18.75" customHeight="1"/>
    <row r="2954" ht="18.75" customHeight="1"/>
    <row r="2955" ht="58.5" customHeight="1"/>
    <row r="2956" ht="18.75" customHeight="1"/>
    <row r="2957" ht="18.75" customHeight="1"/>
    <row r="2958" ht="18.75" customHeight="1"/>
    <row r="2959" ht="18.75" customHeight="1"/>
    <row r="2960" ht="18.75" customHeight="1"/>
    <row r="2961" ht="18.75" customHeight="1"/>
    <row r="2962" ht="18.75" customHeight="1"/>
    <row r="2963" ht="18.75" customHeight="1"/>
    <row r="2964" ht="18.75" customHeight="1"/>
    <row r="2965" ht="18.75" customHeight="1"/>
    <row r="2966" ht="18.75" customHeight="1"/>
    <row r="2967" ht="18.75" customHeight="1"/>
    <row r="2968" ht="58.5" customHeight="1"/>
    <row r="2969" ht="18.75" customHeight="1"/>
    <row r="2970" ht="18.75" customHeight="1"/>
    <row r="2971" ht="18.75" customHeight="1"/>
    <row r="2972" ht="18.75" customHeight="1"/>
    <row r="2973" ht="18.75" customHeight="1"/>
    <row r="2974" ht="18.75" customHeight="1"/>
    <row r="2975" ht="18.75" customHeight="1"/>
    <row r="2976" ht="18.75" customHeight="1"/>
    <row r="2977" ht="18.75" customHeight="1"/>
    <row r="2978" ht="18.75" customHeight="1"/>
    <row r="2979" ht="18.75" customHeight="1"/>
    <row r="2980" ht="18.75" customHeight="1"/>
    <row r="2981" ht="58.5" customHeight="1"/>
    <row r="2982" ht="18.75" customHeight="1"/>
    <row r="2983" ht="18.75" customHeight="1"/>
    <row r="2984" ht="18.75" customHeight="1"/>
    <row r="2985" ht="18.75" customHeight="1"/>
    <row r="2986" ht="18.75" customHeight="1"/>
    <row r="2987" ht="18.75" customHeight="1"/>
    <row r="2988" ht="18.75" customHeight="1"/>
    <row r="2989" ht="18.75" customHeight="1"/>
    <row r="2990" ht="18.75" customHeight="1"/>
    <row r="2991" ht="18.75" customHeight="1"/>
    <row r="2992" ht="18.75" customHeight="1"/>
    <row r="2993" ht="18.75" customHeight="1"/>
    <row r="2994" ht="58.5" customHeight="1"/>
    <row r="2995" ht="18.75" customHeight="1"/>
    <row r="2996" ht="18.75" customHeight="1"/>
    <row r="2997" ht="18.75" customHeight="1"/>
    <row r="2998" ht="18.75" customHeight="1"/>
    <row r="2999" ht="18.75" customHeight="1"/>
    <row r="3000" ht="18.75" customHeight="1"/>
    <row r="3001" ht="18.75" customHeight="1"/>
    <row r="3002" ht="18.75" customHeight="1"/>
    <row r="3003" ht="18.75" customHeight="1"/>
    <row r="3004" ht="18.75" customHeight="1"/>
    <row r="3005" ht="18.75" customHeight="1"/>
    <row r="3006" ht="18.75" customHeight="1"/>
    <row r="3007" ht="58.5" customHeight="1"/>
    <row r="3008" ht="18.75" customHeight="1"/>
    <row r="3009" ht="18.75" customHeight="1"/>
    <row r="3010" ht="18.75" customHeight="1"/>
    <row r="3011" ht="18.75" customHeight="1"/>
    <row r="3012" ht="18.75" customHeight="1"/>
    <row r="3013" ht="18.75" customHeight="1"/>
    <row r="3014" ht="18.75" customHeight="1"/>
    <row r="3015" ht="18.75" customHeight="1"/>
    <row r="3016" ht="18.75" customHeight="1"/>
    <row r="3017" ht="18.75" customHeight="1"/>
    <row r="3018" ht="18.75" customHeight="1"/>
    <row r="3019" ht="18.75" customHeight="1"/>
    <row r="3020" ht="58.5" customHeight="1"/>
    <row r="3021" ht="18.75" customHeight="1"/>
    <row r="3022" ht="18.75" customHeight="1"/>
    <row r="3023" ht="18.75" customHeight="1"/>
    <row r="3024" ht="18.75" customHeight="1"/>
    <row r="3025" ht="18.75" customHeight="1"/>
    <row r="3026" ht="18.75" customHeight="1"/>
    <row r="3027" ht="18.75" customHeight="1"/>
    <row r="3028" ht="18.75" customHeight="1"/>
    <row r="3029" ht="18.75" customHeight="1"/>
    <row r="3030" ht="18.75" customHeight="1"/>
    <row r="3031" ht="18.75" customHeight="1"/>
    <row r="3032" ht="18.75" customHeight="1"/>
    <row r="3033" ht="58.5" customHeight="1"/>
    <row r="3034" ht="18.75" customHeight="1"/>
    <row r="3035" ht="18.75" customHeight="1"/>
    <row r="3036" ht="18.75" customHeight="1"/>
    <row r="3037" ht="18.75" customHeight="1"/>
    <row r="3038" ht="18.75" customHeight="1"/>
    <row r="3039" ht="18.75" customHeight="1"/>
    <row r="3040" ht="18.75" customHeight="1"/>
    <row r="3041" ht="18.75" customHeight="1"/>
    <row r="3042" ht="18.75" customHeight="1"/>
    <row r="3043" ht="18.75" customHeight="1"/>
    <row r="3044" ht="18.75" customHeight="1"/>
    <row r="3045" ht="18.75" customHeight="1"/>
    <row r="3046" ht="58.5" customHeight="1"/>
    <row r="3047" ht="18.75" customHeight="1"/>
    <row r="3048" ht="18.75" customHeight="1"/>
    <row r="3049" ht="18.75" customHeight="1"/>
    <row r="3050" ht="18.75" customHeight="1"/>
    <row r="3051" ht="18.75" customHeight="1"/>
    <row r="3052" ht="18.75" customHeight="1"/>
    <row r="3053" ht="18.75" customHeight="1"/>
    <row r="3054" ht="18.75" customHeight="1"/>
    <row r="3055" ht="18.75" customHeight="1"/>
    <row r="3056" ht="18.75" customHeight="1"/>
    <row r="3057" ht="18.75" customHeight="1"/>
    <row r="3058" ht="18.75" customHeight="1"/>
    <row r="3059" ht="58.5" customHeight="1"/>
    <row r="3060" ht="18.75" customHeight="1"/>
    <row r="3061" ht="18.75" customHeight="1"/>
    <row r="3062" ht="18.75" customHeight="1"/>
    <row r="3063" ht="18.75" customHeight="1"/>
    <row r="3064" ht="18.75" customHeight="1"/>
    <row r="3065" ht="18.75" customHeight="1"/>
    <row r="3066" ht="18.75" customHeight="1"/>
    <row r="3067" ht="18.75" customHeight="1"/>
    <row r="3068" ht="18.75" customHeight="1"/>
    <row r="3069" ht="18.75" customHeight="1"/>
    <row r="3070" ht="18.75" customHeight="1"/>
    <row r="3071" ht="18.75" customHeight="1"/>
    <row r="3072" ht="58.5" customHeight="1"/>
    <row r="3073" ht="18.75" customHeight="1"/>
    <row r="3074" ht="18.75" customHeight="1"/>
    <row r="3075" ht="18.75" customHeight="1"/>
    <row r="3076" ht="18.75" customHeight="1"/>
    <row r="3077" ht="18.75" customHeight="1"/>
    <row r="3078" ht="18.75" customHeight="1"/>
    <row r="3079" ht="18.75" customHeight="1"/>
    <row r="3080" ht="18.75" customHeight="1"/>
    <row r="3081" ht="18.75" customHeight="1"/>
    <row r="3082" ht="18.75" customHeight="1"/>
    <row r="3083" ht="18.75" customHeight="1"/>
    <row r="3084" ht="18.75" customHeight="1"/>
    <row r="3085" ht="58.5" customHeight="1"/>
    <row r="3086" ht="18.75" customHeight="1"/>
    <row r="3087" ht="18.75" customHeight="1"/>
    <row r="3088" ht="18.75" customHeight="1"/>
    <row r="3089" ht="18.75" customHeight="1"/>
    <row r="3090" ht="18.75" customHeight="1"/>
    <row r="3091" ht="18.75" customHeight="1"/>
    <row r="3092" ht="18.75" customHeight="1"/>
    <row r="3093" ht="18.75" customHeight="1"/>
    <row r="3094" ht="18.75" customHeight="1"/>
    <row r="3095" ht="18.75" customHeight="1"/>
    <row r="3096" ht="18.75" customHeight="1"/>
    <row r="3097" ht="18.75" customHeight="1"/>
    <row r="3098" ht="58.5" customHeight="1"/>
    <row r="3099" ht="18.75" customHeight="1"/>
    <row r="3100" ht="18.75" customHeight="1"/>
    <row r="3101" ht="18.75" customHeight="1"/>
    <row r="3102" ht="18.75" customHeight="1"/>
    <row r="3103" ht="18.75" customHeight="1"/>
    <row r="3104" ht="18.75" customHeight="1"/>
    <row r="3105" ht="18.75" customHeight="1"/>
    <row r="3106" ht="18.75" customHeight="1"/>
    <row r="3107" ht="18.75" customHeight="1"/>
    <row r="3108" ht="18.75" customHeight="1"/>
    <row r="3109" ht="18.75" customHeight="1"/>
    <row r="3110" ht="18.75" customHeight="1"/>
    <row r="3111" ht="58.5" customHeight="1"/>
    <row r="3112" ht="18.75" customHeight="1"/>
    <row r="3113" ht="18.75" customHeight="1"/>
    <row r="3114" ht="18.75" customHeight="1"/>
    <row r="3115" ht="18.75" customHeight="1"/>
    <row r="3116" ht="18.75" customHeight="1"/>
    <row r="3117" ht="18.75" customHeight="1"/>
    <row r="3118" ht="18.75" customHeight="1"/>
    <row r="3119" ht="18.75" customHeight="1"/>
    <row r="3120" ht="18.75" customHeight="1"/>
    <row r="3121" ht="18.75" customHeight="1"/>
    <row r="3122" ht="18.75" customHeight="1"/>
    <row r="3123" ht="18.75" customHeight="1"/>
    <row r="3124" ht="58.5" customHeight="1"/>
    <row r="3125" ht="18.75" customHeight="1"/>
    <row r="3126" ht="18.75" customHeight="1"/>
    <row r="3127" ht="18.75" customHeight="1"/>
    <row r="3128" ht="18.75" customHeight="1"/>
    <row r="3129" ht="18.75" customHeight="1"/>
    <row r="3130" ht="18.75" customHeight="1"/>
    <row r="3131" ht="18.75" customHeight="1"/>
    <row r="3132" ht="18.75" customHeight="1"/>
    <row r="3133" ht="18.75" customHeight="1"/>
    <row r="3134" ht="18.75" customHeight="1"/>
    <row r="3135" ht="18.75" customHeight="1"/>
    <row r="3136" ht="18.75" customHeight="1"/>
    <row r="3137" ht="58.5" customHeight="1"/>
    <row r="3138" ht="18.75" customHeight="1"/>
    <row r="3139" ht="18.75" customHeight="1"/>
    <row r="3140" ht="18.75" customHeight="1"/>
    <row r="3141" ht="18.75" customHeight="1"/>
    <row r="3142" ht="18.75" customHeight="1"/>
    <row r="3143" ht="18.75" customHeight="1"/>
    <row r="3144" ht="18.75" customHeight="1"/>
    <row r="3145" ht="18.75" customHeight="1"/>
    <row r="3146" ht="18.75" customHeight="1"/>
    <row r="3147" ht="18.75" customHeight="1"/>
    <row r="3148" ht="18.75" customHeight="1"/>
    <row r="3149" ht="18.75" customHeight="1"/>
    <row r="3150" ht="58.5" customHeight="1"/>
    <row r="3151" ht="18.75" customHeight="1"/>
    <row r="3152" ht="18.75" customHeight="1"/>
    <row r="3153" ht="18.75" customHeight="1"/>
    <row r="3154" ht="18.75" customHeight="1"/>
    <row r="3155" ht="18.75" customHeight="1"/>
    <row r="3156" ht="18.75" customHeight="1"/>
    <row r="3157" ht="18.75" customHeight="1"/>
    <row r="3158" ht="18.75" customHeight="1"/>
    <row r="3159" ht="18.75" customHeight="1"/>
    <row r="3160" ht="18.75" customHeight="1"/>
    <row r="3161" ht="18.75" customHeight="1"/>
    <row r="3162" ht="18.75" customHeight="1"/>
    <row r="3163" ht="58.5" customHeight="1"/>
    <row r="3164" ht="18.75" customHeight="1"/>
    <row r="3165" ht="18.75" customHeight="1"/>
    <row r="3166" ht="18.75" customHeight="1"/>
    <row r="3167" ht="18.75" customHeight="1"/>
    <row r="3168" ht="18.75" customHeight="1"/>
    <row r="3169" ht="18.75" customHeight="1"/>
    <row r="3170" ht="18.75" customHeight="1"/>
    <row r="3171" ht="18.75" customHeight="1"/>
    <row r="3172" ht="18.75" customHeight="1"/>
    <row r="3173" ht="18.75" customHeight="1"/>
    <row r="3174" ht="18.75" customHeight="1"/>
    <row r="3175" ht="18.75" customHeight="1"/>
    <row r="3176" ht="58.5" customHeight="1"/>
    <row r="3177" ht="18.75" customHeight="1"/>
    <row r="3178" ht="18.75" customHeight="1"/>
    <row r="3179" ht="18.75" customHeight="1"/>
    <row r="3180" ht="18.75" customHeight="1"/>
    <row r="3181" ht="18.75" customHeight="1"/>
    <row r="3182" ht="18.75" customHeight="1"/>
    <row r="3183" ht="18.75" customHeight="1"/>
    <row r="3184" ht="18.75" customHeight="1"/>
    <row r="3185" ht="18.75" customHeight="1"/>
    <row r="3186" ht="18.75" customHeight="1"/>
    <row r="3187" ht="18.75" customHeight="1"/>
    <row r="3188" ht="18.75" customHeight="1"/>
    <row r="3189" ht="58.5" customHeight="1"/>
    <row r="3190" ht="18.75" customHeight="1"/>
    <row r="3191" ht="18.75" customHeight="1"/>
    <row r="3192" ht="18.75" customHeight="1"/>
    <row r="3193" ht="18.75" customHeight="1"/>
    <row r="3194" ht="18.75" customHeight="1"/>
    <row r="3195" ht="18.75" customHeight="1"/>
    <row r="3196" ht="18.75" customHeight="1"/>
    <row r="3197" ht="18.75" customHeight="1"/>
    <row r="3198" ht="18.75" customHeight="1"/>
    <row r="3199" ht="18.75" customHeight="1"/>
    <row r="3200" ht="18.75" customHeight="1"/>
    <row r="3201" ht="18.75" customHeight="1"/>
    <row r="3202" ht="58.5" customHeight="1"/>
    <row r="3203" ht="18.75" customHeight="1"/>
    <row r="3204" ht="18.75" customHeight="1"/>
    <row r="3205" ht="18.75" customHeight="1"/>
    <row r="3206" ht="18.75" customHeight="1"/>
    <row r="3207" ht="18.75" customHeight="1"/>
    <row r="3208" ht="18.75" customHeight="1"/>
    <row r="3209" ht="18.75" customHeight="1"/>
    <row r="3210" ht="18.75" customHeight="1"/>
    <row r="3211" ht="18.75" customHeight="1"/>
    <row r="3212" ht="18.75" customHeight="1"/>
    <row r="3213" ht="18.75" customHeight="1"/>
    <row r="3214" ht="18.75" customHeight="1"/>
    <row r="3215" ht="58.5" customHeight="1"/>
    <row r="3216" ht="18.75" customHeight="1"/>
    <row r="3217" ht="18.75" customHeight="1"/>
    <row r="3218" ht="18.75" customHeight="1"/>
    <row r="3219" ht="18.75" customHeight="1"/>
    <row r="3220" ht="18.75" customHeight="1"/>
    <row r="3221" ht="18.75" customHeight="1"/>
    <row r="3222" ht="18.75" customHeight="1"/>
    <row r="3223" ht="18.75" customHeight="1"/>
    <row r="3224" ht="18.75" customHeight="1"/>
    <row r="3225" ht="18.75" customHeight="1"/>
    <row r="3226" ht="18.75" customHeight="1"/>
    <row r="3227" ht="18.75" customHeight="1"/>
    <row r="3228" ht="58.5" customHeight="1"/>
    <row r="3229" ht="18.75" customHeight="1"/>
    <row r="3230" ht="18.75" customHeight="1"/>
    <row r="3231" ht="18.75" customHeight="1"/>
    <row r="3232" ht="18.75" customHeight="1"/>
    <row r="3233" ht="18.75" customHeight="1"/>
    <row r="3234" ht="18.75" customHeight="1"/>
    <row r="3235" ht="18.75" customHeight="1"/>
    <row r="3236" ht="18.75" customHeight="1"/>
    <row r="3237" ht="18.75" customHeight="1"/>
    <row r="3238" ht="18.75" customHeight="1"/>
    <row r="3239" ht="18.75" customHeight="1"/>
    <row r="3240" ht="18.75" customHeight="1"/>
    <row r="3241" ht="58.5" customHeight="1"/>
    <row r="3242" ht="18.75" customHeight="1"/>
    <row r="3243" ht="18.75" customHeight="1"/>
    <row r="3244" ht="18.75" customHeight="1"/>
    <row r="3245" ht="18.75" customHeight="1"/>
    <row r="3246" ht="18.75" customHeight="1"/>
    <row r="3247" ht="18.75" customHeight="1"/>
    <row r="3248" ht="18.75" customHeight="1"/>
    <row r="3249" ht="18.75" customHeight="1"/>
    <row r="3250" ht="18.75" customHeight="1"/>
    <row r="3251" ht="18.75" customHeight="1"/>
    <row r="3252" ht="18.75" customHeight="1"/>
    <row r="3253" ht="18.75" customHeight="1"/>
    <row r="3254" ht="58.5" customHeight="1"/>
    <row r="3255" ht="18.75" customHeight="1"/>
    <row r="3256" ht="18.75" customHeight="1"/>
    <row r="3257" ht="18.75" customHeight="1"/>
    <row r="3258" ht="18.75" customHeight="1"/>
    <row r="3259" ht="18.75" customHeight="1"/>
    <row r="3260" ht="18.75" customHeight="1"/>
    <row r="3261" ht="18.75" customHeight="1"/>
    <row r="3262" ht="18.75" customHeight="1"/>
    <row r="3263" ht="18.75" customHeight="1"/>
    <row r="3264" ht="18.75" customHeight="1"/>
    <row r="3265" ht="18.75" customHeight="1"/>
    <row r="3266" ht="18.75" customHeight="1"/>
    <row r="3267" ht="58.5" customHeight="1"/>
    <row r="3268" ht="18.75" customHeight="1"/>
    <row r="3269" ht="18.75" customHeight="1"/>
    <row r="3270" ht="18.75" customHeight="1"/>
    <row r="3271" ht="18.75" customHeight="1"/>
    <row r="3272" ht="18.75" customHeight="1"/>
    <row r="3273" ht="18.75" customHeight="1"/>
    <row r="3274" ht="18.75" customHeight="1"/>
    <row r="3275" ht="18.75" customHeight="1"/>
    <row r="3276" ht="18.75" customHeight="1"/>
    <row r="3277" ht="18.75" customHeight="1"/>
    <row r="3278" ht="18.75" customHeight="1"/>
    <row r="3279" ht="18.75" customHeight="1"/>
    <row r="3280" ht="58.5" customHeight="1"/>
    <row r="3281" ht="18.75" customHeight="1"/>
    <row r="3282" ht="18.75" customHeight="1"/>
    <row r="3283" ht="18.75" customHeight="1"/>
    <row r="3284" ht="18.75" customHeight="1"/>
    <row r="3285" ht="18.75" customHeight="1"/>
    <row r="3286" ht="18.75" customHeight="1"/>
    <row r="3287" ht="18.75" customHeight="1"/>
    <row r="3288" ht="18.75" customHeight="1"/>
    <row r="3289" ht="18.75" customHeight="1"/>
    <row r="3290" ht="18.75" customHeight="1"/>
    <row r="3291" ht="18.75" customHeight="1"/>
    <row r="3292" ht="18.75" customHeight="1"/>
    <row r="3293" ht="58.5" customHeight="1"/>
    <row r="3294" ht="18.75" customHeight="1"/>
    <row r="3295" ht="18.75" customHeight="1"/>
    <row r="3296" ht="18.75" customHeight="1"/>
    <row r="3297" ht="18.75" customHeight="1"/>
    <row r="3298" ht="18.75" customHeight="1"/>
    <row r="3299" ht="18.75" customHeight="1"/>
    <row r="3300" ht="18.75" customHeight="1"/>
    <row r="3301" ht="18.75" customHeight="1"/>
    <row r="3302" ht="18.75" customHeight="1"/>
    <row r="3303" ht="18.75" customHeight="1"/>
    <row r="3304" ht="18.75" customHeight="1"/>
    <row r="3305" ht="18.75" customHeight="1"/>
    <row r="3306" ht="58.5" customHeight="1"/>
    <row r="3307" ht="18.75" customHeight="1"/>
    <row r="3308" ht="18.75" customHeight="1"/>
    <row r="3309" ht="18.75" customHeight="1"/>
    <row r="3310" ht="18.75" customHeight="1"/>
    <row r="3311" ht="18.75" customHeight="1"/>
    <row r="3312" ht="18.75" customHeight="1"/>
    <row r="3313" ht="18.75" customHeight="1"/>
    <row r="3314" ht="18.75" customHeight="1"/>
    <row r="3315" ht="18.75" customHeight="1"/>
    <row r="3316" ht="18.75" customHeight="1"/>
    <row r="3317" ht="18.75" customHeight="1"/>
    <row r="3318" ht="18.75" customHeight="1"/>
    <row r="3319" ht="58.5" customHeight="1"/>
    <row r="3320" ht="18.75" customHeight="1"/>
    <row r="3321" ht="18.75" customHeight="1"/>
    <row r="3322" ht="18.75" customHeight="1"/>
    <row r="3323" ht="18.75" customHeight="1"/>
    <row r="3324" ht="18.75" customHeight="1"/>
    <row r="3325" ht="18.75" customHeight="1"/>
    <row r="3326" ht="18.75" customHeight="1"/>
    <row r="3327" ht="18.75" customHeight="1"/>
    <row r="3328" ht="18.75" customHeight="1"/>
    <row r="3329" ht="18.75" customHeight="1"/>
    <row r="3330" ht="18.75" customHeight="1"/>
    <row r="3331" ht="18.75" customHeight="1"/>
    <row r="3332" ht="58.5" customHeight="1"/>
    <row r="3333" ht="18.75" customHeight="1"/>
    <row r="3334" ht="18.75" customHeight="1"/>
    <row r="3335" ht="18.75" customHeight="1"/>
    <row r="3336" ht="18.75" customHeight="1"/>
    <row r="3337" ht="18.75" customHeight="1"/>
    <row r="3338" ht="18.75" customHeight="1"/>
    <row r="3339" ht="18.75" customHeight="1"/>
    <row r="3340" ht="18.75" customHeight="1"/>
    <row r="3341" ht="18.75" customHeight="1"/>
    <row r="3342" ht="18.75" customHeight="1"/>
    <row r="3343" ht="18.75" customHeight="1"/>
    <row r="3344" ht="18.75" customHeight="1"/>
    <row r="3345" ht="58.5" customHeight="1"/>
    <row r="3346" ht="18.75" customHeight="1"/>
    <row r="3347" ht="18.75" customHeight="1"/>
    <row r="3348" ht="18.75" customHeight="1"/>
    <row r="3349" ht="18.75" customHeight="1"/>
    <row r="3350" ht="18.75" customHeight="1"/>
    <row r="3351" ht="18.75" customHeight="1"/>
    <row r="3352" ht="18.75" customHeight="1"/>
    <row r="3353" ht="18.75" customHeight="1"/>
    <row r="3354" ht="18.75" customHeight="1"/>
    <row r="3355" ht="18.75" customHeight="1"/>
    <row r="3356" ht="18.75" customHeight="1"/>
    <row r="3357" ht="18.75" customHeight="1"/>
    <row r="3358" ht="58.5" customHeight="1"/>
    <row r="3359" ht="18.75" customHeight="1"/>
    <row r="3360" ht="18.75" customHeight="1"/>
    <row r="3361" ht="18.75" customHeight="1"/>
    <row r="3362" ht="18.75" customHeight="1"/>
    <row r="3363" ht="18.75" customHeight="1"/>
    <row r="3364" ht="18.75" customHeight="1"/>
    <row r="3365" ht="18.75" customHeight="1"/>
    <row r="3366" ht="18.75" customHeight="1"/>
    <row r="3367" ht="18.75" customHeight="1"/>
    <row r="3368" ht="18.75" customHeight="1"/>
    <row r="3369" ht="18.75" customHeight="1"/>
    <row r="3370" ht="18.75" customHeight="1"/>
    <row r="3371" ht="58.5" customHeight="1"/>
    <row r="3372" ht="18.75" customHeight="1"/>
    <row r="3373" ht="18.75" customHeight="1"/>
    <row r="3374" ht="18.75" customHeight="1"/>
    <row r="3375" ht="18.75" customHeight="1"/>
    <row r="3376" ht="18.75" customHeight="1"/>
    <row r="3377" ht="18.75" customHeight="1"/>
    <row r="3378" ht="18.75" customHeight="1"/>
    <row r="3379" ht="18.75" customHeight="1"/>
    <row r="3380" ht="18.75" customHeight="1"/>
    <row r="3381" ht="18.75" customHeight="1"/>
    <row r="3382" ht="18.75" customHeight="1"/>
    <row r="3383" ht="18.75" customHeight="1"/>
    <row r="3384" ht="58.5" customHeight="1"/>
    <row r="3385" ht="18.75" customHeight="1"/>
    <row r="3386" ht="18.75" customHeight="1"/>
    <row r="3387" ht="18.75" customHeight="1"/>
    <row r="3388" ht="18.75" customHeight="1"/>
    <row r="3389" ht="18.75" customHeight="1"/>
    <row r="3390" ht="18.75" customHeight="1"/>
    <row r="3391" ht="18.75" customHeight="1"/>
    <row r="3392" ht="18.75" customHeight="1"/>
    <row r="3393" ht="18.75" customHeight="1"/>
    <row r="3394" ht="18.75" customHeight="1"/>
    <row r="3395" ht="18.75" customHeight="1"/>
    <row r="3396" ht="18.75" customHeight="1"/>
    <row r="3397" ht="58.5" customHeight="1"/>
    <row r="3398" ht="18.75" customHeight="1"/>
    <row r="3399" ht="18.75" customHeight="1"/>
    <row r="3400" ht="18.75" customHeight="1"/>
    <row r="3401" ht="18.75" customHeight="1"/>
    <row r="3402" ht="18.75" customHeight="1"/>
    <row r="3403" ht="18.75" customHeight="1"/>
    <row r="3404" ht="18.75" customHeight="1"/>
    <row r="3405" ht="18.75" customHeight="1"/>
    <row r="3406" ht="18.75" customHeight="1"/>
    <row r="3407" ht="18.75" customHeight="1"/>
    <row r="3408" ht="18.75" customHeight="1"/>
    <row r="3409" ht="18.75" customHeight="1"/>
    <row r="3410" ht="58.5" customHeight="1"/>
    <row r="3411" ht="18.75" customHeight="1"/>
    <row r="3412" ht="18.75" customHeight="1"/>
    <row r="3413" ht="18.75" customHeight="1"/>
    <row r="3414" ht="18.75" customHeight="1"/>
    <row r="3415" ht="18.75" customHeight="1"/>
    <row r="3416" ht="18.75" customHeight="1"/>
    <row r="3417" ht="18.75" customHeight="1"/>
    <row r="3418" ht="18.75" customHeight="1"/>
    <row r="3419" ht="18.75" customHeight="1"/>
    <row r="3420" ht="18.75" customHeight="1"/>
    <row r="3421" ht="18.75" customHeight="1"/>
    <row r="3422" ht="18.75" customHeight="1"/>
    <row r="3423" ht="58.5" customHeight="1"/>
    <row r="3424" ht="18.75" customHeight="1"/>
    <row r="3425" ht="18.75" customHeight="1"/>
    <row r="3426" ht="18.75" customHeight="1"/>
    <row r="3427" ht="18.75" customHeight="1"/>
    <row r="3428" ht="18.75" customHeight="1"/>
    <row r="3429" ht="18.75" customHeight="1"/>
    <row r="3430" ht="18.75" customHeight="1"/>
    <row r="3431" ht="18.75" customHeight="1"/>
    <row r="3432" ht="18.75" customHeight="1"/>
    <row r="3433" ht="18.75" customHeight="1"/>
    <row r="3434" ht="18.75" customHeight="1"/>
    <row r="3435" ht="18.75" customHeight="1"/>
    <row r="3436" ht="58.5" customHeight="1"/>
    <row r="3437" ht="18.75" customHeight="1"/>
    <row r="3438" ht="18.75" customHeight="1"/>
    <row r="3439" ht="18.75" customHeight="1"/>
    <row r="3440" ht="18.75" customHeight="1"/>
    <row r="3441" ht="18.75" customHeight="1"/>
    <row r="3442" ht="18.75" customHeight="1"/>
    <row r="3443" ht="18.75" customHeight="1"/>
    <row r="3444" ht="18.75" customHeight="1"/>
    <row r="3445" ht="18.75" customHeight="1"/>
    <row r="3446" ht="18.75" customHeight="1"/>
    <row r="3447" ht="18.75" customHeight="1"/>
    <row r="3448" ht="18.75" customHeight="1"/>
    <row r="3449" ht="58.5" customHeight="1"/>
    <row r="3450" ht="18.75" customHeight="1"/>
    <row r="3451" ht="18.75" customHeight="1"/>
    <row r="3452" ht="18.75" customHeight="1"/>
    <row r="3453" ht="18.75" customHeight="1"/>
    <row r="3454" ht="18.75" customHeight="1"/>
    <row r="3455" ht="18.75" customHeight="1"/>
    <row r="3456" ht="18.75" customHeight="1"/>
    <row r="3457" ht="18.75" customHeight="1"/>
    <row r="3458" ht="18.75" customHeight="1"/>
    <row r="3459" ht="18.75" customHeight="1"/>
    <row r="3460" ht="18.75" customHeight="1"/>
    <row r="3461" ht="18.75" customHeight="1"/>
    <row r="3462" ht="58.5" customHeight="1"/>
    <row r="3463" ht="18.75" customHeight="1"/>
    <row r="3464" ht="18.75" customHeight="1"/>
    <row r="3465" ht="18.75" customHeight="1"/>
    <row r="3466" ht="18.75" customHeight="1"/>
    <row r="3467" ht="18.75" customHeight="1"/>
    <row r="3468" ht="18.75" customHeight="1"/>
    <row r="3469" ht="18.75" customHeight="1"/>
    <row r="3470" ht="18.75" customHeight="1"/>
    <row r="3471" ht="18.75" customHeight="1"/>
    <row r="3472" ht="18.75" customHeight="1"/>
    <row r="3473" ht="18.75" customHeight="1"/>
    <row r="3474" ht="18.75" customHeight="1"/>
    <row r="3475" ht="58.5" customHeight="1"/>
    <row r="3476" ht="18.75" customHeight="1"/>
    <row r="3477" ht="18.75" customHeight="1"/>
    <row r="3478" ht="18.75" customHeight="1"/>
    <row r="3479" ht="18.75" customHeight="1"/>
    <row r="3480" ht="18.75" customHeight="1"/>
    <row r="3481" ht="18.75" customHeight="1"/>
    <row r="3482" ht="18.75" customHeight="1"/>
    <row r="3483" ht="18.75" customHeight="1"/>
    <row r="3484" ht="18.75" customHeight="1"/>
    <row r="3485" ht="18.75" customHeight="1"/>
    <row r="3486" ht="18.75" customHeight="1"/>
    <row r="3487" ht="18.75" customHeight="1"/>
    <row r="3488" ht="58.5" customHeight="1"/>
    <row r="3489" ht="18.75" customHeight="1"/>
    <row r="3490" ht="18.75" customHeight="1"/>
    <row r="3491" ht="18.75" customHeight="1"/>
    <row r="3492" ht="18.75" customHeight="1"/>
    <row r="3493" ht="18.75" customHeight="1"/>
    <row r="3494" ht="18.75" customHeight="1"/>
    <row r="3495" ht="18.75" customHeight="1"/>
    <row r="3496" ht="18.75" customHeight="1"/>
    <row r="3497" ht="18.75" customHeight="1"/>
    <row r="3498" ht="18.75" customHeight="1"/>
    <row r="3499" ht="18.75" customHeight="1"/>
    <row r="3500" ht="18.75" customHeight="1"/>
    <row r="3501" ht="58.5" customHeight="1"/>
    <row r="3502" ht="18.75" customHeight="1"/>
    <row r="3503" ht="18.75" customHeight="1"/>
    <row r="3504" ht="18.75" customHeight="1"/>
    <row r="3505" ht="18.75" customHeight="1"/>
    <row r="3506" ht="18.75" customHeight="1"/>
    <row r="3507" ht="18.75" customHeight="1"/>
    <row r="3508" ht="18.75" customHeight="1"/>
    <row r="3509" ht="18.75" customHeight="1"/>
    <row r="3510" ht="18.75" customHeight="1"/>
    <row r="3511" ht="18.75" customHeight="1"/>
    <row r="3512" ht="18.75" customHeight="1"/>
    <row r="3513" ht="18.75" customHeight="1"/>
    <row r="3514" ht="58.5" customHeight="1"/>
    <row r="3515" ht="18.75" customHeight="1"/>
    <row r="3516" ht="18.75" customHeight="1"/>
    <row r="3517" ht="18.75" customHeight="1"/>
    <row r="3518" ht="18.75" customHeight="1"/>
    <row r="3519" ht="18.75" customHeight="1"/>
    <row r="3520" ht="18.75" customHeight="1"/>
    <row r="3521" ht="18.75" customHeight="1"/>
    <row r="3522" ht="18.75" customHeight="1"/>
    <row r="3523" ht="18.75" customHeight="1"/>
    <row r="3524" ht="18.75" customHeight="1"/>
    <row r="3525" ht="18.75" customHeight="1"/>
    <row r="3526" ht="18.75" customHeight="1"/>
    <row r="3527" ht="58.5" customHeight="1"/>
    <row r="3528" ht="18.75" customHeight="1"/>
    <row r="3529" ht="18.75" customHeight="1"/>
    <row r="3530" ht="18.75" customHeight="1"/>
    <row r="3531" ht="18.75" customHeight="1"/>
    <row r="3532" ht="18.75" customHeight="1"/>
    <row r="3533" ht="18.75" customHeight="1"/>
    <row r="3534" ht="18.75" customHeight="1"/>
    <row r="3535" ht="18.75" customHeight="1"/>
    <row r="3536" ht="18.75" customHeight="1"/>
    <row r="3537" ht="18.75" customHeight="1"/>
    <row r="3538" ht="18.75" customHeight="1"/>
    <row r="3539" ht="18.75" customHeight="1"/>
    <row r="3540" ht="58.5" customHeight="1"/>
    <row r="3541" ht="18.75" customHeight="1"/>
    <row r="3542" ht="18.75" customHeight="1"/>
    <row r="3543" ht="18.75" customHeight="1"/>
    <row r="3544" ht="18.75" customHeight="1"/>
    <row r="3545" ht="18.75" customHeight="1"/>
    <row r="3546" ht="18.75" customHeight="1"/>
    <row r="3547" ht="18.75" customHeight="1"/>
    <row r="3548" ht="18.75" customHeight="1"/>
    <row r="3549" ht="18.75" customHeight="1"/>
    <row r="3550" ht="18.75" customHeight="1"/>
    <row r="3551" ht="18.75" customHeight="1"/>
    <row r="3552" ht="18.75" customHeight="1"/>
    <row r="3553" ht="58.5" customHeight="1"/>
    <row r="3554" ht="18.75" customHeight="1"/>
    <row r="3555" ht="18.75" customHeight="1"/>
    <row r="3556" ht="18.75" customHeight="1"/>
    <row r="3557" ht="18.75" customHeight="1"/>
    <row r="3558" ht="18.75" customHeight="1"/>
    <row r="3559" ht="18.75" customHeight="1"/>
    <row r="3560" ht="18.75" customHeight="1"/>
    <row r="3561" ht="18.75" customHeight="1"/>
    <row r="3562" ht="18.75" customHeight="1"/>
    <row r="3563" ht="18.75" customHeight="1"/>
    <row r="3564" ht="18.75" customHeight="1"/>
    <row r="3565" ht="18.75" customHeight="1"/>
    <row r="3566" ht="58.5" customHeight="1"/>
    <row r="3567" ht="18.75" customHeight="1"/>
    <row r="3568" ht="18.75" customHeight="1"/>
    <row r="3569" ht="18.75" customHeight="1"/>
    <row r="3570" ht="18.75" customHeight="1"/>
    <row r="3571" ht="18.75" customHeight="1"/>
    <row r="3572" ht="18.75" customHeight="1"/>
    <row r="3573" ht="18.75" customHeight="1"/>
    <row r="3574" ht="18.75" customHeight="1"/>
    <row r="3575" ht="18.75" customHeight="1"/>
    <row r="3576" ht="18.75" customHeight="1"/>
    <row r="3577" ht="18.75" customHeight="1"/>
    <row r="3578" ht="18.75" customHeight="1"/>
    <row r="3579" ht="58.5" customHeight="1"/>
    <row r="3580" ht="18.75" customHeight="1"/>
    <row r="3581" ht="18.75" customHeight="1"/>
    <row r="3582" ht="18.75" customHeight="1"/>
    <row r="3583" ht="18.75" customHeight="1"/>
    <row r="3584" ht="18.75" customHeight="1"/>
    <row r="3585" ht="18.75" customHeight="1"/>
    <row r="3586" ht="18.75" customHeight="1"/>
    <row r="3587" ht="18.75" customHeight="1"/>
    <row r="3588" ht="18.75" customHeight="1"/>
    <row r="3589" ht="18.75" customHeight="1"/>
    <row r="3590" ht="18.75" customHeight="1"/>
    <row r="3591" ht="18.75" customHeight="1"/>
    <row r="3592" ht="58.5" customHeight="1"/>
    <row r="3593" ht="18.75" customHeight="1"/>
    <row r="3594" ht="18.75" customHeight="1"/>
    <row r="3595" ht="18.75" customHeight="1"/>
    <row r="3596" ht="18.75" customHeight="1"/>
    <row r="3597" ht="18.75" customHeight="1"/>
    <row r="3598" ht="18.75" customHeight="1"/>
    <row r="3599" ht="18.75" customHeight="1"/>
    <row r="3600" ht="18.75" customHeight="1"/>
    <row r="3601" ht="18.75" customHeight="1"/>
    <row r="3602" ht="18.75" customHeight="1"/>
    <row r="3603" ht="18.75" customHeight="1"/>
    <row r="3604" ht="18.75" customHeight="1"/>
    <row r="3605" ht="58.5" customHeight="1"/>
    <row r="3606" ht="18.75" customHeight="1"/>
    <row r="3607" ht="18.75" customHeight="1"/>
    <row r="3608" ht="18.75" customHeight="1"/>
    <row r="3609" ht="18.75" customHeight="1"/>
    <row r="3610" ht="18.75" customHeight="1"/>
    <row r="3611" ht="18.75" customHeight="1"/>
    <row r="3612" ht="18.75" customHeight="1"/>
    <row r="3613" ht="18.75" customHeight="1"/>
    <row r="3614" ht="18.75" customHeight="1"/>
    <row r="3615" ht="18.75" customHeight="1"/>
    <row r="3616" ht="18.75" customHeight="1"/>
    <row r="3617" ht="18.75" customHeight="1"/>
    <row r="3618" ht="58.5" customHeight="1"/>
    <row r="3619" ht="18.75" customHeight="1"/>
    <row r="3620" ht="18.75" customHeight="1"/>
    <row r="3621" ht="18.75" customHeight="1"/>
    <row r="3622" ht="18.75" customHeight="1"/>
    <row r="3623" ht="18.75" customHeight="1"/>
    <row r="3624" ht="18.75" customHeight="1"/>
    <row r="3625" ht="18.75" customHeight="1"/>
    <row r="3626" ht="18.75" customHeight="1"/>
    <row r="3627" ht="18.75" customHeight="1"/>
    <row r="3628" ht="18.75" customHeight="1"/>
    <row r="3629" ht="18.75" customHeight="1"/>
    <row r="3630" ht="18.75" customHeight="1"/>
    <row r="3631" ht="58.5" customHeight="1"/>
    <row r="3632" ht="18.75" customHeight="1"/>
    <row r="3633" ht="18.75" customHeight="1"/>
    <row r="3634" ht="18.75" customHeight="1"/>
    <row r="3635" ht="18.75" customHeight="1"/>
    <row r="3636" ht="18.75" customHeight="1"/>
    <row r="3637" ht="18.75" customHeight="1"/>
    <row r="3638" ht="18.75" customHeight="1"/>
    <row r="3639" ht="18.75" customHeight="1"/>
    <row r="3640" ht="18.75" customHeight="1"/>
    <row r="3641" ht="18.75" customHeight="1"/>
    <row r="3642" ht="18.75" customHeight="1"/>
    <row r="3643" ht="18.75" customHeight="1"/>
    <row r="3644" ht="58.5" customHeight="1"/>
    <row r="3645" ht="18.75" customHeight="1"/>
    <row r="3646" ht="18.75" customHeight="1"/>
    <row r="3647" ht="18.75" customHeight="1"/>
    <row r="3648" ht="18.75" customHeight="1"/>
    <row r="3649" ht="18.75" customHeight="1"/>
    <row r="3650" ht="18.75" customHeight="1"/>
    <row r="3651" ht="18.75" customHeight="1"/>
    <row r="3652" ht="18.75" customHeight="1"/>
    <row r="3653" ht="18.75" customHeight="1"/>
    <row r="3654" ht="18.75" customHeight="1"/>
    <row r="3655" ht="18.75" customHeight="1"/>
    <row r="3656" ht="18.75" customHeight="1"/>
    <row r="3657" ht="58.5" customHeight="1"/>
    <row r="3658" ht="18.75" customHeight="1"/>
    <row r="3659" ht="18.75" customHeight="1"/>
    <row r="3660" ht="18.75" customHeight="1"/>
    <row r="3661" ht="18.75" customHeight="1"/>
    <row r="3662" ht="18.75" customHeight="1"/>
    <row r="3663" ht="18.75" customHeight="1"/>
    <row r="3664" ht="18.75" customHeight="1"/>
    <row r="3665" ht="18.75" customHeight="1"/>
    <row r="3666" ht="18.75" customHeight="1"/>
    <row r="3667" ht="18.75" customHeight="1"/>
    <row r="3668" ht="18.75" customHeight="1"/>
    <row r="3669" ht="18.75" customHeight="1"/>
    <row r="3670" ht="58.5" customHeight="1"/>
    <row r="3671" ht="18.75" customHeight="1"/>
    <row r="3672" ht="18.75" customHeight="1"/>
    <row r="3673" ht="18.75" customHeight="1"/>
    <row r="3674" ht="18.75" customHeight="1"/>
    <row r="3675" ht="18.75" customHeight="1"/>
    <row r="3676" ht="18.75" customHeight="1"/>
    <row r="3677" ht="18.75" customHeight="1"/>
    <row r="3678" ht="18.75" customHeight="1"/>
    <row r="3679" ht="18.75" customHeight="1"/>
    <row r="3680" ht="18.75" customHeight="1"/>
    <row r="3681" ht="18.75" customHeight="1"/>
    <row r="3682" ht="18.75" customHeight="1"/>
    <row r="3683" ht="58.5" customHeight="1"/>
    <row r="3684" ht="18.75" customHeight="1"/>
    <row r="3685" ht="18.75" customHeight="1"/>
    <row r="3686" ht="18.75" customHeight="1"/>
    <row r="3687" ht="18.75" customHeight="1"/>
    <row r="3688" ht="18.75" customHeight="1"/>
    <row r="3689" ht="18.75" customHeight="1"/>
    <row r="3690" ht="18.75" customHeight="1"/>
    <row r="3691" ht="18.75" customHeight="1"/>
    <row r="3692" ht="18.75" customHeight="1"/>
    <row r="3693" ht="18.75" customHeight="1"/>
    <row r="3694" ht="18.75" customHeight="1"/>
    <row r="3695" ht="18.75" customHeight="1"/>
    <row r="3696" ht="58.5" customHeight="1"/>
    <row r="3697" ht="18.75" customHeight="1"/>
    <row r="3698" ht="18.75" customHeight="1"/>
    <row r="3699" ht="18.75" customHeight="1"/>
    <row r="3700" ht="18.75" customHeight="1"/>
    <row r="3701" ht="18.75" customHeight="1"/>
    <row r="3702" ht="18.75" customHeight="1"/>
    <row r="3703" ht="18.75" customHeight="1"/>
    <row r="3704" ht="18.75" customHeight="1"/>
    <row r="3705" ht="18.75" customHeight="1"/>
    <row r="3706" ht="18.75" customHeight="1"/>
    <row r="3707" ht="18.75" customHeight="1"/>
    <row r="3708" ht="18.75" customHeight="1"/>
    <row r="3709" ht="58.5" customHeight="1"/>
    <row r="3710" ht="18.75" customHeight="1"/>
    <row r="3711" ht="18.75" customHeight="1"/>
    <row r="3712" ht="18.75" customHeight="1"/>
    <row r="3713" ht="18.75" customHeight="1"/>
    <row r="3714" ht="18.75" customHeight="1"/>
    <row r="3715" ht="18.75" customHeight="1"/>
    <row r="3716" ht="18.75" customHeight="1"/>
    <row r="3717" ht="18.75" customHeight="1"/>
    <row r="3718" ht="18.75" customHeight="1"/>
    <row r="3719" ht="18.75" customHeight="1"/>
    <row r="3720" ht="18.75" customHeight="1"/>
    <row r="3721" ht="18.75" customHeight="1"/>
    <row r="3722" ht="58.5" customHeight="1"/>
    <row r="3723" ht="18.75" customHeight="1"/>
    <row r="3724" ht="18.75" customHeight="1"/>
    <row r="3725" ht="18.75" customHeight="1"/>
    <row r="3726" ht="18.75" customHeight="1"/>
    <row r="3727" ht="18.75" customHeight="1"/>
    <row r="3728" ht="18.75" customHeight="1"/>
    <row r="3729" ht="18.75" customHeight="1"/>
    <row r="3730" ht="18.75" customHeight="1"/>
    <row r="3731" ht="18.75" customHeight="1"/>
    <row r="3732" ht="18.75" customHeight="1"/>
    <row r="3733" ht="18.75" customHeight="1"/>
    <row r="3734" ht="18.75" customHeight="1"/>
    <row r="3735" ht="58.5" customHeight="1"/>
    <row r="3736" ht="18.75" customHeight="1"/>
    <row r="3737" ht="18.75" customHeight="1"/>
    <row r="3738" ht="18.75" customHeight="1"/>
    <row r="3739" ht="18.75" customHeight="1"/>
    <row r="3740" ht="18.75" customHeight="1"/>
    <row r="3741" ht="18.75" customHeight="1"/>
    <row r="3742" ht="18.75" customHeight="1"/>
    <row r="3743" ht="18.75" customHeight="1"/>
    <row r="3744" ht="18.75" customHeight="1"/>
    <row r="3745" ht="18.75" customHeight="1"/>
    <row r="3746" ht="18.75" customHeight="1"/>
    <row r="3747" ht="18.75" customHeight="1"/>
    <row r="3748" ht="58.5" customHeight="1"/>
    <row r="3749" ht="18.75" customHeight="1"/>
    <row r="3750" ht="18.75" customHeight="1"/>
    <row r="3751" ht="18.75" customHeight="1"/>
    <row r="3752" ht="18.75" customHeight="1"/>
    <row r="3753" ht="18.75" customHeight="1"/>
    <row r="3754" ht="18.75" customHeight="1"/>
    <row r="3755" ht="18.75" customHeight="1"/>
    <row r="3756" ht="18.75" customHeight="1"/>
    <row r="3757" ht="18.75" customHeight="1"/>
    <row r="3758" ht="18.75" customHeight="1"/>
    <row r="3759" ht="18.75" customHeight="1"/>
    <row r="3760" ht="18.75" customHeight="1"/>
    <row r="3761" ht="58.5" customHeight="1"/>
    <row r="3762" ht="18.75" customHeight="1"/>
    <row r="3763" ht="18.75" customHeight="1"/>
    <row r="3764" ht="18.75" customHeight="1"/>
    <row r="3765" ht="18.75" customHeight="1"/>
    <row r="3766" ht="18.75" customHeight="1"/>
    <row r="3767" ht="18.75" customHeight="1"/>
    <row r="3768" ht="18.75" customHeight="1"/>
    <row r="3769" ht="18.75" customHeight="1"/>
    <row r="3770" ht="18.75" customHeight="1"/>
    <row r="3771" ht="18.75" customHeight="1"/>
    <row r="3772" ht="18.75" customHeight="1"/>
    <row r="3773" ht="18.75" customHeight="1"/>
    <row r="3774" ht="58.5" customHeight="1"/>
    <row r="3775" ht="18.75" customHeight="1"/>
    <row r="3776" ht="18.75" customHeight="1"/>
    <row r="3777" ht="18.75" customHeight="1"/>
    <row r="3778" ht="18.75" customHeight="1"/>
    <row r="3779" ht="18.75" customHeight="1"/>
    <row r="3780" ht="18.75" customHeight="1"/>
    <row r="3781" ht="18.75" customHeight="1"/>
    <row r="3782" ht="18.75" customHeight="1"/>
    <row r="3783" ht="18.75" customHeight="1"/>
    <row r="3784" ht="18.75" customHeight="1"/>
    <row r="3785" ht="18.75" customHeight="1"/>
    <row r="3786" ht="18.75" customHeight="1"/>
    <row r="3787" ht="58.5" customHeight="1"/>
    <row r="3788" ht="18.75" customHeight="1"/>
    <row r="3789" ht="18.75" customHeight="1"/>
    <row r="3790" ht="18.75" customHeight="1"/>
    <row r="3791" ht="18.75" customHeight="1"/>
    <row r="3792" ht="18.75" customHeight="1"/>
    <row r="3793" ht="18.75" customHeight="1"/>
    <row r="3794" ht="18.75" customHeight="1"/>
    <row r="3795" ht="18.75" customHeight="1"/>
    <row r="3796" ht="18.75" customHeight="1"/>
    <row r="3797" ht="18.75" customHeight="1"/>
    <row r="3798" ht="18.75" customHeight="1"/>
    <row r="3799" ht="18.75" customHeight="1"/>
    <row r="3800" ht="58.5" customHeight="1"/>
    <row r="3801" ht="18.75" customHeight="1"/>
    <row r="3802" ht="18.75" customHeight="1"/>
    <row r="3803" ht="18.75" customHeight="1"/>
    <row r="3804" ht="18.75" customHeight="1"/>
    <row r="3805" ht="18.75" customHeight="1"/>
    <row r="3806" ht="18.75" customHeight="1"/>
    <row r="3807" ht="18.75" customHeight="1"/>
    <row r="3808" ht="18.75" customHeight="1"/>
    <row r="3809" ht="18.75" customHeight="1"/>
    <row r="3810" ht="18.75" customHeight="1"/>
    <row r="3811" ht="18.75" customHeight="1"/>
    <row r="3812" ht="18.75" customHeight="1"/>
    <row r="3813" ht="58.5" customHeight="1"/>
    <row r="3814" ht="18.75" customHeight="1"/>
    <row r="3815" ht="18.75" customHeight="1"/>
    <row r="3816" ht="18.75" customHeight="1"/>
    <row r="3817" ht="18.75" customHeight="1"/>
    <row r="3818" ht="18.75" customHeight="1"/>
    <row r="3819" ht="18.75" customHeight="1"/>
    <row r="3820" ht="18.75" customHeight="1"/>
    <row r="3821" ht="18.75" customHeight="1"/>
    <row r="3822" ht="18.75" customHeight="1"/>
    <row r="3823" ht="18.75" customHeight="1"/>
    <row r="3824" ht="18.75" customHeight="1"/>
    <row r="3825" ht="18.75" customHeight="1"/>
    <row r="3826" ht="58.5" customHeight="1"/>
    <row r="3827" ht="18.75" customHeight="1"/>
    <row r="3828" ht="18.75" customHeight="1"/>
    <row r="3829" ht="18.75" customHeight="1"/>
    <row r="3830" ht="18.75" customHeight="1"/>
    <row r="3831" ht="18.75" customHeight="1"/>
    <row r="3832" ht="18.75" customHeight="1"/>
    <row r="3833" ht="18.75" customHeight="1"/>
    <row r="3834" ht="18.75" customHeight="1"/>
    <row r="3835" ht="18.75" customHeight="1"/>
    <row r="3836" ht="18.75" customHeight="1"/>
    <row r="3837" ht="18.75" customHeight="1"/>
    <row r="3838" ht="18.75" customHeight="1"/>
    <row r="3839" ht="58.5" customHeight="1"/>
    <row r="3840" ht="18.75" customHeight="1"/>
    <row r="3841" ht="18.75" customHeight="1"/>
    <row r="3842" ht="18.75" customHeight="1"/>
    <row r="3843" ht="18.75" customHeight="1"/>
    <row r="3844" ht="18.75" customHeight="1"/>
    <row r="3845" ht="18.75" customHeight="1"/>
    <row r="3846" ht="18.75" customHeight="1"/>
    <row r="3847" ht="18.75" customHeight="1"/>
    <row r="3848" ht="18.75" customHeight="1"/>
    <row r="3849" ht="18.75" customHeight="1"/>
    <row r="3850" ht="18.75" customHeight="1"/>
    <row r="3851" ht="18.75" customHeight="1"/>
    <row r="3852" ht="58.5" customHeight="1"/>
    <row r="3853" ht="18.75" customHeight="1"/>
    <row r="3854" ht="18.75" customHeight="1"/>
    <row r="3855" ht="18.75" customHeight="1"/>
    <row r="3856" ht="18.75" customHeight="1"/>
    <row r="3857" ht="18.75" customHeight="1"/>
    <row r="3858" ht="18.75" customHeight="1"/>
    <row r="3859" ht="18.75" customHeight="1"/>
    <row r="3860" ht="18.75" customHeight="1"/>
    <row r="3861" ht="18.75" customHeight="1"/>
    <row r="3862" ht="18.75" customHeight="1"/>
    <row r="3863" ht="18.75" customHeight="1"/>
    <row r="3864" ht="18.75" customHeight="1"/>
    <row r="3865" ht="58.5" customHeight="1"/>
    <row r="3866" ht="18.75" customHeight="1"/>
    <row r="3867" ht="18.75" customHeight="1"/>
    <row r="3868" ht="18.75" customHeight="1"/>
    <row r="3869" ht="18.75" customHeight="1"/>
    <row r="3870" ht="18.75" customHeight="1"/>
    <row r="3871" ht="18.75" customHeight="1"/>
    <row r="3872" ht="18.75" customHeight="1"/>
    <row r="3873" ht="18.75" customHeight="1"/>
    <row r="3874" ht="18.75" customHeight="1"/>
    <row r="3875" ht="18.75" customHeight="1"/>
    <row r="3876" ht="18.75" customHeight="1"/>
    <row r="3877" ht="18.75" customHeight="1"/>
    <row r="3878" ht="58.5" customHeight="1"/>
    <row r="3879" ht="18.75" customHeight="1"/>
    <row r="3880" ht="18.75" customHeight="1"/>
    <row r="3881" ht="18.75" customHeight="1"/>
    <row r="3882" ht="18.75" customHeight="1"/>
    <row r="3883" ht="18.75" customHeight="1"/>
    <row r="3884" ht="18.75" customHeight="1"/>
    <row r="3885" ht="18.75" customHeight="1"/>
    <row r="3886" ht="18.75" customHeight="1"/>
    <row r="3887" ht="18.75" customHeight="1"/>
    <row r="3888" ht="18.75" customHeight="1"/>
    <row r="3889" ht="18.75" customHeight="1"/>
    <row r="3890" ht="18.75" customHeight="1"/>
    <row r="3891" ht="58.5" customHeight="1"/>
    <row r="3892" ht="18.75" customHeight="1"/>
    <row r="3893" ht="18.75" customHeight="1"/>
    <row r="3894" ht="18.75" customHeight="1"/>
    <row r="3895" ht="18.75" customHeight="1"/>
    <row r="3896" ht="18.75" customHeight="1"/>
    <row r="3897" ht="18.75" customHeight="1"/>
    <row r="3898" ht="18.75" customHeight="1"/>
    <row r="3899" ht="18.75" customHeight="1"/>
    <row r="3900" ht="18.75" customHeight="1"/>
    <row r="3901" ht="18.75" customHeight="1"/>
    <row r="3902" ht="18.75" customHeight="1"/>
    <row r="3903" ht="18.75" customHeight="1"/>
    <row r="3904" ht="58.5" customHeight="1"/>
    <row r="3905" ht="18.75" customHeight="1"/>
    <row r="3906" ht="18.75" customHeight="1"/>
    <row r="3907" ht="18.75" customHeight="1"/>
    <row r="3908" ht="18.75" customHeight="1"/>
    <row r="3909" ht="18.75" customHeight="1"/>
    <row r="3910" ht="18.75" customHeight="1"/>
    <row r="3911" ht="18.75" customHeight="1"/>
    <row r="3912" ht="18.75" customHeight="1"/>
    <row r="3913" ht="18.75" customHeight="1"/>
    <row r="3914" ht="18.75" customHeight="1"/>
    <row r="3915" ht="18.75" customHeight="1"/>
    <row r="3916" ht="18.75" customHeight="1"/>
    <row r="3917" ht="58.5" customHeight="1"/>
    <row r="3918" ht="18.75" customHeight="1"/>
    <row r="3919" ht="18.75" customHeight="1"/>
    <row r="3920" ht="18.75" customHeight="1"/>
    <row r="3921" ht="18.75" customHeight="1"/>
    <row r="3922" ht="18.75" customHeight="1"/>
    <row r="3923" ht="18.75" customHeight="1"/>
    <row r="3924" ht="18.75" customHeight="1"/>
    <row r="3925" ht="18.75" customHeight="1"/>
    <row r="3926" ht="18.75" customHeight="1"/>
    <row r="3927" ht="18.75" customHeight="1"/>
    <row r="3928" ht="18.75" customHeight="1"/>
    <row r="3929" ht="18.75" customHeight="1"/>
    <row r="3930" ht="58.5" customHeight="1"/>
    <row r="3931" ht="18.75" customHeight="1"/>
    <row r="3932" ht="18.75" customHeight="1"/>
    <row r="3933" ht="18.75" customHeight="1"/>
    <row r="3934" ht="18.75" customHeight="1"/>
    <row r="3935" ht="18.75" customHeight="1"/>
    <row r="3936" ht="18.75" customHeight="1"/>
    <row r="3937" ht="18.75" customHeight="1"/>
    <row r="3938" ht="18.75" customHeight="1"/>
    <row r="3939" ht="18.75" customHeight="1"/>
    <row r="3940" ht="18.75" customHeight="1"/>
    <row r="3941" ht="18.75" customHeight="1"/>
    <row r="3942" ht="18.75" customHeight="1"/>
    <row r="3943" ht="58.5" customHeight="1"/>
    <row r="3944" ht="18.75" customHeight="1"/>
    <row r="3945" ht="18.75" customHeight="1"/>
    <row r="3946" ht="18.75" customHeight="1"/>
    <row r="3947" ht="18.75" customHeight="1"/>
    <row r="3948" ht="18.75" customHeight="1"/>
    <row r="3949" ht="18.75" customHeight="1"/>
    <row r="3950" ht="18.75" customHeight="1"/>
    <row r="3951" ht="18.75" customHeight="1"/>
    <row r="3952" ht="18.75" customHeight="1"/>
    <row r="3953" ht="18.75" customHeight="1"/>
    <row r="3954" ht="18.75" customHeight="1"/>
    <row r="3955" ht="18.75" customHeight="1"/>
    <row r="3956" ht="58.5" customHeight="1"/>
    <row r="3957" ht="18.75" customHeight="1"/>
    <row r="3958" ht="18.75" customHeight="1"/>
    <row r="3959" ht="18.75" customHeight="1"/>
    <row r="3960" ht="18.75" customHeight="1"/>
    <row r="3961" ht="18.75" customHeight="1"/>
    <row r="3962" ht="18.75" customHeight="1"/>
    <row r="3963" ht="18.75" customHeight="1"/>
    <row r="3964" ht="18.75" customHeight="1"/>
    <row r="3965" ht="18.75" customHeight="1"/>
    <row r="3966" ht="18.75" customHeight="1"/>
    <row r="3967" ht="18.75" customHeight="1"/>
    <row r="3968" ht="18.75" customHeight="1"/>
    <row r="3969" ht="58.5" customHeight="1"/>
    <row r="3970" ht="18.75" customHeight="1"/>
    <row r="3971" ht="18.75" customHeight="1"/>
    <row r="3972" ht="18.75" customHeight="1"/>
    <row r="3973" ht="18.75" customHeight="1"/>
    <row r="3974" ht="18.75" customHeight="1"/>
    <row r="3975" ht="18.75" customHeight="1"/>
    <row r="3976" ht="18.75" customHeight="1"/>
    <row r="3977" ht="18.75" customHeight="1"/>
    <row r="3978" ht="18.75" customHeight="1"/>
    <row r="3979" ht="18.75" customHeight="1"/>
    <row r="3980" ht="18.75" customHeight="1"/>
    <row r="3981" ht="18.75" customHeight="1"/>
    <row r="3982" ht="58.5" customHeight="1"/>
    <row r="3983" ht="18.75" customHeight="1"/>
    <row r="3984" ht="18.75" customHeight="1"/>
    <row r="3985" ht="18.75" customHeight="1"/>
    <row r="3986" ht="18.75" customHeight="1"/>
    <row r="3987" ht="18.75" customHeight="1"/>
    <row r="3988" ht="18.75" customHeight="1"/>
    <row r="3989" ht="18.75" customHeight="1"/>
    <row r="3990" ht="18.75" customHeight="1"/>
    <row r="3991" ht="18.75" customHeight="1"/>
    <row r="3992" ht="18.75" customHeight="1"/>
    <row r="3993" ht="18.75" customHeight="1"/>
    <row r="3994" ht="18.75" customHeight="1"/>
    <row r="3995" ht="58.5" customHeight="1"/>
    <row r="3996" ht="18.75" customHeight="1"/>
    <row r="3997" ht="18.75" customHeight="1"/>
    <row r="3998" ht="18.75" customHeight="1"/>
    <row r="3999" ht="18.75" customHeight="1"/>
    <row r="4000" ht="18.75" customHeight="1"/>
    <row r="4001" ht="18.75" customHeight="1"/>
    <row r="4002" ht="18.75" customHeight="1"/>
    <row r="4003" ht="18.75" customHeight="1"/>
    <row r="4004" ht="18.75" customHeight="1"/>
    <row r="4005" ht="18.75" customHeight="1"/>
    <row r="4006" ht="18.75" customHeight="1"/>
    <row r="4007" ht="18.75" customHeight="1"/>
    <row r="4008" ht="58.5" customHeight="1"/>
    <row r="4009" ht="18.75" customHeight="1"/>
    <row r="4010" ht="18.75" customHeight="1"/>
    <row r="4011" ht="18.75" customHeight="1"/>
    <row r="4012" ht="18.75" customHeight="1"/>
    <row r="4013" ht="18.75" customHeight="1"/>
    <row r="4014" ht="18.75" customHeight="1"/>
    <row r="4015" ht="18.75" customHeight="1"/>
    <row r="4016" ht="18.75" customHeight="1"/>
    <row r="4017" ht="18.75" customHeight="1"/>
    <row r="4018" ht="18.75" customHeight="1"/>
    <row r="4019" ht="18.75" customHeight="1"/>
    <row r="4020" ht="18.75" customHeight="1"/>
    <row r="4021" ht="58.5" customHeight="1"/>
    <row r="4022" ht="18.75" customHeight="1"/>
    <row r="4023" ht="18.75" customHeight="1"/>
    <row r="4024" ht="18.75" customHeight="1"/>
    <row r="4025" ht="18.75" customHeight="1"/>
    <row r="4026" ht="18.75" customHeight="1"/>
    <row r="4027" ht="18.75" customHeight="1"/>
    <row r="4028" ht="18.75" customHeight="1"/>
    <row r="4029" ht="18.75" customHeight="1"/>
    <row r="4030" ht="18.75" customHeight="1"/>
    <row r="4031" ht="18.75" customHeight="1"/>
    <row r="4032" ht="18.75" customHeight="1"/>
    <row r="4033" ht="18.75" customHeight="1"/>
    <row r="4034" ht="58.5" customHeight="1"/>
    <row r="4035" ht="18.75" customHeight="1"/>
    <row r="4036" ht="18.75" customHeight="1"/>
    <row r="4037" ht="18.75" customHeight="1"/>
    <row r="4038" ht="18.75" customHeight="1"/>
    <row r="4039" ht="18.75" customHeight="1"/>
    <row r="4040" ht="18.75" customHeight="1"/>
    <row r="4041" ht="18.75" customHeight="1"/>
    <row r="4042" ht="18.75" customHeight="1"/>
    <row r="4043" ht="18.75" customHeight="1"/>
    <row r="4044" ht="18.75" customHeight="1"/>
    <row r="4045" ht="18.75" customHeight="1"/>
    <row r="4046" ht="18.75" customHeight="1"/>
    <row r="4047" ht="58.5" customHeight="1"/>
    <row r="4048" ht="18.75" customHeight="1"/>
    <row r="4049" ht="18.75" customHeight="1"/>
    <row r="4050" ht="18.75" customHeight="1"/>
    <row r="4051" ht="18.75" customHeight="1"/>
    <row r="4052" ht="18.75" customHeight="1"/>
    <row r="4053" ht="18.75" customHeight="1"/>
    <row r="4054" ht="18.75" customHeight="1"/>
    <row r="4055" ht="18.75" customHeight="1"/>
    <row r="4056" ht="18.75" customHeight="1"/>
    <row r="4057" ht="18.75" customHeight="1"/>
    <row r="4058" ht="18.75" customHeight="1"/>
    <row r="4059" ht="18.75" customHeight="1"/>
    <row r="4060" ht="58.5" customHeight="1"/>
    <row r="4061" ht="18.75" customHeight="1"/>
    <row r="4062" ht="18.75" customHeight="1"/>
    <row r="4063" ht="18.75" customHeight="1"/>
    <row r="4064" ht="18.75" customHeight="1"/>
    <row r="4065" ht="18.75" customHeight="1"/>
    <row r="4066" ht="18.75" customHeight="1"/>
    <row r="4067" ht="18.75" customHeight="1"/>
    <row r="4068" ht="18.75" customHeight="1"/>
    <row r="4069" ht="18.75" customHeight="1"/>
    <row r="4070" ht="18.75" customHeight="1"/>
    <row r="4071" ht="18.75" customHeight="1"/>
    <row r="4072" ht="18.75" customHeight="1"/>
    <row r="4073" ht="58.5" customHeight="1"/>
    <row r="4074" ht="18.75" customHeight="1"/>
    <row r="4075" ht="18.75" customHeight="1"/>
    <row r="4076" ht="18.75" customHeight="1"/>
    <row r="4077" ht="18.75" customHeight="1"/>
    <row r="4078" ht="18.75" customHeight="1"/>
    <row r="4079" ht="18.75" customHeight="1"/>
    <row r="4080" ht="18.75" customHeight="1"/>
    <row r="4081" ht="18.75" customHeight="1"/>
    <row r="4082" ht="18.75" customHeight="1"/>
    <row r="4083" ht="18.75" customHeight="1"/>
    <row r="4084" ht="18.75" customHeight="1"/>
    <row r="4085" ht="18.75" customHeight="1"/>
    <row r="4086" ht="58.5" customHeight="1"/>
    <row r="4087" ht="18.75" customHeight="1"/>
    <row r="4088" ht="18.75" customHeight="1"/>
    <row r="4089" ht="18.75" customHeight="1"/>
    <row r="4090" ht="18.75" customHeight="1"/>
    <row r="4091" ht="18.75" customHeight="1"/>
    <row r="4092" ht="18.75" customHeight="1"/>
    <row r="4093" ht="18.75" customHeight="1"/>
    <row r="4094" ht="18.75" customHeight="1"/>
    <row r="4095" ht="18.75" customHeight="1"/>
    <row r="4096" ht="18.75" customHeight="1"/>
    <row r="4097" ht="18.75" customHeight="1"/>
    <row r="4098" ht="18.75" customHeight="1"/>
    <row r="4099" ht="58.5" customHeight="1"/>
    <row r="4100" ht="18.75" customHeight="1"/>
    <row r="4101" ht="18.75" customHeight="1"/>
    <row r="4102" ht="18.75" customHeight="1"/>
    <row r="4103" ht="18.75" customHeight="1"/>
    <row r="4104" ht="18.75" customHeight="1"/>
    <row r="4105" ht="18.75" customHeight="1"/>
    <row r="4106" ht="18.75" customHeight="1"/>
    <row r="4107" ht="18.75" customHeight="1"/>
    <row r="4108" ht="18.75" customHeight="1"/>
    <row r="4109" ht="18.75" customHeight="1"/>
    <row r="4110" ht="18.75" customHeight="1"/>
    <row r="4111" ht="18.75" customHeight="1"/>
    <row r="4112" ht="58.5" customHeight="1"/>
    <row r="4113" ht="18.75" customHeight="1"/>
    <row r="4114" ht="18.75" customHeight="1"/>
    <row r="4115" ht="18.75" customHeight="1"/>
    <row r="4116" ht="18.75" customHeight="1"/>
    <row r="4117" ht="18.75" customHeight="1"/>
    <row r="4118" ht="18.75" customHeight="1"/>
    <row r="4119" ht="18.75" customHeight="1"/>
    <row r="4120" ht="18.75" customHeight="1"/>
    <row r="4121" ht="18.75" customHeight="1"/>
    <row r="4122" ht="18.75" customHeight="1"/>
    <row r="4123" ht="18.75" customHeight="1"/>
    <row r="4124" ht="18.75" customHeight="1"/>
    <row r="4125" ht="58.5" customHeight="1"/>
    <row r="4126" ht="18.75" customHeight="1"/>
    <row r="4127" ht="18.75" customHeight="1"/>
    <row r="4128" ht="18.75" customHeight="1"/>
    <row r="4129" ht="18.75" customHeight="1"/>
    <row r="4130" ht="18.75" customHeight="1"/>
    <row r="4131" ht="18.75" customHeight="1"/>
    <row r="4132" ht="18.75" customHeight="1"/>
    <row r="4133" ht="18.75" customHeight="1"/>
    <row r="4134" ht="18.75" customHeight="1"/>
    <row r="4135" ht="18.75" customHeight="1"/>
    <row r="4136" ht="18.75" customHeight="1"/>
    <row r="4137" ht="18.75" customHeight="1"/>
    <row r="4138" ht="58.5" customHeight="1"/>
    <row r="4139" ht="18.75" customHeight="1"/>
    <row r="4140" ht="18.75" customHeight="1"/>
    <row r="4141" ht="18.75" customHeight="1"/>
    <row r="4142" ht="18.75" customHeight="1"/>
    <row r="4143" ht="18.75" customHeight="1"/>
    <row r="4144" ht="18.75" customHeight="1"/>
    <row r="4145" ht="18.75" customHeight="1"/>
    <row r="4146" ht="18.75" customHeight="1"/>
    <row r="4147" ht="18.75" customHeight="1"/>
    <row r="4148" ht="18.75" customHeight="1"/>
    <row r="4149" ht="18.75" customHeight="1"/>
    <row r="4150" ht="18.75" customHeight="1"/>
    <row r="4151" ht="58.5" customHeight="1"/>
    <row r="4152" ht="18.75" customHeight="1"/>
    <row r="4153" ht="18.75" customHeight="1"/>
    <row r="4154" ht="18.75" customHeight="1"/>
    <row r="4155" ht="18.75" customHeight="1"/>
    <row r="4156" ht="18.75" customHeight="1"/>
    <row r="4157" ht="18.75" customHeight="1"/>
    <row r="4158" ht="18.75" customHeight="1"/>
    <row r="4159" ht="18.75" customHeight="1"/>
    <row r="4160" ht="18.75" customHeight="1"/>
    <row r="4161" ht="18.75" customHeight="1"/>
    <row r="4162" ht="18.75" customHeight="1"/>
    <row r="4163" ht="18.75" customHeight="1"/>
    <row r="4164" ht="58.5" customHeight="1"/>
    <row r="4165" ht="18.75" customHeight="1"/>
    <row r="4166" ht="18.75" customHeight="1"/>
    <row r="4167" ht="18.75" customHeight="1"/>
    <row r="4168" ht="18.75" customHeight="1"/>
    <row r="4169" ht="18.75" customHeight="1"/>
    <row r="4170" ht="18.75" customHeight="1"/>
    <row r="4171" ht="18.75" customHeight="1"/>
    <row r="4172" ht="18.75" customHeight="1"/>
    <row r="4173" ht="18.75" customHeight="1"/>
    <row r="4174" ht="18.75" customHeight="1"/>
    <row r="4175" ht="18.75" customHeight="1"/>
    <row r="4176" ht="18.75" customHeight="1"/>
    <row r="4177" ht="58.5" customHeight="1"/>
    <row r="4178" ht="18.75" customHeight="1"/>
    <row r="4179" ht="18.75" customHeight="1"/>
    <row r="4180" ht="18.75" customHeight="1"/>
    <row r="4181" ht="18.75" customHeight="1"/>
    <row r="4182" ht="18.75" customHeight="1"/>
    <row r="4183" ht="18.75" customHeight="1"/>
    <row r="4184" ht="18.75" customHeight="1"/>
    <row r="4185" ht="18.75" customHeight="1"/>
    <row r="4186" ht="18.75" customHeight="1"/>
    <row r="4187" ht="18.75" customHeight="1"/>
    <row r="4188" ht="18.75" customHeight="1"/>
    <row r="4189" ht="18.75" customHeight="1"/>
    <row r="4190" ht="58.5" customHeight="1"/>
    <row r="4191" ht="18.75" customHeight="1"/>
    <row r="4192" ht="18.75" customHeight="1"/>
    <row r="4193" ht="18.75" customHeight="1"/>
    <row r="4194" ht="18.75" customHeight="1"/>
    <row r="4195" ht="18.75" customHeight="1"/>
    <row r="4196" ht="18.75" customHeight="1"/>
    <row r="4197" ht="18.75" customHeight="1"/>
    <row r="4198" ht="18.75" customHeight="1"/>
    <row r="4199" ht="18.75" customHeight="1"/>
    <row r="4200" ht="18.75" customHeight="1"/>
    <row r="4201" ht="18.75" customHeight="1"/>
    <row r="4202" ht="18.75" customHeight="1"/>
    <row r="4203" ht="58.5" customHeight="1"/>
    <row r="4204" ht="18.75" customHeight="1"/>
    <row r="4205" ht="18.75" customHeight="1"/>
    <row r="4206" ht="18.75" customHeight="1"/>
    <row r="4207" ht="18.75" customHeight="1"/>
    <row r="4208" ht="18.75" customHeight="1"/>
    <row r="4209" ht="18.75" customHeight="1"/>
    <row r="4210" ht="18.75" customHeight="1"/>
    <row r="4211" ht="18.75" customHeight="1"/>
    <row r="4212" ht="18.75" customHeight="1"/>
    <row r="4213" ht="18.75" customHeight="1"/>
    <row r="4214" ht="18.75" customHeight="1"/>
    <row r="4215" ht="18.75" customHeight="1"/>
    <row r="4216" ht="58.5" customHeight="1"/>
    <row r="4217" ht="18.75" customHeight="1"/>
    <row r="4218" ht="18.75" customHeight="1"/>
    <row r="4219" ht="18.75" customHeight="1"/>
    <row r="4220" ht="18.75" customHeight="1"/>
    <row r="4221" ht="18.75" customHeight="1"/>
    <row r="4222" ht="18.75" customHeight="1"/>
    <row r="4223" ht="18.75" customHeight="1"/>
    <row r="4224" ht="18.75" customHeight="1"/>
    <row r="4225" ht="18.75" customHeight="1"/>
    <row r="4226" ht="18.75" customHeight="1"/>
    <row r="4227" ht="18.75" customHeight="1"/>
    <row r="4228" ht="18.75" customHeight="1"/>
    <row r="4229" ht="58.5" customHeight="1"/>
    <row r="4230" ht="18.75" customHeight="1"/>
    <row r="4231" ht="18.75" customHeight="1"/>
    <row r="4232" ht="18.75" customHeight="1"/>
    <row r="4233" ht="18.75" customHeight="1"/>
    <row r="4234" ht="18.75" customHeight="1"/>
    <row r="4235" ht="18.75" customHeight="1"/>
    <row r="4236" ht="18.75" customHeight="1"/>
    <row r="4237" ht="18.75" customHeight="1"/>
    <row r="4238" ht="18.75" customHeight="1"/>
    <row r="4239" ht="18.75" customHeight="1"/>
    <row r="4240" ht="18.75" customHeight="1"/>
    <row r="4241" ht="18.75" customHeight="1"/>
    <row r="4242" ht="58.5" customHeight="1"/>
    <row r="4243" ht="18.75" customHeight="1"/>
    <row r="4244" ht="18.75" customHeight="1"/>
    <row r="4245" ht="18.75" customHeight="1"/>
    <row r="4246" ht="18.75" customHeight="1"/>
    <row r="4247" ht="18.75" customHeight="1"/>
    <row r="4248" ht="18.75" customHeight="1"/>
    <row r="4249" ht="18.75" customHeight="1"/>
    <row r="4250" ht="18.75" customHeight="1"/>
    <row r="4251" ht="18.75" customHeight="1"/>
    <row r="4252" ht="18.75" customHeight="1"/>
    <row r="4253" ht="18.75" customHeight="1"/>
    <row r="4254" ht="18.75" customHeight="1"/>
    <row r="4255" ht="58.5" customHeight="1"/>
    <row r="4256" ht="18.75" customHeight="1"/>
    <row r="4257" ht="18.75" customHeight="1"/>
    <row r="4258" ht="18.75" customHeight="1"/>
    <row r="4259" ht="18.75" customHeight="1"/>
    <row r="4260" ht="18.75" customHeight="1"/>
    <row r="4261" ht="18.75" customHeight="1"/>
    <row r="4262" ht="18.75" customHeight="1"/>
    <row r="4263" ht="18.75" customHeight="1"/>
    <row r="4264" ht="18.75" customHeight="1"/>
    <row r="4265" ht="18.75" customHeight="1"/>
    <row r="4266" ht="18.75" customHeight="1"/>
    <row r="4267" ht="18.75" customHeight="1"/>
    <row r="4268" ht="58.5" customHeight="1"/>
    <row r="4269" ht="18.75" customHeight="1"/>
    <row r="4270" ht="18.75" customHeight="1"/>
    <row r="4271" ht="18.75" customHeight="1"/>
    <row r="4272" ht="18.75" customHeight="1"/>
    <row r="4273" ht="18.75" customHeight="1"/>
    <row r="4274" ht="18.75" customHeight="1"/>
    <row r="4275" ht="18.75" customHeight="1"/>
    <row r="4276" ht="18.75" customHeight="1"/>
    <row r="4277" ht="18.75" customHeight="1"/>
    <row r="4278" ht="18.75" customHeight="1"/>
    <row r="4279" ht="18.75" customHeight="1"/>
    <row r="4280" ht="18.75" customHeight="1"/>
    <row r="4281" ht="58.5" customHeight="1"/>
    <row r="4282" ht="18.75" customHeight="1"/>
    <row r="4283" ht="18.75" customHeight="1"/>
    <row r="4284" ht="18.75" customHeight="1"/>
    <row r="4285" ht="18.75" customHeight="1"/>
    <row r="4286" ht="18.75" customHeight="1"/>
    <row r="4287" ht="18.75" customHeight="1"/>
    <row r="4288" ht="18.75" customHeight="1"/>
    <row r="4289" ht="18.75" customHeight="1"/>
    <row r="4290" ht="18.75" customHeight="1"/>
    <row r="4291" ht="18.75" customHeight="1"/>
    <row r="4292" ht="18.75" customHeight="1"/>
    <row r="4293" ht="18.75" customHeight="1"/>
    <row r="4294" ht="58.5" customHeight="1"/>
    <row r="4295" ht="18.75" customHeight="1"/>
    <row r="4296" ht="18.75" customHeight="1"/>
    <row r="4297" ht="18.75" customHeight="1"/>
    <row r="4298" ht="18.75" customHeight="1"/>
    <row r="4299" ht="18.75" customHeight="1"/>
    <row r="4300" ht="18.75" customHeight="1"/>
    <row r="4301" ht="18.75" customHeight="1"/>
    <row r="4302" ht="18.75" customHeight="1"/>
    <row r="4303" ht="18.75" customHeight="1"/>
    <row r="4304" ht="18.75" customHeight="1"/>
    <row r="4305" ht="18.75" customHeight="1"/>
    <row r="4306" ht="18.75" customHeight="1"/>
    <row r="4307" ht="58.5" customHeight="1"/>
    <row r="4308" ht="18.75" customHeight="1"/>
    <row r="4309" ht="18.75" customHeight="1"/>
    <row r="4310" ht="18.75" customHeight="1"/>
    <row r="4311" ht="18.75" customHeight="1"/>
    <row r="4312" ht="18.75" customHeight="1"/>
    <row r="4313" ht="18.75" customHeight="1"/>
    <row r="4314" ht="18.75" customHeight="1"/>
    <row r="4315" ht="18.75" customHeight="1"/>
    <row r="4316" ht="18.75" customHeight="1"/>
    <row r="4317" ht="18.75" customHeight="1"/>
    <row r="4318" ht="18.75" customHeight="1"/>
    <row r="4319" ht="18.75" customHeight="1"/>
    <row r="4320" ht="58.5" customHeight="1"/>
    <row r="4321" ht="18.75" customHeight="1"/>
    <row r="4322" ht="18.75" customHeight="1"/>
    <row r="4323" ht="18.75" customHeight="1"/>
    <row r="4324" ht="18.75" customHeight="1"/>
    <row r="4325" ht="18.75" customHeight="1"/>
    <row r="4326" ht="18.75" customHeight="1"/>
    <row r="4327" ht="18.75" customHeight="1"/>
    <row r="4328" ht="18.75" customHeight="1"/>
    <row r="4329" ht="18.75" customHeight="1"/>
    <row r="4330" ht="18.75" customHeight="1"/>
    <row r="4331" ht="18.75" customHeight="1"/>
    <row r="4332" ht="18.75" customHeight="1"/>
    <row r="4333" ht="58.5" customHeight="1"/>
    <row r="4334" ht="18.75" customHeight="1"/>
    <row r="4335" ht="18.75" customHeight="1"/>
    <row r="4336" ht="18.75" customHeight="1"/>
    <row r="4337" ht="18.75" customHeight="1"/>
    <row r="4338" ht="18.75" customHeight="1"/>
    <row r="4339" ht="18.75" customHeight="1"/>
    <row r="4340" ht="18.75" customHeight="1"/>
    <row r="4341" ht="18.75" customHeight="1"/>
    <row r="4342" ht="18.75" customHeight="1"/>
    <row r="4343" ht="18.75" customHeight="1"/>
    <row r="4344" ht="18.75" customHeight="1"/>
    <row r="4345" ht="18.75" customHeight="1"/>
    <row r="4346" ht="58.5" customHeight="1"/>
    <row r="4347" ht="18.75" customHeight="1"/>
    <row r="4348" ht="18.75" customHeight="1"/>
    <row r="4349" ht="18.75" customHeight="1"/>
    <row r="4350" ht="18.75" customHeight="1"/>
    <row r="4351" ht="18.75" customHeight="1"/>
    <row r="4352" ht="18.75" customHeight="1"/>
    <row r="4353" ht="18.75" customHeight="1"/>
    <row r="4354" ht="18.75" customHeight="1"/>
    <row r="4355" ht="18.75" customHeight="1"/>
    <row r="4356" ht="18.75" customHeight="1"/>
    <row r="4357" ht="18.75" customHeight="1"/>
    <row r="4358" ht="18.75" customHeight="1"/>
    <row r="4359" ht="58.5" customHeight="1"/>
    <row r="4360" ht="18.75" customHeight="1"/>
    <row r="4361" ht="18.75" customHeight="1"/>
    <row r="4362" ht="18.75" customHeight="1"/>
    <row r="4363" ht="18.75" customHeight="1"/>
    <row r="4364" ht="18.75" customHeight="1"/>
    <row r="4365" ht="18.75" customHeight="1"/>
    <row r="4366" ht="18.75" customHeight="1"/>
    <row r="4367" ht="18.75" customHeight="1"/>
    <row r="4368" ht="18.75" customHeight="1"/>
    <row r="4369" ht="18.75" customHeight="1"/>
    <row r="4370" ht="18.75" customHeight="1"/>
    <row r="4371" ht="18.75" customHeight="1"/>
    <row r="4372" ht="58.5" customHeight="1"/>
    <row r="4373" ht="18.75" customHeight="1"/>
    <row r="4374" ht="18.75" customHeight="1"/>
    <row r="4375" ht="18.75" customHeight="1"/>
    <row r="4376" ht="18.75" customHeight="1"/>
    <row r="4377" ht="18.75" customHeight="1"/>
    <row r="4378" ht="18.75" customHeight="1"/>
    <row r="4379" ht="18.75" customHeight="1"/>
    <row r="4380" ht="18.75" customHeight="1"/>
    <row r="4381" ht="18.75" customHeight="1"/>
    <row r="4382" ht="18.75" customHeight="1"/>
    <row r="4383" ht="18.75" customHeight="1"/>
    <row r="4384" ht="18.75" customHeight="1"/>
    <row r="4385" ht="58.5" customHeight="1"/>
    <row r="4386" ht="18.75" customHeight="1"/>
    <row r="4387" ht="18.75" customHeight="1"/>
    <row r="4388" ht="18.75" customHeight="1"/>
    <row r="4389" ht="18.75" customHeight="1"/>
    <row r="4390" ht="18.75" customHeight="1"/>
    <row r="4391" ht="18.75" customHeight="1"/>
    <row r="4392" ht="18.75" customHeight="1"/>
    <row r="4393" ht="18.75" customHeight="1"/>
    <row r="4394" ht="18.75" customHeight="1"/>
    <row r="4395" ht="18.75" customHeight="1"/>
    <row r="4396" ht="18.75" customHeight="1"/>
    <row r="4397" ht="18.75" customHeight="1"/>
    <row r="4398" ht="58.5" customHeight="1"/>
    <row r="4399" ht="18.75" customHeight="1"/>
    <row r="4400" ht="18.75" customHeight="1"/>
    <row r="4401" ht="18.75" customHeight="1"/>
    <row r="4402" ht="18.75" customHeight="1"/>
    <row r="4403" ht="18.75" customHeight="1"/>
    <row r="4404" ht="18.75" customHeight="1"/>
    <row r="4405" ht="18.75" customHeight="1"/>
    <row r="4406" ht="18.75" customHeight="1"/>
    <row r="4407" ht="18.75" customHeight="1"/>
    <row r="4408" ht="18.75" customHeight="1"/>
    <row r="4409" ht="18.75" customHeight="1"/>
    <row r="4410" ht="18.75" customHeight="1"/>
    <row r="4411" ht="58.5" customHeight="1"/>
    <row r="4412" ht="18.75" customHeight="1"/>
    <row r="4413" ht="18.75" customHeight="1"/>
    <row r="4414" ht="18.75" customHeight="1"/>
    <row r="4415" ht="18.75" customHeight="1"/>
    <row r="4416" ht="18.75" customHeight="1"/>
    <row r="4417" ht="18.75" customHeight="1"/>
    <row r="4418" ht="18.75" customHeight="1"/>
    <row r="4419" ht="18.75" customHeight="1"/>
    <row r="4420" ht="18.75" customHeight="1"/>
    <row r="4421" ht="18.75" customHeight="1"/>
    <row r="4422" ht="18.75" customHeight="1"/>
    <row r="4423" ht="18.75" customHeight="1"/>
    <row r="4424" ht="58.5" customHeight="1"/>
    <row r="4425" ht="18.75" customHeight="1"/>
    <row r="4426" ht="18.75" customHeight="1"/>
    <row r="4427" ht="18.75" customHeight="1"/>
    <row r="4428" ht="18.75" customHeight="1"/>
    <row r="4429" ht="18.75" customHeight="1"/>
    <row r="4430" ht="18.75" customHeight="1"/>
    <row r="4431" ht="18.75" customHeight="1"/>
    <row r="4432" ht="18.75" customHeight="1"/>
    <row r="4433" ht="18.75" customHeight="1"/>
    <row r="4434" ht="18.75" customHeight="1"/>
    <row r="4435" ht="18.75" customHeight="1"/>
    <row r="4436" ht="18.75" customHeight="1"/>
    <row r="4437" ht="58.5" customHeight="1"/>
    <row r="4438" ht="18.75" customHeight="1"/>
    <row r="4439" ht="18.75" customHeight="1"/>
    <row r="4440" ht="18.75" customHeight="1"/>
    <row r="4441" ht="18.75" customHeight="1"/>
    <row r="4442" ht="18.75" customHeight="1"/>
    <row r="4443" ht="18.75" customHeight="1"/>
    <row r="4444" ht="18.75" customHeight="1"/>
    <row r="4445" ht="18.75" customHeight="1"/>
    <row r="4446" ht="18.75" customHeight="1"/>
    <row r="4447" ht="18.75" customHeight="1"/>
    <row r="4448" ht="18.75" customHeight="1"/>
    <row r="4449" ht="18.75" customHeight="1"/>
    <row r="4450" ht="58.5" customHeight="1"/>
    <row r="4451" ht="18.75" customHeight="1"/>
    <row r="4452" ht="18.75" customHeight="1"/>
    <row r="4453" ht="18.75" customHeight="1"/>
    <row r="4454" ht="18.75" customHeight="1"/>
    <row r="4455" ht="18.75" customHeight="1"/>
    <row r="4456" ht="18.75" customHeight="1"/>
    <row r="4457" ht="18.75" customHeight="1"/>
    <row r="4458" ht="18.75" customHeight="1"/>
    <row r="4459" ht="18.75" customHeight="1"/>
    <row r="4460" ht="18.75" customHeight="1"/>
    <row r="4461" ht="18.75" customHeight="1"/>
    <row r="4462" ht="18.75" customHeight="1"/>
    <row r="4463" ht="58.5" customHeight="1"/>
    <row r="4464" ht="18.75" customHeight="1"/>
    <row r="4465" ht="18.75" customHeight="1"/>
    <row r="4466" ht="18.75" customHeight="1"/>
    <row r="4467" ht="18.75" customHeight="1"/>
    <row r="4468" ht="18.75" customHeight="1"/>
    <row r="4469" ht="18.75" customHeight="1"/>
    <row r="4470" ht="18.75" customHeight="1"/>
    <row r="4471" ht="18.75" customHeight="1"/>
    <row r="4472" ht="18.75" customHeight="1"/>
    <row r="4473" ht="18.75" customHeight="1"/>
    <row r="4474" ht="18.75" customHeight="1"/>
    <row r="4475" ht="18.75" customHeight="1"/>
    <row r="4476" ht="58.5" customHeight="1"/>
    <row r="4477" ht="18.75" customHeight="1"/>
    <row r="4478" ht="18.75" customHeight="1"/>
    <row r="4479" ht="18.75" customHeight="1"/>
    <row r="4480" ht="18.75" customHeight="1"/>
    <row r="4481" ht="18.75" customHeight="1"/>
    <row r="4482" ht="18.75" customHeight="1"/>
    <row r="4483" ht="18.75" customHeight="1"/>
    <row r="4484" ht="18.75" customHeight="1"/>
    <row r="4485" ht="18.75" customHeight="1"/>
    <row r="4486" ht="18.75" customHeight="1"/>
    <row r="4487" ht="18.75" customHeight="1"/>
    <row r="4488" ht="18.75" customHeight="1"/>
    <row r="4489" ht="58.5" customHeight="1"/>
    <row r="4490" ht="18.75" customHeight="1"/>
    <row r="4491" ht="18.75" customHeight="1"/>
    <row r="4492" ht="18.75" customHeight="1"/>
    <row r="4493" ht="18.75" customHeight="1"/>
    <row r="4494" ht="18.75" customHeight="1"/>
    <row r="4495" ht="18.75" customHeight="1"/>
    <row r="4496" ht="18.75" customHeight="1"/>
    <row r="4497" ht="18.75" customHeight="1"/>
    <row r="4498" ht="18.75" customHeight="1"/>
    <row r="4499" ht="18.75" customHeight="1"/>
    <row r="4500" ht="18.75" customHeight="1"/>
    <row r="4501" ht="18.75" customHeight="1"/>
    <row r="4502" ht="58.5" customHeight="1"/>
    <row r="4503" ht="18.75" customHeight="1"/>
    <row r="4504" ht="18.75" customHeight="1"/>
    <row r="4505" ht="18.75" customHeight="1"/>
    <row r="4506" ht="18.75" customHeight="1"/>
    <row r="4507" ht="18.75" customHeight="1"/>
    <row r="4508" ht="18.75" customHeight="1"/>
    <row r="4509" ht="18.75" customHeight="1"/>
    <row r="4510" ht="18.75" customHeight="1"/>
    <row r="4511" ht="18.75" customHeight="1"/>
    <row r="4512" ht="18.75" customHeight="1"/>
    <row r="4513" ht="18.75" customHeight="1"/>
    <row r="4514" ht="18.75" customHeight="1"/>
    <row r="4515" ht="58.5" customHeight="1"/>
    <row r="4516" ht="18.75" customHeight="1"/>
    <row r="4517" ht="18.75" customHeight="1"/>
    <row r="4518" ht="18.75" customHeight="1"/>
    <row r="4519" ht="18.75" customHeight="1"/>
    <row r="4520" ht="18.75" customHeight="1"/>
    <row r="4521" ht="18.75" customHeight="1"/>
    <row r="4522" ht="18.75" customHeight="1"/>
    <row r="4523" ht="18.75" customHeight="1"/>
    <row r="4524" ht="18.75" customHeight="1"/>
    <row r="4525" ht="18.75" customHeight="1"/>
    <row r="4526" ht="18.75" customHeight="1"/>
    <row r="4527" ht="18.75" customHeight="1"/>
    <row r="4528" ht="58.5" customHeight="1"/>
    <row r="4529" ht="18.75" customHeight="1"/>
    <row r="4530" ht="18.75" customHeight="1"/>
    <row r="4531" ht="18.75" customHeight="1"/>
    <row r="4532" ht="18.75" customHeight="1"/>
    <row r="4533" ht="18.75" customHeight="1"/>
    <row r="4534" ht="18.75" customHeight="1"/>
    <row r="4535" ht="18.75" customHeight="1"/>
    <row r="4536" ht="18.75" customHeight="1"/>
    <row r="4537" ht="18.75" customHeight="1"/>
    <row r="4538" ht="18.75" customHeight="1"/>
    <row r="4539" ht="18.75" customHeight="1"/>
    <row r="4540" ht="18.75" customHeight="1"/>
    <row r="4541" ht="58.5" customHeight="1"/>
    <row r="4542" ht="18.75" customHeight="1"/>
    <row r="4543" ht="18.75" customHeight="1"/>
    <row r="4544" ht="18.75" customHeight="1"/>
    <row r="4545" ht="18.75" customHeight="1"/>
    <row r="4546" ht="18.75" customHeight="1"/>
    <row r="4547" ht="18.75" customHeight="1"/>
    <row r="4548" ht="18.75" customHeight="1"/>
    <row r="4549" ht="18.75" customHeight="1"/>
    <row r="4550" ht="18.75" customHeight="1"/>
    <row r="4551" ht="18.75" customHeight="1"/>
    <row r="4552" ht="18.75" customHeight="1"/>
    <row r="4553" ht="18.75" customHeight="1"/>
    <row r="4554" ht="58.5" customHeight="1"/>
    <row r="4555" ht="18.75" customHeight="1"/>
    <row r="4556" ht="18.75" customHeight="1"/>
    <row r="4557" ht="18.75" customHeight="1"/>
    <row r="4558" ht="18.75" customHeight="1"/>
    <row r="4559" ht="18.75" customHeight="1"/>
    <row r="4560" ht="18.75" customHeight="1"/>
    <row r="4561" ht="18.75" customHeight="1"/>
    <row r="4562" ht="18.75" customHeight="1"/>
    <row r="4563" ht="18.75" customHeight="1"/>
    <row r="4564" ht="18.75" customHeight="1"/>
    <row r="4565" ht="18.75" customHeight="1"/>
    <row r="4566" ht="18.75" customHeight="1"/>
    <row r="4567" ht="58.5" customHeight="1"/>
    <row r="4568" ht="18.75" customHeight="1"/>
    <row r="4569" ht="18.75" customHeight="1"/>
    <row r="4570" ht="18.75" customHeight="1"/>
    <row r="4571" ht="18.75" customHeight="1"/>
    <row r="4572" ht="18.75" customHeight="1"/>
    <row r="4573" ht="18.75" customHeight="1"/>
    <row r="4574" ht="18.75" customHeight="1"/>
    <row r="4575" ht="18.75" customHeight="1"/>
    <row r="4576" ht="18.75" customHeight="1"/>
    <row r="4577" ht="18.75" customHeight="1"/>
    <row r="4578" ht="18.75" customHeight="1"/>
    <row r="4579" ht="18.75" customHeight="1"/>
    <row r="4580" ht="58.5" customHeight="1"/>
    <row r="4581" ht="18.75" customHeight="1"/>
    <row r="4582" ht="18.75" customHeight="1"/>
    <row r="4583" ht="18.75" customHeight="1"/>
    <row r="4584" ht="18.75" customHeight="1"/>
    <row r="4585" ht="18.75" customHeight="1"/>
    <row r="4586" ht="18.75" customHeight="1"/>
    <row r="4587" ht="18.75" customHeight="1"/>
    <row r="4588" ht="18.75" customHeight="1"/>
    <row r="4589" ht="18.75" customHeight="1"/>
    <row r="4590" ht="18.75" customHeight="1"/>
    <row r="4591" ht="18.75" customHeight="1"/>
    <row r="4592" ht="18.75" customHeight="1"/>
    <row r="4593" ht="58.5" customHeight="1"/>
    <row r="4594" ht="18.75" customHeight="1"/>
    <row r="4595" ht="18.75" customHeight="1"/>
    <row r="4596" ht="18.75" customHeight="1"/>
    <row r="4597" ht="18.75" customHeight="1"/>
    <row r="4598" ht="18.75" customHeight="1"/>
    <row r="4599" ht="18.75" customHeight="1"/>
    <row r="4600" ht="18.75" customHeight="1"/>
    <row r="4601" ht="18.75" customHeight="1"/>
    <row r="4602" ht="18.75" customHeight="1"/>
    <row r="4603" ht="18.75" customHeight="1"/>
    <row r="4604" ht="18.75" customHeight="1"/>
    <row r="4605" ht="18.75" customHeight="1"/>
    <row r="4606" ht="58.5" customHeight="1"/>
    <row r="4607" ht="18.75" customHeight="1"/>
    <row r="4608" ht="18.75" customHeight="1"/>
    <row r="4609" ht="18.75" customHeight="1"/>
    <row r="4610" ht="18.75" customHeight="1"/>
    <row r="4611" ht="18.75" customHeight="1"/>
    <row r="4612" ht="18.75" customHeight="1"/>
    <row r="4613" ht="18.75" customHeight="1"/>
    <row r="4614" ht="18.75" customHeight="1"/>
    <row r="4615" ht="18.75" customHeight="1"/>
    <row r="4616" ht="18.75" customHeight="1"/>
    <row r="4617" ht="18.75" customHeight="1"/>
    <row r="4618" ht="18.75" customHeight="1"/>
    <row r="4619" ht="58.5" customHeight="1"/>
    <row r="4620" ht="18.75" customHeight="1"/>
    <row r="4621" ht="18.75" customHeight="1"/>
    <row r="4622" ht="18.75" customHeight="1"/>
    <row r="4623" ht="18.75" customHeight="1"/>
    <row r="4624" ht="18.75" customHeight="1"/>
    <row r="4625" ht="18.75" customHeight="1"/>
    <row r="4626" ht="18.75" customHeight="1"/>
    <row r="4627" ht="18.75" customHeight="1"/>
    <row r="4628" ht="18.75" customHeight="1"/>
    <row r="4629" ht="18.75" customHeight="1"/>
    <row r="4630" ht="18.75" customHeight="1"/>
    <row r="4631" ht="18.75" customHeight="1"/>
    <row r="4632" ht="58.5" customHeight="1"/>
    <row r="4633" ht="18.75" customHeight="1"/>
    <row r="4634" ht="18.75" customHeight="1"/>
    <row r="4635" ht="18.75" customHeight="1"/>
    <row r="4636" ht="18.75" customHeight="1"/>
    <row r="4637" ht="18.75" customHeight="1"/>
    <row r="4638" ht="18.75" customHeight="1"/>
    <row r="4639" ht="18.75" customHeight="1"/>
    <row r="4640" ht="18.75" customHeight="1"/>
    <row r="4641" ht="18.75" customHeight="1"/>
    <row r="4642" ht="18.75" customHeight="1"/>
    <row r="4643" ht="18.75" customHeight="1"/>
    <row r="4644" ht="18.75" customHeight="1"/>
    <row r="4645" ht="58.5" customHeight="1"/>
    <row r="4646" ht="18.75" customHeight="1"/>
    <row r="4647" ht="18.75" customHeight="1"/>
    <row r="4648" ht="18.75" customHeight="1"/>
    <row r="4649" ht="18.75" customHeight="1"/>
    <row r="4650" ht="18.75" customHeight="1"/>
    <row r="4651" ht="18.75" customHeight="1"/>
    <row r="4652" ht="18.75" customHeight="1"/>
    <row r="4653" ht="18.75" customHeight="1"/>
    <row r="4654" ht="18.75" customHeight="1"/>
    <row r="4655" ht="18.75" customHeight="1"/>
    <row r="4656" ht="18.75" customHeight="1"/>
    <row r="4657" ht="18.75" customHeight="1"/>
    <row r="4658" ht="58.5" customHeight="1"/>
    <row r="4659" ht="18.75" customHeight="1"/>
    <row r="4660" ht="18.75" customHeight="1"/>
    <row r="4661" ht="18.75" customHeight="1"/>
    <row r="4662" ht="18.75" customHeight="1"/>
    <row r="4663" ht="18.75" customHeight="1"/>
    <row r="4664" ht="18.75" customHeight="1"/>
    <row r="4665" ht="18.75" customHeight="1"/>
    <row r="4666" ht="18.75" customHeight="1"/>
    <row r="4667" ht="18.75" customHeight="1"/>
    <row r="4668" ht="18.75" customHeight="1"/>
    <row r="4669" ht="18.75" customHeight="1"/>
    <row r="4670" ht="18.75" customHeight="1"/>
    <row r="4671" ht="58.5" customHeight="1"/>
    <row r="4672" ht="18.75" customHeight="1"/>
    <row r="4673" ht="18.75" customHeight="1"/>
    <row r="4674" ht="18.75" customHeight="1"/>
    <row r="4675" ht="18.75" customHeight="1"/>
    <row r="4676" ht="18.75" customHeight="1"/>
    <row r="4677" ht="18.75" customHeight="1"/>
    <row r="4678" ht="18.75" customHeight="1"/>
    <row r="4679" ht="18.75" customHeight="1"/>
    <row r="4680" ht="18.75" customHeight="1"/>
    <row r="4681" ht="18.75" customHeight="1"/>
    <row r="4682" ht="18.75" customHeight="1"/>
    <row r="4683" ht="18.75" customHeight="1"/>
    <row r="4684" ht="58.5" customHeight="1"/>
    <row r="4685" ht="18.75" customHeight="1"/>
    <row r="4686" ht="18.75" customHeight="1"/>
    <row r="4687" ht="18.75" customHeight="1"/>
    <row r="4688" ht="18.75" customHeight="1"/>
    <row r="4689" ht="18.75" customHeight="1"/>
    <row r="4690" ht="18.75" customHeight="1"/>
    <row r="4691" ht="18.75" customHeight="1"/>
    <row r="4692" ht="18.75" customHeight="1"/>
    <row r="4693" ht="18.75" customHeight="1"/>
    <row r="4694" ht="18.75" customHeight="1"/>
    <row r="4695" ht="18.75" customHeight="1"/>
    <row r="4696" ht="18.75" customHeight="1"/>
    <row r="4697" ht="58.5" customHeight="1"/>
    <row r="4698" ht="18.75" customHeight="1"/>
    <row r="4699" ht="18.75" customHeight="1"/>
    <row r="4700" ht="18.75" customHeight="1"/>
    <row r="4701" ht="18.75" customHeight="1"/>
    <row r="4702" ht="18.75" customHeight="1"/>
    <row r="4703" ht="18.75" customHeight="1"/>
    <row r="4704" ht="18.75" customHeight="1"/>
    <row r="4705" ht="18.75" customHeight="1"/>
    <row r="4706" ht="18.75" customHeight="1"/>
    <row r="4707" ht="18.75" customHeight="1"/>
    <row r="4708" ht="18.75" customHeight="1"/>
    <row r="4709" ht="18.75" customHeight="1"/>
    <row r="4710" ht="58.5" customHeight="1"/>
    <row r="4711" ht="18.75" customHeight="1"/>
    <row r="4712" ht="18.75" customHeight="1"/>
    <row r="4713" ht="18.75" customHeight="1"/>
    <row r="4714" ht="18.75" customHeight="1"/>
    <row r="4715" ht="18.75" customHeight="1"/>
    <row r="4716" ht="18.75" customHeight="1"/>
    <row r="4717" ht="18.75" customHeight="1"/>
    <row r="4718" ht="18.75" customHeight="1"/>
    <row r="4719" ht="18.75" customHeight="1"/>
    <row r="4720" ht="18.75" customHeight="1"/>
    <row r="4721" ht="18.75" customHeight="1"/>
    <row r="4722" ht="18.75" customHeight="1"/>
    <row r="4723" ht="58.5" customHeight="1"/>
    <row r="4724" ht="18.75" customHeight="1"/>
    <row r="4725" ht="18.75" customHeight="1"/>
    <row r="4726" ht="18.75" customHeight="1"/>
    <row r="4727" ht="18.75" customHeight="1"/>
    <row r="4728" ht="18.75" customHeight="1"/>
    <row r="4729" ht="18.75" customHeight="1"/>
    <row r="4730" ht="18.75" customHeight="1"/>
    <row r="4731" ht="18.75" customHeight="1"/>
    <row r="4732" ht="18.75" customHeight="1"/>
    <row r="4733" ht="18.75" customHeight="1"/>
    <row r="4734" ht="18.75" customHeight="1"/>
    <row r="4735" ht="18.75" customHeight="1"/>
    <row r="4736" ht="58.5" customHeight="1"/>
    <row r="4737" ht="18.75" customHeight="1"/>
    <row r="4738" ht="18.75" customHeight="1"/>
    <row r="4739" ht="18.75" customHeight="1"/>
    <row r="4740" ht="18.75" customHeight="1"/>
    <row r="4741" ht="18.75" customHeight="1"/>
    <row r="4742" ht="18.75" customHeight="1"/>
    <row r="4743" ht="18.75" customHeight="1"/>
    <row r="4744" ht="18.75" customHeight="1"/>
    <row r="4745" ht="18.75" customHeight="1"/>
    <row r="4746" ht="18.75" customHeight="1"/>
    <row r="4747" ht="18.75" customHeight="1"/>
    <row r="4748" ht="18.75" customHeight="1"/>
    <row r="4749" ht="58.5" customHeight="1"/>
    <row r="4750" ht="18.75" customHeight="1"/>
    <row r="4751" ht="18.75" customHeight="1"/>
    <row r="4752" ht="18.75" customHeight="1"/>
    <row r="4753" ht="18.75" customHeight="1"/>
    <row r="4754" ht="18.75" customHeight="1"/>
    <row r="4755" ht="18.75" customHeight="1"/>
    <row r="4756" ht="18.75" customHeight="1"/>
    <row r="4757" ht="18.75" customHeight="1"/>
    <row r="4758" ht="18.75" customHeight="1"/>
    <row r="4759" ht="18.75" customHeight="1"/>
    <row r="4760" ht="18.75" customHeight="1"/>
    <row r="4761" ht="18.75" customHeight="1"/>
    <row r="4762" ht="58.5" customHeight="1"/>
    <row r="4763" ht="18.75" customHeight="1"/>
    <row r="4764" ht="18.75" customHeight="1"/>
    <row r="4765" ht="18.75" customHeight="1"/>
    <row r="4766" ht="18.75" customHeight="1"/>
    <row r="4767" ht="18.75" customHeight="1"/>
    <row r="4768" ht="18.75" customHeight="1"/>
    <row r="4769" ht="18.75" customHeight="1"/>
    <row r="4770" ht="18.75" customHeight="1"/>
    <row r="4771" ht="18.75" customHeight="1"/>
    <row r="4772" ht="18.75" customHeight="1"/>
    <row r="4773" ht="18.75" customHeight="1"/>
    <row r="4774" ht="18.75" customHeight="1"/>
    <row r="4775" ht="58.5" customHeight="1"/>
    <row r="4776" ht="18.75" customHeight="1"/>
    <row r="4777" ht="18.75" customHeight="1"/>
    <row r="4778" ht="18.75" customHeight="1"/>
    <row r="4779" ht="18.75" customHeight="1"/>
    <row r="4780" ht="18.75" customHeight="1"/>
    <row r="4781" ht="18.75" customHeight="1"/>
    <row r="4782" ht="18.75" customHeight="1"/>
    <row r="4783" ht="18.75" customHeight="1"/>
    <row r="4784" ht="18.75" customHeight="1"/>
    <row r="4785" ht="18.75" customHeight="1"/>
    <row r="4786" ht="18.75" customHeight="1"/>
    <row r="4787" ht="18.75" customHeight="1"/>
    <row r="4788" ht="58.5" customHeight="1"/>
    <row r="4789" ht="18.75" customHeight="1"/>
    <row r="4790" ht="18.75" customHeight="1"/>
    <row r="4791" ht="18.75" customHeight="1"/>
    <row r="4792" ht="18.75" customHeight="1"/>
    <row r="4793" ht="18.75" customHeight="1"/>
    <row r="4794" ht="18.75" customHeight="1"/>
    <row r="4795" ht="18.75" customHeight="1"/>
    <row r="4796" ht="18.75" customHeight="1"/>
    <row r="4797" ht="18.75" customHeight="1"/>
    <row r="4798" ht="18.75" customHeight="1"/>
    <row r="4799" ht="18.75" customHeight="1"/>
    <row r="4800" ht="18.75" customHeight="1"/>
    <row r="4801" ht="58.5" customHeight="1"/>
    <row r="4802" ht="18.75" customHeight="1"/>
    <row r="4803" ht="18.75" customHeight="1"/>
    <row r="4804" ht="18.75" customHeight="1"/>
    <row r="4805" ht="18.75" customHeight="1"/>
    <row r="4806" ht="18.75" customHeight="1"/>
    <row r="4807" ht="18.75" customHeight="1"/>
    <row r="4808" ht="18.75" customHeight="1"/>
    <row r="4809" ht="18.75" customHeight="1"/>
    <row r="4810" ht="18.75" customHeight="1"/>
    <row r="4811" ht="18.75" customHeight="1"/>
    <row r="4812" ht="18.75" customHeight="1"/>
    <row r="4813" ht="18.75" customHeight="1"/>
    <row r="4814" ht="58.5" customHeight="1"/>
    <row r="4815" ht="18.75" customHeight="1"/>
    <row r="4816" ht="18.75" customHeight="1"/>
    <row r="4817" ht="18.75" customHeight="1"/>
    <row r="4818" ht="18.75" customHeight="1"/>
    <row r="4819" ht="18.75" customHeight="1"/>
    <row r="4820" ht="18.75" customHeight="1"/>
    <row r="4821" ht="18.75" customHeight="1"/>
    <row r="4822" ht="18.75" customHeight="1"/>
    <row r="4823" ht="18.75" customHeight="1"/>
    <row r="4824" ht="18.75" customHeight="1"/>
    <row r="4825" ht="18.75" customHeight="1"/>
    <row r="4826" ht="18.75" customHeight="1"/>
    <row r="4827" ht="58.5" customHeight="1"/>
    <row r="4828" ht="18.75" customHeight="1"/>
    <row r="4829" ht="18.75" customHeight="1"/>
    <row r="4830" ht="18.75" customHeight="1"/>
    <row r="4831" ht="18.75" customHeight="1"/>
    <row r="4832" ht="18.75" customHeight="1"/>
    <row r="4833" ht="18.75" customHeight="1"/>
    <row r="4834" ht="18.75" customHeight="1"/>
    <row r="4835" ht="18.75" customHeight="1"/>
    <row r="4836" ht="18.75" customHeight="1"/>
    <row r="4837" ht="18.75" customHeight="1"/>
    <row r="4838" ht="18.75" customHeight="1"/>
    <row r="4839" ht="18.75" customHeight="1"/>
    <row r="4840" ht="58.5" customHeight="1"/>
    <row r="4841" ht="18.75" customHeight="1"/>
    <row r="4842" ht="18.75" customHeight="1"/>
    <row r="4843" ht="18.75" customHeight="1"/>
    <row r="4844" ht="18.75" customHeight="1"/>
    <row r="4845" ht="18.75" customHeight="1"/>
    <row r="4846" ht="18.75" customHeight="1"/>
    <row r="4847" ht="18.75" customHeight="1"/>
    <row r="4848" ht="18.75" customHeight="1"/>
    <row r="4849" ht="18.75" customHeight="1"/>
    <row r="4850" ht="18.75" customHeight="1"/>
    <row r="4851" ht="18.75" customHeight="1"/>
    <row r="4852" ht="18.75" customHeight="1"/>
    <row r="4853" ht="58.5" customHeight="1"/>
    <row r="4854" ht="18.75" customHeight="1"/>
    <row r="4855" ht="18.75" customHeight="1"/>
    <row r="4856" ht="18.75" customHeight="1"/>
    <row r="4857" ht="18.75" customHeight="1"/>
    <row r="4858" ht="18.75" customHeight="1"/>
    <row r="4859" ht="18.75" customHeight="1"/>
    <row r="4860" ht="18.75" customHeight="1"/>
    <row r="4861" ht="18.75" customHeight="1"/>
    <row r="4862" ht="18.75" customHeight="1"/>
    <row r="4863" ht="18.75" customHeight="1"/>
    <row r="4864" ht="18.75" customHeight="1"/>
    <row r="4865" ht="18.75" customHeight="1"/>
    <row r="4866" ht="58.5" customHeight="1"/>
    <row r="4867" ht="18.75" customHeight="1"/>
    <row r="4868" ht="18.75" customHeight="1"/>
    <row r="4869" ht="18.75" customHeight="1"/>
    <row r="4870" ht="18.75" customHeight="1"/>
    <row r="4871" ht="18.75" customHeight="1"/>
    <row r="4872" ht="18.75" customHeight="1"/>
    <row r="4873" ht="18.75" customHeight="1"/>
    <row r="4874" ht="18.75" customHeight="1"/>
    <row r="4875" ht="18.75" customHeight="1"/>
    <row r="4876" ht="18.75" customHeight="1"/>
    <row r="4877" ht="18.75" customHeight="1"/>
    <row r="4878" ht="18.75" customHeight="1"/>
    <row r="4879" ht="58.5" customHeight="1"/>
    <row r="4880" ht="18.75" customHeight="1"/>
    <row r="4881" ht="18.75" customHeight="1"/>
    <row r="4882" ht="18.75" customHeight="1"/>
    <row r="4883" ht="18.75" customHeight="1"/>
    <row r="4884" ht="18.75" customHeight="1"/>
    <row r="4885" ht="18.75" customHeight="1"/>
    <row r="4886" ht="18.75" customHeight="1"/>
    <row r="4887" ht="18.75" customHeight="1"/>
    <row r="4888" ht="18.75" customHeight="1"/>
    <row r="4889" ht="18.75" customHeight="1"/>
    <row r="4890" ht="18.75" customHeight="1"/>
    <row r="4891" ht="18.75" customHeight="1"/>
    <row r="4892" ht="58.5" customHeight="1"/>
    <row r="4893" ht="18.75" customHeight="1"/>
    <row r="4894" ht="18.75" customHeight="1"/>
    <row r="4895" ht="18.75" customHeight="1"/>
    <row r="4896" ht="18.75" customHeight="1"/>
    <row r="4897" ht="18.75" customHeight="1"/>
    <row r="4898" ht="18.75" customHeight="1"/>
    <row r="4899" ht="18.75" customHeight="1"/>
    <row r="4900" ht="18.75" customHeight="1"/>
    <row r="4901" ht="18.75" customHeight="1"/>
    <row r="4902" ht="18.75" customHeight="1"/>
    <row r="4903" ht="18.75" customHeight="1"/>
    <row r="4904" ht="18.75" customHeight="1"/>
    <row r="4905" ht="58.5" customHeight="1"/>
    <row r="4906" ht="18.75" customHeight="1"/>
    <row r="4907" ht="18.75" customHeight="1"/>
    <row r="4908" ht="18.75" customHeight="1"/>
    <row r="4909" ht="18.75" customHeight="1"/>
    <row r="4910" ht="18.75" customHeight="1"/>
    <row r="4911" ht="18.75" customHeight="1"/>
    <row r="4912" ht="18.75" customHeight="1"/>
    <row r="4913" ht="18.75" customHeight="1"/>
    <row r="4914" ht="18.75" customHeight="1"/>
    <row r="4915" ht="18.75" customHeight="1"/>
    <row r="4916" ht="18.75" customHeight="1"/>
    <row r="4917" ht="18.75" customHeight="1"/>
    <row r="4918" ht="58.5" customHeight="1"/>
    <row r="4919" ht="18.75" customHeight="1"/>
    <row r="4920" ht="18.75" customHeight="1"/>
    <row r="4921" ht="18.75" customHeight="1"/>
    <row r="4922" ht="18.75" customHeight="1"/>
    <row r="4923" ht="18.75" customHeight="1"/>
    <row r="4924" ht="18.75" customHeight="1"/>
    <row r="4925" ht="18.75" customHeight="1"/>
    <row r="4926" ht="18.75" customHeight="1"/>
    <row r="4927" ht="18.75" customHeight="1"/>
    <row r="4928" ht="18.75" customHeight="1"/>
    <row r="4929" ht="18.75" customHeight="1"/>
    <row r="4930" ht="18.75" customHeight="1"/>
    <row r="4931" ht="58.5" customHeight="1"/>
    <row r="4932" ht="18.75" customHeight="1"/>
    <row r="4933" ht="18.75" customHeight="1"/>
    <row r="4934" ht="18.75" customHeight="1"/>
    <row r="4935" ht="18.75" customHeight="1"/>
    <row r="4936" ht="18.75" customHeight="1"/>
    <row r="4937" ht="18.75" customHeight="1"/>
    <row r="4938" ht="18.75" customHeight="1"/>
    <row r="4939" ht="18.75" customHeight="1"/>
    <row r="4940" ht="18.75" customHeight="1"/>
    <row r="4941" ht="18.75" customHeight="1"/>
    <row r="4942" ht="18.75" customHeight="1"/>
    <row r="4943" ht="18.75" customHeight="1"/>
    <row r="4944" ht="58.5" customHeight="1"/>
    <row r="4945" ht="18.75" customHeight="1"/>
    <row r="4946" ht="18.75" customHeight="1"/>
    <row r="4947" ht="18.75" customHeight="1"/>
    <row r="4948" ht="18.75" customHeight="1"/>
    <row r="4949" ht="18.75" customHeight="1"/>
    <row r="4950" ht="18.75" customHeight="1"/>
    <row r="4951" ht="18.75" customHeight="1"/>
    <row r="4952" ht="18.75" customHeight="1"/>
    <row r="4953" ht="18.75" customHeight="1"/>
    <row r="4954" ht="18.75" customHeight="1"/>
    <row r="4955" ht="18.75" customHeight="1"/>
    <row r="4956" ht="18.75" customHeight="1"/>
    <row r="4957" ht="58.5" customHeight="1"/>
    <row r="4958" ht="18.75" customHeight="1"/>
    <row r="4959" ht="18.75" customHeight="1"/>
    <row r="4960" ht="18.75" customHeight="1"/>
    <row r="4961" ht="18.75" customHeight="1"/>
    <row r="4962" ht="18.75" customHeight="1"/>
    <row r="4963" ht="18.75" customHeight="1"/>
    <row r="4964" ht="18.75" customHeight="1"/>
    <row r="4965" ht="18.75" customHeight="1"/>
    <row r="4966" ht="18.75" customHeight="1"/>
    <row r="4967" ht="18.75" customHeight="1"/>
    <row r="4968" ht="18.75" customHeight="1"/>
    <row r="4969" ht="18.75" customHeight="1"/>
    <row r="4970" ht="58.5" customHeight="1"/>
    <row r="4971" ht="18.75" customHeight="1"/>
    <row r="4972" ht="18.75" customHeight="1"/>
    <row r="4973" ht="18.75" customHeight="1"/>
    <row r="4974" ht="18.75" customHeight="1"/>
    <row r="4975" ht="18.75" customHeight="1"/>
    <row r="4976" ht="18.75" customHeight="1"/>
    <row r="4977" ht="18.75" customHeight="1"/>
    <row r="4978" ht="18.75" customHeight="1"/>
    <row r="4979" ht="18.75" customHeight="1"/>
    <row r="4980" ht="18.75" customHeight="1"/>
    <row r="4981" ht="18.75" customHeight="1"/>
    <row r="4982" ht="18.75" customHeight="1"/>
    <row r="4983" ht="58.5" customHeight="1"/>
    <row r="4984" ht="18.75" customHeight="1"/>
    <row r="4985" ht="18.75" customHeight="1"/>
    <row r="4986" ht="18.75" customHeight="1"/>
    <row r="4987" ht="18.75" customHeight="1"/>
    <row r="4988" ht="18.75" customHeight="1"/>
    <row r="4989" ht="18.75" customHeight="1"/>
    <row r="4990" ht="18.75" customHeight="1"/>
    <row r="4991" ht="18.75" customHeight="1"/>
    <row r="4992" ht="18.75" customHeight="1"/>
    <row r="4993" ht="18.75" customHeight="1"/>
    <row r="4994" ht="18.75" customHeight="1"/>
    <row r="4995" ht="18.75" customHeight="1"/>
    <row r="4996" ht="58.5" customHeight="1"/>
    <row r="4997" ht="18.75" customHeight="1"/>
    <row r="4998" ht="18.75" customHeight="1"/>
    <row r="4999" ht="18.75" customHeight="1"/>
    <row r="5000" ht="18.75" customHeight="1"/>
    <row r="5001" ht="18.75" customHeight="1"/>
    <row r="5002" ht="18.75" customHeight="1"/>
    <row r="5003" ht="18.75" customHeight="1"/>
    <row r="5004" ht="18.75" customHeight="1"/>
    <row r="5005" ht="18.75" customHeight="1"/>
    <row r="5006" ht="18.75" customHeight="1"/>
    <row r="5007" ht="18.75" customHeight="1"/>
    <row r="5008" ht="18.75" customHeight="1"/>
    <row r="5009" ht="58.5" customHeight="1"/>
    <row r="5010" ht="18.75" customHeight="1"/>
    <row r="5011" ht="18.75" customHeight="1"/>
    <row r="5012" ht="18.75" customHeight="1"/>
    <row r="5013" ht="18.75" customHeight="1"/>
    <row r="5014" ht="18.75" customHeight="1"/>
    <row r="5015" ht="18.75" customHeight="1"/>
    <row r="5016" ht="18.75" customHeight="1"/>
    <row r="5017" ht="18.75" customHeight="1"/>
    <row r="5018" ht="18.75" customHeight="1"/>
    <row r="5019" ht="18.75" customHeight="1"/>
    <row r="5020" ht="18.75" customHeight="1"/>
    <row r="5021" ht="18.75" customHeight="1"/>
    <row r="5022" ht="58.5" customHeight="1"/>
    <row r="5023" ht="18.75" customHeight="1"/>
    <row r="5024" ht="18.75" customHeight="1"/>
    <row r="5025" ht="18.75" customHeight="1"/>
    <row r="5026" ht="18.75" customHeight="1"/>
    <row r="5027" ht="18.75" customHeight="1"/>
    <row r="5028" ht="18.75" customHeight="1"/>
    <row r="5029" ht="18.75" customHeight="1"/>
    <row r="5030" ht="18.75" customHeight="1"/>
    <row r="5031" ht="18.75" customHeight="1"/>
    <row r="5032" ht="18.75" customHeight="1"/>
    <row r="5033" ht="18.75" customHeight="1"/>
    <row r="5034" ht="18.75" customHeight="1"/>
    <row r="5035" ht="58.5" customHeight="1"/>
    <row r="5036" ht="18.75" customHeight="1"/>
    <row r="5037" ht="18.75" customHeight="1"/>
    <row r="5038" ht="18.75" customHeight="1"/>
    <row r="5039" ht="18.75" customHeight="1"/>
    <row r="5040" ht="18.75" customHeight="1"/>
    <row r="5041" ht="18.75" customHeight="1"/>
    <row r="5042" ht="18.75" customHeight="1"/>
    <row r="5043" ht="18.75" customHeight="1"/>
    <row r="5044" ht="18.75" customHeight="1"/>
    <row r="5045" ht="18.75" customHeight="1"/>
    <row r="5046" ht="18.75" customHeight="1"/>
    <row r="5047" ht="18.75" customHeight="1"/>
    <row r="5048" ht="58.5" customHeight="1"/>
    <row r="5049" ht="18.75" customHeight="1"/>
    <row r="5050" ht="18.75" customHeight="1"/>
    <row r="5051" ht="18.75" customHeight="1"/>
    <row r="5052" ht="18.75" customHeight="1"/>
    <row r="5053" ht="18.75" customHeight="1"/>
    <row r="5054" ht="18.75" customHeight="1"/>
    <row r="5055" ht="18.75" customHeight="1"/>
    <row r="5056" ht="18.75" customHeight="1"/>
    <row r="5057" ht="18.75" customHeight="1"/>
    <row r="5058" ht="18.75" customHeight="1"/>
    <row r="5059" ht="18.75" customHeight="1"/>
    <row r="5060" ht="18.75" customHeight="1"/>
    <row r="5061" ht="58.5" customHeight="1"/>
    <row r="5062" ht="18.75" customHeight="1"/>
    <row r="5063" ht="18.75" customHeight="1"/>
    <row r="5064" ht="18.75" customHeight="1"/>
    <row r="5065" ht="18.75" customHeight="1"/>
    <row r="5066" ht="18.75" customHeight="1"/>
    <row r="5067" ht="18.75" customHeight="1"/>
    <row r="5068" ht="18.75" customHeight="1"/>
    <row r="5069" ht="18.75" customHeight="1"/>
    <row r="5070" ht="18.75" customHeight="1"/>
    <row r="5071" ht="18.75" customHeight="1"/>
    <row r="5072" ht="18.75" customHeight="1"/>
    <row r="5073" ht="18.75" customHeight="1"/>
    <row r="5074" ht="58.5" customHeight="1"/>
    <row r="5075" ht="18.75" customHeight="1"/>
    <row r="5076" ht="18.75" customHeight="1"/>
    <row r="5077" ht="18.75" customHeight="1"/>
    <row r="5078" ht="18.75" customHeight="1"/>
    <row r="5079" ht="18.75" customHeight="1"/>
    <row r="5080" ht="18.75" customHeight="1"/>
    <row r="5081" ht="18.75" customHeight="1"/>
    <row r="5082" ht="18.75" customHeight="1"/>
    <row r="5083" ht="18.75" customHeight="1"/>
    <row r="5084" ht="18.75" customHeight="1"/>
    <row r="5085" ht="18.75" customHeight="1"/>
    <row r="5086" ht="18.75" customHeight="1"/>
    <row r="5087" ht="58.5" customHeight="1"/>
    <row r="5088" ht="18.75" customHeight="1"/>
    <row r="5089" ht="18.75" customHeight="1"/>
    <row r="5090" ht="18.75" customHeight="1"/>
    <row r="5091" ht="18.75" customHeight="1"/>
    <row r="5092" ht="18.75" customHeight="1"/>
    <row r="5093" ht="18.75" customHeight="1"/>
    <row r="5094" ht="18.75" customHeight="1"/>
    <row r="5095" ht="18.75" customHeight="1"/>
    <row r="5096" ht="18.75" customHeight="1"/>
    <row r="5097" ht="18.75" customHeight="1"/>
    <row r="5098" ht="18.75" customHeight="1"/>
    <row r="5099" ht="18.75" customHeight="1"/>
    <row r="5100" ht="58.5" customHeight="1"/>
    <row r="5101" ht="18.75" customHeight="1"/>
    <row r="5102" ht="18.75" customHeight="1"/>
    <row r="5103" ht="18.75" customHeight="1"/>
    <row r="5104" ht="18.75" customHeight="1"/>
    <row r="5105" ht="18.75" customHeight="1"/>
    <row r="5106" ht="18.75" customHeight="1"/>
    <row r="5107" ht="18.75" customHeight="1"/>
    <row r="5108" ht="18.75" customHeight="1"/>
    <row r="5109" ht="18.75" customHeight="1"/>
    <row r="5110" ht="18.75" customHeight="1"/>
    <row r="5111" ht="18.75" customHeight="1"/>
    <row r="5112" ht="18.75" customHeight="1"/>
    <row r="5113" ht="58.5" customHeight="1"/>
    <row r="5114" ht="18.75" customHeight="1"/>
    <row r="5115" ht="18.75" customHeight="1"/>
    <row r="5116" ht="18.75" customHeight="1"/>
    <row r="5117" ht="18.75" customHeight="1"/>
    <row r="5118" ht="18.75" customHeight="1"/>
    <row r="5119" ht="18.75" customHeight="1"/>
    <row r="5120" ht="18.75" customHeight="1"/>
    <row r="5121" ht="18.75" customHeight="1"/>
    <row r="5122" ht="18.75" customHeight="1"/>
    <row r="5123" ht="18.75" customHeight="1"/>
    <row r="5124" ht="18.75" customHeight="1"/>
    <row r="5125" ht="18.75" customHeight="1"/>
    <row r="5126" ht="58.5" customHeight="1"/>
    <row r="5127" ht="18.75" customHeight="1"/>
    <row r="5128" ht="18.75" customHeight="1"/>
    <row r="5129" ht="18.75" customHeight="1"/>
    <row r="5130" ht="18.75" customHeight="1"/>
    <row r="5131" ht="18.75" customHeight="1"/>
    <row r="5132" ht="18.75" customHeight="1"/>
    <row r="5133" ht="18.75" customHeight="1"/>
    <row r="5134" ht="18.75" customHeight="1"/>
    <row r="5135" ht="18.75" customHeight="1"/>
    <row r="5136" ht="18.75" customHeight="1"/>
    <row r="5137" ht="18.75" customHeight="1"/>
    <row r="5138" ht="18.75" customHeight="1"/>
  </sheetData>
  <mergeCells count="1004">
    <mergeCell ref="B1304:C1304"/>
    <mergeCell ref="B592:C592"/>
    <mergeCell ref="B593:C593"/>
    <mergeCell ref="B594:C594"/>
    <mergeCell ref="B595:C595"/>
    <mergeCell ref="B596:C596"/>
    <mergeCell ref="B600:C600"/>
    <mergeCell ref="A1:C1"/>
    <mergeCell ref="A2:C2"/>
    <mergeCell ref="A3:C3"/>
    <mergeCell ref="B589:C589"/>
    <mergeCell ref="B590:C590"/>
    <mergeCell ref="B591:C591"/>
    <mergeCell ref="B10:C10"/>
    <mergeCell ref="B11:C11"/>
    <mergeCell ref="B15:C15"/>
    <mergeCell ref="B16:C16"/>
    <mergeCell ref="B616:C616"/>
    <mergeCell ref="B63:C63"/>
    <mergeCell ref="B67:C67"/>
    <mergeCell ref="B68:C68"/>
    <mergeCell ref="B69:C69"/>
    <mergeCell ref="B70:C70"/>
    <mergeCell ref="B56:C56"/>
    <mergeCell ref="B57:C57"/>
    <mergeCell ref="B58:C58"/>
    <mergeCell ref="B59:C59"/>
    <mergeCell ref="B60:C60"/>
    <mergeCell ref="B61:C61"/>
    <mergeCell ref="B47:C47"/>
    <mergeCell ref="B48:C48"/>
    <mergeCell ref="B49:C49"/>
    <mergeCell ref="B50:C50"/>
    <mergeCell ref="B617:C617"/>
    <mergeCell ref="B618:C618"/>
    <mergeCell ref="B619:C619"/>
    <mergeCell ref="B620:C620"/>
    <mergeCell ref="B621:C621"/>
    <mergeCell ref="B607:C607"/>
    <mergeCell ref="B608:C608"/>
    <mergeCell ref="B609:C609"/>
    <mergeCell ref="B613:C613"/>
    <mergeCell ref="B614:C614"/>
    <mergeCell ref="B615:C615"/>
    <mergeCell ref="B601:C601"/>
    <mergeCell ref="B602:C602"/>
    <mergeCell ref="B603:C603"/>
    <mergeCell ref="B604:C604"/>
    <mergeCell ref="B605:C605"/>
    <mergeCell ref="B606:C606"/>
    <mergeCell ref="B54:C54"/>
    <mergeCell ref="B55:C55"/>
    <mergeCell ref="B86:C86"/>
    <mergeCell ref="B87:C87"/>
    <mergeCell ref="B88:C88"/>
    <mergeCell ref="B89:C89"/>
    <mergeCell ref="B93:C93"/>
    <mergeCell ref="B94:C94"/>
    <mergeCell ref="B80:C80"/>
    <mergeCell ref="B81:C81"/>
    <mergeCell ref="B82:C82"/>
    <mergeCell ref="B83:C83"/>
    <mergeCell ref="B84:C84"/>
    <mergeCell ref="B85:C85"/>
    <mergeCell ref="B640:C640"/>
    <mergeCell ref="B641:C641"/>
    <mergeCell ref="B642:C642"/>
    <mergeCell ref="B643:C643"/>
    <mergeCell ref="B644:C644"/>
    <mergeCell ref="B645:C645"/>
    <mergeCell ref="B631:C631"/>
    <mergeCell ref="B632:C632"/>
    <mergeCell ref="B633:C633"/>
    <mergeCell ref="B634:C634"/>
    <mergeCell ref="B635:C635"/>
    <mergeCell ref="B639:C639"/>
    <mergeCell ref="B622:C622"/>
    <mergeCell ref="B626:C626"/>
    <mergeCell ref="B627:C627"/>
    <mergeCell ref="B628:C628"/>
    <mergeCell ref="B629:C629"/>
    <mergeCell ref="B630:C630"/>
    <mergeCell ref="B661:C661"/>
    <mergeCell ref="B665:C665"/>
    <mergeCell ref="B666:C666"/>
    <mergeCell ref="B667:C667"/>
    <mergeCell ref="B668:C668"/>
    <mergeCell ref="B669:C669"/>
    <mergeCell ref="B655:C655"/>
    <mergeCell ref="B656:C656"/>
    <mergeCell ref="B657:C657"/>
    <mergeCell ref="B658:C658"/>
    <mergeCell ref="B659:C659"/>
    <mergeCell ref="B660:C660"/>
    <mergeCell ref="B646:C646"/>
    <mergeCell ref="B647:C647"/>
    <mergeCell ref="B648:C648"/>
    <mergeCell ref="B652:C652"/>
    <mergeCell ref="B653:C653"/>
    <mergeCell ref="B654:C654"/>
    <mergeCell ref="B685:C685"/>
    <mergeCell ref="B686:C686"/>
    <mergeCell ref="B687:C687"/>
    <mergeCell ref="B691:C691"/>
    <mergeCell ref="B692:C692"/>
    <mergeCell ref="B693:C693"/>
    <mergeCell ref="B679:C679"/>
    <mergeCell ref="B680:C680"/>
    <mergeCell ref="B681:C681"/>
    <mergeCell ref="B682:C682"/>
    <mergeCell ref="B683:C683"/>
    <mergeCell ref="B684:C684"/>
    <mergeCell ref="B670:C670"/>
    <mergeCell ref="B671:C671"/>
    <mergeCell ref="B672:C672"/>
    <mergeCell ref="B673:C673"/>
    <mergeCell ref="B674:C674"/>
    <mergeCell ref="B678:C678"/>
    <mergeCell ref="B709:C709"/>
    <mergeCell ref="B710:C710"/>
    <mergeCell ref="B711:C711"/>
    <mergeCell ref="B712:C712"/>
    <mergeCell ref="B713:C713"/>
    <mergeCell ref="B717:C717"/>
    <mergeCell ref="B700:C700"/>
    <mergeCell ref="B704:C704"/>
    <mergeCell ref="B705:C705"/>
    <mergeCell ref="B706:C706"/>
    <mergeCell ref="B707:C707"/>
    <mergeCell ref="B708:C708"/>
    <mergeCell ref="B694:C694"/>
    <mergeCell ref="B695:C695"/>
    <mergeCell ref="B696:C696"/>
    <mergeCell ref="B697:C697"/>
    <mergeCell ref="B698:C698"/>
    <mergeCell ref="B699:C699"/>
    <mergeCell ref="B733:C733"/>
    <mergeCell ref="B734:C734"/>
    <mergeCell ref="B735:C735"/>
    <mergeCell ref="B736:C736"/>
    <mergeCell ref="B737:C737"/>
    <mergeCell ref="B738:C738"/>
    <mergeCell ref="B724:C724"/>
    <mergeCell ref="B725:C725"/>
    <mergeCell ref="B726:C726"/>
    <mergeCell ref="B730:C730"/>
    <mergeCell ref="B731:C731"/>
    <mergeCell ref="B732:C732"/>
    <mergeCell ref="B718:C718"/>
    <mergeCell ref="B719:C719"/>
    <mergeCell ref="B720:C720"/>
    <mergeCell ref="B721:C721"/>
    <mergeCell ref="B722:C722"/>
    <mergeCell ref="B723:C723"/>
    <mergeCell ref="B757:C757"/>
    <mergeCell ref="B758:C758"/>
    <mergeCell ref="B759:C759"/>
    <mergeCell ref="B760:C760"/>
    <mergeCell ref="B761:C761"/>
    <mergeCell ref="B762:C762"/>
    <mergeCell ref="B748:C748"/>
    <mergeCell ref="B749:C749"/>
    <mergeCell ref="B750:C750"/>
    <mergeCell ref="B751:C751"/>
    <mergeCell ref="B752:C752"/>
    <mergeCell ref="B756:C756"/>
    <mergeCell ref="B739:C739"/>
    <mergeCell ref="B743:C743"/>
    <mergeCell ref="B744:C744"/>
    <mergeCell ref="B745:C745"/>
    <mergeCell ref="B746:C746"/>
    <mergeCell ref="B747:C747"/>
    <mergeCell ref="B778:C778"/>
    <mergeCell ref="B782:C782"/>
    <mergeCell ref="B783:C783"/>
    <mergeCell ref="B784:C784"/>
    <mergeCell ref="B785:C785"/>
    <mergeCell ref="B786:C786"/>
    <mergeCell ref="B772:C772"/>
    <mergeCell ref="B773:C773"/>
    <mergeCell ref="B774:C774"/>
    <mergeCell ref="B775:C775"/>
    <mergeCell ref="B776:C776"/>
    <mergeCell ref="B777:C777"/>
    <mergeCell ref="B763:C763"/>
    <mergeCell ref="B764:C764"/>
    <mergeCell ref="B765:C765"/>
    <mergeCell ref="B769:C769"/>
    <mergeCell ref="B770:C770"/>
    <mergeCell ref="B771:C771"/>
    <mergeCell ref="B802:C802"/>
    <mergeCell ref="B803:C803"/>
    <mergeCell ref="B804:C804"/>
    <mergeCell ref="B808:C808"/>
    <mergeCell ref="B809:C809"/>
    <mergeCell ref="B810:C810"/>
    <mergeCell ref="B796:C796"/>
    <mergeCell ref="B797:C797"/>
    <mergeCell ref="B798:C798"/>
    <mergeCell ref="B799:C799"/>
    <mergeCell ref="B800:C800"/>
    <mergeCell ref="B801:C801"/>
    <mergeCell ref="B787:C787"/>
    <mergeCell ref="B788:C788"/>
    <mergeCell ref="B789:C789"/>
    <mergeCell ref="B790:C790"/>
    <mergeCell ref="B791:C791"/>
    <mergeCell ref="B795:C795"/>
    <mergeCell ref="B826:C826"/>
    <mergeCell ref="B827:C827"/>
    <mergeCell ref="B828:C828"/>
    <mergeCell ref="B829:C829"/>
    <mergeCell ref="B830:C830"/>
    <mergeCell ref="B834:C834"/>
    <mergeCell ref="B817:C817"/>
    <mergeCell ref="B821:C821"/>
    <mergeCell ref="B822:C822"/>
    <mergeCell ref="B823:C823"/>
    <mergeCell ref="B824:C824"/>
    <mergeCell ref="B825:C825"/>
    <mergeCell ref="B811:C811"/>
    <mergeCell ref="B812:C812"/>
    <mergeCell ref="B813:C813"/>
    <mergeCell ref="B814:C814"/>
    <mergeCell ref="B815:C815"/>
    <mergeCell ref="B816:C816"/>
    <mergeCell ref="B850:C850"/>
    <mergeCell ref="B851:C851"/>
    <mergeCell ref="B852:C852"/>
    <mergeCell ref="B853:C853"/>
    <mergeCell ref="B854:C854"/>
    <mergeCell ref="B855:C855"/>
    <mergeCell ref="B841:C841"/>
    <mergeCell ref="B842:C842"/>
    <mergeCell ref="B843:C843"/>
    <mergeCell ref="B847:C847"/>
    <mergeCell ref="B848:C848"/>
    <mergeCell ref="B849:C849"/>
    <mergeCell ref="B835:C835"/>
    <mergeCell ref="B836:C836"/>
    <mergeCell ref="B837:C837"/>
    <mergeCell ref="B838:C838"/>
    <mergeCell ref="B839:C839"/>
    <mergeCell ref="B840:C840"/>
    <mergeCell ref="B874:C874"/>
    <mergeCell ref="B875:C875"/>
    <mergeCell ref="B876:C876"/>
    <mergeCell ref="B877:C877"/>
    <mergeCell ref="B878:C878"/>
    <mergeCell ref="B879:C879"/>
    <mergeCell ref="B865:C865"/>
    <mergeCell ref="B866:C866"/>
    <mergeCell ref="B867:C867"/>
    <mergeCell ref="B868:C868"/>
    <mergeCell ref="B869:C869"/>
    <mergeCell ref="B873:C873"/>
    <mergeCell ref="B856:C856"/>
    <mergeCell ref="B860:C860"/>
    <mergeCell ref="B861:C861"/>
    <mergeCell ref="B862:C862"/>
    <mergeCell ref="B863:C863"/>
    <mergeCell ref="B864:C864"/>
    <mergeCell ref="B895:C895"/>
    <mergeCell ref="B899:C899"/>
    <mergeCell ref="B900:C900"/>
    <mergeCell ref="B901:C901"/>
    <mergeCell ref="B902:C902"/>
    <mergeCell ref="B903:C903"/>
    <mergeCell ref="B889:C889"/>
    <mergeCell ref="B890:C890"/>
    <mergeCell ref="B891:C891"/>
    <mergeCell ref="B892:C892"/>
    <mergeCell ref="B893:C893"/>
    <mergeCell ref="B894:C894"/>
    <mergeCell ref="B880:C880"/>
    <mergeCell ref="B881:C881"/>
    <mergeCell ref="B882:C882"/>
    <mergeCell ref="B886:C886"/>
    <mergeCell ref="B887:C887"/>
    <mergeCell ref="B888:C888"/>
    <mergeCell ref="B919:C919"/>
    <mergeCell ref="B920:C920"/>
    <mergeCell ref="B921:C921"/>
    <mergeCell ref="B925:C925"/>
    <mergeCell ref="B926:C926"/>
    <mergeCell ref="B927:C927"/>
    <mergeCell ref="B913:C913"/>
    <mergeCell ref="B914:C914"/>
    <mergeCell ref="B915:C915"/>
    <mergeCell ref="B916:C916"/>
    <mergeCell ref="B917:C917"/>
    <mergeCell ref="B918:C918"/>
    <mergeCell ref="B904:C904"/>
    <mergeCell ref="B905:C905"/>
    <mergeCell ref="B906:C906"/>
    <mergeCell ref="B907:C907"/>
    <mergeCell ref="B908:C908"/>
    <mergeCell ref="B912:C912"/>
    <mergeCell ref="B943:C943"/>
    <mergeCell ref="B944:C944"/>
    <mergeCell ref="B945:C945"/>
    <mergeCell ref="B946:C946"/>
    <mergeCell ref="B947:C947"/>
    <mergeCell ref="B951:C951"/>
    <mergeCell ref="B934:C934"/>
    <mergeCell ref="B938:C938"/>
    <mergeCell ref="B939:C939"/>
    <mergeCell ref="B940:C940"/>
    <mergeCell ref="B941:C941"/>
    <mergeCell ref="B942:C942"/>
    <mergeCell ref="B928:C928"/>
    <mergeCell ref="B929:C929"/>
    <mergeCell ref="B930:C930"/>
    <mergeCell ref="B931:C931"/>
    <mergeCell ref="B932:C932"/>
    <mergeCell ref="B933:C933"/>
    <mergeCell ref="B967:C967"/>
    <mergeCell ref="B968:C968"/>
    <mergeCell ref="B969:C969"/>
    <mergeCell ref="B970:C970"/>
    <mergeCell ref="B971:C971"/>
    <mergeCell ref="B972:C972"/>
    <mergeCell ref="B958:C958"/>
    <mergeCell ref="B959:C959"/>
    <mergeCell ref="B960:C960"/>
    <mergeCell ref="B964:C964"/>
    <mergeCell ref="B965:C965"/>
    <mergeCell ref="B966:C966"/>
    <mergeCell ref="B952:C952"/>
    <mergeCell ref="B953:C953"/>
    <mergeCell ref="B954:C954"/>
    <mergeCell ref="B955:C955"/>
    <mergeCell ref="B956:C956"/>
    <mergeCell ref="B957:C957"/>
    <mergeCell ref="B991:C991"/>
    <mergeCell ref="B992:C992"/>
    <mergeCell ref="B993:C993"/>
    <mergeCell ref="B994:C994"/>
    <mergeCell ref="B995:C995"/>
    <mergeCell ref="B996:C996"/>
    <mergeCell ref="B982:C982"/>
    <mergeCell ref="B983:C983"/>
    <mergeCell ref="B984:C984"/>
    <mergeCell ref="B985:C985"/>
    <mergeCell ref="B986:C986"/>
    <mergeCell ref="B990:C990"/>
    <mergeCell ref="B973:C973"/>
    <mergeCell ref="B977:C977"/>
    <mergeCell ref="B978:C978"/>
    <mergeCell ref="B979:C979"/>
    <mergeCell ref="B980:C980"/>
    <mergeCell ref="B981:C981"/>
    <mergeCell ref="B1012:C1012"/>
    <mergeCell ref="B1016:C1016"/>
    <mergeCell ref="B1017:C1017"/>
    <mergeCell ref="B1018:C1018"/>
    <mergeCell ref="B1019:C1019"/>
    <mergeCell ref="B1020:C1020"/>
    <mergeCell ref="B1006:C1006"/>
    <mergeCell ref="B1007:C1007"/>
    <mergeCell ref="B1008:C1008"/>
    <mergeCell ref="B1009:C1009"/>
    <mergeCell ref="B1010:C1010"/>
    <mergeCell ref="B1011:C1011"/>
    <mergeCell ref="B997:C997"/>
    <mergeCell ref="B998:C998"/>
    <mergeCell ref="B999:C999"/>
    <mergeCell ref="B1003:C1003"/>
    <mergeCell ref="B1004:C1004"/>
    <mergeCell ref="B1005:C1005"/>
    <mergeCell ref="B1036:C1036"/>
    <mergeCell ref="B1037:C1037"/>
    <mergeCell ref="B1038:C1038"/>
    <mergeCell ref="B1042:C1042"/>
    <mergeCell ref="B1043:C1043"/>
    <mergeCell ref="B1044:C1044"/>
    <mergeCell ref="B1030:C1030"/>
    <mergeCell ref="B1031:C1031"/>
    <mergeCell ref="B1032:C1032"/>
    <mergeCell ref="B1033:C1033"/>
    <mergeCell ref="B1034:C1034"/>
    <mergeCell ref="B1035:C1035"/>
    <mergeCell ref="B1021:C1021"/>
    <mergeCell ref="B1022:C1022"/>
    <mergeCell ref="B1023:C1023"/>
    <mergeCell ref="B1024:C1024"/>
    <mergeCell ref="B1025:C1025"/>
    <mergeCell ref="B1029:C1029"/>
    <mergeCell ref="B1060:C1060"/>
    <mergeCell ref="B1061:C1061"/>
    <mergeCell ref="B1062:C1062"/>
    <mergeCell ref="B1063:C1063"/>
    <mergeCell ref="B1064:C1064"/>
    <mergeCell ref="B1068:C1068"/>
    <mergeCell ref="B1051:C1051"/>
    <mergeCell ref="B1055:C1055"/>
    <mergeCell ref="B1056:C1056"/>
    <mergeCell ref="B1057:C1057"/>
    <mergeCell ref="B1058:C1058"/>
    <mergeCell ref="B1059:C1059"/>
    <mergeCell ref="B1045:C1045"/>
    <mergeCell ref="B1046:C1046"/>
    <mergeCell ref="B1047:C1047"/>
    <mergeCell ref="B1048:C1048"/>
    <mergeCell ref="B1049:C1049"/>
    <mergeCell ref="B1050:C1050"/>
    <mergeCell ref="B1084:C1084"/>
    <mergeCell ref="B1085:C1085"/>
    <mergeCell ref="B1086:C1086"/>
    <mergeCell ref="B1087:C1087"/>
    <mergeCell ref="B1088:C1088"/>
    <mergeCell ref="B1089:C1089"/>
    <mergeCell ref="B1075:C1075"/>
    <mergeCell ref="B1076:C1076"/>
    <mergeCell ref="B1077:C1077"/>
    <mergeCell ref="B1081:C1081"/>
    <mergeCell ref="B1082:C1082"/>
    <mergeCell ref="B1083:C1083"/>
    <mergeCell ref="B1069:C1069"/>
    <mergeCell ref="B1070:C1070"/>
    <mergeCell ref="B1071:C1071"/>
    <mergeCell ref="B1072:C1072"/>
    <mergeCell ref="B1073:C1073"/>
    <mergeCell ref="B1074:C1074"/>
    <mergeCell ref="B1108:C1108"/>
    <mergeCell ref="B1109:C1109"/>
    <mergeCell ref="B1110:C1110"/>
    <mergeCell ref="B1111:C1111"/>
    <mergeCell ref="B1112:C1112"/>
    <mergeCell ref="B1113:C1113"/>
    <mergeCell ref="B1099:C1099"/>
    <mergeCell ref="B1100:C1100"/>
    <mergeCell ref="B1101:C1101"/>
    <mergeCell ref="B1102:C1102"/>
    <mergeCell ref="B1103:C1103"/>
    <mergeCell ref="B1107:C1107"/>
    <mergeCell ref="B1090:C1090"/>
    <mergeCell ref="B1094:C1094"/>
    <mergeCell ref="B1095:C1095"/>
    <mergeCell ref="B1096:C1096"/>
    <mergeCell ref="B1097:C1097"/>
    <mergeCell ref="B1098:C1098"/>
    <mergeCell ref="B1129:C1129"/>
    <mergeCell ref="B1133:C1133"/>
    <mergeCell ref="B1134:C1134"/>
    <mergeCell ref="B1135:C1135"/>
    <mergeCell ref="B1136:C1136"/>
    <mergeCell ref="B1137:C1137"/>
    <mergeCell ref="B1123:C1123"/>
    <mergeCell ref="B1124:C1124"/>
    <mergeCell ref="B1125:C1125"/>
    <mergeCell ref="B1126:C1126"/>
    <mergeCell ref="B1127:C1127"/>
    <mergeCell ref="B1128:C1128"/>
    <mergeCell ref="B1114:C1114"/>
    <mergeCell ref="B1115:C1115"/>
    <mergeCell ref="B1116:C1116"/>
    <mergeCell ref="B1120:C1120"/>
    <mergeCell ref="B1121:C1121"/>
    <mergeCell ref="B1122:C1122"/>
    <mergeCell ref="B1153:C1153"/>
    <mergeCell ref="B1154:C1154"/>
    <mergeCell ref="B1155:C1155"/>
    <mergeCell ref="B1159:C1159"/>
    <mergeCell ref="B1160:C1160"/>
    <mergeCell ref="B1161:C1161"/>
    <mergeCell ref="B1147:C1147"/>
    <mergeCell ref="B1148:C1148"/>
    <mergeCell ref="B1149:C1149"/>
    <mergeCell ref="B1150:C1150"/>
    <mergeCell ref="B1151:C1151"/>
    <mergeCell ref="B1152:C1152"/>
    <mergeCell ref="B1138:C1138"/>
    <mergeCell ref="B1139:C1139"/>
    <mergeCell ref="B1140:C1140"/>
    <mergeCell ref="B1141:C1141"/>
    <mergeCell ref="B1142:C1142"/>
    <mergeCell ref="B1146:C1146"/>
    <mergeCell ref="B1177:C1177"/>
    <mergeCell ref="B1178:C1178"/>
    <mergeCell ref="B1179:C1179"/>
    <mergeCell ref="B1180:C1180"/>
    <mergeCell ref="B1181:C1181"/>
    <mergeCell ref="B1185:C1185"/>
    <mergeCell ref="B1168:C1168"/>
    <mergeCell ref="B1172:C1172"/>
    <mergeCell ref="B1173:C1173"/>
    <mergeCell ref="B1174:C1174"/>
    <mergeCell ref="B1175:C1175"/>
    <mergeCell ref="B1176:C1176"/>
    <mergeCell ref="B1162:C1162"/>
    <mergeCell ref="B1163:C1163"/>
    <mergeCell ref="B1164:C1164"/>
    <mergeCell ref="B1165:C1165"/>
    <mergeCell ref="B1166:C1166"/>
    <mergeCell ref="B1167:C1167"/>
    <mergeCell ref="B1201:C1201"/>
    <mergeCell ref="B1202:C1202"/>
    <mergeCell ref="B1203:C1203"/>
    <mergeCell ref="B1204:C1204"/>
    <mergeCell ref="B1205:C1205"/>
    <mergeCell ref="B1206:C1206"/>
    <mergeCell ref="B1192:C1192"/>
    <mergeCell ref="B1193:C1193"/>
    <mergeCell ref="B1194:C1194"/>
    <mergeCell ref="B1198:C1198"/>
    <mergeCell ref="B1199:C1199"/>
    <mergeCell ref="B1200:C1200"/>
    <mergeCell ref="B1186:C1186"/>
    <mergeCell ref="B1187:C1187"/>
    <mergeCell ref="B1188:C1188"/>
    <mergeCell ref="B1189:C1189"/>
    <mergeCell ref="B1190:C1190"/>
    <mergeCell ref="B1191:C1191"/>
    <mergeCell ref="B1225:C1225"/>
    <mergeCell ref="B1226:C1226"/>
    <mergeCell ref="B1227:C1227"/>
    <mergeCell ref="B1228:C1228"/>
    <mergeCell ref="B1229:C1229"/>
    <mergeCell ref="B1230:C1230"/>
    <mergeCell ref="B1216:C1216"/>
    <mergeCell ref="B1217:C1217"/>
    <mergeCell ref="B1218:C1218"/>
    <mergeCell ref="B1219:C1219"/>
    <mergeCell ref="B1220:C1220"/>
    <mergeCell ref="B1224:C1224"/>
    <mergeCell ref="B1207:C1207"/>
    <mergeCell ref="B1211:C1211"/>
    <mergeCell ref="B1212:C1212"/>
    <mergeCell ref="B1213:C1213"/>
    <mergeCell ref="B1214:C1214"/>
    <mergeCell ref="B1215:C1215"/>
    <mergeCell ref="B1246:C1246"/>
    <mergeCell ref="B1250:C1250"/>
    <mergeCell ref="B1251:C1251"/>
    <mergeCell ref="B1252:C1252"/>
    <mergeCell ref="B1253:C1253"/>
    <mergeCell ref="B1254:C1254"/>
    <mergeCell ref="B1240:C1240"/>
    <mergeCell ref="B1241:C1241"/>
    <mergeCell ref="B1242:C1242"/>
    <mergeCell ref="B1243:C1243"/>
    <mergeCell ref="B1244:C1244"/>
    <mergeCell ref="B1245:C1245"/>
    <mergeCell ref="B1231:C1231"/>
    <mergeCell ref="B1232:C1232"/>
    <mergeCell ref="B1233:C1233"/>
    <mergeCell ref="B1237:C1237"/>
    <mergeCell ref="B1238:C1238"/>
    <mergeCell ref="B1239:C1239"/>
    <mergeCell ref="B1270:C1270"/>
    <mergeCell ref="B1271:C1271"/>
    <mergeCell ref="B1272:C1272"/>
    <mergeCell ref="B1276:C1276"/>
    <mergeCell ref="B1277:C1277"/>
    <mergeCell ref="B1278:C1278"/>
    <mergeCell ref="B1264:C1264"/>
    <mergeCell ref="B1265:C1265"/>
    <mergeCell ref="B1266:C1266"/>
    <mergeCell ref="B1267:C1267"/>
    <mergeCell ref="B1268:C1268"/>
    <mergeCell ref="B1269:C1269"/>
    <mergeCell ref="B1255:C1255"/>
    <mergeCell ref="B1256:C1256"/>
    <mergeCell ref="B1257:C1257"/>
    <mergeCell ref="B1258:C1258"/>
    <mergeCell ref="B1259:C1259"/>
    <mergeCell ref="B1263:C1263"/>
    <mergeCell ref="B1294:C1294"/>
    <mergeCell ref="B1295:C1295"/>
    <mergeCell ref="B1296:C1296"/>
    <mergeCell ref="B1297:C1297"/>
    <mergeCell ref="B1298:C1298"/>
    <mergeCell ref="B1302:C1302"/>
    <mergeCell ref="B1285:C1285"/>
    <mergeCell ref="B1289:C1289"/>
    <mergeCell ref="B1290:C1290"/>
    <mergeCell ref="B1291:C1291"/>
    <mergeCell ref="B1292:C1292"/>
    <mergeCell ref="B1293:C1293"/>
    <mergeCell ref="B1279:C1279"/>
    <mergeCell ref="B1280:C1280"/>
    <mergeCell ref="B1281:C1281"/>
    <mergeCell ref="B1282:C1282"/>
    <mergeCell ref="B1283:C1283"/>
    <mergeCell ref="B1284:C1284"/>
    <mergeCell ref="B1303:C1303"/>
    <mergeCell ref="B17:C17"/>
    <mergeCell ref="B18:C18"/>
    <mergeCell ref="B19:C19"/>
    <mergeCell ref="B20:C20"/>
    <mergeCell ref="B21:C21"/>
    <mergeCell ref="B22:C22"/>
    <mergeCell ref="B4:C4"/>
    <mergeCell ref="B5:C5"/>
    <mergeCell ref="B6:C6"/>
    <mergeCell ref="B7:C7"/>
    <mergeCell ref="B8:C8"/>
    <mergeCell ref="B9:C9"/>
    <mergeCell ref="B41:C41"/>
    <mergeCell ref="B42:C42"/>
    <mergeCell ref="B43:C43"/>
    <mergeCell ref="B44:C44"/>
    <mergeCell ref="B45:C45"/>
    <mergeCell ref="B46:C46"/>
    <mergeCell ref="B32:C32"/>
    <mergeCell ref="B33:C33"/>
    <mergeCell ref="B34:C34"/>
    <mergeCell ref="B35:C35"/>
    <mergeCell ref="B36:C36"/>
    <mergeCell ref="B37:C37"/>
    <mergeCell ref="B23:C23"/>
    <mergeCell ref="B24:C24"/>
    <mergeCell ref="B28:C28"/>
    <mergeCell ref="B29:C29"/>
    <mergeCell ref="B30:C30"/>
    <mergeCell ref="B31:C31"/>
    <mergeCell ref="B62:C62"/>
    <mergeCell ref="B71:C71"/>
    <mergeCell ref="B72:C72"/>
    <mergeCell ref="B73:C73"/>
    <mergeCell ref="B74:C74"/>
    <mergeCell ref="B75:C75"/>
    <mergeCell ref="B76:C76"/>
    <mergeCell ref="B110:C110"/>
    <mergeCell ref="B111:C111"/>
    <mergeCell ref="B112:C112"/>
    <mergeCell ref="B113:C113"/>
    <mergeCell ref="B114:C114"/>
    <mergeCell ref="B115:C115"/>
    <mergeCell ref="B101:C101"/>
    <mergeCell ref="B102:C102"/>
    <mergeCell ref="B106:C106"/>
    <mergeCell ref="B107:C107"/>
    <mergeCell ref="B108:C108"/>
    <mergeCell ref="B109:C109"/>
    <mergeCell ref="B95:C95"/>
    <mergeCell ref="B96:C96"/>
    <mergeCell ref="B97:C97"/>
    <mergeCell ref="B98:C98"/>
    <mergeCell ref="B99:C99"/>
    <mergeCell ref="B100:C100"/>
    <mergeCell ref="B134:C134"/>
    <mergeCell ref="B135:C135"/>
    <mergeCell ref="B136:C136"/>
    <mergeCell ref="B137:C137"/>
    <mergeCell ref="B138:C138"/>
    <mergeCell ref="B139:C139"/>
    <mergeCell ref="B125:C125"/>
    <mergeCell ref="B126:C126"/>
    <mergeCell ref="B127:C127"/>
    <mergeCell ref="B128:C128"/>
    <mergeCell ref="B132:C132"/>
    <mergeCell ref="B133:C133"/>
    <mergeCell ref="B119:C119"/>
    <mergeCell ref="B120:C120"/>
    <mergeCell ref="B121:C121"/>
    <mergeCell ref="B122:C122"/>
    <mergeCell ref="B123:C123"/>
    <mergeCell ref="B124:C124"/>
    <mergeCell ref="B158:C158"/>
    <mergeCell ref="B159:C159"/>
    <mergeCell ref="B160:C160"/>
    <mergeCell ref="B161:C161"/>
    <mergeCell ref="B162:C162"/>
    <mergeCell ref="B163:C163"/>
    <mergeCell ref="B149:C149"/>
    <mergeCell ref="B150:C150"/>
    <mergeCell ref="B151:C151"/>
    <mergeCell ref="B152:C152"/>
    <mergeCell ref="B153:C153"/>
    <mergeCell ref="B154:C154"/>
    <mergeCell ref="B140:C140"/>
    <mergeCell ref="B141:C141"/>
    <mergeCell ref="B145:C145"/>
    <mergeCell ref="B146:C146"/>
    <mergeCell ref="B147:C147"/>
    <mergeCell ref="B148:C148"/>
    <mergeCell ref="B179:C179"/>
    <mergeCell ref="B180:C180"/>
    <mergeCell ref="B184:C184"/>
    <mergeCell ref="B185:C185"/>
    <mergeCell ref="B186:C186"/>
    <mergeCell ref="B187:C187"/>
    <mergeCell ref="B173:C173"/>
    <mergeCell ref="B174:C174"/>
    <mergeCell ref="B175:C175"/>
    <mergeCell ref="B176:C176"/>
    <mergeCell ref="B177:C177"/>
    <mergeCell ref="B178:C178"/>
    <mergeCell ref="B164:C164"/>
    <mergeCell ref="B165:C165"/>
    <mergeCell ref="B166:C166"/>
    <mergeCell ref="B167:C167"/>
    <mergeCell ref="B171:C171"/>
    <mergeCell ref="B172:C172"/>
    <mergeCell ref="B203:C203"/>
    <mergeCell ref="B204:C204"/>
    <mergeCell ref="B205:C205"/>
    <mergeCell ref="B206:C206"/>
    <mergeCell ref="B210:C210"/>
    <mergeCell ref="B211:C211"/>
    <mergeCell ref="B197:C197"/>
    <mergeCell ref="B198:C198"/>
    <mergeCell ref="B199:C199"/>
    <mergeCell ref="B200:C200"/>
    <mergeCell ref="B201:C201"/>
    <mergeCell ref="B202:C202"/>
    <mergeCell ref="B188:C188"/>
    <mergeCell ref="B189:C189"/>
    <mergeCell ref="B190:C190"/>
    <mergeCell ref="B191:C191"/>
    <mergeCell ref="B192:C192"/>
    <mergeCell ref="B193:C193"/>
    <mergeCell ref="B227:C227"/>
    <mergeCell ref="B228:C228"/>
    <mergeCell ref="B229:C229"/>
    <mergeCell ref="B230:C230"/>
    <mergeCell ref="B231:C231"/>
    <mergeCell ref="B232:C232"/>
    <mergeCell ref="B218:C218"/>
    <mergeCell ref="B219:C219"/>
    <mergeCell ref="B223:C223"/>
    <mergeCell ref="B224:C224"/>
    <mergeCell ref="B225:C225"/>
    <mergeCell ref="B226:C226"/>
    <mergeCell ref="B212:C212"/>
    <mergeCell ref="B213:C213"/>
    <mergeCell ref="B214:C214"/>
    <mergeCell ref="B215:C215"/>
    <mergeCell ref="B216:C216"/>
    <mergeCell ref="B217:C217"/>
    <mergeCell ref="B251:C251"/>
    <mergeCell ref="B252:C252"/>
    <mergeCell ref="B253:C253"/>
    <mergeCell ref="B254:C254"/>
    <mergeCell ref="B255:C255"/>
    <mergeCell ref="B256:C256"/>
    <mergeCell ref="B242:C242"/>
    <mergeCell ref="B243:C243"/>
    <mergeCell ref="B244:C244"/>
    <mergeCell ref="B245:C245"/>
    <mergeCell ref="B249:C249"/>
    <mergeCell ref="B250:C250"/>
    <mergeCell ref="B236:C236"/>
    <mergeCell ref="B237:C237"/>
    <mergeCell ref="B238:C238"/>
    <mergeCell ref="B239:C239"/>
    <mergeCell ref="B240:C240"/>
    <mergeCell ref="B241:C241"/>
    <mergeCell ref="B275:C275"/>
    <mergeCell ref="B276:C276"/>
    <mergeCell ref="B277:C277"/>
    <mergeCell ref="B278:C278"/>
    <mergeCell ref="B279:C279"/>
    <mergeCell ref="B280:C280"/>
    <mergeCell ref="B266:C266"/>
    <mergeCell ref="B267:C267"/>
    <mergeCell ref="B268:C268"/>
    <mergeCell ref="B269:C269"/>
    <mergeCell ref="B270:C270"/>
    <mergeCell ref="B271:C271"/>
    <mergeCell ref="B257:C257"/>
    <mergeCell ref="B258:C258"/>
    <mergeCell ref="B262:C262"/>
    <mergeCell ref="B263:C263"/>
    <mergeCell ref="B264:C264"/>
    <mergeCell ref="B265:C265"/>
    <mergeCell ref="B296:C296"/>
    <mergeCell ref="B297:C297"/>
    <mergeCell ref="B301:C301"/>
    <mergeCell ref="B302:C302"/>
    <mergeCell ref="B303:C303"/>
    <mergeCell ref="B304:C304"/>
    <mergeCell ref="B290:C290"/>
    <mergeCell ref="B291:C291"/>
    <mergeCell ref="B292:C292"/>
    <mergeCell ref="B293:C293"/>
    <mergeCell ref="B294:C294"/>
    <mergeCell ref="B295:C295"/>
    <mergeCell ref="B281:C281"/>
    <mergeCell ref="B282:C282"/>
    <mergeCell ref="B283:C283"/>
    <mergeCell ref="B284:C284"/>
    <mergeCell ref="B288:C288"/>
    <mergeCell ref="B289:C289"/>
    <mergeCell ref="B320:C320"/>
    <mergeCell ref="B321:C321"/>
    <mergeCell ref="B322:C322"/>
    <mergeCell ref="B323:C323"/>
    <mergeCell ref="B327:C327"/>
    <mergeCell ref="B328:C328"/>
    <mergeCell ref="B314:C314"/>
    <mergeCell ref="B315:C315"/>
    <mergeCell ref="B316:C316"/>
    <mergeCell ref="B317:C317"/>
    <mergeCell ref="B318:C318"/>
    <mergeCell ref="B319:C319"/>
    <mergeCell ref="B305:C305"/>
    <mergeCell ref="B306:C306"/>
    <mergeCell ref="B307:C307"/>
    <mergeCell ref="B308:C308"/>
    <mergeCell ref="B309:C309"/>
    <mergeCell ref="B310:C310"/>
    <mergeCell ref="B344:C344"/>
    <mergeCell ref="B345:C345"/>
    <mergeCell ref="B346:C346"/>
    <mergeCell ref="B347:C347"/>
    <mergeCell ref="B348:C348"/>
    <mergeCell ref="B349:C349"/>
    <mergeCell ref="B335:C335"/>
    <mergeCell ref="B336:C336"/>
    <mergeCell ref="B340:C340"/>
    <mergeCell ref="B341:C341"/>
    <mergeCell ref="B342:C342"/>
    <mergeCell ref="B343:C343"/>
    <mergeCell ref="B329:C329"/>
    <mergeCell ref="B330:C330"/>
    <mergeCell ref="B331:C331"/>
    <mergeCell ref="B332:C332"/>
    <mergeCell ref="B333:C333"/>
    <mergeCell ref="B334:C334"/>
    <mergeCell ref="B368:C368"/>
    <mergeCell ref="B369:C369"/>
    <mergeCell ref="B370:C370"/>
    <mergeCell ref="B371:C371"/>
    <mergeCell ref="B372:C372"/>
    <mergeCell ref="B373:C373"/>
    <mergeCell ref="B359:C359"/>
    <mergeCell ref="B360:C360"/>
    <mergeCell ref="B361:C361"/>
    <mergeCell ref="B362:C362"/>
    <mergeCell ref="B366:C366"/>
    <mergeCell ref="B367:C367"/>
    <mergeCell ref="B353:C353"/>
    <mergeCell ref="B354:C354"/>
    <mergeCell ref="B355:C355"/>
    <mergeCell ref="B356:C356"/>
    <mergeCell ref="B357:C357"/>
    <mergeCell ref="B358:C358"/>
    <mergeCell ref="B392:C392"/>
    <mergeCell ref="B393:C393"/>
    <mergeCell ref="B394:C394"/>
    <mergeCell ref="B395:C395"/>
    <mergeCell ref="B396:C396"/>
    <mergeCell ref="B397:C397"/>
    <mergeCell ref="B383:C383"/>
    <mergeCell ref="B384:C384"/>
    <mergeCell ref="B385:C385"/>
    <mergeCell ref="B386:C386"/>
    <mergeCell ref="B387:C387"/>
    <mergeCell ref="B388:C388"/>
    <mergeCell ref="B374:C374"/>
    <mergeCell ref="B375:C375"/>
    <mergeCell ref="B379:C379"/>
    <mergeCell ref="B380:C380"/>
    <mergeCell ref="B381:C381"/>
    <mergeCell ref="B382:C382"/>
    <mergeCell ref="B413:C413"/>
    <mergeCell ref="B414:C414"/>
    <mergeCell ref="B418:C418"/>
    <mergeCell ref="B419:C419"/>
    <mergeCell ref="B420:C420"/>
    <mergeCell ref="B421:C421"/>
    <mergeCell ref="B407:C407"/>
    <mergeCell ref="B408:C408"/>
    <mergeCell ref="B409:C409"/>
    <mergeCell ref="B410:C410"/>
    <mergeCell ref="B411:C411"/>
    <mergeCell ref="B412:C412"/>
    <mergeCell ref="B398:C398"/>
    <mergeCell ref="B399:C399"/>
    <mergeCell ref="B400:C400"/>
    <mergeCell ref="B401:C401"/>
    <mergeCell ref="B405:C405"/>
    <mergeCell ref="B406:C406"/>
    <mergeCell ref="B437:C437"/>
    <mergeCell ref="B438:C438"/>
    <mergeCell ref="B439:C439"/>
    <mergeCell ref="B440:C440"/>
    <mergeCell ref="B444:C444"/>
    <mergeCell ref="B445:C445"/>
    <mergeCell ref="B431:C431"/>
    <mergeCell ref="B432:C432"/>
    <mergeCell ref="B433:C433"/>
    <mergeCell ref="B434:C434"/>
    <mergeCell ref="B435:C435"/>
    <mergeCell ref="B436:C436"/>
    <mergeCell ref="B422:C422"/>
    <mergeCell ref="B423:C423"/>
    <mergeCell ref="B424:C424"/>
    <mergeCell ref="B425:C425"/>
    <mergeCell ref="B426:C426"/>
    <mergeCell ref="B427:C427"/>
    <mergeCell ref="B461:C461"/>
    <mergeCell ref="B462:C462"/>
    <mergeCell ref="B463:C463"/>
    <mergeCell ref="B464:C464"/>
    <mergeCell ref="B465:C465"/>
    <mergeCell ref="B466:C466"/>
    <mergeCell ref="B452:C452"/>
    <mergeCell ref="B453:C453"/>
    <mergeCell ref="B457:C457"/>
    <mergeCell ref="B458:C458"/>
    <mergeCell ref="B459:C459"/>
    <mergeCell ref="B460:C460"/>
    <mergeCell ref="B446:C446"/>
    <mergeCell ref="B447:C447"/>
    <mergeCell ref="B448:C448"/>
    <mergeCell ref="B449:C449"/>
    <mergeCell ref="B450:C450"/>
    <mergeCell ref="B451:C451"/>
    <mergeCell ref="B485:C485"/>
    <mergeCell ref="B486:C486"/>
    <mergeCell ref="B487:C487"/>
    <mergeCell ref="B488:C488"/>
    <mergeCell ref="B489:C489"/>
    <mergeCell ref="B490:C490"/>
    <mergeCell ref="B476:C476"/>
    <mergeCell ref="B477:C477"/>
    <mergeCell ref="B478:C478"/>
    <mergeCell ref="B479:C479"/>
    <mergeCell ref="B483:C483"/>
    <mergeCell ref="B484:C484"/>
    <mergeCell ref="B470:C470"/>
    <mergeCell ref="B471:C471"/>
    <mergeCell ref="B472:C472"/>
    <mergeCell ref="B473:C473"/>
    <mergeCell ref="B474:C474"/>
    <mergeCell ref="B475:C475"/>
    <mergeCell ref="B509:C509"/>
    <mergeCell ref="B510:C510"/>
    <mergeCell ref="B511:C511"/>
    <mergeCell ref="B512:C512"/>
    <mergeCell ref="B513:C513"/>
    <mergeCell ref="B514:C514"/>
    <mergeCell ref="B500:C500"/>
    <mergeCell ref="B501:C501"/>
    <mergeCell ref="B502:C502"/>
    <mergeCell ref="B503:C503"/>
    <mergeCell ref="B504:C504"/>
    <mergeCell ref="B505:C505"/>
    <mergeCell ref="B491:C491"/>
    <mergeCell ref="B492:C492"/>
    <mergeCell ref="B496:C496"/>
    <mergeCell ref="B497:C497"/>
    <mergeCell ref="B498:C498"/>
    <mergeCell ref="B499:C499"/>
    <mergeCell ref="B530:C530"/>
    <mergeCell ref="B531:C531"/>
    <mergeCell ref="B535:C535"/>
    <mergeCell ref="B536:C536"/>
    <mergeCell ref="B537:C537"/>
    <mergeCell ref="B538:C538"/>
    <mergeCell ref="B524:C524"/>
    <mergeCell ref="B525:C525"/>
    <mergeCell ref="B526:C526"/>
    <mergeCell ref="B527:C527"/>
    <mergeCell ref="B528:C528"/>
    <mergeCell ref="B529:C529"/>
    <mergeCell ref="B515:C515"/>
    <mergeCell ref="B516:C516"/>
    <mergeCell ref="B517:C517"/>
    <mergeCell ref="B518:C518"/>
    <mergeCell ref="B522:C522"/>
    <mergeCell ref="B523:C523"/>
    <mergeCell ref="B554:C554"/>
    <mergeCell ref="B555:C555"/>
    <mergeCell ref="B556:C556"/>
    <mergeCell ref="B557:C557"/>
    <mergeCell ref="B561:C561"/>
    <mergeCell ref="B562:C562"/>
    <mergeCell ref="B548:C548"/>
    <mergeCell ref="B549:C549"/>
    <mergeCell ref="B550:C550"/>
    <mergeCell ref="B551:C551"/>
    <mergeCell ref="B552:C552"/>
    <mergeCell ref="B553:C553"/>
    <mergeCell ref="B539:C539"/>
    <mergeCell ref="B540:C540"/>
    <mergeCell ref="B541:C541"/>
    <mergeCell ref="B542:C542"/>
    <mergeCell ref="B543:C543"/>
    <mergeCell ref="B544:C544"/>
    <mergeCell ref="B587:C587"/>
    <mergeCell ref="B588:C588"/>
    <mergeCell ref="B578:C578"/>
    <mergeCell ref="B579:C579"/>
    <mergeCell ref="B580:C580"/>
    <mergeCell ref="B581:C581"/>
    <mergeCell ref="B582:C582"/>
    <mergeCell ref="B583:C583"/>
    <mergeCell ref="B569:C569"/>
    <mergeCell ref="B570:C570"/>
    <mergeCell ref="B574:C574"/>
    <mergeCell ref="B575:C575"/>
    <mergeCell ref="B576:C576"/>
    <mergeCell ref="B577:C577"/>
    <mergeCell ref="B563:C563"/>
    <mergeCell ref="B564:C564"/>
    <mergeCell ref="B565:C565"/>
    <mergeCell ref="B566:C566"/>
    <mergeCell ref="B567:C567"/>
    <mergeCell ref="B568:C568"/>
  </mergeCells>
  <phoneticPr fontId="2"/>
  <conditionalFormatting sqref="A6:B11">
    <cfRule type="expression" dxfId="707" priority="3">
      <formula>AND($B$12&lt;&gt;"",$A6&lt;&gt;"",ISNUMBER(SEARCH(LEFT($A6,1),SUBSTITUTE($G$4,"，",","))))</formula>
    </cfRule>
    <cfRule type="expression" dxfId="706" priority="4">
      <formula>AND($B$12&lt;&gt;"",$A6&lt;&gt;"",ISNUMBER(SEARCH(LEFT($A6,1),SUBSTITUTE(UPPER($B$12),"，",","))),NOT(ISNUMBER(SEARCH(LEFT($A6,1),SUBSTITUTE($G$4,"，",",")))))</formula>
    </cfRule>
  </conditionalFormatting>
  <conditionalFormatting sqref="A19:B24">
    <cfRule type="expression" dxfId="705" priority="6">
      <formula>AND($B$25&lt;&gt;"",$A19&lt;&gt;"",ISNUMBER(SEARCH(LEFT($A19,1),SUBSTITUTE(UPPER($B$25),"，",","))),NOT(ISNUMBER(SEARCH(LEFT($A19,1),SUBSTITUTE($G$17,"，",",")))))</formula>
    </cfRule>
    <cfRule type="expression" dxfId="704" priority="5">
      <formula>AND($B$25&lt;&gt;"",$A19&lt;&gt;"",ISNUMBER(SEARCH(LEFT($A19,1),SUBSTITUTE($G$17,"，",","))))</formula>
    </cfRule>
  </conditionalFormatting>
  <conditionalFormatting sqref="A32:B37">
    <cfRule type="expression" dxfId="703" priority="7">
      <formula>AND($B$38&lt;&gt;"",$A32&lt;&gt;"",ISNUMBER(SEARCH(LEFT($A32,1),SUBSTITUTE($G$30,"，",","))))</formula>
    </cfRule>
    <cfRule type="expression" dxfId="702" priority="8">
      <formula>AND($B$38&lt;&gt;"",$A32&lt;&gt;"",ISNUMBER(SEARCH(LEFT($A32,1),SUBSTITUTE(UPPER($B$38),"，",","))),NOT(ISNUMBER(SEARCH(LEFT($A32,1),SUBSTITUTE($G$30,"，",",")))))</formula>
    </cfRule>
  </conditionalFormatting>
  <conditionalFormatting sqref="A45:B50">
    <cfRule type="expression" dxfId="701" priority="9">
      <formula>AND($B$51&lt;&gt;"",$A45&lt;&gt;"",ISNUMBER(SEARCH(LEFT($A45,1),SUBSTITUTE($G$43,"，",","))))</formula>
    </cfRule>
    <cfRule type="expression" dxfId="700" priority="10">
      <formula>AND($B$51&lt;&gt;"",$A45&lt;&gt;"",ISNUMBER(SEARCH(LEFT($A45,1),SUBSTITUTE(UPPER($B$51),"，",","))),NOT(ISNUMBER(SEARCH(LEFT($A45,1),SUBSTITUTE($G$43,"，",",")))))</formula>
    </cfRule>
  </conditionalFormatting>
  <conditionalFormatting sqref="A58:B63">
    <cfRule type="expression" dxfId="699" priority="11">
      <formula>AND($B$64&lt;&gt;"",$A58&lt;&gt;"",ISNUMBER(SEARCH(LEFT($A58,1),SUBSTITUTE($G$56,"，",","))))</formula>
    </cfRule>
    <cfRule type="expression" dxfId="698" priority="12">
      <formula>AND($B$64&lt;&gt;"",$A58&lt;&gt;"",ISNUMBER(SEARCH(LEFT($A58,1),SUBSTITUTE(UPPER($B$64),"，",","))),NOT(ISNUMBER(SEARCH(LEFT($A58,1),SUBSTITUTE($G$56,"，",",")))))</formula>
    </cfRule>
  </conditionalFormatting>
  <conditionalFormatting sqref="A71:B76">
    <cfRule type="expression" dxfId="697" priority="13">
      <formula>AND($B$77&lt;&gt;"",$A71&lt;&gt;"",ISNUMBER(SEARCH(LEFT($A71,1),SUBSTITUTE($G$69,"，",","))))</formula>
    </cfRule>
    <cfRule type="expression" dxfId="696" priority="14">
      <formula>AND($B$77&lt;&gt;"",$A71&lt;&gt;"",ISNUMBER(SEARCH(LEFT($A71,1),SUBSTITUTE(UPPER($B$77),"，",","))),NOT(ISNUMBER(SEARCH(LEFT($A71,1),SUBSTITUTE($G$69,"，",",")))))</formula>
    </cfRule>
  </conditionalFormatting>
  <conditionalFormatting sqref="A84:B89">
    <cfRule type="expression" dxfId="695" priority="15">
      <formula>AND($B$90&lt;&gt;"",$A84&lt;&gt;"",ISNUMBER(SEARCH(LEFT($A84,1),SUBSTITUTE($G$82,"，",","))))</formula>
    </cfRule>
    <cfRule type="expression" dxfId="694" priority="16">
      <formula>AND($B$90&lt;&gt;"",$A84&lt;&gt;"",ISNUMBER(SEARCH(LEFT($A84,1),SUBSTITUTE(UPPER($B$90),"，",","))),NOT(ISNUMBER(SEARCH(LEFT($A84,1),SUBSTITUTE($G$82,"，",",")))))</formula>
    </cfRule>
  </conditionalFormatting>
  <conditionalFormatting sqref="A97:B102">
    <cfRule type="expression" dxfId="693" priority="17">
      <formula>AND($B$103&lt;&gt;"",$A97&lt;&gt;"",ISNUMBER(SEARCH(LEFT($A97,1),SUBSTITUTE($G$95,"，",","))))</formula>
    </cfRule>
    <cfRule type="expression" dxfId="692" priority="18">
      <formula>AND($B$103&lt;&gt;"",$A97&lt;&gt;"",ISNUMBER(SEARCH(LEFT($A97,1),SUBSTITUTE(UPPER($B$103),"，",","))),NOT(ISNUMBER(SEARCH(LEFT($A97,1),SUBSTITUTE($G$95,"，",",")))))</formula>
    </cfRule>
  </conditionalFormatting>
  <conditionalFormatting sqref="A110:B115">
    <cfRule type="expression" dxfId="691" priority="19">
      <formula>AND($B$116&lt;&gt;"",$A110&lt;&gt;"",ISNUMBER(SEARCH(LEFT($A110,1),SUBSTITUTE($G$108,"，",","))))</formula>
    </cfRule>
    <cfRule type="expression" dxfId="690" priority="20">
      <formula>AND($B$116&lt;&gt;"",$A110&lt;&gt;"",ISNUMBER(SEARCH(LEFT($A110,1),SUBSTITUTE(UPPER($B$116),"，",","))),NOT(ISNUMBER(SEARCH(LEFT($A110,1),SUBSTITUTE($G$108,"，",",")))))</formula>
    </cfRule>
  </conditionalFormatting>
  <conditionalFormatting sqref="A123:B128">
    <cfRule type="expression" dxfId="689" priority="21">
      <formula>AND($B$129&lt;&gt;"",$A123&lt;&gt;"",ISNUMBER(SEARCH(LEFT($A123,1),SUBSTITUTE($G$121,"，",","))))</formula>
    </cfRule>
    <cfRule type="expression" dxfId="688" priority="22">
      <formula>AND($B$129&lt;&gt;"",$A123&lt;&gt;"",ISNUMBER(SEARCH(LEFT($A123,1),SUBSTITUTE(UPPER($B$129),"，",","))),NOT(ISNUMBER(SEARCH(LEFT($A123,1),SUBSTITUTE($G$121,"，",",")))))</formula>
    </cfRule>
  </conditionalFormatting>
  <conditionalFormatting sqref="A136:B141">
    <cfRule type="expression" dxfId="687" priority="23">
      <formula>AND($B$142&lt;&gt;"",$A136&lt;&gt;"",ISNUMBER(SEARCH(LEFT($A136,1),SUBSTITUTE($G$134,"，",","))))</formula>
    </cfRule>
    <cfRule type="expression" dxfId="686" priority="24">
      <formula>AND($B$142&lt;&gt;"",$A136&lt;&gt;"",ISNUMBER(SEARCH(LEFT($A136,1),SUBSTITUTE(UPPER($B$142),"，",","))),NOT(ISNUMBER(SEARCH(LEFT($A136,1),SUBSTITUTE($G$134,"，",",")))))</formula>
    </cfRule>
  </conditionalFormatting>
  <conditionalFormatting sqref="A149:B154">
    <cfRule type="expression" dxfId="685" priority="26">
      <formula>AND($B$155&lt;&gt;"",$A149&lt;&gt;"",ISNUMBER(SEARCH(LEFT($A149,1),SUBSTITUTE(UPPER($B$155),"，",","))),NOT(ISNUMBER(SEARCH(LEFT($A149,1),SUBSTITUTE($G$147,"，",",")))))</formula>
    </cfRule>
    <cfRule type="expression" dxfId="684" priority="25">
      <formula>AND($B$155&lt;&gt;"",$A149&lt;&gt;"",ISNUMBER(SEARCH(LEFT($A149,1),SUBSTITUTE($G$147,"，",","))))</formula>
    </cfRule>
  </conditionalFormatting>
  <conditionalFormatting sqref="A162:B167">
    <cfRule type="expression" dxfId="683" priority="27">
      <formula>AND($B$168&lt;&gt;"",$A162&lt;&gt;"",ISNUMBER(SEARCH(LEFT($A162,1),SUBSTITUTE($G$160,"，",","))))</formula>
    </cfRule>
    <cfRule type="expression" dxfId="682" priority="28">
      <formula>AND($B$168&lt;&gt;"",$A162&lt;&gt;"",ISNUMBER(SEARCH(LEFT($A162,1),SUBSTITUTE(UPPER($B$168),"，",","))),NOT(ISNUMBER(SEARCH(LEFT($A162,1),SUBSTITUTE($G$160,"，",",")))))</formula>
    </cfRule>
  </conditionalFormatting>
  <conditionalFormatting sqref="A175:B180">
    <cfRule type="expression" dxfId="681" priority="29">
      <formula>AND($B$181&lt;&gt;"",$A175&lt;&gt;"",ISNUMBER(SEARCH(LEFT($A175,1),SUBSTITUTE($G$173,"，",","))))</formula>
    </cfRule>
    <cfRule type="expression" dxfId="680" priority="30">
      <formula>AND($B$181&lt;&gt;"",$A175&lt;&gt;"",ISNUMBER(SEARCH(LEFT($A175,1),SUBSTITUTE(UPPER($B$181),"，",","))),NOT(ISNUMBER(SEARCH(LEFT($A175,1),SUBSTITUTE($G$173,"，",",")))))</formula>
    </cfRule>
  </conditionalFormatting>
  <conditionalFormatting sqref="A188:B193">
    <cfRule type="expression" dxfId="679" priority="31">
      <formula>AND($B$194&lt;&gt;"",$A188&lt;&gt;"",ISNUMBER(SEARCH(LEFT($A188,1),SUBSTITUTE($G$186,"，",","))))</formula>
    </cfRule>
    <cfRule type="expression" dxfId="678" priority="32">
      <formula>AND($B$194&lt;&gt;"",$A188&lt;&gt;"",ISNUMBER(SEARCH(LEFT($A188,1),SUBSTITUTE(UPPER($B$194),"，",","))),NOT(ISNUMBER(SEARCH(LEFT($A188,1),SUBSTITUTE($G$186,"，",",")))))</formula>
    </cfRule>
  </conditionalFormatting>
  <conditionalFormatting sqref="A201:B206">
    <cfRule type="expression" dxfId="677" priority="33">
      <formula>AND($B$207&lt;&gt;"",$A201&lt;&gt;"",ISNUMBER(SEARCH(LEFT($A201,1),SUBSTITUTE($G$199,"，",","))))</formula>
    </cfRule>
    <cfRule type="expression" dxfId="676" priority="34">
      <formula>AND($B$207&lt;&gt;"",$A201&lt;&gt;"",ISNUMBER(SEARCH(LEFT($A201,1),SUBSTITUTE(UPPER($B$207),"，",","))),NOT(ISNUMBER(SEARCH(LEFT($A201,1),SUBSTITUTE($G$199,"，",",")))))</formula>
    </cfRule>
  </conditionalFormatting>
  <conditionalFormatting sqref="A214:B219">
    <cfRule type="expression" dxfId="675" priority="35">
      <formula>AND($B$220&lt;&gt;"",$A214&lt;&gt;"",ISNUMBER(SEARCH(LEFT($A214,1),SUBSTITUTE($G$212,"，",","))))</formula>
    </cfRule>
    <cfRule type="expression" dxfId="674" priority="36">
      <formula>AND($B$220&lt;&gt;"",$A214&lt;&gt;"",ISNUMBER(SEARCH(LEFT($A214,1),SUBSTITUTE(UPPER($B$220),"，",","))),NOT(ISNUMBER(SEARCH(LEFT($A214,1),SUBSTITUTE($G$212,"，",",")))))</formula>
    </cfRule>
  </conditionalFormatting>
  <conditionalFormatting sqref="A227:B232">
    <cfRule type="expression" dxfId="673" priority="37">
      <formula>AND($B$233&lt;&gt;"",$A227&lt;&gt;"",ISNUMBER(SEARCH(LEFT($A227,1),SUBSTITUTE($G$225,"，",","))))</formula>
    </cfRule>
    <cfRule type="expression" dxfId="672" priority="38">
      <formula>AND($B$233&lt;&gt;"",$A227&lt;&gt;"",ISNUMBER(SEARCH(LEFT($A227,1),SUBSTITUTE(UPPER($B$233),"，",","))),NOT(ISNUMBER(SEARCH(LEFT($A227,1),SUBSTITUTE($G$225,"，",",")))))</formula>
    </cfRule>
  </conditionalFormatting>
  <conditionalFormatting sqref="A240:B245">
    <cfRule type="expression" dxfId="671" priority="39">
      <formula>AND($B$246&lt;&gt;"",$A240&lt;&gt;"",ISNUMBER(SEARCH(LEFT($A240,1),SUBSTITUTE($G$238,"，",","))))</formula>
    </cfRule>
    <cfRule type="expression" dxfId="670" priority="40">
      <formula>AND($B$246&lt;&gt;"",$A240&lt;&gt;"",ISNUMBER(SEARCH(LEFT($A240,1),SUBSTITUTE(UPPER($B$246),"，",","))),NOT(ISNUMBER(SEARCH(LEFT($A240,1),SUBSTITUTE($G$238,"，",",")))))</formula>
    </cfRule>
  </conditionalFormatting>
  <conditionalFormatting sqref="A253:B258">
    <cfRule type="expression" dxfId="669" priority="41">
      <formula>AND($B$259&lt;&gt;"",$A253&lt;&gt;"",ISNUMBER(SEARCH(LEFT($A253,1),SUBSTITUTE($G$251,"，",","))))</formula>
    </cfRule>
    <cfRule type="expression" dxfId="668" priority="42">
      <formula>AND($B$259&lt;&gt;"",$A253&lt;&gt;"",ISNUMBER(SEARCH(LEFT($A253,1),SUBSTITUTE(UPPER($B$259),"，",","))),NOT(ISNUMBER(SEARCH(LEFT($A253,1),SUBSTITUTE($G$251,"，",",")))))</formula>
    </cfRule>
  </conditionalFormatting>
  <conditionalFormatting sqref="A266:B271">
    <cfRule type="expression" dxfId="667" priority="43">
      <formula>AND($B$272&lt;&gt;"",$A266&lt;&gt;"",ISNUMBER(SEARCH(LEFT($A266,1),SUBSTITUTE($G$264,"，",","))))</formula>
    </cfRule>
    <cfRule type="expression" dxfId="666" priority="44">
      <formula>AND($B$272&lt;&gt;"",$A266&lt;&gt;"",ISNUMBER(SEARCH(LEFT($A266,1),SUBSTITUTE(UPPER($B$272),"，",","))),NOT(ISNUMBER(SEARCH(LEFT($A266,1),SUBSTITUTE($G$264,"，",",")))))</formula>
    </cfRule>
  </conditionalFormatting>
  <conditionalFormatting sqref="A279:B284">
    <cfRule type="expression" dxfId="665" priority="45">
      <formula>AND($B$285&lt;&gt;"",$A279&lt;&gt;"",ISNUMBER(SEARCH(LEFT($A279,1),SUBSTITUTE($G$277,"，",","))))</formula>
    </cfRule>
    <cfRule type="expression" dxfId="664" priority="46">
      <formula>AND($B$285&lt;&gt;"",$A279&lt;&gt;"",ISNUMBER(SEARCH(LEFT($A279,1),SUBSTITUTE(UPPER($B$285),"，",","))),NOT(ISNUMBER(SEARCH(LEFT($A279,1),SUBSTITUTE($G$277,"，",",")))))</formula>
    </cfRule>
  </conditionalFormatting>
  <conditionalFormatting sqref="A292:B297">
    <cfRule type="expression" dxfId="663" priority="47">
      <formula>AND($B$298&lt;&gt;"",$A292&lt;&gt;"",ISNUMBER(SEARCH(LEFT($A292,1),SUBSTITUTE($G$290,"，",","))))</formula>
    </cfRule>
    <cfRule type="expression" dxfId="662" priority="48">
      <formula>AND($B$298&lt;&gt;"",$A292&lt;&gt;"",ISNUMBER(SEARCH(LEFT($A292,1),SUBSTITUTE(UPPER($B$298),"，",","))),NOT(ISNUMBER(SEARCH(LEFT($A292,1),SUBSTITUTE($G$290,"，",",")))))</formula>
    </cfRule>
  </conditionalFormatting>
  <conditionalFormatting sqref="A305:B310">
    <cfRule type="expression" dxfId="661" priority="49">
      <formula>AND($B$311&lt;&gt;"",$A305&lt;&gt;"",ISNUMBER(SEARCH(LEFT($A305,1),SUBSTITUTE($G$303,"，",","))))</formula>
    </cfRule>
    <cfRule type="expression" dxfId="660" priority="50">
      <formula>AND($B$311&lt;&gt;"",$A305&lt;&gt;"",ISNUMBER(SEARCH(LEFT($A305,1),SUBSTITUTE(UPPER($B$311),"，",","))),NOT(ISNUMBER(SEARCH(LEFT($A305,1),SUBSTITUTE($G$303,"，",",")))))</formula>
    </cfRule>
  </conditionalFormatting>
  <conditionalFormatting sqref="A318:B323">
    <cfRule type="expression" dxfId="659" priority="51">
      <formula>AND($B$324&lt;&gt;"",$A318&lt;&gt;"",ISNUMBER(SEARCH(LEFT($A318,1),SUBSTITUTE($G$316,"，",","))))</formula>
    </cfRule>
    <cfRule type="expression" dxfId="658" priority="52">
      <formula>AND($B$324&lt;&gt;"",$A318&lt;&gt;"",ISNUMBER(SEARCH(LEFT($A318,1),SUBSTITUTE(UPPER($B$324),"，",","))),NOT(ISNUMBER(SEARCH(LEFT($A318,1),SUBSTITUTE($G$316,"，",",")))))</formula>
    </cfRule>
  </conditionalFormatting>
  <conditionalFormatting sqref="A331:B336">
    <cfRule type="expression" dxfId="657" priority="53">
      <formula>AND($B$337&lt;&gt;"",$A331&lt;&gt;"",ISNUMBER(SEARCH(LEFT($A331,1),SUBSTITUTE($G$329,"，",","))))</formula>
    </cfRule>
    <cfRule type="expression" dxfId="656" priority="54">
      <formula>AND($B$337&lt;&gt;"",$A331&lt;&gt;"",ISNUMBER(SEARCH(LEFT($A331,1),SUBSTITUTE(UPPER($B$337),"，",","))),NOT(ISNUMBER(SEARCH(LEFT($A331,1),SUBSTITUTE($G$329,"，",",")))))</formula>
    </cfRule>
  </conditionalFormatting>
  <conditionalFormatting sqref="A344:B349">
    <cfRule type="expression" dxfId="655" priority="55">
      <formula>AND($B$350&lt;&gt;"",$A344&lt;&gt;"",ISNUMBER(SEARCH(LEFT($A344,1),SUBSTITUTE($G$342,"，",","))))</formula>
    </cfRule>
    <cfRule type="expression" dxfId="654" priority="56">
      <formula>AND($B$350&lt;&gt;"",$A344&lt;&gt;"",ISNUMBER(SEARCH(LEFT($A344,1),SUBSTITUTE(UPPER($B$350),"，",","))),NOT(ISNUMBER(SEARCH(LEFT($A344,1),SUBSTITUTE($G$342,"，",",")))))</formula>
    </cfRule>
  </conditionalFormatting>
  <conditionalFormatting sqref="A357:B362">
    <cfRule type="expression" dxfId="653" priority="57">
      <formula>AND($B$363&lt;&gt;"",$A357&lt;&gt;"",ISNUMBER(SEARCH(LEFT($A357,1),SUBSTITUTE($G$355,"，",","))))</formula>
    </cfRule>
    <cfRule type="expression" dxfId="652" priority="58">
      <formula>AND($B$363&lt;&gt;"",$A357&lt;&gt;"",ISNUMBER(SEARCH(LEFT($A357,1),SUBSTITUTE(UPPER($B$363),"，",","))),NOT(ISNUMBER(SEARCH(LEFT($A357,1),SUBSTITUTE($G$355,"，",",")))))</formula>
    </cfRule>
  </conditionalFormatting>
  <conditionalFormatting sqref="A370:B375">
    <cfRule type="expression" dxfId="651" priority="59">
      <formula>AND($B$376&lt;&gt;"",$A370&lt;&gt;"",ISNUMBER(SEARCH(LEFT($A370,1),SUBSTITUTE($G$368,"，",","))))</formula>
    </cfRule>
    <cfRule type="expression" dxfId="650" priority="60">
      <formula>AND($B$376&lt;&gt;"",$A370&lt;&gt;"",ISNUMBER(SEARCH(LEFT($A370,1),SUBSTITUTE(UPPER($B$376),"，",","))),NOT(ISNUMBER(SEARCH(LEFT($A370,1),SUBSTITUTE($G$368,"，",",")))))</formula>
    </cfRule>
  </conditionalFormatting>
  <conditionalFormatting sqref="A383:B388">
    <cfRule type="expression" dxfId="649" priority="61">
      <formula>AND($B$389&lt;&gt;"",$A383&lt;&gt;"",ISNUMBER(SEARCH(LEFT($A383,1),SUBSTITUTE($G$381,"，",","))))</formula>
    </cfRule>
    <cfRule type="expression" dxfId="648" priority="62">
      <formula>AND($B$389&lt;&gt;"",$A383&lt;&gt;"",ISNUMBER(SEARCH(LEFT($A383,1),SUBSTITUTE(UPPER($B$389),"，",","))),NOT(ISNUMBER(SEARCH(LEFT($A383,1),SUBSTITUTE($G$381,"，",",")))))</formula>
    </cfRule>
  </conditionalFormatting>
  <conditionalFormatting sqref="A396:B401">
    <cfRule type="expression" dxfId="647" priority="63">
      <formula>AND($B$402&lt;&gt;"",$A396&lt;&gt;"",ISNUMBER(SEARCH(LEFT($A396,1),SUBSTITUTE($G$394,"，",","))))</formula>
    </cfRule>
    <cfRule type="expression" dxfId="646" priority="64">
      <formula>AND($B$402&lt;&gt;"",$A396&lt;&gt;"",ISNUMBER(SEARCH(LEFT($A396,1),SUBSTITUTE(UPPER($B$402),"，",","))),NOT(ISNUMBER(SEARCH(LEFT($A396,1),SUBSTITUTE($G$394,"，",",")))))</formula>
    </cfRule>
  </conditionalFormatting>
  <conditionalFormatting sqref="A409:B414">
    <cfRule type="expression" dxfId="645" priority="65">
      <formula>AND($B$415&lt;&gt;"",$A409&lt;&gt;"",ISNUMBER(SEARCH(LEFT($A409,1),SUBSTITUTE($G$407,"，",","))))</formula>
    </cfRule>
    <cfRule type="expression" dxfId="644" priority="66">
      <formula>AND($B$415&lt;&gt;"",$A409&lt;&gt;"",ISNUMBER(SEARCH(LEFT($A409,1),SUBSTITUTE(UPPER($B$415),"，",","))),NOT(ISNUMBER(SEARCH(LEFT($A409,1),SUBSTITUTE($G$407,"，",",")))))</formula>
    </cfRule>
  </conditionalFormatting>
  <conditionalFormatting sqref="A422:B427">
    <cfRule type="expression" dxfId="643" priority="67">
      <formula>AND($B$428&lt;&gt;"",$A422&lt;&gt;"",ISNUMBER(SEARCH(LEFT($A422,1),SUBSTITUTE($G$420,"，",","))))</formula>
    </cfRule>
    <cfRule type="expression" dxfId="642" priority="68">
      <formula>AND($B$428&lt;&gt;"",$A422&lt;&gt;"",ISNUMBER(SEARCH(LEFT($A422,1),SUBSTITUTE(UPPER($B$428),"，",","))),NOT(ISNUMBER(SEARCH(LEFT($A422,1),SUBSTITUTE($G$420,"，",",")))))</formula>
    </cfRule>
  </conditionalFormatting>
  <conditionalFormatting sqref="A435:B440">
    <cfRule type="expression" dxfId="641" priority="69">
      <formula>AND($B$441&lt;&gt;"",$A435&lt;&gt;"",ISNUMBER(SEARCH(LEFT($A435,1),SUBSTITUTE($G$433,"，",","))))</formula>
    </cfRule>
    <cfRule type="expression" dxfId="640" priority="70">
      <formula>AND($B$441&lt;&gt;"",$A435&lt;&gt;"",ISNUMBER(SEARCH(LEFT($A435,1),SUBSTITUTE(UPPER($B$441),"，",","))),NOT(ISNUMBER(SEARCH(LEFT($A435,1),SUBSTITUTE($G$433,"，",",")))))</formula>
    </cfRule>
  </conditionalFormatting>
  <conditionalFormatting sqref="A448:B453">
    <cfRule type="expression" dxfId="639" priority="71">
      <formula>AND($B$454&lt;&gt;"",$A448&lt;&gt;"",ISNUMBER(SEARCH(LEFT($A448,1),SUBSTITUTE($G$446,"，",","))))</formula>
    </cfRule>
    <cfRule type="expression" dxfId="638" priority="72">
      <formula>AND($B$454&lt;&gt;"",$A448&lt;&gt;"",ISNUMBER(SEARCH(LEFT($A448,1),SUBSTITUTE(UPPER($B$454),"，",","))),NOT(ISNUMBER(SEARCH(LEFT($A448,1),SUBSTITUTE($G$446,"，",",")))))</formula>
    </cfRule>
  </conditionalFormatting>
  <conditionalFormatting sqref="A461:B466">
    <cfRule type="expression" dxfId="637" priority="73">
      <formula>AND($B$467&lt;&gt;"",$A461&lt;&gt;"",ISNUMBER(SEARCH(LEFT($A461,1),SUBSTITUTE($G$459,"，",","))))</formula>
    </cfRule>
    <cfRule type="expression" dxfId="636" priority="74">
      <formula>AND($B$467&lt;&gt;"",$A461&lt;&gt;"",ISNUMBER(SEARCH(LEFT($A461,1),SUBSTITUTE(UPPER($B$467),"，",","))),NOT(ISNUMBER(SEARCH(LEFT($A461,1),SUBSTITUTE($G$459,"，",",")))))</formula>
    </cfRule>
  </conditionalFormatting>
  <conditionalFormatting sqref="A474:B479">
    <cfRule type="expression" dxfId="635" priority="75">
      <formula>AND($B$480&lt;&gt;"",$A474&lt;&gt;"",ISNUMBER(SEARCH(LEFT($A474,1),SUBSTITUTE($G$472,"，",","))))</formula>
    </cfRule>
    <cfRule type="expression" dxfId="634" priority="76">
      <formula>AND($B$480&lt;&gt;"",$A474&lt;&gt;"",ISNUMBER(SEARCH(LEFT($A474,1),SUBSTITUTE(UPPER($B$480),"，",","))),NOT(ISNUMBER(SEARCH(LEFT($A474,1),SUBSTITUTE($G$472,"，",",")))))</formula>
    </cfRule>
  </conditionalFormatting>
  <conditionalFormatting sqref="A487:B492">
    <cfRule type="expression" dxfId="633" priority="77">
      <formula>AND($B$493&lt;&gt;"",$A487&lt;&gt;"",ISNUMBER(SEARCH(LEFT($A487,1),SUBSTITUTE($G$485,"，",","))))</formula>
    </cfRule>
    <cfRule type="expression" dxfId="632" priority="78">
      <formula>AND($B$493&lt;&gt;"",$A487&lt;&gt;"",ISNUMBER(SEARCH(LEFT($A487,1),SUBSTITUTE(UPPER($B$493),"，",","))),NOT(ISNUMBER(SEARCH(LEFT($A487,1),SUBSTITUTE($G$485,"，",",")))))</formula>
    </cfRule>
  </conditionalFormatting>
  <conditionalFormatting sqref="A500:B505">
    <cfRule type="expression" dxfId="631" priority="79">
      <formula>AND($B$506&lt;&gt;"",$A500&lt;&gt;"",ISNUMBER(SEARCH(LEFT($A500,1),SUBSTITUTE($G$498,"，",","))))</formula>
    </cfRule>
    <cfRule type="expression" dxfId="630" priority="80">
      <formula>AND($B$506&lt;&gt;"",$A500&lt;&gt;"",ISNUMBER(SEARCH(LEFT($A500,1),SUBSTITUTE(UPPER($B$506),"，",","))),NOT(ISNUMBER(SEARCH(LEFT($A500,1),SUBSTITUTE($G$498,"，",",")))))</formula>
    </cfRule>
  </conditionalFormatting>
  <conditionalFormatting sqref="A513:B518">
    <cfRule type="expression" dxfId="629" priority="81">
      <formula>AND($B$519&lt;&gt;"",$A513&lt;&gt;"",ISNUMBER(SEARCH(LEFT($A513,1),SUBSTITUTE($G$511,"，",","))))</formula>
    </cfRule>
    <cfRule type="expression" dxfId="628" priority="82">
      <formula>AND($B$519&lt;&gt;"",$A513&lt;&gt;"",ISNUMBER(SEARCH(LEFT($A513,1),SUBSTITUTE(UPPER($B$519),"，",","))),NOT(ISNUMBER(SEARCH(LEFT($A513,1),SUBSTITUTE($G$511,"，",",")))))</formula>
    </cfRule>
  </conditionalFormatting>
  <conditionalFormatting sqref="A526:B531">
    <cfRule type="expression" dxfId="627" priority="83">
      <formula>AND($B$532&lt;&gt;"",$A526&lt;&gt;"",ISNUMBER(SEARCH(LEFT($A526,1),SUBSTITUTE($G$524,"，",","))))</formula>
    </cfRule>
    <cfRule type="expression" dxfId="626" priority="84">
      <formula>AND($B$532&lt;&gt;"",$A526&lt;&gt;"",ISNUMBER(SEARCH(LEFT($A526,1),SUBSTITUTE(UPPER($B$532),"，",","))),NOT(ISNUMBER(SEARCH(LEFT($A526,1),SUBSTITUTE($G$524,"，",",")))))</formula>
    </cfRule>
  </conditionalFormatting>
  <conditionalFormatting sqref="A539:B544">
    <cfRule type="expression" dxfId="625" priority="85">
      <formula>AND($B$545&lt;&gt;"",$A539&lt;&gt;"",ISNUMBER(SEARCH(LEFT($A539,1),SUBSTITUTE($G$537,"，",","))))</formula>
    </cfRule>
    <cfRule type="expression" dxfId="624" priority="86">
      <formula>AND($B$545&lt;&gt;"",$A539&lt;&gt;"",ISNUMBER(SEARCH(LEFT($A539,1),SUBSTITUTE(UPPER($B$545),"，",","))),NOT(ISNUMBER(SEARCH(LEFT($A539,1),SUBSTITUTE($G$537,"，",",")))))</formula>
    </cfRule>
  </conditionalFormatting>
  <conditionalFormatting sqref="A552:B557">
    <cfRule type="expression" dxfId="623" priority="87">
      <formula>AND($B$558&lt;&gt;"",$A552&lt;&gt;"",ISNUMBER(SEARCH(LEFT($A552,1),SUBSTITUTE($G$550,"，",","))))</formula>
    </cfRule>
    <cfRule type="expression" dxfId="622" priority="88">
      <formula>AND($B$558&lt;&gt;"",$A552&lt;&gt;"",ISNUMBER(SEARCH(LEFT($A552,1),SUBSTITUTE(UPPER($B$558),"，",","))),NOT(ISNUMBER(SEARCH(LEFT($A552,1),SUBSTITUTE($G$550,"，",",")))))</formula>
    </cfRule>
  </conditionalFormatting>
  <conditionalFormatting sqref="A565:B570">
    <cfRule type="expression" dxfId="621" priority="89">
      <formula>AND($B$571&lt;&gt;"",$A565&lt;&gt;"",ISNUMBER(SEARCH(LEFT($A565,1),SUBSTITUTE($G$563,"，",","))))</formula>
    </cfRule>
    <cfRule type="expression" dxfId="620" priority="90">
      <formula>AND($B$571&lt;&gt;"",$A565&lt;&gt;"",ISNUMBER(SEARCH(LEFT($A565,1),SUBSTITUTE(UPPER($B$571),"，",","))),NOT(ISNUMBER(SEARCH(LEFT($A565,1),SUBSTITUTE($G$563,"，",",")))))</formula>
    </cfRule>
  </conditionalFormatting>
  <conditionalFormatting sqref="A578:B583">
    <cfRule type="expression" dxfId="619" priority="91">
      <formula>AND($B$584&lt;&gt;"",$A578&lt;&gt;"",ISNUMBER(SEARCH(LEFT($A578,1),SUBSTITUTE($G$576,"，",","))))</formula>
    </cfRule>
    <cfRule type="expression" dxfId="618" priority="92">
      <formula>AND($B$584&lt;&gt;"",$A578&lt;&gt;"",ISNUMBER(SEARCH(LEFT($A578,1),SUBSTITUTE(UPPER($B$584),"，",","))),NOT(ISNUMBER(SEARCH(LEFT($A578,1),SUBSTITUTE($G$576,"，",",")))))</formula>
    </cfRule>
  </conditionalFormatting>
  <conditionalFormatting sqref="A591:B596">
    <cfRule type="expression" dxfId="617" priority="93">
      <formula>AND($B$597&lt;&gt;"",$A591&lt;&gt;"",ISNUMBER(SEARCH(LEFT($A591,1),SUBSTITUTE($G$589,"，",","))))</formula>
    </cfRule>
    <cfRule type="expression" dxfId="616" priority="94">
      <formula>AND($B$597&lt;&gt;"",$A591&lt;&gt;"",ISNUMBER(SEARCH(LEFT($A591,1),SUBSTITUTE(UPPER($B$597),"，",","))),NOT(ISNUMBER(SEARCH(LEFT($A591,1),SUBSTITUTE($G$589,"，",",")))))</formula>
    </cfRule>
  </conditionalFormatting>
  <conditionalFormatting sqref="A604:B609">
    <cfRule type="expression" dxfId="615" priority="95">
      <formula>AND($B$610&lt;&gt;"",$A604&lt;&gt;"",ISNUMBER(SEARCH(LEFT($A604,1),SUBSTITUTE($G$602,"，",","))))</formula>
    </cfRule>
    <cfRule type="expression" dxfId="614" priority="96">
      <formula>AND($B$610&lt;&gt;"",$A604&lt;&gt;"",ISNUMBER(SEARCH(LEFT($A604,1),SUBSTITUTE(UPPER($B$610),"，",","))),NOT(ISNUMBER(SEARCH(LEFT($A604,1),SUBSTITUTE($G$602,"，",",")))))</formula>
    </cfRule>
  </conditionalFormatting>
  <conditionalFormatting sqref="A617:B622">
    <cfRule type="expression" dxfId="613" priority="97">
      <formula>AND($B$623&lt;&gt;"",$A617&lt;&gt;"",ISNUMBER(SEARCH(LEFT($A617,1),SUBSTITUTE($G$615,"，",","))))</formula>
    </cfRule>
    <cfRule type="expression" dxfId="612" priority="98">
      <formula>AND($B$623&lt;&gt;"",$A617&lt;&gt;"",ISNUMBER(SEARCH(LEFT($A617,1),SUBSTITUTE(UPPER($B$623),"，",","))),NOT(ISNUMBER(SEARCH(LEFT($A617,1),SUBSTITUTE($G$615,"，",",")))))</formula>
    </cfRule>
  </conditionalFormatting>
  <conditionalFormatting sqref="A630:B635">
    <cfRule type="expression" dxfId="611" priority="100">
      <formula>AND($B$636&lt;&gt;"",$A630&lt;&gt;"",ISNUMBER(SEARCH(LEFT($A630,1),SUBSTITUTE(UPPER($B$636),"，",","))),NOT(ISNUMBER(SEARCH(LEFT($A630,1),SUBSTITUTE($G$628,"，",",")))))</formula>
    </cfRule>
    <cfRule type="expression" dxfId="610" priority="99">
      <formula>AND($B$636&lt;&gt;"",$A630&lt;&gt;"",ISNUMBER(SEARCH(LEFT($A630,1),SUBSTITUTE($G$628,"，",","))))</formula>
    </cfRule>
  </conditionalFormatting>
  <conditionalFormatting sqref="A643:B648">
    <cfRule type="expression" dxfId="609" priority="101">
      <formula>AND($B$649&lt;&gt;"",$A643&lt;&gt;"",ISNUMBER(SEARCH(LEFT($A643,1),SUBSTITUTE($G$641,"，",","))))</formula>
    </cfRule>
    <cfRule type="expression" dxfId="608" priority="102">
      <formula>AND($B$649&lt;&gt;"",$A643&lt;&gt;"",ISNUMBER(SEARCH(LEFT($A643,1),SUBSTITUTE(UPPER($B$649),"，",","))),NOT(ISNUMBER(SEARCH(LEFT($A643,1),SUBSTITUTE($G$641,"，",",")))))</formula>
    </cfRule>
  </conditionalFormatting>
  <conditionalFormatting sqref="A656:B661">
    <cfRule type="expression" dxfId="607" priority="103">
      <formula>AND($B$662&lt;&gt;"",$A656&lt;&gt;"",ISNUMBER(SEARCH(LEFT($A656,1),SUBSTITUTE($G$654,"，",","))))</formula>
    </cfRule>
    <cfRule type="expression" dxfId="606" priority="104">
      <formula>AND($B$662&lt;&gt;"",$A656&lt;&gt;"",ISNUMBER(SEARCH(LEFT($A656,1),SUBSTITUTE(UPPER($B$662),"，",","))),NOT(ISNUMBER(SEARCH(LEFT($A656,1),SUBSTITUTE($G$654,"，",",")))))</formula>
    </cfRule>
  </conditionalFormatting>
  <conditionalFormatting sqref="A669:B674">
    <cfRule type="expression" dxfId="605" priority="105">
      <formula>AND($B$675&lt;&gt;"",$A669&lt;&gt;"",ISNUMBER(SEARCH(LEFT($A669,1),SUBSTITUTE($G$667,"，",","))))</formula>
    </cfRule>
    <cfRule type="expression" dxfId="604" priority="106">
      <formula>AND($B$675&lt;&gt;"",$A669&lt;&gt;"",ISNUMBER(SEARCH(LEFT($A669,1),SUBSTITUTE(UPPER($B$675),"，",","))),NOT(ISNUMBER(SEARCH(LEFT($A669,1),SUBSTITUTE($G$667,"，",",")))))</formula>
    </cfRule>
  </conditionalFormatting>
  <conditionalFormatting sqref="A682:B687">
    <cfRule type="expression" dxfId="603" priority="107">
      <formula>AND($B$688&lt;&gt;"",$A682&lt;&gt;"",ISNUMBER(SEARCH(LEFT($A682,1),SUBSTITUTE($G$680,"，",","))))</formula>
    </cfRule>
    <cfRule type="expression" dxfId="602" priority="108">
      <formula>AND($B$688&lt;&gt;"",$A682&lt;&gt;"",ISNUMBER(SEARCH(LEFT($A682,1),SUBSTITUTE(UPPER($B$688),"，",","))),NOT(ISNUMBER(SEARCH(LEFT($A682,1),SUBSTITUTE($G$680,"，",",")))))</formula>
    </cfRule>
  </conditionalFormatting>
  <conditionalFormatting sqref="A695:B700">
    <cfRule type="expression" dxfId="601" priority="109">
      <formula>AND($B$701&lt;&gt;"",$A695&lt;&gt;"",ISNUMBER(SEARCH(LEFT($A695,1),SUBSTITUTE($G$693,"，",","))))</formula>
    </cfRule>
    <cfRule type="expression" dxfId="600" priority="110">
      <formula>AND($B$701&lt;&gt;"",$A695&lt;&gt;"",ISNUMBER(SEARCH(LEFT($A695,1),SUBSTITUTE(UPPER($B$701),"，",","))),NOT(ISNUMBER(SEARCH(LEFT($A695,1),SUBSTITUTE($G$693,"，",",")))))</formula>
    </cfRule>
  </conditionalFormatting>
  <conditionalFormatting sqref="A708:B713">
    <cfRule type="expression" dxfId="599" priority="111">
      <formula>AND($B$714&lt;&gt;"",$A708&lt;&gt;"",ISNUMBER(SEARCH(LEFT($A708,1),SUBSTITUTE($G$706,"，",","))))</formula>
    </cfRule>
    <cfRule type="expression" dxfId="598" priority="112">
      <formula>AND($B$714&lt;&gt;"",$A708&lt;&gt;"",ISNUMBER(SEARCH(LEFT($A708,1),SUBSTITUTE(UPPER($B$714),"，",","))),NOT(ISNUMBER(SEARCH(LEFT($A708,1),SUBSTITUTE($G$706,"，",",")))))</formula>
    </cfRule>
  </conditionalFormatting>
  <conditionalFormatting sqref="A721:B726">
    <cfRule type="expression" dxfId="597" priority="113">
      <formula>AND($B$727&lt;&gt;"",$A721&lt;&gt;"",ISNUMBER(SEARCH(LEFT($A721,1),SUBSTITUTE($G$719,"，",","))))</formula>
    </cfRule>
    <cfRule type="expression" dxfId="596" priority="114">
      <formula>AND($B$727&lt;&gt;"",$A721&lt;&gt;"",ISNUMBER(SEARCH(LEFT($A721,1),SUBSTITUTE(UPPER($B$727),"，",","))),NOT(ISNUMBER(SEARCH(LEFT($A721,1),SUBSTITUTE($G$719,"，",",")))))</formula>
    </cfRule>
  </conditionalFormatting>
  <conditionalFormatting sqref="A734:B739">
    <cfRule type="expression" dxfId="595" priority="115">
      <formula>AND($B$740&lt;&gt;"",$A734&lt;&gt;"",ISNUMBER(SEARCH(LEFT($A734,1),SUBSTITUTE($G$732,"，",","))))</formula>
    </cfRule>
    <cfRule type="expression" dxfId="594" priority="116">
      <formula>AND($B$740&lt;&gt;"",$A734&lt;&gt;"",ISNUMBER(SEARCH(LEFT($A734,1),SUBSTITUTE(UPPER($B$740),"，",","))),NOT(ISNUMBER(SEARCH(LEFT($A734,1),SUBSTITUTE($G$732,"，",",")))))</formula>
    </cfRule>
  </conditionalFormatting>
  <conditionalFormatting sqref="A747:B752">
    <cfRule type="expression" dxfId="593" priority="117">
      <formula>AND($B$753&lt;&gt;"",$A747&lt;&gt;"",ISNUMBER(SEARCH(LEFT($A747,1),SUBSTITUTE($G$745,"，",","))))</formula>
    </cfRule>
    <cfRule type="expression" dxfId="592" priority="118">
      <formula>AND($B$753&lt;&gt;"",$A747&lt;&gt;"",ISNUMBER(SEARCH(LEFT($A747,1),SUBSTITUTE(UPPER($B$753),"，",","))),NOT(ISNUMBER(SEARCH(LEFT($A747,1),SUBSTITUTE($G$745,"，",",")))))</formula>
    </cfRule>
  </conditionalFormatting>
  <conditionalFormatting sqref="A760:B765">
    <cfRule type="expression" dxfId="591" priority="119">
      <formula>AND($B$766&lt;&gt;"",$A760&lt;&gt;"",ISNUMBER(SEARCH(LEFT($A760,1),SUBSTITUTE($G$758,"，",","))))</formula>
    </cfRule>
    <cfRule type="expression" dxfId="590" priority="120">
      <formula>AND($B$766&lt;&gt;"",$A760&lt;&gt;"",ISNUMBER(SEARCH(LEFT($A760,1),SUBSTITUTE(UPPER($B$766),"，",","))),NOT(ISNUMBER(SEARCH(LEFT($A760,1),SUBSTITUTE($G$758,"，",",")))))</formula>
    </cfRule>
  </conditionalFormatting>
  <conditionalFormatting sqref="A773:B778">
    <cfRule type="expression" dxfId="589" priority="121">
      <formula>AND($B$779&lt;&gt;"",$A773&lt;&gt;"",ISNUMBER(SEARCH(LEFT($A773,1),SUBSTITUTE($G$771,"，",","))))</formula>
    </cfRule>
    <cfRule type="expression" dxfId="588" priority="122">
      <formula>AND($B$779&lt;&gt;"",$A773&lt;&gt;"",ISNUMBER(SEARCH(LEFT($A773,1),SUBSTITUTE(UPPER($B$779),"，",","))),NOT(ISNUMBER(SEARCH(LEFT($A773,1),SUBSTITUTE($G$771,"，",",")))))</formula>
    </cfRule>
  </conditionalFormatting>
  <conditionalFormatting sqref="A786:B791">
    <cfRule type="expression" dxfId="587" priority="123">
      <formula>AND($B$792&lt;&gt;"",$A786&lt;&gt;"",ISNUMBER(SEARCH(LEFT($A786,1),SUBSTITUTE($G$784,"，",","))))</formula>
    </cfRule>
    <cfRule type="expression" dxfId="586" priority="124">
      <formula>AND($B$792&lt;&gt;"",$A786&lt;&gt;"",ISNUMBER(SEARCH(LEFT($A786,1),SUBSTITUTE(UPPER($B$792),"，",","))),NOT(ISNUMBER(SEARCH(LEFT($A786,1),SUBSTITUTE($G$784,"，",",")))))</formula>
    </cfRule>
  </conditionalFormatting>
  <conditionalFormatting sqref="A799:B804">
    <cfRule type="expression" dxfId="585" priority="126">
      <formula>AND($B$805&lt;&gt;"",$A799&lt;&gt;"",ISNUMBER(SEARCH(LEFT($A799,1),SUBSTITUTE(UPPER($B$805),"，",","))),NOT(ISNUMBER(SEARCH(LEFT($A799,1),SUBSTITUTE($G$797,"，",",")))))</formula>
    </cfRule>
    <cfRule type="expression" dxfId="584" priority="125">
      <formula>AND($B$805&lt;&gt;"",$A799&lt;&gt;"",ISNUMBER(SEARCH(LEFT($A799,1),SUBSTITUTE($G$797,"，",","))))</formula>
    </cfRule>
  </conditionalFormatting>
  <conditionalFormatting sqref="A812:B817">
    <cfRule type="expression" dxfId="583" priority="127">
      <formula>AND($B$818&lt;&gt;"",$A812&lt;&gt;"",ISNUMBER(SEARCH(LEFT($A812,1),SUBSTITUTE($G$810,"，",","))))</formula>
    </cfRule>
    <cfRule type="expression" dxfId="582" priority="128">
      <formula>AND($B$818&lt;&gt;"",$A812&lt;&gt;"",ISNUMBER(SEARCH(LEFT($A812,1),SUBSTITUTE(UPPER($B$818),"，",","))),NOT(ISNUMBER(SEARCH(LEFT($A812,1),SUBSTITUTE($G$810,"，",",")))))</formula>
    </cfRule>
  </conditionalFormatting>
  <conditionalFormatting sqref="A825:B830">
    <cfRule type="expression" dxfId="581" priority="129">
      <formula>AND($B$831&lt;&gt;"",$A825&lt;&gt;"",ISNUMBER(SEARCH(LEFT($A825,1),SUBSTITUTE($G$823,"，",","))))</formula>
    </cfRule>
    <cfRule type="expression" dxfId="580" priority="130">
      <formula>AND($B$831&lt;&gt;"",$A825&lt;&gt;"",ISNUMBER(SEARCH(LEFT($A825,1),SUBSTITUTE(UPPER($B$831),"，",","))),NOT(ISNUMBER(SEARCH(LEFT($A825,1),SUBSTITUTE($G$823,"，",",")))))</formula>
    </cfRule>
  </conditionalFormatting>
  <conditionalFormatting sqref="A838:B843">
    <cfRule type="expression" dxfId="579" priority="131">
      <formula>AND($B$844&lt;&gt;"",$A838&lt;&gt;"",ISNUMBER(SEARCH(LEFT($A838,1),SUBSTITUTE($G$836,"，",","))))</formula>
    </cfRule>
    <cfRule type="expression" dxfId="578" priority="132">
      <formula>AND($B$844&lt;&gt;"",$A838&lt;&gt;"",ISNUMBER(SEARCH(LEFT($A838,1),SUBSTITUTE(UPPER($B$844),"，",","))),NOT(ISNUMBER(SEARCH(LEFT($A838,1),SUBSTITUTE($G$836,"，",",")))))</formula>
    </cfRule>
  </conditionalFormatting>
  <conditionalFormatting sqref="A851:B856">
    <cfRule type="expression" dxfId="577" priority="133">
      <formula>AND($B$857&lt;&gt;"",$A851&lt;&gt;"",ISNUMBER(SEARCH(LEFT($A851,1),SUBSTITUTE($G$849,"，",","))))</formula>
    </cfRule>
    <cfRule type="expression" dxfId="576" priority="134">
      <formula>AND($B$857&lt;&gt;"",$A851&lt;&gt;"",ISNUMBER(SEARCH(LEFT($A851,1),SUBSTITUTE(UPPER($B$857),"，",","))),NOT(ISNUMBER(SEARCH(LEFT($A851,1),SUBSTITUTE($G$849,"，",",")))))</formula>
    </cfRule>
  </conditionalFormatting>
  <conditionalFormatting sqref="A864:B869">
    <cfRule type="expression" dxfId="575" priority="135">
      <formula>AND($B$870&lt;&gt;"",$A864&lt;&gt;"",ISNUMBER(SEARCH(LEFT($A864,1),SUBSTITUTE($G$862,"，",","))))</formula>
    </cfRule>
    <cfRule type="expression" dxfId="574" priority="136">
      <formula>AND($B$870&lt;&gt;"",$A864&lt;&gt;"",ISNUMBER(SEARCH(LEFT($A864,1),SUBSTITUTE(UPPER($B$870),"，",","))),NOT(ISNUMBER(SEARCH(LEFT($A864,1),SUBSTITUTE($G$862,"，",",")))))</formula>
    </cfRule>
  </conditionalFormatting>
  <conditionalFormatting sqref="A877:B882">
    <cfRule type="expression" dxfId="573" priority="137">
      <formula>AND($B$883&lt;&gt;"",$A877&lt;&gt;"",ISNUMBER(SEARCH(LEFT($A877,1),SUBSTITUTE($G$875,"，",","))))</formula>
    </cfRule>
    <cfRule type="expression" dxfId="572" priority="138">
      <formula>AND($B$883&lt;&gt;"",$A877&lt;&gt;"",ISNUMBER(SEARCH(LEFT($A877,1),SUBSTITUTE(UPPER($B$883),"，",","))),NOT(ISNUMBER(SEARCH(LEFT($A877,1),SUBSTITUTE($G$875,"，",",")))))</formula>
    </cfRule>
  </conditionalFormatting>
  <conditionalFormatting sqref="A890:B895">
    <cfRule type="expression" dxfId="571" priority="139">
      <formula>AND($B$896&lt;&gt;"",$A890&lt;&gt;"",ISNUMBER(SEARCH(LEFT($A890,1),SUBSTITUTE($G$888,"，",","))))</formula>
    </cfRule>
    <cfRule type="expression" dxfId="570" priority="140">
      <formula>AND($B$896&lt;&gt;"",$A890&lt;&gt;"",ISNUMBER(SEARCH(LEFT($A890,1),SUBSTITUTE(UPPER($B$896),"，",","))),NOT(ISNUMBER(SEARCH(LEFT($A890,1),SUBSTITUTE($G$888,"，",",")))))</formula>
    </cfRule>
  </conditionalFormatting>
  <conditionalFormatting sqref="A903:B908">
    <cfRule type="expression" dxfId="569" priority="141">
      <formula>AND($B$909&lt;&gt;"",$A903&lt;&gt;"",ISNUMBER(SEARCH(LEFT($A903,1),SUBSTITUTE($G$901,"，",","))))</formula>
    </cfRule>
    <cfRule type="expression" dxfId="568" priority="142">
      <formula>AND($B$909&lt;&gt;"",$A903&lt;&gt;"",ISNUMBER(SEARCH(LEFT($A903,1),SUBSTITUTE(UPPER($B$909),"，",","))),NOT(ISNUMBER(SEARCH(LEFT($A903,1),SUBSTITUTE($G$901,"，",",")))))</formula>
    </cfRule>
  </conditionalFormatting>
  <conditionalFormatting sqref="A916:B921">
    <cfRule type="expression" dxfId="567" priority="143">
      <formula>AND($B$922&lt;&gt;"",$A916&lt;&gt;"",ISNUMBER(SEARCH(LEFT($A916,1),SUBSTITUTE($G$914,"，",","))))</formula>
    </cfRule>
    <cfRule type="expression" dxfId="566" priority="144">
      <formula>AND($B$922&lt;&gt;"",$A916&lt;&gt;"",ISNUMBER(SEARCH(LEFT($A916,1),SUBSTITUTE(UPPER($B$922),"，",","))),NOT(ISNUMBER(SEARCH(LEFT($A916,1),SUBSTITUTE($G$914,"，",",")))))</formula>
    </cfRule>
  </conditionalFormatting>
  <conditionalFormatting sqref="A929:B934">
    <cfRule type="expression" dxfId="565" priority="145">
      <formula>AND($B$935&lt;&gt;"",$A929&lt;&gt;"",ISNUMBER(SEARCH(LEFT($A929,1),SUBSTITUTE($G$927,"，",","))))</formula>
    </cfRule>
    <cfRule type="expression" dxfId="564" priority="146">
      <formula>AND($B$935&lt;&gt;"",$A929&lt;&gt;"",ISNUMBER(SEARCH(LEFT($A929,1),SUBSTITUTE(UPPER($B$935),"，",","))),NOT(ISNUMBER(SEARCH(LEFT($A929,1),SUBSTITUTE($G$927,"，",",")))))</formula>
    </cfRule>
  </conditionalFormatting>
  <conditionalFormatting sqref="A942:B947">
    <cfRule type="expression" dxfId="563" priority="147">
      <formula>AND($B$948&lt;&gt;"",$A942&lt;&gt;"",ISNUMBER(SEARCH(LEFT($A942,1),SUBSTITUTE($G$940,"，",","))))</formula>
    </cfRule>
    <cfRule type="expression" dxfId="562" priority="148">
      <formula>AND($B$948&lt;&gt;"",$A942&lt;&gt;"",ISNUMBER(SEARCH(LEFT($A942,1),SUBSTITUTE(UPPER($B$948),"，",","))),NOT(ISNUMBER(SEARCH(LEFT($A942,1),SUBSTITUTE($G$940,"，",",")))))</formula>
    </cfRule>
  </conditionalFormatting>
  <conditionalFormatting sqref="A955:B960">
    <cfRule type="expression" dxfId="561" priority="150">
      <formula>AND($B$961&lt;&gt;"",$A955&lt;&gt;"",ISNUMBER(SEARCH(LEFT($A955,1),SUBSTITUTE(UPPER($B$961),"，",","))),NOT(ISNUMBER(SEARCH(LEFT($A955,1),SUBSTITUTE($G$953,"，",",")))))</formula>
    </cfRule>
    <cfRule type="expression" dxfId="560" priority="149">
      <formula>AND($B$961&lt;&gt;"",$A955&lt;&gt;"",ISNUMBER(SEARCH(LEFT($A955,1),SUBSTITUTE($G$953,"，",","))))</formula>
    </cfRule>
  </conditionalFormatting>
  <conditionalFormatting sqref="A968:B973">
    <cfRule type="expression" dxfId="559" priority="151">
      <formula>AND($B$974&lt;&gt;"",$A968&lt;&gt;"",ISNUMBER(SEARCH(LEFT($A968,1),SUBSTITUTE($G$966,"，",","))))</formula>
    </cfRule>
    <cfRule type="expression" dxfId="558" priority="152">
      <formula>AND($B$974&lt;&gt;"",$A968&lt;&gt;"",ISNUMBER(SEARCH(LEFT($A968,1),SUBSTITUTE(UPPER($B$974),"，",","))),NOT(ISNUMBER(SEARCH(LEFT($A968,1),SUBSTITUTE($G$966,"，",",")))))</formula>
    </cfRule>
  </conditionalFormatting>
  <conditionalFormatting sqref="A981:B986">
    <cfRule type="expression" dxfId="557" priority="153">
      <formula>AND($B$987&lt;&gt;"",$A981&lt;&gt;"",ISNUMBER(SEARCH(LEFT($A981,1),SUBSTITUTE($G$979,"，",","))))</formula>
    </cfRule>
    <cfRule type="expression" dxfId="556" priority="154">
      <formula>AND($B$987&lt;&gt;"",$A981&lt;&gt;"",ISNUMBER(SEARCH(LEFT($A981,1),SUBSTITUTE(UPPER($B$987),"，",","))),NOT(ISNUMBER(SEARCH(LEFT($A981,1),SUBSTITUTE($G$979,"，",",")))))</formula>
    </cfRule>
  </conditionalFormatting>
  <conditionalFormatting sqref="A994:B999">
    <cfRule type="expression" dxfId="555" priority="155">
      <formula>AND($B$1000&lt;&gt;"",$A994&lt;&gt;"",ISNUMBER(SEARCH(LEFT($A994,1),SUBSTITUTE($G$992,"，",","))))</formula>
    </cfRule>
    <cfRule type="expression" dxfId="554" priority="156">
      <formula>AND($B$1000&lt;&gt;"",$A994&lt;&gt;"",ISNUMBER(SEARCH(LEFT($A994,1),SUBSTITUTE(UPPER($B$1000),"，",","))),NOT(ISNUMBER(SEARCH(LEFT($A994,1),SUBSTITUTE($G$992,"，",",")))))</formula>
    </cfRule>
  </conditionalFormatting>
  <conditionalFormatting sqref="A1007:B1012">
    <cfRule type="expression" dxfId="553" priority="157">
      <formula>AND($B$1013&lt;&gt;"",$A1007&lt;&gt;"",ISNUMBER(SEARCH(LEFT($A1007,1),SUBSTITUTE($G$1005,"，",","))))</formula>
    </cfRule>
    <cfRule type="expression" dxfId="552" priority="158">
      <formula>AND($B$1013&lt;&gt;"",$A1007&lt;&gt;"",ISNUMBER(SEARCH(LEFT($A1007,1),SUBSTITUTE(UPPER($B$1013),"，",","))),NOT(ISNUMBER(SEARCH(LEFT($A1007,1),SUBSTITUTE($G$1005,"，",",")))))</formula>
    </cfRule>
  </conditionalFormatting>
  <conditionalFormatting sqref="A1020:B1025">
    <cfRule type="expression" dxfId="551" priority="159">
      <formula>AND($B$1026&lt;&gt;"",$A1020&lt;&gt;"",ISNUMBER(SEARCH(LEFT($A1020,1),SUBSTITUTE($G$1018,"，",","))))</formula>
    </cfRule>
    <cfRule type="expression" dxfId="550" priority="160">
      <formula>AND($B$1026&lt;&gt;"",$A1020&lt;&gt;"",ISNUMBER(SEARCH(LEFT($A1020,1),SUBSTITUTE(UPPER($B$1026),"，",","))),NOT(ISNUMBER(SEARCH(LEFT($A1020,1),SUBSTITUTE($G$1018,"，",",")))))</formula>
    </cfRule>
  </conditionalFormatting>
  <conditionalFormatting sqref="A1033:B1038">
    <cfRule type="expression" dxfId="549" priority="161">
      <formula>AND($B$1039&lt;&gt;"",$A1033&lt;&gt;"",ISNUMBER(SEARCH(LEFT($A1033,1),SUBSTITUTE($G$1031,"，",","))))</formula>
    </cfRule>
    <cfRule type="expression" dxfId="548" priority="162">
      <formula>AND($B$1039&lt;&gt;"",$A1033&lt;&gt;"",ISNUMBER(SEARCH(LEFT($A1033,1),SUBSTITUTE(UPPER($B$1039),"，",","))),NOT(ISNUMBER(SEARCH(LEFT($A1033,1),SUBSTITUTE($G$1031,"，",",")))))</formula>
    </cfRule>
  </conditionalFormatting>
  <conditionalFormatting sqref="A1046:B1051">
    <cfRule type="expression" dxfId="547" priority="163">
      <formula>AND($B$1052&lt;&gt;"",$A1046&lt;&gt;"",ISNUMBER(SEARCH(LEFT($A1046,1),SUBSTITUTE($G$1044,"，",","))))</formula>
    </cfRule>
    <cfRule type="expression" dxfId="546" priority="164">
      <formula>AND($B$1052&lt;&gt;"",$A1046&lt;&gt;"",ISNUMBER(SEARCH(LEFT($A1046,1),SUBSTITUTE(UPPER($B$1052),"，",","))),NOT(ISNUMBER(SEARCH(LEFT($A1046,1),SUBSTITUTE($G$1044,"，",",")))))</formula>
    </cfRule>
  </conditionalFormatting>
  <conditionalFormatting sqref="A1059:B1064">
    <cfRule type="expression" dxfId="545" priority="165">
      <formula>AND($B$1065&lt;&gt;"",$A1059&lt;&gt;"",ISNUMBER(SEARCH(LEFT($A1059,1),SUBSTITUTE($G$1057,"，",","))))</formula>
    </cfRule>
    <cfRule type="expression" dxfId="544" priority="166">
      <formula>AND($B$1065&lt;&gt;"",$A1059&lt;&gt;"",ISNUMBER(SEARCH(LEFT($A1059,1),SUBSTITUTE(UPPER($B$1065),"，",","))),NOT(ISNUMBER(SEARCH(LEFT($A1059,1),SUBSTITUTE($G$1057,"，",",")))))</formula>
    </cfRule>
  </conditionalFormatting>
  <conditionalFormatting sqref="A1072:B1077">
    <cfRule type="expression" dxfId="543" priority="167">
      <formula>AND($B$1078&lt;&gt;"",$A1072&lt;&gt;"",ISNUMBER(SEARCH(LEFT($A1072,1),SUBSTITUTE($G$1070,"，",","))))</formula>
    </cfRule>
    <cfRule type="expression" dxfId="542" priority="168">
      <formula>AND($B$1078&lt;&gt;"",$A1072&lt;&gt;"",ISNUMBER(SEARCH(LEFT($A1072,1),SUBSTITUTE(UPPER($B$1078),"，",","))),NOT(ISNUMBER(SEARCH(LEFT($A1072,1),SUBSTITUTE($G$1070,"，",",")))))</formula>
    </cfRule>
  </conditionalFormatting>
  <conditionalFormatting sqref="A1085:B1090">
    <cfRule type="expression" dxfId="541" priority="169">
      <formula>AND($B$1091&lt;&gt;"",$A1085&lt;&gt;"",ISNUMBER(SEARCH(LEFT($A1085,1),SUBSTITUTE($G$1083,"，",","))))</formula>
    </cfRule>
    <cfRule type="expression" dxfId="540" priority="170">
      <formula>AND($B$1091&lt;&gt;"",$A1085&lt;&gt;"",ISNUMBER(SEARCH(LEFT($A1085,1),SUBSTITUTE(UPPER($B$1091),"，",","))),NOT(ISNUMBER(SEARCH(LEFT($A1085,1),SUBSTITUTE($G$1083,"，",",")))))</formula>
    </cfRule>
  </conditionalFormatting>
  <conditionalFormatting sqref="A1098:B1103">
    <cfRule type="expression" dxfId="539" priority="171">
      <formula>AND($B$1104&lt;&gt;"",$A1098&lt;&gt;"",ISNUMBER(SEARCH(LEFT($A1098,1),SUBSTITUTE($G$1096,"，",","))))</formula>
    </cfRule>
    <cfRule type="expression" dxfId="538" priority="172">
      <formula>AND($B$1104&lt;&gt;"",$A1098&lt;&gt;"",ISNUMBER(SEARCH(LEFT($A1098,1),SUBSTITUTE(UPPER($B$1104),"，",","))),NOT(ISNUMBER(SEARCH(LEFT($A1098,1),SUBSTITUTE($G$1096,"，",",")))))</formula>
    </cfRule>
  </conditionalFormatting>
  <conditionalFormatting sqref="A1111:B1116">
    <cfRule type="expression" dxfId="537" priority="173">
      <formula>AND($B$1117&lt;&gt;"",$A1111&lt;&gt;"",ISNUMBER(SEARCH(LEFT($A1111,1),SUBSTITUTE($G$1109,"，",","))))</formula>
    </cfRule>
    <cfRule type="expression" dxfId="536" priority="174">
      <formula>AND($B$1117&lt;&gt;"",$A1111&lt;&gt;"",ISNUMBER(SEARCH(LEFT($A1111,1),SUBSTITUTE(UPPER($B$1117),"，",","))),NOT(ISNUMBER(SEARCH(LEFT($A1111,1),SUBSTITUTE($G$1109,"，",",")))))</formula>
    </cfRule>
  </conditionalFormatting>
  <conditionalFormatting sqref="A1124:B1129">
    <cfRule type="expression" dxfId="535" priority="175">
      <formula>AND($B$1130&lt;&gt;"",$A1124&lt;&gt;"",ISNUMBER(SEARCH(LEFT($A1124,1),SUBSTITUTE($G$1122,"，",","))))</formula>
    </cfRule>
    <cfRule type="expression" dxfId="534" priority="176">
      <formula>AND($B$1130&lt;&gt;"",$A1124&lt;&gt;"",ISNUMBER(SEARCH(LEFT($A1124,1),SUBSTITUTE(UPPER($B$1130),"，",","))),NOT(ISNUMBER(SEARCH(LEFT($A1124,1),SUBSTITUTE($G$1122,"，",",")))))</formula>
    </cfRule>
  </conditionalFormatting>
  <conditionalFormatting sqref="A1137:B1142">
    <cfRule type="expression" dxfId="533" priority="177">
      <formula>AND($B$1143&lt;&gt;"",$A1137&lt;&gt;"",ISNUMBER(SEARCH(LEFT($A1137,1),SUBSTITUTE($G$1135,"，",","))))</formula>
    </cfRule>
    <cfRule type="expression" dxfId="532" priority="178">
      <formula>AND($B$1143&lt;&gt;"",$A1137&lt;&gt;"",ISNUMBER(SEARCH(LEFT($A1137,1),SUBSTITUTE(UPPER($B$1143),"，",","))),NOT(ISNUMBER(SEARCH(LEFT($A1137,1),SUBSTITUTE($G$1135,"，",",")))))</formula>
    </cfRule>
  </conditionalFormatting>
  <conditionalFormatting sqref="A1150:B1155">
    <cfRule type="expression" dxfId="531" priority="179">
      <formula>AND($B$1156&lt;&gt;"",$A1150&lt;&gt;"",ISNUMBER(SEARCH(LEFT($A1150,1),SUBSTITUTE($G$1148,"，",","))))</formula>
    </cfRule>
    <cfRule type="expression" dxfId="530" priority="180">
      <formula>AND($B$1156&lt;&gt;"",$A1150&lt;&gt;"",ISNUMBER(SEARCH(LEFT($A1150,1),SUBSTITUTE(UPPER($B$1156),"，",","))),NOT(ISNUMBER(SEARCH(LEFT($A1150,1),SUBSTITUTE($G$1148,"，",",")))))</formula>
    </cfRule>
  </conditionalFormatting>
  <conditionalFormatting sqref="A1163:B1168">
    <cfRule type="expression" dxfId="529" priority="181">
      <formula>AND($B$1169&lt;&gt;"",$A1163&lt;&gt;"",ISNUMBER(SEARCH(LEFT($A1163,1),SUBSTITUTE($G$1161,"，",","))))</formula>
    </cfRule>
    <cfRule type="expression" dxfId="528" priority="182">
      <formula>AND($B$1169&lt;&gt;"",$A1163&lt;&gt;"",ISNUMBER(SEARCH(LEFT($A1163,1),SUBSTITUTE(UPPER($B$1169),"，",","))),NOT(ISNUMBER(SEARCH(LEFT($A1163,1),SUBSTITUTE($G$1161,"，",",")))))</formula>
    </cfRule>
  </conditionalFormatting>
  <conditionalFormatting sqref="A1176:B1181">
    <cfRule type="expression" dxfId="527" priority="183">
      <formula>AND($B$1182&lt;&gt;"",$A1176&lt;&gt;"",ISNUMBER(SEARCH(LEFT($A1176,1),SUBSTITUTE($G$1174,"，",","))))</formula>
    </cfRule>
    <cfRule type="expression" dxfId="526" priority="184">
      <formula>AND($B$1182&lt;&gt;"",$A1176&lt;&gt;"",ISNUMBER(SEARCH(LEFT($A1176,1),SUBSTITUTE(UPPER($B$1182),"，",","))),NOT(ISNUMBER(SEARCH(LEFT($A1176,1),SUBSTITUTE($G$1174,"，",",")))))</formula>
    </cfRule>
  </conditionalFormatting>
  <conditionalFormatting sqref="A1189:B1194">
    <cfRule type="expression" dxfId="525" priority="185">
      <formula>AND($B$1195&lt;&gt;"",$A1189&lt;&gt;"",ISNUMBER(SEARCH(LEFT($A1189,1),SUBSTITUTE($G$1187,"，",","))))</formula>
    </cfRule>
    <cfRule type="expression" dxfId="524" priority="186">
      <formula>AND($B$1195&lt;&gt;"",$A1189&lt;&gt;"",ISNUMBER(SEARCH(LEFT($A1189,1),SUBSTITUTE(UPPER($B$1195),"，",","))),NOT(ISNUMBER(SEARCH(LEFT($A1189,1),SUBSTITUTE($G$1187,"，",",")))))</formula>
    </cfRule>
  </conditionalFormatting>
  <conditionalFormatting sqref="A1202:B1207">
    <cfRule type="expression" dxfId="523" priority="187">
      <formula>AND($B$1208&lt;&gt;"",$A1202&lt;&gt;"",ISNUMBER(SEARCH(LEFT($A1202,1),SUBSTITUTE($G$1200,"，",","))))</formula>
    </cfRule>
    <cfRule type="expression" dxfId="522" priority="188">
      <formula>AND($B$1208&lt;&gt;"",$A1202&lt;&gt;"",ISNUMBER(SEARCH(LEFT($A1202,1),SUBSTITUTE(UPPER($B$1208),"，",","))),NOT(ISNUMBER(SEARCH(LEFT($A1202,1),SUBSTITUTE($G$1200,"，",",")))))</formula>
    </cfRule>
  </conditionalFormatting>
  <conditionalFormatting sqref="A1215:B1220">
    <cfRule type="expression" dxfId="521" priority="189">
      <formula>AND($B$1221&lt;&gt;"",$A1215&lt;&gt;"",ISNUMBER(SEARCH(LEFT($A1215,1),SUBSTITUTE($G$1213,"，",","))))</formula>
    </cfRule>
    <cfRule type="expression" dxfId="520" priority="190">
      <formula>AND($B$1221&lt;&gt;"",$A1215&lt;&gt;"",ISNUMBER(SEARCH(LEFT($A1215,1),SUBSTITUTE(UPPER($B$1221),"，",","))),NOT(ISNUMBER(SEARCH(LEFT($A1215,1),SUBSTITUTE($G$1213,"，",",")))))</formula>
    </cfRule>
  </conditionalFormatting>
  <conditionalFormatting sqref="A1228:B1233">
    <cfRule type="expression" dxfId="519" priority="191">
      <formula>AND($B$1234&lt;&gt;"",$A1228&lt;&gt;"",ISNUMBER(SEARCH(LEFT($A1228,1),SUBSTITUTE($G$1226,"，",","))))</formula>
    </cfRule>
    <cfRule type="expression" dxfId="518" priority="192">
      <formula>AND($B$1234&lt;&gt;"",$A1228&lt;&gt;"",ISNUMBER(SEARCH(LEFT($A1228,1),SUBSTITUTE(UPPER($B$1234),"，",","))),NOT(ISNUMBER(SEARCH(LEFT($A1228,1),SUBSTITUTE($G$1226,"，",",")))))</formula>
    </cfRule>
  </conditionalFormatting>
  <conditionalFormatting sqref="A1241:B1246">
    <cfRule type="expression" dxfId="517" priority="193">
      <formula>AND($B$1247&lt;&gt;"",$A1241&lt;&gt;"",ISNUMBER(SEARCH(LEFT($A1241,1),SUBSTITUTE($G$1239,"，",","))))</formula>
    </cfRule>
    <cfRule type="expression" dxfId="516" priority="194">
      <formula>AND($B$1247&lt;&gt;"",$A1241&lt;&gt;"",ISNUMBER(SEARCH(LEFT($A1241,1),SUBSTITUTE(UPPER($B$1247),"，",","))),NOT(ISNUMBER(SEARCH(LEFT($A1241,1),SUBSTITUTE($G$1239,"，",",")))))</formula>
    </cfRule>
  </conditionalFormatting>
  <conditionalFormatting sqref="A1254:B1259">
    <cfRule type="expression" dxfId="515" priority="195">
      <formula>AND($B$1260&lt;&gt;"",$A1254&lt;&gt;"",ISNUMBER(SEARCH(LEFT($A1254,1),SUBSTITUTE($G$1252,"，",","))))</formula>
    </cfRule>
    <cfRule type="expression" dxfId="514" priority="196">
      <formula>AND($B$1260&lt;&gt;"",$A1254&lt;&gt;"",ISNUMBER(SEARCH(LEFT($A1254,1),SUBSTITUTE(UPPER($B$1260),"，",","))),NOT(ISNUMBER(SEARCH(LEFT($A1254,1),SUBSTITUTE($G$1252,"，",",")))))</formula>
    </cfRule>
  </conditionalFormatting>
  <conditionalFormatting sqref="A1267:B1272">
    <cfRule type="expression" dxfId="513" priority="197">
      <formula>AND($B$1273&lt;&gt;"",$A1267&lt;&gt;"",ISNUMBER(SEARCH(LEFT($A1267,1),SUBSTITUTE($G$1265,"，",","))))</formula>
    </cfRule>
    <cfRule type="expression" dxfId="512" priority="198">
      <formula>AND($B$1273&lt;&gt;"",$A1267&lt;&gt;"",ISNUMBER(SEARCH(LEFT($A1267,1),SUBSTITUTE(UPPER($B$1273),"，",","))),NOT(ISNUMBER(SEARCH(LEFT($A1267,1),SUBSTITUTE($G$1265,"，",",")))))</formula>
    </cfRule>
  </conditionalFormatting>
  <conditionalFormatting sqref="A1280:B1285">
    <cfRule type="expression" dxfId="511" priority="199">
      <formula>AND($B$1286&lt;&gt;"",$A1280&lt;&gt;"",ISNUMBER(SEARCH(LEFT($A1280,1),SUBSTITUTE($G$1278,"，",","))))</formula>
    </cfRule>
    <cfRule type="expression" dxfId="510" priority="200">
      <formula>AND($B$1286&lt;&gt;"",$A1280&lt;&gt;"",ISNUMBER(SEARCH(LEFT($A1280,1),SUBSTITUTE(UPPER($B$1286),"，",","))),NOT(ISNUMBER(SEARCH(LEFT($A1280,1),SUBSTITUTE($G$1278,"，",",")))))</formula>
    </cfRule>
  </conditionalFormatting>
  <conditionalFormatting sqref="A1293:B1298">
    <cfRule type="expression" dxfId="509" priority="201">
      <formula>AND($B$1299&lt;&gt;"",$A1293&lt;&gt;"",ISNUMBER(SEARCH(LEFT($A1293,1),SUBSTITUTE($G$1291,"，",","))))</formula>
    </cfRule>
    <cfRule type="expression" dxfId="508" priority="202">
      <formula>AND($B$1299&lt;&gt;"",$A1293&lt;&gt;"",ISNUMBER(SEARCH(LEFT($A1293,1),SUBSTITUTE(UPPER($B$1299),"，",","))),NOT(ISNUMBER(SEARCH(LEFT($A1293,1),SUBSTITUTE($G$1291,"，",",")))))</formula>
    </cfRule>
  </conditionalFormatting>
  <conditionalFormatting sqref="B52:C53">
    <cfRule type="expression" dxfId="507" priority="2">
      <formula>AND($D52&lt;&gt;"",OR($A52="A:",$A52="B:",$A52="C:",$A52="D:",$A52="E:",$A52="F:"),ISNUMBER(SEARCH(LEFT($A52,1),SUBSTITUTE(SUBSTITUTE(SUBSTITUTE($D52," ",""),"、",","),"，",","))),NOT(ISNUMBER(SEARCH(LEFT($A52,1),SUBSTITUTE(SUBSTITUTE(SUBSTITUTE($G52," ",""),"、",","),"，",",")))))</formula>
    </cfRule>
    <cfRule type="expression" dxfId="506" priority="1">
      <formula>AND($D52&lt;&gt;"",OR($A52="A:",$A52="B:",$A52="C:",$A52="D:",$A52="E:",$A52="F:"),ISNUMBER(SEARCH(LEFT($A52,1),SUBSTITUTE(SUBSTITUTE(SUBSTITUTE($G52," ",""),"、",","),"，",","))))</formula>
    </cfRule>
  </conditionalFormatting>
  <dataValidations count="1">
    <dataValidation type="list" allowBlank="1" sqref="B1298:B1299 B1285:B1286 B1272:B1273 B1259:B1260 B1246:B1247 B1233:B1234 B1220:B1221 B1207:B1208 B1194:B1195 B1181:B1182 B1168:B1169 B1155:B1156 B1142:B1143 B1129:B1130 B1116:B1117 B1103:B1104 B1090:B1091 B1077:B1078 B1064:B1065 B1051:B1052 B1038:B1039 B1025:B1026 B1012:B1013 B999:B1000 B986:B987 B973:B974 B960:B961 B947:B948 B934:B935 B921:B922 B908:B909 B895:B896 B882:B883 B869:B870 B856:B857 B843:B844 B830:B831 B817:B818 B804:B805 B791:B792 B778:B779 B765:B766 B752:B753 B739:B740 B726:B727 B713:B714 B700:B701 B687:B688 B674:B675 B661:B662 B648:B649 B635:B636 B622:B623 B609:B610 B596:B597 B584 B571 B558 B545 B532 B519 B506 B493 B480 B467 B454 B441 B428 B415 B402 B389 B376 B363 B350 B337 B324 B311 B298 B285 B272 B259 B246 B233 B220 B207 B194 B181 B168 B155 B142 B129 B116 B103 B90 B77 B64 B51 B38 B25 B12" xr:uid="{EF5FDDC0-512E-4DC7-B277-DE9A3C6A5719}">
      <formula1>"A,B,C,D,E,F"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63415-EC71-4C56-BA14-B74698F118CD}">
  <dimension ref="A1:H4557"/>
  <sheetViews>
    <sheetView workbookViewId="0">
      <pane xSplit="1" ySplit="3" topLeftCell="B4" activePane="bottomRight" state="frozen"/>
      <selection pane="topRight" activeCell="B1" sqref="B1"/>
      <selection pane="bottomLeft" activeCell="A4" sqref="A4"/>
      <selection pane="bottomRight" activeCell="C12" sqref="C12"/>
    </sheetView>
  </sheetViews>
  <sheetFormatPr defaultRowHeight="15"/>
  <cols>
    <col min="1" max="1" width="11.75" style="50" customWidth="1"/>
    <col min="2" max="2" width="13" style="50" customWidth="1"/>
    <col min="3" max="3" width="166.75" style="50" customWidth="1"/>
    <col min="4" max="8" width="2.125" hidden="1" customWidth="1"/>
  </cols>
  <sheetData>
    <row r="1" spans="1:8" ht="25.5" customHeight="1" thickBot="1">
      <c r="A1" s="68" t="s">
        <v>6115</v>
      </c>
      <c r="B1" s="68"/>
      <c r="C1" s="68"/>
      <c r="D1" s="6"/>
      <c r="E1" s="6"/>
      <c r="F1" s="6"/>
      <c r="G1" s="6"/>
      <c r="H1" s="6"/>
    </row>
    <row r="2" spans="1:8" ht="19.5" customHeight="1" thickBot="1">
      <c r="A2" s="69" t="s">
        <v>20</v>
      </c>
      <c r="B2" s="69"/>
      <c r="C2" s="70"/>
      <c r="D2" s="6"/>
      <c r="E2" s="6"/>
      <c r="F2" s="6"/>
      <c r="G2" s="6"/>
      <c r="H2" s="6"/>
    </row>
    <row r="3" spans="1:8" ht="19.5" customHeight="1" thickBot="1">
      <c r="A3" s="71" t="str" cm="1">
        <f t="array" ref="A3">_xlfn.LET(_xlpm.ans,SUMPRODUCT(($A$4:$A$1303="你的答案")*($B$4:$B$1303&lt;&gt;"")),_xlpm.corr,SUMPRODUCT(($A$4:$A$1303="结果")*($B$4:$B$1303="✅正确")),_xlpm.total,100,_xlpm.rate,IF(_xlpm.ans=0,0,_xlpm.corr/_xlpm.ans),"📊 进度：已作答 "&amp;_xlpm.ans&amp;"/100  |  正确 "&amp;_xlpm.corr&amp;"  |  正确率 "&amp;TEXT(_xlpm.rate,"0.0%"))</f>
        <v>📊 进度：已作答 0/100  |  正确 0  |  正确率 0.0%</v>
      </c>
      <c r="B3" s="71"/>
      <c r="C3" s="72"/>
      <c r="D3" s="6"/>
      <c r="E3" s="6"/>
      <c r="F3" s="6"/>
      <c r="G3" s="6"/>
      <c r="H3" s="6"/>
    </row>
    <row r="4" spans="1:8" ht="58.5" customHeight="1" thickTop="1" thickBot="1">
      <c r="A4" s="8" t="s">
        <v>6133</v>
      </c>
      <c r="B4" s="56" t="s">
        <v>6467</v>
      </c>
      <c r="C4" s="73"/>
      <c r="D4" s="6"/>
      <c r="E4" s="6"/>
      <c r="F4" s="6">
        <v>901</v>
      </c>
      <c r="G4" s="6" t="s">
        <v>18</v>
      </c>
      <c r="H4" s="6" t="s">
        <v>8051</v>
      </c>
    </row>
    <row r="5" spans="1:8" ht="18.75" customHeight="1">
      <c r="A5" s="9"/>
      <c r="B5" s="74"/>
      <c r="C5" s="75"/>
      <c r="D5" s="6"/>
      <c r="E5" s="6"/>
      <c r="F5" s="6"/>
      <c r="G5" s="6"/>
      <c r="H5" s="6"/>
    </row>
    <row r="6" spans="1:8" ht="18.75" customHeight="1">
      <c r="A6" s="10" t="s">
        <v>107</v>
      </c>
      <c r="B6" s="64" t="s">
        <v>6468</v>
      </c>
      <c r="C6" s="65"/>
      <c r="D6" s="6"/>
      <c r="E6" s="6"/>
      <c r="F6" s="6"/>
      <c r="G6" s="6"/>
      <c r="H6" s="6"/>
    </row>
    <row r="7" spans="1:8" ht="18.75" customHeight="1">
      <c r="A7" s="10" t="s">
        <v>108</v>
      </c>
      <c r="B7" s="64" t="s">
        <v>6469</v>
      </c>
      <c r="C7" s="65"/>
      <c r="D7" s="6"/>
      <c r="E7" s="6"/>
      <c r="F7" s="6"/>
      <c r="G7" s="6"/>
      <c r="H7" s="6"/>
    </row>
    <row r="8" spans="1:8" ht="18.75" customHeight="1">
      <c r="A8" s="10" t="s">
        <v>109</v>
      </c>
      <c r="B8" s="64" t="s">
        <v>6470</v>
      </c>
      <c r="C8" s="65"/>
      <c r="D8" s="6"/>
      <c r="E8" s="6"/>
      <c r="F8" s="6"/>
      <c r="G8" s="6"/>
      <c r="H8" s="6"/>
    </row>
    <row r="9" spans="1:8" ht="18.75" customHeight="1">
      <c r="A9" s="10" t="s">
        <v>110</v>
      </c>
      <c r="B9" s="64" t="s">
        <v>6471</v>
      </c>
      <c r="C9" s="65"/>
      <c r="D9" s="6"/>
      <c r="E9" s="6"/>
      <c r="F9" s="6"/>
      <c r="G9" s="6"/>
      <c r="H9" s="6"/>
    </row>
    <row r="10" spans="1:8" ht="18.75" customHeight="1">
      <c r="A10" s="10"/>
      <c r="B10" s="62"/>
      <c r="C10" s="63"/>
      <c r="D10" s="6"/>
      <c r="E10" s="6"/>
      <c r="F10" s="6"/>
      <c r="G10" s="6"/>
      <c r="H10" s="6"/>
    </row>
    <row r="11" spans="1:8" ht="18.75" customHeight="1" thickBot="1">
      <c r="A11" s="10"/>
      <c r="B11" s="66"/>
      <c r="C11" s="67"/>
      <c r="D11" s="6"/>
      <c r="E11" s="6"/>
      <c r="F11" s="6"/>
      <c r="G11" s="6"/>
      <c r="H11" s="6"/>
    </row>
    <row r="12" spans="1:8" ht="18.75" customHeight="1" thickBot="1">
      <c r="A12" s="11" t="s">
        <v>111</v>
      </c>
      <c r="B12" s="25"/>
      <c r="C12" s="7"/>
      <c r="D12" s="6"/>
      <c r="E12" s="6"/>
      <c r="F12" s="6"/>
      <c r="G12" s="6"/>
      <c r="H12" s="6"/>
    </row>
    <row r="13" spans="1:8" ht="18.75" customHeight="1">
      <c r="A13" s="10" t="s">
        <v>112</v>
      </c>
      <c r="B13" s="34" t="str">
        <f>_xlfn.LET(_xlpm.inp,$B$12,_xlpm.nInp,_xlfn.LET(_xlpm.raw,UPPER(TRIM($B$12)),_xlpm.clean,SUBSTITUTE(SUBSTITUTE(SUBSTITUTE(SUBSTITUTE(SUBSTITUTE(_xlpm.raw,"，",","),"、",","),"；",","),"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 s="19"/>
      <c r="D13" s="6"/>
      <c r="E13" s="6"/>
      <c r="F13" s="6"/>
      <c r="G13" s="6"/>
      <c r="H13" s="6"/>
    </row>
    <row r="14" spans="1:8" ht="18.75" customHeight="1">
      <c r="A14" s="10" t="s">
        <v>113</v>
      </c>
      <c r="B14" s="35" t="str">
        <f>_xlfn.LET(_xlpm.inp,$B$12,_xlpm.nStd,_xlfn.LET(_xlpm.raw,UPPER(TRIM($G$4)),_xlpm.clean,SUBSTITUTE(SUBSTITUTE(SUBSTITUTE(SUBSTITUTE(SUBSTITUTE(_xlpm.raw,"，",","),"、",","),"；",","),"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 s="18"/>
      <c r="D14" s="6"/>
      <c r="E14" s="6"/>
      <c r="F14" s="6"/>
      <c r="G14" s="6"/>
      <c r="H14" s="6"/>
    </row>
    <row r="15" spans="1:8" ht="18.75" customHeight="1">
      <c r="A15" s="37" t="s">
        <v>114</v>
      </c>
      <c r="B15" s="52" t="str">
        <f>_xlfn.LET(_xlpm.inp,$B$12,_xlpm.p,$H$4,IF(OR(LEN(TRIM(_xlpm.inp))=0,LEN(TRIM(_xlpm.p))=0,_xlpm.p=0),"",_xlpm.p))</f>
        <v/>
      </c>
      <c r="C15" s="53"/>
      <c r="D15" s="6"/>
      <c r="E15" s="6"/>
      <c r="F15" s="6"/>
      <c r="G15" s="6"/>
      <c r="H15" s="6"/>
    </row>
    <row r="16" spans="1:8" ht="18.75" customHeight="1" thickBot="1">
      <c r="A16" s="12"/>
      <c r="B16" s="54"/>
      <c r="C16" s="55"/>
      <c r="D16" s="6"/>
      <c r="E16" s="6"/>
      <c r="F16" s="6"/>
      <c r="G16" s="6"/>
      <c r="H16" s="6"/>
    </row>
    <row r="17" spans="1:8" ht="58.5" customHeight="1" thickTop="1" thickBot="1">
      <c r="A17" s="8" t="s">
        <v>6134</v>
      </c>
      <c r="B17" s="56" t="s">
        <v>6472</v>
      </c>
      <c r="C17" s="57"/>
      <c r="D17" s="6"/>
      <c r="E17" s="6"/>
      <c r="F17" s="6">
        <v>902</v>
      </c>
      <c r="G17" s="6" t="s">
        <v>27</v>
      </c>
      <c r="H17" s="6" t="s">
        <v>8052</v>
      </c>
    </row>
    <row r="18" spans="1:8" ht="18.75" customHeight="1">
      <c r="A18" s="13"/>
      <c r="B18" s="58"/>
      <c r="C18" s="59"/>
      <c r="D18" s="6"/>
      <c r="E18" s="6"/>
      <c r="F18" s="6"/>
      <c r="G18" s="6"/>
      <c r="H18" s="6"/>
    </row>
    <row r="19" spans="1:8" ht="18.75" customHeight="1">
      <c r="A19" s="14" t="s">
        <v>107</v>
      </c>
      <c r="B19" s="60" t="s">
        <v>6473</v>
      </c>
      <c r="C19" s="61"/>
      <c r="D19" s="6"/>
      <c r="E19" s="6"/>
      <c r="F19" s="6"/>
      <c r="G19" s="6"/>
      <c r="H19" s="6"/>
    </row>
    <row r="20" spans="1:8" ht="18.75" customHeight="1">
      <c r="A20" s="14" t="s">
        <v>108</v>
      </c>
      <c r="B20" s="60" t="s">
        <v>6474</v>
      </c>
      <c r="C20" s="61"/>
      <c r="D20" s="6"/>
      <c r="E20" s="6"/>
      <c r="F20" s="6"/>
      <c r="G20" s="6"/>
      <c r="H20" s="6"/>
    </row>
    <row r="21" spans="1:8" ht="18.75" customHeight="1">
      <c r="A21" s="14" t="s">
        <v>109</v>
      </c>
      <c r="B21" s="60" t="s">
        <v>6475</v>
      </c>
      <c r="C21" s="61"/>
      <c r="D21" s="6"/>
      <c r="E21" s="6"/>
      <c r="F21" s="6"/>
      <c r="G21" s="6"/>
      <c r="H21" s="6"/>
    </row>
    <row r="22" spans="1:8" ht="18.75" customHeight="1">
      <c r="A22" s="14" t="s">
        <v>110</v>
      </c>
      <c r="B22" s="60" t="s">
        <v>6476</v>
      </c>
      <c r="C22" s="61"/>
      <c r="D22" s="6"/>
      <c r="E22" s="6"/>
      <c r="F22" s="6"/>
      <c r="G22" s="6"/>
      <c r="H22" s="6"/>
    </row>
    <row r="23" spans="1:8" ht="18.75" customHeight="1">
      <c r="A23" s="14"/>
      <c r="B23" s="62"/>
      <c r="C23" s="63"/>
      <c r="D23" s="6"/>
      <c r="E23" s="6"/>
      <c r="F23" s="6"/>
      <c r="G23" s="6"/>
      <c r="H23" s="6"/>
    </row>
    <row r="24" spans="1:8" ht="18.75" customHeight="1" thickBot="1">
      <c r="A24" s="14"/>
      <c r="B24" s="66"/>
      <c r="C24" s="67"/>
      <c r="D24" s="6"/>
      <c r="E24" s="6"/>
      <c r="F24" s="6"/>
      <c r="G24" s="6"/>
      <c r="H24" s="6"/>
    </row>
    <row r="25" spans="1:8" ht="18.75" customHeight="1" thickBot="1">
      <c r="A25" s="11" t="s">
        <v>111</v>
      </c>
      <c r="B25" s="25"/>
      <c r="C25" s="7"/>
      <c r="D25" s="6"/>
      <c r="E25" s="6"/>
      <c r="F25" s="6"/>
      <c r="G25" s="6"/>
      <c r="H25" s="6"/>
    </row>
    <row r="26" spans="1:8" ht="18.75" customHeight="1">
      <c r="A26" s="14" t="s">
        <v>112</v>
      </c>
      <c r="B26" s="34" t="str">
        <f>_xlfn.LET(_xlpm.inp,$B$25,_xlpm.nInp,_xlfn.LET(_xlpm.raw,UPPER(TRIM($B$25)),_xlpm.clean,SUBSTITUTE(SUBSTITUTE(SUBSTITUTE(SUBSTITUTE(SUBSTITUTE(_xlpm.raw,"，",","),"、",","),"；",","),"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 s="19"/>
      <c r="D26" s="6"/>
      <c r="E26" s="6"/>
      <c r="F26" s="6"/>
      <c r="G26" s="6"/>
      <c r="H26" s="6"/>
    </row>
    <row r="27" spans="1:8" ht="18.75" customHeight="1">
      <c r="A27" s="14" t="s">
        <v>113</v>
      </c>
      <c r="B27" s="35" t="str">
        <f>_xlfn.LET(_xlpm.inp,$B$25,_xlpm.nStd,_xlfn.LET(_xlpm.raw,UPPER(TRIM($G$17)),_xlpm.clean,SUBSTITUTE(SUBSTITUTE(SUBSTITUTE(SUBSTITUTE(SUBSTITUTE(_xlpm.raw,"，",","),"、",","),"；",","),"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 s="18"/>
      <c r="D27" s="6"/>
      <c r="E27" s="6"/>
      <c r="F27" s="6"/>
      <c r="G27" s="6"/>
      <c r="H27" s="6"/>
    </row>
    <row r="28" spans="1:8" ht="18.75" customHeight="1">
      <c r="A28" s="37" t="s">
        <v>114</v>
      </c>
      <c r="B28" s="52" t="str">
        <f>_xlfn.LET(_xlpm.inp,$B$25,_xlpm.p,$H$17,IF(OR(LEN(TRIM(_xlpm.inp))=0,LEN(TRIM(_xlpm.p))=0,_xlpm.p=0),"",_xlpm.p))</f>
        <v/>
      </c>
      <c r="C28" s="76"/>
      <c r="D28" s="6"/>
      <c r="E28" s="6"/>
      <c r="F28" s="6"/>
      <c r="G28" s="6"/>
      <c r="H28" s="6"/>
    </row>
    <row r="29" spans="1:8" ht="18.75" customHeight="1" thickBot="1">
      <c r="A29" s="15"/>
      <c r="B29" s="54"/>
      <c r="C29" s="55"/>
      <c r="D29" s="6"/>
      <c r="E29" s="6"/>
      <c r="F29" s="6"/>
      <c r="G29" s="6"/>
      <c r="H29" s="6"/>
    </row>
    <row r="30" spans="1:8" ht="58.5" customHeight="1" thickTop="1" thickBot="1">
      <c r="A30" s="8" t="s">
        <v>6135</v>
      </c>
      <c r="B30" s="56" t="s">
        <v>6477</v>
      </c>
      <c r="C30" s="57"/>
      <c r="D30" s="6"/>
      <c r="E30" s="6"/>
      <c r="F30" s="6">
        <v>903</v>
      </c>
      <c r="G30" s="6" t="s">
        <v>28</v>
      </c>
      <c r="H30" s="6" t="s">
        <v>8053</v>
      </c>
    </row>
    <row r="31" spans="1:8" ht="18.75" customHeight="1">
      <c r="A31" s="9"/>
      <c r="B31" s="74"/>
      <c r="C31" s="75"/>
      <c r="D31" s="6"/>
      <c r="E31" s="6"/>
      <c r="F31" s="6"/>
      <c r="G31" s="6"/>
      <c r="H31" s="6"/>
    </row>
    <row r="32" spans="1:8" ht="18.75" customHeight="1">
      <c r="A32" s="10" t="s">
        <v>107</v>
      </c>
      <c r="B32" s="64" t="s">
        <v>6478</v>
      </c>
      <c r="C32" s="65"/>
      <c r="D32" s="6"/>
      <c r="E32" s="6"/>
      <c r="F32" s="6"/>
      <c r="G32" s="6"/>
      <c r="H32" s="6"/>
    </row>
    <row r="33" spans="1:8" ht="18.75" customHeight="1">
      <c r="A33" s="10" t="s">
        <v>108</v>
      </c>
      <c r="B33" s="64" t="s">
        <v>6479</v>
      </c>
      <c r="C33" s="65"/>
      <c r="D33" s="6"/>
      <c r="E33" s="6"/>
      <c r="F33" s="6"/>
      <c r="G33" s="6"/>
      <c r="H33" s="6"/>
    </row>
    <row r="34" spans="1:8" ht="18.75" customHeight="1">
      <c r="A34" s="10" t="s">
        <v>109</v>
      </c>
      <c r="B34" s="64" t="s">
        <v>6480</v>
      </c>
      <c r="C34" s="65"/>
      <c r="D34" s="6"/>
      <c r="E34" s="6"/>
      <c r="F34" s="6"/>
      <c r="G34" s="6"/>
      <c r="H34" s="6"/>
    </row>
    <row r="35" spans="1:8" ht="18.75" customHeight="1">
      <c r="A35" s="10" t="s">
        <v>110</v>
      </c>
      <c r="B35" s="64" t="s">
        <v>6481</v>
      </c>
      <c r="C35" s="65"/>
      <c r="D35" s="6"/>
      <c r="E35" s="6"/>
      <c r="F35" s="6"/>
      <c r="G35" s="6"/>
      <c r="H35" s="6"/>
    </row>
    <row r="36" spans="1:8" ht="18.75" customHeight="1">
      <c r="A36" s="10"/>
      <c r="B36" s="62"/>
      <c r="C36" s="63"/>
      <c r="D36" s="6"/>
      <c r="E36" s="6"/>
      <c r="F36" s="6"/>
      <c r="G36" s="6"/>
      <c r="H36" s="6"/>
    </row>
    <row r="37" spans="1:8" ht="18.75" customHeight="1" thickBot="1">
      <c r="A37" s="10"/>
      <c r="B37" s="66"/>
      <c r="C37" s="67"/>
      <c r="D37" s="6"/>
      <c r="E37" s="6"/>
      <c r="F37" s="6"/>
      <c r="G37" s="6"/>
      <c r="H37" s="6"/>
    </row>
    <row r="38" spans="1:8" ht="18.75" customHeight="1" thickBot="1">
      <c r="A38" s="11" t="s">
        <v>111</v>
      </c>
      <c r="B38" s="43"/>
      <c r="C38" s="7"/>
      <c r="D38" s="6"/>
      <c r="E38" s="6"/>
      <c r="F38" s="6"/>
      <c r="G38" s="6"/>
      <c r="H38" s="6"/>
    </row>
    <row r="39" spans="1:8" ht="18.75" customHeight="1">
      <c r="A39" s="10" t="s">
        <v>112</v>
      </c>
      <c r="B39" s="34" t="str">
        <f>_xlfn.LET(_xlpm.inp,$B$38,_xlpm.nInp,_xlfn.LET(_xlpm.raw,UPPER(TRIM($B$38)),_xlpm.clean,SUBSTITUTE(SUBSTITUTE(SUBSTITUTE(SUBSTITUTE(SUBSTITUTE(_xlpm.raw,"，",","),"、",","),"；",","),"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 s="19"/>
      <c r="D39" s="6"/>
      <c r="E39" s="6"/>
      <c r="F39" s="6"/>
      <c r="G39" s="6"/>
      <c r="H39" s="6"/>
    </row>
    <row r="40" spans="1:8" ht="18.75" customHeight="1">
      <c r="A40" s="10" t="s">
        <v>113</v>
      </c>
      <c r="B40" s="35" t="str">
        <f>_xlfn.LET(_xlpm.inp,$B$38,_xlpm.nStd,_xlfn.LET(_xlpm.raw,UPPER(TRIM($G$30)),_xlpm.clean,SUBSTITUTE(SUBSTITUTE(SUBSTITUTE(SUBSTITUTE(SUBSTITUTE(_xlpm.raw,"，",","),"、",","),"；",","),"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 s="18"/>
      <c r="D40" s="6"/>
      <c r="E40" s="6"/>
      <c r="F40" s="6"/>
      <c r="G40" s="6"/>
      <c r="H40" s="6"/>
    </row>
    <row r="41" spans="1:8" ht="18.75" customHeight="1">
      <c r="A41" s="37" t="s">
        <v>114</v>
      </c>
      <c r="B41" s="52" t="str">
        <f>_xlfn.LET(_xlpm.inp,$B$38,_xlpm.p,$H$30,IF(OR(LEN(TRIM(_xlpm.inp))=0,LEN(TRIM(_xlpm.p))=0,_xlpm.p=0),"",_xlpm.p))</f>
        <v/>
      </c>
      <c r="C41" s="53"/>
      <c r="D41" s="6"/>
      <c r="E41" s="6"/>
      <c r="F41" s="6"/>
      <c r="G41" s="6"/>
      <c r="H41" s="6"/>
    </row>
    <row r="42" spans="1:8" ht="18.75" customHeight="1" thickBot="1">
      <c r="A42" s="12"/>
      <c r="B42" s="54"/>
      <c r="C42" s="55"/>
      <c r="D42" s="6"/>
      <c r="E42" s="6"/>
      <c r="F42" s="6"/>
      <c r="G42" s="6"/>
      <c r="H42" s="6"/>
    </row>
    <row r="43" spans="1:8" ht="58.5" customHeight="1" thickTop="1" thickBot="1">
      <c r="A43" s="8" t="s">
        <v>6136</v>
      </c>
      <c r="B43" s="56" t="s">
        <v>6482</v>
      </c>
      <c r="C43" s="57"/>
      <c r="D43" s="6"/>
      <c r="E43" s="6"/>
      <c r="F43" s="6">
        <v>904</v>
      </c>
      <c r="G43" s="6" t="s">
        <v>18</v>
      </c>
      <c r="H43" s="6"/>
    </row>
    <row r="44" spans="1:8" ht="18.75" customHeight="1">
      <c r="A44" s="13"/>
      <c r="B44" s="58"/>
      <c r="C44" s="59"/>
      <c r="D44" s="6"/>
      <c r="E44" s="6"/>
      <c r="F44" s="6"/>
      <c r="G44" s="6"/>
      <c r="H44" s="6"/>
    </row>
    <row r="45" spans="1:8" ht="18.75" customHeight="1">
      <c r="A45" s="14" t="s">
        <v>107</v>
      </c>
      <c r="B45" s="60" t="s">
        <v>6483</v>
      </c>
      <c r="C45" s="61"/>
      <c r="D45" s="6"/>
      <c r="E45" s="6"/>
      <c r="F45" s="6"/>
      <c r="G45" s="6"/>
      <c r="H45" s="6"/>
    </row>
    <row r="46" spans="1:8" ht="18.75" customHeight="1">
      <c r="A46" s="14" t="s">
        <v>108</v>
      </c>
      <c r="B46" s="60" t="s">
        <v>6484</v>
      </c>
      <c r="C46" s="61"/>
      <c r="D46" s="6"/>
      <c r="E46" s="6"/>
      <c r="F46" s="6"/>
      <c r="G46" s="6"/>
      <c r="H46" s="6"/>
    </row>
    <row r="47" spans="1:8" ht="18.75" customHeight="1">
      <c r="A47" s="14" t="s">
        <v>109</v>
      </c>
      <c r="B47" s="60" t="s">
        <v>6485</v>
      </c>
      <c r="C47" s="61"/>
      <c r="D47" s="6"/>
      <c r="E47" s="6"/>
      <c r="F47" s="6"/>
      <c r="G47" s="6"/>
      <c r="H47" s="6"/>
    </row>
    <row r="48" spans="1:8" ht="18.75" customHeight="1">
      <c r="A48" s="14" t="s">
        <v>110</v>
      </c>
      <c r="B48" s="60" t="s">
        <v>6486</v>
      </c>
      <c r="C48" s="61"/>
      <c r="D48" s="6"/>
      <c r="E48" s="6"/>
      <c r="F48" s="6"/>
      <c r="G48" s="6"/>
      <c r="H48" s="6"/>
    </row>
    <row r="49" spans="1:8" ht="18.75" customHeight="1">
      <c r="A49" s="14"/>
      <c r="B49" s="62"/>
      <c r="C49" s="63"/>
      <c r="D49" s="6"/>
      <c r="E49" s="6"/>
      <c r="F49" s="6"/>
      <c r="G49" s="6"/>
      <c r="H49" s="6"/>
    </row>
    <row r="50" spans="1:8" ht="18.75" customHeight="1" thickBot="1">
      <c r="A50" s="14"/>
      <c r="B50" s="66"/>
      <c r="C50" s="67"/>
      <c r="D50" s="6"/>
      <c r="E50" s="6"/>
      <c r="F50" s="6"/>
      <c r="G50" s="6"/>
      <c r="H50" s="6"/>
    </row>
    <row r="51" spans="1:8" ht="18.75" customHeight="1" thickBot="1">
      <c r="A51" s="11" t="s">
        <v>111</v>
      </c>
      <c r="B51" s="25"/>
      <c r="C51" s="7"/>
      <c r="D51" s="6"/>
      <c r="E51" s="6"/>
      <c r="F51" s="6"/>
      <c r="G51" s="6"/>
      <c r="H51" s="6"/>
    </row>
    <row r="52" spans="1:8" ht="18.75" customHeight="1">
      <c r="A52" s="14" t="s">
        <v>112</v>
      </c>
      <c r="B52" s="34" t="str">
        <f>_xlfn.LET(_xlpm.inp,$B$51,_xlpm.nInp,_xlfn.LET(_xlpm.raw,UPPER(TRIM($B$51)),_xlpm.clean,SUBSTITUTE(SUBSTITUTE(SUBSTITUTE(SUBSTITUTE(SUBSTITUTE(_xlpm.raw,"，",","),"、",","),"；",","),"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 s="19"/>
      <c r="D52" s="6"/>
      <c r="E52" s="6"/>
      <c r="F52" s="6"/>
      <c r="G52" s="6"/>
      <c r="H52" s="6"/>
    </row>
    <row r="53" spans="1:8" ht="18.75" customHeight="1">
      <c r="A53" s="14" t="s">
        <v>113</v>
      </c>
      <c r="B53" s="35" t="str">
        <f>_xlfn.LET(_xlpm.inp,$B$51,_xlpm.nStd,_xlfn.LET(_xlpm.raw,UPPER(TRIM($G$43)),_xlpm.clean,SUBSTITUTE(SUBSTITUTE(SUBSTITUTE(SUBSTITUTE(SUBSTITUTE(_xlpm.raw,"，",","),"、",","),"；",","),"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 s="18"/>
      <c r="D53" s="6"/>
      <c r="E53" s="6"/>
      <c r="F53" s="6"/>
      <c r="G53" s="6"/>
      <c r="H53" s="6"/>
    </row>
    <row r="54" spans="1:8" ht="18.75" customHeight="1">
      <c r="A54" s="37" t="s">
        <v>114</v>
      </c>
      <c r="B54" s="52" t="str">
        <f>_xlfn.LET(_xlpm.inp,$B$51,_xlpm.p,$H$43,IF(OR(LEN(TRIM(_xlpm.inp))=0,LEN(TRIM(_xlpm.p))=0,_xlpm.p=0),"",_xlpm.p))</f>
        <v/>
      </c>
      <c r="C54" s="52"/>
      <c r="D54" s="6"/>
      <c r="E54" s="6"/>
      <c r="F54" s="6"/>
      <c r="G54" s="6"/>
      <c r="H54" s="6"/>
    </row>
    <row r="55" spans="1:8" ht="18.75" customHeight="1" thickBot="1">
      <c r="A55" s="15"/>
      <c r="B55" s="54"/>
      <c r="C55" s="55"/>
      <c r="D55" s="6"/>
      <c r="E55" s="6"/>
      <c r="F55" s="6"/>
      <c r="G55" s="6"/>
      <c r="H55" s="6"/>
    </row>
    <row r="56" spans="1:8" ht="58.5" customHeight="1" thickTop="1" thickBot="1">
      <c r="A56" s="8" t="s">
        <v>6137</v>
      </c>
      <c r="B56" s="56" t="s">
        <v>6487</v>
      </c>
      <c r="C56" s="57"/>
      <c r="D56" s="6"/>
      <c r="E56" s="6"/>
      <c r="F56" s="6">
        <v>905</v>
      </c>
      <c r="G56" s="6" t="s">
        <v>18</v>
      </c>
      <c r="H56" s="6" t="s">
        <v>8054</v>
      </c>
    </row>
    <row r="57" spans="1:8" ht="18.75" customHeight="1">
      <c r="A57" s="9"/>
      <c r="B57" s="74"/>
      <c r="C57" s="75"/>
      <c r="D57" s="6"/>
      <c r="E57" s="6"/>
      <c r="F57" s="6"/>
      <c r="G57" s="6"/>
      <c r="H57" s="6"/>
    </row>
    <row r="58" spans="1:8" ht="18.75" customHeight="1">
      <c r="A58" s="10" t="s">
        <v>107</v>
      </c>
      <c r="B58" s="64" t="s">
        <v>6488</v>
      </c>
      <c r="C58" s="65"/>
      <c r="D58" s="6"/>
      <c r="E58" s="6"/>
      <c r="F58" s="6"/>
      <c r="G58" s="6"/>
      <c r="H58" s="6"/>
    </row>
    <row r="59" spans="1:8" ht="18.75" customHeight="1">
      <c r="A59" s="10" t="s">
        <v>108</v>
      </c>
      <c r="B59" s="64" t="s">
        <v>6489</v>
      </c>
      <c r="C59" s="65"/>
      <c r="D59" s="6"/>
      <c r="E59" s="6"/>
      <c r="F59" s="6"/>
      <c r="G59" s="6"/>
      <c r="H59" s="6"/>
    </row>
    <row r="60" spans="1:8" ht="18.75" customHeight="1">
      <c r="A60" s="10" t="s">
        <v>109</v>
      </c>
      <c r="B60" s="64" t="s">
        <v>6490</v>
      </c>
      <c r="C60" s="65"/>
      <c r="D60" s="6"/>
      <c r="E60" s="6"/>
      <c r="F60" s="6"/>
      <c r="G60" s="6"/>
      <c r="H60" s="6"/>
    </row>
    <row r="61" spans="1:8" ht="18.75" customHeight="1">
      <c r="A61" s="10" t="s">
        <v>110</v>
      </c>
      <c r="B61" s="64" t="s">
        <v>6491</v>
      </c>
      <c r="C61" s="65"/>
      <c r="D61" s="6"/>
      <c r="E61" s="6"/>
      <c r="F61" s="6"/>
      <c r="G61" s="6"/>
      <c r="H61" s="6"/>
    </row>
    <row r="62" spans="1:8" ht="18.75" customHeight="1">
      <c r="A62" s="10"/>
      <c r="B62" s="62"/>
      <c r="C62" s="63"/>
      <c r="D62" s="6"/>
      <c r="E62" s="6"/>
      <c r="F62" s="6"/>
      <c r="G62" s="6"/>
      <c r="H62" s="6"/>
    </row>
    <row r="63" spans="1:8" ht="18.75" customHeight="1" thickBot="1">
      <c r="A63" s="10"/>
      <c r="B63" s="66"/>
      <c r="C63" s="67"/>
      <c r="D63" s="6"/>
      <c r="E63" s="6"/>
      <c r="F63" s="6"/>
      <c r="G63" s="6"/>
      <c r="H63" s="6"/>
    </row>
    <row r="64" spans="1:8" ht="18.75" customHeight="1" thickBot="1">
      <c r="A64" s="11" t="s">
        <v>111</v>
      </c>
      <c r="B64" s="25"/>
      <c r="C64" s="7"/>
      <c r="D64" s="6"/>
      <c r="E64" s="6"/>
      <c r="F64" s="6"/>
      <c r="G64" s="6"/>
      <c r="H64" s="6"/>
    </row>
    <row r="65" spans="1:8" ht="18.75" customHeight="1">
      <c r="A65" s="10" t="s">
        <v>112</v>
      </c>
      <c r="B65" s="34" t="str">
        <f>_xlfn.LET(_xlpm.inp,$B$64,_xlpm.nInp,_xlfn.LET(_xlpm.raw,UPPER(TRIM($B$64)),_xlpm.clean,SUBSTITUTE(SUBSTITUTE(SUBSTITUTE(SUBSTITUTE(SUBSTITUTE(_xlpm.raw,"，",","),"、",","),"；",","),"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 s="19"/>
      <c r="D65" s="6"/>
      <c r="E65" s="6"/>
      <c r="F65" s="6"/>
      <c r="G65" s="6"/>
      <c r="H65" s="6"/>
    </row>
    <row r="66" spans="1:8" ht="18.75" customHeight="1">
      <c r="A66" s="10" t="s">
        <v>113</v>
      </c>
      <c r="B66" s="35" t="str">
        <f>_xlfn.LET(_xlpm.inp,$B$64,_xlpm.nStd,_xlfn.LET(_xlpm.raw,UPPER(TRIM($G$56)),_xlpm.clean,SUBSTITUTE(SUBSTITUTE(SUBSTITUTE(SUBSTITUTE(SUBSTITUTE(_xlpm.raw,"，",","),"、",","),"；",","),"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 s="18"/>
      <c r="D66" s="6"/>
      <c r="E66" s="6"/>
      <c r="F66" s="6"/>
      <c r="G66" s="6"/>
      <c r="H66" s="6"/>
    </row>
    <row r="67" spans="1:8" ht="18.75" customHeight="1">
      <c r="A67" s="37" t="s">
        <v>114</v>
      </c>
      <c r="B67" s="52" t="str">
        <f>_xlfn.LET(_xlpm.inp,$B$64,_xlpm.p,$H$56,IF(OR(LEN(TRIM(_xlpm.inp))=0,LEN(TRIM(_xlpm.p))=0,_xlpm.p=0),"",_xlpm.p))</f>
        <v/>
      </c>
      <c r="C67" s="63"/>
      <c r="D67" s="6"/>
      <c r="E67" s="6"/>
      <c r="F67" s="6"/>
      <c r="G67" s="6"/>
      <c r="H67" s="6"/>
    </row>
    <row r="68" spans="1:8" ht="18.75" customHeight="1" thickBot="1">
      <c r="A68" s="12"/>
      <c r="B68" s="54"/>
      <c r="C68" s="55"/>
      <c r="D68" s="6"/>
      <c r="E68" s="6"/>
      <c r="F68" s="6"/>
      <c r="G68" s="6"/>
      <c r="H68" s="6"/>
    </row>
    <row r="69" spans="1:8" ht="58.5" customHeight="1" thickTop="1" thickBot="1">
      <c r="A69" s="8" t="s">
        <v>6138</v>
      </c>
      <c r="B69" s="56" t="s">
        <v>6492</v>
      </c>
      <c r="C69" s="57"/>
      <c r="D69" s="6"/>
      <c r="E69" s="6"/>
      <c r="F69" s="6">
        <v>906</v>
      </c>
      <c r="G69" s="6" t="s">
        <v>27</v>
      </c>
      <c r="H69" s="6"/>
    </row>
    <row r="70" spans="1:8" ht="18.75" customHeight="1">
      <c r="A70" s="13"/>
      <c r="B70" s="58"/>
      <c r="C70" s="59"/>
      <c r="D70" s="6"/>
      <c r="E70" s="6"/>
      <c r="F70" s="6"/>
      <c r="G70" s="6"/>
      <c r="H70" s="6"/>
    </row>
    <row r="71" spans="1:8" ht="18.75" customHeight="1">
      <c r="A71" s="14" t="s">
        <v>107</v>
      </c>
      <c r="B71" s="60" t="s">
        <v>6493</v>
      </c>
      <c r="C71" s="61"/>
      <c r="D71" s="6"/>
      <c r="E71" s="6"/>
      <c r="F71" s="6"/>
      <c r="G71" s="6"/>
      <c r="H71" s="6"/>
    </row>
    <row r="72" spans="1:8" ht="18.75" customHeight="1">
      <c r="A72" s="14" t="s">
        <v>108</v>
      </c>
      <c r="B72" s="60" t="s">
        <v>6494</v>
      </c>
      <c r="C72" s="61"/>
      <c r="D72" s="6"/>
      <c r="E72" s="6"/>
      <c r="F72" s="6"/>
      <c r="G72" s="6"/>
      <c r="H72" s="6"/>
    </row>
    <row r="73" spans="1:8" ht="18.75" customHeight="1">
      <c r="A73" s="14" t="s">
        <v>109</v>
      </c>
      <c r="B73" s="60" t="s">
        <v>6495</v>
      </c>
      <c r="C73" s="61"/>
      <c r="D73" s="6"/>
      <c r="E73" s="6"/>
      <c r="F73" s="6"/>
      <c r="G73" s="6"/>
      <c r="H73" s="6"/>
    </row>
    <row r="74" spans="1:8" ht="18.75" customHeight="1">
      <c r="A74" s="14" t="s">
        <v>110</v>
      </c>
      <c r="B74" s="60" t="s">
        <v>6496</v>
      </c>
      <c r="C74" s="61"/>
      <c r="D74" s="6"/>
      <c r="E74" s="6"/>
      <c r="F74" s="6"/>
      <c r="G74" s="6"/>
      <c r="H74" s="6"/>
    </row>
    <row r="75" spans="1:8" ht="18.75" customHeight="1">
      <c r="A75" s="14"/>
      <c r="B75" s="62"/>
      <c r="C75" s="63"/>
      <c r="D75" s="6"/>
      <c r="E75" s="6"/>
      <c r="F75" s="6"/>
      <c r="G75" s="6"/>
      <c r="H75" s="6"/>
    </row>
    <row r="76" spans="1:8" ht="18.75" customHeight="1" thickBot="1">
      <c r="A76" s="14"/>
      <c r="B76" s="66"/>
      <c r="C76" s="67"/>
      <c r="D76" s="6"/>
      <c r="E76" s="6"/>
      <c r="F76" s="6"/>
      <c r="G76" s="6"/>
      <c r="H76" s="6"/>
    </row>
    <row r="77" spans="1:8" ht="18.75" customHeight="1" thickBot="1">
      <c r="A77" s="11" t="s">
        <v>111</v>
      </c>
      <c r="B77" s="25"/>
      <c r="C77" s="7"/>
      <c r="D77" s="6"/>
      <c r="E77" s="6"/>
      <c r="F77" s="6"/>
      <c r="G77" s="6"/>
      <c r="H77" s="6"/>
    </row>
    <row r="78" spans="1:8" ht="18.75" customHeight="1">
      <c r="A78" s="14" t="s">
        <v>112</v>
      </c>
      <c r="B78" s="34" t="str">
        <f>_xlfn.LET(_xlpm.inp,$B$77,_xlpm.nInp,_xlfn.LET(_xlpm.raw,UPPER(TRIM($B$77)),_xlpm.clean,SUBSTITUTE(SUBSTITUTE(SUBSTITUTE(SUBSTITUTE(SUBSTITUTE(_xlpm.raw,"，",","),"、",","),"；",","),"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 s="19"/>
      <c r="D78" s="6"/>
      <c r="E78" s="6"/>
      <c r="F78" s="6"/>
      <c r="G78" s="6"/>
      <c r="H78" s="6"/>
    </row>
    <row r="79" spans="1:8" ht="18.75" customHeight="1">
      <c r="A79" s="14" t="s">
        <v>113</v>
      </c>
      <c r="B79" s="35" t="str">
        <f>_xlfn.LET(_xlpm.inp,$B$77,_xlpm.nStd,_xlfn.LET(_xlpm.raw,UPPER(TRIM($G$69)),_xlpm.clean,SUBSTITUTE(SUBSTITUTE(SUBSTITUTE(SUBSTITUTE(SUBSTITUTE(_xlpm.raw,"，",","),"、",","),"；",","),"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 s="18"/>
      <c r="D79" s="6"/>
      <c r="E79" s="6"/>
      <c r="F79" s="6"/>
      <c r="G79" s="6"/>
      <c r="H79" s="6"/>
    </row>
    <row r="80" spans="1:8" ht="18.75" customHeight="1">
      <c r="A80" s="37" t="s">
        <v>114</v>
      </c>
      <c r="B80" s="52" t="str">
        <f>_xlfn.LET(_xlpm.inp,$B$77,_xlpm.p,$H$69,IF(OR(LEN(TRIM(_xlpm.inp))=0,LEN(TRIM(_xlpm.p))=0,_xlpm.p=0),"",_xlpm.p))</f>
        <v/>
      </c>
      <c r="C80" s="63"/>
      <c r="D80" s="6"/>
      <c r="E80" s="6"/>
      <c r="F80" s="6"/>
      <c r="G80" s="6"/>
      <c r="H80" s="6"/>
    </row>
    <row r="81" spans="1:8" ht="18.75" customHeight="1" thickBot="1">
      <c r="A81" s="15"/>
      <c r="B81" s="54"/>
      <c r="C81" s="55"/>
      <c r="D81" s="6"/>
      <c r="E81" s="6"/>
      <c r="F81" s="6"/>
      <c r="G81" s="6"/>
      <c r="H81" s="6"/>
    </row>
    <row r="82" spans="1:8" ht="58.5" customHeight="1" thickTop="1" thickBot="1">
      <c r="A82" s="8" t="s">
        <v>6139</v>
      </c>
      <c r="B82" s="56" t="s">
        <v>6497</v>
      </c>
      <c r="C82" s="57"/>
      <c r="D82" s="6"/>
      <c r="E82" s="6"/>
      <c r="F82" s="6">
        <v>907</v>
      </c>
      <c r="G82" s="6" t="s">
        <v>18</v>
      </c>
      <c r="H82" s="6" t="s">
        <v>8055</v>
      </c>
    </row>
    <row r="83" spans="1:8" ht="18.75" customHeight="1">
      <c r="A83" s="9"/>
      <c r="B83" s="74"/>
      <c r="C83" s="75"/>
      <c r="D83" s="6"/>
      <c r="E83" s="6"/>
      <c r="F83" s="6"/>
      <c r="G83" s="6"/>
      <c r="H83" s="6"/>
    </row>
    <row r="84" spans="1:8" ht="18.75" customHeight="1">
      <c r="A84" s="10" t="s">
        <v>107</v>
      </c>
      <c r="B84" s="64" t="s">
        <v>6498</v>
      </c>
      <c r="C84" s="65"/>
      <c r="D84" s="6"/>
      <c r="E84" s="6"/>
      <c r="F84" s="6"/>
      <c r="G84" s="6"/>
      <c r="H84" s="6"/>
    </row>
    <row r="85" spans="1:8" ht="18.75" customHeight="1">
      <c r="A85" s="10" t="s">
        <v>108</v>
      </c>
      <c r="B85" s="64" t="s">
        <v>6499</v>
      </c>
      <c r="C85" s="65"/>
      <c r="D85" s="6"/>
      <c r="E85" s="6"/>
      <c r="F85" s="6"/>
      <c r="G85" s="6"/>
      <c r="H85" s="6"/>
    </row>
    <row r="86" spans="1:8" ht="18.75" customHeight="1">
      <c r="A86" s="10" t="s">
        <v>109</v>
      </c>
      <c r="B86" s="64" t="s">
        <v>6500</v>
      </c>
      <c r="C86" s="65"/>
      <c r="D86" s="6"/>
      <c r="E86" s="6"/>
      <c r="F86" s="6"/>
      <c r="G86" s="6"/>
      <c r="H86" s="6"/>
    </row>
    <row r="87" spans="1:8" ht="18.75" customHeight="1">
      <c r="A87" s="10" t="s">
        <v>110</v>
      </c>
      <c r="B87" s="64" t="s">
        <v>6501</v>
      </c>
      <c r="C87" s="65"/>
      <c r="D87" s="6"/>
      <c r="E87" s="6"/>
      <c r="F87" s="6"/>
      <c r="G87" s="6"/>
      <c r="H87" s="6"/>
    </row>
    <row r="88" spans="1:8" ht="18.75" customHeight="1">
      <c r="A88" s="10"/>
      <c r="B88" s="62"/>
      <c r="C88" s="63"/>
      <c r="D88" s="6"/>
      <c r="E88" s="6"/>
      <c r="F88" s="6"/>
      <c r="G88" s="6"/>
      <c r="H88" s="6"/>
    </row>
    <row r="89" spans="1:8" ht="18.75" customHeight="1" thickBot="1">
      <c r="A89" s="10"/>
      <c r="B89" s="66"/>
      <c r="C89" s="67"/>
      <c r="D89" s="6"/>
      <c r="E89" s="6"/>
      <c r="F89" s="6"/>
      <c r="G89" s="6"/>
      <c r="H89" s="6"/>
    </row>
    <row r="90" spans="1:8" ht="18.75" customHeight="1" thickBot="1">
      <c r="A90" s="11" t="s">
        <v>111</v>
      </c>
      <c r="B90" s="25"/>
      <c r="C90" s="7"/>
      <c r="D90" s="6"/>
      <c r="E90" s="6"/>
      <c r="F90" s="6"/>
      <c r="G90" s="6"/>
      <c r="H90" s="6"/>
    </row>
    <row r="91" spans="1:8" ht="18.75" customHeight="1">
      <c r="A91" s="10" t="s">
        <v>112</v>
      </c>
      <c r="B91" s="34" t="str">
        <f>_xlfn.LET(_xlpm.inp,$B$90,_xlpm.nInp,_xlfn.LET(_xlpm.raw,UPPER(TRIM($B$90)),_xlpm.clean,SUBSTITUTE(SUBSTITUTE(SUBSTITUTE(SUBSTITUTE(SUBSTITUTE(_xlpm.raw,"，",","),"、",","),"；",","),"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 s="19"/>
      <c r="D91" s="6"/>
      <c r="E91" s="6"/>
      <c r="F91" s="6"/>
      <c r="G91" s="6"/>
      <c r="H91" s="6"/>
    </row>
    <row r="92" spans="1:8" ht="18.75" customHeight="1">
      <c r="A92" s="10" t="s">
        <v>113</v>
      </c>
      <c r="B92" s="35" t="str">
        <f>_xlfn.LET(_xlpm.inp,$B$90,_xlpm.nStd,_xlfn.LET(_xlpm.raw,UPPER(TRIM($G$82)),_xlpm.clean,SUBSTITUTE(SUBSTITUTE(SUBSTITUTE(SUBSTITUTE(SUBSTITUTE(_xlpm.raw,"，",","),"、",","),"；",","),"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 s="18"/>
      <c r="D92" s="6"/>
      <c r="E92" s="6"/>
      <c r="F92" s="6"/>
      <c r="G92" s="6"/>
      <c r="H92" s="6"/>
    </row>
    <row r="93" spans="1:8" ht="18.75" customHeight="1">
      <c r="A93" s="37" t="s">
        <v>114</v>
      </c>
      <c r="B93" s="52" t="str">
        <f>_xlfn.LET(_xlpm.inp,$B$90,_xlpm.p,$H$82,IF(OR(LEN(TRIM(_xlpm.inp))=0,LEN(TRIM(_xlpm.p))=0,_xlpm.p=0),"",_xlpm.p))</f>
        <v/>
      </c>
      <c r="C93" s="63"/>
      <c r="D93" s="6"/>
      <c r="E93" s="6"/>
      <c r="F93" s="6"/>
      <c r="G93" s="6"/>
      <c r="H93" s="6"/>
    </row>
    <row r="94" spans="1:8" ht="18.75" customHeight="1" thickBot="1">
      <c r="A94" s="12"/>
      <c r="B94" s="54"/>
      <c r="C94" s="55"/>
      <c r="D94" s="6"/>
      <c r="E94" s="6"/>
      <c r="F94" s="6"/>
      <c r="G94" s="6"/>
      <c r="H94" s="6"/>
    </row>
    <row r="95" spans="1:8" ht="58.5" customHeight="1" thickTop="1" thickBot="1">
      <c r="A95" s="8" t="s">
        <v>6140</v>
      </c>
      <c r="B95" s="56" t="s">
        <v>6502</v>
      </c>
      <c r="C95" s="57"/>
      <c r="D95" s="6"/>
      <c r="E95" s="6"/>
      <c r="F95" s="6">
        <v>908</v>
      </c>
      <c r="G95" s="6" t="s">
        <v>18</v>
      </c>
      <c r="H95" s="6" t="s">
        <v>8056</v>
      </c>
    </row>
    <row r="96" spans="1:8" ht="18.75" customHeight="1">
      <c r="A96" s="13"/>
      <c r="B96" s="58"/>
      <c r="C96" s="59"/>
      <c r="D96" s="6"/>
      <c r="E96" s="6"/>
      <c r="F96" s="6"/>
      <c r="G96" s="6"/>
      <c r="H96" s="6"/>
    </row>
    <row r="97" spans="1:8" ht="18.75" customHeight="1">
      <c r="A97" s="14" t="s">
        <v>107</v>
      </c>
      <c r="B97" s="60" t="s">
        <v>6503</v>
      </c>
      <c r="C97" s="61"/>
      <c r="D97" s="6"/>
      <c r="E97" s="6"/>
      <c r="F97" s="6"/>
      <c r="G97" s="6"/>
      <c r="H97" s="6"/>
    </row>
    <row r="98" spans="1:8" ht="18.75" customHeight="1">
      <c r="A98" s="14" t="s">
        <v>108</v>
      </c>
      <c r="B98" s="60" t="s">
        <v>6504</v>
      </c>
      <c r="C98" s="61"/>
      <c r="D98" s="6"/>
      <c r="E98" s="6"/>
      <c r="F98" s="6"/>
      <c r="G98" s="6"/>
      <c r="H98" s="6"/>
    </row>
    <row r="99" spans="1:8" ht="18.75" customHeight="1">
      <c r="A99" s="14" t="s">
        <v>109</v>
      </c>
      <c r="B99" s="60" t="s">
        <v>6505</v>
      </c>
      <c r="C99" s="61"/>
      <c r="D99" s="6"/>
      <c r="E99" s="6"/>
      <c r="F99" s="6"/>
      <c r="G99" s="6"/>
      <c r="H99" s="6"/>
    </row>
    <row r="100" spans="1:8" ht="18.75" customHeight="1">
      <c r="A100" s="14" t="s">
        <v>110</v>
      </c>
      <c r="B100" s="60" t="s">
        <v>6506</v>
      </c>
      <c r="C100" s="61"/>
      <c r="D100" s="6"/>
      <c r="E100" s="6"/>
      <c r="F100" s="6"/>
      <c r="G100" s="6"/>
      <c r="H100" s="6"/>
    </row>
    <row r="101" spans="1:8" ht="18.75" customHeight="1">
      <c r="A101" s="14"/>
      <c r="B101" s="62"/>
      <c r="C101" s="63"/>
      <c r="D101" s="6"/>
      <c r="E101" s="6"/>
      <c r="F101" s="6"/>
      <c r="G101" s="6"/>
      <c r="H101" s="6"/>
    </row>
    <row r="102" spans="1:8" ht="18.75" customHeight="1" thickBot="1">
      <c r="A102" s="14"/>
      <c r="B102" s="66"/>
      <c r="C102" s="67"/>
      <c r="D102" s="6"/>
      <c r="E102" s="6"/>
      <c r="F102" s="6"/>
      <c r="G102" s="6"/>
      <c r="H102" s="6"/>
    </row>
    <row r="103" spans="1:8" ht="18.75" customHeight="1" thickBot="1">
      <c r="A103" s="11" t="s">
        <v>111</v>
      </c>
      <c r="B103" s="25"/>
      <c r="C103" s="7"/>
      <c r="D103" s="6"/>
      <c r="E103" s="6"/>
      <c r="F103" s="6"/>
      <c r="G103" s="6"/>
      <c r="H103" s="6"/>
    </row>
    <row r="104" spans="1:8" ht="18.75" customHeight="1">
      <c r="A104" s="14" t="s">
        <v>112</v>
      </c>
      <c r="B104" s="34" t="str">
        <f>_xlfn.LET(_xlpm.inp,$B$103,_xlpm.nInp,_xlfn.LET(_xlpm.raw,UPPER(TRIM($B$103)),_xlpm.clean,SUBSTITUTE(SUBSTITUTE(SUBSTITUTE(SUBSTITUTE(SUBSTITUTE(_xlpm.raw,"，",","),"、",","),"；",","),"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 s="19"/>
      <c r="D104" s="6"/>
      <c r="E104" s="6"/>
      <c r="F104" s="6"/>
      <c r="G104" s="6"/>
      <c r="H104" s="6"/>
    </row>
    <row r="105" spans="1:8" ht="18.75" customHeight="1">
      <c r="A105" s="14" t="s">
        <v>113</v>
      </c>
      <c r="B105" s="35" t="str">
        <f>_xlfn.LET(_xlpm.inp,$B$103,_xlpm.nStd,_xlfn.LET(_xlpm.raw,UPPER(TRIM($G$95)),_xlpm.clean,SUBSTITUTE(SUBSTITUTE(SUBSTITUTE(SUBSTITUTE(SUBSTITUTE(_xlpm.raw,"，",","),"、",","),"；",","),"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 s="18"/>
      <c r="D105" s="6"/>
      <c r="E105" s="6"/>
      <c r="F105" s="6"/>
      <c r="G105" s="6"/>
      <c r="H105" s="6"/>
    </row>
    <row r="106" spans="1:8" ht="18.75" customHeight="1">
      <c r="A106" s="37" t="s">
        <v>114</v>
      </c>
      <c r="B106" s="52" t="str">
        <f>_xlfn.LET(_xlpm.inp,$B$103,_xlpm.p,$H$95,IF(OR(LEN(TRIM(_xlpm.inp))=0,LEN(TRIM(_xlpm.p))=0,_xlpm.p=0),"",_xlpm.p))</f>
        <v/>
      </c>
      <c r="C106" s="63"/>
      <c r="D106" s="6"/>
      <c r="E106" s="6"/>
      <c r="F106" s="6"/>
      <c r="G106" s="6"/>
      <c r="H106" s="6"/>
    </row>
    <row r="107" spans="1:8" ht="18.75" customHeight="1" thickBot="1">
      <c r="A107" s="15"/>
      <c r="B107" s="54"/>
      <c r="C107" s="55"/>
      <c r="D107" s="6"/>
      <c r="E107" s="6"/>
      <c r="F107" s="6"/>
      <c r="G107" s="6"/>
      <c r="H107" s="6"/>
    </row>
    <row r="108" spans="1:8" ht="58.5" customHeight="1" thickTop="1" thickBot="1">
      <c r="A108" s="8" t="s">
        <v>6141</v>
      </c>
      <c r="B108" s="56" t="s">
        <v>6507</v>
      </c>
      <c r="C108" s="57"/>
      <c r="D108" s="6"/>
      <c r="E108" s="6"/>
      <c r="F108" s="6">
        <v>909</v>
      </c>
      <c r="G108" s="6" t="s">
        <v>28</v>
      </c>
      <c r="H108" s="6" t="s">
        <v>8057</v>
      </c>
    </row>
    <row r="109" spans="1:8" ht="18.75" customHeight="1">
      <c r="A109" s="9"/>
      <c r="B109" s="74"/>
      <c r="C109" s="75"/>
      <c r="D109" s="6"/>
      <c r="E109" s="6"/>
      <c r="F109" s="6"/>
      <c r="G109" s="6"/>
      <c r="H109" s="6"/>
    </row>
    <row r="110" spans="1:8" ht="18.75" customHeight="1">
      <c r="A110" s="10" t="s">
        <v>107</v>
      </c>
      <c r="B110" s="64" t="s">
        <v>6508</v>
      </c>
      <c r="C110" s="65"/>
      <c r="D110" s="6"/>
      <c r="E110" s="6"/>
      <c r="F110" s="6"/>
      <c r="G110" s="6"/>
      <c r="H110" s="6"/>
    </row>
    <row r="111" spans="1:8" ht="18.75" customHeight="1">
      <c r="A111" s="10" t="s">
        <v>108</v>
      </c>
      <c r="B111" s="64" t="s">
        <v>6509</v>
      </c>
      <c r="C111" s="65"/>
      <c r="D111" s="6"/>
      <c r="E111" s="6"/>
      <c r="F111" s="6"/>
      <c r="G111" s="6"/>
      <c r="H111" s="6"/>
    </row>
    <row r="112" spans="1:8" ht="18.75" customHeight="1">
      <c r="A112" s="10" t="s">
        <v>109</v>
      </c>
      <c r="B112" s="64" t="s">
        <v>6510</v>
      </c>
      <c r="C112" s="65"/>
      <c r="D112" s="6"/>
      <c r="E112" s="6"/>
      <c r="F112" s="6"/>
      <c r="G112" s="6"/>
      <c r="H112" s="6"/>
    </row>
    <row r="113" spans="1:8" ht="18.75" customHeight="1">
      <c r="A113" s="10" t="s">
        <v>110</v>
      </c>
      <c r="B113" s="64" t="s">
        <v>6511</v>
      </c>
      <c r="C113" s="65"/>
      <c r="D113" s="6"/>
      <c r="E113" s="6"/>
      <c r="F113" s="6"/>
      <c r="G113" s="6"/>
      <c r="H113" s="6"/>
    </row>
    <row r="114" spans="1:8" ht="18.75" customHeight="1">
      <c r="A114" s="10"/>
      <c r="B114" s="62"/>
      <c r="C114" s="63"/>
      <c r="D114" s="6"/>
      <c r="E114" s="6"/>
      <c r="F114" s="6"/>
      <c r="G114" s="6"/>
      <c r="H114" s="6"/>
    </row>
    <row r="115" spans="1:8" ht="18.75" customHeight="1" thickBot="1">
      <c r="A115" s="10"/>
      <c r="B115" s="66"/>
      <c r="C115" s="67"/>
      <c r="D115" s="6"/>
      <c r="E115" s="6"/>
      <c r="F115" s="6"/>
      <c r="G115" s="6"/>
      <c r="H115" s="6"/>
    </row>
    <row r="116" spans="1:8" ht="18.75" customHeight="1" thickBot="1">
      <c r="A116" s="11" t="s">
        <v>111</v>
      </c>
      <c r="B116" s="25"/>
      <c r="C116" s="7"/>
      <c r="D116" s="6"/>
      <c r="E116" s="6"/>
      <c r="F116" s="6"/>
      <c r="G116" s="6"/>
      <c r="H116" s="6"/>
    </row>
    <row r="117" spans="1:8" ht="18.75" customHeight="1">
      <c r="A117" s="10" t="s">
        <v>112</v>
      </c>
      <c r="B117" s="34" t="str">
        <f>_xlfn.LET(_xlpm.inp,$B$116,_xlpm.nInp,_xlfn.LET(_xlpm.raw,UPPER(TRIM($B$116)),_xlpm.clean,SUBSTITUTE(SUBSTITUTE(SUBSTITUTE(SUBSTITUTE(SUBSTITUTE(_xlpm.raw,"，",","),"、",","),"；",","),"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 s="19"/>
      <c r="D117" s="6"/>
      <c r="E117" s="6"/>
      <c r="F117" s="6"/>
      <c r="G117" s="6"/>
      <c r="H117" s="6"/>
    </row>
    <row r="118" spans="1:8" ht="18.75" customHeight="1">
      <c r="A118" s="10" t="s">
        <v>113</v>
      </c>
      <c r="B118" s="35" t="str">
        <f>_xlfn.LET(_xlpm.inp,$B$116,_xlpm.nStd,_xlfn.LET(_xlpm.raw,UPPER(TRIM($G$108)),_xlpm.clean,SUBSTITUTE(SUBSTITUTE(SUBSTITUTE(SUBSTITUTE(SUBSTITUTE(_xlpm.raw,"，",","),"、",","),"；",","),"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 s="18"/>
      <c r="D118" s="6"/>
      <c r="E118" s="6"/>
      <c r="F118" s="6"/>
      <c r="G118" s="6"/>
      <c r="H118" s="6"/>
    </row>
    <row r="119" spans="1:8" ht="18.75" customHeight="1">
      <c r="A119" s="37" t="s">
        <v>114</v>
      </c>
      <c r="B119" s="52" t="str">
        <f>_xlfn.LET(_xlpm.inp,$B$116,_xlpm.p,$H$108,IF(OR(LEN(TRIM(_xlpm.inp))=0,LEN(TRIM(_xlpm.p))=0,_xlpm.p=0),"",_xlpm.p))</f>
        <v/>
      </c>
      <c r="C119" s="63"/>
      <c r="D119" s="6"/>
      <c r="E119" s="6"/>
      <c r="F119" s="6"/>
      <c r="G119" s="6"/>
      <c r="H119" s="6"/>
    </row>
    <row r="120" spans="1:8" ht="18.75" customHeight="1" thickBot="1">
      <c r="A120" s="12"/>
      <c r="B120" s="54"/>
      <c r="C120" s="55"/>
      <c r="D120" s="6"/>
      <c r="E120" s="6"/>
      <c r="F120" s="6"/>
      <c r="G120" s="6"/>
      <c r="H120" s="6"/>
    </row>
    <row r="121" spans="1:8" ht="58.5" customHeight="1" thickTop="1" thickBot="1">
      <c r="A121" s="8" t="s">
        <v>6142</v>
      </c>
      <c r="B121" s="56" t="s">
        <v>6512</v>
      </c>
      <c r="C121" s="57"/>
      <c r="D121" s="6"/>
      <c r="E121" s="6"/>
      <c r="F121" s="6">
        <v>910</v>
      </c>
      <c r="G121" s="6" t="s">
        <v>28</v>
      </c>
      <c r="H121" s="6" t="s">
        <v>8058</v>
      </c>
    </row>
    <row r="122" spans="1:8" ht="18.75" customHeight="1">
      <c r="A122" s="13"/>
      <c r="B122" s="58"/>
      <c r="C122" s="59"/>
      <c r="D122" s="6"/>
      <c r="E122" s="6"/>
      <c r="F122" s="6"/>
      <c r="G122" s="6"/>
      <c r="H122" s="6"/>
    </row>
    <row r="123" spans="1:8" ht="18.75" customHeight="1">
      <c r="A123" s="14" t="s">
        <v>107</v>
      </c>
      <c r="B123" s="60" t="s">
        <v>6513</v>
      </c>
      <c r="C123" s="61"/>
      <c r="D123" s="6"/>
      <c r="E123" s="6"/>
      <c r="F123" s="6"/>
      <c r="G123" s="6"/>
      <c r="H123" s="6"/>
    </row>
    <row r="124" spans="1:8" ht="18.75" customHeight="1">
      <c r="A124" s="14" t="s">
        <v>108</v>
      </c>
      <c r="B124" s="60" t="s">
        <v>6514</v>
      </c>
      <c r="C124" s="61"/>
      <c r="D124" s="6"/>
      <c r="E124" s="6"/>
      <c r="F124" s="6"/>
      <c r="G124" s="6"/>
      <c r="H124" s="6"/>
    </row>
    <row r="125" spans="1:8" ht="18.75" customHeight="1">
      <c r="A125" s="14" t="s">
        <v>109</v>
      </c>
      <c r="B125" s="60" t="s">
        <v>6515</v>
      </c>
      <c r="C125" s="61"/>
      <c r="D125" s="6"/>
      <c r="E125" s="6"/>
      <c r="F125" s="6"/>
      <c r="G125" s="6"/>
      <c r="H125" s="6"/>
    </row>
    <row r="126" spans="1:8" ht="18.75" customHeight="1">
      <c r="A126" s="14" t="s">
        <v>110</v>
      </c>
      <c r="B126" s="60" t="s">
        <v>6516</v>
      </c>
      <c r="C126" s="61"/>
      <c r="D126" s="6"/>
      <c r="E126" s="6"/>
      <c r="F126" s="6"/>
      <c r="G126" s="6"/>
      <c r="H126" s="6"/>
    </row>
    <row r="127" spans="1:8" ht="18.75" customHeight="1">
      <c r="A127" s="14"/>
      <c r="B127" s="62"/>
      <c r="C127" s="63"/>
      <c r="D127" s="6"/>
      <c r="E127" s="6"/>
      <c r="F127" s="6"/>
      <c r="G127" s="6"/>
      <c r="H127" s="6"/>
    </row>
    <row r="128" spans="1:8" ht="18.75" customHeight="1" thickBot="1">
      <c r="A128" s="14"/>
      <c r="B128" s="66"/>
      <c r="C128" s="67"/>
      <c r="D128" s="6"/>
      <c r="E128" s="6"/>
      <c r="F128" s="6"/>
      <c r="G128" s="6"/>
      <c r="H128" s="6"/>
    </row>
    <row r="129" spans="1:8" ht="18.75" customHeight="1" thickBot="1">
      <c r="A129" s="11" t="s">
        <v>111</v>
      </c>
      <c r="B129" s="25"/>
      <c r="C129" s="7"/>
      <c r="D129" s="6"/>
      <c r="E129" s="6"/>
      <c r="F129" s="6"/>
      <c r="G129" s="6"/>
      <c r="H129" s="6"/>
    </row>
    <row r="130" spans="1:8" ht="18.75" customHeight="1">
      <c r="A130" s="14" t="s">
        <v>112</v>
      </c>
      <c r="B130" s="34" t="str">
        <f>_xlfn.LET(_xlpm.inp,$B$129,_xlpm.nInp,_xlfn.LET(_xlpm.raw,UPPER(TRIM($B$129)),_xlpm.clean,SUBSTITUTE(SUBSTITUTE(SUBSTITUTE(SUBSTITUTE(SUBSTITUTE(_xlpm.raw,"，",","),"、",","),"；",","),"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 s="19"/>
      <c r="D130" s="6"/>
      <c r="E130" s="6"/>
      <c r="F130" s="6"/>
      <c r="G130" s="6"/>
      <c r="H130" s="6"/>
    </row>
    <row r="131" spans="1:8" ht="18.75" customHeight="1">
      <c r="A131" s="14" t="s">
        <v>113</v>
      </c>
      <c r="B131" s="35" t="str">
        <f>_xlfn.LET(_xlpm.inp,$B$129,_xlpm.nStd,_xlfn.LET(_xlpm.raw,UPPER(TRIM($G$121)),_xlpm.clean,SUBSTITUTE(SUBSTITUTE(SUBSTITUTE(SUBSTITUTE(SUBSTITUTE(_xlpm.raw,"，",","),"、",","),"；",","),"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1" s="18"/>
      <c r="D131" s="6"/>
      <c r="E131" s="6"/>
      <c r="F131" s="6"/>
      <c r="G131" s="6"/>
      <c r="H131" s="6"/>
    </row>
    <row r="132" spans="1:8" ht="18.75" customHeight="1">
      <c r="A132" s="37" t="s">
        <v>114</v>
      </c>
      <c r="B132" s="52" t="str">
        <f>_xlfn.LET(_xlpm.inp,$B$129,_xlpm.p,$H$121,IF(OR(LEN(TRIM(_xlpm.inp))=0,LEN(TRIM(_xlpm.p))=0,_xlpm.p=0),"",_xlpm.p))</f>
        <v/>
      </c>
      <c r="C132" s="63"/>
      <c r="D132" s="6"/>
      <c r="E132" s="6"/>
      <c r="F132" s="6"/>
      <c r="G132" s="6"/>
      <c r="H132" s="6"/>
    </row>
    <row r="133" spans="1:8" ht="18.75" customHeight="1" thickBot="1">
      <c r="A133" s="15"/>
      <c r="B133" s="54"/>
      <c r="C133" s="55"/>
      <c r="D133" s="6"/>
      <c r="E133" s="6"/>
      <c r="F133" s="6"/>
      <c r="G133" s="6"/>
      <c r="H133" s="6"/>
    </row>
    <row r="134" spans="1:8" ht="58.5" customHeight="1" thickTop="1" thickBot="1">
      <c r="A134" s="8" t="s">
        <v>6143</v>
      </c>
      <c r="B134" s="56" t="s">
        <v>6517</v>
      </c>
      <c r="C134" s="57"/>
      <c r="D134" s="6"/>
      <c r="E134" s="6"/>
      <c r="F134" s="6">
        <v>911</v>
      </c>
      <c r="G134" s="6" t="s">
        <v>26</v>
      </c>
      <c r="H134" s="6" t="s">
        <v>8059</v>
      </c>
    </row>
    <row r="135" spans="1:8" ht="18.75" customHeight="1">
      <c r="A135" s="9"/>
      <c r="B135" s="74"/>
      <c r="C135" s="75"/>
      <c r="D135" s="6"/>
      <c r="E135" s="6"/>
      <c r="F135" s="6"/>
      <c r="G135" s="6"/>
      <c r="H135" s="6"/>
    </row>
    <row r="136" spans="1:8" ht="18.75" customHeight="1">
      <c r="A136" s="10" t="s">
        <v>107</v>
      </c>
      <c r="B136" s="64" t="s">
        <v>6518</v>
      </c>
      <c r="C136" s="65"/>
      <c r="D136" s="6"/>
      <c r="E136" s="6"/>
      <c r="F136" s="6"/>
      <c r="G136" s="6"/>
      <c r="H136" s="6"/>
    </row>
    <row r="137" spans="1:8" ht="18.75" customHeight="1">
      <c r="A137" s="10" t="s">
        <v>108</v>
      </c>
      <c r="B137" s="64" t="s">
        <v>6519</v>
      </c>
      <c r="C137" s="65"/>
      <c r="D137" s="6"/>
      <c r="E137" s="6"/>
      <c r="F137" s="6"/>
      <c r="G137" s="6"/>
      <c r="H137" s="6"/>
    </row>
    <row r="138" spans="1:8" ht="18.75" customHeight="1">
      <c r="A138" s="10" t="s">
        <v>109</v>
      </c>
      <c r="B138" s="64" t="s">
        <v>6520</v>
      </c>
      <c r="C138" s="65"/>
      <c r="D138" s="6"/>
      <c r="E138" s="6"/>
      <c r="F138" s="6"/>
      <c r="G138" s="6"/>
      <c r="H138" s="6"/>
    </row>
    <row r="139" spans="1:8" ht="18.75" customHeight="1">
      <c r="A139" s="10" t="s">
        <v>110</v>
      </c>
      <c r="B139" s="64" t="s">
        <v>6521</v>
      </c>
      <c r="C139" s="65"/>
      <c r="D139" s="6"/>
      <c r="E139" s="6"/>
      <c r="F139" s="6"/>
      <c r="G139" s="6"/>
      <c r="H139" s="6"/>
    </row>
    <row r="140" spans="1:8" ht="18.75" customHeight="1">
      <c r="A140" s="10"/>
      <c r="B140" s="62"/>
      <c r="C140" s="63"/>
      <c r="D140" s="6"/>
      <c r="E140" s="6"/>
      <c r="F140" s="6"/>
      <c r="G140" s="6"/>
      <c r="H140" s="6"/>
    </row>
    <row r="141" spans="1:8" ht="18.75" customHeight="1" thickBot="1">
      <c r="A141" s="10"/>
      <c r="B141" s="66"/>
      <c r="C141" s="67"/>
      <c r="D141" s="6"/>
      <c r="E141" s="6"/>
      <c r="F141" s="6"/>
      <c r="G141" s="6"/>
      <c r="H141" s="6"/>
    </row>
    <row r="142" spans="1:8" ht="18.75" customHeight="1" thickBot="1">
      <c r="A142" s="11" t="s">
        <v>111</v>
      </c>
      <c r="B142" s="25"/>
      <c r="C142" s="7"/>
      <c r="D142" s="6"/>
      <c r="E142" s="6"/>
      <c r="F142" s="6"/>
      <c r="G142" s="6"/>
      <c r="H142" s="6"/>
    </row>
    <row r="143" spans="1:8" ht="18.75" customHeight="1">
      <c r="A143" s="10" t="s">
        <v>112</v>
      </c>
      <c r="B143" s="34" t="str">
        <f>_xlfn.LET(_xlpm.inp,$B$142,_xlpm.nInp,_xlfn.LET(_xlpm.raw,UPPER(TRIM($B$142)),_xlpm.clean,SUBSTITUTE(SUBSTITUTE(SUBSTITUTE(SUBSTITUTE(SUBSTITUTE(_xlpm.raw,"，",","),"、",","),"；",","),"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3" s="19"/>
      <c r="D143" s="6"/>
      <c r="E143" s="6"/>
      <c r="F143" s="6"/>
      <c r="G143" s="6"/>
      <c r="H143" s="6"/>
    </row>
    <row r="144" spans="1:8" ht="18.75" customHeight="1">
      <c r="A144" s="10" t="s">
        <v>113</v>
      </c>
      <c r="B144" s="35" t="str">
        <f>_xlfn.LET(_xlpm.inp,$B$142,_xlpm.nStd,_xlfn.LET(_xlpm.raw,UPPER(TRIM($G$134)),_xlpm.clean,SUBSTITUTE(SUBSTITUTE(SUBSTITUTE(SUBSTITUTE(SUBSTITUTE(_xlpm.raw,"，",","),"、",","),"；",","),"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4" s="18"/>
      <c r="D144" s="6"/>
      <c r="E144" s="6"/>
      <c r="F144" s="6"/>
      <c r="G144" s="6"/>
      <c r="H144" s="6"/>
    </row>
    <row r="145" spans="1:8" ht="18.75" customHeight="1">
      <c r="A145" s="37" t="s">
        <v>114</v>
      </c>
      <c r="B145" s="52" t="str">
        <f>_xlfn.LET(_xlpm.inp,$B$142,_xlpm.p,$H$134,IF(OR(LEN(TRIM(_xlpm.inp))=0,LEN(TRIM(_xlpm.p))=0,_xlpm.p=0),"",_xlpm.p))</f>
        <v/>
      </c>
      <c r="C145" s="63"/>
      <c r="D145" s="6"/>
      <c r="E145" s="6"/>
      <c r="F145" s="6"/>
      <c r="G145" s="6"/>
      <c r="H145" s="6"/>
    </row>
    <row r="146" spans="1:8" ht="18.75" customHeight="1" thickBot="1">
      <c r="A146" s="12"/>
      <c r="B146" s="54"/>
      <c r="C146" s="55"/>
      <c r="D146" s="6"/>
      <c r="E146" s="6"/>
      <c r="F146" s="6"/>
      <c r="G146" s="6"/>
      <c r="H146" s="6"/>
    </row>
    <row r="147" spans="1:8" ht="58.5" customHeight="1" thickTop="1" thickBot="1">
      <c r="A147" s="8" t="s">
        <v>6144</v>
      </c>
      <c r="B147" s="56" t="s">
        <v>6522</v>
      </c>
      <c r="C147" s="57"/>
      <c r="D147" s="6"/>
      <c r="E147" s="6"/>
      <c r="F147" s="6">
        <v>912</v>
      </c>
      <c r="G147" s="6" t="s">
        <v>26</v>
      </c>
      <c r="H147" s="6" t="s">
        <v>8060</v>
      </c>
    </row>
    <row r="148" spans="1:8" ht="18.75" customHeight="1">
      <c r="A148" s="13"/>
      <c r="B148" s="58"/>
      <c r="C148" s="59"/>
      <c r="D148" s="6"/>
      <c r="E148" s="6"/>
      <c r="F148" s="6"/>
      <c r="G148" s="6"/>
      <c r="H148" s="6"/>
    </row>
    <row r="149" spans="1:8" ht="18.75" customHeight="1">
      <c r="A149" s="14" t="s">
        <v>107</v>
      </c>
      <c r="B149" s="60" t="s">
        <v>6523</v>
      </c>
      <c r="C149" s="61"/>
      <c r="D149" s="6"/>
      <c r="E149" s="6"/>
      <c r="F149" s="6"/>
      <c r="G149" s="6"/>
      <c r="H149" s="6"/>
    </row>
    <row r="150" spans="1:8" ht="18.75" customHeight="1">
      <c r="A150" s="14" t="s">
        <v>108</v>
      </c>
      <c r="B150" s="60" t="s">
        <v>6524</v>
      </c>
      <c r="C150" s="61"/>
      <c r="D150" s="6"/>
      <c r="E150" s="6"/>
      <c r="F150" s="6"/>
      <c r="G150" s="6"/>
      <c r="H150" s="6"/>
    </row>
    <row r="151" spans="1:8" ht="18.75" customHeight="1">
      <c r="A151" s="14" t="s">
        <v>109</v>
      </c>
      <c r="B151" s="60" t="s">
        <v>6525</v>
      </c>
      <c r="C151" s="61"/>
      <c r="D151" s="6"/>
      <c r="E151" s="6"/>
      <c r="F151" s="6"/>
      <c r="G151" s="6"/>
      <c r="H151" s="6"/>
    </row>
    <row r="152" spans="1:8" ht="18.75" customHeight="1">
      <c r="A152" s="14" t="s">
        <v>110</v>
      </c>
      <c r="B152" s="60" t="s">
        <v>6526</v>
      </c>
      <c r="C152" s="61"/>
      <c r="D152" s="6"/>
      <c r="E152" s="6"/>
      <c r="F152" s="6"/>
      <c r="G152" s="6"/>
      <c r="H152" s="6"/>
    </row>
    <row r="153" spans="1:8" ht="18.75" customHeight="1">
      <c r="A153" s="14"/>
      <c r="B153" s="62"/>
      <c r="C153" s="63"/>
      <c r="D153" s="6"/>
      <c r="E153" s="6"/>
      <c r="F153" s="6"/>
      <c r="G153" s="6"/>
      <c r="H153" s="6"/>
    </row>
    <row r="154" spans="1:8" ht="18.75" customHeight="1" thickBot="1">
      <c r="A154" s="14"/>
      <c r="B154" s="66"/>
      <c r="C154" s="67"/>
      <c r="D154" s="6"/>
      <c r="E154" s="6"/>
      <c r="F154" s="6"/>
      <c r="G154" s="6"/>
      <c r="H154" s="6"/>
    </row>
    <row r="155" spans="1:8" ht="18.75" customHeight="1" thickBot="1">
      <c r="A155" s="11" t="s">
        <v>111</v>
      </c>
      <c r="B155" s="25"/>
      <c r="C155" s="7"/>
      <c r="D155" s="6"/>
      <c r="E155" s="6"/>
      <c r="F155" s="6"/>
      <c r="G155" s="6"/>
      <c r="H155" s="6"/>
    </row>
    <row r="156" spans="1:8" ht="18.75" customHeight="1">
      <c r="A156" s="14" t="s">
        <v>112</v>
      </c>
      <c r="B156" s="34" t="str">
        <f>_xlfn.LET(_xlpm.inp,$B$155,_xlpm.nInp,_xlfn.LET(_xlpm.raw,UPPER(TRIM($B$155)),_xlpm.clean,SUBSTITUTE(SUBSTITUTE(SUBSTITUTE(SUBSTITUTE(SUBSTITUTE(_xlpm.raw,"，",","),"、",","),"；",","),"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6" s="19"/>
      <c r="D156" s="6"/>
      <c r="E156" s="6"/>
      <c r="F156" s="6"/>
      <c r="G156" s="6"/>
      <c r="H156" s="6"/>
    </row>
    <row r="157" spans="1:8" ht="18.75" customHeight="1">
      <c r="A157" s="14" t="s">
        <v>113</v>
      </c>
      <c r="B157" s="35" t="str">
        <f>_xlfn.LET(_xlpm.inp,$B$155,_xlpm.nStd,_xlfn.LET(_xlpm.raw,UPPER(TRIM($G$147)),_xlpm.clean,SUBSTITUTE(SUBSTITUTE(SUBSTITUTE(SUBSTITUTE(SUBSTITUTE(_xlpm.raw,"，",","),"、",","),"；",","),"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57" s="18"/>
      <c r="D157" s="6"/>
      <c r="E157" s="6"/>
      <c r="F157" s="6"/>
      <c r="G157" s="6"/>
      <c r="H157" s="6"/>
    </row>
    <row r="158" spans="1:8" ht="18.75" customHeight="1">
      <c r="A158" s="37" t="s">
        <v>114</v>
      </c>
      <c r="B158" s="52" t="str">
        <f>_xlfn.LET(_xlpm.inp,$B$155,_xlpm.p,$H$147,IF(OR(LEN(TRIM(_xlpm.inp))=0,LEN(TRIM(_xlpm.p))=0,_xlpm.p=0),"",_xlpm.p))</f>
        <v/>
      </c>
      <c r="C158" s="63"/>
      <c r="D158" s="6"/>
      <c r="E158" s="6"/>
      <c r="F158" s="6"/>
      <c r="G158" s="6"/>
      <c r="H158" s="6"/>
    </row>
    <row r="159" spans="1:8" ht="18.75" customHeight="1" thickBot="1">
      <c r="A159" s="15"/>
      <c r="B159" s="54"/>
      <c r="C159" s="55"/>
      <c r="D159" s="6"/>
      <c r="E159" s="6"/>
      <c r="F159" s="6"/>
      <c r="G159" s="6"/>
      <c r="H159" s="6"/>
    </row>
    <row r="160" spans="1:8" ht="58.5" customHeight="1" thickTop="1" thickBot="1">
      <c r="A160" s="8" t="s">
        <v>6145</v>
      </c>
      <c r="B160" s="56" t="s">
        <v>6527</v>
      </c>
      <c r="C160" s="57"/>
      <c r="D160" s="6"/>
      <c r="E160" s="6"/>
      <c r="F160" s="6">
        <v>913</v>
      </c>
      <c r="G160" s="6" t="s">
        <v>27</v>
      </c>
      <c r="H160" s="6" t="s">
        <v>8061</v>
      </c>
    </row>
    <row r="161" spans="1:8" ht="18.75" customHeight="1">
      <c r="A161" s="9"/>
      <c r="B161" s="74"/>
      <c r="C161" s="75"/>
      <c r="D161" s="6"/>
      <c r="E161" s="6"/>
      <c r="F161" s="6"/>
      <c r="G161" s="6"/>
      <c r="H161" s="6"/>
    </row>
    <row r="162" spans="1:8" ht="18.75" customHeight="1">
      <c r="A162" s="10" t="s">
        <v>107</v>
      </c>
      <c r="B162" s="64" t="s">
        <v>6528</v>
      </c>
      <c r="C162" s="65"/>
      <c r="D162" s="6"/>
      <c r="E162" s="6"/>
      <c r="F162" s="6"/>
      <c r="G162" s="6"/>
      <c r="H162" s="6"/>
    </row>
    <row r="163" spans="1:8" ht="18.75" customHeight="1">
      <c r="A163" s="10" t="s">
        <v>108</v>
      </c>
      <c r="B163" s="64" t="s">
        <v>6529</v>
      </c>
      <c r="C163" s="65"/>
      <c r="D163" s="6"/>
      <c r="E163" s="6"/>
      <c r="F163" s="6"/>
      <c r="G163" s="6"/>
      <c r="H163" s="6"/>
    </row>
    <row r="164" spans="1:8" ht="18.75" customHeight="1">
      <c r="A164" s="10" t="s">
        <v>109</v>
      </c>
      <c r="B164" s="64" t="s">
        <v>6530</v>
      </c>
      <c r="C164" s="65"/>
      <c r="D164" s="6"/>
      <c r="E164" s="6"/>
      <c r="F164" s="6"/>
      <c r="G164" s="6"/>
      <c r="H164" s="6"/>
    </row>
    <row r="165" spans="1:8" ht="18.75" customHeight="1">
      <c r="A165" s="10" t="s">
        <v>110</v>
      </c>
      <c r="B165" s="64" t="s">
        <v>6531</v>
      </c>
      <c r="C165" s="65"/>
      <c r="D165" s="6"/>
      <c r="E165" s="6"/>
      <c r="F165" s="6"/>
      <c r="G165" s="6"/>
      <c r="H165" s="6"/>
    </row>
    <row r="166" spans="1:8" ht="18.75" customHeight="1">
      <c r="A166" s="10"/>
      <c r="B166" s="62"/>
      <c r="C166" s="63"/>
      <c r="D166" s="6"/>
      <c r="E166" s="6"/>
      <c r="F166" s="6"/>
      <c r="G166" s="6"/>
      <c r="H166" s="6"/>
    </row>
    <row r="167" spans="1:8" ht="18.75" customHeight="1" thickBot="1">
      <c r="A167" s="10"/>
      <c r="B167" s="66"/>
      <c r="C167" s="67"/>
      <c r="D167" s="6"/>
      <c r="E167" s="6"/>
      <c r="F167" s="6"/>
      <c r="G167" s="6"/>
      <c r="H167" s="6"/>
    </row>
    <row r="168" spans="1:8" ht="18.75" customHeight="1" thickBot="1">
      <c r="A168" s="11" t="s">
        <v>111</v>
      </c>
      <c r="B168" s="25"/>
      <c r="C168" s="7"/>
      <c r="D168" s="6"/>
      <c r="E168" s="6"/>
      <c r="F168" s="6"/>
      <c r="G168" s="6"/>
      <c r="H168" s="6"/>
    </row>
    <row r="169" spans="1:8" ht="18.75" customHeight="1">
      <c r="A169" s="10" t="s">
        <v>112</v>
      </c>
      <c r="B169" s="34" t="str">
        <f>_xlfn.LET(_xlpm.inp,$B$168,_xlpm.nInp,_xlfn.LET(_xlpm.raw,UPPER(TRIM($B$168)),_xlpm.clean,SUBSTITUTE(SUBSTITUTE(SUBSTITUTE(SUBSTITUTE(SUBSTITUTE(_xlpm.raw,"，",","),"、",","),"；",","),"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69" s="19"/>
      <c r="D169" s="6"/>
      <c r="E169" s="6"/>
      <c r="F169" s="6"/>
      <c r="G169" s="6"/>
      <c r="H169" s="6"/>
    </row>
    <row r="170" spans="1:8" ht="18.75" customHeight="1">
      <c r="A170" s="10" t="s">
        <v>113</v>
      </c>
      <c r="B170" s="35" t="str">
        <f>_xlfn.LET(_xlpm.inp,$B$168,_xlpm.nStd,_xlfn.LET(_xlpm.raw,UPPER(TRIM($G$160)),_xlpm.clean,SUBSTITUTE(SUBSTITUTE(SUBSTITUTE(SUBSTITUTE(SUBSTITUTE(_xlpm.raw,"，",","),"、",","),"；",","),"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0" s="18"/>
      <c r="D170" s="6"/>
      <c r="E170" s="6"/>
      <c r="F170" s="6"/>
      <c r="G170" s="6"/>
      <c r="H170" s="6"/>
    </row>
    <row r="171" spans="1:8" ht="18.75" customHeight="1">
      <c r="A171" s="37" t="s">
        <v>114</v>
      </c>
      <c r="B171" s="52" t="str">
        <f>_xlfn.LET(_xlpm.inp,$B$168,_xlpm.p,$H$160,IF(OR(LEN(TRIM(_xlpm.inp))=0,LEN(TRIM(_xlpm.p))=0,_xlpm.p=0),"",_xlpm.p))</f>
        <v/>
      </c>
      <c r="C171" s="63"/>
      <c r="D171" s="6"/>
      <c r="E171" s="6"/>
      <c r="F171" s="6"/>
      <c r="G171" s="6"/>
      <c r="H171" s="6"/>
    </row>
    <row r="172" spans="1:8" ht="18.75" customHeight="1" thickBot="1">
      <c r="A172" s="12"/>
      <c r="B172" s="54"/>
      <c r="C172" s="55"/>
      <c r="D172" s="6"/>
      <c r="E172" s="6"/>
      <c r="F172" s="6"/>
      <c r="G172" s="6"/>
      <c r="H172" s="6"/>
    </row>
    <row r="173" spans="1:8" ht="58.5" customHeight="1" thickTop="1" thickBot="1">
      <c r="A173" s="8" t="s">
        <v>6146</v>
      </c>
      <c r="B173" s="56" t="s">
        <v>6532</v>
      </c>
      <c r="C173" s="57"/>
      <c r="D173" s="6"/>
      <c r="E173" s="6"/>
      <c r="F173" s="6">
        <v>914</v>
      </c>
      <c r="G173" s="6" t="s">
        <v>28</v>
      </c>
      <c r="H173" s="6" t="s">
        <v>8062</v>
      </c>
    </row>
    <row r="174" spans="1:8" ht="18.75" customHeight="1">
      <c r="A174" s="13"/>
      <c r="B174" s="58"/>
      <c r="C174" s="59"/>
      <c r="D174" s="6"/>
      <c r="E174" s="6"/>
      <c r="F174" s="6"/>
      <c r="G174" s="6"/>
      <c r="H174" s="6"/>
    </row>
    <row r="175" spans="1:8" ht="18.75" customHeight="1">
      <c r="A175" s="14" t="s">
        <v>107</v>
      </c>
      <c r="B175" s="60" t="s">
        <v>6533</v>
      </c>
      <c r="C175" s="61"/>
      <c r="D175" s="6"/>
      <c r="E175" s="6"/>
      <c r="F175" s="6"/>
      <c r="G175" s="6"/>
      <c r="H175" s="6"/>
    </row>
    <row r="176" spans="1:8" ht="18.75" customHeight="1">
      <c r="A176" s="14" t="s">
        <v>108</v>
      </c>
      <c r="B176" s="60" t="s">
        <v>6534</v>
      </c>
      <c r="C176" s="61"/>
      <c r="D176" s="6"/>
      <c r="E176" s="6"/>
      <c r="F176" s="6"/>
      <c r="G176" s="6"/>
      <c r="H176" s="6"/>
    </row>
    <row r="177" spans="1:8" ht="18.75" customHeight="1">
      <c r="A177" s="14" t="s">
        <v>109</v>
      </c>
      <c r="B177" s="60" t="s">
        <v>6535</v>
      </c>
      <c r="C177" s="61"/>
      <c r="D177" s="6"/>
      <c r="E177" s="6"/>
      <c r="F177" s="6"/>
      <c r="G177" s="6"/>
      <c r="H177" s="6"/>
    </row>
    <row r="178" spans="1:8" ht="18.75" customHeight="1">
      <c r="A178" s="14" t="s">
        <v>110</v>
      </c>
      <c r="B178" s="60" t="s">
        <v>6536</v>
      </c>
      <c r="C178" s="61"/>
      <c r="D178" s="6"/>
      <c r="E178" s="6"/>
      <c r="F178" s="6"/>
      <c r="G178" s="6"/>
      <c r="H178" s="6"/>
    </row>
    <row r="179" spans="1:8" ht="18.75" customHeight="1">
      <c r="A179" s="14"/>
      <c r="B179" s="60"/>
      <c r="C179" s="61"/>
      <c r="D179" s="6"/>
      <c r="E179" s="6"/>
      <c r="F179" s="6"/>
      <c r="G179" s="6"/>
      <c r="H179" s="6"/>
    </row>
    <row r="180" spans="1:8" ht="18.75" customHeight="1" thickBot="1">
      <c r="A180" s="14"/>
      <c r="B180" s="66"/>
      <c r="C180" s="67"/>
      <c r="D180" s="6"/>
      <c r="E180" s="6"/>
      <c r="F180" s="6"/>
      <c r="G180" s="6"/>
      <c r="H180" s="6"/>
    </row>
    <row r="181" spans="1:8" ht="18.75" customHeight="1" thickBot="1">
      <c r="A181" s="11" t="s">
        <v>111</v>
      </c>
      <c r="B181" s="25"/>
      <c r="C181" s="7"/>
      <c r="D181" s="6"/>
      <c r="E181" s="6"/>
      <c r="F181" s="6"/>
      <c r="G181" s="6"/>
      <c r="H181" s="6"/>
    </row>
    <row r="182" spans="1:8" ht="18.75" customHeight="1">
      <c r="A182" s="14" t="s">
        <v>112</v>
      </c>
      <c r="B182" s="34" t="str">
        <f>_xlfn.LET(_xlpm.inp,$B$181,_xlpm.nInp,_xlfn.LET(_xlpm.raw,UPPER(TRIM($B$181)),_xlpm.clean,SUBSTITUTE(SUBSTITUTE(SUBSTITUTE(SUBSTITUTE(SUBSTITUTE(_xlpm.raw,"，",","),"、",","),"；",","),"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2" s="19"/>
      <c r="D182" s="6"/>
      <c r="E182" s="6"/>
      <c r="F182" s="6"/>
      <c r="G182" s="6"/>
      <c r="H182" s="6"/>
    </row>
    <row r="183" spans="1:8" ht="18.75" customHeight="1">
      <c r="A183" s="14" t="s">
        <v>113</v>
      </c>
      <c r="B183" s="35" t="str">
        <f>_xlfn.LET(_xlpm.inp,$B$181,_xlpm.nStd,_xlfn.LET(_xlpm.raw,UPPER(TRIM($G$173)),_xlpm.clean,SUBSTITUTE(SUBSTITUTE(SUBSTITUTE(SUBSTITUTE(SUBSTITUTE(_xlpm.raw,"，",","),"、",","),"；",","),"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3" s="18"/>
      <c r="D183" s="6"/>
      <c r="E183" s="6"/>
      <c r="F183" s="6"/>
      <c r="G183" s="6"/>
      <c r="H183" s="6"/>
    </row>
    <row r="184" spans="1:8" ht="18.75" customHeight="1">
      <c r="A184" s="37" t="s">
        <v>114</v>
      </c>
      <c r="B184" s="52" t="str">
        <f>_xlfn.LET(_xlpm.inp,$B$181,_xlpm.p,$H$173,IF(OR(LEN(TRIM(_xlpm.inp))=0,LEN(TRIM(_xlpm.p))=0,_xlpm.p=0),"",_xlpm.p))</f>
        <v/>
      </c>
      <c r="C184" s="63"/>
      <c r="D184" s="6"/>
      <c r="E184" s="6"/>
      <c r="F184" s="6"/>
      <c r="G184" s="6"/>
      <c r="H184" s="6"/>
    </row>
    <row r="185" spans="1:8" ht="18.75" customHeight="1" thickBot="1">
      <c r="A185" s="15"/>
      <c r="B185" s="54"/>
      <c r="C185" s="55"/>
      <c r="D185" s="6"/>
      <c r="E185" s="6"/>
      <c r="F185" s="6"/>
      <c r="G185" s="6"/>
      <c r="H185" s="6"/>
    </row>
    <row r="186" spans="1:8" ht="58.5" customHeight="1" thickTop="1" thickBot="1">
      <c r="A186" s="8" t="s">
        <v>6147</v>
      </c>
      <c r="B186" s="56" t="s">
        <v>6537</v>
      </c>
      <c r="C186" s="57"/>
      <c r="D186" s="6"/>
      <c r="E186" s="6"/>
      <c r="F186" s="6">
        <v>915</v>
      </c>
      <c r="G186" s="6" t="s">
        <v>26</v>
      </c>
      <c r="H186" s="6" t="s">
        <v>8063</v>
      </c>
    </row>
    <row r="187" spans="1:8" ht="18.75" customHeight="1">
      <c r="A187" s="9"/>
      <c r="B187" s="74"/>
      <c r="C187" s="75"/>
      <c r="D187" s="6"/>
      <c r="E187" s="6"/>
      <c r="F187" s="6"/>
      <c r="G187" s="6"/>
      <c r="H187" s="6"/>
    </row>
    <row r="188" spans="1:8" ht="18.75" customHeight="1">
      <c r="A188" s="10" t="s">
        <v>107</v>
      </c>
      <c r="B188" s="64" t="s">
        <v>6538</v>
      </c>
      <c r="C188" s="65"/>
      <c r="D188" s="6"/>
      <c r="E188" s="6"/>
      <c r="F188" s="6"/>
      <c r="G188" s="6"/>
      <c r="H188" s="6"/>
    </row>
    <row r="189" spans="1:8" ht="18.75" customHeight="1">
      <c r="A189" s="10" t="s">
        <v>108</v>
      </c>
      <c r="B189" s="64" t="s">
        <v>6539</v>
      </c>
      <c r="C189" s="65"/>
      <c r="D189" s="6"/>
      <c r="E189" s="6"/>
      <c r="F189" s="6"/>
      <c r="G189" s="6"/>
      <c r="H189" s="6"/>
    </row>
    <row r="190" spans="1:8" ht="18.75" customHeight="1">
      <c r="A190" s="10" t="s">
        <v>109</v>
      </c>
      <c r="B190" s="64" t="s">
        <v>6540</v>
      </c>
      <c r="C190" s="65"/>
      <c r="D190" s="6"/>
      <c r="E190" s="6"/>
      <c r="F190" s="6"/>
      <c r="G190" s="6"/>
      <c r="H190" s="6"/>
    </row>
    <row r="191" spans="1:8" ht="18.75" customHeight="1">
      <c r="A191" s="10" t="s">
        <v>110</v>
      </c>
      <c r="B191" s="64" t="s">
        <v>6541</v>
      </c>
      <c r="C191" s="65"/>
      <c r="D191" s="6"/>
      <c r="E191" s="6"/>
      <c r="F191" s="6"/>
      <c r="G191" s="6"/>
      <c r="H191" s="6"/>
    </row>
    <row r="192" spans="1:8" ht="18.75" customHeight="1">
      <c r="A192" s="10"/>
      <c r="B192" s="64"/>
      <c r="C192" s="65"/>
      <c r="D192" s="6"/>
      <c r="E192" s="6"/>
      <c r="F192" s="6"/>
      <c r="G192" s="6"/>
      <c r="H192" s="6"/>
    </row>
    <row r="193" spans="1:8" ht="18.75" customHeight="1" thickBot="1">
      <c r="A193" s="10"/>
      <c r="B193" s="66"/>
      <c r="C193" s="67"/>
      <c r="D193" s="6"/>
      <c r="E193" s="6"/>
      <c r="F193" s="6"/>
      <c r="G193" s="6"/>
      <c r="H193" s="6"/>
    </row>
    <row r="194" spans="1:8" ht="18.75" customHeight="1" thickBot="1">
      <c r="A194" s="11" t="s">
        <v>111</v>
      </c>
      <c r="B194" s="25"/>
      <c r="C194" s="7"/>
      <c r="D194" s="6"/>
      <c r="E194" s="6"/>
      <c r="F194" s="6"/>
      <c r="G194" s="6"/>
      <c r="H194" s="6"/>
    </row>
    <row r="195" spans="1:8" ht="18.75" customHeight="1">
      <c r="A195" s="10" t="s">
        <v>112</v>
      </c>
      <c r="B195" s="34" t="str">
        <f>_xlfn.LET(_xlpm.inp,$B$194,_xlpm.nInp,_xlfn.LET(_xlpm.raw,UPPER(TRIM($B$194)),_xlpm.clean,SUBSTITUTE(SUBSTITUTE(SUBSTITUTE(SUBSTITUTE(SUBSTITUTE(_xlpm.raw,"，",","),"、",","),"；",","),"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95" s="19"/>
      <c r="D195" s="6"/>
      <c r="E195" s="6"/>
      <c r="F195" s="6"/>
      <c r="G195" s="6"/>
      <c r="H195" s="6"/>
    </row>
    <row r="196" spans="1:8" ht="18.75" customHeight="1">
      <c r="A196" s="10" t="s">
        <v>113</v>
      </c>
      <c r="B196" s="35" t="str">
        <f>_xlfn.LET(_xlpm.inp,$B$194,_xlpm.nStd,_xlfn.LET(_xlpm.raw,UPPER(TRIM($G$186)),_xlpm.clean,SUBSTITUTE(SUBSTITUTE(SUBSTITUTE(SUBSTITUTE(SUBSTITUTE(_xlpm.raw,"，",","),"、",","),"；",","),"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96" s="18"/>
      <c r="D196" s="6"/>
      <c r="E196" s="6"/>
      <c r="F196" s="6"/>
      <c r="G196" s="6"/>
      <c r="H196" s="6"/>
    </row>
    <row r="197" spans="1:8" ht="18.75" customHeight="1">
      <c r="A197" s="37" t="s">
        <v>114</v>
      </c>
      <c r="B197" s="52" t="str">
        <f>_xlfn.LET(_xlpm.inp,$B$194,_xlpm.p,$H$186,IF(OR(LEN(TRIM(_xlpm.inp))=0,LEN(TRIM(_xlpm.p))=0,_xlpm.p=0),"",_xlpm.p))</f>
        <v/>
      </c>
      <c r="C197" s="63"/>
      <c r="D197" s="6"/>
      <c r="E197" s="6"/>
      <c r="F197" s="6"/>
      <c r="G197" s="6"/>
      <c r="H197" s="6"/>
    </row>
    <row r="198" spans="1:8" ht="18.75" customHeight="1" thickBot="1">
      <c r="A198" s="12"/>
      <c r="B198" s="54"/>
      <c r="C198" s="55"/>
      <c r="D198" s="6"/>
      <c r="E198" s="6"/>
      <c r="F198" s="6"/>
      <c r="G198" s="6"/>
      <c r="H198" s="6"/>
    </row>
    <row r="199" spans="1:8" ht="58.5" customHeight="1" thickTop="1" thickBot="1">
      <c r="A199" s="8" t="s">
        <v>6148</v>
      </c>
      <c r="B199" s="56" t="s">
        <v>6542</v>
      </c>
      <c r="C199" s="57"/>
      <c r="D199" s="6"/>
      <c r="E199" s="6"/>
      <c r="F199" s="6">
        <v>916</v>
      </c>
      <c r="G199" s="6" t="s">
        <v>18</v>
      </c>
      <c r="H199" s="6" t="s">
        <v>8064</v>
      </c>
    </row>
    <row r="200" spans="1:8" ht="18.75" customHeight="1">
      <c r="A200" s="13"/>
      <c r="B200" s="58"/>
      <c r="C200" s="59"/>
      <c r="D200" s="6"/>
      <c r="E200" s="6"/>
      <c r="F200" s="6"/>
      <c r="G200" s="6"/>
      <c r="H200" s="6"/>
    </row>
    <row r="201" spans="1:8" ht="18.75" customHeight="1">
      <c r="A201" s="14" t="s">
        <v>107</v>
      </c>
      <c r="B201" s="60" t="s">
        <v>6543</v>
      </c>
      <c r="C201" s="61"/>
      <c r="D201" s="6"/>
      <c r="E201" s="6"/>
      <c r="F201" s="6"/>
      <c r="G201" s="6"/>
      <c r="H201" s="6"/>
    </row>
    <row r="202" spans="1:8" ht="18.75" customHeight="1">
      <c r="A202" s="14" t="s">
        <v>108</v>
      </c>
      <c r="B202" s="60" t="s">
        <v>6544</v>
      </c>
      <c r="C202" s="61"/>
      <c r="D202" s="6"/>
      <c r="E202" s="6"/>
      <c r="F202" s="6"/>
      <c r="G202" s="6"/>
      <c r="H202" s="6"/>
    </row>
    <row r="203" spans="1:8" ht="18.75" customHeight="1">
      <c r="A203" s="14" t="s">
        <v>109</v>
      </c>
      <c r="B203" s="60" t="s">
        <v>6545</v>
      </c>
      <c r="C203" s="61"/>
      <c r="D203" s="6"/>
      <c r="E203" s="6"/>
      <c r="F203" s="6"/>
      <c r="G203" s="6"/>
      <c r="H203" s="6"/>
    </row>
    <row r="204" spans="1:8" ht="18.75" customHeight="1">
      <c r="A204" s="14" t="s">
        <v>110</v>
      </c>
      <c r="B204" s="60" t="s">
        <v>6546</v>
      </c>
      <c r="C204" s="61"/>
      <c r="D204" s="6"/>
      <c r="E204" s="6"/>
      <c r="F204" s="6"/>
      <c r="G204" s="6"/>
      <c r="H204" s="6"/>
    </row>
    <row r="205" spans="1:8" ht="18.75" customHeight="1">
      <c r="A205" s="14"/>
      <c r="B205" s="62"/>
      <c r="C205" s="63"/>
      <c r="D205" s="6"/>
      <c r="E205" s="6"/>
      <c r="F205" s="6"/>
      <c r="G205" s="6"/>
      <c r="H205" s="6"/>
    </row>
    <row r="206" spans="1:8" ht="18.75" customHeight="1" thickBot="1">
      <c r="A206" s="14"/>
      <c r="B206" s="66"/>
      <c r="C206" s="67"/>
      <c r="D206" s="6"/>
      <c r="E206" s="6"/>
      <c r="F206" s="6"/>
      <c r="G206" s="6"/>
      <c r="H206" s="6"/>
    </row>
    <row r="207" spans="1:8" ht="18.75" customHeight="1" thickBot="1">
      <c r="A207" s="11" t="s">
        <v>111</v>
      </c>
      <c r="B207" s="25"/>
      <c r="C207" s="7"/>
      <c r="D207" s="6"/>
      <c r="E207" s="6"/>
      <c r="F207" s="6"/>
      <c r="G207" s="6"/>
      <c r="H207" s="6"/>
    </row>
    <row r="208" spans="1:8" ht="18.75" customHeight="1">
      <c r="A208" s="14" t="s">
        <v>112</v>
      </c>
      <c r="B208" s="34" t="str">
        <f>_xlfn.LET(_xlpm.inp,$B$207,_xlpm.nInp,_xlfn.LET(_xlpm.raw,UPPER(TRIM($B$207)),_xlpm.clean,SUBSTITUTE(SUBSTITUTE(SUBSTITUTE(SUBSTITUTE(SUBSTITUTE(_xlpm.raw,"，",","),"、",","),"；",","),"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08" s="19"/>
      <c r="D208" s="6"/>
      <c r="E208" s="6"/>
      <c r="F208" s="6"/>
      <c r="G208" s="6"/>
      <c r="H208" s="6"/>
    </row>
    <row r="209" spans="1:8" ht="18.75" customHeight="1">
      <c r="A209" s="14" t="s">
        <v>113</v>
      </c>
      <c r="B209" s="35" t="str">
        <f>_xlfn.LET(_xlpm.inp,$B$207,_xlpm.nStd,_xlfn.LET(_xlpm.raw,UPPER(TRIM($G$199)),_xlpm.clean,SUBSTITUTE(SUBSTITUTE(SUBSTITUTE(SUBSTITUTE(SUBSTITUTE(_xlpm.raw,"，",","),"、",","),"；",","),"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09" s="18"/>
      <c r="D209" s="6"/>
      <c r="E209" s="6"/>
      <c r="F209" s="6"/>
      <c r="G209" s="6"/>
      <c r="H209" s="6"/>
    </row>
    <row r="210" spans="1:8" ht="18.75" customHeight="1">
      <c r="A210" s="37" t="s">
        <v>114</v>
      </c>
      <c r="B210" s="52" t="str">
        <f>_xlfn.LET(_xlpm.inp,$B$207,_xlpm.p,$H$199,IF(OR(LEN(TRIM(_xlpm.inp))=0,LEN(TRIM(_xlpm.p))=0,_xlpm.p=0),"",_xlpm.p))</f>
        <v/>
      </c>
      <c r="C210" s="63"/>
      <c r="D210" s="6"/>
      <c r="E210" s="6"/>
      <c r="F210" s="6"/>
      <c r="G210" s="6"/>
      <c r="H210" s="6"/>
    </row>
    <row r="211" spans="1:8" ht="18.75" customHeight="1" thickBot="1">
      <c r="A211" s="15"/>
      <c r="B211" s="54"/>
      <c r="C211" s="55"/>
      <c r="D211" s="6"/>
      <c r="E211" s="6"/>
      <c r="F211" s="6"/>
      <c r="G211" s="6"/>
      <c r="H211" s="6"/>
    </row>
    <row r="212" spans="1:8" ht="58.5" customHeight="1" thickTop="1" thickBot="1">
      <c r="A212" s="8" t="s">
        <v>6149</v>
      </c>
      <c r="B212" s="56" t="s">
        <v>6547</v>
      </c>
      <c r="C212" s="57"/>
      <c r="D212" s="6"/>
      <c r="E212" s="6"/>
      <c r="F212" s="6">
        <v>917</v>
      </c>
      <c r="G212" s="6" t="s">
        <v>18</v>
      </c>
      <c r="H212" s="6" t="s">
        <v>8065</v>
      </c>
    </row>
    <row r="213" spans="1:8" ht="18.75" customHeight="1">
      <c r="A213" s="9"/>
      <c r="B213" s="74"/>
      <c r="C213" s="75"/>
      <c r="D213" s="6"/>
      <c r="E213" s="6"/>
      <c r="F213" s="6"/>
      <c r="G213" s="6"/>
      <c r="H213" s="6"/>
    </row>
    <row r="214" spans="1:8" ht="18.75" customHeight="1">
      <c r="A214" s="10" t="s">
        <v>107</v>
      </c>
      <c r="B214" s="64" t="s">
        <v>6548</v>
      </c>
      <c r="C214" s="65"/>
      <c r="D214" s="6"/>
      <c r="E214" s="6"/>
      <c r="F214" s="6"/>
      <c r="G214" s="6"/>
      <c r="H214" s="6"/>
    </row>
    <row r="215" spans="1:8" ht="18.75" customHeight="1">
      <c r="A215" s="10" t="s">
        <v>108</v>
      </c>
      <c r="B215" s="64" t="s">
        <v>6549</v>
      </c>
      <c r="C215" s="65"/>
      <c r="D215" s="6"/>
      <c r="E215" s="6"/>
      <c r="F215" s="6"/>
      <c r="G215" s="6"/>
      <c r="H215" s="6"/>
    </row>
    <row r="216" spans="1:8" ht="18.75" customHeight="1">
      <c r="A216" s="10" t="s">
        <v>109</v>
      </c>
      <c r="B216" s="64" t="s">
        <v>6550</v>
      </c>
      <c r="C216" s="65"/>
      <c r="D216" s="6"/>
      <c r="E216" s="6"/>
      <c r="F216" s="6"/>
      <c r="G216" s="6"/>
      <c r="H216" s="6"/>
    </row>
    <row r="217" spans="1:8" ht="18.75" customHeight="1">
      <c r="A217" s="10" t="s">
        <v>110</v>
      </c>
      <c r="B217" s="64" t="s">
        <v>6551</v>
      </c>
      <c r="C217" s="65"/>
      <c r="D217" s="6"/>
      <c r="E217" s="6"/>
      <c r="F217" s="6"/>
      <c r="G217" s="6"/>
      <c r="H217" s="6"/>
    </row>
    <row r="218" spans="1:8" ht="18.75" customHeight="1">
      <c r="A218" s="10"/>
      <c r="B218" s="62"/>
      <c r="C218" s="63"/>
      <c r="D218" s="6"/>
      <c r="E218" s="6"/>
      <c r="F218" s="6"/>
      <c r="G218" s="6"/>
      <c r="H218" s="6"/>
    </row>
    <row r="219" spans="1:8" ht="18.75" customHeight="1" thickBot="1">
      <c r="A219" s="10"/>
      <c r="B219" s="66"/>
      <c r="C219" s="67"/>
      <c r="D219" s="6"/>
      <c r="E219" s="6"/>
      <c r="F219" s="6"/>
      <c r="G219" s="6"/>
      <c r="H219" s="6"/>
    </row>
    <row r="220" spans="1:8" ht="18.75" customHeight="1" thickBot="1">
      <c r="A220" s="11" t="s">
        <v>111</v>
      </c>
      <c r="B220" s="25"/>
      <c r="C220" s="7"/>
      <c r="D220" s="6"/>
      <c r="E220" s="6"/>
      <c r="F220" s="6"/>
      <c r="G220" s="6"/>
      <c r="H220" s="6"/>
    </row>
    <row r="221" spans="1:8" ht="18.75" customHeight="1">
      <c r="A221" s="10" t="s">
        <v>112</v>
      </c>
      <c r="B221" s="34" t="str">
        <f>_xlfn.LET(_xlpm.inp,$B$220,_xlpm.nInp,_xlfn.LET(_xlpm.raw,UPPER(TRIM($B$220)),_xlpm.clean,SUBSTITUTE(SUBSTITUTE(SUBSTITUTE(SUBSTITUTE(SUBSTITUTE(_xlpm.raw,"，",","),"、",","),"；",","),"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21" s="19"/>
      <c r="D221" s="6"/>
      <c r="E221" s="6"/>
      <c r="F221" s="6"/>
      <c r="G221" s="6"/>
      <c r="H221" s="6"/>
    </row>
    <row r="222" spans="1:8" ht="18.75" customHeight="1">
      <c r="A222" s="10" t="s">
        <v>113</v>
      </c>
      <c r="B222" s="35" t="str">
        <f>_xlfn.LET(_xlpm.inp,$B$220,_xlpm.nStd,_xlfn.LET(_xlpm.raw,UPPER(TRIM($G$212)),_xlpm.clean,SUBSTITUTE(SUBSTITUTE(SUBSTITUTE(SUBSTITUTE(SUBSTITUTE(_xlpm.raw,"，",","),"、",","),"；",","),"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22" s="18"/>
      <c r="D222" s="6"/>
      <c r="E222" s="6"/>
      <c r="F222" s="6"/>
      <c r="G222" s="6"/>
      <c r="H222" s="6"/>
    </row>
    <row r="223" spans="1:8" ht="18.75" customHeight="1">
      <c r="A223" s="37" t="s">
        <v>114</v>
      </c>
      <c r="B223" s="52" t="str">
        <f>_xlfn.LET(_xlpm.inp,$B$220,_xlpm.p,$H$212,IF(OR(LEN(TRIM(_xlpm.inp))=0,LEN(TRIM(_xlpm.p))=0,_xlpm.p=0),"",_xlpm.p))</f>
        <v/>
      </c>
      <c r="C223" s="63"/>
      <c r="D223" s="6"/>
      <c r="E223" s="6"/>
      <c r="F223" s="6"/>
      <c r="G223" s="6"/>
      <c r="H223" s="6"/>
    </row>
    <row r="224" spans="1:8" ht="18.75" customHeight="1" thickBot="1">
      <c r="A224" s="12"/>
      <c r="B224" s="54"/>
      <c r="C224" s="55"/>
      <c r="D224" s="6"/>
      <c r="E224" s="6"/>
      <c r="F224" s="6"/>
      <c r="G224" s="6"/>
      <c r="H224" s="6"/>
    </row>
    <row r="225" spans="1:8" ht="58.5" customHeight="1" thickTop="1" thickBot="1">
      <c r="A225" s="8" t="s">
        <v>6150</v>
      </c>
      <c r="B225" s="56" t="s">
        <v>6552</v>
      </c>
      <c r="C225" s="57"/>
      <c r="D225" s="6"/>
      <c r="E225" s="6"/>
      <c r="F225" s="6">
        <v>918</v>
      </c>
      <c r="G225" s="6" t="s">
        <v>18</v>
      </c>
      <c r="H225" s="6" t="s">
        <v>8066</v>
      </c>
    </row>
    <row r="226" spans="1:8" ht="18.75" customHeight="1">
      <c r="A226" s="13"/>
      <c r="B226" s="58"/>
      <c r="C226" s="59"/>
      <c r="D226" s="6"/>
      <c r="E226" s="6"/>
      <c r="F226" s="6"/>
      <c r="G226" s="6"/>
      <c r="H226" s="6"/>
    </row>
    <row r="227" spans="1:8" ht="18.75" customHeight="1">
      <c r="A227" s="14" t="s">
        <v>107</v>
      </c>
      <c r="B227" s="60" t="s">
        <v>6553</v>
      </c>
      <c r="C227" s="61"/>
      <c r="D227" s="6"/>
      <c r="E227" s="6"/>
      <c r="F227" s="6"/>
      <c r="G227" s="6"/>
      <c r="H227" s="6"/>
    </row>
    <row r="228" spans="1:8" ht="18.75" customHeight="1">
      <c r="A228" s="14" t="s">
        <v>108</v>
      </c>
      <c r="B228" s="60" t="s">
        <v>6554</v>
      </c>
      <c r="C228" s="61"/>
      <c r="D228" s="6"/>
      <c r="E228" s="6"/>
      <c r="F228" s="6"/>
      <c r="G228" s="6"/>
      <c r="H228" s="6"/>
    </row>
    <row r="229" spans="1:8" ht="18.75" customHeight="1">
      <c r="A229" s="14" t="s">
        <v>109</v>
      </c>
      <c r="B229" s="60" t="s">
        <v>6555</v>
      </c>
      <c r="C229" s="61"/>
      <c r="D229" s="6"/>
      <c r="E229" s="6"/>
      <c r="F229" s="6"/>
      <c r="G229" s="6"/>
      <c r="H229" s="6"/>
    </row>
    <row r="230" spans="1:8" ht="18.75" customHeight="1">
      <c r="A230" s="14" t="s">
        <v>110</v>
      </c>
      <c r="B230" s="60" t="s">
        <v>6556</v>
      </c>
      <c r="C230" s="61"/>
      <c r="D230" s="6"/>
      <c r="E230" s="6"/>
      <c r="F230" s="6"/>
      <c r="G230" s="6"/>
      <c r="H230" s="6"/>
    </row>
    <row r="231" spans="1:8" ht="18.75" customHeight="1">
      <c r="A231" s="14"/>
      <c r="B231" s="62"/>
      <c r="C231" s="63"/>
      <c r="D231" s="6"/>
      <c r="E231" s="6"/>
      <c r="F231" s="6"/>
      <c r="G231" s="6"/>
      <c r="H231" s="6"/>
    </row>
    <row r="232" spans="1:8" ht="18.75" customHeight="1" thickBot="1">
      <c r="A232" s="14"/>
      <c r="B232" s="66"/>
      <c r="C232" s="67"/>
      <c r="D232" s="6"/>
      <c r="E232" s="6"/>
      <c r="F232" s="6"/>
      <c r="G232" s="6"/>
      <c r="H232" s="6"/>
    </row>
    <row r="233" spans="1:8" ht="18.75" customHeight="1" thickBot="1">
      <c r="A233" s="11" t="s">
        <v>111</v>
      </c>
      <c r="B233" s="25"/>
      <c r="C233" s="7"/>
      <c r="D233" s="6"/>
      <c r="E233" s="6"/>
      <c r="F233" s="6"/>
      <c r="G233" s="6"/>
      <c r="H233" s="6"/>
    </row>
    <row r="234" spans="1:8" ht="18.75" customHeight="1">
      <c r="A234" s="14" t="s">
        <v>112</v>
      </c>
      <c r="B234" s="34" t="str">
        <f>_xlfn.LET(_xlpm.inp,$B$233,_xlpm.nInp,_xlfn.LET(_xlpm.raw,UPPER(TRIM($B$233)),_xlpm.clean,SUBSTITUTE(SUBSTITUTE(SUBSTITUTE(SUBSTITUTE(SUBSTITUTE(_xlpm.raw,"，",","),"、",","),"；",","),"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34" s="19"/>
      <c r="D234" s="6"/>
      <c r="E234" s="6"/>
      <c r="F234" s="6"/>
      <c r="G234" s="6"/>
      <c r="H234" s="6"/>
    </row>
    <row r="235" spans="1:8" ht="18.75" customHeight="1">
      <c r="A235" s="14" t="s">
        <v>113</v>
      </c>
      <c r="B235" s="35" t="str">
        <f>_xlfn.LET(_xlpm.inp,$B$233,_xlpm.nStd,_xlfn.LET(_xlpm.raw,UPPER(TRIM($G$225)),_xlpm.clean,SUBSTITUTE(SUBSTITUTE(SUBSTITUTE(SUBSTITUTE(SUBSTITUTE(_xlpm.raw,"，",","),"、",","),"；",","),"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35" s="18"/>
      <c r="D235" s="6"/>
      <c r="E235" s="6"/>
      <c r="F235" s="6"/>
      <c r="G235" s="6"/>
      <c r="H235" s="6"/>
    </row>
    <row r="236" spans="1:8" ht="18.75" customHeight="1">
      <c r="A236" s="37" t="s">
        <v>114</v>
      </c>
      <c r="B236" s="52" t="str">
        <f>_xlfn.LET(_xlpm.inp,$B$233,_xlpm.p,$H$225,IF(OR(LEN(TRIM(_xlpm.inp))=0,LEN(TRIM(_xlpm.p))=0,_xlpm.p=0),"",_xlpm.p))</f>
        <v/>
      </c>
      <c r="C236" s="63"/>
      <c r="D236" s="6"/>
      <c r="E236" s="6"/>
      <c r="F236" s="6"/>
      <c r="G236" s="6"/>
      <c r="H236" s="6"/>
    </row>
    <row r="237" spans="1:8" ht="18.75" customHeight="1" thickBot="1">
      <c r="A237" s="15"/>
      <c r="B237" s="54"/>
      <c r="C237" s="55"/>
      <c r="D237" s="6"/>
      <c r="E237" s="6"/>
      <c r="F237" s="6"/>
      <c r="G237" s="6"/>
      <c r="H237" s="6"/>
    </row>
    <row r="238" spans="1:8" ht="58.5" customHeight="1" thickTop="1" thickBot="1">
      <c r="A238" s="8" t="s">
        <v>6151</v>
      </c>
      <c r="B238" s="56" t="s">
        <v>6557</v>
      </c>
      <c r="C238" s="73"/>
      <c r="D238" s="6"/>
      <c r="E238" s="6"/>
      <c r="F238" s="6">
        <v>919</v>
      </c>
      <c r="G238" s="6" t="s">
        <v>18</v>
      </c>
      <c r="H238" s="6" t="s">
        <v>8067</v>
      </c>
    </row>
    <row r="239" spans="1:8" ht="18.75" customHeight="1">
      <c r="A239" s="9"/>
      <c r="B239" s="74"/>
      <c r="C239" s="75"/>
      <c r="D239" s="6"/>
      <c r="E239" s="6"/>
      <c r="F239" s="6"/>
      <c r="G239" s="6"/>
      <c r="H239" s="6"/>
    </row>
    <row r="240" spans="1:8" ht="18.75" customHeight="1">
      <c r="A240" s="10" t="s">
        <v>107</v>
      </c>
      <c r="B240" s="64" t="s">
        <v>6558</v>
      </c>
      <c r="C240" s="65"/>
      <c r="D240" s="6"/>
      <c r="E240" s="6"/>
      <c r="F240" s="6"/>
      <c r="G240" s="6"/>
      <c r="H240" s="6"/>
    </row>
    <row r="241" spans="1:8" ht="18.75" customHeight="1">
      <c r="A241" s="10" t="s">
        <v>108</v>
      </c>
      <c r="B241" s="64" t="s">
        <v>6559</v>
      </c>
      <c r="C241" s="65"/>
      <c r="D241" s="6"/>
      <c r="E241" s="6"/>
      <c r="F241" s="6"/>
      <c r="G241" s="6"/>
      <c r="H241" s="6"/>
    </row>
    <row r="242" spans="1:8" ht="18.75" customHeight="1">
      <c r="A242" s="10" t="s">
        <v>109</v>
      </c>
      <c r="B242" s="64" t="s">
        <v>6560</v>
      </c>
      <c r="C242" s="65"/>
      <c r="D242" s="6"/>
      <c r="E242" s="6"/>
      <c r="F242" s="6"/>
      <c r="G242" s="6"/>
      <c r="H242" s="6"/>
    </row>
    <row r="243" spans="1:8" ht="18.75" customHeight="1">
      <c r="A243" s="10" t="s">
        <v>110</v>
      </c>
      <c r="B243" s="64" t="s">
        <v>6561</v>
      </c>
      <c r="C243" s="65"/>
      <c r="D243" s="6"/>
      <c r="E243" s="6"/>
      <c r="F243" s="6"/>
      <c r="G243" s="6"/>
      <c r="H243" s="6"/>
    </row>
    <row r="244" spans="1:8" ht="18.75" customHeight="1">
      <c r="A244" s="10"/>
      <c r="B244" s="62"/>
      <c r="C244" s="63"/>
      <c r="D244" s="6"/>
      <c r="E244" s="6"/>
      <c r="F244" s="6"/>
      <c r="G244" s="6"/>
      <c r="H244" s="6"/>
    </row>
    <row r="245" spans="1:8" ht="18.75" customHeight="1" thickBot="1">
      <c r="A245" s="10"/>
      <c r="B245" s="66"/>
      <c r="C245" s="67"/>
      <c r="D245" s="6"/>
      <c r="E245" s="6"/>
      <c r="F245" s="6"/>
      <c r="G245" s="6"/>
      <c r="H245" s="6"/>
    </row>
    <row r="246" spans="1:8" ht="18.75" customHeight="1" thickBot="1">
      <c r="A246" s="11" t="s">
        <v>111</v>
      </c>
      <c r="B246" s="25"/>
      <c r="C246" s="7"/>
      <c r="D246" s="6"/>
      <c r="E246" s="6"/>
      <c r="F246" s="6"/>
      <c r="G246" s="6"/>
      <c r="H246" s="6"/>
    </row>
    <row r="247" spans="1:8" ht="18.75" customHeight="1">
      <c r="A247" s="10" t="s">
        <v>112</v>
      </c>
      <c r="B247" s="34" t="str">
        <f>_xlfn.LET(_xlpm.inp,$B$246,_xlpm.nInp,_xlfn.LET(_xlpm.raw,UPPER(TRIM($B$246)),_xlpm.clean,SUBSTITUTE(SUBSTITUTE(SUBSTITUTE(SUBSTITUTE(SUBSTITUTE(_xlpm.raw,"，",","),"、",","),"；",","),"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47" s="19"/>
      <c r="D247" s="6"/>
      <c r="E247" s="6"/>
      <c r="F247" s="6"/>
      <c r="G247" s="6"/>
      <c r="H247" s="6"/>
    </row>
    <row r="248" spans="1:8" ht="18.75" customHeight="1">
      <c r="A248" s="10" t="s">
        <v>113</v>
      </c>
      <c r="B248" s="35" t="str">
        <f>_xlfn.LET(_xlpm.inp,$B$246,_xlpm.nStd,_xlfn.LET(_xlpm.raw,UPPER(TRIM($G$238)),_xlpm.clean,SUBSTITUTE(SUBSTITUTE(SUBSTITUTE(SUBSTITUTE(SUBSTITUTE(_xlpm.raw,"，",","),"、",","),"；",","),"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48" s="18"/>
      <c r="D248" s="6"/>
      <c r="E248" s="6"/>
      <c r="F248" s="6"/>
      <c r="G248" s="6"/>
      <c r="H248" s="6"/>
    </row>
    <row r="249" spans="1:8" ht="18.75" customHeight="1">
      <c r="A249" s="37" t="s">
        <v>114</v>
      </c>
      <c r="B249" s="52" t="str">
        <f>_xlfn.LET(_xlpm.inp,$B$246,_xlpm.p,$H$238,IF(OR(LEN(TRIM(_xlpm.inp))=0,LEN(TRIM(_xlpm.p))=0,_xlpm.p=0),"",_xlpm.p))</f>
        <v/>
      </c>
      <c r="C249" s="53"/>
      <c r="D249" s="6"/>
      <c r="E249" s="6"/>
      <c r="F249" s="6"/>
      <c r="G249" s="6"/>
      <c r="H249" s="6"/>
    </row>
    <row r="250" spans="1:8" ht="18.75" customHeight="1" thickBot="1">
      <c r="A250" s="12"/>
      <c r="B250" s="54"/>
      <c r="C250" s="55"/>
      <c r="D250" s="6"/>
      <c r="E250" s="6"/>
      <c r="F250" s="6"/>
      <c r="G250" s="6"/>
      <c r="H250" s="6"/>
    </row>
    <row r="251" spans="1:8" ht="58.5" customHeight="1" thickTop="1" thickBot="1">
      <c r="A251" s="8" t="s">
        <v>6152</v>
      </c>
      <c r="B251" s="56" t="s">
        <v>6562</v>
      </c>
      <c r="C251" s="73"/>
      <c r="D251" s="6"/>
      <c r="E251" s="6"/>
      <c r="F251" s="6">
        <v>920</v>
      </c>
      <c r="G251" s="6" t="s">
        <v>28</v>
      </c>
      <c r="H251" s="6" t="s">
        <v>8068</v>
      </c>
    </row>
    <row r="252" spans="1:8" ht="18.75" customHeight="1">
      <c r="A252" s="9"/>
      <c r="B252" s="74"/>
      <c r="C252" s="75"/>
      <c r="D252" s="6"/>
      <c r="E252" s="6"/>
      <c r="F252" s="6"/>
      <c r="G252" s="6"/>
      <c r="H252" s="6"/>
    </row>
    <row r="253" spans="1:8" ht="18.75" customHeight="1">
      <c r="A253" s="10" t="s">
        <v>107</v>
      </c>
      <c r="B253" s="64" t="s">
        <v>6563</v>
      </c>
      <c r="C253" s="65"/>
      <c r="D253" s="6"/>
      <c r="E253" s="6"/>
      <c r="F253" s="6"/>
      <c r="G253" s="6"/>
      <c r="H253" s="6"/>
    </row>
    <row r="254" spans="1:8" ht="18.75" customHeight="1">
      <c r="A254" s="10" t="s">
        <v>108</v>
      </c>
      <c r="B254" s="64" t="s">
        <v>6564</v>
      </c>
      <c r="C254" s="65"/>
      <c r="D254" s="6"/>
      <c r="E254" s="6"/>
      <c r="F254" s="6"/>
      <c r="G254" s="6"/>
      <c r="H254" s="6"/>
    </row>
    <row r="255" spans="1:8" ht="18.75" customHeight="1">
      <c r="A255" s="10" t="s">
        <v>109</v>
      </c>
      <c r="B255" s="64" t="s">
        <v>6565</v>
      </c>
      <c r="C255" s="65"/>
      <c r="D255" s="6"/>
      <c r="E255" s="6"/>
      <c r="F255" s="6"/>
      <c r="G255" s="6"/>
      <c r="H255" s="6"/>
    </row>
    <row r="256" spans="1:8" ht="18.75" customHeight="1">
      <c r="A256" s="10" t="s">
        <v>110</v>
      </c>
      <c r="B256" s="64" t="s">
        <v>6566</v>
      </c>
      <c r="C256" s="65"/>
      <c r="D256" s="6"/>
      <c r="E256" s="6"/>
      <c r="F256" s="6"/>
      <c r="G256" s="6"/>
      <c r="H256" s="6"/>
    </row>
    <row r="257" spans="1:8" ht="18.75" customHeight="1">
      <c r="A257" s="10"/>
      <c r="B257" s="62"/>
      <c r="C257" s="63"/>
      <c r="D257" s="6"/>
      <c r="E257" s="6"/>
      <c r="F257" s="6"/>
      <c r="G257" s="6"/>
      <c r="H257" s="6"/>
    </row>
    <row r="258" spans="1:8" ht="18.75" customHeight="1" thickBot="1">
      <c r="A258" s="10"/>
      <c r="B258" s="66"/>
      <c r="C258" s="67"/>
      <c r="D258" s="6"/>
      <c r="E258" s="6"/>
      <c r="F258" s="6"/>
      <c r="G258" s="6"/>
      <c r="H258" s="6"/>
    </row>
    <row r="259" spans="1:8" ht="18.75" customHeight="1" thickBot="1">
      <c r="A259" s="11" t="s">
        <v>111</v>
      </c>
      <c r="B259" s="25"/>
      <c r="C259" s="7"/>
      <c r="D259" s="6"/>
      <c r="E259" s="6"/>
      <c r="F259" s="6"/>
      <c r="G259" s="6"/>
      <c r="H259" s="6"/>
    </row>
    <row r="260" spans="1:8" ht="18.75" customHeight="1">
      <c r="A260" s="10" t="s">
        <v>112</v>
      </c>
      <c r="B260" s="34" t="str">
        <f>_xlfn.LET(_xlpm.inp,$B$259,_xlpm.nInp,_xlfn.LET(_xlpm.raw,UPPER(TRIM($B$259)),_xlpm.clean,SUBSTITUTE(SUBSTITUTE(SUBSTITUTE(SUBSTITUTE(SUBSTITUTE(_xlpm.raw,"，",","),"、",","),"；",","),"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0" s="19"/>
      <c r="D260" s="6"/>
      <c r="E260" s="6"/>
      <c r="F260" s="6"/>
      <c r="G260" s="6"/>
      <c r="H260" s="6"/>
    </row>
    <row r="261" spans="1:8" ht="18.75" customHeight="1">
      <c r="A261" s="10" t="s">
        <v>113</v>
      </c>
      <c r="B261" s="35" t="str">
        <f>_xlfn.LET(_xlpm.inp,$B$259,_xlpm.nStd,_xlfn.LET(_xlpm.raw,UPPER(TRIM($G$251)),_xlpm.clean,SUBSTITUTE(SUBSTITUTE(SUBSTITUTE(SUBSTITUTE(SUBSTITUTE(_xlpm.raw,"，",","),"、",","),"；",","),"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61" s="18"/>
      <c r="D261" s="6"/>
      <c r="E261" s="6"/>
      <c r="F261" s="6"/>
      <c r="G261" s="6"/>
      <c r="H261" s="6"/>
    </row>
    <row r="262" spans="1:8" ht="18.75" customHeight="1">
      <c r="A262" s="37" t="s">
        <v>114</v>
      </c>
      <c r="B262" s="52" t="str">
        <f>_xlfn.LET(_xlpm.inp,$B$259,_xlpm.p,$H$251,IF(OR(LEN(TRIM(_xlpm.inp))=0,LEN(TRIM(_xlpm.p))=0,_xlpm.p=0),"",_xlpm.p))</f>
        <v/>
      </c>
      <c r="C262" s="53"/>
      <c r="D262" s="6"/>
      <c r="E262" s="6"/>
      <c r="F262" s="6"/>
      <c r="G262" s="6"/>
      <c r="H262" s="6"/>
    </row>
    <row r="263" spans="1:8" ht="18.75" customHeight="1" thickBot="1">
      <c r="A263" s="12"/>
      <c r="B263" s="54"/>
      <c r="C263" s="55"/>
      <c r="D263" s="6"/>
      <c r="E263" s="6"/>
      <c r="F263" s="6"/>
      <c r="G263" s="6"/>
      <c r="H263" s="6"/>
    </row>
    <row r="264" spans="1:8" ht="58.5" customHeight="1" thickTop="1" thickBot="1">
      <c r="A264" s="8" t="s">
        <v>6153</v>
      </c>
      <c r="B264" s="56" t="s">
        <v>6567</v>
      </c>
      <c r="C264" s="73"/>
      <c r="D264" s="6"/>
      <c r="E264" s="6"/>
      <c r="F264" s="6">
        <v>921</v>
      </c>
      <c r="G264" s="6" t="s">
        <v>18</v>
      </c>
      <c r="H264" s="6" t="s">
        <v>8069</v>
      </c>
    </row>
    <row r="265" spans="1:8" ht="18.75" customHeight="1">
      <c r="A265" s="9"/>
      <c r="B265" s="74"/>
      <c r="C265" s="75"/>
      <c r="D265" s="6"/>
      <c r="E265" s="6"/>
      <c r="F265" s="6"/>
      <c r="G265" s="6"/>
      <c r="H265" s="6"/>
    </row>
    <row r="266" spans="1:8" ht="18.75" customHeight="1">
      <c r="A266" s="10" t="s">
        <v>107</v>
      </c>
      <c r="B266" s="64" t="s">
        <v>6568</v>
      </c>
      <c r="C266" s="65"/>
      <c r="D266" s="6"/>
      <c r="E266" s="6"/>
      <c r="F266" s="6"/>
      <c r="G266" s="6"/>
      <c r="H266" s="6"/>
    </row>
    <row r="267" spans="1:8" ht="18.75" customHeight="1">
      <c r="A267" s="10" t="s">
        <v>108</v>
      </c>
      <c r="B267" s="64" t="s">
        <v>6569</v>
      </c>
      <c r="C267" s="65"/>
      <c r="D267" s="6"/>
      <c r="E267" s="6"/>
      <c r="F267" s="6"/>
      <c r="G267" s="6"/>
      <c r="H267" s="6"/>
    </row>
    <row r="268" spans="1:8" ht="18.75" customHeight="1">
      <c r="A268" s="10" t="s">
        <v>109</v>
      </c>
      <c r="B268" s="64" t="s">
        <v>6570</v>
      </c>
      <c r="C268" s="65"/>
      <c r="D268" s="6"/>
      <c r="E268" s="6"/>
      <c r="F268" s="6"/>
      <c r="G268" s="6"/>
      <c r="H268" s="6"/>
    </row>
    <row r="269" spans="1:8" ht="18.75" customHeight="1">
      <c r="A269" s="10" t="s">
        <v>110</v>
      </c>
      <c r="B269" s="64" t="s">
        <v>6571</v>
      </c>
      <c r="C269" s="65"/>
      <c r="D269" s="6"/>
      <c r="E269" s="6"/>
      <c r="F269" s="6"/>
      <c r="G269" s="6"/>
      <c r="H269" s="6"/>
    </row>
    <row r="270" spans="1:8" ht="18.75" customHeight="1">
      <c r="A270" s="10"/>
      <c r="B270" s="62"/>
      <c r="C270" s="63"/>
      <c r="D270" s="6"/>
      <c r="E270" s="6"/>
      <c r="F270" s="6"/>
      <c r="G270" s="6"/>
      <c r="H270" s="6"/>
    </row>
    <row r="271" spans="1:8" ht="18.75" customHeight="1" thickBot="1">
      <c r="A271" s="10"/>
      <c r="B271" s="66"/>
      <c r="C271" s="67"/>
      <c r="D271" s="6"/>
      <c r="E271" s="6"/>
      <c r="F271" s="6"/>
      <c r="G271" s="6"/>
      <c r="H271" s="6"/>
    </row>
    <row r="272" spans="1:8" ht="18.75" customHeight="1" thickBot="1">
      <c r="A272" s="11" t="s">
        <v>111</v>
      </c>
      <c r="B272" s="25"/>
      <c r="C272" s="7"/>
      <c r="D272" s="6"/>
      <c r="E272" s="6"/>
      <c r="F272" s="6"/>
      <c r="G272" s="6"/>
      <c r="H272" s="6"/>
    </row>
    <row r="273" spans="1:8" ht="18.75" customHeight="1">
      <c r="A273" s="10" t="s">
        <v>112</v>
      </c>
      <c r="B273" s="34" t="str">
        <f>_xlfn.LET(_xlpm.inp,$B$272,_xlpm.nInp,_xlfn.LET(_xlpm.raw,UPPER(TRIM($B$272)),_xlpm.clean,SUBSTITUTE(SUBSTITUTE(SUBSTITUTE(SUBSTITUTE(SUBSTITUTE(_xlpm.raw,"，",","),"、",","),"；",","),"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73" s="19"/>
      <c r="D273" s="6"/>
      <c r="E273" s="6"/>
      <c r="F273" s="6"/>
      <c r="G273" s="6"/>
      <c r="H273" s="6"/>
    </row>
    <row r="274" spans="1:8" ht="18.75" customHeight="1">
      <c r="A274" s="10" t="s">
        <v>113</v>
      </c>
      <c r="B274" s="35" t="str">
        <f>_xlfn.LET(_xlpm.inp,$B$272,_xlpm.nStd,_xlfn.LET(_xlpm.raw,UPPER(TRIM($G$264)),_xlpm.clean,SUBSTITUTE(SUBSTITUTE(SUBSTITUTE(SUBSTITUTE(SUBSTITUTE(_xlpm.raw,"，",","),"、",","),"；",","),"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4" s="18"/>
      <c r="D274" s="6"/>
      <c r="E274" s="6"/>
      <c r="F274" s="6"/>
      <c r="G274" s="6"/>
      <c r="H274" s="6"/>
    </row>
    <row r="275" spans="1:8" ht="18.75" customHeight="1">
      <c r="A275" s="37" t="s">
        <v>114</v>
      </c>
      <c r="B275" s="52" t="str">
        <f>_xlfn.LET(_xlpm.inp,$B$272,_xlpm.p,$H$264,IF(OR(LEN(TRIM(_xlpm.inp))=0,LEN(TRIM(_xlpm.p))=0,_xlpm.p=0),"",_xlpm.p))</f>
        <v/>
      </c>
      <c r="C275" s="53"/>
      <c r="D275" s="6"/>
      <c r="E275" s="6"/>
      <c r="F275" s="6"/>
      <c r="G275" s="6"/>
      <c r="H275" s="6"/>
    </row>
    <row r="276" spans="1:8" ht="18.75" customHeight="1" thickBot="1">
      <c r="A276" s="12"/>
      <c r="B276" s="54"/>
      <c r="C276" s="55"/>
      <c r="D276" s="6"/>
      <c r="E276" s="6"/>
      <c r="F276" s="6"/>
      <c r="G276" s="6"/>
      <c r="H276" s="6"/>
    </row>
    <row r="277" spans="1:8" ht="58.5" customHeight="1" thickTop="1" thickBot="1">
      <c r="A277" s="8" t="s">
        <v>6154</v>
      </c>
      <c r="B277" s="56" t="s">
        <v>6572</v>
      </c>
      <c r="C277" s="73"/>
      <c r="D277" s="6"/>
      <c r="E277" s="6"/>
      <c r="F277" s="6">
        <v>922</v>
      </c>
      <c r="G277" s="6" t="s">
        <v>26</v>
      </c>
      <c r="H277" s="6" t="s">
        <v>8070</v>
      </c>
    </row>
    <row r="278" spans="1:8" ht="18.75" customHeight="1">
      <c r="A278" s="9"/>
      <c r="B278" s="74"/>
      <c r="C278" s="75"/>
      <c r="D278" s="6"/>
      <c r="E278" s="6"/>
      <c r="F278" s="6"/>
      <c r="G278" s="6"/>
      <c r="H278" s="6"/>
    </row>
    <row r="279" spans="1:8" ht="18.75" customHeight="1">
      <c r="A279" s="10" t="s">
        <v>107</v>
      </c>
      <c r="B279" s="64" t="s">
        <v>6573</v>
      </c>
      <c r="C279" s="65"/>
      <c r="D279" s="6"/>
      <c r="E279" s="6"/>
      <c r="F279" s="6"/>
      <c r="G279" s="6"/>
      <c r="H279" s="6"/>
    </row>
    <row r="280" spans="1:8" ht="18.75" customHeight="1">
      <c r="A280" s="10" t="s">
        <v>108</v>
      </c>
      <c r="B280" s="64" t="s">
        <v>6574</v>
      </c>
      <c r="C280" s="65"/>
      <c r="D280" s="6"/>
      <c r="E280" s="6"/>
      <c r="F280" s="6"/>
      <c r="G280" s="6"/>
      <c r="H280" s="6"/>
    </row>
    <row r="281" spans="1:8" ht="18.75" customHeight="1">
      <c r="A281" s="10" t="s">
        <v>109</v>
      </c>
      <c r="B281" s="64" t="s">
        <v>6575</v>
      </c>
      <c r="C281" s="65"/>
      <c r="D281" s="6"/>
      <c r="E281" s="6"/>
      <c r="F281" s="6"/>
      <c r="G281" s="6"/>
      <c r="H281" s="6"/>
    </row>
    <row r="282" spans="1:8" ht="18.75" customHeight="1">
      <c r="A282" s="10" t="s">
        <v>110</v>
      </c>
      <c r="B282" s="64" t="s">
        <v>6576</v>
      </c>
      <c r="C282" s="65"/>
      <c r="D282" s="6"/>
      <c r="E282" s="6"/>
      <c r="F282" s="6"/>
      <c r="G282" s="6"/>
      <c r="H282" s="6"/>
    </row>
    <row r="283" spans="1:8" ht="18.75" customHeight="1">
      <c r="A283" s="10"/>
      <c r="B283" s="62"/>
      <c r="C283" s="63"/>
      <c r="D283" s="6"/>
      <c r="E283" s="6"/>
      <c r="F283" s="6"/>
      <c r="G283" s="6"/>
      <c r="H283" s="6"/>
    </row>
    <row r="284" spans="1:8" ht="18.75" customHeight="1" thickBot="1">
      <c r="A284" s="10"/>
      <c r="B284" s="66"/>
      <c r="C284" s="67"/>
      <c r="D284" s="6"/>
      <c r="E284" s="6"/>
      <c r="F284" s="6"/>
      <c r="G284" s="6"/>
      <c r="H284" s="6"/>
    </row>
    <row r="285" spans="1:8" ht="18.75" customHeight="1" thickBot="1">
      <c r="A285" s="11" t="s">
        <v>111</v>
      </c>
      <c r="B285" s="25"/>
      <c r="C285" s="7"/>
      <c r="D285" s="6"/>
      <c r="E285" s="6"/>
      <c r="F285" s="6"/>
      <c r="G285" s="6"/>
      <c r="H285" s="6"/>
    </row>
    <row r="286" spans="1:8" ht="18.75" customHeight="1">
      <c r="A286" s="10" t="s">
        <v>112</v>
      </c>
      <c r="B286" s="34" t="str">
        <f>_xlfn.LET(_xlpm.inp,$B$285,_xlpm.nInp,_xlfn.LET(_xlpm.raw,UPPER(TRIM($B$285)),_xlpm.clean,SUBSTITUTE(SUBSTITUTE(SUBSTITUTE(SUBSTITUTE(SUBSTITUTE(_xlpm.raw,"，",","),"、",","),"；",","),"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86" s="19"/>
      <c r="D286" s="6"/>
      <c r="E286" s="6"/>
      <c r="F286" s="6"/>
      <c r="G286" s="6"/>
      <c r="H286" s="6"/>
    </row>
    <row r="287" spans="1:8" ht="18.75" customHeight="1">
      <c r="A287" s="10" t="s">
        <v>113</v>
      </c>
      <c r="B287" s="35" t="str">
        <f>_xlfn.LET(_xlpm.inp,$B$285,_xlpm.nStd,_xlfn.LET(_xlpm.raw,UPPER(TRIM($G$277)),_xlpm.clean,SUBSTITUTE(SUBSTITUTE(SUBSTITUTE(SUBSTITUTE(SUBSTITUTE(_xlpm.raw,"，",","),"、",","),"；",","),"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87" s="18"/>
      <c r="D287" s="6"/>
      <c r="E287" s="6"/>
      <c r="F287" s="6"/>
      <c r="G287" s="6"/>
      <c r="H287" s="6"/>
    </row>
    <row r="288" spans="1:8" ht="18.75" customHeight="1">
      <c r="A288" s="37" t="s">
        <v>114</v>
      </c>
      <c r="B288" s="52" t="str">
        <f>_xlfn.LET(_xlpm.inp,$B$285,_xlpm.p,$H$277,IF(OR(LEN(TRIM(_xlpm.inp))=0,LEN(TRIM(_xlpm.p))=0,_xlpm.p=0),"",_xlpm.p))</f>
        <v/>
      </c>
      <c r="C288" s="53"/>
      <c r="D288" s="6"/>
      <c r="E288" s="6"/>
      <c r="F288" s="6"/>
      <c r="G288" s="6"/>
      <c r="H288" s="6"/>
    </row>
    <row r="289" spans="1:8" ht="18.75" customHeight="1" thickBot="1">
      <c r="A289" s="12"/>
      <c r="B289" s="54"/>
      <c r="C289" s="55"/>
      <c r="D289" s="6"/>
      <c r="E289" s="6"/>
      <c r="F289" s="6"/>
      <c r="G289" s="6"/>
      <c r="H289" s="6"/>
    </row>
    <row r="290" spans="1:8" ht="58.5" customHeight="1" thickTop="1" thickBot="1">
      <c r="A290" s="8" t="s">
        <v>6155</v>
      </c>
      <c r="B290" s="56" t="s">
        <v>6577</v>
      </c>
      <c r="C290" s="73"/>
      <c r="D290" s="6"/>
      <c r="E290" s="6"/>
      <c r="F290" s="6">
        <v>923</v>
      </c>
      <c r="G290" s="6" t="s">
        <v>18</v>
      </c>
      <c r="H290" s="6" t="s">
        <v>8071</v>
      </c>
    </row>
    <row r="291" spans="1:8" ht="18.75" customHeight="1">
      <c r="A291" s="9"/>
      <c r="B291" s="74"/>
      <c r="C291" s="75"/>
      <c r="D291" s="6"/>
      <c r="E291" s="6"/>
      <c r="F291" s="6"/>
      <c r="G291" s="6"/>
      <c r="H291" s="6"/>
    </row>
    <row r="292" spans="1:8" ht="18.75" customHeight="1">
      <c r="A292" s="10" t="s">
        <v>107</v>
      </c>
      <c r="B292" s="64" t="s">
        <v>6578</v>
      </c>
      <c r="C292" s="65"/>
      <c r="D292" s="6"/>
      <c r="E292" s="6"/>
      <c r="F292" s="6"/>
      <c r="G292" s="6"/>
      <c r="H292" s="6"/>
    </row>
    <row r="293" spans="1:8" ht="18.75" customHeight="1">
      <c r="A293" s="10" t="s">
        <v>108</v>
      </c>
      <c r="B293" s="64" t="s">
        <v>6579</v>
      </c>
      <c r="C293" s="65"/>
      <c r="D293" s="6"/>
      <c r="E293" s="6"/>
      <c r="F293" s="6"/>
      <c r="G293" s="6"/>
      <c r="H293" s="6"/>
    </row>
    <row r="294" spans="1:8" ht="18.75" customHeight="1">
      <c r="A294" s="10" t="s">
        <v>109</v>
      </c>
      <c r="B294" s="64" t="s">
        <v>6580</v>
      </c>
      <c r="C294" s="65"/>
      <c r="D294" s="6"/>
      <c r="E294" s="6"/>
      <c r="F294" s="6"/>
      <c r="G294" s="6"/>
      <c r="H294" s="6"/>
    </row>
    <row r="295" spans="1:8" ht="18.75" customHeight="1">
      <c r="A295" s="10" t="s">
        <v>110</v>
      </c>
      <c r="B295" s="64" t="s">
        <v>6581</v>
      </c>
      <c r="C295" s="65"/>
      <c r="D295" s="6"/>
      <c r="E295" s="6"/>
      <c r="F295" s="6"/>
      <c r="G295" s="6"/>
      <c r="H295" s="6"/>
    </row>
    <row r="296" spans="1:8" ht="18.75" customHeight="1">
      <c r="A296" s="10"/>
      <c r="B296" s="62"/>
      <c r="C296" s="63"/>
      <c r="D296" s="6"/>
      <c r="E296" s="6"/>
      <c r="F296" s="6"/>
      <c r="G296" s="6"/>
      <c r="H296" s="6"/>
    </row>
    <row r="297" spans="1:8" ht="18.75" customHeight="1" thickBot="1">
      <c r="A297" s="10"/>
      <c r="B297" s="66"/>
      <c r="C297" s="67"/>
      <c r="D297" s="6"/>
      <c r="E297" s="6"/>
      <c r="F297" s="6"/>
      <c r="G297" s="6"/>
      <c r="H297" s="6"/>
    </row>
    <row r="298" spans="1:8" ht="18.75" customHeight="1" thickBot="1">
      <c r="A298" s="11" t="s">
        <v>111</v>
      </c>
      <c r="B298" s="25"/>
      <c r="C298" s="7"/>
      <c r="D298" s="6"/>
      <c r="E298" s="6"/>
      <c r="F298" s="6"/>
      <c r="G298" s="6"/>
      <c r="H298" s="6"/>
    </row>
    <row r="299" spans="1:8" ht="18.75" customHeight="1">
      <c r="A299" s="10" t="s">
        <v>112</v>
      </c>
      <c r="B299" s="34" t="str">
        <f>_xlfn.LET(_xlpm.inp,$B$298,_xlpm.nInp,_xlfn.LET(_xlpm.raw,UPPER(TRIM($B$298)),_xlpm.clean,SUBSTITUTE(SUBSTITUTE(SUBSTITUTE(SUBSTITUTE(SUBSTITUTE(_xlpm.raw,"，",","),"、",","),"；",","),"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99" s="19"/>
      <c r="D299" s="6"/>
      <c r="E299" s="6"/>
      <c r="F299" s="6"/>
      <c r="G299" s="6"/>
      <c r="H299" s="6"/>
    </row>
    <row r="300" spans="1:8" ht="18.75" customHeight="1">
      <c r="A300" s="10" t="s">
        <v>113</v>
      </c>
      <c r="B300" s="35" t="str">
        <f>_xlfn.LET(_xlpm.inp,$B$298,_xlpm.nStd,_xlfn.LET(_xlpm.raw,UPPER(TRIM($G$290)),_xlpm.clean,SUBSTITUTE(SUBSTITUTE(SUBSTITUTE(SUBSTITUTE(SUBSTITUTE(_xlpm.raw,"，",","),"、",","),"；",","),"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00" s="18"/>
      <c r="D300" s="6"/>
      <c r="E300" s="6"/>
      <c r="F300" s="6"/>
      <c r="G300" s="6"/>
      <c r="H300" s="6"/>
    </row>
    <row r="301" spans="1:8" ht="18.75" customHeight="1">
      <c r="A301" s="37" t="s">
        <v>114</v>
      </c>
      <c r="B301" s="52" t="str">
        <f>_xlfn.LET(_xlpm.inp,$B$298,_xlpm.p,$H$290,IF(OR(LEN(TRIM(_xlpm.inp))=0,LEN(TRIM(_xlpm.p))=0,_xlpm.p=0),"",_xlpm.p))</f>
        <v/>
      </c>
      <c r="C301" s="53"/>
      <c r="D301" s="6"/>
      <c r="E301" s="6"/>
      <c r="F301" s="6"/>
      <c r="G301" s="6"/>
      <c r="H301" s="6"/>
    </row>
    <row r="302" spans="1:8" ht="18.75" customHeight="1" thickBot="1">
      <c r="A302" s="12"/>
      <c r="B302" s="54"/>
      <c r="C302" s="55"/>
      <c r="D302" s="6"/>
      <c r="E302" s="6"/>
      <c r="F302" s="6"/>
      <c r="G302" s="6"/>
      <c r="H302" s="6"/>
    </row>
    <row r="303" spans="1:8" ht="58.5" customHeight="1" thickTop="1" thickBot="1">
      <c r="A303" s="8" t="s">
        <v>6156</v>
      </c>
      <c r="B303" s="56" t="s">
        <v>6582</v>
      </c>
      <c r="C303" s="73"/>
      <c r="D303" s="6"/>
      <c r="E303" s="6"/>
      <c r="F303" s="6">
        <v>924</v>
      </c>
      <c r="G303" s="6" t="s">
        <v>28</v>
      </c>
      <c r="H303" s="6"/>
    </row>
    <row r="304" spans="1:8" ht="18.75" customHeight="1">
      <c r="A304" s="9"/>
      <c r="B304" s="74"/>
      <c r="C304" s="75"/>
      <c r="D304" s="6"/>
      <c r="E304" s="6"/>
      <c r="F304" s="6"/>
      <c r="G304" s="6"/>
      <c r="H304" s="6"/>
    </row>
    <row r="305" spans="1:8" ht="18.75" customHeight="1">
      <c r="A305" s="10" t="s">
        <v>107</v>
      </c>
      <c r="B305" s="64" t="s">
        <v>6583</v>
      </c>
      <c r="C305" s="65"/>
      <c r="D305" s="6"/>
      <c r="E305" s="6"/>
      <c r="F305" s="6"/>
      <c r="G305" s="6"/>
      <c r="H305" s="6"/>
    </row>
    <row r="306" spans="1:8" ht="18.75" customHeight="1">
      <c r="A306" s="10" t="s">
        <v>108</v>
      </c>
      <c r="B306" s="64" t="s">
        <v>6585</v>
      </c>
      <c r="C306" s="65"/>
      <c r="D306" s="6"/>
      <c r="E306" s="6"/>
      <c r="F306" s="6"/>
      <c r="G306" s="6"/>
      <c r="H306" s="6"/>
    </row>
    <row r="307" spans="1:8" ht="18.75" customHeight="1">
      <c r="A307" s="10" t="s">
        <v>109</v>
      </c>
      <c r="B307" s="64" t="s">
        <v>6586</v>
      </c>
      <c r="C307" s="65"/>
      <c r="D307" s="6"/>
      <c r="E307" s="6"/>
      <c r="F307" s="6"/>
      <c r="G307" s="6"/>
      <c r="H307" s="6"/>
    </row>
    <row r="308" spans="1:8" ht="18.75" customHeight="1">
      <c r="A308" s="10" t="s">
        <v>110</v>
      </c>
      <c r="B308" s="64" t="s">
        <v>6587</v>
      </c>
      <c r="C308" s="65"/>
      <c r="D308" s="6"/>
      <c r="E308" s="6"/>
      <c r="F308" s="6"/>
      <c r="G308" s="6"/>
      <c r="H308" s="6"/>
    </row>
    <row r="309" spans="1:8" ht="18.75" customHeight="1">
      <c r="A309" s="10"/>
      <c r="B309" s="62"/>
      <c r="C309" s="63"/>
      <c r="D309" s="6"/>
      <c r="E309" s="6"/>
      <c r="F309" s="6"/>
      <c r="G309" s="6"/>
      <c r="H309" s="6"/>
    </row>
    <row r="310" spans="1:8" ht="18.75" customHeight="1" thickBot="1">
      <c r="A310" s="10"/>
      <c r="B310" s="66"/>
      <c r="C310" s="67"/>
      <c r="D310" s="6"/>
      <c r="E310" s="6"/>
      <c r="F310" s="6"/>
      <c r="G310" s="6"/>
      <c r="H310" s="6"/>
    </row>
    <row r="311" spans="1:8" ht="18.75" customHeight="1" thickBot="1">
      <c r="A311" s="11" t="s">
        <v>111</v>
      </c>
      <c r="B311" s="25"/>
      <c r="C311" s="7"/>
      <c r="D311" s="6"/>
      <c r="E311" s="6"/>
      <c r="F311" s="6"/>
      <c r="G311" s="6"/>
      <c r="H311" s="6"/>
    </row>
    <row r="312" spans="1:8" ht="18.75" customHeight="1">
      <c r="A312" s="10" t="s">
        <v>112</v>
      </c>
      <c r="B312" s="34" t="str">
        <f>_xlfn.LET(_xlpm.inp,$B$311,_xlpm.nInp,_xlfn.LET(_xlpm.raw,UPPER(TRIM($B$311)),_xlpm.clean,SUBSTITUTE(SUBSTITUTE(SUBSTITUTE(SUBSTITUTE(SUBSTITUTE(_xlpm.raw,"，",","),"、",","),"；",","),"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12" s="19"/>
      <c r="D312" s="6"/>
      <c r="E312" s="6"/>
      <c r="F312" s="6"/>
      <c r="G312" s="6"/>
      <c r="H312" s="6"/>
    </row>
    <row r="313" spans="1:8" ht="18.75" customHeight="1">
      <c r="A313" s="10" t="s">
        <v>113</v>
      </c>
      <c r="B313" s="35" t="str">
        <f>_xlfn.LET(_xlpm.inp,$B$311,_xlpm.nStd,_xlfn.LET(_xlpm.raw,UPPER(TRIM($G$303)),_xlpm.clean,SUBSTITUTE(SUBSTITUTE(SUBSTITUTE(SUBSTITUTE(SUBSTITUTE(_xlpm.raw,"，",","),"、",","),"；",","),"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13" s="18"/>
      <c r="D313" s="6"/>
      <c r="E313" s="6"/>
      <c r="F313" s="6"/>
      <c r="G313" s="6"/>
      <c r="H313" s="6"/>
    </row>
    <row r="314" spans="1:8" ht="18.75" customHeight="1">
      <c r="A314" s="37" t="s">
        <v>114</v>
      </c>
      <c r="B314" s="52" t="str">
        <f>_xlfn.LET(_xlpm.inp,$B$311,_xlpm.p,$H$303,IF(OR(LEN(TRIM(_xlpm.inp))=0,LEN(TRIM(_xlpm.p))=0,_xlpm.p=0),"",_xlpm.p))</f>
        <v/>
      </c>
      <c r="C314" s="53"/>
      <c r="D314" s="6"/>
      <c r="E314" s="6"/>
      <c r="F314" s="6"/>
      <c r="G314" s="6"/>
      <c r="H314" s="6"/>
    </row>
    <row r="315" spans="1:8" ht="18.75" customHeight="1" thickBot="1">
      <c r="A315" s="12"/>
      <c r="B315" s="54"/>
      <c r="C315" s="55"/>
      <c r="D315" s="6"/>
      <c r="E315" s="6"/>
      <c r="F315" s="6"/>
      <c r="G315" s="6"/>
      <c r="H315" s="6"/>
    </row>
    <row r="316" spans="1:8" ht="58.5" customHeight="1" thickTop="1" thickBot="1">
      <c r="A316" s="8" t="s">
        <v>6157</v>
      </c>
      <c r="B316" s="56" t="s">
        <v>6588</v>
      </c>
      <c r="C316" s="73"/>
      <c r="D316" s="6"/>
      <c r="E316" s="6"/>
      <c r="F316" s="6">
        <v>925</v>
      </c>
      <c r="G316" s="6" t="s">
        <v>28</v>
      </c>
      <c r="H316" s="6" t="s">
        <v>8072</v>
      </c>
    </row>
    <row r="317" spans="1:8" ht="18.75" customHeight="1">
      <c r="A317" s="9"/>
      <c r="B317" s="74"/>
      <c r="C317" s="75"/>
      <c r="D317" s="6"/>
      <c r="E317" s="6"/>
      <c r="F317" s="6"/>
      <c r="G317" s="6"/>
      <c r="H317" s="6"/>
    </row>
    <row r="318" spans="1:8" ht="18.75" customHeight="1">
      <c r="A318" s="10" t="s">
        <v>107</v>
      </c>
      <c r="B318" s="64" t="s">
        <v>6589</v>
      </c>
      <c r="C318" s="65"/>
      <c r="D318" s="6"/>
      <c r="E318" s="6"/>
      <c r="F318" s="6"/>
      <c r="G318" s="6"/>
      <c r="H318" s="6"/>
    </row>
    <row r="319" spans="1:8" ht="18.75" customHeight="1">
      <c r="A319" s="10" t="s">
        <v>108</v>
      </c>
      <c r="B319" s="64" t="s">
        <v>6590</v>
      </c>
      <c r="C319" s="65"/>
      <c r="D319" s="6"/>
      <c r="E319" s="6"/>
      <c r="F319" s="6"/>
      <c r="G319" s="6"/>
      <c r="H319" s="6"/>
    </row>
    <row r="320" spans="1:8" ht="18.75" customHeight="1">
      <c r="A320" s="10" t="s">
        <v>109</v>
      </c>
      <c r="B320" s="64" t="s">
        <v>6591</v>
      </c>
      <c r="C320" s="65"/>
      <c r="D320" s="6"/>
      <c r="E320" s="6"/>
      <c r="F320" s="6"/>
      <c r="G320" s="6"/>
      <c r="H320" s="6"/>
    </row>
    <row r="321" spans="1:8" ht="18.75" customHeight="1">
      <c r="A321" s="10" t="s">
        <v>110</v>
      </c>
      <c r="B321" s="64" t="s">
        <v>6592</v>
      </c>
      <c r="C321" s="65"/>
      <c r="D321" s="6"/>
      <c r="E321" s="6"/>
      <c r="F321" s="6"/>
      <c r="G321" s="6"/>
      <c r="H321" s="6"/>
    </row>
    <row r="322" spans="1:8" ht="18.75" customHeight="1">
      <c r="A322" s="10"/>
      <c r="B322" s="62"/>
      <c r="C322" s="63"/>
      <c r="D322" s="6"/>
      <c r="E322" s="6"/>
      <c r="F322" s="6"/>
      <c r="G322" s="6"/>
      <c r="H322" s="6"/>
    </row>
    <row r="323" spans="1:8" ht="18.75" customHeight="1" thickBot="1">
      <c r="A323" s="10"/>
      <c r="B323" s="66"/>
      <c r="C323" s="67"/>
      <c r="D323" s="6"/>
      <c r="E323" s="6"/>
      <c r="F323" s="6"/>
      <c r="G323" s="6"/>
      <c r="H323" s="6"/>
    </row>
    <row r="324" spans="1:8" ht="18.75" customHeight="1" thickBot="1">
      <c r="A324" s="11" t="s">
        <v>111</v>
      </c>
      <c r="B324" s="25"/>
      <c r="C324" s="7"/>
      <c r="D324" s="6"/>
      <c r="E324" s="6"/>
      <c r="F324" s="6"/>
      <c r="G324" s="6"/>
      <c r="H324" s="6"/>
    </row>
    <row r="325" spans="1:8" ht="18.75" customHeight="1">
      <c r="A325" s="10" t="s">
        <v>112</v>
      </c>
      <c r="B325" s="34" t="str">
        <f>_xlfn.LET(_xlpm.inp,$B$324,_xlpm.nInp,_xlfn.LET(_xlpm.raw,UPPER(TRIM($B$324)),_xlpm.clean,SUBSTITUTE(SUBSTITUTE(SUBSTITUTE(SUBSTITUTE(SUBSTITUTE(_xlpm.raw,"，",","),"、",","),"；",","),"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25" s="19"/>
      <c r="D325" s="6"/>
      <c r="E325" s="6"/>
      <c r="F325" s="6"/>
      <c r="G325" s="6"/>
      <c r="H325" s="6"/>
    </row>
    <row r="326" spans="1:8" ht="18.75" customHeight="1">
      <c r="A326" s="10" t="s">
        <v>113</v>
      </c>
      <c r="B326" s="35" t="str">
        <f>_xlfn.LET(_xlpm.inp,$B$324,_xlpm.nStd,_xlfn.LET(_xlpm.raw,UPPER(TRIM($G$316)),_xlpm.clean,SUBSTITUTE(SUBSTITUTE(SUBSTITUTE(SUBSTITUTE(SUBSTITUTE(_xlpm.raw,"，",","),"、",","),"；",","),"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26" s="18"/>
      <c r="D326" s="6"/>
      <c r="E326" s="6"/>
      <c r="F326" s="6"/>
      <c r="G326" s="6"/>
      <c r="H326" s="6"/>
    </row>
    <row r="327" spans="1:8" ht="18.75" customHeight="1">
      <c r="A327" s="37" t="s">
        <v>114</v>
      </c>
      <c r="B327" s="52" t="str">
        <f>_xlfn.LET(_xlpm.inp,$B$324,_xlpm.p,$H$316,IF(OR(LEN(TRIM(_xlpm.inp))=0,LEN(TRIM(_xlpm.p))=0,_xlpm.p=0),"",_xlpm.p))</f>
        <v/>
      </c>
      <c r="C327" s="53"/>
      <c r="D327" s="6"/>
      <c r="E327" s="6"/>
      <c r="F327" s="6"/>
      <c r="G327" s="6"/>
      <c r="H327" s="6"/>
    </row>
    <row r="328" spans="1:8" ht="18.75" customHeight="1" thickBot="1">
      <c r="A328" s="12"/>
      <c r="B328" s="54"/>
      <c r="C328" s="55"/>
      <c r="D328" s="6"/>
      <c r="E328" s="6"/>
      <c r="F328" s="6"/>
      <c r="G328" s="6"/>
      <c r="H328" s="6"/>
    </row>
    <row r="329" spans="1:8" ht="58.5" customHeight="1" thickTop="1" thickBot="1">
      <c r="A329" s="8" t="s">
        <v>6158</v>
      </c>
      <c r="B329" s="56" t="s">
        <v>6593</v>
      </c>
      <c r="C329" s="73"/>
      <c r="D329" s="6"/>
      <c r="E329" s="6"/>
      <c r="F329" s="6">
        <v>926</v>
      </c>
      <c r="G329" s="6" t="s">
        <v>27</v>
      </c>
      <c r="H329" s="6" t="s">
        <v>8073</v>
      </c>
    </row>
    <row r="330" spans="1:8" ht="18.75" customHeight="1">
      <c r="A330" s="9"/>
      <c r="B330" s="74"/>
      <c r="C330" s="75"/>
      <c r="D330" s="6"/>
      <c r="E330" s="6"/>
      <c r="F330" s="6"/>
      <c r="G330" s="6"/>
      <c r="H330" s="6"/>
    </row>
    <row r="331" spans="1:8" ht="18.75" customHeight="1">
      <c r="A331" s="10" t="s">
        <v>107</v>
      </c>
      <c r="B331" s="64" t="s">
        <v>6594</v>
      </c>
      <c r="C331" s="65"/>
      <c r="D331" s="6"/>
      <c r="E331" s="6"/>
      <c r="F331" s="6"/>
      <c r="G331" s="6"/>
      <c r="H331" s="6"/>
    </row>
    <row r="332" spans="1:8" ht="18.75" customHeight="1">
      <c r="A332" s="10" t="s">
        <v>108</v>
      </c>
      <c r="B332" s="64" t="s">
        <v>6595</v>
      </c>
      <c r="C332" s="65"/>
      <c r="D332" s="6"/>
      <c r="E332" s="6"/>
      <c r="F332" s="6"/>
      <c r="G332" s="6"/>
      <c r="H332" s="6"/>
    </row>
    <row r="333" spans="1:8" ht="18.75" customHeight="1">
      <c r="A333" s="10" t="s">
        <v>109</v>
      </c>
      <c r="B333" s="64" t="s">
        <v>6596</v>
      </c>
      <c r="C333" s="65"/>
      <c r="D333" s="6"/>
      <c r="E333" s="6"/>
      <c r="F333" s="6"/>
      <c r="G333" s="6"/>
      <c r="H333" s="6"/>
    </row>
    <row r="334" spans="1:8" ht="18.75" customHeight="1">
      <c r="A334" s="10" t="s">
        <v>110</v>
      </c>
      <c r="B334" s="64" t="s">
        <v>6597</v>
      </c>
      <c r="C334" s="65"/>
      <c r="D334" s="6"/>
      <c r="E334" s="6"/>
      <c r="F334" s="6"/>
      <c r="G334" s="6"/>
      <c r="H334" s="6"/>
    </row>
    <row r="335" spans="1:8" ht="18.75" customHeight="1">
      <c r="A335" s="10"/>
      <c r="B335" s="62"/>
      <c r="C335" s="63"/>
      <c r="D335" s="6"/>
      <c r="E335" s="6"/>
      <c r="F335" s="6"/>
      <c r="G335" s="6"/>
      <c r="H335" s="6"/>
    </row>
    <row r="336" spans="1:8" ht="18.75" customHeight="1" thickBot="1">
      <c r="A336" s="10"/>
      <c r="B336" s="66"/>
      <c r="C336" s="67"/>
      <c r="D336" s="6"/>
      <c r="E336" s="6"/>
      <c r="F336" s="6"/>
      <c r="G336" s="6"/>
      <c r="H336" s="6"/>
    </row>
    <row r="337" spans="1:8" ht="18.75" customHeight="1" thickBot="1">
      <c r="A337" s="11" t="s">
        <v>111</v>
      </c>
      <c r="B337" s="25"/>
      <c r="C337" s="7"/>
      <c r="D337" s="6"/>
      <c r="E337" s="6"/>
      <c r="F337" s="6"/>
      <c r="G337" s="6"/>
      <c r="H337" s="6"/>
    </row>
    <row r="338" spans="1:8" ht="18.75" customHeight="1">
      <c r="A338" s="10" t="s">
        <v>112</v>
      </c>
      <c r="B338" s="34" t="str">
        <f>_xlfn.LET(_xlpm.inp,$B$337,_xlpm.nInp,_xlfn.LET(_xlpm.raw,UPPER(TRIM($B$337)),_xlpm.clean,SUBSTITUTE(SUBSTITUTE(SUBSTITUTE(SUBSTITUTE(SUBSTITUTE(_xlpm.raw,"，",","),"、",","),"；",","),"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38" s="19"/>
      <c r="D338" s="6"/>
      <c r="E338" s="6"/>
      <c r="F338" s="6"/>
      <c r="G338" s="6"/>
      <c r="H338" s="6"/>
    </row>
    <row r="339" spans="1:8" ht="18.75" customHeight="1">
      <c r="A339" s="10" t="s">
        <v>113</v>
      </c>
      <c r="B339" s="35" t="str">
        <f>_xlfn.LET(_xlpm.inp,$B$337,_xlpm.nStd,_xlfn.LET(_xlpm.raw,UPPER(TRIM($G$329)),_xlpm.clean,SUBSTITUTE(SUBSTITUTE(SUBSTITUTE(SUBSTITUTE(SUBSTITUTE(_xlpm.raw,"，",","),"、",","),"；",","),"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39" s="18"/>
      <c r="D339" s="6"/>
      <c r="E339" s="6"/>
      <c r="F339" s="6"/>
      <c r="G339" s="6"/>
      <c r="H339" s="6"/>
    </row>
    <row r="340" spans="1:8" ht="18.75" customHeight="1">
      <c r="A340" s="37" t="s">
        <v>114</v>
      </c>
      <c r="B340" s="52" t="str">
        <f>_xlfn.LET(_xlpm.inp,$B$337,_xlpm.p,$H$329,IF(OR(LEN(TRIM(_xlpm.inp))=0,LEN(TRIM(_xlpm.p))=0,_xlpm.p=0),"",_xlpm.p))</f>
        <v/>
      </c>
      <c r="C340" s="53"/>
      <c r="D340" s="6"/>
      <c r="E340" s="6"/>
      <c r="F340" s="6"/>
      <c r="G340" s="6"/>
      <c r="H340" s="6"/>
    </row>
    <row r="341" spans="1:8" ht="18.75" customHeight="1" thickBot="1">
      <c r="A341" s="12"/>
      <c r="B341" s="54"/>
      <c r="C341" s="55"/>
      <c r="D341" s="6"/>
      <c r="E341" s="6"/>
      <c r="F341" s="6"/>
      <c r="G341" s="6"/>
      <c r="H341" s="6"/>
    </row>
    <row r="342" spans="1:8" ht="58.5" customHeight="1" thickTop="1" thickBot="1">
      <c r="A342" s="8" t="s">
        <v>6159</v>
      </c>
      <c r="B342" s="56" t="s">
        <v>6598</v>
      </c>
      <c r="C342" s="73"/>
      <c r="D342" s="6"/>
      <c r="E342" s="6"/>
      <c r="F342" s="6">
        <v>927</v>
      </c>
      <c r="G342" s="6" t="s">
        <v>18</v>
      </c>
      <c r="H342" s="6" t="s">
        <v>8074</v>
      </c>
    </row>
    <row r="343" spans="1:8" ht="18.75" customHeight="1">
      <c r="A343" s="9"/>
      <c r="B343" s="74"/>
      <c r="C343" s="75"/>
      <c r="D343" s="6"/>
      <c r="E343" s="6"/>
      <c r="F343" s="6"/>
      <c r="G343" s="6"/>
      <c r="H343" s="6"/>
    </row>
    <row r="344" spans="1:8" ht="18.75" customHeight="1">
      <c r="A344" s="10" t="s">
        <v>107</v>
      </c>
      <c r="B344" s="64" t="s">
        <v>6599</v>
      </c>
      <c r="C344" s="65"/>
      <c r="D344" s="6"/>
      <c r="E344" s="6"/>
      <c r="F344" s="6"/>
      <c r="G344" s="6"/>
      <c r="H344" s="6"/>
    </row>
    <row r="345" spans="1:8" ht="18.75" customHeight="1">
      <c r="A345" s="10" t="s">
        <v>108</v>
      </c>
      <c r="B345" s="64" t="s">
        <v>6600</v>
      </c>
      <c r="C345" s="65"/>
      <c r="D345" s="6"/>
      <c r="E345" s="6"/>
      <c r="F345" s="6"/>
      <c r="G345" s="6"/>
      <c r="H345" s="6"/>
    </row>
    <row r="346" spans="1:8" ht="18.75" customHeight="1">
      <c r="A346" s="10" t="s">
        <v>109</v>
      </c>
      <c r="B346" s="64" t="s">
        <v>6601</v>
      </c>
      <c r="C346" s="65"/>
      <c r="D346" s="6"/>
      <c r="E346" s="6"/>
      <c r="F346" s="6"/>
      <c r="G346" s="6"/>
      <c r="H346" s="6"/>
    </row>
    <row r="347" spans="1:8" ht="18.75" customHeight="1">
      <c r="A347" s="10" t="s">
        <v>110</v>
      </c>
      <c r="B347" s="64" t="s">
        <v>6602</v>
      </c>
      <c r="C347" s="65"/>
      <c r="D347" s="6"/>
      <c r="E347" s="6"/>
      <c r="F347" s="6"/>
      <c r="G347" s="6"/>
      <c r="H347" s="6"/>
    </row>
    <row r="348" spans="1:8" ht="18.75" customHeight="1">
      <c r="A348" s="10"/>
      <c r="B348" s="62"/>
      <c r="C348" s="63"/>
      <c r="D348" s="6"/>
      <c r="E348" s="6"/>
      <c r="F348" s="6"/>
      <c r="G348" s="6"/>
      <c r="H348" s="6"/>
    </row>
    <row r="349" spans="1:8" ht="18.75" customHeight="1" thickBot="1">
      <c r="A349" s="10"/>
      <c r="B349" s="66"/>
      <c r="C349" s="67"/>
      <c r="D349" s="6"/>
      <c r="E349" s="6"/>
      <c r="F349" s="6"/>
      <c r="G349" s="6"/>
      <c r="H349" s="6"/>
    </row>
    <row r="350" spans="1:8" ht="18.75" customHeight="1" thickBot="1">
      <c r="A350" s="11" t="s">
        <v>111</v>
      </c>
      <c r="B350" s="25"/>
      <c r="C350" s="7"/>
      <c r="D350" s="6"/>
      <c r="E350" s="6"/>
      <c r="F350" s="6"/>
      <c r="G350" s="6"/>
      <c r="H350" s="6"/>
    </row>
    <row r="351" spans="1:8" ht="18.75" customHeight="1">
      <c r="A351" s="10" t="s">
        <v>112</v>
      </c>
      <c r="B351" s="34" t="str">
        <f>_xlfn.LET(_xlpm.inp,$B$350,_xlpm.nInp,_xlfn.LET(_xlpm.raw,UPPER(TRIM($B$350)),_xlpm.clean,SUBSTITUTE(SUBSTITUTE(SUBSTITUTE(SUBSTITUTE(SUBSTITUTE(_xlpm.raw,"，",","),"、",","),"；",","),"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51" s="19"/>
      <c r="D351" s="6"/>
      <c r="E351" s="6"/>
      <c r="F351" s="6"/>
      <c r="G351" s="6"/>
      <c r="H351" s="6"/>
    </row>
    <row r="352" spans="1:8" ht="18.75" customHeight="1">
      <c r="A352" s="10" t="s">
        <v>113</v>
      </c>
      <c r="B352" s="35" t="str">
        <f>_xlfn.LET(_xlpm.inp,$B$350,_xlpm.nStd,_xlfn.LET(_xlpm.raw,UPPER(TRIM($G$342)),_xlpm.clean,SUBSTITUTE(SUBSTITUTE(SUBSTITUTE(SUBSTITUTE(SUBSTITUTE(_xlpm.raw,"，",","),"、",","),"；",","),"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52" s="18"/>
      <c r="D352" s="6"/>
      <c r="E352" s="6"/>
      <c r="F352" s="6"/>
      <c r="G352" s="6"/>
      <c r="H352" s="6"/>
    </row>
    <row r="353" spans="1:8" ht="18.75" customHeight="1">
      <c r="A353" s="37" t="s">
        <v>114</v>
      </c>
      <c r="B353" s="52" t="str">
        <f>_xlfn.LET(_xlpm.inp,$B$350,_xlpm.p,$H$342,IF(OR(LEN(TRIM(_xlpm.inp))=0,LEN(TRIM(_xlpm.p))=0,_xlpm.p=0),"",_xlpm.p))</f>
        <v/>
      </c>
      <c r="C353" s="53"/>
      <c r="D353" s="6"/>
      <c r="E353" s="6"/>
      <c r="F353" s="6"/>
      <c r="G353" s="6"/>
      <c r="H353" s="6"/>
    </row>
    <row r="354" spans="1:8" ht="18.75" customHeight="1" thickBot="1">
      <c r="A354" s="12"/>
      <c r="B354" s="54"/>
      <c r="C354" s="55"/>
      <c r="D354" s="6"/>
      <c r="E354" s="6"/>
      <c r="F354" s="6"/>
      <c r="G354" s="6"/>
      <c r="H354" s="6"/>
    </row>
    <row r="355" spans="1:8" ht="58.5" customHeight="1" thickTop="1" thickBot="1">
      <c r="A355" s="8" t="s">
        <v>6160</v>
      </c>
      <c r="B355" s="56" t="s">
        <v>6603</v>
      </c>
      <c r="C355" s="73"/>
      <c r="D355" s="6"/>
      <c r="E355" s="6"/>
      <c r="F355" s="6">
        <v>928</v>
      </c>
      <c r="G355" s="6" t="s">
        <v>26</v>
      </c>
      <c r="H355" s="6" t="s">
        <v>8075</v>
      </c>
    </row>
    <row r="356" spans="1:8" ht="18.75" customHeight="1">
      <c r="A356" s="9"/>
      <c r="B356" s="74"/>
      <c r="C356" s="75"/>
      <c r="D356" s="6"/>
      <c r="E356" s="6"/>
      <c r="F356" s="6"/>
      <c r="G356" s="6"/>
      <c r="H356" s="6"/>
    </row>
    <row r="357" spans="1:8" ht="18.75" customHeight="1">
      <c r="A357" s="10" t="s">
        <v>107</v>
      </c>
      <c r="B357" s="64" t="s">
        <v>2506</v>
      </c>
      <c r="C357" s="65"/>
      <c r="D357" s="6"/>
      <c r="E357" s="6"/>
      <c r="F357" s="6"/>
      <c r="G357" s="6"/>
      <c r="H357" s="6"/>
    </row>
    <row r="358" spans="1:8" ht="18.75" customHeight="1">
      <c r="A358" s="10" t="s">
        <v>108</v>
      </c>
      <c r="B358" s="64" t="s">
        <v>6604</v>
      </c>
      <c r="C358" s="65"/>
      <c r="D358" s="6"/>
      <c r="E358" s="6"/>
      <c r="F358" s="6"/>
      <c r="G358" s="6"/>
      <c r="H358" s="6"/>
    </row>
    <row r="359" spans="1:8" ht="18.75" customHeight="1">
      <c r="A359" s="10" t="s">
        <v>109</v>
      </c>
      <c r="B359" s="64" t="s">
        <v>6605</v>
      </c>
      <c r="C359" s="65"/>
      <c r="D359" s="6"/>
      <c r="E359" s="6"/>
      <c r="F359" s="6"/>
      <c r="G359" s="6"/>
      <c r="H359" s="6"/>
    </row>
    <row r="360" spans="1:8" ht="18.75" customHeight="1">
      <c r="A360" s="10" t="s">
        <v>110</v>
      </c>
      <c r="B360" s="64" t="s">
        <v>4571</v>
      </c>
      <c r="C360" s="65"/>
      <c r="D360" s="6"/>
      <c r="E360" s="6"/>
      <c r="F360" s="6"/>
      <c r="G360" s="6"/>
      <c r="H360" s="6"/>
    </row>
    <row r="361" spans="1:8" ht="18.75" customHeight="1">
      <c r="A361" s="10"/>
      <c r="B361" s="62"/>
      <c r="C361" s="63"/>
      <c r="D361" s="6"/>
      <c r="E361" s="6"/>
      <c r="F361" s="6"/>
      <c r="G361" s="6"/>
      <c r="H361" s="6"/>
    </row>
    <row r="362" spans="1:8" ht="18.75" customHeight="1" thickBot="1">
      <c r="A362" s="10"/>
      <c r="B362" s="66"/>
      <c r="C362" s="67"/>
      <c r="D362" s="6"/>
      <c r="E362" s="6"/>
      <c r="F362" s="6"/>
      <c r="G362" s="6"/>
      <c r="H362" s="6"/>
    </row>
    <row r="363" spans="1:8" ht="18.75" customHeight="1" thickBot="1">
      <c r="A363" s="11" t="s">
        <v>111</v>
      </c>
      <c r="B363" s="25"/>
      <c r="C363" s="7"/>
      <c r="D363" s="6"/>
      <c r="E363" s="6"/>
      <c r="F363" s="6"/>
      <c r="G363" s="6"/>
      <c r="H363" s="6"/>
    </row>
    <row r="364" spans="1:8" ht="18.75" customHeight="1">
      <c r="A364" s="10" t="s">
        <v>112</v>
      </c>
      <c r="B364" s="34" t="str">
        <f>_xlfn.LET(_xlpm.inp,$B$363,_xlpm.nInp,_xlfn.LET(_xlpm.raw,UPPER(TRIM($B$363)),_xlpm.clean,SUBSTITUTE(SUBSTITUTE(SUBSTITUTE(SUBSTITUTE(SUBSTITUTE(_xlpm.raw,"，",","),"、",","),"；",","),"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64" s="19"/>
      <c r="D364" s="6"/>
      <c r="E364" s="6"/>
      <c r="F364" s="6"/>
      <c r="G364" s="6"/>
      <c r="H364" s="6"/>
    </row>
    <row r="365" spans="1:8" ht="18.75" customHeight="1">
      <c r="A365" s="10" t="s">
        <v>113</v>
      </c>
      <c r="B365" s="35" t="str">
        <f>_xlfn.LET(_xlpm.inp,$B$363,_xlpm.nStd,_xlfn.LET(_xlpm.raw,UPPER(TRIM($G$355)),_xlpm.clean,SUBSTITUTE(SUBSTITUTE(SUBSTITUTE(SUBSTITUTE(SUBSTITUTE(_xlpm.raw,"，",","),"、",","),"；",","),"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65" s="18"/>
      <c r="D365" s="6"/>
      <c r="E365" s="6"/>
      <c r="F365" s="6"/>
      <c r="G365" s="6"/>
      <c r="H365" s="6"/>
    </row>
    <row r="366" spans="1:8" ht="18.75" customHeight="1">
      <c r="A366" s="37" t="s">
        <v>114</v>
      </c>
      <c r="B366" s="52" t="str">
        <f>_xlfn.LET(_xlpm.inp,$B$363,_xlpm.p,$H$355,IF(OR(LEN(TRIM(_xlpm.inp))=0,LEN(TRIM(_xlpm.p))=0,_xlpm.p=0),"",_xlpm.p))</f>
        <v/>
      </c>
      <c r="C366" s="53"/>
      <c r="D366" s="6"/>
      <c r="E366" s="6"/>
      <c r="F366" s="6"/>
      <c r="G366" s="6"/>
      <c r="H366" s="6"/>
    </row>
    <row r="367" spans="1:8" ht="18.75" customHeight="1" thickBot="1">
      <c r="A367" s="12"/>
      <c r="B367" s="54"/>
      <c r="C367" s="55"/>
      <c r="D367" s="6"/>
      <c r="E367" s="6"/>
      <c r="F367" s="6"/>
      <c r="G367" s="6"/>
      <c r="H367" s="6"/>
    </row>
    <row r="368" spans="1:8" ht="58.5" customHeight="1" thickTop="1" thickBot="1">
      <c r="A368" s="8" t="s">
        <v>6161</v>
      </c>
      <c r="B368" s="56" t="s">
        <v>6606</v>
      </c>
      <c r="C368" s="73"/>
      <c r="D368" s="6"/>
      <c r="E368" s="6"/>
      <c r="F368" s="6">
        <v>929</v>
      </c>
      <c r="G368" s="6" t="s">
        <v>18</v>
      </c>
      <c r="H368" s="6" t="s">
        <v>8076</v>
      </c>
    </row>
    <row r="369" spans="1:8" ht="18.75" customHeight="1">
      <c r="A369" s="9"/>
      <c r="B369" s="74"/>
      <c r="C369" s="75"/>
      <c r="D369" s="6"/>
      <c r="E369" s="6"/>
      <c r="F369" s="6"/>
      <c r="G369" s="6"/>
      <c r="H369" s="6"/>
    </row>
    <row r="370" spans="1:8" ht="18.75" customHeight="1">
      <c r="A370" s="10" t="s">
        <v>107</v>
      </c>
      <c r="B370" s="64" t="s">
        <v>6607</v>
      </c>
      <c r="C370" s="65"/>
      <c r="D370" s="6"/>
      <c r="E370" s="6"/>
      <c r="F370" s="6"/>
      <c r="G370" s="6"/>
      <c r="H370" s="6"/>
    </row>
    <row r="371" spans="1:8" ht="18.75" customHeight="1">
      <c r="A371" s="10" t="s">
        <v>108</v>
      </c>
      <c r="B371" s="64" t="s">
        <v>6608</v>
      </c>
      <c r="C371" s="65"/>
      <c r="D371" s="6"/>
      <c r="E371" s="6"/>
      <c r="F371" s="6"/>
      <c r="G371" s="6"/>
      <c r="H371" s="6"/>
    </row>
    <row r="372" spans="1:8" ht="18.75" customHeight="1">
      <c r="A372" s="10" t="s">
        <v>109</v>
      </c>
      <c r="B372" s="64" t="s">
        <v>6609</v>
      </c>
      <c r="C372" s="65"/>
      <c r="D372" s="6"/>
      <c r="E372" s="6"/>
      <c r="F372" s="6"/>
      <c r="G372" s="6"/>
      <c r="H372" s="6"/>
    </row>
    <row r="373" spans="1:8" ht="18.75" customHeight="1">
      <c r="A373" s="10" t="s">
        <v>110</v>
      </c>
      <c r="B373" s="64" t="s">
        <v>6610</v>
      </c>
      <c r="C373" s="65"/>
      <c r="D373" s="6"/>
      <c r="E373" s="6"/>
      <c r="F373" s="6"/>
      <c r="G373" s="6"/>
      <c r="H373" s="6"/>
    </row>
    <row r="374" spans="1:8" ht="18.75" customHeight="1">
      <c r="A374" s="10"/>
      <c r="B374" s="62"/>
      <c r="C374" s="63"/>
      <c r="D374" s="6"/>
      <c r="E374" s="6"/>
      <c r="F374" s="6"/>
      <c r="G374" s="6"/>
      <c r="H374" s="6"/>
    </row>
    <row r="375" spans="1:8" ht="18.75" customHeight="1" thickBot="1">
      <c r="A375" s="10"/>
      <c r="B375" s="66"/>
      <c r="C375" s="67"/>
      <c r="D375" s="6"/>
      <c r="E375" s="6"/>
      <c r="F375" s="6"/>
      <c r="G375" s="6"/>
      <c r="H375" s="6"/>
    </row>
    <row r="376" spans="1:8" ht="18.75" customHeight="1" thickBot="1">
      <c r="A376" s="11" t="s">
        <v>111</v>
      </c>
      <c r="B376" s="25"/>
      <c r="C376" s="7"/>
      <c r="D376" s="6"/>
      <c r="E376" s="6"/>
      <c r="F376" s="6"/>
      <c r="G376" s="6"/>
      <c r="H376" s="6"/>
    </row>
    <row r="377" spans="1:8" ht="18.75" customHeight="1">
      <c r="A377" s="10" t="s">
        <v>112</v>
      </c>
      <c r="B377" s="34" t="str">
        <f>_xlfn.LET(_xlpm.inp,$B$376,_xlpm.nInp,_xlfn.LET(_xlpm.raw,UPPER(TRIM($B$376)),_xlpm.clean,SUBSTITUTE(SUBSTITUTE(SUBSTITUTE(SUBSTITUTE(SUBSTITUTE(_xlpm.raw,"，",","),"、",","),"；",","),"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77" s="19"/>
      <c r="D377" s="6"/>
      <c r="E377" s="6"/>
      <c r="F377" s="6"/>
      <c r="G377" s="6"/>
      <c r="H377" s="6"/>
    </row>
    <row r="378" spans="1:8" ht="18.75" customHeight="1">
      <c r="A378" s="10" t="s">
        <v>113</v>
      </c>
      <c r="B378" s="35" t="str">
        <f>_xlfn.LET(_xlpm.inp,$B$376,_xlpm.nStd,_xlfn.LET(_xlpm.raw,UPPER(TRIM($G$368)),_xlpm.clean,SUBSTITUTE(SUBSTITUTE(SUBSTITUTE(SUBSTITUTE(SUBSTITUTE(_xlpm.raw,"，",","),"、",","),"；",","),"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78" s="18"/>
      <c r="D378" s="6"/>
      <c r="E378" s="6"/>
      <c r="F378" s="6"/>
      <c r="G378" s="6"/>
      <c r="H378" s="6"/>
    </row>
    <row r="379" spans="1:8" ht="18.75" customHeight="1">
      <c r="A379" s="37" t="s">
        <v>114</v>
      </c>
      <c r="B379" s="52" t="str">
        <f>_xlfn.LET(_xlpm.inp,$B$376,_xlpm.p,$H$368,IF(OR(LEN(TRIM(_xlpm.inp))=0,LEN(TRIM(_xlpm.p))=0,_xlpm.p=0),"",_xlpm.p))</f>
        <v/>
      </c>
      <c r="C379" s="53"/>
      <c r="D379" s="6"/>
      <c r="E379" s="6"/>
      <c r="F379" s="6"/>
      <c r="G379" s="6"/>
      <c r="H379" s="6"/>
    </row>
    <row r="380" spans="1:8" ht="18.75" customHeight="1" thickBot="1">
      <c r="A380" s="12"/>
      <c r="B380" s="54"/>
      <c r="C380" s="55"/>
      <c r="D380" s="6"/>
      <c r="E380" s="6"/>
      <c r="F380" s="6"/>
      <c r="G380" s="6"/>
      <c r="H380" s="6"/>
    </row>
    <row r="381" spans="1:8" ht="58.5" customHeight="1" thickTop="1" thickBot="1">
      <c r="A381" s="8" t="s">
        <v>6162</v>
      </c>
      <c r="B381" s="56" t="s">
        <v>7705</v>
      </c>
      <c r="C381" s="73"/>
      <c r="D381" s="6"/>
      <c r="E381" s="6"/>
      <c r="F381" s="6">
        <v>930</v>
      </c>
      <c r="G381" s="6" t="s">
        <v>14</v>
      </c>
      <c r="H381" s="6" t="s">
        <v>6611</v>
      </c>
    </row>
    <row r="382" spans="1:8" ht="18.75" customHeight="1">
      <c r="A382" s="9"/>
      <c r="B382" s="74"/>
      <c r="C382" s="75"/>
      <c r="D382" s="6"/>
      <c r="E382" s="6"/>
      <c r="F382" s="6"/>
      <c r="G382" s="6"/>
      <c r="H382" s="6"/>
    </row>
    <row r="383" spans="1:8" ht="18.75" customHeight="1">
      <c r="A383" s="10" t="s">
        <v>107</v>
      </c>
      <c r="B383" s="64" t="s">
        <v>7706</v>
      </c>
      <c r="C383" s="65"/>
      <c r="D383" s="6"/>
      <c r="E383" s="6"/>
      <c r="F383" s="6"/>
      <c r="G383" s="6"/>
      <c r="H383" s="6"/>
    </row>
    <row r="384" spans="1:8" ht="18.75" customHeight="1">
      <c r="A384" s="10" t="s">
        <v>108</v>
      </c>
      <c r="B384" s="64" t="s">
        <v>7707</v>
      </c>
      <c r="C384" s="65"/>
      <c r="D384" s="6"/>
      <c r="E384" s="6"/>
      <c r="F384" s="6"/>
      <c r="G384" s="6"/>
      <c r="H384" s="6"/>
    </row>
    <row r="385" spans="1:8" ht="18.75" customHeight="1">
      <c r="A385" s="10" t="s">
        <v>109</v>
      </c>
      <c r="B385" s="64" t="s">
        <v>7708</v>
      </c>
      <c r="C385" s="65"/>
      <c r="D385" s="6"/>
      <c r="E385" s="6"/>
      <c r="F385" s="6"/>
      <c r="G385" s="6"/>
      <c r="H385" s="6"/>
    </row>
    <row r="386" spans="1:8" ht="18.75" customHeight="1">
      <c r="A386" s="10" t="s">
        <v>110</v>
      </c>
      <c r="B386" s="64" t="s">
        <v>7709</v>
      </c>
      <c r="C386" s="65"/>
      <c r="D386" s="6"/>
      <c r="E386" s="6"/>
      <c r="F386" s="6"/>
      <c r="G386" s="6"/>
      <c r="H386" s="6"/>
    </row>
    <row r="387" spans="1:8" ht="18.75" customHeight="1">
      <c r="A387" s="10"/>
      <c r="B387" s="62"/>
      <c r="C387" s="63"/>
      <c r="D387" s="6"/>
      <c r="E387" s="6"/>
      <c r="F387" s="6"/>
      <c r="G387" s="6"/>
      <c r="H387" s="6"/>
    </row>
    <row r="388" spans="1:8" ht="18.75" customHeight="1" thickBot="1">
      <c r="A388" s="10"/>
      <c r="B388" s="66"/>
      <c r="C388" s="67"/>
      <c r="D388" s="6"/>
      <c r="E388" s="6"/>
      <c r="F388" s="6"/>
      <c r="G388" s="6"/>
      <c r="H388" s="6"/>
    </row>
    <row r="389" spans="1:8" ht="18.75" customHeight="1" thickBot="1">
      <c r="A389" s="11" t="s">
        <v>111</v>
      </c>
      <c r="B389" s="25"/>
      <c r="C389" s="7"/>
      <c r="D389" s="6"/>
      <c r="E389" s="6"/>
      <c r="F389" s="6"/>
      <c r="G389" s="6"/>
      <c r="H389" s="6"/>
    </row>
    <row r="390" spans="1:8" ht="18.75" customHeight="1">
      <c r="A390" s="10" t="s">
        <v>112</v>
      </c>
      <c r="B390" s="34" t="str">
        <f>_xlfn.LET(_xlpm.inp,$B$389,_xlpm.nInp,_xlfn.LET(_xlpm.raw,UPPER(TRIM($B$389)),_xlpm.clean,SUBSTITUTE(SUBSTITUTE(SUBSTITUTE(SUBSTITUTE(SUBSTITUTE(_xlpm.raw,"，",","),"、",","),"；",","),"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0" s="19"/>
      <c r="D390" s="6"/>
      <c r="E390" s="6"/>
      <c r="F390" s="6"/>
      <c r="G390" s="6"/>
      <c r="H390" s="6"/>
    </row>
    <row r="391" spans="1:8" ht="18.75" customHeight="1">
      <c r="A391" s="10" t="s">
        <v>113</v>
      </c>
      <c r="B391" s="35" t="str">
        <f>_xlfn.LET(_xlpm.inp,$B$389,_xlpm.nStd,_xlfn.LET(_xlpm.raw,UPPER(TRIM($G$381)),_xlpm.clean,SUBSTITUTE(SUBSTITUTE(SUBSTITUTE(SUBSTITUTE(SUBSTITUTE(_xlpm.raw,"，",","),"、",","),"；",","),"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91" s="18"/>
      <c r="D391" s="6"/>
      <c r="E391" s="6"/>
      <c r="F391" s="6"/>
      <c r="G391" s="6"/>
      <c r="H391" s="6"/>
    </row>
    <row r="392" spans="1:8" ht="18.75" customHeight="1">
      <c r="A392" s="37" t="s">
        <v>114</v>
      </c>
      <c r="B392" s="52" t="str">
        <f>_xlfn.LET(_xlpm.inp,$B$389,_xlpm.p,$H$381,IF(OR(LEN(TRIM(_xlpm.inp))=0,LEN(TRIM(_xlpm.p))=0,_xlpm.p=0),"",_xlpm.p))</f>
        <v/>
      </c>
      <c r="C392" s="53"/>
      <c r="D392" s="6"/>
      <c r="E392" s="6"/>
      <c r="F392" s="6"/>
      <c r="G392" s="6"/>
      <c r="H392" s="6"/>
    </row>
    <row r="393" spans="1:8" ht="18.75" customHeight="1" thickBot="1">
      <c r="A393" s="12"/>
      <c r="B393" s="54"/>
      <c r="C393" s="55"/>
      <c r="D393" s="6"/>
      <c r="E393" s="6"/>
      <c r="F393" s="6"/>
      <c r="G393" s="6"/>
      <c r="H393" s="6"/>
    </row>
    <row r="394" spans="1:8" ht="58.5" customHeight="1" thickTop="1" thickBot="1">
      <c r="A394" s="8" t="s">
        <v>6163</v>
      </c>
      <c r="B394" s="56" t="s">
        <v>6767</v>
      </c>
      <c r="C394" s="73"/>
      <c r="D394" s="6"/>
      <c r="E394" s="6"/>
      <c r="F394" s="6">
        <v>931</v>
      </c>
      <c r="G394" s="6" t="s">
        <v>30</v>
      </c>
      <c r="H394" s="6" t="s">
        <v>8077</v>
      </c>
    </row>
    <row r="395" spans="1:8" ht="18.75" customHeight="1">
      <c r="A395" s="9"/>
      <c r="B395" s="74"/>
      <c r="C395" s="75"/>
      <c r="D395" s="6"/>
      <c r="E395" s="6"/>
      <c r="F395" s="6"/>
      <c r="G395" s="6"/>
      <c r="H395" s="6"/>
    </row>
    <row r="396" spans="1:8" ht="18.75" customHeight="1">
      <c r="A396" s="10" t="s">
        <v>107</v>
      </c>
      <c r="B396" s="64" t="s">
        <v>6768</v>
      </c>
      <c r="C396" s="65"/>
      <c r="D396" s="6"/>
      <c r="E396" s="6"/>
      <c r="F396" s="6"/>
      <c r="G396" s="6"/>
      <c r="H396" s="6"/>
    </row>
    <row r="397" spans="1:8" ht="18.75" customHeight="1">
      <c r="A397" s="10" t="s">
        <v>108</v>
      </c>
      <c r="B397" s="64" t="s">
        <v>6769</v>
      </c>
      <c r="C397" s="65"/>
      <c r="D397" s="6"/>
      <c r="E397" s="6"/>
      <c r="F397" s="6"/>
      <c r="G397" s="6"/>
      <c r="H397" s="6"/>
    </row>
    <row r="398" spans="1:8" ht="18.75" customHeight="1">
      <c r="A398" s="10" t="s">
        <v>109</v>
      </c>
      <c r="B398" s="64" t="s">
        <v>6770</v>
      </c>
      <c r="C398" s="65"/>
      <c r="D398" s="6"/>
      <c r="E398" s="6"/>
      <c r="F398" s="6"/>
      <c r="G398" s="6"/>
      <c r="H398" s="6"/>
    </row>
    <row r="399" spans="1:8" ht="18.75" customHeight="1">
      <c r="A399" s="10" t="s">
        <v>110</v>
      </c>
      <c r="B399" s="64" t="s">
        <v>6771</v>
      </c>
      <c r="C399" s="65"/>
      <c r="D399" s="6"/>
      <c r="E399" s="6"/>
      <c r="F399" s="6"/>
      <c r="G399" s="6"/>
      <c r="H399" s="6"/>
    </row>
    <row r="400" spans="1:8" ht="18.75" customHeight="1">
      <c r="A400" s="10" t="s">
        <v>128</v>
      </c>
      <c r="B400" s="62" t="s">
        <v>6772</v>
      </c>
      <c r="C400" s="63"/>
      <c r="D400" s="6"/>
      <c r="E400" s="6"/>
      <c r="F400" s="6"/>
      <c r="G400" s="6"/>
      <c r="H400" s="6"/>
    </row>
    <row r="401" spans="1:8" ht="18.75" customHeight="1" thickBot="1">
      <c r="A401" s="10"/>
      <c r="B401" s="66"/>
      <c r="C401" s="67"/>
      <c r="D401" s="6"/>
      <c r="E401" s="6"/>
      <c r="F401" s="6"/>
      <c r="G401" s="6"/>
      <c r="H401" s="6"/>
    </row>
    <row r="402" spans="1:8" ht="18.75" customHeight="1" thickBot="1">
      <c r="A402" s="11" t="s">
        <v>111</v>
      </c>
      <c r="B402" s="25"/>
      <c r="C402" s="7"/>
      <c r="D402" s="6"/>
      <c r="E402" s="6"/>
      <c r="F402" s="6"/>
      <c r="G402" s="6"/>
      <c r="H402" s="6"/>
    </row>
    <row r="403" spans="1:8" ht="18.75" customHeight="1">
      <c r="A403" s="10" t="s">
        <v>112</v>
      </c>
      <c r="B403" s="34" t="str">
        <f>_xlfn.LET(_xlpm.inp,$B$402,_xlpm.nInp,_xlfn.LET(_xlpm.raw,UPPER(TRIM($B$402)),_xlpm.clean,SUBSTITUTE(SUBSTITUTE(SUBSTITUTE(SUBSTITUTE(SUBSTITUTE(_xlpm.raw,"，",","),"、",","),"；",","),"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03" s="19"/>
      <c r="D403" s="6"/>
      <c r="E403" s="6"/>
      <c r="F403" s="6"/>
      <c r="G403" s="6"/>
      <c r="H403" s="6"/>
    </row>
    <row r="404" spans="1:8" ht="18.75" customHeight="1">
      <c r="A404" s="10" t="s">
        <v>113</v>
      </c>
      <c r="B404" s="35" t="str">
        <f>_xlfn.LET(_xlpm.inp,$B$402,_xlpm.nStd,_xlfn.LET(_xlpm.raw,UPPER(TRIM($G$394)),_xlpm.clean,SUBSTITUTE(SUBSTITUTE(SUBSTITUTE(SUBSTITUTE(SUBSTITUTE(_xlpm.raw,"，",","),"、",","),"；",","),"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4" s="18"/>
      <c r="D404" s="6"/>
      <c r="E404" s="6"/>
      <c r="F404" s="6"/>
      <c r="G404" s="6"/>
      <c r="H404" s="6"/>
    </row>
    <row r="405" spans="1:8" ht="18.75" customHeight="1">
      <c r="A405" s="37" t="s">
        <v>114</v>
      </c>
      <c r="B405" s="52" t="str">
        <f>_xlfn.LET(_xlpm.inp,$B$402,_xlpm.p,$H$394,IF(OR(LEN(TRIM(_xlpm.inp))=0,LEN(TRIM(_xlpm.p))=0,_xlpm.p=0),"",_xlpm.p))</f>
        <v/>
      </c>
      <c r="C405" s="53"/>
      <c r="D405" s="6"/>
      <c r="E405" s="6"/>
      <c r="F405" s="6"/>
      <c r="G405" s="6"/>
      <c r="H405" s="6"/>
    </row>
    <row r="406" spans="1:8" ht="18.75" customHeight="1" thickBot="1">
      <c r="A406" s="12"/>
      <c r="B406" s="54"/>
      <c r="C406" s="55"/>
      <c r="D406" s="6"/>
      <c r="E406" s="6"/>
      <c r="F406" s="6"/>
      <c r="G406" s="6"/>
      <c r="H406" s="6"/>
    </row>
    <row r="407" spans="1:8" ht="58.5" customHeight="1" thickTop="1" thickBot="1">
      <c r="A407" s="8" t="s">
        <v>6164</v>
      </c>
      <c r="B407" s="56" t="s">
        <v>6773</v>
      </c>
      <c r="C407" s="73"/>
      <c r="D407" s="6"/>
      <c r="E407" s="6"/>
      <c r="F407" s="6">
        <v>932</v>
      </c>
      <c r="G407" s="6" t="s">
        <v>18</v>
      </c>
      <c r="H407" s="6" t="s">
        <v>8078</v>
      </c>
    </row>
    <row r="408" spans="1:8" ht="18.75" customHeight="1">
      <c r="A408" s="9"/>
      <c r="B408" s="74"/>
      <c r="C408" s="75"/>
      <c r="D408" s="6"/>
      <c r="E408" s="6"/>
      <c r="F408" s="6"/>
      <c r="G408" s="6"/>
      <c r="H408" s="6"/>
    </row>
    <row r="409" spans="1:8" ht="18.75" customHeight="1">
      <c r="A409" s="10" t="s">
        <v>107</v>
      </c>
      <c r="B409" s="64" t="s">
        <v>6774</v>
      </c>
      <c r="C409" s="65"/>
      <c r="D409" s="6"/>
      <c r="E409" s="6"/>
      <c r="F409" s="6"/>
      <c r="G409" s="6"/>
      <c r="H409" s="6"/>
    </row>
    <row r="410" spans="1:8" ht="18.75" customHeight="1">
      <c r="A410" s="10" t="s">
        <v>108</v>
      </c>
      <c r="B410" s="64" t="s">
        <v>6775</v>
      </c>
      <c r="C410" s="65"/>
      <c r="D410" s="6"/>
      <c r="E410" s="6"/>
      <c r="F410" s="6"/>
      <c r="G410" s="6"/>
      <c r="H410" s="6"/>
    </row>
    <row r="411" spans="1:8" ht="18.75" customHeight="1">
      <c r="A411" s="10" t="s">
        <v>109</v>
      </c>
      <c r="B411" s="64" t="s">
        <v>6776</v>
      </c>
      <c r="C411" s="65"/>
      <c r="D411" s="6"/>
      <c r="E411" s="6"/>
      <c r="F411" s="6"/>
      <c r="G411" s="6"/>
      <c r="H411" s="6"/>
    </row>
    <row r="412" spans="1:8" ht="18.75" customHeight="1">
      <c r="A412" s="10" t="s">
        <v>110</v>
      </c>
      <c r="B412" s="64" t="s">
        <v>6777</v>
      </c>
      <c r="C412" s="65"/>
      <c r="D412" s="6"/>
      <c r="E412" s="6"/>
      <c r="F412" s="6"/>
      <c r="G412" s="6"/>
      <c r="H412" s="6"/>
    </row>
    <row r="413" spans="1:8" ht="18.75" customHeight="1">
      <c r="A413" s="10"/>
      <c r="B413" s="62"/>
      <c r="C413" s="63"/>
      <c r="D413" s="6"/>
      <c r="E413" s="6"/>
      <c r="F413" s="6"/>
      <c r="G413" s="6"/>
      <c r="H413" s="6"/>
    </row>
    <row r="414" spans="1:8" ht="18.75" customHeight="1" thickBot="1">
      <c r="A414" s="10"/>
      <c r="B414" s="66"/>
      <c r="C414" s="67"/>
      <c r="D414" s="6"/>
      <c r="E414" s="6"/>
      <c r="F414" s="6"/>
      <c r="G414" s="6"/>
      <c r="H414" s="6"/>
    </row>
    <row r="415" spans="1:8" ht="18.75" customHeight="1" thickBot="1">
      <c r="A415" s="11" t="s">
        <v>111</v>
      </c>
      <c r="B415" s="25"/>
      <c r="C415" s="7"/>
      <c r="D415" s="6"/>
      <c r="E415" s="6"/>
      <c r="F415" s="6"/>
      <c r="G415" s="6"/>
      <c r="H415" s="6"/>
    </row>
    <row r="416" spans="1:8" ht="18.75" customHeight="1">
      <c r="A416" s="10" t="s">
        <v>112</v>
      </c>
      <c r="B416" s="34" t="str">
        <f>_xlfn.LET(_xlpm.inp,$B$415,_xlpm.nInp,_xlfn.LET(_xlpm.raw,UPPER(TRIM($B$415)),_xlpm.clean,SUBSTITUTE(SUBSTITUTE(SUBSTITUTE(SUBSTITUTE(SUBSTITUTE(_xlpm.raw,"，",","),"、",","),"；",","),"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16" s="19"/>
      <c r="D416" s="6"/>
      <c r="E416" s="6"/>
      <c r="F416" s="6"/>
      <c r="G416" s="6"/>
      <c r="H416" s="6"/>
    </row>
    <row r="417" spans="1:8" ht="18.75" customHeight="1">
      <c r="A417" s="10" t="s">
        <v>113</v>
      </c>
      <c r="B417" s="35" t="str">
        <f>_xlfn.LET(_xlpm.inp,$B$415,_xlpm.nStd,_xlfn.LET(_xlpm.raw,UPPER(TRIM($G$407)),_xlpm.clean,SUBSTITUTE(SUBSTITUTE(SUBSTITUTE(SUBSTITUTE(SUBSTITUTE(_xlpm.raw,"，",","),"、",","),"；",","),"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17" s="18"/>
      <c r="D417" s="6"/>
      <c r="E417" s="6"/>
      <c r="F417" s="6"/>
      <c r="G417" s="6"/>
      <c r="H417" s="6"/>
    </row>
    <row r="418" spans="1:8" ht="18.75" customHeight="1">
      <c r="A418" s="37" t="s">
        <v>114</v>
      </c>
      <c r="B418" s="52" t="str">
        <f>_xlfn.LET(_xlpm.inp,$B$415,_xlpm.p,$H$407,IF(OR(LEN(TRIM(_xlpm.inp))=0,LEN(TRIM(_xlpm.p))=0,_xlpm.p=0),"",_xlpm.p))</f>
        <v/>
      </c>
      <c r="C418" s="53"/>
      <c r="D418" s="6"/>
      <c r="E418" s="6"/>
      <c r="F418" s="6"/>
      <c r="G418" s="6"/>
      <c r="H418" s="6"/>
    </row>
    <row r="419" spans="1:8" ht="18.75" customHeight="1" thickBot="1">
      <c r="A419" s="12"/>
      <c r="B419" s="54"/>
      <c r="C419" s="55"/>
      <c r="D419" s="6"/>
      <c r="E419" s="6"/>
      <c r="F419" s="6"/>
      <c r="G419" s="6"/>
      <c r="H419" s="6"/>
    </row>
    <row r="420" spans="1:8" ht="58.5" customHeight="1" thickTop="1" thickBot="1">
      <c r="A420" s="8" t="s">
        <v>6165</v>
      </c>
      <c r="B420" s="56" t="s">
        <v>6778</v>
      </c>
      <c r="C420" s="73"/>
      <c r="D420" s="6"/>
      <c r="E420" s="6"/>
      <c r="F420" s="6">
        <v>933</v>
      </c>
      <c r="G420" s="6" t="s">
        <v>27</v>
      </c>
      <c r="H420" s="6" t="s">
        <v>8079</v>
      </c>
    </row>
    <row r="421" spans="1:8" ht="18.75" customHeight="1">
      <c r="A421" s="9"/>
      <c r="B421" s="74"/>
      <c r="C421" s="75"/>
      <c r="D421" s="6"/>
      <c r="E421" s="6"/>
      <c r="F421" s="6"/>
      <c r="G421" s="6"/>
      <c r="H421" s="6"/>
    </row>
    <row r="422" spans="1:8" ht="18.75" customHeight="1">
      <c r="A422" s="10" t="s">
        <v>107</v>
      </c>
      <c r="B422" s="64" t="s">
        <v>6779</v>
      </c>
      <c r="C422" s="65"/>
      <c r="D422" s="6"/>
      <c r="E422" s="6"/>
      <c r="F422" s="6"/>
      <c r="G422" s="6"/>
      <c r="H422" s="6"/>
    </row>
    <row r="423" spans="1:8" ht="18.75" customHeight="1">
      <c r="A423" s="10" t="s">
        <v>108</v>
      </c>
      <c r="B423" s="64" t="s">
        <v>6780</v>
      </c>
      <c r="C423" s="65"/>
      <c r="D423" s="6"/>
      <c r="E423" s="6"/>
      <c r="F423" s="6"/>
      <c r="G423" s="6"/>
      <c r="H423" s="6"/>
    </row>
    <row r="424" spans="1:8" ht="18.75" customHeight="1">
      <c r="A424" s="10" t="s">
        <v>109</v>
      </c>
      <c r="B424" s="64" t="s">
        <v>6781</v>
      </c>
      <c r="C424" s="65"/>
      <c r="D424" s="6"/>
      <c r="E424" s="6"/>
      <c r="F424" s="6"/>
      <c r="G424" s="6"/>
      <c r="H424" s="6"/>
    </row>
    <row r="425" spans="1:8" ht="18.75" customHeight="1">
      <c r="A425" s="10" t="s">
        <v>110</v>
      </c>
      <c r="B425" s="64" t="s">
        <v>6782</v>
      </c>
      <c r="C425" s="65"/>
      <c r="D425" s="6"/>
      <c r="E425" s="6"/>
      <c r="F425" s="6"/>
      <c r="G425" s="6"/>
      <c r="H425" s="6"/>
    </row>
    <row r="426" spans="1:8" ht="18.75" customHeight="1">
      <c r="A426" s="10"/>
      <c r="B426" s="62"/>
      <c r="C426" s="63"/>
      <c r="D426" s="6"/>
      <c r="E426" s="6"/>
      <c r="F426" s="6"/>
      <c r="G426" s="6"/>
      <c r="H426" s="6"/>
    </row>
    <row r="427" spans="1:8" ht="18.75" customHeight="1" thickBot="1">
      <c r="A427" s="10"/>
      <c r="B427" s="66"/>
      <c r="C427" s="67"/>
      <c r="D427" s="6"/>
      <c r="E427" s="6"/>
      <c r="F427" s="6"/>
      <c r="G427" s="6"/>
      <c r="H427" s="6"/>
    </row>
    <row r="428" spans="1:8" ht="18.75" customHeight="1" thickBot="1">
      <c r="A428" s="11" t="s">
        <v>111</v>
      </c>
      <c r="B428" s="25"/>
      <c r="C428" s="7"/>
      <c r="D428" s="6"/>
      <c r="E428" s="6"/>
      <c r="F428" s="6"/>
      <c r="G428" s="6"/>
      <c r="H428" s="6"/>
    </row>
    <row r="429" spans="1:8" ht="18.75" customHeight="1">
      <c r="A429" s="10" t="s">
        <v>112</v>
      </c>
      <c r="B429" s="34" t="str">
        <f>_xlfn.LET(_xlpm.inp,$B$428,_xlpm.nInp,_xlfn.LET(_xlpm.raw,UPPER(TRIM($B$428)),_xlpm.clean,SUBSTITUTE(SUBSTITUTE(SUBSTITUTE(SUBSTITUTE(SUBSTITUTE(_xlpm.raw,"，",","),"、",","),"；",","),"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29" s="19"/>
      <c r="D429" s="6"/>
      <c r="E429" s="6"/>
      <c r="F429" s="6"/>
      <c r="G429" s="6"/>
      <c r="H429" s="6"/>
    </row>
    <row r="430" spans="1:8" ht="18.75" customHeight="1">
      <c r="A430" s="10" t="s">
        <v>113</v>
      </c>
      <c r="B430" s="35" t="str">
        <f>_xlfn.LET(_xlpm.inp,$B$428,_xlpm.nStd,_xlfn.LET(_xlpm.raw,UPPER(TRIM($G$420)),_xlpm.clean,SUBSTITUTE(SUBSTITUTE(SUBSTITUTE(SUBSTITUTE(SUBSTITUTE(_xlpm.raw,"，",","),"、",","),"；",","),"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30" s="18"/>
      <c r="D430" s="6"/>
      <c r="E430" s="6"/>
      <c r="F430" s="6"/>
      <c r="G430" s="6"/>
      <c r="H430" s="6"/>
    </row>
    <row r="431" spans="1:8" ht="18.75" customHeight="1">
      <c r="A431" s="37" t="s">
        <v>114</v>
      </c>
      <c r="B431" s="52" t="str">
        <f>_xlfn.LET(_xlpm.inp,$B$428,_xlpm.p,$H$420,IF(OR(LEN(TRIM(_xlpm.inp))=0,LEN(TRIM(_xlpm.p))=0,_xlpm.p=0),"",_xlpm.p))</f>
        <v/>
      </c>
      <c r="C431" s="53"/>
      <c r="D431" s="6"/>
      <c r="E431" s="6"/>
      <c r="F431" s="6"/>
      <c r="G431" s="6"/>
      <c r="H431" s="6"/>
    </row>
    <row r="432" spans="1:8" ht="18.75" customHeight="1" thickBot="1">
      <c r="A432" s="12"/>
      <c r="B432" s="54"/>
      <c r="C432" s="55"/>
      <c r="D432" s="6"/>
      <c r="E432" s="6"/>
      <c r="F432" s="6"/>
      <c r="G432" s="6"/>
      <c r="H432" s="6"/>
    </row>
    <row r="433" spans="1:8" ht="58.5" customHeight="1" thickTop="1" thickBot="1">
      <c r="A433" s="8" t="s">
        <v>6166</v>
      </c>
      <c r="B433" s="56" t="s">
        <v>6783</v>
      </c>
      <c r="C433" s="73"/>
      <c r="D433" s="6"/>
      <c r="E433" s="6"/>
      <c r="F433" s="6">
        <v>934</v>
      </c>
      <c r="G433" s="6" t="s">
        <v>27</v>
      </c>
      <c r="H433" s="6" t="s">
        <v>8080</v>
      </c>
    </row>
    <row r="434" spans="1:8" ht="18.75" customHeight="1">
      <c r="A434" s="9"/>
      <c r="B434" s="74"/>
      <c r="C434" s="75"/>
      <c r="D434" s="6"/>
      <c r="E434" s="6"/>
      <c r="F434" s="6"/>
      <c r="G434" s="6"/>
      <c r="H434" s="6"/>
    </row>
    <row r="435" spans="1:8" ht="18.75" customHeight="1">
      <c r="A435" s="10" t="s">
        <v>107</v>
      </c>
      <c r="B435" s="64" t="s">
        <v>6784</v>
      </c>
      <c r="C435" s="65"/>
      <c r="D435" s="6"/>
      <c r="E435" s="6"/>
      <c r="F435" s="6"/>
      <c r="G435" s="6"/>
      <c r="H435" s="6"/>
    </row>
    <row r="436" spans="1:8" ht="18.75" customHeight="1">
      <c r="A436" s="10" t="s">
        <v>108</v>
      </c>
      <c r="B436" s="64" t="s">
        <v>6785</v>
      </c>
      <c r="C436" s="65"/>
      <c r="D436" s="6"/>
      <c r="E436" s="6"/>
      <c r="F436" s="6"/>
      <c r="G436" s="6"/>
      <c r="H436" s="6"/>
    </row>
    <row r="437" spans="1:8" ht="18.75" customHeight="1">
      <c r="A437" s="10" t="s">
        <v>109</v>
      </c>
      <c r="B437" s="64" t="s">
        <v>6786</v>
      </c>
      <c r="C437" s="65"/>
      <c r="D437" s="6"/>
      <c r="E437" s="6"/>
      <c r="F437" s="6"/>
      <c r="G437" s="6"/>
      <c r="H437" s="6"/>
    </row>
    <row r="438" spans="1:8" ht="18.75" customHeight="1">
      <c r="A438" s="10" t="s">
        <v>110</v>
      </c>
      <c r="B438" s="64" t="s">
        <v>6787</v>
      </c>
      <c r="C438" s="65"/>
      <c r="D438" s="6"/>
      <c r="E438" s="6"/>
      <c r="F438" s="6"/>
      <c r="G438" s="6"/>
      <c r="H438" s="6"/>
    </row>
    <row r="439" spans="1:8" ht="18.75" customHeight="1">
      <c r="A439" s="10"/>
      <c r="B439" s="62"/>
      <c r="C439" s="63"/>
      <c r="D439" s="6"/>
      <c r="E439" s="6"/>
      <c r="F439" s="6"/>
      <c r="G439" s="6"/>
      <c r="H439" s="6"/>
    </row>
    <row r="440" spans="1:8" ht="18.75" customHeight="1" thickBot="1">
      <c r="A440" s="10"/>
      <c r="B440" s="66"/>
      <c r="C440" s="67"/>
      <c r="D440" s="6"/>
      <c r="E440" s="6"/>
      <c r="F440" s="6"/>
      <c r="G440" s="6"/>
      <c r="H440" s="6"/>
    </row>
    <row r="441" spans="1:8" ht="18.75" customHeight="1" thickBot="1">
      <c r="A441" s="11" t="s">
        <v>111</v>
      </c>
      <c r="B441" s="25"/>
      <c r="C441" s="7"/>
      <c r="D441" s="6"/>
      <c r="E441" s="6"/>
      <c r="F441" s="6"/>
      <c r="G441" s="6"/>
      <c r="H441" s="6"/>
    </row>
    <row r="442" spans="1:8" ht="18.75" customHeight="1">
      <c r="A442" s="10" t="s">
        <v>112</v>
      </c>
      <c r="B442" s="34" t="str">
        <f>_xlfn.LET(_xlpm.inp,$B$441,_xlpm.nInp,_xlfn.LET(_xlpm.raw,UPPER(TRIM($B$441)),_xlpm.clean,SUBSTITUTE(SUBSTITUTE(SUBSTITUTE(SUBSTITUTE(SUBSTITUTE(_xlpm.raw,"，",","),"、",","),"；",","),"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42" s="19"/>
      <c r="D442" s="6"/>
      <c r="E442" s="6"/>
      <c r="F442" s="6"/>
      <c r="G442" s="6"/>
      <c r="H442" s="6"/>
    </row>
    <row r="443" spans="1:8" ht="18.75" customHeight="1">
      <c r="A443" s="10" t="s">
        <v>113</v>
      </c>
      <c r="B443" s="35" t="str">
        <f>_xlfn.LET(_xlpm.inp,$B$441,_xlpm.nStd,_xlfn.LET(_xlpm.raw,UPPER(TRIM($G$433)),_xlpm.clean,SUBSTITUTE(SUBSTITUTE(SUBSTITUTE(SUBSTITUTE(SUBSTITUTE(_xlpm.raw,"，",","),"、",","),"；",","),"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43" s="18"/>
      <c r="D443" s="6"/>
      <c r="E443" s="6"/>
      <c r="F443" s="6"/>
      <c r="G443" s="6"/>
      <c r="H443" s="6"/>
    </row>
    <row r="444" spans="1:8" ht="18.75" customHeight="1">
      <c r="A444" s="37" t="s">
        <v>114</v>
      </c>
      <c r="B444" s="52" t="str">
        <f>_xlfn.LET(_xlpm.inp,$B$441,_xlpm.p,$H$433,IF(OR(LEN(TRIM(_xlpm.inp))=0,LEN(TRIM(_xlpm.p))=0,_xlpm.p=0),"",_xlpm.p))</f>
        <v/>
      </c>
      <c r="C444" s="53"/>
      <c r="D444" s="6"/>
      <c r="E444" s="6"/>
      <c r="F444" s="6"/>
      <c r="G444" s="6"/>
      <c r="H444" s="6"/>
    </row>
    <row r="445" spans="1:8" ht="18.75" customHeight="1" thickBot="1">
      <c r="A445" s="12"/>
      <c r="B445" s="54"/>
      <c r="C445" s="55"/>
      <c r="D445" s="6"/>
      <c r="E445" s="6"/>
      <c r="F445" s="6"/>
      <c r="G445" s="6"/>
      <c r="H445" s="6"/>
    </row>
    <row r="446" spans="1:8" ht="58.5" customHeight="1" thickTop="1" thickBot="1">
      <c r="A446" s="8" t="s">
        <v>6167</v>
      </c>
      <c r="B446" s="56" t="s">
        <v>6788</v>
      </c>
      <c r="C446" s="73"/>
      <c r="D446" s="6"/>
      <c r="E446" s="6"/>
      <c r="F446" s="6">
        <v>935</v>
      </c>
      <c r="G446" s="6" t="s">
        <v>5435</v>
      </c>
      <c r="H446" s="6" t="s">
        <v>8081</v>
      </c>
    </row>
    <row r="447" spans="1:8" ht="18.75" customHeight="1">
      <c r="A447" s="9"/>
      <c r="B447" s="74"/>
      <c r="C447" s="75"/>
      <c r="D447" s="6"/>
      <c r="E447" s="6"/>
      <c r="F447" s="6"/>
      <c r="G447" s="6"/>
      <c r="H447" s="6"/>
    </row>
    <row r="448" spans="1:8" ht="18.75" customHeight="1">
      <c r="A448" s="10" t="s">
        <v>107</v>
      </c>
      <c r="B448" s="64" t="s">
        <v>6789</v>
      </c>
      <c r="C448" s="65"/>
      <c r="D448" s="6"/>
      <c r="E448" s="6"/>
      <c r="F448" s="6"/>
      <c r="G448" s="6"/>
      <c r="H448" s="6"/>
    </row>
    <row r="449" spans="1:8" ht="18.75" customHeight="1">
      <c r="A449" s="10" t="s">
        <v>108</v>
      </c>
      <c r="B449" s="64" t="s">
        <v>6790</v>
      </c>
      <c r="C449" s="65"/>
      <c r="D449" s="6"/>
      <c r="E449" s="6"/>
      <c r="F449" s="6"/>
      <c r="G449" s="6"/>
      <c r="H449" s="6"/>
    </row>
    <row r="450" spans="1:8" ht="18.75" customHeight="1">
      <c r="A450" s="10" t="s">
        <v>109</v>
      </c>
      <c r="B450" s="64" t="s">
        <v>6791</v>
      </c>
      <c r="C450" s="65"/>
      <c r="D450" s="6"/>
      <c r="E450" s="6"/>
      <c r="F450" s="6"/>
      <c r="G450" s="6"/>
      <c r="H450" s="6"/>
    </row>
    <row r="451" spans="1:8" ht="18.75" customHeight="1">
      <c r="A451" s="10" t="s">
        <v>110</v>
      </c>
      <c r="B451" s="64" t="s">
        <v>6792</v>
      </c>
      <c r="C451" s="65"/>
      <c r="D451" s="6"/>
      <c r="E451" s="6"/>
      <c r="F451" s="6"/>
      <c r="G451" s="6"/>
      <c r="H451" s="6"/>
    </row>
    <row r="452" spans="1:8" ht="18.75" customHeight="1">
      <c r="A452" s="10" t="s">
        <v>128</v>
      </c>
      <c r="B452" s="62" t="s">
        <v>6793</v>
      </c>
      <c r="C452" s="63"/>
      <c r="D452" s="6"/>
      <c r="E452" s="6"/>
      <c r="F452" s="6"/>
      <c r="G452" s="6"/>
      <c r="H452" s="6"/>
    </row>
    <row r="453" spans="1:8" ht="18.75" customHeight="1" thickBot="1">
      <c r="A453" s="10"/>
      <c r="B453" s="66"/>
      <c r="C453" s="67"/>
      <c r="D453" s="6"/>
      <c r="E453" s="6"/>
      <c r="F453" s="6"/>
      <c r="G453" s="6"/>
      <c r="H453" s="6"/>
    </row>
    <row r="454" spans="1:8" ht="18.75" customHeight="1" thickBot="1">
      <c r="A454" s="11" t="s">
        <v>111</v>
      </c>
      <c r="B454" s="25"/>
      <c r="C454" s="7"/>
      <c r="D454" s="6"/>
      <c r="E454" s="6"/>
      <c r="F454" s="6"/>
      <c r="G454" s="6"/>
      <c r="H454" s="6"/>
    </row>
    <row r="455" spans="1:8" ht="18.75" customHeight="1">
      <c r="A455" s="10" t="s">
        <v>112</v>
      </c>
      <c r="B455" s="34" t="str">
        <f>_xlfn.LET(_xlpm.inp,$B$454,_xlpm.nInp,_xlfn.LET(_xlpm.raw,UPPER(TRIM($B$454)),_xlpm.clean,SUBSTITUTE(SUBSTITUTE(SUBSTITUTE(SUBSTITUTE(SUBSTITUTE(_xlpm.raw,"，",","),"、",","),"；",","),"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55" s="19"/>
      <c r="D455" s="6"/>
      <c r="E455" s="6"/>
      <c r="F455" s="6"/>
      <c r="G455" s="6"/>
      <c r="H455" s="6"/>
    </row>
    <row r="456" spans="1:8" ht="18.75" customHeight="1">
      <c r="A456" s="10" t="s">
        <v>113</v>
      </c>
      <c r="B456" s="35" t="str">
        <f>_xlfn.LET(_xlpm.inp,$B$454,_xlpm.nStd,_xlfn.LET(_xlpm.raw,UPPER(TRIM($G$446)),_xlpm.clean,SUBSTITUTE(SUBSTITUTE(SUBSTITUTE(SUBSTITUTE(SUBSTITUTE(_xlpm.raw,"，",","),"、",","),"；",","),"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56" s="18"/>
      <c r="D456" s="6"/>
      <c r="E456" s="6"/>
      <c r="F456" s="6"/>
      <c r="G456" s="6"/>
      <c r="H456" s="6"/>
    </row>
    <row r="457" spans="1:8" ht="18.75" customHeight="1">
      <c r="A457" s="37" t="s">
        <v>114</v>
      </c>
      <c r="B457" s="52" t="str">
        <f>_xlfn.LET(_xlpm.inp,$B$454,_xlpm.p,$H$446,IF(OR(LEN(TRIM(_xlpm.inp))=0,LEN(TRIM(_xlpm.p))=0,_xlpm.p=0),"",_xlpm.p))</f>
        <v/>
      </c>
      <c r="C457" s="53"/>
      <c r="D457" s="6"/>
      <c r="E457" s="6"/>
      <c r="F457" s="6"/>
      <c r="G457" s="6"/>
      <c r="H457" s="6"/>
    </row>
    <row r="458" spans="1:8" ht="18.75" customHeight="1" thickBot="1">
      <c r="A458" s="12"/>
      <c r="B458" s="54"/>
      <c r="C458" s="55"/>
      <c r="D458" s="6"/>
      <c r="E458" s="6"/>
      <c r="F458" s="6"/>
      <c r="G458" s="6"/>
      <c r="H458" s="6"/>
    </row>
    <row r="459" spans="1:8" ht="58.5" customHeight="1" thickTop="1" thickBot="1">
      <c r="A459" s="8" t="s">
        <v>6168</v>
      </c>
      <c r="B459" s="56" t="s">
        <v>6794</v>
      </c>
      <c r="C459" s="73"/>
      <c r="D459" s="6"/>
      <c r="E459" s="6"/>
      <c r="F459" s="6">
        <v>936</v>
      </c>
      <c r="G459" s="6" t="s">
        <v>5435</v>
      </c>
      <c r="H459" s="6"/>
    </row>
    <row r="460" spans="1:8" ht="18.75" customHeight="1">
      <c r="A460" s="9"/>
      <c r="B460" s="74"/>
      <c r="C460" s="75"/>
      <c r="D460" s="6"/>
      <c r="E460" s="6"/>
      <c r="F460" s="6"/>
      <c r="G460" s="6"/>
      <c r="H460" s="6"/>
    </row>
    <row r="461" spans="1:8" ht="18.75" customHeight="1">
      <c r="A461" s="10" t="s">
        <v>107</v>
      </c>
      <c r="B461" s="64" t="s">
        <v>6795</v>
      </c>
      <c r="C461" s="65"/>
      <c r="D461" s="6"/>
      <c r="E461" s="6"/>
      <c r="F461" s="6"/>
      <c r="G461" s="6"/>
      <c r="H461" s="6"/>
    </row>
    <row r="462" spans="1:8" ht="18.75" customHeight="1">
      <c r="A462" s="10" t="s">
        <v>108</v>
      </c>
      <c r="B462" s="64" t="s">
        <v>6796</v>
      </c>
      <c r="C462" s="65"/>
      <c r="D462" s="6"/>
      <c r="E462" s="6"/>
      <c r="F462" s="6"/>
      <c r="G462" s="6"/>
      <c r="H462" s="6"/>
    </row>
    <row r="463" spans="1:8" ht="18.75" customHeight="1">
      <c r="A463" s="10" t="s">
        <v>109</v>
      </c>
      <c r="B463" s="64" t="s">
        <v>6797</v>
      </c>
      <c r="C463" s="65"/>
      <c r="D463" s="6"/>
      <c r="E463" s="6"/>
      <c r="F463" s="6"/>
      <c r="G463" s="6"/>
      <c r="H463" s="6"/>
    </row>
    <row r="464" spans="1:8" ht="18.75" customHeight="1">
      <c r="A464" s="10" t="s">
        <v>110</v>
      </c>
      <c r="B464" s="64" t="s">
        <v>6798</v>
      </c>
      <c r="C464" s="65"/>
      <c r="D464" s="6"/>
      <c r="E464" s="6"/>
      <c r="F464" s="6"/>
      <c r="G464" s="6"/>
      <c r="H464" s="6"/>
    </row>
    <row r="465" spans="1:8" ht="18.75" customHeight="1">
      <c r="A465" s="10" t="s">
        <v>128</v>
      </c>
      <c r="B465" s="62" t="s">
        <v>6799</v>
      </c>
      <c r="C465" s="63"/>
      <c r="D465" s="6"/>
      <c r="E465" s="6"/>
      <c r="F465" s="6"/>
      <c r="G465" s="6"/>
      <c r="H465" s="6"/>
    </row>
    <row r="466" spans="1:8" ht="18.75" customHeight="1" thickBot="1">
      <c r="A466" s="10"/>
      <c r="B466" s="66"/>
      <c r="C466" s="67"/>
      <c r="D466" s="6"/>
      <c r="E466" s="6"/>
      <c r="F466" s="6"/>
      <c r="G466" s="6"/>
      <c r="H466" s="6"/>
    </row>
    <row r="467" spans="1:8" ht="18.75" customHeight="1" thickBot="1">
      <c r="A467" s="11" t="s">
        <v>111</v>
      </c>
      <c r="B467" s="25"/>
      <c r="C467" s="7"/>
      <c r="D467" s="6"/>
      <c r="E467" s="6"/>
      <c r="F467" s="6"/>
      <c r="G467" s="6"/>
      <c r="H467" s="6"/>
    </row>
    <row r="468" spans="1:8" ht="18.75" customHeight="1">
      <c r="A468" s="10" t="s">
        <v>112</v>
      </c>
      <c r="B468" s="34" t="str">
        <f>_xlfn.LET(_xlpm.inp,$B$467,_xlpm.nInp,_xlfn.LET(_xlpm.raw,UPPER(TRIM($B$467)),_xlpm.clean,SUBSTITUTE(SUBSTITUTE(SUBSTITUTE(SUBSTITUTE(SUBSTITUTE(_xlpm.raw,"，",","),"、",","),"；",","),"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68" s="19"/>
      <c r="D468" s="6"/>
      <c r="E468" s="6"/>
      <c r="F468" s="6"/>
      <c r="G468" s="6"/>
      <c r="H468" s="6"/>
    </row>
    <row r="469" spans="1:8" ht="18.75" customHeight="1">
      <c r="A469" s="10" t="s">
        <v>113</v>
      </c>
      <c r="B469" s="35" t="str">
        <f>_xlfn.LET(_xlpm.inp,$B$467,_xlpm.nStd,_xlfn.LET(_xlpm.raw,UPPER(TRIM($G$459)),_xlpm.clean,SUBSTITUTE(SUBSTITUTE(SUBSTITUTE(SUBSTITUTE(SUBSTITUTE(_xlpm.raw,"，",","),"、",","),"；",","),"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69" s="18"/>
      <c r="D469" s="6"/>
      <c r="E469" s="6"/>
      <c r="F469" s="6"/>
      <c r="G469" s="6"/>
      <c r="H469" s="6"/>
    </row>
    <row r="470" spans="1:8" ht="18.75" customHeight="1">
      <c r="A470" s="37" t="s">
        <v>114</v>
      </c>
      <c r="B470" s="52" t="str">
        <f>_xlfn.LET(_xlpm.inp,$B$467,_xlpm.p,$H$459,IF(OR(LEN(TRIM(_xlpm.inp))=0,LEN(TRIM(_xlpm.p))=0,_xlpm.p=0),"",_xlpm.p))</f>
        <v/>
      </c>
      <c r="C470" s="53"/>
      <c r="D470" s="6"/>
      <c r="E470" s="6"/>
      <c r="F470" s="6"/>
      <c r="G470" s="6"/>
      <c r="H470" s="6"/>
    </row>
    <row r="471" spans="1:8" ht="18.75" customHeight="1" thickBot="1">
      <c r="A471" s="12"/>
      <c r="B471" s="54"/>
      <c r="C471" s="55"/>
      <c r="D471" s="6"/>
      <c r="E471" s="6"/>
      <c r="F471" s="6"/>
      <c r="G471" s="6"/>
      <c r="H471" s="6"/>
    </row>
    <row r="472" spans="1:8" ht="58.5" customHeight="1" thickTop="1" thickBot="1">
      <c r="A472" s="8" t="s">
        <v>6169</v>
      </c>
      <c r="B472" s="56" t="s">
        <v>6800</v>
      </c>
      <c r="C472" s="73"/>
      <c r="D472" s="6"/>
      <c r="E472" s="6"/>
      <c r="F472" s="6">
        <v>937</v>
      </c>
      <c r="G472" s="6" t="s">
        <v>18</v>
      </c>
      <c r="H472" s="6" t="s">
        <v>8082</v>
      </c>
    </row>
    <row r="473" spans="1:8" ht="18.75" customHeight="1">
      <c r="A473" s="9"/>
      <c r="B473" s="74"/>
      <c r="C473" s="75"/>
      <c r="D473" s="6"/>
      <c r="E473" s="6"/>
      <c r="F473" s="6"/>
      <c r="G473" s="6"/>
      <c r="H473" s="6"/>
    </row>
    <row r="474" spans="1:8" ht="18.75" customHeight="1">
      <c r="A474" s="10" t="s">
        <v>107</v>
      </c>
      <c r="B474" s="64" t="s">
        <v>6801</v>
      </c>
      <c r="C474" s="65"/>
      <c r="D474" s="6"/>
      <c r="E474" s="6"/>
      <c r="F474" s="6"/>
      <c r="G474" s="6"/>
      <c r="H474" s="6"/>
    </row>
    <row r="475" spans="1:8" ht="18.75" customHeight="1">
      <c r="A475" s="10" t="s">
        <v>108</v>
      </c>
      <c r="B475" s="64" t="s">
        <v>6802</v>
      </c>
      <c r="C475" s="65"/>
      <c r="D475" s="6"/>
      <c r="E475" s="6"/>
      <c r="F475" s="6"/>
      <c r="G475" s="6"/>
      <c r="H475" s="6"/>
    </row>
    <row r="476" spans="1:8" ht="18.75" customHeight="1">
      <c r="A476" s="10" t="s">
        <v>109</v>
      </c>
      <c r="B476" s="64" t="s">
        <v>6803</v>
      </c>
      <c r="C476" s="65"/>
      <c r="D476" s="6"/>
      <c r="E476" s="6"/>
      <c r="F476" s="6"/>
      <c r="G476" s="6"/>
      <c r="H476" s="6"/>
    </row>
    <row r="477" spans="1:8" ht="18.75" customHeight="1">
      <c r="A477" s="10" t="s">
        <v>110</v>
      </c>
      <c r="B477" s="64" t="s">
        <v>6804</v>
      </c>
      <c r="C477" s="65"/>
      <c r="D477" s="6"/>
      <c r="E477" s="6"/>
      <c r="F477" s="6"/>
      <c r="G477" s="6"/>
      <c r="H477" s="6"/>
    </row>
    <row r="478" spans="1:8" ht="18.75" customHeight="1">
      <c r="A478" s="10"/>
      <c r="B478" s="62"/>
      <c r="C478" s="63"/>
      <c r="D478" s="6"/>
      <c r="E478" s="6"/>
      <c r="F478" s="6"/>
      <c r="G478" s="6"/>
      <c r="H478" s="6"/>
    </row>
    <row r="479" spans="1:8" ht="18.75" customHeight="1" thickBot="1">
      <c r="A479" s="10"/>
      <c r="B479" s="66"/>
      <c r="C479" s="67"/>
      <c r="D479" s="6"/>
      <c r="E479" s="6"/>
      <c r="F479" s="6"/>
      <c r="G479" s="6"/>
      <c r="H479" s="6"/>
    </row>
    <row r="480" spans="1:8" ht="18.75" customHeight="1" thickBot="1">
      <c r="A480" s="11" t="s">
        <v>111</v>
      </c>
      <c r="B480" s="25"/>
      <c r="C480" s="7"/>
      <c r="D480" s="6"/>
      <c r="E480" s="6"/>
      <c r="F480" s="6"/>
      <c r="G480" s="6"/>
      <c r="H480" s="6"/>
    </row>
    <row r="481" spans="1:8" ht="18.75" customHeight="1">
      <c r="A481" s="10" t="s">
        <v>112</v>
      </c>
      <c r="B481" s="34" t="str">
        <f>_xlfn.LET(_xlpm.inp,$B$480,_xlpm.nInp,_xlfn.LET(_xlpm.raw,UPPER(TRIM($B$480)),_xlpm.clean,SUBSTITUTE(SUBSTITUTE(SUBSTITUTE(SUBSTITUTE(SUBSTITUTE(_xlpm.raw,"，",","),"、",","),"；",","),"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81" s="19"/>
      <c r="D481" s="6"/>
      <c r="E481" s="6"/>
      <c r="F481" s="6"/>
      <c r="G481" s="6"/>
      <c r="H481" s="6"/>
    </row>
    <row r="482" spans="1:8" ht="18.75" customHeight="1">
      <c r="A482" s="10" t="s">
        <v>113</v>
      </c>
      <c r="B482" s="35" t="str">
        <f>_xlfn.LET(_xlpm.inp,$B$480,_xlpm.nStd,_xlfn.LET(_xlpm.raw,UPPER(TRIM($G$472)),_xlpm.clean,SUBSTITUTE(SUBSTITUTE(SUBSTITUTE(SUBSTITUTE(SUBSTITUTE(_xlpm.raw,"，",","),"、",","),"；",","),"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82" s="18"/>
      <c r="D482" s="6"/>
      <c r="E482" s="6"/>
      <c r="F482" s="6"/>
      <c r="G482" s="6"/>
      <c r="H482" s="6"/>
    </row>
    <row r="483" spans="1:8" ht="18.75" customHeight="1">
      <c r="A483" s="37" t="s">
        <v>114</v>
      </c>
      <c r="B483" s="52" t="str">
        <f>_xlfn.LET(_xlpm.inp,$B$480,_xlpm.p,$H$472,IF(OR(LEN(TRIM(_xlpm.inp))=0,LEN(TRIM(_xlpm.p))=0,_xlpm.p=0),"",_xlpm.p))</f>
        <v/>
      </c>
      <c r="C483" s="53"/>
      <c r="D483" s="6"/>
      <c r="E483" s="6"/>
      <c r="F483" s="6"/>
      <c r="G483" s="6"/>
      <c r="H483" s="6"/>
    </row>
    <row r="484" spans="1:8" ht="18.75" customHeight="1" thickBot="1">
      <c r="A484" s="12"/>
      <c r="B484" s="54"/>
      <c r="C484" s="55"/>
      <c r="D484" s="6"/>
      <c r="E484" s="6"/>
      <c r="F484" s="6"/>
      <c r="G484" s="6"/>
      <c r="H484" s="6"/>
    </row>
    <row r="485" spans="1:8" ht="58.5" customHeight="1" thickTop="1" thickBot="1">
      <c r="A485" s="8" t="s">
        <v>6170</v>
      </c>
      <c r="B485" s="56" t="s">
        <v>6805</v>
      </c>
      <c r="C485" s="73"/>
      <c r="D485" s="6"/>
      <c r="E485" s="6"/>
      <c r="F485" s="6">
        <v>938</v>
      </c>
      <c r="G485" s="6" t="s">
        <v>26</v>
      </c>
      <c r="H485" s="6"/>
    </row>
    <row r="486" spans="1:8" ht="18.75" customHeight="1">
      <c r="A486" s="9"/>
      <c r="B486" s="74"/>
      <c r="C486" s="75"/>
      <c r="D486" s="6"/>
      <c r="E486" s="6"/>
      <c r="F486" s="6"/>
      <c r="G486" s="6"/>
      <c r="H486" s="6"/>
    </row>
    <row r="487" spans="1:8" ht="18.75" customHeight="1">
      <c r="A487" s="10" t="s">
        <v>107</v>
      </c>
      <c r="B487" s="64" t="s">
        <v>6806</v>
      </c>
      <c r="C487" s="65"/>
      <c r="D487" s="6"/>
      <c r="E487" s="6"/>
      <c r="F487" s="6"/>
      <c r="G487" s="6"/>
      <c r="H487" s="6"/>
    </row>
    <row r="488" spans="1:8" ht="18.75" customHeight="1">
      <c r="A488" s="10" t="s">
        <v>108</v>
      </c>
      <c r="B488" s="64" t="s">
        <v>6807</v>
      </c>
      <c r="C488" s="65"/>
      <c r="D488" s="6"/>
      <c r="E488" s="6"/>
      <c r="F488" s="6"/>
      <c r="G488" s="6"/>
      <c r="H488" s="6"/>
    </row>
    <row r="489" spans="1:8" ht="18.75" customHeight="1">
      <c r="A489" s="10" t="s">
        <v>109</v>
      </c>
      <c r="B489" s="64" t="s">
        <v>6808</v>
      </c>
      <c r="C489" s="65"/>
      <c r="D489" s="6"/>
      <c r="E489" s="6"/>
      <c r="F489" s="6"/>
      <c r="G489" s="6"/>
      <c r="H489" s="6"/>
    </row>
    <row r="490" spans="1:8" ht="18.75" customHeight="1">
      <c r="A490" s="10" t="s">
        <v>110</v>
      </c>
      <c r="B490" s="64" t="s">
        <v>6809</v>
      </c>
      <c r="C490" s="65"/>
      <c r="D490" s="6"/>
      <c r="E490" s="6"/>
      <c r="F490" s="6"/>
      <c r="G490" s="6"/>
      <c r="H490" s="6"/>
    </row>
    <row r="491" spans="1:8" ht="18.75" customHeight="1">
      <c r="A491" s="10"/>
      <c r="B491" s="62"/>
      <c r="C491" s="63"/>
      <c r="D491" s="6"/>
      <c r="E491" s="6"/>
      <c r="F491" s="6"/>
      <c r="G491" s="6"/>
      <c r="H491" s="6"/>
    </row>
    <row r="492" spans="1:8" ht="18.75" customHeight="1" thickBot="1">
      <c r="A492" s="10"/>
      <c r="B492" s="66"/>
      <c r="C492" s="67"/>
      <c r="D492" s="6"/>
      <c r="E492" s="6"/>
      <c r="F492" s="6"/>
      <c r="G492" s="6"/>
      <c r="H492" s="6"/>
    </row>
    <row r="493" spans="1:8" ht="18.75" customHeight="1" thickBot="1">
      <c r="A493" s="11" t="s">
        <v>111</v>
      </c>
      <c r="B493" s="25"/>
      <c r="C493" s="7"/>
      <c r="D493" s="6"/>
      <c r="E493" s="6"/>
      <c r="F493" s="6"/>
      <c r="G493" s="6"/>
      <c r="H493" s="6"/>
    </row>
    <row r="494" spans="1:8" ht="18.75" customHeight="1">
      <c r="A494" s="10" t="s">
        <v>112</v>
      </c>
      <c r="B494" s="34" t="str">
        <f>_xlfn.LET(_xlpm.inp,$B$493,_xlpm.nInp,_xlfn.LET(_xlpm.raw,UPPER(TRIM($B$493)),_xlpm.clean,SUBSTITUTE(SUBSTITUTE(SUBSTITUTE(SUBSTITUTE(SUBSTITUTE(_xlpm.raw,"，",","),"、",","),"；",","),"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94" s="19"/>
      <c r="D494" s="6"/>
      <c r="E494" s="6"/>
      <c r="F494" s="6"/>
      <c r="G494" s="6"/>
      <c r="H494" s="6"/>
    </row>
    <row r="495" spans="1:8" ht="18.75" customHeight="1">
      <c r="A495" s="10" t="s">
        <v>113</v>
      </c>
      <c r="B495" s="35" t="str">
        <f>_xlfn.LET(_xlpm.inp,$B$493,_xlpm.nStd,_xlfn.LET(_xlpm.raw,UPPER(TRIM($G$485)),_xlpm.clean,SUBSTITUTE(SUBSTITUTE(SUBSTITUTE(SUBSTITUTE(SUBSTITUTE(_xlpm.raw,"，",","),"、",","),"；",","),"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95" s="18"/>
      <c r="D495" s="6"/>
      <c r="E495" s="6"/>
      <c r="F495" s="6"/>
      <c r="G495" s="6"/>
      <c r="H495" s="6"/>
    </row>
    <row r="496" spans="1:8" ht="18.75" customHeight="1">
      <c r="A496" s="37" t="s">
        <v>114</v>
      </c>
      <c r="B496" s="52" t="str">
        <f>_xlfn.LET(_xlpm.inp,$B$493,_xlpm.p,$H$485,IF(OR(LEN(TRIM(_xlpm.inp))=0,LEN(TRIM(_xlpm.p))=0,_xlpm.p=0),"",_xlpm.p))</f>
        <v/>
      </c>
      <c r="C496" s="53"/>
      <c r="D496" s="6"/>
      <c r="E496" s="6"/>
      <c r="F496" s="6"/>
      <c r="G496" s="6"/>
      <c r="H496" s="6"/>
    </row>
    <row r="497" spans="1:8" ht="18.75" customHeight="1" thickBot="1">
      <c r="A497" s="12"/>
      <c r="B497" s="54"/>
      <c r="C497" s="55"/>
      <c r="D497" s="6"/>
      <c r="E497" s="6"/>
      <c r="F497" s="6"/>
      <c r="G497" s="6"/>
      <c r="H497" s="6"/>
    </row>
    <row r="498" spans="1:8" ht="58.5" customHeight="1" thickTop="1" thickBot="1">
      <c r="A498" s="8" t="s">
        <v>6171</v>
      </c>
      <c r="B498" s="56" t="s">
        <v>6810</v>
      </c>
      <c r="C498" s="73"/>
      <c r="D498" s="6"/>
      <c r="E498" s="6"/>
      <c r="F498" s="6">
        <v>939</v>
      </c>
      <c r="G498" s="6" t="s">
        <v>28</v>
      </c>
      <c r="H498" s="6" t="s">
        <v>8083</v>
      </c>
    </row>
    <row r="499" spans="1:8" ht="18.75" customHeight="1">
      <c r="A499" s="9"/>
      <c r="B499" s="74"/>
      <c r="C499" s="75"/>
      <c r="D499" s="6"/>
      <c r="E499" s="6"/>
      <c r="F499" s="6"/>
      <c r="G499" s="6"/>
      <c r="H499" s="6"/>
    </row>
    <row r="500" spans="1:8" ht="18.75" customHeight="1">
      <c r="A500" s="10" t="s">
        <v>107</v>
      </c>
      <c r="B500" s="64" t="s">
        <v>6811</v>
      </c>
      <c r="C500" s="65"/>
      <c r="D500" s="6"/>
      <c r="E500" s="6"/>
      <c r="F500" s="6"/>
      <c r="G500" s="6"/>
      <c r="H500" s="6"/>
    </row>
    <row r="501" spans="1:8" ht="18.75" customHeight="1">
      <c r="A501" s="10" t="s">
        <v>108</v>
      </c>
      <c r="B501" s="64" t="s">
        <v>6812</v>
      </c>
      <c r="C501" s="65"/>
      <c r="D501" s="6"/>
      <c r="E501" s="6"/>
      <c r="F501" s="6"/>
      <c r="G501" s="6"/>
      <c r="H501" s="6"/>
    </row>
    <row r="502" spans="1:8" ht="18.75" customHeight="1">
      <c r="A502" s="10" t="s">
        <v>109</v>
      </c>
      <c r="B502" s="64" t="s">
        <v>6813</v>
      </c>
      <c r="C502" s="65"/>
      <c r="D502" s="6"/>
      <c r="E502" s="6"/>
      <c r="F502" s="6"/>
      <c r="G502" s="6"/>
      <c r="H502" s="6"/>
    </row>
    <row r="503" spans="1:8" ht="18.75" customHeight="1">
      <c r="A503" s="10" t="s">
        <v>110</v>
      </c>
      <c r="B503" s="64" t="s">
        <v>6814</v>
      </c>
      <c r="C503" s="65"/>
      <c r="D503" s="6"/>
      <c r="E503" s="6"/>
      <c r="F503" s="6"/>
      <c r="G503" s="6"/>
      <c r="H503" s="6"/>
    </row>
    <row r="504" spans="1:8" ht="18.75" customHeight="1">
      <c r="A504" s="10"/>
      <c r="B504" s="62"/>
      <c r="C504" s="63"/>
      <c r="D504" s="6"/>
      <c r="E504" s="6"/>
      <c r="F504" s="6"/>
      <c r="G504" s="6"/>
      <c r="H504" s="6"/>
    </row>
    <row r="505" spans="1:8" ht="18.75" customHeight="1" thickBot="1">
      <c r="A505" s="10"/>
      <c r="B505" s="66"/>
      <c r="C505" s="67"/>
      <c r="D505" s="6"/>
      <c r="E505" s="6"/>
      <c r="F505" s="6"/>
      <c r="G505" s="6"/>
      <c r="H505" s="6"/>
    </row>
    <row r="506" spans="1:8" ht="18.75" customHeight="1" thickBot="1">
      <c r="A506" s="11" t="s">
        <v>111</v>
      </c>
      <c r="B506" s="25"/>
      <c r="C506" s="7"/>
      <c r="D506" s="6"/>
      <c r="E506" s="6"/>
      <c r="F506" s="6"/>
      <c r="G506" s="6"/>
      <c r="H506" s="6"/>
    </row>
    <row r="507" spans="1:8" ht="18.75" customHeight="1">
      <c r="A507" s="10" t="s">
        <v>112</v>
      </c>
      <c r="B507" s="34" t="str">
        <f>_xlfn.LET(_xlpm.inp,$B$506,_xlpm.nInp,_xlfn.LET(_xlpm.raw,UPPER(TRIM($B$506)),_xlpm.clean,SUBSTITUTE(SUBSTITUTE(SUBSTITUTE(SUBSTITUTE(SUBSTITUTE(_xlpm.raw,"，",","),"、",","),"；",","),"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07" s="19"/>
      <c r="D507" s="6"/>
      <c r="E507" s="6"/>
      <c r="F507" s="6"/>
      <c r="G507" s="6"/>
      <c r="H507" s="6"/>
    </row>
    <row r="508" spans="1:8" ht="18.75" customHeight="1">
      <c r="A508" s="10" t="s">
        <v>113</v>
      </c>
      <c r="B508" s="35" t="str">
        <f>_xlfn.LET(_xlpm.inp,$B$506,_xlpm.nStd,_xlfn.LET(_xlpm.raw,UPPER(TRIM($G$498)),_xlpm.clean,SUBSTITUTE(SUBSTITUTE(SUBSTITUTE(SUBSTITUTE(SUBSTITUTE(_xlpm.raw,"，",","),"、",","),"；",","),"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08" s="18"/>
      <c r="D508" s="6"/>
      <c r="E508" s="6"/>
      <c r="F508" s="6"/>
      <c r="G508" s="6"/>
      <c r="H508" s="6"/>
    </row>
    <row r="509" spans="1:8" ht="18.75" customHeight="1">
      <c r="A509" s="37" t="s">
        <v>114</v>
      </c>
      <c r="B509" s="52" t="str">
        <f>_xlfn.LET(_xlpm.inp,$B$506,_xlpm.p,$H$498,IF(OR(LEN(TRIM(_xlpm.inp))=0,LEN(TRIM(_xlpm.p))=0,_xlpm.p=0),"",_xlpm.p))</f>
        <v/>
      </c>
      <c r="C509" s="53"/>
      <c r="D509" s="6"/>
      <c r="E509" s="6"/>
      <c r="F509" s="6"/>
      <c r="G509" s="6"/>
      <c r="H509" s="6"/>
    </row>
    <row r="510" spans="1:8" ht="18.75" customHeight="1" thickBot="1">
      <c r="A510" s="12"/>
      <c r="B510" s="54"/>
      <c r="C510" s="55"/>
      <c r="D510" s="6"/>
      <c r="E510" s="6"/>
      <c r="F510" s="6"/>
      <c r="G510" s="6"/>
      <c r="H510" s="6"/>
    </row>
    <row r="511" spans="1:8" ht="58.5" customHeight="1" thickTop="1" thickBot="1">
      <c r="A511" s="8" t="s">
        <v>6172</v>
      </c>
      <c r="B511" s="56" t="s">
        <v>6815</v>
      </c>
      <c r="C511" s="73"/>
      <c r="D511" s="6"/>
      <c r="E511" s="6"/>
      <c r="F511" s="6">
        <v>940</v>
      </c>
      <c r="G511" s="6" t="s">
        <v>26</v>
      </c>
      <c r="H511" s="6" t="s">
        <v>8084</v>
      </c>
    </row>
    <row r="512" spans="1:8" ht="18.75" customHeight="1">
      <c r="A512" s="9"/>
      <c r="B512" s="74"/>
      <c r="C512" s="75"/>
      <c r="D512" s="6"/>
      <c r="E512" s="6"/>
      <c r="F512" s="6"/>
      <c r="G512" s="6"/>
      <c r="H512" s="6"/>
    </row>
    <row r="513" spans="1:8" ht="18.75" customHeight="1">
      <c r="A513" s="10" t="s">
        <v>107</v>
      </c>
      <c r="B513" s="64" t="s">
        <v>6816</v>
      </c>
      <c r="C513" s="65"/>
      <c r="D513" s="6"/>
      <c r="E513" s="6"/>
      <c r="F513" s="6"/>
      <c r="G513" s="6"/>
      <c r="H513" s="6"/>
    </row>
    <row r="514" spans="1:8" ht="18.75" customHeight="1">
      <c r="A514" s="10" t="s">
        <v>108</v>
      </c>
      <c r="B514" s="64" t="s">
        <v>6817</v>
      </c>
      <c r="C514" s="65"/>
      <c r="D514" s="6"/>
      <c r="E514" s="6"/>
      <c r="F514" s="6"/>
      <c r="G514" s="6"/>
      <c r="H514" s="6"/>
    </row>
    <row r="515" spans="1:8" ht="18.75" customHeight="1">
      <c r="A515" s="10" t="s">
        <v>109</v>
      </c>
      <c r="B515" s="64" t="s">
        <v>6818</v>
      </c>
      <c r="C515" s="65"/>
      <c r="D515" s="6"/>
      <c r="E515" s="6"/>
      <c r="F515" s="6"/>
      <c r="G515" s="6"/>
      <c r="H515" s="6"/>
    </row>
    <row r="516" spans="1:8" ht="18.75" customHeight="1">
      <c r="A516" s="10" t="s">
        <v>110</v>
      </c>
      <c r="B516" s="64" t="s">
        <v>6819</v>
      </c>
      <c r="C516" s="65"/>
      <c r="D516" s="6"/>
      <c r="E516" s="6"/>
      <c r="F516" s="6"/>
      <c r="G516" s="6"/>
      <c r="H516" s="6"/>
    </row>
    <row r="517" spans="1:8" ht="18.75" customHeight="1">
      <c r="A517" s="10"/>
      <c r="B517" s="62"/>
      <c r="C517" s="63"/>
      <c r="D517" s="6"/>
      <c r="E517" s="6"/>
      <c r="F517" s="6"/>
      <c r="G517" s="6"/>
      <c r="H517" s="6"/>
    </row>
    <row r="518" spans="1:8" ht="18.75" customHeight="1" thickBot="1">
      <c r="A518" s="10"/>
      <c r="B518" s="66"/>
      <c r="C518" s="67"/>
      <c r="D518" s="6"/>
      <c r="E518" s="6"/>
      <c r="F518" s="6"/>
      <c r="G518" s="6"/>
      <c r="H518" s="6"/>
    </row>
    <row r="519" spans="1:8" ht="18.75" customHeight="1" thickBot="1">
      <c r="A519" s="11" t="s">
        <v>111</v>
      </c>
      <c r="B519" s="25"/>
      <c r="C519" s="7"/>
      <c r="D519" s="6"/>
      <c r="E519" s="6"/>
      <c r="F519" s="6"/>
      <c r="G519" s="6"/>
      <c r="H519" s="6"/>
    </row>
    <row r="520" spans="1:8" ht="18.75" customHeight="1">
      <c r="A520" s="10" t="s">
        <v>112</v>
      </c>
      <c r="B520" s="34" t="str">
        <f>_xlfn.LET(_xlpm.inp,$B$519,_xlpm.nInp,_xlfn.LET(_xlpm.raw,UPPER(TRIM($B$519)),_xlpm.clean,SUBSTITUTE(SUBSTITUTE(SUBSTITUTE(SUBSTITUTE(SUBSTITUTE(_xlpm.raw,"，",","),"、",","),"；",","),"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0" s="19"/>
      <c r="D520" s="6"/>
      <c r="E520" s="6"/>
      <c r="F520" s="6"/>
      <c r="G520" s="6"/>
      <c r="H520" s="6"/>
    </row>
    <row r="521" spans="1:8" ht="18.75" customHeight="1">
      <c r="A521" s="10" t="s">
        <v>113</v>
      </c>
      <c r="B521" s="35" t="str">
        <f>_xlfn.LET(_xlpm.inp,$B$519,_xlpm.nStd,_xlfn.LET(_xlpm.raw,UPPER(TRIM($G$511)),_xlpm.clean,SUBSTITUTE(SUBSTITUTE(SUBSTITUTE(SUBSTITUTE(SUBSTITUTE(_xlpm.raw,"，",","),"、",","),"；",","),"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21" s="18"/>
      <c r="D521" s="6"/>
      <c r="E521" s="6"/>
      <c r="F521" s="6"/>
      <c r="G521" s="6"/>
      <c r="H521" s="6"/>
    </row>
    <row r="522" spans="1:8" ht="18.75" customHeight="1">
      <c r="A522" s="37" t="s">
        <v>114</v>
      </c>
      <c r="B522" s="52" t="str">
        <f>_xlfn.LET(_xlpm.inp,$B$519,_xlpm.p,$H$511,IF(OR(LEN(TRIM(_xlpm.inp))=0,LEN(TRIM(_xlpm.p))=0,_xlpm.p=0),"",_xlpm.p))</f>
        <v/>
      </c>
      <c r="C522" s="53"/>
      <c r="D522" s="6"/>
      <c r="E522" s="6"/>
      <c r="F522" s="6"/>
      <c r="G522" s="6"/>
      <c r="H522" s="6"/>
    </row>
    <row r="523" spans="1:8" ht="18.75" customHeight="1" thickBot="1">
      <c r="A523" s="12"/>
      <c r="B523" s="54"/>
      <c r="C523" s="55"/>
      <c r="D523" s="6"/>
      <c r="E523" s="6"/>
      <c r="F523" s="6"/>
      <c r="G523" s="6"/>
      <c r="H523" s="6"/>
    </row>
    <row r="524" spans="1:8" ht="58.5" customHeight="1" thickTop="1" thickBot="1">
      <c r="A524" s="8" t="s">
        <v>6173</v>
      </c>
      <c r="B524" s="56" t="s">
        <v>6820</v>
      </c>
      <c r="C524" s="73"/>
      <c r="D524" s="6"/>
      <c r="E524" s="6"/>
      <c r="F524" s="6">
        <v>941</v>
      </c>
      <c r="G524" s="6" t="s">
        <v>66</v>
      </c>
      <c r="H524" s="6" t="s">
        <v>8085</v>
      </c>
    </row>
    <row r="525" spans="1:8" ht="18.75" customHeight="1">
      <c r="A525" s="9"/>
      <c r="B525" s="74"/>
      <c r="C525" s="75"/>
      <c r="D525" s="6"/>
      <c r="E525" s="6"/>
      <c r="F525" s="6"/>
      <c r="G525" s="6"/>
      <c r="H525" s="6"/>
    </row>
    <row r="526" spans="1:8" ht="18.75" customHeight="1">
      <c r="A526" s="10" t="s">
        <v>107</v>
      </c>
      <c r="B526" s="64" t="s">
        <v>6821</v>
      </c>
      <c r="C526" s="65"/>
      <c r="D526" s="6"/>
      <c r="E526" s="6"/>
      <c r="F526" s="6"/>
      <c r="G526" s="6"/>
      <c r="H526" s="6"/>
    </row>
    <row r="527" spans="1:8" ht="18.75" customHeight="1">
      <c r="A527" s="10" t="s">
        <v>108</v>
      </c>
      <c r="B527" s="64" t="s">
        <v>6822</v>
      </c>
      <c r="C527" s="65"/>
      <c r="D527" s="6"/>
      <c r="E527" s="6"/>
      <c r="F527" s="6"/>
      <c r="G527" s="6"/>
      <c r="H527" s="6"/>
    </row>
    <row r="528" spans="1:8" ht="18.75" customHeight="1">
      <c r="A528" s="10" t="s">
        <v>109</v>
      </c>
      <c r="B528" s="64" t="s">
        <v>6823</v>
      </c>
      <c r="C528" s="65"/>
      <c r="D528" s="6"/>
      <c r="E528" s="6"/>
      <c r="F528" s="6"/>
      <c r="G528" s="6"/>
      <c r="H528" s="6"/>
    </row>
    <row r="529" spans="1:8" ht="18.75" customHeight="1">
      <c r="A529" s="10" t="s">
        <v>110</v>
      </c>
      <c r="B529" s="64" t="s">
        <v>6824</v>
      </c>
      <c r="C529" s="65"/>
      <c r="D529" s="6"/>
      <c r="E529" s="6"/>
      <c r="F529" s="6"/>
      <c r="G529" s="6"/>
      <c r="H529" s="6"/>
    </row>
    <row r="530" spans="1:8" ht="18.75" customHeight="1">
      <c r="A530" s="10" t="s">
        <v>128</v>
      </c>
      <c r="B530" s="62" t="s">
        <v>6825</v>
      </c>
      <c r="C530" s="63"/>
      <c r="D530" s="6"/>
      <c r="E530" s="6"/>
      <c r="F530" s="6"/>
      <c r="G530" s="6"/>
      <c r="H530" s="6"/>
    </row>
    <row r="531" spans="1:8" ht="18.75" customHeight="1" thickBot="1">
      <c r="A531" s="10"/>
      <c r="B531" s="66"/>
      <c r="C531" s="67"/>
      <c r="D531" s="6"/>
      <c r="E531" s="6"/>
      <c r="F531" s="6"/>
      <c r="G531" s="6"/>
      <c r="H531" s="6"/>
    </row>
    <row r="532" spans="1:8" ht="18.75" customHeight="1" thickBot="1">
      <c r="A532" s="11" t="s">
        <v>111</v>
      </c>
      <c r="B532" s="25"/>
      <c r="C532" s="7"/>
      <c r="D532" s="6"/>
      <c r="E532" s="6"/>
      <c r="F532" s="6"/>
      <c r="G532" s="6"/>
      <c r="H532" s="6"/>
    </row>
    <row r="533" spans="1:8" ht="18.75" customHeight="1">
      <c r="A533" s="10" t="s">
        <v>112</v>
      </c>
      <c r="B533" s="34" t="str">
        <f>_xlfn.LET(_xlpm.inp,$B$532,_xlpm.nInp,_xlfn.LET(_xlpm.raw,UPPER(TRIM($B$532)),_xlpm.clean,SUBSTITUTE(SUBSTITUTE(SUBSTITUTE(SUBSTITUTE(SUBSTITUTE(_xlpm.raw,"，",","),"、",","),"；",","),"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33" s="19"/>
      <c r="D533" s="6"/>
      <c r="E533" s="6"/>
      <c r="F533" s="6"/>
      <c r="G533" s="6"/>
      <c r="H533" s="6"/>
    </row>
    <row r="534" spans="1:8" ht="18.75" customHeight="1">
      <c r="A534" s="10" t="s">
        <v>113</v>
      </c>
      <c r="B534" s="35" t="str">
        <f>_xlfn.LET(_xlpm.inp,$B$532,_xlpm.nStd,_xlfn.LET(_xlpm.raw,UPPER(TRIM($G$524)),_xlpm.clean,SUBSTITUTE(SUBSTITUTE(SUBSTITUTE(SUBSTITUTE(SUBSTITUTE(_xlpm.raw,"，",","),"、",","),"；",","),"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4" s="18"/>
      <c r="D534" s="6"/>
      <c r="E534" s="6"/>
      <c r="F534" s="6"/>
      <c r="G534" s="6"/>
      <c r="H534" s="6"/>
    </row>
    <row r="535" spans="1:8" ht="18.75" customHeight="1">
      <c r="A535" s="37" t="s">
        <v>114</v>
      </c>
      <c r="B535" s="52" t="str">
        <f>_xlfn.LET(_xlpm.inp,$B$532,_xlpm.p,$H$524,IF(OR(LEN(TRIM(_xlpm.inp))=0,LEN(TRIM(_xlpm.p))=0,_xlpm.p=0),"",_xlpm.p))</f>
        <v/>
      </c>
      <c r="C535" s="53"/>
      <c r="D535" s="6"/>
      <c r="E535" s="6"/>
      <c r="F535" s="6"/>
      <c r="G535" s="6"/>
      <c r="H535" s="6"/>
    </row>
    <row r="536" spans="1:8" ht="18.75" customHeight="1" thickBot="1">
      <c r="A536" s="12"/>
      <c r="B536" s="54"/>
      <c r="C536" s="55"/>
      <c r="D536" s="6"/>
      <c r="E536" s="6"/>
      <c r="F536" s="6"/>
      <c r="G536" s="6"/>
      <c r="H536" s="6"/>
    </row>
    <row r="537" spans="1:8" ht="58.5" customHeight="1" thickTop="1" thickBot="1">
      <c r="A537" s="8" t="s">
        <v>6174</v>
      </c>
      <c r="B537" s="56" t="s">
        <v>6826</v>
      </c>
      <c r="C537" s="73"/>
      <c r="D537" s="6"/>
      <c r="E537" s="6"/>
      <c r="F537" s="6">
        <v>942</v>
      </c>
      <c r="G537" s="6" t="s">
        <v>18</v>
      </c>
      <c r="H537" s="6" t="s">
        <v>8086</v>
      </c>
    </row>
    <row r="538" spans="1:8" ht="18.75" customHeight="1">
      <c r="A538" s="9"/>
      <c r="B538" s="74"/>
      <c r="C538" s="75"/>
      <c r="D538" s="6"/>
      <c r="E538" s="6"/>
      <c r="F538" s="6"/>
      <c r="G538" s="6"/>
      <c r="H538" s="6"/>
    </row>
    <row r="539" spans="1:8" ht="18.75" customHeight="1">
      <c r="A539" s="10" t="s">
        <v>107</v>
      </c>
      <c r="B539" s="64" t="s">
        <v>253</v>
      </c>
      <c r="C539" s="65"/>
      <c r="D539" s="6"/>
      <c r="E539" s="6"/>
      <c r="F539" s="6"/>
      <c r="G539" s="6"/>
      <c r="H539" s="6"/>
    </row>
    <row r="540" spans="1:8" ht="18.75" customHeight="1">
      <c r="A540" s="10" t="s">
        <v>108</v>
      </c>
      <c r="B540" s="64" t="s">
        <v>6827</v>
      </c>
      <c r="C540" s="65"/>
      <c r="D540" s="6"/>
      <c r="E540" s="6"/>
      <c r="F540" s="6"/>
      <c r="G540" s="6"/>
      <c r="H540" s="6"/>
    </row>
    <row r="541" spans="1:8" ht="18.75" customHeight="1">
      <c r="A541" s="10" t="s">
        <v>109</v>
      </c>
      <c r="B541" s="64" t="s">
        <v>6828</v>
      </c>
      <c r="C541" s="65"/>
      <c r="D541" s="6"/>
      <c r="E541" s="6"/>
      <c r="F541" s="6"/>
      <c r="G541" s="6"/>
      <c r="H541" s="6"/>
    </row>
    <row r="542" spans="1:8" ht="18.75" customHeight="1">
      <c r="A542" s="10" t="s">
        <v>110</v>
      </c>
      <c r="B542" s="64" t="s">
        <v>6829</v>
      </c>
      <c r="C542" s="65"/>
      <c r="D542" s="6"/>
      <c r="E542" s="6"/>
      <c r="F542" s="6"/>
      <c r="G542" s="6"/>
      <c r="H542" s="6"/>
    </row>
    <row r="543" spans="1:8" ht="18.75" customHeight="1">
      <c r="A543" s="10"/>
      <c r="B543" s="62"/>
      <c r="C543" s="63"/>
      <c r="D543" s="6"/>
      <c r="E543" s="6"/>
      <c r="F543" s="6"/>
      <c r="G543" s="6"/>
      <c r="H543" s="6"/>
    </row>
    <row r="544" spans="1:8" ht="18.75" customHeight="1" thickBot="1">
      <c r="A544" s="10"/>
      <c r="B544" s="66"/>
      <c r="C544" s="67"/>
      <c r="D544" s="6"/>
      <c r="E544" s="6"/>
      <c r="F544" s="6"/>
      <c r="G544" s="6"/>
      <c r="H544" s="6"/>
    </row>
    <row r="545" spans="1:8" ht="18.75" customHeight="1" thickBot="1">
      <c r="A545" s="11" t="s">
        <v>111</v>
      </c>
      <c r="B545" s="25"/>
      <c r="C545" s="7"/>
      <c r="D545" s="6"/>
      <c r="E545" s="6"/>
      <c r="F545" s="6"/>
      <c r="G545" s="6"/>
      <c r="H545" s="6"/>
    </row>
    <row r="546" spans="1:8" ht="18.75" customHeight="1">
      <c r="A546" s="10" t="s">
        <v>112</v>
      </c>
      <c r="B546" s="34" t="str">
        <f>_xlfn.LET(_xlpm.inp,$B$545,_xlpm.nInp,_xlfn.LET(_xlpm.raw,UPPER(TRIM($B$545)),_xlpm.clean,SUBSTITUTE(SUBSTITUTE(SUBSTITUTE(SUBSTITUTE(SUBSTITUTE(_xlpm.raw,"，",","),"、",","),"；",","),"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46" s="19"/>
      <c r="D546" s="6"/>
      <c r="E546" s="6"/>
      <c r="F546" s="6"/>
      <c r="G546" s="6"/>
      <c r="H546" s="6"/>
    </row>
    <row r="547" spans="1:8" ht="18.75" customHeight="1">
      <c r="A547" s="10" t="s">
        <v>113</v>
      </c>
      <c r="B547" s="35" t="str">
        <f>_xlfn.LET(_xlpm.inp,$B$545,_xlpm.nStd,_xlfn.LET(_xlpm.raw,UPPER(TRIM($G$537)),_xlpm.clean,SUBSTITUTE(SUBSTITUTE(SUBSTITUTE(SUBSTITUTE(SUBSTITUTE(_xlpm.raw,"，",","),"、",","),"；",","),"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47" s="18"/>
      <c r="D547" s="6"/>
      <c r="E547" s="6"/>
      <c r="F547" s="6"/>
      <c r="G547" s="6"/>
      <c r="H547" s="6"/>
    </row>
    <row r="548" spans="1:8" ht="18.75" customHeight="1">
      <c r="A548" s="37" t="s">
        <v>114</v>
      </c>
      <c r="B548" s="52" t="str">
        <f>_xlfn.LET(_xlpm.inp,$B$545,_xlpm.p,$H$537,IF(OR(LEN(TRIM(_xlpm.inp))=0,LEN(TRIM(_xlpm.p))=0,_xlpm.p=0),"",_xlpm.p))</f>
        <v/>
      </c>
      <c r="C548" s="53"/>
      <c r="D548" s="6"/>
      <c r="E548" s="6"/>
      <c r="F548" s="6"/>
      <c r="G548" s="6"/>
      <c r="H548" s="6"/>
    </row>
    <row r="549" spans="1:8" ht="18.75" customHeight="1" thickBot="1">
      <c r="A549" s="12"/>
      <c r="B549" s="54"/>
      <c r="C549" s="55"/>
      <c r="D549" s="6"/>
      <c r="E549" s="6"/>
      <c r="F549" s="6"/>
      <c r="G549" s="6"/>
      <c r="H549" s="6"/>
    </row>
    <row r="550" spans="1:8" ht="58.5" customHeight="1" thickTop="1" thickBot="1">
      <c r="A550" s="8" t="s">
        <v>6175</v>
      </c>
      <c r="B550" s="56" t="s">
        <v>6830</v>
      </c>
      <c r="C550" s="73"/>
      <c r="D550" s="6"/>
      <c r="E550" s="6"/>
      <c r="F550" s="6">
        <v>943</v>
      </c>
      <c r="G550" s="6" t="s">
        <v>18</v>
      </c>
      <c r="H550" s="6" t="s">
        <v>8087</v>
      </c>
    </row>
    <row r="551" spans="1:8" ht="18.75" customHeight="1">
      <c r="A551" s="9"/>
      <c r="B551" s="74"/>
      <c r="C551" s="75"/>
      <c r="D551" s="6"/>
      <c r="E551" s="6"/>
      <c r="F551" s="6"/>
      <c r="G551" s="6"/>
      <c r="H551" s="6"/>
    </row>
    <row r="552" spans="1:8" ht="18.75" customHeight="1">
      <c r="A552" s="10" t="s">
        <v>107</v>
      </c>
      <c r="B552" s="64" t="s">
        <v>6831</v>
      </c>
      <c r="C552" s="65"/>
      <c r="D552" s="6"/>
      <c r="E552" s="6"/>
      <c r="F552" s="6"/>
      <c r="G552" s="6"/>
      <c r="H552" s="6"/>
    </row>
    <row r="553" spans="1:8" ht="18.75" customHeight="1">
      <c r="A553" s="10" t="s">
        <v>108</v>
      </c>
      <c r="B553" s="64" t="s">
        <v>6832</v>
      </c>
      <c r="C553" s="65"/>
      <c r="D553" s="6"/>
      <c r="E553" s="6"/>
      <c r="F553" s="6"/>
      <c r="G553" s="6"/>
      <c r="H553" s="6"/>
    </row>
    <row r="554" spans="1:8" ht="18.75" customHeight="1">
      <c r="A554" s="10" t="s">
        <v>109</v>
      </c>
      <c r="B554" s="64" t="s">
        <v>6833</v>
      </c>
      <c r="C554" s="65"/>
      <c r="D554" s="6"/>
      <c r="E554" s="6"/>
      <c r="F554" s="6"/>
      <c r="G554" s="6"/>
      <c r="H554" s="6"/>
    </row>
    <row r="555" spans="1:8" ht="18.75" customHeight="1">
      <c r="A555" s="10" t="s">
        <v>110</v>
      </c>
      <c r="B555" s="64" t="s">
        <v>6834</v>
      </c>
      <c r="C555" s="65"/>
      <c r="D555" s="6"/>
      <c r="E555" s="6"/>
      <c r="F555" s="6"/>
      <c r="G555" s="6"/>
      <c r="H555" s="6"/>
    </row>
    <row r="556" spans="1:8" ht="18.75" customHeight="1">
      <c r="A556" s="10"/>
      <c r="B556" s="62"/>
      <c r="C556" s="63"/>
      <c r="D556" s="6"/>
      <c r="E556" s="6"/>
      <c r="F556" s="6"/>
      <c r="G556" s="6"/>
      <c r="H556" s="6"/>
    </row>
    <row r="557" spans="1:8" ht="18.75" customHeight="1" thickBot="1">
      <c r="A557" s="10"/>
      <c r="B557" s="66"/>
      <c r="C557" s="67"/>
      <c r="D557" s="6"/>
      <c r="E557" s="6"/>
      <c r="F557" s="6"/>
      <c r="G557" s="6"/>
      <c r="H557" s="6"/>
    </row>
    <row r="558" spans="1:8" ht="18.75" customHeight="1" thickBot="1">
      <c r="A558" s="11" t="s">
        <v>111</v>
      </c>
      <c r="B558" s="25"/>
      <c r="C558" s="7"/>
      <c r="D558" s="6"/>
      <c r="E558" s="6"/>
      <c r="F558" s="6"/>
      <c r="G558" s="6"/>
      <c r="H558" s="6"/>
    </row>
    <row r="559" spans="1:8" ht="18.75" customHeight="1">
      <c r="A559" s="10" t="s">
        <v>112</v>
      </c>
      <c r="B559" s="34" t="str">
        <f>_xlfn.LET(_xlpm.inp,$B$558,_xlpm.nInp,_xlfn.LET(_xlpm.raw,UPPER(TRIM($B$558)),_xlpm.clean,SUBSTITUTE(SUBSTITUTE(SUBSTITUTE(SUBSTITUTE(SUBSTITUTE(_xlpm.raw,"，",","),"、",","),"；",","),"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59" s="19"/>
      <c r="D559" s="6"/>
      <c r="E559" s="6"/>
      <c r="F559" s="6"/>
      <c r="G559" s="6"/>
      <c r="H559" s="6"/>
    </row>
    <row r="560" spans="1:8" ht="18.75" customHeight="1">
      <c r="A560" s="10" t="s">
        <v>113</v>
      </c>
      <c r="B560" s="35" t="str">
        <f>_xlfn.LET(_xlpm.inp,$B$558,_xlpm.nStd,_xlfn.LET(_xlpm.raw,UPPER(TRIM($G$550)),_xlpm.clean,SUBSTITUTE(SUBSTITUTE(SUBSTITUTE(SUBSTITUTE(SUBSTITUTE(_xlpm.raw,"，",","),"、",","),"；",","),"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60" s="18"/>
      <c r="D560" s="6"/>
      <c r="E560" s="6"/>
      <c r="F560" s="6"/>
      <c r="G560" s="6"/>
      <c r="H560" s="6"/>
    </row>
    <row r="561" spans="1:8" ht="18.75" customHeight="1">
      <c r="A561" s="37" t="s">
        <v>114</v>
      </c>
      <c r="B561" s="52" t="str">
        <f>_xlfn.LET(_xlpm.inp,$B$558,_xlpm.p,$H$550,IF(OR(LEN(TRIM(_xlpm.inp))=0,LEN(TRIM(_xlpm.p))=0,_xlpm.p=0),"",_xlpm.p))</f>
        <v/>
      </c>
      <c r="C561" s="53"/>
      <c r="D561" s="6"/>
      <c r="E561" s="6"/>
      <c r="F561" s="6"/>
      <c r="G561" s="6"/>
      <c r="H561" s="6"/>
    </row>
    <row r="562" spans="1:8" ht="18.75" customHeight="1" thickBot="1">
      <c r="A562" s="12"/>
      <c r="B562" s="54"/>
      <c r="C562" s="55"/>
      <c r="D562" s="6"/>
      <c r="E562" s="6"/>
      <c r="F562" s="6"/>
      <c r="G562" s="6"/>
      <c r="H562" s="6"/>
    </row>
    <row r="563" spans="1:8" ht="58.5" customHeight="1" thickTop="1" thickBot="1">
      <c r="A563" s="8" t="s">
        <v>6176</v>
      </c>
      <c r="B563" s="56" t="s">
        <v>6835</v>
      </c>
      <c r="C563" s="73"/>
      <c r="D563" s="6"/>
      <c r="E563" s="6"/>
      <c r="F563" s="6">
        <v>944</v>
      </c>
      <c r="G563" s="6" t="s">
        <v>28</v>
      </c>
      <c r="H563" s="6"/>
    </row>
    <row r="564" spans="1:8" ht="18.75" customHeight="1">
      <c r="A564" s="9"/>
      <c r="B564" s="74"/>
      <c r="C564" s="75"/>
      <c r="D564" s="6"/>
      <c r="E564" s="6"/>
      <c r="F564" s="6"/>
      <c r="G564" s="6"/>
      <c r="H564" s="6"/>
    </row>
    <row r="565" spans="1:8" ht="18.75" customHeight="1">
      <c r="A565" s="10" t="s">
        <v>107</v>
      </c>
      <c r="B565" s="64" t="s">
        <v>6836</v>
      </c>
      <c r="C565" s="65"/>
      <c r="D565" s="6"/>
      <c r="E565" s="6"/>
      <c r="F565" s="6"/>
      <c r="G565" s="6"/>
      <c r="H565" s="6"/>
    </row>
    <row r="566" spans="1:8" ht="18.75" customHeight="1">
      <c r="A566" s="10" t="s">
        <v>108</v>
      </c>
      <c r="B566" s="64" t="s">
        <v>6837</v>
      </c>
      <c r="C566" s="65"/>
      <c r="D566" s="6"/>
      <c r="E566" s="6"/>
      <c r="F566" s="6"/>
      <c r="G566" s="6"/>
      <c r="H566" s="6"/>
    </row>
    <row r="567" spans="1:8" ht="18.75" customHeight="1">
      <c r="A567" s="10" t="s">
        <v>109</v>
      </c>
      <c r="B567" s="64" t="s">
        <v>6838</v>
      </c>
      <c r="C567" s="65"/>
      <c r="D567" s="6"/>
      <c r="E567" s="6"/>
      <c r="F567" s="6"/>
      <c r="G567" s="6"/>
      <c r="H567" s="6"/>
    </row>
    <row r="568" spans="1:8" ht="18.75" customHeight="1">
      <c r="A568" s="10" t="s">
        <v>110</v>
      </c>
      <c r="B568" s="64" t="s">
        <v>6839</v>
      </c>
      <c r="C568" s="65"/>
      <c r="D568" s="6"/>
      <c r="E568" s="6"/>
      <c r="F568" s="6"/>
      <c r="G568" s="6"/>
      <c r="H568" s="6"/>
    </row>
    <row r="569" spans="1:8" ht="18.75" customHeight="1">
      <c r="A569" s="10"/>
      <c r="B569" s="62"/>
      <c r="C569" s="63"/>
      <c r="D569" s="6"/>
      <c r="E569" s="6"/>
      <c r="F569" s="6"/>
      <c r="G569" s="6"/>
      <c r="H569" s="6"/>
    </row>
    <row r="570" spans="1:8" ht="18.75" customHeight="1" thickBot="1">
      <c r="A570" s="10"/>
      <c r="B570" s="66"/>
      <c r="C570" s="67"/>
      <c r="D570" s="6"/>
      <c r="E570" s="6"/>
      <c r="F570" s="6"/>
      <c r="G570" s="6"/>
      <c r="H570" s="6"/>
    </row>
    <row r="571" spans="1:8" ht="18.75" customHeight="1" thickBot="1">
      <c r="A571" s="11" t="s">
        <v>111</v>
      </c>
      <c r="B571" s="25"/>
      <c r="C571" s="7"/>
      <c r="D571" s="6"/>
      <c r="E571" s="6"/>
      <c r="F571" s="6"/>
      <c r="G571" s="6"/>
      <c r="H571" s="6"/>
    </row>
    <row r="572" spans="1:8" ht="18.75" customHeight="1">
      <c r="A572" s="10" t="s">
        <v>112</v>
      </c>
      <c r="B572" s="34" t="str">
        <f>_xlfn.LET(_xlpm.inp,$B$571,_xlpm.nInp,_xlfn.LET(_xlpm.raw,UPPER(TRIM($B$571)),_xlpm.clean,SUBSTITUTE(SUBSTITUTE(SUBSTITUTE(SUBSTITUTE(SUBSTITUTE(_xlpm.raw,"，",","),"、",","),"；",","),"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72" s="19"/>
      <c r="D572" s="6"/>
      <c r="E572" s="6"/>
      <c r="F572" s="6"/>
      <c r="G572" s="6"/>
      <c r="H572" s="6"/>
    </row>
    <row r="573" spans="1:8" ht="18.75" customHeight="1">
      <c r="A573" s="10" t="s">
        <v>113</v>
      </c>
      <c r="B573" s="35" t="str">
        <f>_xlfn.LET(_xlpm.inp,$B$571,_xlpm.nStd,_xlfn.LET(_xlpm.raw,UPPER(TRIM($G$563)),_xlpm.clean,SUBSTITUTE(SUBSTITUTE(SUBSTITUTE(SUBSTITUTE(SUBSTITUTE(_xlpm.raw,"，",","),"、",","),"；",","),"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73" s="18"/>
      <c r="D573" s="6"/>
      <c r="E573" s="6"/>
      <c r="F573" s="6"/>
      <c r="G573" s="6"/>
      <c r="H573" s="6"/>
    </row>
    <row r="574" spans="1:8" ht="18.75" customHeight="1">
      <c r="A574" s="37" t="s">
        <v>114</v>
      </c>
      <c r="B574" s="52" t="str">
        <f>_xlfn.LET(_xlpm.inp,$B$571,_xlpm.p,$H$563,IF(OR(LEN(TRIM(_xlpm.inp))=0,LEN(TRIM(_xlpm.p))=0,_xlpm.p=0),"",_xlpm.p))</f>
        <v/>
      </c>
      <c r="C574" s="53"/>
      <c r="D574" s="6"/>
      <c r="E574" s="6"/>
      <c r="F574" s="6"/>
      <c r="G574" s="6"/>
      <c r="H574" s="6"/>
    </row>
    <row r="575" spans="1:8" ht="18.75" customHeight="1" thickBot="1">
      <c r="A575" s="12"/>
      <c r="B575" s="54"/>
      <c r="C575" s="55"/>
      <c r="D575" s="6"/>
      <c r="E575" s="6"/>
      <c r="F575" s="6"/>
      <c r="G575" s="6"/>
      <c r="H575" s="6"/>
    </row>
    <row r="576" spans="1:8" ht="58.5" customHeight="1" thickTop="1" thickBot="1">
      <c r="A576" s="8" t="s">
        <v>6266</v>
      </c>
      <c r="B576" s="56" t="s">
        <v>6840</v>
      </c>
      <c r="C576" s="73"/>
      <c r="D576" s="6"/>
      <c r="E576" s="6"/>
      <c r="F576" s="6">
        <v>945</v>
      </c>
      <c r="G576" s="6" t="s">
        <v>18</v>
      </c>
      <c r="H576" s="6" t="s">
        <v>8088</v>
      </c>
    </row>
    <row r="577" spans="1:8" ht="18.75" customHeight="1">
      <c r="A577" s="9"/>
      <c r="B577" s="74"/>
      <c r="C577" s="75"/>
      <c r="D577" s="6"/>
      <c r="E577" s="6"/>
      <c r="F577" s="6"/>
      <c r="G577" s="6"/>
      <c r="H577" s="6"/>
    </row>
    <row r="578" spans="1:8" ht="18.75" customHeight="1">
      <c r="A578" s="10" t="s">
        <v>107</v>
      </c>
      <c r="B578" s="64" t="s">
        <v>6841</v>
      </c>
      <c r="C578" s="65"/>
      <c r="D578" s="6"/>
      <c r="E578" s="6"/>
      <c r="F578" s="6"/>
      <c r="G578" s="6"/>
      <c r="H578" s="6"/>
    </row>
    <row r="579" spans="1:8" ht="18.75" customHeight="1">
      <c r="A579" s="10" t="s">
        <v>108</v>
      </c>
      <c r="B579" s="64" t="s">
        <v>6842</v>
      </c>
      <c r="C579" s="65"/>
      <c r="D579" s="6"/>
      <c r="E579" s="6"/>
      <c r="F579" s="6"/>
      <c r="G579" s="6"/>
      <c r="H579" s="6"/>
    </row>
    <row r="580" spans="1:8" ht="18.75" customHeight="1">
      <c r="A580" s="10" t="s">
        <v>109</v>
      </c>
      <c r="B580" s="64" t="s">
        <v>6843</v>
      </c>
      <c r="C580" s="65"/>
      <c r="D580" s="6"/>
      <c r="E580" s="6"/>
      <c r="F580" s="6"/>
      <c r="G580" s="6"/>
      <c r="H580" s="6"/>
    </row>
    <row r="581" spans="1:8" ht="18.75" customHeight="1">
      <c r="A581" s="10" t="s">
        <v>110</v>
      </c>
      <c r="B581" s="64" t="s">
        <v>6844</v>
      </c>
      <c r="C581" s="65"/>
      <c r="D581" s="6"/>
      <c r="E581" s="6"/>
      <c r="F581" s="6"/>
      <c r="G581" s="6"/>
      <c r="H581" s="6"/>
    </row>
    <row r="582" spans="1:8" ht="18.75" customHeight="1">
      <c r="A582" s="10"/>
      <c r="B582" s="62"/>
      <c r="C582" s="63"/>
      <c r="D582" s="6"/>
      <c r="E582" s="6"/>
      <c r="F582" s="6"/>
      <c r="G582" s="6"/>
      <c r="H582" s="6"/>
    </row>
    <row r="583" spans="1:8" ht="18.75" customHeight="1" thickBot="1">
      <c r="A583" s="10"/>
      <c r="B583" s="66"/>
      <c r="C583" s="67"/>
      <c r="D583" s="6"/>
      <c r="E583" s="6"/>
      <c r="F583" s="6"/>
      <c r="G583" s="6"/>
      <c r="H583" s="6"/>
    </row>
    <row r="584" spans="1:8" ht="18.75" customHeight="1" thickBot="1">
      <c r="A584" s="11" t="s">
        <v>111</v>
      </c>
      <c r="B584" s="25"/>
      <c r="C584" s="7"/>
      <c r="D584" s="6"/>
      <c r="E584" s="6"/>
      <c r="F584" s="6"/>
      <c r="G584" s="6"/>
      <c r="H584" s="6"/>
    </row>
    <row r="585" spans="1:8" ht="18.75" customHeight="1">
      <c r="A585" s="10" t="s">
        <v>112</v>
      </c>
      <c r="B585" s="34" t="str">
        <f>_xlfn.LET(_xlpm.inp,$B$584,_xlpm.nInp,_xlfn.LET(_xlpm.raw,UPPER(TRIM($B$584)),_xlpm.clean,SUBSTITUTE(SUBSTITUTE(SUBSTITUTE(SUBSTITUTE(SUBSTITUTE(_xlpm.raw,"，",","),"、",","),"；",","),"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85" s="19"/>
      <c r="D585" s="6"/>
      <c r="E585" s="6"/>
      <c r="F585" s="6"/>
      <c r="G585" s="6"/>
      <c r="H585" s="6"/>
    </row>
    <row r="586" spans="1:8" ht="18.75" customHeight="1">
      <c r="A586" s="10" t="s">
        <v>113</v>
      </c>
      <c r="B586" s="35" t="str">
        <f>_xlfn.LET(_xlpm.inp,$B$584,_xlpm.nStd,_xlfn.LET(_xlpm.raw,UPPER(TRIM($G$576)),_xlpm.clean,SUBSTITUTE(SUBSTITUTE(SUBSTITUTE(SUBSTITUTE(SUBSTITUTE(_xlpm.raw,"，",","),"、",","),"；",","),"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86" s="18"/>
      <c r="D586" s="6"/>
      <c r="E586" s="6"/>
      <c r="F586" s="6"/>
      <c r="G586" s="6"/>
      <c r="H586" s="6"/>
    </row>
    <row r="587" spans="1:8" ht="18.75" customHeight="1">
      <c r="A587" s="37" t="s">
        <v>114</v>
      </c>
      <c r="B587" s="52" t="str">
        <f>_xlfn.LET(_xlpm.inp,$B$584,_xlpm.p,$H$576,IF(OR(LEN(TRIM(_xlpm.inp))=0,LEN(TRIM(_xlpm.p))=0,_xlpm.p=0),"",_xlpm.p))</f>
        <v/>
      </c>
      <c r="C587" s="53"/>
      <c r="D587" s="6"/>
      <c r="E587" s="6"/>
      <c r="F587" s="6"/>
      <c r="G587" s="6"/>
      <c r="H587" s="6"/>
    </row>
    <row r="588" spans="1:8" ht="18.75" customHeight="1" thickBot="1">
      <c r="A588" s="12"/>
      <c r="B588" s="54"/>
      <c r="C588" s="55"/>
      <c r="D588" s="6"/>
      <c r="E588" s="6"/>
      <c r="F588" s="6"/>
      <c r="G588" s="6"/>
      <c r="H588" s="6"/>
    </row>
    <row r="589" spans="1:8" ht="58.5" customHeight="1" thickTop="1" thickBot="1">
      <c r="A589" s="8" t="s">
        <v>6267</v>
      </c>
      <c r="B589" s="56" t="s">
        <v>6845</v>
      </c>
      <c r="C589" s="73"/>
      <c r="D589" s="6"/>
      <c r="E589" s="6"/>
      <c r="F589" s="6">
        <v>946</v>
      </c>
      <c r="G589" s="6" t="s">
        <v>27</v>
      </c>
      <c r="H589" s="6" t="s">
        <v>8089</v>
      </c>
    </row>
    <row r="590" spans="1:8" ht="18.75" customHeight="1">
      <c r="A590" s="9"/>
      <c r="B590" s="74"/>
      <c r="C590" s="75"/>
      <c r="D590" s="6"/>
      <c r="E590" s="6"/>
      <c r="F590" s="6"/>
      <c r="G590" s="6"/>
      <c r="H590" s="6"/>
    </row>
    <row r="591" spans="1:8" ht="18.75" customHeight="1">
      <c r="A591" s="10" t="s">
        <v>107</v>
      </c>
      <c r="B591" s="64" t="s">
        <v>6846</v>
      </c>
      <c r="C591" s="65"/>
      <c r="D591" s="6"/>
      <c r="E591" s="6"/>
      <c r="F591" s="6"/>
      <c r="G591" s="6"/>
      <c r="H591" s="6"/>
    </row>
    <row r="592" spans="1:8" ht="18.75" customHeight="1">
      <c r="A592" s="10" t="s">
        <v>108</v>
      </c>
      <c r="B592" s="64" t="s">
        <v>6847</v>
      </c>
      <c r="C592" s="65"/>
      <c r="D592" s="6"/>
      <c r="E592" s="6"/>
      <c r="F592" s="6"/>
      <c r="G592" s="6"/>
      <c r="H592" s="6"/>
    </row>
    <row r="593" spans="1:8" ht="18.75" customHeight="1">
      <c r="A593" s="10" t="s">
        <v>109</v>
      </c>
      <c r="B593" s="64" t="s">
        <v>6848</v>
      </c>
      <c r="C593" s="65"/>
      <c r="D593" s="6"/>
      <c r="E593" s="6"/>
      <c r="F593" s="6"/>
      <c r="G593" s="6"/>
      <c r="H593" s="6"/>
    </row>
    <row r="594" spans="1:8" ht="18.75" customHeight="1">
      <c r="A594" s="10" t="s">
        <v>110</v>
      </c>
      <c r="B594" s="64" t="s">
        <v>6849</v>
      </c>
      <c r="C594" s="65"/>
      <c r="D594" s="6"/>
      <c r="E594" s="6"/>
      <c r="F594" s="6"/>
      <c r="G594" s="6"/>
      <c r="H594" s="6"/>
    </row>
    <row r="595" spans="1:8" ht="18.75" customHeight="1">
      <c r="A595" s="10"/>
      <c r="B595" s="62"/>
      <c r="C595" s="63"/>
      <c r="D595" s="6"/>
      <c r="E595" s="6"/>
      <c r="F595" s="6"/>
      <c r="G595" s="6"/>
      <c r="H595" s="6"/>
    </row>
    <row r="596" spans="1:8" ht="18.75" customHeight="1" thickBot="1">
      <c r="A596" s="10"/>
      <c r="B596" s="66"/>
      <c r="C596" s="67"/>
      <c r="D596" s="6"/>
      <c r="E596" s="6"/>
      <c r="F596" s="6"/>
      <c r="G596" s="6"/>
      <c r="H596" s="6"/>
    </row>
    <row r="597" spans="1:8" ht="18.75" customHeight="1" thickBot="1">
      <c r="A597" s="11" t="s">
        <v>111</v>
      </c>
      <c r="B597" s="25"/>
      <c r="C597" s="7"/>
      <c r="D597" s="6"/>
      <c r="E597" s="6"/>
      <c r="F597" s="6"/>
      <c r="G597" s="6"/>
      <c r="H597" s="6"/>
    </row>
    <row r="598" spans="1:8" ht="18.75" customHeight="1">
      <c r="A598" s="10" t="s">
        <v>112</v>
      </c>
      <c r="B598" s="34" t="str">
        <f>_xlfn.LET(_xlpm.inp,$B$597,_xlpm.nInp,_xlfn.LET(_xlpm.raw,UPPER(TRIM($B$597)),_xlpm.clean,SUBSTITUTE(SUBSTITUTE(SUBSTITUTE(SUBSTITUTE(SUBSTITUTE(_xlpm.raw,"，",","),"、",","),"；",","),"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98" s="19"/>
      <c r="D598" s="6"/>
      <c r="E598" s="6"/>
      <c r="F598" s="6"/>
      <c r="G598" s="6"/>
      <c r="H598" s="6"/>
    </row>
    <row r="599" spans="1:8" ht="18.75" customHeight="1">
      <c r="A599" s="10" t="s">
        <v>113</v>
      </c>
      <c r="B599" s="35" t="str">
        <f>_xlfn.LET(_xlpm.inp,$B$597,_xlpm.nStd,_xlfn.LET(_xlpm.raw,UPPER(TRIM($G$589)),_xlpm.clean,SUBSTITUTE(SUBSTITUTE(SUBSTITUTE(SUBSTITUTE(SUBSTITUTE(_xlpm.raw,"，",","),"、",","),"；",","),"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99" s="18"/>
      <c r="D599" s="6"/>
      <c r="E599" s="6"/>
      <c r="F599" s="6"/>
      <c r="G599" s="6"/>
      <c r="H599" s="6"/>
    </row>
    <row r="600" spans="1:8" ht="18.75" customHeight="1">
      <c r="A600" s="37" t="s">
        <v>114</v>
      </c>
      <c r="B600" s="52" t="str">
        <f>_xlfn.LET(_xlpm.inp,$B$597,_xlpm.p,$H$589,IF(OR(LEN(TRIM(_xlpm.inp))=0,LEN(TRIM(_xlpm.p))=0,_xlpm.p=0),"",_xlpm.p))</f>
        <v/>
      </c>
      <c r="C600" s="53"/>
      <c r="D600" s="6"/>
      <c r="E600" s="6"/>
      <c r="F600" s="6"/>
      <c r="G600" s="6"/>
      <c r="H600" s="6"/>
    </row>
    <row r="601" spans="1:8" ht="18.75" customHeight="1" thickBot="1">
      <c r="A601" s="12"/>
      <c r="B601" s="54"/>
      <c r="C601" s="55"/>
      <c r="D601" s="6"/>
      <c r="E601" s="6"/>
      <c r="F601" s="6"/>
      <c r="G601" s="6"/>
      <c r="H601" s="6"/>
    </row>
    <row r="602" spans="1:8" ht="58.5" customHeight="1" thickTop="1" thickBot="1">
      <c r="A602" s="8" t="s">
        <v>6268</v>
      </c>
      <c r="B602" s="56" t="s">
        <v>6850</v>
      </c>
      <c r="C602" s="73"/>
      <c r="D602" s="6"/>
      <c r="E602" s="6"/>
      <c r="F602" s="6">
        <v>947</v>
      </c>
      <c r="G602" s="6" t="s">
        <v>28</v>
      </c>
      <c r="H602" s="6" t="s">
        <v>8090</v>
      </c>
    </row>
    <row r="603" spans="1:8" ht="18.75" customHeight="1">
      <c r="A603" s="9"/>
      <c r="B603" s="74"/>
      <c r="C603" s="75"/>
      <c r="D603" s="6"/>
      <c r="E603" s="6"/>
      <c r="F603" s="6"/>
      <c r="G603" s="6"/>
      <c r="H603" s="6"/>
    </row>
    <row r="604" spans="1:8" ht="18.75" customHeight="1">
      <c r="A604" s="10" t="s">
        <v>107</v>
      </c>
      <c r="B604" s="64" t="s">
        <v>6851</v>
      </c>
      <c r="C604" s="65"/>
      <c r="D604" s="6"/>
      <c r="E604" s="6"/>
      <c r="F604" s="6"/>
      <c r="G604" s="6"/>
      <c r="H604" s="6"/>
    </row>
    <row r="605" spans="1:8" ht="18.75" customHeight="1">
      <c r="A605" s="10" t="s">
        <v>108</v>
      </c>
      <c r="B605" s="64" t="s">
        <v>6852</v>
      </c>
      <c r="C605" s="65"/>
      <c r="D605" s="6"/>
      <c r="E605" s="6"/>
      <c r="F605" s="6"/>
      <c r="G605" s="6"/>
      <c r="H605" s="6"/>
    </row>
    <row r="606" spans="1:8" ht="18.75" customHeight="1">
      <c r="A606" s="10" t="s">
        <v>109</v>
      </c>
      <c r="B606" s="64" t="s">
        <v>6853</v>
      </c>
      <c r="C606" s="65"/>
      <c r="D606" s="6"/>
      <c r="E606" s="6"/>
      <c r="F606" s="6"/>
      <c r="G606" s="6"/>
      <c r="H606" s="6"/>
    </row>
    <row r="607" spans="1:8" ht="18.75" customHeight="1">
      <c r="A607" s="10" t="s">
        <v>110</v>
      </c>
      <c r="B607" s="64" t="s">
        <v>6854</v>
      </c>
      <c r="C607" s="65"/>
      <c r="D607" s="6"/>
      <c r="E607" s="6"/>
      <c r="F607" s="6"/>
      <c r="G607" s="6"/>
      <c r="H607" s="6"/>
    </row>
    <row r="608" spans="1:8" ht="18.75" customHeight="1">
      <c r="A608" s="10"/>
      <c r="B608" s="62"/>
      <c r="C608" s="63"/>
      <c r="D608" s="6"/>
      <c r="E608" s="6"/>
      <c r="F608" s="6"/>
      <c r="G608" s="6"/>
      <c r="H608" s="6"/>
    </row>
    <row r="609" spans="1:8" ht="18.75" customHeight="1" thickBot="1">
      <c r="A609" s="10"/>
      <c r="B609" s="66"/>
      <c r="C609" s="67"/>
      <c r="D609" s="6"/>
      <c r="E609" s="6"/>
      <c r="F609" s="6"/>
      <c r="G609" s="6"/>
      <c r="H609" s="6"/>
    </row>
    <row r="610" spans="1:8" ht="18.75" customHeight="1" thickBot="1">
      <c r="A610" s="11" t="s">
        <v>111</v>
      </c>
      <c r="B610" s="25"/>
      <c r="C610" s="7"/>
      <c r="D610" s="6"/>
      <c r="E610" s="6"/>
      <c r="F610" s="6"/>
      <c r="G610" s="6"/>
      <c r="H610" s="6"/>
    </row>
    <row r="611" spans="1:8" ht="18.75" customHeight="1">
      <c r="A611" s="10" t="s">
        <v>112</v>
      </c>
      <c r="B611" s="34" t="str">
        <f>_xlfn.LET(_xlpm.inp,$B$610,_xlpm.nInp,_xlfn.LET(_xlpm.raw,UPPER(TRIM($B$610)),_xlpm.clean,SUBSTITUTE(SUBSTITUTE(SUBSTITUTE(SUBSTITUTE(SUBSTITUTE(_xlpm.raw,"，",","),"、",","),"；",","),"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11" s="19"/>
      <c r="D611" s="6"/>
      <c r="E611" s="6"/>
      <c r="F611" s="6"/>
      <c r="G611" s="6"/>
      <c r="H611" s="6"/>
    </row>
    <row r="612" spans="1:8" ht="18.75" customHeight="1">
      <c r="A612" s="10" t="s">
        <v>113</v>
      </c>
      <c r="B612" s="35" t="str">
        <f>_xlfn.LET(_xlpm.inp,$B$610,_xlpm.nStd,_xlfn.LET(_xlpm.raw,UPPER(TRIM($G$602)),_xlpm.clean,SUBSTITUTE(SUBSTITUTE(SUBSTITUTE(SUBSTITUTE(SUBSTITUTE(_xlpm.raw,"，",","),"、",","),"；",","),"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12" s="18"/>
      <c r="D612" s="6"/>
      <c r="E612" s="6"/>
      <c r="F612" s="6"/>
      <c r="G612" s="6"/>
      <c r="H612" s="6"/>
    </row>
    <row r="613" spans="1:8" ht="18.75" customHeight="1">
      <c r="A613" s="37" t="s">
        <v>114</v>
      </c>
      <c r="B613" s="52" t="str">
        <f>_xlfn.LET(_xlpm.inp,$B$610,_xlpm.p,$H$602,IF(OR(LEN(TRIM(_xlpm.inp))=0,LEN(TRIM(_xlpm.p))=0,_xlpm.p=0),"",_xlpm.p))</f>
        <v/>
      </c>
      <c r="C613" s="53"/>
      <c r="D613" s="6"/>
      <c r="E613" s="6"/>
      <c r="F613" s="6"/>
      <c r="G613" s="6"/>
      <c r="H613" s="6"/>
    </row>
    <row r="614" spans="1:8" ht="18.75" customHeight="1" thickBot="1">
      <c r="A614" s="12"/>
      <c r="B614" s="54"/>
      <c r="C614" s="55"/>
      <c r="D614" s="6"/>
      <c r="E614" s="6"/>
      <c r="F614" s="6"/>
      <c r="G614" s="6"/>
      <c r="H614" s="6"/>
    </row>
    <row r="615" spans="1:8" ht="58.5" customHeight="1" thickTop="1" thickBot="1">
      <c r="A615" s="8" t="s">
        <v>6269</v>
      </c>
      <c r="B615" s="56" t="s">
        <v>6855</v>
      </c>
      <c r="C615" s="73"/>
      <c r="D615" s="6"/>
      <c r="E615" s="6"/>
      <c r="F615" s="6">
        <v>948</v>
      </c>
      <c r="G615" s="6" t="s">
        <v>28</v>
      </c>
      <c r="H615" s="6" t="s">
        <v>8091</v>
      </c>
    </row>
    <row r="616" spans="1:8" ht="18.75" customHeight="1">
      <c r="A616" s="9"/>
      <c r="B616" s="74"/>
      <c r="C616" s="75"/>
      <c r="D616" s="6"/>
      <c r="E616" s="6"/>
      <c r="F616" s="6"/>
      <c r="G616" s="6"/>
      <c r="H616" s="6"/>
    </row>
    <row r="617" spans="1:8" ht="18.75" customHeight="1">
      <c r="A617" s="10" t="s">
        <v>107</v>
      </c>
      <c r="B617" s="64" t="s">
        <v>6856</v>
      </c>
      <c r="C617" s="65"/>
      <c r="D617" s="6"/>
      <c r="E617" s="6"/>
      <c r="F617" s="6"/>
      <c r="G617" s="6"/>
      <c r="H617" s="6"/>
    </row>
    <row r="618" spans="1:8" ht="18.75" customHeight="1">
      <c r="A618" s="10" t="s">
        <v>108</v>
      </c>
      <c r="B618" s="64" t="s">
        <v>6857</v>
      </c>
      <c r="C618" s="65"/>
      <c r="D618" s="6"/>
      <c r="E618" s="6"/>
      <c r="F618" s="6"/>
      <c r="G618" s="6"/>
      <c r="H618" s="6"/>
    </row>
    <row r="619" spans="1:8" ht="18.75" customHeight="1">
      <c r="A619" s="10" t="s">
        <v>109</v>
      </c>
      <c r="B619" s="64" t="s">
        <v>6858</v>
      </c>
      <c r="C619" s="65"/>
      <c r="D619" s="6"/>
      <c r="E619" s="6"/>
      <c r="F619" s="6"/>
      <c r="G619" s="6"/>
      <c r="H619" s="6"/>
    </row>
    <row r="620" spans="1:8" ht="18.75" customHeight="1">
      <c r="A620" s="10" t="s">
        <v>110</v>
      </c>
      <c r="B620" s="64" t="s">
        <v>6859</v>
      </c>
      <c r="C620" s="65"/>
      <c r="D620" s="6"/>
      <c r="E620" s="6"/>
      <c r="F620" s="6"/>
      <c r="G620" s="6"/>
      <c r="H620" s="6"/>
    </row>
    <row r="621" spans="1:8" ht="18.75" customHeight="1">
      <c r="A621" s="10"/>
      <c r="B621" s="62"/>
      <c r="C621" s="63"/>
      <c r="D621" s="6"/>
      <c r="E621" s="6"/>
      <c r="F621" s="6"/>
      <c r="G621" s="6"/>
      <c r="H621" s="6"/>
    </row>
    <row r="622" spans="1:8" ht="18.75" customHeight="1" thickBot="1">
      <c r="A622" s="10"/>
      <c r="B622" s="66"/>
      <c r="C622" s="67"/>
      <c r="D622" s="6"/>
      <c r="E622" s="6"/>
      <c r="F622" s="6"/>
      <c r="G622" s="6"/>
      <c r="H622" s="6"/>
    </row>
    <row r="623" spans="1:8" ht="18.75" customHeight="1" thickBot="1">
      <c r="A623" s="11" t="s">
        <v>111</v>
      </c>
      <c r="B623" s="25"/>
      <c r="C623" s="7"/>
      <c r="D623" s="6"/>
      <c r="E623" s="6"/>
      <c r="F623" s="6"/>
      <c r="G623" s="6"/>
      <c r="H623" s="6"/>
    </row>
    <row r="624" spans="1:8" ht="18.75" customHeight="1">
      <c r="A624" s="10" t="s">
        <v>112</v>
      </c>
      <c r="B624" s="34" t="str">
        <f>_xlfn.LET(_xlpm.inp,$B$623,_xlpm.nInp,_xlfn.LET(_xlpm.raw,UPPER(TRIM($B$623)),_xlpm.clean,SUBSTITUTE(SUBSTITUTE(SUBSTITUTE(SUBSTITUTE(SUBSTITUTE(_xlpm.raw,"，",","),"、",","),"；",","),"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24" s="19"/>
      <c r="D624" s="6"/>
      <c r="E624" s="6"/>
      <c r="F624" s="6"/>
      <c r="G624" s="6"/>
      <c r="H624" s="6"/>
    </row>
    <row r="625" spans="1:8" ht="18.75" customHeight="1">
      <c r="A625" s="10" t="s">
        <v>113</v>
      </c>
      <c r="B625" s="35" t="str">
        <f>_xlfn.LET(_xlpm.inp,$B$623,_xlpm.nStd,_xlfn.LET(_xlpm.raw,UPPER(TRIM($G$615)),_xlpm.clean,SUBSTITUTE(SUBSTITUTE(SUBSTITUTE(SUBSTITUTE(SUBSTITUTE(_xlpm.raw,"，",","),"、",","),"；",","),"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25" s="18"/>
      <c r="D625" s="6"/>
      <c r="E625" s="6"/>
      <c r="F625" s="6"/>
      <c r="G625" s="6"/>
      <c r="H625" s="6"/>
    </row>
    <row r="626" spans="1:8" ht="18.75" customHeight="1">
      <c r="A626" s="37" t="s">
        <v>114</v>
      </c>
      <c r="B626" s="52" t="str">
        <f>_xlfn.LET(_xlpm.inp,$B$623,_xlpm.p,$H$615,IF(OR(LEN(TRIM(_xlpm.inp))=0,LEN(TRIM(_xlpm.p))=0,_xlpm.p=0),"",_xlpm.p))</f>
        <v/>
      </c>
      <c r="C626" s="53"/>
      <c r="D626" s="6"/>
      <c r="E626" s="6"/>
      <c r="F626" s="6"/>
      <c r="G626" s="6"/>
      <c r="H626" s="6"/>
    </row>
    <row r="627" spans="1:8" ht="18.75" customHeight="1" thickBot="1">
      <c r="A627" s="12"/>
      <c r="B627" s="54"/>
      <c r="C627" s="55"/>
      <c r="D627" s="6"/>
      <c r="E627" s="6"/>
      <c r="F627" s="6"/>
      <c r="G627" s="6"/>
      <c r="H627" s="6"/>
    </row>
    <row r="628" spans="1:8" ht="58.5" customHeight="1" thickTop="1" thickBot="1">
      <c r="A628" s="8" t="s">
        <v>6270</v>
      </c>
      <c r="B628" s="56" t="s">
        <v>6860</v>
      </c>
      <c r="C628" s="73"/>
      <c r="D628" s="6"/>
      <c r="E628" s="6"/>
      <c r="F628" s="6">
        <v>949</v>
      </c>
      <c r="G628" s="6" t="s">
        <v>26</v>
      </c>
      <c r="H628" s="6" t="s">
        <v>8092</v>
      </c>
    </row>
    <row r="629" spans="1:8" ht="18.75" customHeight="1">
      <c r="A629" s="9"/>
      <c r="B629" s="74"/>
      <c r="C629" s="75"/>
      <c r="D629" s="6"/>
      <c r="E629" s="6"/>
      <c r="F629" s="6"/>
      <c r="G629" s="6"/>
      <c r="H629" s="6"/>
    </row>
    <row r="630" spans="1:8" ht="18.75" customHeight="1">
      <c r="A630" s="10" t="s">
        <v>107</v>
      </c>
      <c r="B630" s="64" t="s">
        <v>6861</v>
      </c>
      <c r="C630" s="65"/>
      <c r="D630" s="6"/>
      <c r="E630" s="6"/>
      <c r="F630" s="6"/>
      <c r="G630" s="6"/>
      <c r="H630" s="6"/>
    </row>
    <row r="631" spans="1:8" ht="18.75" customHeight="1">
      <c r="A631" s="10" t="s">
        <v>108</v>
      </c>
      <c r="B631" s="64" t="s">
        <v>6862</v>
      </c>
      <c r="C631" s="65"/>
      <c r="D631" s="6"/>
      <c r="E631" s="6"/>
      <c r="F631" s="6"/>
      <c r="G631" s="6"/>
      <c r="H631" s="6"/>
    </row>
    <row r="632" spans="1:8" ht="18.75" customHeight="1">
      <c r="A632" s="10" t="s">
        <v>109</v>
      </c>
      <c r="B632" s="64" t="s">
        <v>6863</v>
      </c>
      <c r="C632" s="65"/>
      <c r="D632" s="6"/>
      <c r="E632" s="6"/>
      <c r="F632" s="6"/>
      <c r="G632" s="6"/>
      <c r="H632" s="6"/>
    </row>
    <row r="633" spans="1:8" ht="18.75" customHeight="1">
      <c r="A633" s="10" t="s">
        <v>110</v>
      </c>
      <c r="B633" s="64" t="s">
        <v>6864</v>
      </c>
      <c r="C633" s="65"/>
      <c r="D633" s="6"/>
      <c r="E633" s="6"/>
      <c r="F633" s="6"/>
      <c r="G633" s="6"/>
      <c r="H633" s="6"/>
    </row>
    <row r="634" spans="1:8" ht="18.75" customHeight="1">
      <c r="A634" s="10"/>
      <c r="B634" s="62"/>
      <c r="C634" s="63"/>
      <c r="D634" s="6"/>
      <c r="E634" s="6"/>
      <c r="F634" s="6"/>
      <c r="G634" s="6"/>
      <c r="H634" s="6"/>
    </row>
    <row r="635" spans="1:8" ht="18.75" customHeight="1" thickBot="1">
      <c r="A635" s="10"/>
      <c r="B635" s="66"/>
      <c r="C635" s="67"/>
      <c r="D635" s="6"/>
      <c r="E635" s="6"/>
      <c r="F635" s="6"/>
      <c r="G635" s="6"/>
      <c r="H635" s="6"/>
    </row>
    <row r="636" spans="1:8" ht="18.75" customHeight="1" thickBot="1">
      <c r="A636" s="11" t="s">
        <v>111</v>
      </c>
      <c r="B636" s="25"/>
      <c r="C636" s="7"/>
      <c r="D636" s="6"/>
      <c r="E636" s="6"/>
      <c r="F636" s="6"/>
      <c r="G636" s="6"/>
      <c r="H636" s="6"/>
    </row>
    <row r="637" spans="1:8" ht="18.75" customHeight="1">
      <c r="A637" s="10" t="s">
        <v>112</v>
      </c>
      <c r="B637" s="34" t="str">
        <f>_xlfn.LET(_xlpm.inp,$B$636,_xlpm.nInp,_xlfn.LET(_xlpm.raw,UPPER(TRIM($B$636)),_xlpm.clean,SUBSTITUTE(SUBSTITUTE(SUBSTITUTE(SUBSTITUTE(SUBSTITUTE(_xlpm.raw,"，",","),"、",","),"；",","),"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37" s="19"/>
      <c r="D637" s="6"/>
      <c r="E637" s="6"/>
      <c r="F637" s="6"/>
      <c r="G637" s="6"/>
      <c r="H637" s="6"/>
    </row>
    <row r="638" spans="1:8" ht="18.75" customHeight="1">
      <c r="A638" s="10" t="s">
        <v>113</v>
      </c>
      <c r="B638" s="35" t="str">
        <f>_xlfn.LET(_xlpm.inp,$B$636,_xlpm.nStd,_xlfn.LET(_xlpm.raw,UPPER(TRIM($G$628)),_xlpm.clean,SUBSTITUTE(SUBSTITUTE(SUBSTITUTE(SUBSTITUTE(SUBSTITUTE(_xlpm.raw,"，",","),"、",","),"；",","),"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38" s="18"/>
      <c r="D638" s="6"/>
      <c r="E638" s="6"/>
      <c r="F638" s="6"/>
      <c r="G638" s="6"/>
      <c r="H638" s="6"/>
    </row>
    <row r="639" spans="1:8" ht="18.75" customHeight="1">
      <c r="A639" s="37" t="s">
        <v>114</v>
      </c>
      <c r="B639" s="52" t="str">
        <f>_xlfn.LET(_xlpm.inp,$B$636,_xlpm.p,$H$628,IF(OR(LEN(TRIM(_xlpm.inp))=0,LEN(TRIM(_xlpm.p))=0,_xlpm.p=0),"",_xlpm.p))</f>
        <v/>
      </c>
      <c r="C639" s="53"/>
      <c r="D639" s="6"/>
      <c r="E639" s="6"/>
      <c r="F639" s="6"/>
      <c r="G639" s="6"/>
      <c r="H639" s="6"/>
    </row>
    <row r="640" spans="1:8" ht="18.75" customHeight="1" thickBot="1">
      <c r="A640" s="12"/>
      <c r="B640" s="54"/>
      <c r="C640" s="55"/>
      <c r="D640" s="6"/>
      <c r="E640" s="6"/>
      <c r="F640" s="6"/>
      <c r="G640" s="6"/>
      <c r="H640" s="6"/>
    </row>
    <row r="641" spans="1:8" ht="58.5" customHeight="1" thickTop="1" thickBot="1">
      <c r="A641" s="8" t="s">
        <v>6271</v>
      </c>
      <c r="B641" s="56" t="s">
        <v>6865</v>
      </c>
      <c r="C641" s="73"/>
      <c r="D641" s="6"/>
      <c r="E641" s="6"/>
      <c r="F641" s="6">
        <v>950</v>
      </c>
      <c r="G641" s="6" t="s">
        <v>18</v>
      </c>
      <c r="H641" s="6" t="s">
        <v>8093</v>
      </c>
    </row>
    <row r="642" spans="1:8" ht="18.75" customHeight="1">
      <c r="A642" s="9"/>
      <c r="B642" s="74"/>
      <c r="C642" s="75"/>
      <c r="D642" s="6"/>
      <c r="E642" s="6"/>
      <c r="F642" s="6"/>
      <c r="G642" s="6"/>
      <c r="H642" s="6"/>
    </row>
    <row r="643" spans="1:8" ht="18.75" customHeight="1">
      <c r="A643" s="10" t="s">
        <v>107</v>
      </c>
      <c r="B643" s="64" t="s">
        <v>6866</v>
      </c>
      <c r="C643" s="65"/>
      <c r="D643" s="6"/>
      <c r="E643" s="6"/>
      <c r="F643" s="6"/>
      <c r="G643" s="6"/>
      <c r="H643" s="6"/>
    </row>
    <row r="644" spans="1:8" ht="18.75" customHeight="1">
      <c r="A644" s="10" t="s">
        <v>108</v>
      </c>
      <c r="B644" s="64" t="s">
        <v>6867</v>
      </c>
      <c r="C644" s="65"/>
      <c r="D644" s="6"/>
      <c r="E644" s="6"/>
      <c r="F644" s="6"/>
      <c r="G644" s="6"/>
      <c r="H644" s="6"/>
    </row>
    <row r="645" spans="1:8" ht="18.75" customHeight="1">
      <c r="A645" s="10" t="s">
        <v>109</v>
      </c>
      <c r="B645" s="64" t="s">
        <v>6868</v>
      </c>
      <c r="C645" s="65"/>
      <c r="D645" s="6"/>
      <c r="E645" s="6"/>
      <c r="F645" s="6"/>
      <c r="G645" s="6"/>
      <c r="H645" s="6"/>
    </row>
    <row r="646" spans="1:8" ht="18.75" customHeight="1">
      <c r="A646" s="10" t="s">
        <v>110</v>
      </c>
      <c r="B646" s="64" t="s">
        <v>6869</v>
      </c>
      <c r="C646" s="65"/>
      <c r="D646" s="6"/>
      <c r="E646" s="6"/>
      <c r="F646" s="6"/>
      <c r="G646" s="6"/>
      <c r="H646" s="6"/>
    </row>
    <row r="647" spans="1:8" ht="18.75" customHeight="1">
      <c r="A647" s="10"/>
      <c r="B647" s="62"/>
      <c r="C647" s="63"/>
      <c r="D647" s="6"/>
      <c r="E647" s="6"/>
      <c r="F647" s="6"/>
      <c r="G647" s="6"/>
      <c r="H647" s="6"/>
    </row>
    <row r="648" spans="1:8" ht="18.75" customHeight="1" thickBot="1">
      <c r="A648" s="10"/>
      <c r="B648" s="66"/>
      <c r="C648" s="67"/>
      <c r="D648" s="6"/>
      <c r="E648" s="6"/>
      <c r="F648" s="6"/>
      <c r="G648" s="6"/>
      <c r="H648" s="6"/>
    </row>
    <row r="649" spans="1:8" ht="18.75" customHeight="1" thickBot="1">
      <c r="A649" s="11" t="s">
        <v>111</v>
      </c>
      <c r="B649" s="25"/>
      <c r="C649" s="7"/>
      <c r="D649" s="6"/>
      <c r="E649" s="6"/>
      <c r="F649" s="6"/>
      <c r="G649" s="6"/>
      <c r="H649" s="6"/>
    </row>
    <row r="650" spans="1:8" ht="18.75" customHeight="1">
      <c r="A650" s="10" t="s">
        <v>112</v>
      </c>
      <c r="B650" s="34" t="str">
        <f>_xlfn.LET(_xlpm.inp,$B$649,_xlpm.nInp,_xlfn.LET(_xlpm.raw,UPPER(TRIM($B$649)),_xlpm.clean,SUBSTITUTE(SUBSTITUTE(SUBSTITUTE(SUBSTITUTE(SUBSTITUTE(_xlpm.raw,"，",","),"、",","),"；",","),"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0" s="19"/>
      <c r="D650" s="6"/>
      <c r="E650" s="6"/>
      <c r="F650" s="6"/>
      <c r="G650" s="6"/>
      <c r="H650" s="6"/>
    </row>
    <row r="651" spans="1:8" ht="18.75" customHeight="1">
      <c r="A651" s="10" t="s">
        <v>113</v>
      </c>
      <c r="B651" s="35" t="str">
        <f>_xlfn.LET(_xlpm.inp,$B$649,_xlpm.nStd,_xlfn.LET(_xlpm.raw,UPPER(TRIM($G$641)),_xlpm.clean,SUBSTITUTE(SUBSTITUTE(SUBSTITUTE(SUBSTITUTE(SUBSTITUTE(_xlpm.raw,"，",","),"、",","),"；",","),"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51" s="18"/>
      <c r="D651" s="6"/>
      <c r="E651" s="6"/>
      <c r="F651" s="6"/>
      <c r="G651" s="6"/>
      <c r="H651" s="6"/>
    </row>
    <row r="652" spans="1:8" ht="18.75" customHeight="1">
      <c r="A652" s="37" t="s">
        <v>114</v>
      </c>
      <c r="B652" s="52" t="str">
        <f>_xlfn.LET(_xlpm.inp,$B$649,_xlpm.p,$H$641,IF(OR(LEN(TRIM(_xlpm.inp))=0,LEN(TRIM(_xlpm.p))=0,_xlpm.p=0),"",_xlpm.p))</f>
        <v/>
      </c>
      <c r="C652" s="53"/>
      <c r="D652" s="6"/>
      <c r="E652" s="6"/>
      <c r="F652" s="6"/>
      <c r="G652" s="6"/>
      <c r="H652" s="6"/>
    </row>
    <row r="653" spans="1:8" ht="18.75" customHeight="1" thickBot="1">
      <c r="A653" s="12"/>
      <c r="B653" s="54"/>
      <c r="C653" s="55"/>
      <c r="D653" s="6"/>
      <c r="E653" s="6"/>
      <c r="F653" s="6"/>
      <c r="G653" s="6"/>
      <c r="H653" s="6"/>
    </row>
    <row r="654" spans="1:8" ht="58.5" customHeight="1" thickTop="1" thickBot="1">
      <c r="A654" s="8" t="s">
        <v>6272</v>
      </c>
      <c r="B654" s="56" t="s">
        <v>6870</v>
      </c>
      <c r="C654" s="73"/>
      <c r="D654" s="6"/>
      <c r="E654" s="6"/>
      <c r="F654" s="6">
        <v>951</v>
      </c>
      <c r="G654" s="6" t="s">
        <v>18</v>
      </c>
      <c r="H654" s="6" t="s">
        <v>8094</v>
      </c>
    </row>
    <row r="655" spans="1:8" ht="18.75" customHeight="1">
      <c r="A655" s="9"/>
      <c r="B655" s="74"/>
      <c r="C655" s="75"/>
      <c r="D655" s="6"/>
      <c r="E655" s="6"/>
      <c r="F655" s="6"/>
      <c r="G655" s="6"/>
      <c r="H655" s="6"/>
    </row>
    <row r="656" spans="1:8" ht="18.75" customHeight="1">
      <c r="A656" s="10" t="s">
        <v>107</v>
      </c>
      <c r="B656" s="64" t="s">
        <v>6871</v>
      </c>
      <c r="C656" s="65"/>
      <c r="D656" s="6"/>
      <c r="E656" s="6"/>
      <c r="F656" s="6"/>
      <c r="G656" s="6"/>
      <c r="H656" s="6"/>
    </row>
    <row r="657" spans="1:8" ht="18.75" customHeight="1">
      <c r="A657" s="10" t="s">
        <v>108</v>
      </c>
      <c r="B657" s="64" t="s">
        <v>6872</v>
      </c>
      <c r="C657" s="65"/>
      <c r="D657" s="6"/>
      <c r="E657" s="6"/>
      <c r="F657" s="6"/>
      <c r="G657" s="6"/>
      <c r="H657" s="6"/>
    </row>
    <row r="658" spans="1:8" ht="18.75" customHeight="1">
      <c r="A658" s="10" t="s">
        <v>109</v>
      </c>
      <c r="B658" s="64" t="s">
        <v>6873</v>
      </c>
      <c r="C658" s="65"/>
      <c r="D658" s="6"/>
      <c r="E658" s="6"/>
      <c r="F658" s="6"/>
      <c r="G658" s="6"/>
      <c r="H658" s="6"/>
    </row>
    <row r="659" spans="1:8" ht="18.75" customHeight="1">
      <c r="A659" s="10" t="s">
        <v>110</v>
      </c>
      <c r="B659" s="64" t="s">
        <v>6874</v>
      </c>
      <c r="C659" s="65"/>
      <c r="D659" s="6"/>
      <c r="E659" s="6"/>
      <c r="F659" s="6"/>
      <c r="G659" s="6"/>
      <c r="H659" s="6"/>
    </row>
    <row r="660" spans="1:8" ht="18.75" customHeight="1">
      <c r="A660" s="10"/>
      <c r="B660" s="62"/>
      <c r="C660" s="63"/>
      <c r="D660" s="6"/>
      <c r="E660" s="6"/>
      <c r="F660" s="6"/>
      <c r="G660" s="6"/>
      <c r="H660" s="6"/>
    </row>
    <row r="661" spans="1:8" ht="18.75" customHeight="1" thickBot="1">
      <c r="A661" s="10"/>
      <c r="B661" s="66"/>
      <c r="C661" s="67"/>
      <c r="D661" s="6"/>
      <c r="E661" s="6"/>
      <c r="F661" s="6"/>
      <c r="G661" s="6"/>
      <c r="H661" s="6"/>
    </row>
    <row r="662" spans="1:8" ht="18.75" customHeight="1" thickBot="1">
      <c r="A662" s="11" t="s">
        <v>111</v>
      </c>
      <c r="B662" s="25"/>
      <c r="C662" s="7"/>
      <c r="D662" s="6"/>
      <c r="E662" s="6"/>
      <c r="F662" s="6"/>
      <c r="G662" s="6"/>
      <c r="H662" s="6"/>
    </row>
    <row r="663" spans="1:8" ht="18.75" customHeight="1">
      <c r="A663" s="10" t="s">
        <v>112</v>
      </c>
      <c r="B663" s="34" t="str">
        <f>_xlfn.LET(_xlpm.inp,$B$662,_xlpm.nInp,_xlfn.LET(_xlpm.raw,UPPER(TRIM($B$662)),_xlpm.clean,SUBSTITUTE(SUBSTITUTE(SUBSTITUTE(SUBSTITUTE(SUBSTITUTE(_xlpm.raw,"，",","),"、",","),"；",","),"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63" s="19"/>
      <c r="D663" s="6"/>
      <c r="E663" s="6"/>
      <c r="F663" s="6"/>
      <c r="G663" s="6"/>
      <c r="H663" s="6"/>
    </row>
    <row r="664" spans="1:8" ht="18.75" customHeight="1">
      <c r="A664" s="10" t="s">
        <v>113</v>
      </c>
      <c r="B664" s="35" t="str">
        <f>_xlfn.LET(_xlpm.inp,$B$662,_xlpm.nStd,_xlfn.LET(_xlpm.raw,UPPER(TRIM($G$654)),_xlpm.clean,SUBSTITUTE(SUBSTITUTE(SUBSTITUTE(SUBSTITUTE(SUBSTITUTE(_xlpm.raw,"，",","),"、",","),"；",","),"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4" s="18"/>
      <c r="D664" s="6"/>
      <c r="E664" s="6"/>
      <c r="F664" s="6"/>
      <c r="G664" s="6"/>
      <c r="H664" s="6"/>
    </row>
    <row r="665" spans="1:8" ht="18.75" customHeight="1">
      <c r="A665" s="37" t="s">
        <v>114</v>
      </c>
      <c r="B665" s="52" t="str">
        <f>_xlfn.LET(_xlpm.inp,$B$662,_xlpm.p,$H$654,IF(OR(LEN(TRIM(_xlpm.inp))=0,LEN(TRIM(_xlpm.p))=0,_xlpm.p=0),"",_xlpm.p))</f>
        <v/>
      </c>
      <c r="C665" s="53"/>
      <c r="D665" s="6"/>
      <c r="E665" s="6"/>
      <c r="F665" s="6"/>
      <c r="G665" s="6"/>
      <c r="H665" s="6"/>
    </row>
    <row r="666" spans="1:8" ht="18.75" customHeight="1" thickBot="1">
      <c r="A666" s="12"/>
      <c r="B666" s="54"/>
      <c r="C666" s="55"/>
      <c r="D666" s="6"/>
      <c r="E666" s="6"/>
      <c r="F666" s="6"/>
      <c r="G666" s="6"/>
      <c r="H666" s="6"/>
    </row>
    <row r="667" spans="1:8" ht="58.5" customHeight="1" thickTop="1" thickBot="1">
      <c r="A667" s="8" t="s">
        <v>6273</v>
      </c>
      <c r="B667" s="56" t="s">
        <v>6875</v>
      </c>
      <c r="C667" s="73"/>
      <c r="D667" s="6"/>
      <c r="E667" s="6"/>
      <c r="F667" s="6">
        <v>952</v>
      </c>
      <c r="G667" s="6" t="s">
        <v>27</v>
      </c>
      <c r="H667" s="6" t="s">
        <v>8095</v>
      </c>
    </row>
    <row r="668" spans="1:8" ht="18.75" customHeight="1">
      <c r="A668" s="9"/>
      <c r="B668" s="74"/>
      <c r="C668" s="75"/>
      <c r="D668" s="6"/>
      <c r="E668" s="6"/>
      <c r="F668" s="6"/>
      <c r="G668" s="6"/>
      <c r="H668" s="6"/>
    </row>
    <row r="669" spans="1:8" ht="18.75" customHeight="1">
      <c r="A669" s="10" t="s">
        <v>107</v>
      </c>
      <c r="B669" s="64" t="s">
        <v>6876</v>
      </c>
      <c r="C669" s="65"/>
      <c r="D669" s="6"/>
      <c r="E669" s="6"/>
      <c r="F669" s="6"/>
      <c r="G669" s="6"/>
      <c r="H669" s="6"/>
    </row>
    <row r="670" spans="1:8" ht="18.75" customHeight="1">
      <c r="A670" s="10" t="s">
        <v>108</v>
      </c>
      <c r="B670" s="64" t="s">
        <v>6877</v>
      </c>
      <c r="C670" s="65"/>
      <c r="D670" s="6"/>
      <c r="E670" s="6"/>
      <c r="F670" s="6"/>
      <c r="G670" s="6"/>
      <c r="H670" s="6"/>
    </row>
    <row r="671" spans="1:8" ht="18.75" customHeight="1">
      <c r="A671" s="10" t="s">
        <v>109</v>
      </c>
      <c r="B671" s="64" t="s">
        <v>6878</v>
      </c>
      <c r="C671" s="65"/>
      <c r="D671" s="6"/>
      <c r="E671" s="6"/>
      <c r="F671" s="6"/>
      <c r="G671" s="6"/>
      <c r="H671" s="6"/>
    </row>
    <row r="672" spans="1:8" ht="18.75" customHeight="1">
      <c r="A672" s="10" t="s">
        <v>110</v>
      </c>
      <c r="B672" s="64" t="s">
        <v>6879</v>
      </c>
      <c r="C672" s="65"/>
      <c r="D672" s="6"/>
      <c r="E672" s="6"/>
      <c r="F672" s="6"/>
      <c r="G672" s="6"/>
      <c r="H672" s="6"/>
    </row>
    <row r="673" spans="1:8" ht="18.75" customHeight="1">
      <c r="A673" s="10"/>
      <c r="B673" s="62"/>
      <c r="C673" s="63"/>
      <c r="D673" s="6"/>
      <c r="E673" s="6"/>
      <c r="F673" s="6"/>
      <c r="G673" s="6"/>
      <c r="H673" s="6"/>
    </row>
    <row r="674" spans="1:8" ht="18.75" customHeight="1" thickBot="1">
      <c r="A674" s="10"/>
      <c r="B674" s="66"/>
      <c r="C674" s="67"/>
      <c r="D674" s="6"/>
      <c r="E674" s="6"/>
      <c r="F674" s="6"/>
      <c r="G674" s="6"/>
      <c r="H674" s="6"/>
    </row>
    <row r="675" spans="1:8" ht="18.75" customHeight="1" thickBot="1">
      <c r="A675" s="11" t="s">
        <v>111</v>
      </c>
      <c r="B675" s="25"/>
      <c r="C675" s="7"/>
      <c r="D675" s="6"/>
      <c r="E675" s="6"/>
      <c r="F675" s="6"/>
      <c r="G675" s="6"/>
      <c r="H675" s="6"/>
    </row>
    <row r="676" spans="1:8" ht="18.75" customHeight="1">
      <c r="A676" s="10" t="s">
        <v>112</v>
      </c>
      <c r="B676" s="34" t="str">
        <f>_xlfn.LET(_xlpm.inp,$B$675,_xlpm.nInp,_xlfn.LET(_xlpm.raw,UPPER(TRIM($B$675)),_xlpm.clean,SUBSTITUTE(SUBSTITUTE(SUBSTITUTE(SUBSTITUTE(SUBSTITUTE(_xlpm.raw,"，",","),"、",","),"；",","),"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76" s="19"/>
      <c r="D676" s="6"/>
      <c r="E676" s="6"/>
      <c r="F676" s="6"/>
      <c r="G676" s="6"/>
      <c r="H676" s="6"/>
    </row>
    <row r="677" spans="1:8" ht="18.75" customHeight="1">
      <c r="A677" s="10" t="s">
        <v>113</v>
      </c>
      <c r="B677" s="35" t="str">
        <f>_xlfn.LET(_xlpm.inp,$B$675,_xlpm.nStd,_xlfn.LET(_xlpm.raw,UPPER(TRIM($G$667)),_xlpm.clean,SUBSTITUTE(SUBSTITUTE(SUBSTITUTE(SUBSTITUTE(SUBSTITUTE(_xlpm.raw,"，",","),"、",","),"；",","),"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77" s="18"/>
      <c r="D677" s="6"/>
      <c r="E677" s="6"/>
      <c r="F677" s="6"/>
      <c r="G677" s="6"/>
      <c r="H677" s="6"/>
    </row>
    <row r="678" spans="1:8" ht="18.75" customHeight="1">
      <c r="A678" s="37" t="s">
        <v>114</v>
      </c>
      <c r="B678" s="52" t="str">
        <f>_xlfn.LET(_xlpm.inp,$B$675,_xlpm.p,$H$667,IF(OR(LEN(TRIM(_xlpm.inp))=0,LEN(TRIM(_xlpm.p))=0,_xlpm.p=0),"",_xlpm.p))</f>
        <v/>
      </c>
      <c r="C678" s="53"/>
      <c r="D678" s="6"/>
      <c r="E678" s="6"/>
      <c r="F678" s="6"/>
      <c r="G678" s="6"/>
      <c r="H678" s="6"/>
    </row>
    <row r="679" spans="1:8" ht="18.75" customHeight="1" thickBot="1">
      <c r="A679" s="12"/>
      <c r="B679" s="54"/>
      <c r="C679" s="55"/>
      <c r="D679" s="6"/>
      <c r="E679" s="6"/>
      <c r="F679" s="6"/>
      <c r="G679" s="6"/>
      <c r="H679" s="6"/>
    </row>
    <row r="680" spans="1:8" ht="58.5" customHeight="1" thickTop="1" thickBot="1">
      <c r="A680" s="8" t="s">
        <v>6274</v>
      </c>
      <c r="B680" s="56" t="s">
        <v>6880</v>
      </c>
      <c r="C680" s="73"/>
      <c r="D680" s="6"/>
      <c r="E680" s="6"/>
      <c r="F680" s="6">
        <v>953</v>
      </c>
      <c r="G680" s="6" t="s">
        <v>27</v>
      </c>
      <c r="H680" s="6" t="s">
        <v>8096</v>
      </c>
    </row>
    <row r="681" spans="1:8" ht="18.75" customHeight="1">
      <c r="A681" s="9"/>
      <c r="B681" s="74"/>
      <c r="C681" s="75"/>
      <c r="D681" s="6"/>
      <c r="E681" s="6"/>
      <c r="F681" s="6"/>
      <c r="G681" s="6"/>
      <c r="H681" s="6"/>
    </row>
    <row r="682" spans="1:8" ht="18.75" customHeight="1">
      <c r="A682" s="10" t="s">
        <v>107</v>
      </c>
      <c r="B682" s="64" t="s">
        <v>6881</v>
      </c>
      <c r="C682" s="65"/>
      <c r="D682" s="6"/>
      <c r="E682" s="6"/>
      <c r="F682" s="6"/>
      <c r="G682" s="6"/>
      <c r="H682" s="6"/>
    </row>
    <row r="683" spans="1:8" ht="18.75" customHeight="1">
      <c r="A683" s="10" t="s">
        <v>108</v>
      </c>
      <c r="B683" s="64" t="s">
        <v>6882</v>
      </c>
      <c r="C683" s="65"/>
      <c r="D683" s="6"/>
      <c r="E683" s="6"/>
      <c r="F683" s="6"/>
      <c r="G683" s="6"/>
      <c r="H683" s="6"/>
    </row>
    <row r="684" spans="1:8" ht="18.75" customHeight="1">
      <c r="A684" s="10" t="s">
        <v>109</v>
      </c>
      <c r="B684" s="64" t="s">
        <v>6883</v>
      </c>
      <c r="C684" s="65"/>
      <c r="D684" s="6"/>
      <c r="E684" s="6"/>
      <c r="F684" s="6"/>
      <c r="G684" s="6"/>
      <c r="H684" s="6"/>
    </row>
    <row r="685" spans="1:8" ht="18.75" customHeight="1">
      <c r="A685" s="10" t="s">
        <v>110</v>
      </c>
      <c r="B685" s="64" t="s">
        <v>6884</v>
      </c>
      <c r="C685" s="65"/>
      <c r="D685" s="6"/>
      <c r="E685" s="6"/>
      <c r="F685" s="6"/>
      <c r="G685" s="6"/>
      <c r="H685" s="6"/>
    </row>
    <row r="686" spans="1:8" ht="18.75" customHeight="1">
      <c r="A686" s="10"/>
      <c r="B686" s="62"/>
      <c r="C686" s="63"/>
      <c r="D686" s="6"/>
      <c r="E686" s="6"/>
      <c r="F686" s="6"/>
      <c r="G686" s="6"/>
      <c r="H686" s="6"/>
    </row>
    <row r="687" spans="1:8" ht="18.75" customHeight="1" thickBot="1">
      <c r="A687" s="10"/>
      <c r="B687" s="66"/>
      <c r="C687" s="67"/>
      <c r="D687" s="6"/>
      <c r="E687" s="6"/>
      <c r="F687" s="6"/>
      <c r="G687" s="6"/>
      <c r="H687" s="6"/>
    </row>
    <row r="688" spans="1:8" ht="18.75" customHeight="1" thickBot="1">
      <c r="A688" s="11" t="s">
        <v>111</v>
      </c>
      <c r="B688" s="25"/>
      <c r="C688" s="7"/>
      <c r="D688" s="6"/>
      <c r="E688" s="6"/>
      <c r="F688" s="6"/>
      <c r="G688" s="6"/>
      <c r="H688" s="6"/>
    </row>
    <row r="689" spans="1:8" ht="18.75" customHeight="1">
      <c r="A689" s="10" t="s">
        <v>112</v>
      </c>
      <c r="B689" s="34" t="str">
        <f>_xlfn.LET(_xlpm.inp,$B$688,_xlpm.nInp,_xlfn.LET(_xlpm.raw,UPPER(TRIM($B$688)),_xlpm.clean,SUBSTITUTE(SUBSTITUTE(SUBSTITUTE(SUBSTITUTE(SUBSTITUTE(_xlpm.raw,"，",","),"、",","),"；",","),"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89" s="19"/>
      <c r="D689" s="6"/>
      <c r="E689" s="6"/>
      <c r="F689" s="6"/>
      <c r="G689" s="6"/>
      <c r="H689" s="6"/>
    </row>
    <row r="690" spans="1:8" ht="18.75" customHeight="1">
      <c r="A690" s="10" t="s">
        <v>113</v>
      </c>
      <c r="B690" s="35" t="str">
        <f>_xlfn.LET(_xlpm.inp,$B$688,_xlpm.nStd,_xlfn.LET(_xlpm.raw,UPPER(TRIM($G$680)),_xlpm.clean,SUBSTITUTE(SUBSTITUTE(SUBSTITUTE(SUBSTITUTE(SUBSTITUTE(_xlpm.raw,"，",","),"、",","),"；",","),"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90" s="18"/>
      <c r="D690" s="6"/>
      <c r="E690" s="6"/>
      <c r="F690" s="6"/>
      <c r="G690" s="6"/>
      <c r="H690" s="6"/>
    </row>
    <row r="691" spans="1:8" ht="18.75" customHeight="1">
      <c r="A691" s="37" t="s">
        <v>114</v>
      </c>
      <c r="B691" s="52" t="str">
        <f>_xlfn.LET(_xlpm.inp,$B$688,_xlpm.p,$H$680,IF(OR(LEN(TRIM(_xlpm.inp))=0,LEN(TRIM(_xlpm.p))=0,_xlpm.p=0),"",_xlpm.p))</f>
        <v/>
      </c>
      <c r="C691" s="53"/>
      <c r="D691" s="6"/>
      <c r="E691" s="6"/>
      <c r="F691" s="6"/>
      <c r="G691" s="6"/>
      <c r="H691" s="6"/>
    </row>
    <row r="692" spans="1:8" ht="18.75" customHeight="1" thickBot="1">
      <c r="A692" s="12"/>
      <c r="B692" s="54"/>
      <c r="C692" s="55"/>
      <c r="D692" s="6"/>
      <c r="E692" s="6"/>
      <c r="F692" s="6"/>
      <c r="G692" s="6"/>
      <c r="H692" s="6"/>
    </row>
    <row r="693" spans="1:8" ht="58.5" customHeight="1" thickTop="1" thickBot="1">
      <c r="A693" s="8" t="s">
        <v>6275</v>
      </c>
      <c r="B693" s="56" t="s">
        <v>6885</v>
      </c>
      <c r="C693" s="73"/>
      <c r="D693" s="6"/>
      <c r="E693" s="6"/>
      <c r="F693" s="6">
        <v>954</v>
      </c>
      <c r="G693" s="6" t="s">
        <v>26</v>
      </c>
      <c r="H693" s="6" t="s">
        <v>8097</v>
      </c>
    </row>
    <row r="694" spans="1:8" ht="18.75" customHeight="1">
      <c r="A694" s="9"/>
      <c r="B694" s="74"/>
      <c r="C694" s="75"/>
      <c r="D694" s="6"/>
      <c r="E694" s="6"/>
      <c r="F694" s="6"/>
      <c r="G694" s="6"/>
      <c r="H694" s="6"/>
    </row>
    <row r="695" spans="1:8" ht="18.75" customHeight="1">
      <c r="A695" s="10" t="s">
        <v>107</v>
      </c>
      <c r="B695" s="64" t="s">
        <v>6886</v>
      </c>
      <c r="C695" s="65"/>
      <c r="D695" s="6"/>
      <c r="E695" s="6"/>
      <c r="F695" s="6"/>
      <c r="G695" s="6"/>
      <c r="H695" s="6"/>
    </row>
    <row r="696" spans="1:8" ht="18.75" customHeight="1">
      <c r="A696" s="10" t="s">
        <v>108</v>
      </c>
      <c r="B696" s="64" t="s">
        <v>6887</v>
      </c>
      <c r="C696" s="65"/>
      <c r="D696" s="6"/>
      <c r="E696" s="6"/>
      <c r="F696" s="6"/>
      <c r="G696" s="6"/>
      <c r="H696" s="6"/>
    </row>
    <row r="697" spans="1:8" ht="18.75" customHeight="1">
      <c r="A697" s="10" t="s">
        <v>109</v>
      </c>
      <c r="B697" s="64" t="s">
        <v>6888</v>
      </c>
      <c r="C697" s="65"/>
      <c r="D697" s="6"/>
      <c r="E697" s="6"/>
      <c r="F697" s="6"/>
      <c r="G697" s="6"/>
      <c r="H697" s="6"/>
    </row>
    <row r="698" spans="1:8" ht="18.75" customHeight="1">
      <c r="A698" s="10" t="s">
        <v>110</v>
      </c>
      <c r="B698" s="64" t="s">
        <v>6889</v>
      </c>
      <c r="C698" s="65"/>
      <c r="D698" s="6"/>
      <c r="E698" s="6"/>
      <c r="F698" s="6"/>
      <c r="G698" s="6"/>
      <c r="H698" s="6"/>
    </row>
    <row r="699" spans="1:8" ht="18.75" customHeight="1">
      <c r="A699" s="10"/>
      <c r="B699" s="62"/>
      <c r="C699" s="63"/>
      <c r="D699" s="6"/>
      <c r="E699" s="6"/>
      <c r="F699" s="6"/>
      <c r="G699" s="6"/>
      <c r="H699" s="6"/>
    </row>
    <row r="700" spans="1:8" ht="18.75" customHeight="1" thickBot="1">
      <c r="A700" s="10"/>
      <c r="B700" s="66"/>
      <c r="C700" s="67"/>
      <c r="D700" s="6"/>
      <c r="E700" s="6"/>
      <c r="F700" s="6"/>
      <c r="G700" s="6"/>
      <c r="H700" s="6"/>
    </row>
    <row r="701" spans="1:8" ht="18.75" customHeight="1" thickBot="1">
      <c r="A701" s="11" t="s">
        <v>111</v>
      </c>
      <c r="B701" s="25"/>
      <c r="C701" s="7"/>
      <c r="D701" s="6"/>
      <c r="E701" s="6"/>
      <c r="F701" s="6"/>
      <c r="G701" s="6"/>
      <c r="H701" s="6"/>
    </row>
    <row r="702" spans="1:8" ht="18.75" customHeight="1">
      <c r="A702" s="10" t="s">
        <v>112</v>
      </c>
      <c r="B702" s="34" t="str">
        <f>_xlfn.LET(_xlpm.inp,$B$701,_xlpm.nInp,_xlfn.LET(_xlpm.raw,UPPER(TRIM($B$701)),_xlpm.clean,SUBSTITUTE(SUBSTITUTE(SUBSTITUTE(SUBSTITUTE(SUBSTITUTE(_xlpm.raw,"，",","),"、",","),"；",","),"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02" s="19"/>
      <c r="D702" s="6"/>
      <c r="E702" s="6"/>
      <c r="F702" s="6"/>
      <c r="G702" s="6"/>
      <c r="H702" s="6"/>
    </row>
    <row r="703" spans="1:8" ht="18.75" customHeight="1">
      <c r="A703" s="10" t="s">
        <v>113</v>
      </c>
      <c r="B703" s="35" t="str">
        <f>_xlfn.LET(_xlpm.inp,$B$701,_xlpm.nStd,_xlfn.LET(_xlpm.raw,UPPER(TRIM($G$693)),_xlpm.clean,SUBSTITUTE(SUBSTITUTE(SUBSTITUTE(SUBSTITUTE(SUBSTITUTE(_xlpm.raw,"，",","),"、",","),"；",","),"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03" s="18"/>
      <c r="D703" s="6"/>
      <c r="E703" s="6"/>
      <c r="F703" s="6"/>
      <c r="G703" s="6"/>
      <c r="H703" s="6"/>
    </row>
    <row r="704" spans="1:8" ht="18.75" customHeight="1">
      <c r="A704" s="37" t="s">
        <v>114</v>
      </c>
      <c r="B704" s="52" t="str">
        <f>_xlfn.LET(_xlpm.inp,$B$701,_xlpm.p,$H$693,IF(OR(LEN(TRIM(_xlpm.inp))=0,LEN(TRIM(_xlpm.p))=0,_xlpm.p=0),"",_xlpm.p))</f>
        <v/>
      </c>
      <c r="C704" s="53"/>
      <c r="D704" s="6"/>
      <c r="E704" s="6"/>
      <c r="F704" s="6"/>
      <c r="G704" s="6"/>
      <c r="H704" s="6"/>
    </row>
    <row r="705" spans="1:8" ht="18.75" customHeight="1" thickBot="1">
      <c r="A705" s="12"/>
      <c r="B705" s="54"/>
      <c r="C705" s="55"/>
      <c r="D705" s="6"/>
      <c r="E705" s="6"/>
      <c r="F705" s="6"/>
      <c r="G705" s="6"/>
      <c r="H705" s="6"/>
    </row>
    <row r="706" spans="1:8" ht="58.5" customHeight="1" thickTop="1" thickBot="1">
      <c r="A706" s="8" t="s">
        <v>6276</v>
      </c>
      <c r="B706" s="56" t="s">
        <v>6890</v>
      </c>
      <c r="C706" s="73"/>
      <c r="D706" s="6"/>
      <c r="E706" s="6"/>
      <c r="F706" s="6">
        <v>955</v>
      </c>
      <c r="G706" s="6" t="s">
        <v>27</v>
      </c>
      <c r="H706" s="6"/>
    </row>
    <row r="707" spans="1:8" ht="18.75" customHeight="1">
      <c r="A707" s="9"/>
      <c r="B707" s="74"/>
      <c r="C707" s="75"/>
      <c r="D707" s="6"/>
      <c r="E707" s="6"/>
      <c r="F707" s="6"/>
      <c r="G707" s="6"/>
      <c r="H707" s="6"/>
    </row>
    <row r="708" spans="1:8" ht="18.75" customHeight="1">
      <c r="A708" s="10" t="s">
        <v>107</v>
      </c>
      <c r="B708" s="64" t="s">
        <v>6891</v>
      </c>
      <c r="C708" s="65"/>
      <c r="D708" s="6"/>
      <c r="E708" s="6"/>
      <c r="F708" s="6"/>
      <c r="G708" s="6"/>
      <c r="H708" s="6"/>
    </row>
    <row r="709" spans="1:8" ht="18.75" customHeight="1">
      <c r="A709" s="10" t="s">
        <v>108</v>
      </c>
      <c r="B709" s="64" t="s">
        <v>6892</v>
      </c>
      <c r="C709" s="65"/>
      <c r="D709" s="6"/>
      <c r="E709" s="6"/>
      <c r="F709" s="6"/>
      <c r="G709" s="6"/>
      <c r="H709" s="6"/>
    </row>
    <row r="710" spans="1:8" ht="18.75" customHeight="1">
      <c r="A710" s="10" t="s">
        <v>109</v>
      </c>
      <c r="B710" s="64" t="s">
        <v>6893</v>
      </c>
      <c r="C710" s="65"/>
      <c r="D710" s="6"/>
      <c r="E710" s="6"/>
      <c r="F710" s="6"/>
      <c r="G710" s="6"/>
      <c r="H710" s="6"/>
    </row>
    <row r="711" spans="1:8" ht="18.75" customHeight="1">
      <c r="A711" s="10" t="s">
        <v>110</v>
      </c>
      <c r="B711" s="64" t="s">
        <v>6894</v>
      </c>
      <c r="C711" s="65"/>
      <c r="D711" s="6"/>
      <c r="E711" s="6"/>
      <c r="F711" s="6"/>
      <c r="G711" s="6"/>
      <c r="H711" s="6"/>
    </row>
    <row r="712" spans="1:8" ht="18.75" customHeight="1">
      <c r="A712" s="10"/>
      <c r="B712" s="62"/>
      <c r="C712" s="63"/>
      <c r="D712" s="6"/>
      <c r="E712" s="6"/>
      <c r="F712" s="6"/>
      <c r="G712" s="6"/>
      <c r="H712" s="6"/>
    </row>
    <row r="713" spans="1:8" ht="18.75" customHeight="1" thickBot="1">
      <c r="A713" s="10"/>
      <c r="B713" s="66"/>
      <c r="C713" s="67"/>
      <c r="D713" s="6"/>
      <c r="E713" s="6"/>
      <c r="F713" s="6"/>
      <c r="G713" s="6"/>
      <c r="H713" s="6"/>
    </row>
    <row r="714" spans="1:8" ht="18.75" customHeight="1" thickBot="1">
      <c r="A714" s="11" t="s">
        <v>111</v>
      </c>
      <c r="B714" s="25"/>
      <c r="C714" s="7"/>
      <c r="D714" s="6"/>
      <c r="E714" s="6"/>
      <c r="F714" s="6"/>
      <c r="G714" s="6"/>
      <c r="H714" s="6"/>
    </row>
    <row r="715" spans="1:8" ht="18.75" customHeight="1">
      <c r="A715" s="10" t="s">
        <v>112</v>
      </c>
      <c r="B715" s="34" t="str">
        <f>_xlfn.LET(_xlpm.inp,$B$714,_xlpm.nInp,_xlfn.LET(_xlpm.raw,UPPER(TRIM($B$714)),_xlpm.clean,SUBSTITUTE(SUBSTITUTE(SUBSTITUTE(SUBSTITUTE(SUBSTITUTE(_xlpm.raw,"，",","),"、",","),"；",","),"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15" s="19"/>
      <c r="D715" s="6"/>
      <c r="E715" s="6"/>
      <c r="F715" s="6"/>
      <c r="G715" s="6"/>
      <c r="H715" s="6"/>
    </row>
    <row r="716" spans="1:8" ht="18.75" customHeight="1">
      <c r="A716" s="10" t="s">
        <v>113</v>
      </c>
      <c r="B716" s="35" t="str">
        <f>_xlfn.LET(_xlpm.inp,$B$714,_xlpm.nStd,_xlfn.LET(_xlpm.raw,UPPER(TRIM($G$706)),_xlpm.clean,SUBSTITUTE(SUBSTITUTE(SUBSTITUTE(SUBSTITUTE(SUBSTITUTE(_xlpm.raw,"，",","),"、",","),"；",","),"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16" s="18"/>
      <c r="D716" s="6"/>
      <c r="E716" s="6"/>
      <c r="F716" s="6"/>
      <c r="G716" s="6"/>
      <c r="H716" s="6"/>
    </row>
    <row r="717" spans="1:8" ht="18.75" customHeight="1">
      <c r="A717" s="37" t="s">
        <v>114</v>
      </c>
      <c r="B717" s="52" t="str">
        <f>_xlfn.LET(_xlpm.inp,$B$714,_xlpm.p,$H$706,IF(OR(LEN(TRIM(_xlpm.inp))=0,LEN(TRIM(_xlpm.p))=0,_xlpm.p=0),"",_xlpm.p))</f>
        <v/>
      </c>
      <c r="C717" s="53"/>
      <c r="D717" s="6"/>
      <c r="E717" s="6"/>
      <c r="F717" s="6"/>
      <c r="G717" s="6"/>
      <c r="H717" s="6"/>
    </row>
    <row r="718" spans="1:8" ht="18.75" customHeight="1" thickBot="1">
      <c r="A718" s="12"/>
      <c r="B718" s="54"/>
      <c r="C718" s="55"/>
      <c r="D718" s="6"/>
      <c r="E718" s="6"/>
      <c r="F718" s="6"/>
      <c r="G718" s="6"/>
      <c r="H718" s="6"/>
    </row>
    <row r="719" spans="1:8" ht="58.5" customHeight="1" thickTop="1" thickBot="1">
      <c r="A719" s="8" t="s">
        <v>6277</v>
      </c>
      <c r="B719" s="56" t="s">
        <v>6895</v>
      </c>
      <c r="C719" s="73"/>
      <c r="D719" s="6"/>
      <c r="E719" s="6"/>
      <c r="F719" s="6">
        <v>956</v>
      </c>
      <c r="G719" s="6" t="s">
        <v>26</v>
      </c>
      <c r="H719" s="6" t="s">
        <v>8098</v>
      </c>
    </row>
    <row r="720" spans="1:8" ht="18.75" customHeight="1">
      <c r="A720" s="9"/>
      <c r="B720" s="74"/>
      <c r="C720" s="75"/>
      <c r="D720" s="6"/>
      <c r="E720" s="6"/>
      <c r="F720" s="6"/>
      <c r="G720" s="6"/>
      <c r="H720" s="6"/>
    </row>
    <row r="721" spans="1:8" ht="18.75" customHeight="1">
      <c r="A721" s="10" t="s">
        <v>107</v>
      </c>
      <c r="B721" s="64" t="s">
        <v>6896</v>
      </c>
      <c r="C721" s="65"/>
      <c r="D721" s="6"/>
      <c r="E721" s="6"/>
      <c r="F721" s="6"/>
      <c r="G721" s="6"/>
      <c r="H721" s="6"/>
    </row>
    <row r="722" spans="1:8" ht="18.75" customHeight="1">
      <c r="A722" s="10" t="s">
        <v>108</v>
      </c>
      <c r="B722" s="64" t="s">
        <v>6897</v>
      </c>
      <c r="C722" s="65"/>
      <c r="D722" s="6"/>
      <c r="E722" s="6"/>
      <c r="F722" s="6"/>
      <c r="G722" s="6"/>
      <c r="H722" s="6"/>
    </row>
    <row r="723" spans="1:8" ht="18.75" customHeight="1">
      <c r="A723" s="10" t="s">
        <v>109</v>
      </c>
      <c r="B723" s="64" t="s">
        <v>6898</v>
      </c>
      <c r="C723" s="65"/>
      <c r="D723" s="6"/>
      <c r="E723" s="6"/>
      <c r="F723" s="6"/>
      <c r="G723" s="6"/>
      <c r="H723" s="6"/>
    </row>
    <row r="724" spans="1:8" ht="18.75" customHeight="1">
      <c r="A724" s="10" t="s">
        <v>110</v>
      </c>
      <c r="B724" s="64" t="s">
        <v>6899</v>
      </c>
      <c r="C724" s="65"/>
      <c r="D724" s="6"/>
      <c r="E724" s="6"/>
      <c r="F724" s="6"/>
      <c r="G724" s="6"/>
      <c r="H724" s="6"/>
    </row>
    <row r="725" spans="1:8" ht="18.75" customHeight="1">
      <c r="A725" s="10"/>
      <c r="B725" s="62"/>
      <c r="C725" s="63"/>
      <c r="D725" s="6"/>
      <c r="E725" s="6"/>
      <c r="F725" s="6"/>
      <c r="G725" s="6"/>
      <c r="H725" s="6"/>
    </row>
    <row r="726" spans="1:8" ht="18.75" customHeight="1" thickBot="1">
      <c r="A726" s="10"/>
      <c r="B726" s="66"/>
      <c r="C726" s="67"/>
      <c r="D726" s="6"/>
      <c r="E726" s="6"/>
      <c r="F726" s="6"/>
      <c r="G726" s="6"/>
      <c r="H726" s="6"/>
    </row>
    <row r="727" spans="1:8" ht="18.75" customHeight="1" thickBot="1">
      <c r="A727" s="11" t="s">
        <v>111</v>
      </c>
      <c r="B727" s="25"/>
      <c r="C727" s="7"/>
      <c r="D727" s="6"/>
      <c r="E727" s="6"/>
      <c r="F727" s="6"/>
      <c r="G727" s="6"/>
      <c r="H727" s="6"/>
    </row>
    <row r="728" spans="1:8" ht="18.75" customHeight="1">
      <c r="A728" s="10" t="s">
        <v>112</v>
      </c>
      <c r="B728" s="34" t="str">
        <f>_xlfn.LET(_xlpm.inp,$B$727,_xlpm.nInp,_xlfn.LET(_xlpm.raw,UPPER(TRIM($B$727)),_xlpm.clean,SUBSTITUTE(SUBSTITUTE(SUBSTITUTE(SUBSTITUTE(SUBSTITUTE(_xlpm.raw,"，",","),"、",","),"；",","),"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28" s="19"/>
      <c r="D728" s="6"/>
      <c r="E728" s="6"/>
      <c r="F728" s="6"/>
      <c r="G728" s="6"/>
      <c r="H728" s="6"/>
    </row>
    <row r="729" spans="1:8" ht="18.75" customHeight="1">
      <c r="A729" s="10" t="s">
        <v>113</v>
      </c>
      <c r="B729" s="35" t="str">
        <f>_xlfn.LET(_xlpm.inp,$B$727,_xlpm.nStd,_xlfn.LET(_xlpm.raw,UPPER(TRIM($G$719)),_xlpm.clean,SUBSTITUTE(SUBSTITUTE(SUBSTITUTE(SUBSTITUTE(SUBSTITUTE(_xlpm.raw,"，",","),"、",","),"；",","),"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29" s="18"/>
      <c r="D729" s="6"/>
      <c r="E729" s="6"/>
      <c r="F729" s="6"/>
      <c r="G729" s="6"/>
      <c r="H729" s="6"/>
    </row>
    <row r="730" spans="1:8" ht="18.75" customHeight="1">
      <c r="A730" s="37" t="s">
        <v>114</v>
      </c>
      <c r="B730" s="52" t="str">
        <f>_xlfn.LET(_xlpm.inp,$B$727,_xlpm.p,$H$719,IF(OR(LEN(TRIM(_xlpm.inp))=0,LEN(TRIM(_xlpm.p))=0,_xlpm.p=0),"",_xlpm.p))</f>
        <v/>
      </c>
      <c r="C730" s="53"/>
      <c r="D730" s="6"/>
      <c r="E730" s="6"/>
      <c r="F730" s="6"/>
      <c r="G730" s="6"/>
      <c r="H730" s="6"/>
    </row>
    <row r="731" spans="1:8" ht="18.75" customHeight="1" thickBot="1">
      <c r="A731" s="12"/>
      <c r="B731" s="54"/>
      <c r="C731" s="55"/>
      <c r="D731" s="6"/>
      <c r="E731" s="6"/>
      <c r="F731" s="6"/>
      <c r="G731" s="6"/>
      <c r="H731" s="6"/>
    </row>
    <row r="732" spans="1:8" ht="58.5" customHeight="1" thickTop="1" thickBot="1">
      <c r="A732" s="8" t="s">
        <v>6278</v>
      </c>
      <c r="B732" s="56" t="s">
        <v>6900</v>
      </c>
      <c r="C732" s="73"/>
      <c r="D732" s="6"/>
      <c r="E732" s="6"/>
      <c r="F732" s="6">
        <v>957</v>
      </c>
      <c r="G732" s="6" t="s">
        <v>61</v>
      </c>
      <c r="H732" s="6"/>
    </row>
    <row r="733" spans="1:8" ht="18.75" customHeight="1">
      <c r="A733" s="9"/>
      <c r="B733" s="74"/>
      <c r="C733" s="75"/>
      <c r="D733" s="6"/>
      <c r="E733" s="6"/>
      <c r="F733" s="6"/>
      <c r="G733" s="6"/>
      <c r="H733" s="6"/>
    </row>
    <row r="734" spans="1:8" ht="18.75" customHeight="1">
      <c r="A734" s="10" t="s">
        <v>107</v>
      </c>
      <c r="B734" s="64" t="s">
        <v>6901</v>
      </c>
      <c r="C734" s="65"/>
      <c r="D734" s="6"/>
      <c r="E734" s="6"/>
      <c r="F734" s="6"/>
      <c r="G734" s="6"/>
      <c r="H734" s="6"/>
    </row>
    <row r="735" spans="1:8" ht="18.75" customHeight="1">
      <c r="A735" s="10" t="s">
        <v>108</v>
      </c>
      <c r="B735" s="64" t="s">
        <v>6902</v>
      </c>
      <c r="C735" s="65"/>
      <c r="D735" s="6"/>
      <c r="E735" s="6"/>
      <c r="F735" s="6"/>
      <c r="G735" s="6"/>
      <c r="H735" s="6"/>
    </row>
    <row r="736" spans="1:8" ht="18.75" customHeight="1">
      <c r="A736" s="10" t="s">
        <v>109</v>
      </c>
      <c r="B736" s="64" t="s">
        <v>6903</v>
      </c>
      <c r="C736" s="65"/>
      <c r="D736" s="6"/>
      <c r="E736" s="6"/>
      <c r="F736" s="6"/>
      <c r="G736" s="6"/>
      <c r="H736" s="6"/>
    </row>
    <row r="737" spans="1:8" ht="18.75" customHeight="1">
      <c r="A737" s="10" t="s">
        <v>110</v>
      </c>
      <c r="B737" s="64" t="s">
        <v>6904</v>
      </c>
      <c r="C737" s="65"/>
      <c r="D737" s="6"/>
      <c r="E737" s="6"/>
      <c r="F737" s="6"/>
      <c r="G737" s="6"/>
      <c r="H737" s="6"/>
    </row>
    <row r="738" spans="1:8" ht="18.75" customHeight="1">
      <c r="A738" s="10" t="s">
        <v>128</v>
      </c>
      <c r="B738" s="62" t="s">
        <v>6905</v>
      </c>
      <c r="C738" s="63"/>
      <c r="D738" s="6"/>
      <c r="E738" s="6"/>
      <c r="F738" s="6"/>
      <c r="G738" s="6"/>
      <c r="H738" s="6"/>
    </row>
    <row r="739" spans="1:8" ht="18.75" customHeight="1" thickBot="1">
      <c r="A739" s="10"/>
      <c r="B739" s="66"/>
      <c r="C739" s="67"/>
      <c r="D739" s="6"/>
      <c r="E739" s="6"/>
      <c r="F739" s="6"/>
      <c r="G739" s="6"/>
      <c r="H739" s="6"/>
    </row>
    <row r="740" spans="1:8" ht="18.75" customHeight="1" thickBot="1">
      <c r="A740" s="11" t="s">
        <v>111</v>
      </c>
      <c r="B740" s="25"/>
      <c r="C740" s="7"/>
      <c r="D740" s="6"/>
      <c r="E740" s="6"/>
      <c r="F740" s="6"/>
      <c r="G740" s="6"/>
      <c r="H740" s="6"/>
    </row>
    <row r="741" spans="1:8" ht="18.75" customHeight="1">
      <c r="A741" s="10" t="s">
        <v>112</v>
      </c>
      <c r="B741" s="34" t="str">
        <f>_xlfn.LET(_xlpm.inp,$B$740,_xlpm.nInp,_xlfn.LET(_xlpm.raw,UPPER(TRIM($B$740)),_xlpm.clean,SUBSTITUTE(SUBSTITUTE(SUBSTITUTE(SUBSTITUTE(SUBSTITUTE(_xlpm.raw,"，",","),"、",","),"；",","),"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41" s="19"/>
      <c r="D741" s="6"/>
      <c r="E741" s="6"/>
      <c r="F741" s="6"/>
      <c r="G741" s="6"/>
      <c r="H741" s="6"/>
    </row>
    <row r="742" spans="1:8" ht="18.75" customHeight="1">
      <c r="A742" s="10" t="s">
        <v>113</v>
      </c>
      <c r="B742" s="35" t="str">
        <f>_xlfn.LET(_xlpm.inp,$B$740,_xlpm.nStd,_xlfn.LET(_xlpm.raw,UPPER(TRIM($G$732)),_xlpm.clean,SUBSTITUTE(SUBSTITUTE(SUBSTITUTE(SUBSTITUTE(SUBSTITUTE(_xlpm.raw,"，",","),"、",","),"；",","),"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42" s="18"/>
      <c r="D742" s="6"/>
      <c r="E742" s="6"/>
      <c r="F742" s="6"/>
      <c r="G742" s="6"/>
      <c r="H742" s="6"/>
    </row>
    <row r="743" spans="1:8" ht="18.75" customHeight="1">
      <c r="A743" s="37" t="s">
        <v>114</v>
      </c>
      <c r="B743" s="52" t="str">
        <f>_xlfn.LET(_xlpm.inp,$B$740,_xlpm.p,$H$732,IF(OR(LEN(TRIM(_xlpm.inp))=0,LEN(TRIM(_xlpm.p))=0,_xlpm.p=0),"",_xlpm.p))</f>
        <v/>
      </c>
      <c r="C743" s="53"/>
      <c r="D743" s="6"/>
      <c r="E743" s="6"/>
      <c r="F743" s="6"/>
      <c r="G743" s="6"/>
      <c r="H743" s="6"/>
    </row>
    <row r="744" spans="1:8" ht="18.75" customHeight="1" thickBot="1">
      <c r="A744" s="12"/>
      <c r="B744" s="54"/>
      <c r="C744" s="55"/>
      <c r="D744" s="6"/>
      <c r="E744" s="6"/>
      <c r="F744" s="6"/>
      <c r="G744" s="6"/>
      <c r="H744" s="6"/>
    </row>
    <row r="745" spans="1:8" ht="58.5" customHeight="1" thickTop="1" thickBot="1">
      <c r="A745" s="8" t="s">
        <v>6279</v>
      </c>
      <c r="B745" s="56" t="s">
        <v>6906</v>
      </c>
      <c r="C745" s="73"/>
      <c r="D745" s="6"/>
      <c r="E745" s="6"/>
      <c r="F745" s="6">
        <v>958</v>
      </c>
      <c r="G745" s="6" t="s">
        <v>27</v>
      </c>
      <c r="H745" s="6" t="s">
        <v>8099</v>
      </c>
    </row>
    <row r="746" spans="1:8" ht="18.75" customHeight="1">
      <c r="A746" s="9"/>
      <c r="B746" s="74"/>
      <c r="C746" s="75"/>
      <c r="D746" s="6"/>
      <c r="E746" s="6"/>
      <c r="F746" s="6"/>
      <c r="G746" s="6"/>
      <c r="H746" s="6"/>
    </row>
    <row r="747" spans="1:8" ht="18.75" customHeight="1">
      <c r="A747" s="10" t="s">
        <v>107</v>
      </c>
      <c r="B747" s="64" t="s">
        <v>6907</v>
      </c>
      <c r="C747" s="65"/>
      <c r="D747" s="6"/>
      <c r="E747" s="6"/>
      <c r="F747" s="6"/>
      <c r="G747" s="6"/>
      <c r="H747" s="6"/>
    </row>
    <row r="748" spans="1:8" ht="18.75" customHeight="1">
      <c r="A748" s="10" t="s">
        <v>108</v>
      </c>
      <c r="B748" s="64" t="s">
        <v>6908</v>
      </c>
      <c r="C748" s="65"/>
      <c r="D748" s="6"/>
      <c r="E748" s="6"/>
      <c r="F748" s="6"/>
      <c r="G748" s="6"/>
      <c r="H748" s="6"/>
    </row>
    <row r="749" spans="1:8" ht="18.75" customHeight="1">
      <c r="A749" s="10" t="s">
        <v>109</v>
      </c>
      <c r="B749" s="64" t="s">
        <v>6909</v>
      </c>
      <c r="C749" s="65"/>
      <c r="D749" s="6"/>
      <c r="E749" s="6"/>
      <c r="F749" s="6"/>
      <c r="G749" s="6"/>
      <c r="H749" s="6"/>
    </row>
    <row r="750" spans="1:8" ht="18.75" customHeight="1">
      <c r="A750" s="10" t="s">
        <v>110</v>
      </c>
      <c r="B750" s="64" t="s">
        <v>6910</v>
      </c>
      <c r="C750" s="65"/>
      <c r="D750" s="6"/>
      <c r="E750" s="6"/>
      <c r="F750" s="6"/>
      <c r="G750" s="6"/>
      <c r="H750" s="6"/>
    </row>
    <row r="751" spans="1:8" ht="18.75" customHeight="1">
      <c r="A751" s="10"/>
      <c r="B751" s="62"/>
      <c r="C751" s="63"/>
      <c r="D751" s="6"/>
      <c r="E751" s="6"/>
      <c r="F751" s="6"/>
      <c r="G751" s="6"/>
      <c r="H751" s="6"/>
    </row>
    <row r="752" spans="1:8" ht="18.75" customHeight="1" thickBot="1">
      <c r="A752" s="10"/>
      <c r="B752" s="66"/>
      <c r="C752" s="67"/>
      <c r="D752" s="6"/>
      <c r="E752" s="6"/>
      <c r="F752" s="6"/>
      <c r="G752" s="6"/>
      <c r="H752" s="6"/>
    </row>
    <row r="753" spans="1:8" ht="18.75" customHeight="1" thickBot="1">
      <c r="A753" s="11" t="s">
        <v>111</v>
      </c>
      <c r="B753" s="25"/>
      <c r="C753" s="7"/>
      <c r="D753" s="6"/>
      <c r="E753" s="6"/>
      <c r="F753" s="6"/>
      <c r="G753" s="6"/>
      <c r="H753" s="6"/>
    </row>
    <row r="754" spans="1:8" ht="18.75" customHeight="1">
      <c r="A754" s="10" t="s">
        <v>112</v>
      </c>
      <c r="B754" s="34" t="str">
        <f>_xlfn.LET(_xlpm.inp,$B$753,_xlpm.nInp,_xlfn.LET(_xlpm.raw,UPPER(TRIM($B$753)),_xlpm.clean,SUBSTITUTE(SUBSTITUTE(SUBSTITUTE(SUBSTITUTE(SUBSTITUTE(_xlpm.raw,"，",","),"、",","),"；",","),"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54" s="19"/>
      <c r="D754" s="6"/>
      <c r="E754" s="6"/>
      <c r="F754" s="6"/>
      <c r="G754" s="6"/>
      <c r="H754" s="6"/>
    </row>
    <row r="755" spans="1:8" ht="18.75" customHeight="1">
      <c r="A755" s="10" t="s">
        <v>113</v>
      </c>
      <c r="B755" s="35" t="str">
        <f>_xlfn.LET(_xlpm.inp,$B$753,_xlpm.nStd,_xlfn.LET(_xlpm.raw,UPPER(TRIM($G$745)),_xlpm.clean,SUBSTITUTE(SUBSTITUTE(SUBSTITUTE(SUBSTITUTE(SUBSTITUTE(_xlpm.raw,"，",","),"、",","),"；",","),"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55" s="18"/>
      <c r="D755" s="6"/>
      <c r="E755" s="6"/>
      <c r="F755" s="6"/>
      <c r="G755" s="6"/>
      <c r="H755" s="6"/>
    </row>
    <row r="756" spans="1:8" ht="18.75" customHeight="1">
      <c r="A756" s="37" t="s">
        <v>114</v>
      </c>
      <c r="B756" s="52" t="str">
        <f>_xlfn.LET(_xlpm.inp,$B$753,_xlpm.p,$H$745,IF(OR(LEN(TRIM(_xlpm.inp))=0,LEN(TRIM(_xlpm.p))=0,_xlpm.p=0),"",_xlpm.p))</f>
        <v/>
      </c>
      <c r="C756" s="53"/>
      <c r="D756" s="6"/>
      <c r="E756" s="6"/>
      <c r="F756" s="6"/>
      <c r="G756" s="6"/>
      <c r="H756" s="6"/>
    </row>
    <row r="757" spans="1:8" ht="18.75" customHeight="1" thickBot="1">
      <c r="A757" s="12"/>
      <c r="B757" s="54"/>
      <c r="C757" s="55"/>
      <c r="D757" s="6"/>
      <c r="E757" s="6"/>
      <c r="F757" s="6"/>
      <c r="G757" s="6"/>
      <c r="H757" s="6"/>
    </row>
    <row r="758" spans="1:8" ht="58.5" customHeight="1" thickTop="1" thickBot="1">
      <c r="A758" s="8" t="s">
        <v>6280</v>
      </c>
      <c r="B758" s="56" t="s">
        <v>6911</v>
      </c>
      <c r="C758" s="73"/>
      <c r="D758" s="6"/>
      <c r="E758" s="6"/>
      <c r="F758" s="6">
        <v>959</v>
      </c>
      <c r="G758" s="6" t="s">
        <v>26</v>
      </c>
      <c r="H758" s="6" t="s">
        <v>8100</v>
      </c>
    </row>
    <row r="759" spans="1:8" ht="18.75" customHeight="1">
      <c r="A759" s="9"/>
      <c r="B759" s="74"/>
      <c r="C759" s="75"/>
      <c r="D759" s="6"/>
      <c r="E759" s="6"/>
      <c r="F759" s="6"/>
      <c r="G759" s="6"/>
      <c r="H759" s="6"/>
    </row>
    <row r="760" spans="1:8" ht="18.75" customHeight="1">
      <c r="A760" s="10" t="s">
        <v>107</v>
      </c>
      <c r="B760" s="64" t="s">
        <v>6912</v>
      </c>
      <c r="C760" s="65"/>
      <c r="D760" s="6"/>
      <c r="E760" s="6"/>
      <c r="F760" s="6"/>
      <c r="G760" s="6"/>
      <c r="H760" s="6"/>
    </row>
    <row r="761" spans="1:8" ht="18.75" customHeight="1">
      <c r="A761" s="10" t="s">
        <v>108</v>
      </c>
      <c r="B761" s="64" t="s">
        <v>6913</v>
      </c>
      <c r="C761" s="65"/>
      <c r="D761" s="6"/>
      <c r="E761" s="6"/>
      <c r="F761" s="6"/>
      <c r="G761" s="6"/>
      <c r="H761" s="6"/>
    </row>
    <row r="762" spans="1:8" ht="18.75" customHeight="1">
      <c r="A762" s="10" t="s">
        <v>109</v>
      </c>
      <c r="B762" s="64" t="s">
        <v>6914</v>
      </c>
      <c r="C762" s="65"/>
      <c r="D762" s="6"/>
      <c r="E762" s="6"/>
      <c r="F762" s="6"/>
      <c r="G762" s="6"/>
      <c r="H762" s="6"/>
    </row>
    <row r="763" spans="1:8" ht="18.75" customHeight="1">
      <c r="A763" s="10" t="s">
        <v>110</v>
      </c>
      <c r="B763" s="64" t="s">
        <v>6915</v>
      </c>
      <c r="C763" s="65"/>
      <c r="D763" s="6"/>
      <c r="E763" s="6"/>
      <c r="F763" s="6"/>
      <c r="G763" s="6"/>
      <c r="H763" s="6"/>
    </row>
    <row r="764" spans="1:8" ht="18.75" customHeight="1">
      <c r="A764" s="10"/>
      <c r="B764" s="62"/>
      <c r="C764" s="63"/>
      <c r="D764" s="6"/>
      <c r="E764" s="6"/>
      <c r="F764" s="6"/>
      <c r="G764" s="6"/>
      <c r="H764" s="6"/>
    </row>
    <row r="765" spans="1:8" ht="18.75" customHeight="1" thickBot="1">
      <c r="A765" s="10"/>
      <c r="B765" s="66"/>
      <c r="C765" s="67"/>
      <c r="D765" s="6"/>
      <c r="E765" s="6"/>
      <c r="F765" s="6"/>
      <c r="G765" s="6"/>
      <c r="H765" s="6"/>
    </row>
    <row r="766" spans="1:8" ht="18.75" customHeight="1" thickBot="1">
      <c r="A766" s="11" t="s">
        <v>111</v>
      </c>
      <c r="B766" s="25"/>
      <c r="C766" s="7"/>
      <c r="D766" s="6"/>
      <c r="E766" s="6"/>
      <c r="F766" s="6"/>
      <c r="G766" s="6"/>
      <c r="H766" s="6"/>
    </row>
    <row r="767" spans="1:8" ht="18.75" customHeight="1">
      <c r="A767" s="10" t="s">
        <v>112</v>
      </c>
      <c r="B767" s="34" t="str">
        <f>_xlfn.LET(_xlpm.inp,$B$766,_xlpm.nInp,_xlfn.LET(_xlpm.raw,UPPER(TRIM($B$766)),_xlpm.clean,SUBSTITUTE(SUBSTITUTE(SUBSTITUTE(SUBSTITUTE(SUBSTITUTE(_xlpm.raw,"，",","),"、",","),"；",","),"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67" s="19"/>
      <c r="D767" s="6"/>
      <c r="E767" s="6"/>
      <c r="F767" s="6"/>
      <c r="G767" s="6"/>
      <c r="H767" s="6"/>
    </row>
    <row r="768" spans="1:8" ht="18.75" customHeight="1">
      <c r="A768" s="10" t="s">
        <v>113</v>
      </c>
      <c r="B768" s="35" t="str">
        <f>_xlfn.LET(_xlpm.inp,$B$766,_xlpm.nStd,_xlfn.LET(_xlpm.raw,UPPER(TRIM($G$758)),_xlpm.clean,SUBSTITUTE(SUBSTITUTE(SUBSTITUTE(SUBSTITUTE(SUBSTITUTE(_xlpm.raw,"，",","),"、",","),"；",","),"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68" s="18"/>
      <c r="D768" s="6"/>
      <c r="E768" s="6"/>
      <c r="F768" s="6"/>
      <c r="G768" s="6"/>
      <c r="H768" s="6"/>
    </row>
    <row r="769" spans="1:8" ht="18.75" customHeight="1">
      <c r="A769" s="37" t="s">
        <v>114</v>
      </c>
      <c r="B769" s="52" t="str">
        <f>_xlfn.LET(_xlpm.inp,$B$766,_xlpm.p,$H$758,IF(OR(LEN(TRIM(_xlpm.inp))=0,LEN(TRIM(_xlpm.p))=0,_xlpm.p=0),"",_xlpm.p))</f>
        <v/>
      </c>
      <c r="C769" s="53"/>
      <c r="D769" s="6"/>
      <c r="E769" s="6"/>
      <c r="F769" s="6"/>
      <c r="G769" s="6"/>
      <c r="H769" s="6"/>
    </row>
    <row r="770" spans="1:8" ht="18.75" customHeight="1" thickBot="1">
      <c r="A770" s="12"/>
      <c r="B770" s="54"/>
      <c r="C770" s="55"/>
      <c r="D770" s="6"/>
      <c r="E770" s="6"/>
      <c r="F770" s="6"/>
      <c r="G770" s="6"/>
      <c r="H770" s="6"/>
    </row>
    <row r="771" spans="1:8" ht="58.5" customHeight="1" thickTop="1" thickBot="1">
      <c r="A771" s="8" t="s">
        <v>6281</v>
      </c>
      <c r="B771" s="56" t="s">
        <v>6916</v>
      </c>
      <c r="C771" s="73"/>
      <c r="D771" s="6"/>
      <c r="E771" s="6"/>
      <c r="F771" s="6">
        <v>960</v>
      </c>
      <c r="G771" s="6" t="s">
        <v>27</v>
      </c>
      <c r="H771" s="6" t="s">
        <v>8101</v>
      </c>
    </row>
    <row r="772" spans="1:8" ht="18.75" customHeight="1">
      <c r="A772" s="9"/>
      <c r="B772" s="74"/>
      <c r="C772" s="75"/>
      <c r="D772" s="6"/>
      <c r="E772" s="6"/>
      <c r="F772" s="6"/>
      <c r="G772" s="6"/>
      <c r="H772" s="6"/>
    </row>
    <row r="773" spans="1:8" ht="18.75" customHeight="1">
      <c r="A773" s="10" t="s">
        <v>107</v>
      </c>
      <c r="B773" s="64" t="s">
        <v>6917</v>
      </c>
      <c r="C773" s="65"/>
      <c r="D773" s="6"/>
      <c r="E773" s="6"/>
      <c r="F773" s="6"/>
      <c r="G773" s="6"/>
      <c r="H773" s="6"/>
    </row>
    <row r="774" spans="1:8" ht="18.75" customHeight="1">
      <c r="A774" s="10" t="s">
        <v>108</v>
      </c>
      <c r="B774" s="64" t="s">
        <v>6918</v>
      </c>
      <c r="C774" s="65"/>
      <c r="D774" s="6"/>
      <c r="E774" s="6"/>
      <c r="F774" s="6"/>
      <c r="G774" s="6"/>
      <c r="H774" s="6"/>
    </row>
    <row r="775" spans="1:8" ht="18.75" customHeight="1">
      <c r="A775" s="10" t="s">
        <v>109</v>
      </c>
      <c r="B775" s="64" t="s">
        <v>6919</v>
      </c>
      <c r="C775" s="65"/>
      <c r="D775" s="6"/>
      <c r="E775" s="6"/>
      <c r="F775" s="6"/>
      <c r="G775" s="6"/>
      <c r="H775" s="6"/>
    </row>
    <row r="776" spans="1:8" ht="18.75" customHeight="1">
      <c r="A776" s="10" t="s">
        <v>110</v>
      </c>
      <c r="B776" s="64" t="s">
        <v>6920</v>
      </c>
      <c r="C776" s="65"/>
      <c r="D776" s="6"/>
      <c r="E776" s="6"/>
      <c r="F776" s="6"/>
      <c r="G776" s="6"/>
      <c r="H776" s="6"/>
    </row>
    <row r="777" spans="1:8" ht="18.75" customHeight="1">
      <c r="A777" s="10"/>
      <c r="B777" s="62"/>
      <c r="C777" s="63"/>
      <c r="D777" s="6"/>
      <c r="E777" s="6"/>
      <c r="F777" s="6"/>
      <c r="G777" s="6"/>
      <c r="H777" s="6"/>
    </row>
    <row r="778" spans="1:8" ht="18.75" customHeight="1" thickBot="1">
      <c r="A778" s="10"/>
      <c r="B778" s="66"/>
      <c r="C778" s="67"/>
      <c r="D778" s="6"/>
      <c r="E778" s="6"/>
      <c r="F778" s="6"/>
      <c r="G778" s="6"/>
      <c r="H778" s="6"/>
    </row>
    <row r="779" spans="1:8" ht="18.75" customHeight="1" thickBot="1">
      <c r="A779" s="11" t="s">
        <v>111</v>
      </c>
      <c r="B779" s="25"/>
      <c r="C779" s="7"/>
      <c r="D779" s="6"/>
      <c r="E779" s="6"/>
      <c r="F779" s="6"/>
      <c r="G779" s="6"/>
      <c r="H779" s="6"/>
    </row>
    <row r="780" spans="1:8" ht="18.75" customHeight="1">
      <c r="A780" s="10" t="s">
        <v>112</v>
      </c>
      <c r="B780" s="34" t="str">
        <f>_xlfn.LET(_xlpm.inp,$B$779,_xlpm.nInp,_xlfn.LET(_xlpm.raw,UPPER(TRIM($B$779)),_xlpm.clean,SUBSTITUTE(SUBSTITUTE(SUBSTITUTE(SUBSTITUTE(SUBSTITUTE(_xlpm.raw,"，",","),"、",","),"；",","),"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0" s="19"/>
      <c r="D780" s="6"/>
      <c r="E780" s="6"/>
      <c r="F780" s="6"/>
      <c r="G780" s="6"/>
      <c r="H780" s="6"/>
    </row>
    <row r="781" spans="1:8" ht="18.75" customHeight="1">
      <c r="A781" s="10" t="s">
        <v>113</v>
      </c>
      <c r="B781" s="35" t="str">
        <f>_xlfn.LET(_xlpm.inp,$B$779,_xlpm.nStd,_xlfn.LET(_xlpm.raw,UPPER(TRIM($G$771)),_xlpm.clean,SUBSTITUTE(SUBSTITUTE(SUBSTITUTE(SUBSTITUTE(SUBSTITUTE(_xlpm.raw,"，",","),"、",","),"；",","),"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81" s="18"/>
      <c r="D781" s="6"/>
      <c r="E781" s="6"/>
      <c r="F781" s="6"/>
      <c r="G781" s="6"/>
      <c r="H781" s="6"/>
    </row>
    <row r="782" spans="1:8" ht="18.75" customHeight="1">
      <c r="A782" s="37" t="s">
        <v>114</v>
      </c>
      <c r="B782" s="52" t="str">
        <f>_xlfn.LET(_xlpm.inp,$B$779,_xlpm.p,$H$771,IF(OR(LEN(TRIM(_xlpm.inp))=0,LEN(TRIM(_xlpm.p))=0,_xlpm.p=0),"",_xlpm.p))</f>
        <v/>
      </c>
      <c r="C782" s="53"/>
      <c r="D782" s="6"/>
      <c r="E782" s="6"/>
      <c r="F782" s="6"/>
      <c r="G782" s="6"/>
      <c r="H782" s="6"/>
    </row>
    <row r="783" spans="1:8" ht="18.75" customHeight="1" thickBot="1">
      <c r="A783" s="12"/>
      <c r="B783" s="54"/>
      <c r="C783" s="55"/>
      <c r="D783" s="6"/>
      <c r="E783" s="6"/>
      <c r="F783" s="6"/>
      <c r="G783" s="6"/>
      <c r="H783" s="6"/>
    </row>
    <row r="784" spans="1:8" ht="58.5" customHeight="1" thickTop="1" thickBot="1">
      <c r="A784" s="8" t="s">
        <v>6282</v>
      </c>
      <c r="B784" s="56" t="s">
        <v>7322</v>
      </c>
      <c r="C784" s="73"/>
      <c r="D784" s="6"/>
      <c r="E784" s="6">
        <v>961</v>
      </c>
      <c r="F784" s="6" t="s">
        <v>18</v>
      </c>
      <c r="G784" s="6" t="s">
        <v>7323</v>
      </c>
      <c r="H784" s="6"/>
    </row>
    <row r="785" spans="1:8" ht="18.75" customHeight="1">
      <c r="A785" s="9"/>
      <c r="B785" s="74"/>
      <c r="C785" s="75"/>
      <c r="D785" s="6"/>
      <c r="E785" s="6"/>
      <c r="F785" s="6"/>
      <c r="G785" s="6"/>
      <c r="H785" s="6"/>
    </row>
    <row r="786" spans="1:8" ht="18.75" customHeight="1">
      <c r="A786" s="10" t="s">
        <v>107</v>
      </c>
      <c r="B786" s="64" t="s">
        <v>7324</v>
      </c>
      <c r="C786" s="65"/>
      <c r="D786" s="6"/>
      <c r="E786" s="6"/>
      <c r="F786" s="6"/>
      <c r="G786" s="6"/>
      <c r="H786" s="6"/>
    </row>
    <row r="787" spans="1:8" ht="18.75" customHeight="1">
      <c r="A787" s="10" t="s">
        <v>108</v>
      </c>
      <c r="B787" s="64" t="s">
        <v>7325</v>
      </c>
      <c r="C787" s="65"/>
      <c r="D787" s="6"/>
      <c r="E787" s="6"/>
      <c r="F787" s="6"/>
      <c r="G787" s="6"/>
      <c r="H787" s="6"/>
    </row>
    <row r="788" spans="1:8" ht="18.75" customHeight="1">
      <c r="A788" s="10" t="s">
        <v>109</v>
      </c>
      <c r="B788" s="64" t="s">
        <v>7326</v>
      </c>
      <c r="C788" s="65"/>
      <c r="D788" s="6"/>
      <c r="E788" s="6"/>
      <c r="F788" s="6"/>
      <c r="G788" s="6"/>
      <c r="H788" s="6"/>
    </row>
    <row r="789" spans="1:8" ht="18.75" customHeight="1">
      <c r="A789" s="10" t="s">
        <v>110</v>
      </c>
      <c r="B789" s="64" t="s">
        <v>7327</v>
      </c>
      <c r="C789" s="65"/>
      <c r="D789" s="6"/>
      <c r="E789" s="6"/>
      <c r="F789" s="6"/>
      <c r="G789" s="6"/>
      <c r="H789" s="6"/>
    </row>
    <row r="790" spans="1:8" ht="18.75" customHeight="1">
      <c r="A790" s="10" t="s">
        <v>128</v>
      </c>
      <c r="B790" s="62"/>
      <c r="C790" s="63"/>
      <c r="D790" s="6"/>
      <c r="E790" s="6"/>
      <c r="F790" s="6"/>
      <c r="G790" s="6"/>
      <c r="H790" s="6"/>
    </row>
    <row r="791" spans="1:8" ht="18.75" customHeight="1" thickBot="1">
      <c r="A791" s="10" t="s">
        <v>5228</v>
      </c>
      <c r="B791" s="66"/>
      <c r="C791" s="67"/>
      <c r="D791" s="6"/>
      <c r="E791" s="6"/>
      <c r="F791" s="6"/>
      <c r="G791" s="6"/>
      <c r="H791" s="6"/>
    </row>
    <row r="792" spans="1:8" ht="18.75" customHeight="1" thickBot="1">
      <c r="A792" s="11" t="s">
        <v>111</v>
      </c>
      <c r="B792" s="25"/>
      <c r="C792" s="7"/>
      <c r="D792" s="6"/>
      <c r="E792" s="6"/>
      <c r="F792" s="6"/>
      <c r="G792" s="6"/>
      <c r="H792" s="6"/>
    </row>
    <row r="793" spans="1:8" ht="18.75" customHeight="1">
      <c r="A793" s="10" t="s">
        <v>112</v>
      </c>
      <c r="B793" s="34" t="str">
        <f>_xlfn.LET(_xlpm.inp,$B$792,_xlpm.nInp,_xlfn.LET(_xlpm.raw,UPPER(TRIM($B$792)),_xlpm.clean,SUBSTITUTE(SUBSTITUTE(SUBSTITUTE(SUBSTITUTE(SUBSTITUTE(_xlpm.raw,"，",","),"、",","),"；",","),"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93" s="19"/>
      <c r="D793" s="6"/>
      <c r="E793" s="6"/>
      <c r="F793" s="6"/>
      <c r="G793" s="6"/>
      <c r="H793" s="6"/>
    </row>
    <row r="794" spans="1:8" ht="18.75" customHeight="1">
      <c r="A794" s="10" t="s">
        <v>113</v>
      </c>
      <c r="B794" s="35" t="str">
        <f>_xlfn.LET(_xlpm.inp,$B$792,_xlpm.nStd,_xlfn.LET(_xlpm.raw,UPPER(TRIM($G$784)),_xlpm.clean,SUBSTITUTE(SUBSTITUTE(SUBSTITUTE(SUBSTITUTE(SUBSTITUTE(_xlpm.raw,"，",","),"、",","),"；",","),"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4" s="18"/>
      <c r="D794" s="6"/>
      <c r="E794" s="6"/>
      <c r="F794" s="6"/>
      <c r="G794" s="6"/>
      <c r="H794" s="6"/>
    </row>
    <row r="795" spans="1:8" ht="18.75" customHeight="1">
      <c r="A795" s="37" t="s">
        <v>114</v>
      </c>
      <c r="B795" s="52" t="str">
        <f>_xlfn.LET(_xlpm.inp,$B$792,_xlpm.p,$H$784,IF(OR(LEN(TRIM(_xlpm.inp))=0,LEN(TRIM(_xlpm.p))=0,_xlpm.p=0),"",_xlpm.p))</f>
        <v/>
      </c>
      <c r="C795" s="53"/>
      <c r="D795" s="6"/>
      <c r="E795" s="6"/>
      <c r="F795" s="6"/>
      <c r="G795" s="6"/>
      <c r="H795" s="6"/>
    </row>
    <row r="796" spans="1:8" ht="18.75" customHeight="1" thickBot="1">
      <c r="A796" s="12"/>
      <c r="B796" s="54"/>
      <c r="C796" s="55"/>
      <c r="D796" s="6"/>
      <c r="E796" s="6"/>
      <c r="F796" s="6"/>
      <c r="G796" s="6"/>
      <c r="H796" s="6"/>
    </row>
    <row r="797" spans="1:8" ht="58.5" customHeight="1" thickTop="1" thickBot="1">
      <c r="A797" s="8" t="s">
        <v>6283</v>
      </c>
      <c r="B797" s="56" t="s">
        <v>7328</v>
      </c>
      <c r="C797" s="73"/>
      <c r="D797" s="6"/>
      <c r="E797" s="6">
        <v>962</v>
      </c>
      <c r="F797" s="6" t="s">
        <v>28</v>
      </c>
      <c r="G797" s="6" t="s">
        <v>7329</v>
      </c>
      <c r="H797" s="6"/>
    </row>
    <row r="798" spans="1:8" ht="18.75" customHeight="1">
      <c r="A798" s="9"/>
      <c r="B798" s="74"/>
      <c r="C798" s="75"/>
      <c r="D798" s="6"/>
      <c r="E798" s="6"/>
      <c r="F798" s="6"/>
      <c r="G798" s="6"/>
      <c r="H798" s="6"/>
    </row>
    <row r="799" spans="1:8" ht="18.75" customHeight="1">
      <c r="A799" s="10" t="s">
        <v>107</v>
      </c>
      <c r="B799" s="64" t="s">
        <v>7330</v>
      </c>
      <c r="C799" s="65"/>
      <c r="D799" s="6"/>
      <c r="E799" s="6"/>
      <c r="F799" s="6"/>
      <c r="G799" s="6"/>
      <c r="H799" s="6"/>
    </row>
    <row r="800" spans="1:8" ht="18.75" customHeight="1">
      <c r="A800" s="10" t="s">
        <v>108</v>
      </c>
      <c r="B800" s="64" t="s">
        <v>7331</v>
      </c>
      <c r="C800" s="65"/>
      <c r="D800" s="6"/>
      <c r="E800" s="6"/>
      <c r="F800" s="6"/>
      <c r="G800" s="6"/>
      <c r="H800" s="6"/>
    </row>
    <row r="801" spans="1:8" ht="18.75" customHeight="1">
      <c r="A801" s="10" t="s">
        <v>109</v>
      </c>
      <c r="B801" s="64" t="s">
        <v>7332</v>
      </c>
      <c r="C801" s="65"/>
      <c r="D801" s="6"/>
      <c r="E801" s="6"/>
      <c r="F801" s="6"/>
      <c r="G801" s="6"/>
      <c r="H801" s="6"/>
    </row>
    <row r="802" spans="1:8" ht="18.75" customHeight="1">
      <c r="A802" s="10" t="s">
        <v>110</v>
      </c>
      <c r="B802" s="64" t="s">
        <v>7333</v>
      </c>
      <c r="C802" s="65"/>
      <c r="D802" s="6"/>
      <c r="E802" s="6"/>
      <c r="F802" s="6"/>
      <c r="G802" s="6"/>
      <c r="H802" s="6"/>
    </row>
    <row r="803" spans="1:8" ht="18.75" customHeight="1">
      <c r="A803" s="10" t="s">
        <v>128</v>
      </c>
      <c r="B803" s="62"/>
      <c r="C803" s="63"/>
      <c r="D803" s="6"/>
      <c r="E803" s="6"/>
      <c r="F803" s="6"/>
      <c r="G803" s="6"/>
      <c r="H803" s="6"/>
    </row>
    <row r="804" spans="1:8" ht="18.75" customHeight="1" thickBot="1">
      <c r="A804" s="10" t="s">
        <v>5228</v>
      </c>
      <c r="B804" s="66"/>
      <c r="C804" s="67"/>
      <c r="D804" s="6"/>
      <c r="E804" s="6"/>
      <c r="F804" s="6"/>
      <c r="G804" s="6"/>
      <c r="H804" s="6"/>
    </row>
    <row r="805" spans="1:8" ht="18.75" customHeight="1" thickBot="1">
      <c r="A805" s="11" t="s">
        <v>111</v>
      </c>
      <c r="B805" s="25"/>
      <c r="C805" s="7"/>
      <c r="D805" s="6"/>
      <c r="E805" s="6"/>
      <c r="F805" s="6"/>
      <c r="G805" s="6"/>
      <c r="H805" s="6"/>
    </row>
    <row r="806" spans="1:8" ht="18.75" customHeight="1">
      <c r="A806" s="10" t="s">
        <v>112</v>
      </c>
      <c r="B806" s="34" t="str">
        <f>_xlfn.LET(_xlpm.inp,$B$805,_xlpm.nInp,_xlfn.LET(_xlpm.raw,UPPER(TRIM($B$805)),_xlpm.clean,SUBSTITUTE(SUBSTITUTE(SUBSTITUTE(SUBSTITUTE(SUBSTITUTE(_xlpm.raw,"，",","),"、",","),"；",","),"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06" s="19"/>
      <c r="D806" s="6"/>
      <c r="E806" s="6"/>
      <c r="F806" s="6"/>
      <c r="G806" s="6"/>
      <c r="H806" s="6"/>
    </row>
    <row r="807" spans="1:8" ht="18.75" customHeight="1">
      <c r="A807" s="10" t="s">
        <v>113</v>
      </c>
      <c r="B807" s="35" t="str">
        <f>_xlfn.LET(_xlpm.inp,$B$805,_xlpm.nStd,_xlfn.LET(_xlpm.raw,UPPER(TRIM($G$797)),_xlpm.clean,SUBSTITUTE(SUBSTITUTE(SUBSTITUTE(SUBSTITUTE(SUBSTITUTE(_xlpm.raw,"，",","),"、",","),"；",","),"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07" s="18"/>
      <c r="D807" s="6"/>
      <c r="E807" s="6"/>
      <c r="F807" s="6"/>
      <c r="G807" s="6"/>
      <c r="H807" s="6"/>
    </row>
    <row r="808" spans="1:8" ht="18.75" customHeight="1">
      <c r="A808" s="37" t="s">
        <v>114</v>
      </c>
      <c r="B808" s="52" t="str">
        <f>_xlfn.LET(_xlpm.inp,$B$805,_xlpm.p,$H$797,IF(OR(LEN(TRIM(_xlpm.inp))=0,LEN(TRIM(_xlpm.p))=0,_xlpm.p=0),"",_xlpm.p))</f>
        <v/>
      </c>
      <c r="C808" s="53"/>
      <c r="D808" s="6"/>
      <c r="E808" s="6"/>
      <c r="F808" s="6"/>
      <c r="G808" s="6"/>
      <c r="H808" s="6"/>
    </row>
    <row r="809" spans="1:8" ht="18.75" customHeight="1" thickBot="1">
      <c r="A809" s="12"/>
      <c r="B809" s="54"/>
      <c r="C809" s="55"/>
      <c r="D809" s="6"/>
      <c r="E809" s="6"/>
      <c r="F809" s="6"/>
      <c r="G809" s="6"/>
      <c r="H809" s="6"/>
    </row>
    <row r="810" spans="1:8" ht="58.5" customHeight="1" thickTop="1" thickBot="1">
      <c r="A810" s="8" t="s">
        <v>6284</v>
      </c>
      <c r="B810" s="56" t="s">
        <v>7334</v>
      </c>
      <c r="C810" s="73"/>
      <c r="D810" s="6"/>
      <c r="E810" s="6">
        <v>963</v>
      </c>
      <c r="F810" s="6" t="s">
        <v>18</v>
      </c>
      <c r="G810" s="6" t="s">
        <v>7335</v>
      </c>
      <c r="H810" s="6"/>
    </row>
    <row r="811" spans="1:8" ht="18.75" customHeight="1">
      <c r="A811" s="9"/>
      <c r="B811" s="74"/>
      <c r="C811" s="75"/>
      <c r="D811" s="6"/>
      <c r="E811" s="6"/>
      <c r="F811" s="6"/>
      <c r="G811" s="6"/>
      <c r="H811" s="6"/>
    </row>
    <row r="812" spans="1:8" ht="18.75" customHeight="1">
      <c r="A812" s="10" t="s">
        <v>107</v>
      </c>
      <c r="B812" s="64" t="s">
        <v>7336</v>
      </c>
      <c r="C812" s="65"/>
      <c r="D812" s="6"/>
      <c r="E812" s="6"/>
      <c r="F812" s="6"/>
      <c r="G812" s="6"/>
      <c r="H812" s="6"/>
    </row>
    <row r="813" spans="1:8" ht="18.75" customHeight="1">
      <c r="A813" s="10" t="s">
        <v>108</v>
      </c>
      <c r="B813" s="64" t="s">
        <v>7337</v>
      </c>
      <c r="C813" s="65"/>
      <c r="D813" s="6"/>
      <c r="E813" s="6"/>
      <c r="F813" s="6"/>
      <c r="G813" s="6"/>
      <c r="H813" s="6"/>
    </row>
    <row r="814" spans="1:8" ht="18.75" customHeight="1">
      <c r="A814" s="10" t="s">
        <v>109</v>
      </c>
      <c r="B814" s="64" t="s">
        <v>7338</v>
      </c>
      <c r="C814" s="65"/>
      <c r="D814" s="6"/>
      <c r="E814" s="6"/>
      <c r="F814" s="6"/>
      <c r="G814" s="6"/>
      <c r="H814" s="6"/>
    </row>
    <row r="815" spans="1:8" ht="18.75" customHeight="1">
      <c r="A815" s="10" t="s">
        <v>110</v>
      </c>
      <c r="B815" s="64" t="s">
        <v>7339</v>
      </c>
      <c r="C815" s="65"/>
      <c r="D815" s="6"/>
      <c r="E815" s="6"/>
      <c r="F815" s="6"/>
      <c r="G815" s="6"/>
      <c r="H815" s="6"/>
    </row>
    <row r="816" spans="1:8" ht="18.75" customHeight="1">
      <c r="A816" s="10" t="s">
        <v>128</v>
      </c>
      <c r="B816" s="62"/>
      <c r="C816" s="63"/>
      <c r="D816" s="6"/>
      <c r="E816" s="6"/>
      <c r="F816" s="6"/>
      <c r="G816" s="6"/>
      <c r="H816" s="6"/>
    </row>
    <row r="817" spans="1:8" ht="18.75" customHeight="1" thickBot="1">
      <c r="A817" s="10" t="s">
        <v>5228</v>
      </c>
      <c r="B817" s="66"/>
      <c r="C817" s="67"/>
      <c r="D817" s="6"/>
      <c r="E817" s="6"/>
      <c r="F817" s="6"/>
      <c r="G817" s="6"/>
      <c r="H817" s="6"/>
    </row>
    <row r="818" spans="1:8" ht="18.75" customHeight="1" thickBot="1">
      <c r="A818" s="11" t="s">
        <v>111</v>
      </c>
      <c r="B818" s="25"/>
      <c r="C818" s="7"/>
      <c r="D818" s="6"/>
      <c r="E818" s="6"/>
      <c r="F818" s="6"/>
      <c r="G818" s="6"/>
      <c r="H818" s="6"/>
    </row>
    <row r="819" spans="1:8" ht="18.75" customHeight="1">
      <c r="A819" s="10" t="s">
        <v>112</v>
      </c>
      <c r="B819" s="34" t="str">
        <f>_xlfn.LET(_xlpm.inp,$B$818,_xlpm.nInp,_xlfn.LET(_xlpm.raw,UPPER(TRIM($B$818)),_xlpm.clean,SUBSTITUTE(SUBSTITUTE(SUBSTITUTE(SUBSTITUTE(SUBSTITUTE(_xlpm.raw,"，",","),"、",","),"；",","),"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19" s="19"/>
      <c r="D819" s="6"/>
      <c r="E819" s="6"/>
      <c r="F819" s="6"/>
      <c r="G819" s="6"/>
      <c r="H819" s="6"/>
    </row>
    <row r="820" spans="1:8" ht="18.75" customHeight="1">
      <c r="A820" s="10" t="s">
        <v>113</v>
      </c>
      <c r="B820" s="35" t="str">
        <f>_xlfn.LET(_xlpm.inp,$B$818,_xlpm.nStd,_xlfn.LET(_xlpm.raw,UPPER(TRIM($G$810)),_xlpm.clean,SUBSTITUTE(SUBSTITUTE(SUBSTITUTE(SUBSTITUTE(SUBSTITUTE(_xlpm.raw,"，",","),"、",","),"；",","),"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20" s="18"/>
      <c r="D820" s="6"/>
      <c r="E820" s="6"/>
      <c r="F820" s="6"/>
      <c r="G820" s="6"/>
      <c r="H820" s="6"/>
    </row>
    <row r="821" spans="1:8" ht="18.75" customHeight="1">
      <c r="A821" s="37" t="s">
        <v>114</v>
      </c>
      <c r="B821" s="52" t="str">
        <f>_xlfn.LET(_xlpm.inp,$B$818,_xlpm.p,$H$810,IF(OR(LEN(TRIM(_xlpm.inp))=0,LEN(TRIM(_xlpm.p))=0,_xlpm.p=0),"",_xlpm.p))</f>
        <v/>
      </c>
      <c r="C821" s="53"/>
      <c r="D821" s="6"/>
      <c r="E821" s="6"/>
      <c r="F821" s="6"/>
      <c r="G821" s="6"/>
      <c r="H821" s="6"/>
    </row>
    <row r="822" spans="1:8" ht="18.75" customHeight="1" thickBot="1">
      <c r="A822" s="12"/>
      <c r="B822" s="54"/>
      <c r="C822" s="55"/>
      <c r="D822" s="6"/>
      <c r="E822" s="6"/>
      <c r="F822" s="6"/>
      <c r="G822" s="6"/>
      <c r="H822" s="6"/>
    </row>
    <row r="823" spans="1:8" ht="58.5" customHeight="1" thickTop="1" thickBot="1">
      <c r="A823" s="8" t="s">
        <v>6285</v>
      </c>
      <c r="B823" s="56" t="s">
        <v>7340</v>
      </c>
      <c r="C823" s="73"/>
      <c r="D823" s="6"/>
      <c r="E823" s="6">
        <v>964</v>
      </c>
      <c r="F823" s="6" t="s">
        <v>26</v>
      </c>
      <c r="G823" s="6"/>
      <c r="H823" s="6"/>
    </row>
    <row r="824" spans="1:8" ht="18.75" customHeight="1">
      <c r="A824" s="9"/>
      <c r="B824" s="74"/>
      <c r="C824" s="75"/>
      <c r="D824" s="6"/>
      <c r="E824" s="6"/>
      <c r="F824" s="6"/>
      <c r="G824" s="6"/>
      <c r="H824" s="6"/>
    </row>
    <row r="825" spans="1:8" ht="18.75" customHeight="1">
      <c r="A825" s="10" t="s">
        <v>107</v>
      </c>
      <c r="B825" s="64" t="s">
        <v>7341</v>
      </c>
      <c r="C825" s="65"/>
      <c r="D825" s="6"/>
      <c r="E825" s="6"/>
      <c r="F825" s="6"/>
      <c r="G825" s="6"/>
      <c r="H825" s="6"/>
    </row>
    <row r="826" spans="1:8" ht="18.75" customHeight="1">
      <c r="A826" s="10" t="s">
        <v>108</v>
      </c>
      <c r="B826" s="64" t="s">
        <v>7342</v>
      </c>
      <c r="C826" s="65"/>
      <c r="D826" s="6"/>
      <c r="E826" s="6"/>
      <c r="F826" s="6"/>
      <c r="G826" s="6"/>
      <c r="H826" s="6"/>
    </row>
    <row r="827" spans="1:8" ht="18.75" customHeight="1">
      <c r="A827" s="10" t="s">
        <v>109</v>
      </c>
      <c r="B827" s="64" t="s">
        <v>7343</v>
      </c>
      <c r="C827" s="65"/>
      <c r="D827" s="6"/>
      <c r="E827" s="6"/>
      <c r="F827" s="6"/>
      <c r="G827" s="6"/>
      <c r="H827" s="6"/>
    </row>
    <row r="828" spans="1:8" ht="18.75" customHeight="1">
      <c r="A828" s="10" t="s">
        <v>110</v>
      </c>
      <c r="B828" s="64" t="s">
        <v>7344</v>
      </c>
      <c r="C828" s="65"/>
      <c r="D828" s="6"/>
      <c r="E828" s="6"/>
      <c r="F828" s="6"/>
      <c r="G828" s="6"/>
      <c r="H828" s="6"/>
    </row>
    <row r="829" spans="1:8" ht="18.75" customHeight="1">
      <c r="A829" s="10" t="s">
        <v>128</v>
      </c>
      <c r="B829" s="62"/>
      <c r="C829" s="63"/>
      <c r="D829" s="6"/>
      <c r="E829" s="6"/>
      <c r="F829" s="6"/>
      <c r="G829" s="6"/>
      <c r="H829" s="6"/>
    </row>
    <row r="830" spans="1:8" ht="18.75" customHeight="1" thickBot="1">
      <c r="A830" s="10" t="s">
        <v>5228</v>
      </c>
      <c r="B830" s="66"/>
      <c r="C830" s="67"/>
      <c r="D830" s="6"/>
      <c r="E830" s="6"/>
      <c r="F830" s="6"/>
      <c r="G830" s="6"/>
      <c r="H830" s="6"/>
    </row>
    <row r="831" spans="1:8" ht="18.75" customHeight="1" thickBot="1">
      <c r="A831" s="11" t="s">
        <v>111</v>
      </c>
      <c r="B831" s="25"/>
      <c r="C831" s="7"/>
      <c r="D831" s="6"/>
      <c r="E831" s="6"/>
      <c r="F831" s="6"/>
      <c r="G831" s="6"/>
      <c r="H831" s="6"/>
    </row>
    <row r="832" spans="1:8" ht="18.75" customHeight="1">
      <c r="A832" s="10" t="s">
        <v>112</v>
      </c>
      <c r="B832" s="34" t="str">
        <f>_xlfn.LET(_xlpm.inp,$B$831,_xlpm.nInp,_xlfn.LET(_xlpm.raw,UPPER(TRIM($B$831)),_xlpm.clean,SUBSTITUTE(SUBSTITUTE(SUBSTITUTE(SUBSTITUTE(SUBSTITUTE(_xlpm.raw,"，",","),"、",","),"；",","),"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32" s="19"/>
      <c r="D832" s="6"/>
      <c r="E832" s="6"/>
      <c r="F832" s="6"/>
      <c r="G832" s="6"/>
      <c r="H832" s="6"/>
    </row>
    <row r="833" spans="1:8" ht="18.75" customHeight="1">
      <c r="A833" s="10" t="s">
        <v>113</v>
      </c>
      <c r="B833" s="35" t="str">
        <f>_xlfn.LET(_xlpm.inp,$B$831,_xlpm.nStd,_xlfn.LET(_xlpm.raw,UPPER(TRIM($G$823)),_xlpm.clean,SUBSTITUTE(SUBSTITUTE(SUBSTITUTE(SUBSTITUTE(SUBSTITUTE(_xlpm.raw,"，",","),"、",","),"；",","),"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33" s="18"/>
      <c r="D833" s="6"/>
      <c r="E833" s="6"/>
      <c r="F833" s="6"/>
      <c r="G833" s="6"/>
      <c r="H833" s="6"/>
    </row>
    <row r="834" spans="1:8" ht="18.75" customHeight="1">
      <c r="A834" s="37" t="s">
        <v>114</v>
      </c>
      <c r="B834" s="52" t="str">
        <f>_xlfn.LET(_xlpm.inp,$B$831,_xlpm.p,$H$823,IF(OR(LEN(TRIM(_xlpm.inp))=0,LEN(TRIM(_xlpm.p))=0,_xlpm.p=0),"",_xlpm.p))</f>
        <v/>
      </c>
      <c r="C834" s="53"/>
      <c r="D834" s="6"/>
      <c r="E834" s="6"/>
      <c r="F834" s="6"/>
      <c r="G834" s="6"/>
      <c r="H834" s="6"/>
    </row>
    <row r="835" spans="1:8" ht="18.75" customHeight="1" thickBot="1">
      <c r="A835" s="12"/>
      <c r="B835" s="54"/>
      <c r="C835" s="55"/>
      <c r="D835" s="6"/>
      <c r="E835" s="6"/>
      <c r="F835" s="6"/>
      <c r="G835" s="6"/>
      <c r="H835" s="6"/>
    </row>
    <row r="836" spans="1:8" ht="58.5" customHeight="1" thickTop="1" thickBot="1">
      <c r="A836" s="8" t="s">
        <v>6286</v>
      </c>
      <c r="B836" s="56" t="s">
        <v>7345</v>
      </c>
      <c r="C836" s="73"/>
      <c r="D836" s="6"/>
      <c r="E836" s="6">
        <v>965</v>
      </c>
      <c r="F836" s="6" t="s">
        <v>27</v>
      </c>
      <c r="G836" s="6" t="s">
        <v>7346</v>
      </c>
      <c r="H836" s="6"/>
    </row>
    <row r="837" spans="1:8" ht="18.75" customHeight="1">
      <c r="A837" s="9"/>
      <c r="B837" s="74"/>
      <c r="C837" s="75"/>
      <c r="D837" s="6"/>
      <c r="E837" s="6"/>
      <c r="F837" s="6"/>
      <c r="G837" s="6"/>
      <c r="H837" s="6"/>
    </row>
    <row r="838" spans="1:8" ht="18.75" customHeight="1">
      <c r="A838" s="10" t="s">
        <v>107</v>
      </c>
      <c r="B838" s="64" t="s">
        <v>7347</v>
      </c>
      <c r="C838" s="65"/>
      <c r="D838" s="6"/>
      <c r="E838" s="6"/>
      <c r="F838" s="6"/>
      <c r="G838" s="6"/>
      <c r="H838" s="6"/>
    </row>
    <row r="839" spans="1:8" ht="18.75" customHeight="1">
      <c r="A839" s="10" t="s">
        <v>108</v>
      </c>
      <c r="B839" s="64" t="s">
        <v>7348</v>
      </c>
      <c r="C839" s="65"/>
      <c r="D839" s="6"/>
      <c r="E839" s="6"/>
      <c r="F839" s="6"/>
      <c r="G839" s="6"/>
      <c r="H839" s="6"/>
    </row>
    <row r="840" spans="1:8" ht="18.75" customHeight="1">
      <c r="A840" s="10" t="s">
        <v>109</v>
      </c>
      <c r="B840" s="64" t="s">
        <v>7349</v>
      </c>
      <c r="C840" s="65"/>
      <c r="D840" s="6"/>
      <c r="E840" s="6"/>
      <c r="F840" s="6"/>
      <c r="G840" s="6"/>
      <c r="H840" s="6"/>
    </row>
    <row r="841" spans="1:8" ht="18.75" customHeight="1">
      <c r="A841" s="10" t="s">
        <v>110</v>
      </c>
      <c r="B841" s="64" t="s">
        <v>7350</v>
      </c>
      <c r="C841" s="65"/>
      <c r="D841" s="6"/>
      <c r="E841" s="6"/>
      <c r="F841" s="6"/>
      <c r="G841" s="6"/>
      <c r="H841" s="6"/>
    </row>
    <row r="842" spans="1:8" ht="18.75" customHeight="1">
      <c r="A842" s="10" t="s">
        <v>128</v>
      </c>
      <c r="B842" s="62"/>
      <c r="C842" s="63"/>
      <c r="D842" s="6"/>
      <c r="E842" s="6"/>
      <c r="F842" s="6"/>
      <c r="G842" s="6"/>
      <c r="H842" s="6"/>
    </row>
    <row r="843" spans="1:8" ht="18.75" customHeight="1" thickBot="1">
      <c r="A843" s="10" t="s">
        <v>5228</v>
      </c>
      <c r="B843" s="66"/>
      <c r="C843" s="67"/>
      <c r="D843" s="6"/>
      <c r="E843" s="6"/>
      <c r="F843" s="6"/>
      <c r="G843" s="6"/>
      <c r="H843" s="6"/>
    </row>
    <row r="844" spans="1:8" ht="18.75" customHeight="1" thickBot="1">
      <c r="A844" s="11" t="s">
        <v>111</v>
      </c>
      <c r="B844" s="25"/>
      <c r="C844" s="7"/>
      <c r="D844" s="6"/>
      <c r="E844" s="6"/>
      <c r="F844" s="6"/>
      <c r="G844" s="6"/>
      <c r="H844" s="6"/>
    </row>
    <row r="845" spans="1:8" ht="18.75" customHeight="1">
      <c r="A845" s="10" t="s">
        <v>112</v>
      </c>
      <c r="B845" s="34" t="str">
        <f>_xlfn.LET(_xlpm.inp,$B$844,_xlpm.nInp,_xlfn.LET(_xlpm.raw,UPPER(TRIM($B$844)),_xlpm.clean,SUBSTITUTE(SUBSTITUTE(SUBSTITUTE(SUBSTITUTE(SUBSTITUTE(_xlpm.raw,"，",","),"、",","),"；",","),"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45" s="19"/>
      <c r="D845" s="6"/>
      <c r="E845" s="6"/>
      <c r="F845" s="6"/>
      <c r="G845" s="6"/>
      <c r="H845" s="6"/>
    </row>
    <row r="846" spans="1:8" ht="18.75" customHeight="1">
      <c r="A846" s="10" t="s">
        <v>113</v>
      </c>
      <c r="B846" s="35" t="str">
        <f>_xlfn.LET(_xlpm.inp,$B$844,_xlpm.nStd,_xlfn.LET(_xlpm.raw,UPPER(TRIM($G$836)),_xlpm.clean,SUBSTITUTE(SUBSTITUTE(SUBSTITUTE(SUBSTITUTE(SUBSTITUTE(_xlpm.raw,"，",","),"、",","),"；",","),"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46" s="18"/>
      <c r="D846" s="6"/>
      <c r="E846" s="6"/>
      <c r="F846" s="6"/>
      <c r="G846" s="6"/>
      <c r="H846" s="6"/>
    </row>
    <row r="847" spans="1:8" ht="18.75" customHeight="1">
      <c r="A847" s="37" t="s">
        <v>114</v>
      </c>
      <c r="B847" s="52" t="str">
        <f>_xlfn.LET(_xlpm.inp,$B$844,_xlpm.p,$H$836,IF(OR(LEN(TRIM(_xlpm.inp))=0,LEN(TRIM(_xlpm.p))=0,_xlpm.p=0),"",_xlpm.p))</f>
        <v/>
      </c>
      <c r="C847" s="53"/>
      <c r="D847" s="6"/>
      <c r="E847" s="6"/>
      <c r="F847" s="6"/>
      <c r="G847" s="6"/>
      <c r="H847" s="6"/>
    </row>
    <row r="848" spans="1:8" ht="18.75" customHeight="1" thickBot="1">
      <c r="A848" s="12"/>
      <c r="B848" s="54"/>
      <c r="C848" s="55"/>
      <c r="D848" s="6"/>
      <c r="E848" s="6"/>
      <c r="F848" s="6"/>
      <c r="G848" s="6"/>
      <c r="H848" s="6"/>
    </row>
    <row r="849" spans="1:8" ht="58.5" customHeight="1" thickTop="1" thickBot="1">
      <c r="A849" s="8" t="s">
        <v>6287</v>
      </c>
      <c r="B849" s="56" t="s">
        <v>7351</v>
      </c>
      <c r="C849" s="73"/>
      <c r="D849" s="6"/>
      <c r="E849" s="6">
        <v>966</v>
      </c>
      <c r="F849" s="6" t="s">
        <v>28</v>
      </c>
      <c r="G849" s="6" t="s">
        <v>7352</v>
      </c>
      <c r="H849" s="6"/>
    </row>
    <row r="850" spans="1:8" ht="18.75" customHeight="1">
      <c r="A850" s="9"/>
      <c r="B850" s="74"/>
      <c r="C850" s="75"/>
      <c r="D850" s="6"/>
      <c r="E850" s="6"/>
      <c r="F850" s="6"/>
      <c r="G850" s="6"/>
      <c r="H850" s="6"/>
    </row>
    <row r="851" spans="1:8" ht="18.75" customHeight="1">
      <c r="A851" s="10" t="s">
        <v>107</v>
      </c>
      <c r="B851" s="64" t="s">
        <v>7353</v>
      </c>
      <c r="C851" s="65"/>
      <c r="D851" s="6"/>
      <c r="E851" s="6"/>
      <c r="F851" s="6"/>
      <c r="G851" s="6"/>
      <c r="H851" s="6"/>
    </row>
    <row r="852" spans="1:8" ht="18.75" customHeight="1">
      <c r="A852" s="10" t="s">
        <v>108</v>
      </c>
      <c r="B852" s="64" t="s">
        <v>7354</v>
      </c>
      <c r="C852" s="65"/>
      <c r="D852" s="6"/>
      <c r="E852" s="6"/>
      <c r="F852" s="6"/>
      <c r="G852" s="6"/>
      <c r="H852" s="6"/>
    </row>
    <row r="853" spans="1:8" ht="18.75" customHeight="1">
      <c r="A853" s="10" t="s">
        <v>109</v>
      </c>
      <c r="B853" s="64" t="s">
        <v>7355</v>
      </c>
      <c r="C853" s="65"/>
      <c r="D853" s="6"/>
      <c r="E853" s="6"/>
      <c r="F853" s="6"/>
      <c r="G853" s="6"/>
      <c r="H853" s="6"/>
    </row>
    <row r="854" spans="1:8" ht="18.75" customHeight="1">
      <c r="A854" s="10" t="s">
        <v>110</v>
      </c>
      <c r="B854" s="64" t="s">
        <v>7356</v>
      </c>
      <c r="C854" s="65"/>
      <c r="D854" s="6"/>
      <c r="E854" s="6"/>
      <c r="F854" s="6"/>
      <c r="G854" s="6"/>
      <c r="H854" s="6"/>
    </row>
    <row r="855" spans="1:8" ht="18.75" customHeight="1">
      <c r="A855" s="10" t="s">
        <v>128</v>
      </c>
      <c r="B855" s="62"/>
      <c r="C855" s="63"/>
      <c r="D855" s="6"/>
      <c r="E855" s="6"/>
      <c r="F855" s="6"/>
      <c r="G855" s="6"/>
      <c r="H855" s="6"/>
    </row>
    <row r="856" spans="1:8" ht="18.75" customHeight="1" thickBot="1">
      <c r="A856" s="10" t="s">
        <v>5228</v>
      </c>
      <c r="B856" s="66"/>
      <c r="C856" s="67"/>
      <c r="D856" s="6"/>
      <c r="E856" s="6"/>
      <c r="F856" s="6"/>
      <c r="G856" s="6"/>
      <c r="H856" s="6"/>
    </row>
    <row r="857" spans="1:8" ht="18.75" customHeight="1" thickBot="1">
      <c r="A857" s="11" t="s">
        <v>111</v>
      </c>
      <c r="B857" s="25"/>
      <c r="C857" s="7"/>
      <c r="D857" s="6"/>
      <c r="E857" s="6"/>
      <c r="F857" s="6"/>
      <c r="G857" s="6"/>
      <c r="H857" s="6"/>
    </row>
    <row r="858" spans="1:8" ht="18.75" customHeight="1">
      <c r="A858" s="10" t="s">
        <v>112</v>
      </c>
      <c r="B858" s="34" t="str">
        <f>_xlfn.LET(_xlpm.inp,$B$857,_xlpm.nInp,_xlfn.LET(_xlpm.raw,UPPER(TRIM($B$857)),_xlpm.clean,SUBSTITUTE(SUBSTITUTE(SUBSTITUTE(SUBSTITUTE(SUBSTITUTE(_xlpm.raw,"，",","),"、",","),"；",","),"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58" s="19"/>
      <c r="D858" s="6"/>
      <c r="E858" s="6"/>
      <c r="F858" s="6"/>
      <c r="G858" s="6"/>
      <c r="H858" s="6"/>
    </row>
    <row r="859" spans="1:8" ht="18.75" customHeight="1">
      <c r="A859" s="10" t="s">
        <v>113</v>
      </c>
      <c r="B859" s="35" t="str">
        <f>_xlfn.LET(_xlpm.inp,$B$857,_xlpm.nStd,_xlfn.LET(_xlpm.raw,UPPER(TRIM($G$849)),_xlpm.clean,SUBSTITUTE(SUBSTITUTE(SUBSTITUTE(SUBSTITUTE(SUBSTITUTE(_xlpm.raw,"，",","),"、",","),"；",","),"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59" s="18"/>
      <c r="D859" s="6"/>
      <c r="E859" s="6"/>
      <c r="F859" s="6"/>
      <c r="G859" s="6"/>
      <c r="H859" s="6"/>
    </row>
    <row r="860" spans="1:8" ht="18.75" customHeight="1">
      <c r="A860" s="37" t="s">
        <v>114</v>
      </c>
      <c r="B860" s="52" t="str">
        <f>_xlfn.LET(_xlpm.inp,$B$857,_xlpm.p,$H$849,IF(OR(LEN(TRIM(_xlpm.inp))=0,LEN(TRIM(_xlpm.p))=0,_xlpm.p=0),"",_xlpm.p))</f>
        <v/>
      </c>
      <c r="C860" s="53"/>
      <c r="D860" s="6"/>
      <c r="E860" s="6"/>
      <c r="F860" s="6"/>
      <c r="G860" s="6"/>
      <c r="H860" s="6"/>
    </row>
    <row r="861" spans="1:8" ht="18.75" customHeight="1" thickBot="1">
      <c r="A861" s="12"/>
      <c r="B861" s="54"/>
      <c r="C861" s="55"/>
      <c r="D861" s="6"/>
      <c r="E861" s="6"/>
      <c r="F861" s="6"/>
      <c r="G861" s="6"/>
      <c r="H861" s="6"/>
    </row>
    <row r="862" spans="1:8" ht="58.5" customHeight="1" thickTop="1" thickBot="1">
      <c r="A862" s="8" t="s">
        <v>6288</v>
      </c>
      <c r="B862" s="56" t="s">
        <v>7357</v>
      </c>
      <c r="C862" s="73"/>
      <c r="D862" s="6"/>
      <c r="E862" s="6">
        <v>967</v>
      </c>
      <c r="F862" s="6" t="s">
        <v>27</v>
      </c>
      <c r="G862" s="6" t="s">
        <v>7358</v>
      </c>
      <c r="H862" s="6"/>
    </row>
    <row r="863" spans="1:8" ht="18.75" customHeight="1">
      <c r="A863" s="9"/>
      <c r="B863" s="74"/>
      <c r="C863" s="75"/>
      <c r="D863" s="6"/>
      <c r="E863" s="6"/>
      <c r="F863" s="6"/>
      <c r="G863" s="6"/>
      <c r="H863" s="6"/>
    </row>
    <row r="864" spans="1:8" ht="18.75" customHeight="1">
      <c r="A864" s="10" t="s">
        <v>107</v>
      </c>
      <c r="B864" s="64" t="s">
        <v>7359</v>
      </c>
      <c r="C864" s="65"/>
      <c r="D864" s="6"/>
      <c r="E864" s="6"/>
      <c r="F864" s="6"/>
      <c r="G864" s="6"/>
      <c r="H864" s="6"/>
    </row>
    <row r="865" spans="1:8" ht="18.75" customHeight="1">
      <c r="A865" s="10" t="s">
        <v>108</v>
      </c>
      <c r="B865" s="64" t="s">
        <v>7360</v>
      </c>
      <c r="C865" s="65"/>
      <c r="D865" s="6"/>
      <c r="E865" s="6"/>
      <c r="F865" s="6"/>
      <c r="G865" s="6"/>
      <c r="H865" s="6"/>
    </row>
    <row r="866" spans="1:8" ht="18.75" customHeight="1">
      <c r="A866" s="10" t="s">
        <v>109</v>
      </c>
      <c r="B866" s="64" t="s">
        <v>7361</v>
      </c>
      <c r="C866" s="65"/>
      <c r="D866" s="6"/>
      <c r="E866" s="6"/>
      <c r="F866" s="6"/>
      <c r="G866" s="6"/>
      <c r="H866" s="6"/>
    </row>
    <row r="867" spans="1:8" ht="18.75" customHeight="1">
      <c r="A867" s="10" t="s">
        <v>110</v>
      </c>
      <c r="B867" s="64" t="s">
        <v>7362</v>
      </c>
      <c r="C867" s="65"/>
      <c r="D867" s="6"/>
      <c r="E867" s="6"/>
      <c r="F867" s="6"/>
      <c r="G867" s="6"/>
      <c r="H867" s="6"/>
    </row>
    <row r="868" spans="1:8" ht="18.75" customHeight="1">
      <c r="A868" s="10" t="s">
        <v>128</v>
      </c>
      <c r="B868" s="62"/>
      <c r="C868" s="63"/>
      <c r="D868" s="6"/>
      <c r="E868" s="6"/>
      <c r="F868" s="6"/>
      <c r="G868" s="6"/>
      <c r="H868" s="6"/>
    </row>
    <row r="869" spans="1:8" ht="18.75" customHeight="1" thickBot="1">
      <c r="A869" s="10" t="s">
        <v>5228</v>
      </c>
      <c r="B869" s="66"/>
      <c r="C869" s="67"/>
      <c r="D869" s="6"/>
      <c r="E869" s="6"/>
      <c r="F869" s="6"/>
      <c r="G869" s="6"/>
      <c r="H869" s="6"/>
    </row>
    <row r="870" spans="1:8" ht="18.75" customHeight="1" thickBot="1">
      <c r="A870" s="11" t="s">
        <v>111</v>
      </c>
      <c r="B870" s="25"/>
      <c r="C870" s="7"/>
      <c r="D870" s="6"/>
      <c r="E870" s="6"/>
      <c r="F870" s="6"/>
      <c r="G870" s="6"/>
      <c r="H870" s="6"/>
    </row>
    <row r="871" spans="1:8" ht="18.75" customHeight="1">
      <c r="A871" s="10" t="s">
        <v>112</v>
      </c>
      <c r="B871" s="34" t="str">
        <f>_xlfn.LET(_xlpm.inp,$B$870,_xlpm.nInp,_xlfn.LET(_xlpm.raw,UPPER(TRIM($B$870)),_xlpm.clean,SUBSTITUTE(SUBSTITUTE(SUBSTITUTE(SUBSTITUTE(SUBSTITUTE(_xlpm.raw,"，",","),"、",","),"；",","),"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71" s="19"/>
      <c r="D871" s="6"/>
      <c r="E871" s="6"/>
      <c r="F871" s="6"/>
      <c r="G871" s="6"/>
      <c r="H871" s="6"/>
    </row>
    <row r="872" spans="1:8" ht="18.75" customHeight="1">
      <c r="A872" s="10" t="s">
        <v>113</v>
      </c>
      <c r="B872" s="35" t="str">
        <f>_xlfn.LET(_xlpm.inp,$B$870,_xlpm.nStd,_xlfn.LET(_xlpm.raw,UPPER(TRIM($G$862)),_xlpm.clean,SUBSTITUTE(SUBSTITUTE(SUBSTITUTE(SUBSTITUTE(SUBSTITUTE(_xlpm.raw,"，",","),"、",","),"；",","),"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72" s="18"/>
      <c r="D872" s="6"/>
      <c r="E872" s="6"/>
      <c r="F872" s="6"/>
      <c r="G872" s="6"/>
      <c r="H872" s="6"/>
    </row>
    <row r="873" spans="1:8" ht="18.75" customHeight="1">
      <c r="A873" s="37" t="s">
        <v>114</v>
      </c>
      <c r="B873" s="52" t="str">
        <f>_xlfn.LET(_xlpm.inp,$B$870,_xlpm.p,$H$862,IF(OR(LEN(TRIM(_xlpm.inp))=0,LEN(TRIM(_xlpm.p))=0,_xlpm.p=0),"",_xlpm.p))</f>
        <v/>
      </c>
      <c r="C873" s="53"/>
      <c r="D873" s="6"/>
      <c r="E873" s="6"/>
      <c r="F873" s="6"/>
      <c r="G873" s="6"/>
      <c r="H873" s="6"/>
    </row>
    <row r="874" spans="1:8" ht="18.75" customHeight="1" thickBot="1">
      <c r="A874" s="12"/>
      <c r="B874" s="54"/>
      <c r="C874" s="55"/>
      <c r="D874" s="6"/>
      <c r="E874" s="6"/>
      <c r="F874" s="6"/>
      <c r="G874" s="6"/>
      <c r="H874" s="6"/>
    </row>
    <row r="875" spans="1:8" ht="58.5" customHeight="1" thickTop="1" thickBot="1">
      <c r="A875" s="8" t="s">
        <v>6289</v>
      </c>
      <c r="B875" s="56" t="s">
        <v>7363</v>
      </c>
      <c r="C875" s="73"/>
      <c r="D875" s="6"/>
      <c r="E875" s="6">
        <v>968</v>
      </c>
      <c r="F875" s="6" t="s">
        <v>26</v>
      </c>
      <c r="G875" s="6" t="s">
        <v>7364</v>
      </c>
      <c r="H875" s="6"/>
    </row>
    <row r="876" spans="1:8" ht="18.75" customHeight="1">
      <c r="A876" s="9"/>
      <c r="B876" s="74"/>
      <c r="C876" s="75"/>
      <c r="D876" s="6"/>
      <c r="E876" s="6"/>
      <c r="F876" s="6"/>
      <c r="G876" s="6"/>
      <c r="H876" s="6"/>
    </row>
    <row r="877" spans="1:8" ht="18.75" customHeight="1">
      <c r="A877" s="10" t="s">
        <v>107</v>
      </c>
      <c r="B877" s="64" t="s">
        <v>7365</v>
      </c>
      <c r="C877" s="65"/>
      <c r="D877" s="6"/>
      <c r="E877" s="6"/>
      <c r="F877" s="6"/>
      <c r="G877" s="6"/>
      <c r="H877" s="6"/>
    </row>
    <row r="878" spans="1:8" ht="18.75" customHeight="1">
      <c r="A878" s="10" t="s">
        <v>108</v>
      </c>
      <c r="B878" s="64" t="s">
        <v>7366</v>
      </c>
      <c r="C878" s="65"/>
      <c r="D878" s="6"/>
      <c r="E878" s="6"/>
      <c r="F878" s="6"/>
      <c r="G878" s="6"/>
      <c r="H878" s="6"/>
    </row>
    <row r="879" spans="1:8" ht="18.75" customHeight="1">
      <c r="A879" s="10" t="s">
        <v>109</v>
      </c>
      <c r="B879" s="64" t="s">
        <v>7367</v>
      </c>
      <c r="C879" s="65"/>
      <c r="D879" s="6"/>
      <c r="E879" s="6"/>
      <c r="F879" s="6"/>
      <c r="G879" s="6"/>
      <c r="H879" s="6"/>
    </row>
    <row r="880" spans="1:8" ht="18.75" customHeight="1">
      <c r="A880" s="10" t="s">
        <v>110</v>
      </c>
      <c r="B880" s="64" t="s">
        <v>7368</v>
      </c>
      <c r="C880" s="65"/>
      <c r="D880" s="6"/>
      <c r="E880" s="6"/>
      <c r="F880" s="6"/>
      <c r="G880" s="6"/>
      <c r="H880" s="6"/>
    </row>
    <row r="881" spans="1:8" ht="18.75" customHeight="1">
      <c r="A881" s="10" t="s">
        <v>128</v>
      </c>
      <c r="B881" s="62"/>
      <c r="C881" s="63"/>
      <c r="D881" s="6"/>
      <c r="E881" s="6"/>
      <c r="F881" s="6"/>
      <c r="G881" s="6"/>
      <c r="H881" s="6"/>
    </row>
    <row r="882" spans="1:8" ht="18.75" customHeight="1" thickBot="1">
      <c r="A882" s="10" t="s">
        <v>5228</v>
      </c>
      <c r="B882" s="66"/>
      <c r="C882" s="67"/>
      <c r="D882" s="6"/>
      <c r="E882" s="6"/>
      <c r="F882" s="6"/>
      <c r="G882" s="6"/>
      <c r="H882" s="6"/>
    </row>
    <row r="883" spans="1:8" ht="18.75" customHeight="1" thickBot="1">
      <c r="A883" s="11" t="s">
        <v>111</v>
      </c>
      <c r="B883" s="25"/>
      <c r="C883" s="7"/>
      <c r="D883" s="6"/>
      <c r="E883" s="6"/>
      <c r="F883" s="6"/>
      <c r="G883" s="6"/>
      <c r="H883" s="6"/>
    </row>
    <row r="884" spans="1:8" ht="18.75" customHeight="1">
      <c r="A884" s="10" t="s">
        <v>112</v>
      </c>
      <c r="B884" s="34" t="str">
        <f>_xlfn.LET(_xlpm.inp,$B$883,_xlpm.nInp,_xlfn.LET(_xlpm.raw,UPPER(TRIM($B$883)),_xlpm.clean,SUBSTITUTE(SUBSTITUTE(SUBSTITUTE(SUBSTITUTE(SUBSTITUTE(_xlpm.raw,"，",","),"、",","),"；",","),"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84" s="19"/>
      <c r="D884" s="6"/>
      <c r="E884" s="6"/>
      <c r="F884" s="6"/>
      <c r="G884" s="6"/>
      <c r="H884" s="6"/>
    </row>
    <row r="885" spans="1:8" ht="18.75" customHeight="1">
      <c r="A885" s="10" t="s">
        <v>113</v>
      </c>
      <c r="B885" s="35" t="str">
        <f>_xlfn.LET(_xlpm.inp,$B$883,_xlpm.nStd,_xlfn.LET(_xlpm.raw,UPPER(TRIM($G$875)),_xlpm.clean,SUBSTITUTE(SUBSTITUTE(SUBSTITUTE(SUBSTITUTE(SUBSTITUTE(_xlpm.raw,"，",","),"、",","),"；",","),"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85" s="18"/>
      <c r="D885" s="6"/>
      <c r="E885" s="6"/>
      <c r="F885" s="6"/>
      <c r="G885" s="6"/>
      <c r="H885" s="6"/>
    </row>
    <row r="886" spans="1:8" ht="18.75" customHeight="1">
      <c r="A886" s="37" t="s">
        <v>114</v>
      </c>
      <c r="B886" s="52" t="str">
        <f>_xlfn.LET(_xlpm.inp,$B$883,_xlpm.p,$H$875,IF(OR(LEN(TRIM(_xlpm.inp))=0,LEN(TRIM(_xlpm.p))=0,_xlpm.p=0),"",_xlpm.p))</f>
        <v/>
      </c>
      <c r="C886" s="53"/>
      <c r="D886" s="6"/>
      <c r="E886" s="6"/>
      <c r="F886" s="6"/>
      <c r="G886" s="6"/>
      <c r="H886" s="6"/>
    </row>
    <row r="887" spans="1:8" ht="18.75" customHeight="1" thickBot="1">
      <c r="A887" s="12"/>
      <c r="B887" s="54"/>
      <c r="C887" s="55"/>
      <c r="D887" s="6"/>
      <c r="E887" s="6"/>
      <c r="F887" s="6"/>
      <c r="G887" s="6"/>
      <c r="H887" s="6"/>
    </row>
    <row r="888" spans="1:8" ht="58.5" customHeight="1" thickTop="1" thickBot="1">
      <c r="A888" s="8" t="s">
        <v>6290</v>
      </c>
      <c r="B888" s="56" t="s">
        <v>7369</v>
      </c>
      <c r="C888" s="73"/>
      <c r="D888" s="6"/>
      <c r="E888" s="6">
        <v>969</v>
      </c>
      <c r="F888" s="6" t="s">
        <v>27</v>
      </c>
      <c r="G888" s="6" t="s">
        <v>7370</v>
      </c>
      <c r="H888" s="6"/>
    </row>
    <row r="889" spans="1:8" ht="18.75" customHeight="1">
      <c r="A889" s="9"/>
      <c r="B889" s="74"/>
      <c r="C889" s="75"/>
      <c r="D889" s="6"/>
      <c r="E889" s="6"/>
      <c r="F889" s="6"/>
      <c r="G889" s="6"/>
      <c r="H889" s="6"/>
    </row>
    <row r="890" spans="1:8" ht="18.75" customHeight="1">
      <c r="A890" s="10" t="s">
        <v>107</v>
      </c>
      <c r="B890" s="64" t="s">
        <v>7371</v>
      </c>
      <c r="C890" s="65"/>
      <c r="D890" s="6"/>
      <c r="E890" s="6"/>
      <c r="F890" s="6"/>
      <c r="G890" s="6"/>
      <c r="H890" s="6"/>
    </row>
    <row r="891" spans="1:8" ht="18.75" customHeight="1">
      <c r="A891" s="10" t="s">
        <v>108</v>
      </c>
      <c r="B891" s="64" t="s">
        <v>7372</v>
      </c>
      <c r="C891" s="65"/>
      <c r="D891" s="6"/>
      <c r="E891" s="6"/>
      <c r="F891" s="6"/>
      <c r="G891" s="6"/>
      <c r="H891" s="6"/>
    </row>
    <row r="892" spans="1:8" ht="18.75" customHeight="1">
      <c r="A892" s="10" t="s">
        <v>109</v>
      </c>
      <c r="B892" s="64" t="s">
        <v>7373</v>
      </c>
      <c r="C892" s="65"/>
      <c r="D892" s="6"/>
      <c r="E892" s="6"/>
      <c r="F892" s="6"/>
      <c r="G892" s="6"/>
      <c r="H892" s="6"/>
    </row>
    <row r="893" spans="1:8" ht="18.75" customHeight="1">
      <c r="A893" s="10" t="s">
        <v>110</v>
      </c>
      <c r="B893" s="64" t="s">
        <v>7374</v>
      </c>
      <c r="C893" s="65"/>
      <c r="D893" s="6"/>
      <c r="E893" s="6"/>
      <c r="F893" s="6"/>
      <c r="G893" s="6"/>
      <c r="H893" s="6"/>
    </row>
    <row r="894" spans="1:8" ht="18.75" customHeight="1">
      <c r="A894" s="10" t="s">
        <v>128</v>
      </c>
      <c r="B894" s="62"/>
      <c r="C894" s="63"/>
      <c r="D894" s="6"/>
      <c r="E894" s="6"/>
      <c r="F894" s="6"/>
      <c r="G894" s="6"/>
      <c r="H894" s="6"/>
    </row>
    <row r="895" spans="1:8" ht="18.75" customHeight="1" thickBot="1">
      <c r="A895" s="10" t="s">
        <v>5228</v>
      </c>
      <c r="B895" s="66"/>
      <c r="C895" s="67"/>
      <c r="D895" s="6"/>
      <c r="E895" s="6"/>
      <c r="F895" s="6"/>
      <c r="G895" s="6"/>
      <c r="H895" s="6"/>
    </row>
    <row r="896" spans="1:8" ht="18.75" customHeight="1" thickBot="1">
      <c r="A896" s="11" t="s">
        <v>111</v>
      </c>
      <c r="B896" s="25"/>
      <c r="C896" s="7"/>
      <c r="D896" s="6"/>
      <c r="E896" s="6"/>
      <c r="F896" s="6"/>
      <c r="G896" s="6"/>
      <c r="H896" s="6"/>
    </row>
    <row r="897" spans="1:8" ht="18.75" customHeight="1">
      <c r="A897" s="10" t="s">
        <v>112</v>
      </c>
      <c r="B897" s="34" t="str">
        <f>_xlfn.LET(_xlpm.inp,$B$896,_xlpm.nInp,_xlfn.LET(_xlpm.raw,UPPER(TRIM($B$896)),_xlpm.clean,SUBSTITUTE(SUBSTITUTE(SUBSTITUTE(SUBSTITUTE(SUBSTITUTE(_xlpm.raw,"，",","),"、",","),"；",","),"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97" s="19"/>
      <c r="D897" s="6"/>
      <c r="E897" s="6"/>
      <c r="F897" s="6"/>
      <c r="G897" s="6"/>
      <c r="H897" s="6"/>
    </row>
    <row r="898" spans="1:8" ht="18.75" customHeight="1">
      <c r="A898" s="10" t="s">
        <v>113</v>
      </c>
      <c r="B898" s="35" t="str">
        <f>_xlfn.LET(_xlpm.inp,$B$896,_xlpm.nStd,_xlfn.LET(_xlpm.raw,UPPER(TRIM($G$888)),_xlpm.clean,SUBSTITUTE(SUBSTITUTE(SUBSTITUTE(SUBSTITUTE(SUBSTITUTE(_xlpm.raw,"，",","),"、",","),"；",","),"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98" s="18"/>
      <c r="D898" s="6"/>
      <c r="E898" s="6"/>
      <c r="F898" s="6"/>
      <c r="G898" s="6"/>
      <c r="H898" s="6"/>
    </row>
    <row r="899" spans="1:8" ht="18.75" customHeight="1">
      <c r="A899" s="37" t="s">
        <v>114</v>
      </c>
      <c r="B899" s="52" t="str">
        <f>_xlfn.LET(_xlpm.inp,$B$896,_xlpm.p,$H$888,IF(OR(LEN(TRIM(_xlpm.inp))=0,LEN(TRIM(_xlpm.p))=0,_xlpm.p=0),"",_xlpm.p))</f>
        <v/>
      </c>
      <c r="C899" s="53"/>
      <c r="D899" s="6"/>
      <c r="E899" s="6"/>
      <c r="F899" s="6"/>
      <c r="G899" s="6"/>
      <c r="H899" s="6"/>
    </row>
    <row r="900" spans="1:8" ht="18.75" customHeight="1" thickBot="1">
      <c r="A900" s="12"/>
      <c r="B900" s="54"/>
      <c r="C900" s="55"/>
      <c r="D900" s="6"/>
      <c r="E900" s="6"/>
      <c r="F900" s="6"/>
      <c r="G900" s="6"/>
      <c r="H900" s="6"/>
    </row>
    <row r="901" spans="1:8" ht="58.5" customHeight="1" thickTop="1" thickBot="1">
      <c r="A901" s="8" t="s">
        <v>6291</v>
      </c>
      <c r="B901" s="56" t="s">
        <v>7375</v>
      </c>
      <c r="C901" s="73"/>
      <c r="D901" s="6"/>
      <c r="E901" s="6">
        <v>970</v>
      </c>
      <c r="F901" s="6" t="s">
        <v>26</v>
      </c>
      <c r="G901" s="6" t="s">
        <v>7376</v>
      </c>
      <c r="H901" s="6"/>
    </row>
    <row r="902" spans="1:8" ht="18.75" customHeight="1">
      <c r="A902" s="9"/>
      <c r="B902" s="74"/>
      <c r="C902" s="75"/>
      <c r="D902" s="6"/>
      <c r="E902" s="6"/>
      <c r="F902" s="6"/>
      <c r="G902" s="6"/>
      <c r="H902" s="6"/>
    </row>
    <row r="903" spans="1:8" ht="18.75" customHeight="1">
      <c r="A903" s="10" t="s">
        <v>107</v>
      </c>
      <c r="B903" s="64" t="s">
        <v>7377</v>
      </c>
      <c r="C903" s="65"/>
      <c r="D903" s="6"/>
      <c r="E903" s="6"/>
      <c r="F903" s="6"/>
      <c r="G903" s="6"/>
      <c r="H903" s="6"/>
    </row>
    <row r="904" spans="1:8" ht="18.75" customHeight="1">
      <c r="A904" s="10" t="s">
        <v>108</v>
      </c>
      <c r="B904" s="64" t="s">
        <v>7378</v>
      </c>
      <c r="C904" s="65"/>
      <c r="D904" s="6"/>
      <c r="E904" s="6"/>
      <c r="F904" s="6"/>
      <c r="G904" s="6"/>
      <c r="H904" s="6"/>
    </row>
    <row r="905" spans="1:8" ht="18.75" customHeight="1">
      <c r="A905" s="10" t="s">
        <v>109</v>
      </c>
      <c r="B905" s="64" t="s">
        <v>7379</v>
      </c>
      <c r="C905" s="65"/>
      <c r="D905" s="6"/>
      <c r="E905" s="6"/>
      <c r="F905" s="6"/>
      <c r="G905" s="6"/>
      <c r="H905" s="6"/>
    </row>
    <row r="906" spans="1:8" ht="18.75" customHeight="1">
      <c r="A906" s="10" t="s">
        <v>110</v>
      </c>
      <c r="B906" s="64" t="s">
        <v>7380</v>
      </c>
      <c r="C906" s="65"/>
      <c r="D906" s="6"/>
      <c r="E906" s="6"/>
      <c r="F906" s="6"/>
      <c r="G906" s="6"/>
      <c r="H906" s="6"/>
    </row>
    <row r="907" spans="1:8" ht="18.75" customHeight="1">
      <c r="A907" s="10" t="s">
        <v>128</v>
      </c>
      <c r="B907" s="62"/>
      <c r="C907" s="63"/>
      <c r="D907" s="6"/>
      <c r="E907" s="6"/>
      <c r="F907" s="6"/>
      <c r="G907" s="6"/>
      <c r="H907" s="6"/>
    </row>
    <row r="908" spans="1:8" ht="18.75" customHeight="1" thickBot="1">
      <c r="A908" s="10" t="s">
        <v>5228</v>
      </c>
      <c r="B908" s="66"/>
      <c r="C908" s="67"/>
      <c r="D908" s="6"/>
      <c r="E908" s="6"/>
      <c r="F908" s="6"/>
      <c r="G908" s="6"/>
      <c r="H908" s="6"/>
    </row>
    <row r="909" spans="1:8" ht="18.75" customHeight="1" thickBot="1">
      <c r="A909" s="11" t="s">
        <v>111</v>
      </c>
      <c r="B909" s="25"/>
      <c r="C909" s="7"/>
      <c r="D909" s="6"/>
      <c r="E909" s="6"/>
      <c r="F909" s="6"/>
      <c r="G909" s="6"/>
      <c r="H909" s="6"/>
    </row>
    <row r="910" spans="1:8" ht="18.75" customHeight="1">
      <c r="A910" s="10" t="s">
        <v>112</v>
      </c>
      <c r="B910" s="34" t="str">
        <f>_xlfn.LET(_xlpm.inp,$B$909,_xlpm.nInp,_xlfn.LET(_xlpm.raw,UPPER(TRIM($B$909)),_xlpm.clean,SUBSTITUTE(SUBSTITUTE(SUBSTITUTE(SUBSTITUTE(SUBSTITUTE(_xlpm.raw,"，",","),"、",","),"；",","),"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0" s="19"/>
      <c r="D910" s="6"/>
      <c r="E910" s="6"/>
      <c r="F910" s="6"/>
      <c r="G910" s="6"/>
      <c r="H910" s="6"/>
    </row>
    <row r="911" spans="1:8" ht="18.75" customHeight="1">
      <c r="A911" s="10" t="s">
        <v>113</v>
      </c>
      <c r="B911" s="35" t="str">
        <f>_xlfn.LET(_xlpm.inp,$B$909,_xlpm.nStd,_xlfn.LET(_xlpm.raw,UPPER(TRIM($G$901)),_xlpm.clean,SUBSTITUTE(SUBSTITUTE(SUBSTITUTE(SUBSTITUTE(SUBSTITUTE(_xlpm.raw,"，",","),"、",","),"；",","),"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11" s="18"/>
      <c r="D911" s="6"/>
      <c r="E911" s="6"/>
      <c r="F911" s="6"/>
      <c r="G911" s="6"/>
      <c r="H911" s="6"/>
    </row>
    <row r="912" spans="1:8" ht="18.75" customHeight="1">
      <c r="A912" s="37" t="s">
        <v>114</v>
      </c>
      <c r="B912" s="52" t="str">
        <f>_xlfn.LET(_xlpm.inp,$B$909,_xlpm.p,$H$901,IF(OR(LEN(TRIM(_xlpm.inp))=0,LEN(TRIM(_xlpm.p))=0,_xlpm.p=0),"",_xlpm.p))</f>
        <v/>
      </c>
      <c r="C912" s="53"/>
      <c r="D912" s="6"/>
      <c r="E912" s="6"/>
      <c r="F912" s="6"/>
      <c r="G912" s="6"/>
      <c r="H912" s="6"/>
    </row>
    <row r="913" spans="1:8" ht="18.75" customHeight="1" thickBot="1">
      <c r="A913" s="12"/>
      <c r="B913" s="54"/>
      <c r="C913" s="55"/>
      <c r="D913" s="6"/>
      <c r="E913" s="6"/>
      <c r="F913" s="6"/>
      <c r="G913" s="6"/>
      <c r="H913" s="6"/>
    </row>
    <row r="914" spans="1:8" ht="58.5" customHeight="1" thickTop="1" thickBot="1">
      <c r="A914" s="8" t="s">
        <v>6292</v>
      </c>
      <c r="B914" s="56" t="s">
        <v>7381</v>
      </c>
      <c r="C914" s="73"/>
      <c r="D914" s="6"/>
      <c r="E914" s="6">
        <v>971</v>
      </c>
      <c r="F914" s="6" t="s">
        <v>26</v>
      </c>
      <c r="G914" s="6" t="s">
        <v>7382</v>
      </c>
      <c r="H914" s="6"/>
    </row>
    <row r="915" spans="1:8" ht="18.75" customHeight="1">
      <c r="A915" s="9"/>
      <c r="B915" s="74"/>
      <c r="C915" s="75"/>
      <c r="D915" s="6"/>
      <c r="E915" s="6"/>
      <c r="F915" s="6"/>
      <c r="G915" s="6"/>
      <c r="H915" s="6"/>
    </row>
    <row r="916" spans="1:8" ht="18.75" customHeight="1">
      <c r="A916" s="10" t="s">
        <v>107</v>
      </c>
      <c r="B916" s="64" t="s">
        <v>7383</v>
      </c>
      <c r="C916" s="65"/>
      <c r="D916" s="6"/>
      <c r="E916" s="6"/>
      <c r="F916" s="6"/>
      <c r="G916" s="6"/>
      <c r="H916" s="6"/>
    </row>
    <row r="917" spans="1:8" ht="18.75" customHeight="1">
      <c r="A917" s="10" t="s">
        <v>108</v>
      </c>
      <c r="B917" s="64" t="s">
        <v>7384</v>
      </c>
      <c r="C917" s="65"/>
      <c r="D917" s="6"/>
      <c r="E917" s="6"/>
      <c r="F917" s="6"/>
      <c r="G917" s="6"/>
      <c r="H917" s="6"/>
    </row>
    <row r="918" spans="1:8" ht="18.75" customHeight="1">
      <c r="A918" s="10" t="s">
        <v>109</v>
      </c>
      <c r="B918" s="64" t="s">
        <v>7385</v>
      </c>
      <c r="C918" s="65"/>
      <c r="D918" s="6"/>
      <c r="E918" s="6"/>
      <c r="F918" s="6"/>
      <c r="G918" s="6"/>
      <c r="H918" s="6"/>
    </row>
    <row r="919" spans="1:8" ht="18.75" customHeight="1">
      <c r="A919" s="10" t="s">
        <v>110</v>
      </c>
      <c r="B919" s="64" t="s">
        <v>7386</v>
      </c>
      <c r="C919" s="65"/>
      <c r="D919" s="6"/>
      <c r="E919" s="6"/>
      <c r="F919" s="6"/>
      <c r="G919" s="6"/>
      <c r="H919" s="6"/>
    </row>
    <row r="920" spans="1:8" ht="18.75" customHeight="1">
      <c r="A920" s="10" t="s">
        <v>128</v>
      </c>
      <c r="B920" s="62"/>
      <c r="C920" s="63"/>
      <c r="D920" s="6"/>
      <c r="E920" s="6"/>
      <c r="F920" s="6"/>
      <c r="G920" s="6"/>
      <c r="H920" s="6"/>
    </row>
    <row r="921" spans="1:8" ht="18.75" customHeight="1" thickBot="1">
      <c r="A921" s="10" t="s">
        <v>5228</v>
      </c>
      <c r="B921" s="66"/>
      <c r="C921" s="67"/>
      <c r="D921" s="6"/>
      <c r="E921" s="6"/>
      <c r="F921" s="6"/>
      <c r="G921" s="6"/>
      <c r="H921" s="6"/>
    </row>
    <row r="922" spans="1:8" ht="18.75" customHeight="1" thickBot="1">
      <c r="A922" s="11" t="s">
        <v>111</v>
      </c>
      <c r="B922" s="25"/>
      <c r="C922" s="7"/>
      <c r="D922" s="6"/>
      <c r="E922" s="6"/>
      <c r="F922" s="6"/>
      <c r="G922" s="6"/>
      <c r="H922" s="6"/>
    </row>
    <row r="923" spans="1:8" ht="18.75" customHeight="1">
      <c r="A923" s="10" t="s">
        <v>112</v>
      </c>
      <c r="B923" s="34" t="str">
        <f>_xlfn.LET(_xlpm.inp,$B$922,_xlpm.nInp,_xlfn.LET(_xlpm.raw,UPPER(TRIM($B$922)),_xlpm.clean,SUBSTITUTE(SUBSTITUTE(SUBSTITUTE(SUBSTITUTE(SUBSTITUTE(_xlpm.raw,"，",","),"、",","),"；",","),"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23" s="19"/>
      <c r="D923" s="6"/>
      <c r="E923" s="6"/>
      <c r="F923" s="6"/>
      <c r="G923" s="6"/>
      <c r="H923" s="6"/>
    </row>
    <row r="924" spans="1:8" ht="18.75" customHeight="1">
      <c r="A924" s="10" t="s">
        <v>113</v>
      </c>
      <c r="B924" s="35" t="str">
        <f>_xlfn.LET(_xlpm.inp,$B$922,_xlpm.nStd,_xlfn.LET(_xlpm.raw,UPPER(TRIM($G$914)),_xlpm.clean,SUBSTITUTE(SUBSTITUTE(SUBSTITUTE(SUBSTITUTE(SUBSTITUTE(_xlpm.raw,"，",","),"、",","),"；",","),"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4" s="18"/>
      <c r="D924" s="6"/>
      <c r="E924" s="6"/>
      <c r="F924" s="6"/>
      <c r="G924" s="6"/>
      <c r="H924" s="6"/>
    </row>
    <row r="925" spans="1:8" ht="18.75" customHeight="1">
      <c r="A925" s="37" t="s">
        <v>114</v>
      </c>
      <c r="B925" s="52" t="str">
        <f>_xlfn.LET(_xlpm.inp,$B$922,_xlpm.p,$H$914,IF(OR(LEN(TRIM(_xlpm.inp))=0,LEN(TRIM(_xlpm.p))=0,_xlpm.p=0),"",_xlpm.p))</f>
        <v/>
      </c>
      <c r="C925" s="53"/>
      <c r="D925" s="6"/>
      <c r="E925" s="6"/>
      <c r="F925" s="6"/>
      <c r="G925" s="6"/>
      <c r="H925" s="6"/>
    </row>
    <row r="926" spans="1:8" ht="18.75" customHeight="1" thickBot="1">
      <c r="A926" s="12"/>
      <c r="B926" s="54"/>
      <c r="C926" s="55"/>
      <c r="D926" s="6"/>
      <c r="E926" s="6"/>
      <c r="F926" s="6"/>
      <c r="G926" s="6"/>
      <c r="H926" s="6"/>
    </row>
    <row r="927" spans="1:8" ht="58.5" customHeight="1" thickTop="1" thickBot="1">
      <c r="A927" s="8" t="s">
        <v>6293</v>
      </c>
      <c r="B927" s="56" t="s">
        <v>7387</v>
      </c>
      <c r="C927" s="73"/>
      <c r="D927" s="6"/>
      <c r="E927" s="6">
        <v>972</v>
      </c>
      <c r="F927" s="6" t="s">
        <v>27</v>
      </c>
      <c r="G927" s="6" t="s">
        <v>7388</v>
      </c>
      <c r="H927" s="6"/>
    </row>
    <row r="928" spans="1:8" ht="18.75" customHeight="1">
      <c r="A928" s="9"/>
      <c r="B928" s="74"/>
      <c r="C928" s="75"/>
      <c r="D928" s="6"/>
      <c r="E928" s="6"/>
      <c r="F928" s="6"/>
      <c r="G928" s="6"/>
      <c r="H928" s="6"/>
    </row>
    <row r="929" spans="1:8" ht="18.75" customHeight="1">
      <c r="A929" s="10" t="s">
        <v>107</v>
      </c>
      <c r="B929" s="64" t="s">
        <v>7389</v>
      </c>
      <c r="C929" s="65"/>
      <c r="D929" s="6"/>
      <c r="E929" s="6"/>
      <c r="F929" s="6"/>
      <c r="G929" s="6"/>
      <c r="H929" s="6"/>
    </row>
    <row r="930" spans="1:8" ht="18.75" customHeight="1">
      <c r="A930" s="10" t="s">
        <v>108</v>
      </c>
      <c r="B930" s="64" t="s">
        <v>7390</v>
      </c>
      <c r="C930" s="65"/>
      <c r="D930" s="6"/>
      <c r="E930" s="6"/>
      <c r="F930" s="6"/>
      <c r="G930" s="6"/>
      <c r="H930" s="6"/>
    </row>
    <row r="931" spans="1:8" ht="18.75" customHeight="1">
      <c r="A931" s="10" t="s">
        <v>109</v>
      </c>
      <c r="B931" s="64" t="s">
        <v>7391</v>
      </c>
      <c r="C931" s="65"/>
      <c r="D931" s="6"/>
      <c r="E931" s="6"/>
      <c r="F931" s="6"/>
      <c r="G931" s="6"/>
      <c r="H931" s="6"/>
    </row>
    <row r="932" spans="1:8" ht="18.75" customHeight="1">
      <c r="A932" s="10" t="s">
        <v>110</v>
      </c>
      <c r="B932" s="64" t="s">
        <v>7392</v>
      </c>
      <c r="C932" s="65"/>
      <c r="D932" s="6"/>
      <c r="E932" s="6"/>
      <c r="F932" s="6"/>
      <c r="G932" s="6"/>
      <c r="H932" s="6"/>
    </row>
    <row r="933" spans="1:8" ht="18.75" customHeight="1">
      <c r="A933" s="10" t="s">
        <v>128</v>
      </c>
      <c r="B933" s="62"/>
      <c r="C933" s="63"/>
      <c r="D933" s="6"/>
      <c r="E933" s="6"/>
      <c r="F933" s="6"/>
      <c r="G933" s="6"/>
      <c r="H933" s="6"/>
    </row>
    <row r="934" spans="1:8" ht="18.75" customHeight="1" thickBot="1">
      <c r="A934" s="10" t="s">
        <v>5228</v>
      </c>
      <c r="B934" s="66"/>
      <c r="C934" s="67"/>
      <c r="D934" s="6"/>
      <c r="E934" s="6"/>
      <c r="F934" s="6"/>
      <c r="G934" s="6"/>
      <c r="H934" s="6"/>
    </row>
    <row r="935" spans="1:8" ht="18.75" customHeight="1" thickBot="1">
      <c r="A935" s="11" t="s">
        <v>111</v>
      </c>
      <c r="B935" s="25"/>
      <c r="C935" s="7"/>
      <c r="D935" s="6"/>
      <c r="E935" s="6"/>
      <c r="F935" s="6"/>
      <c r="G935" s="6"/>
      <c r="H935" s="6"/>
    </row>
    <row r="936" spans="1:8" ht="18.75" customHeight="1">
      <c r="A936" s="10" t="s">
        <v>112</v>
      </c>
      <c r="B936" s="34" t="str">
        <f>_xlfn.LET(_xlpm.inp,$B$935,_xlpm.nInp,_xlfn.LET(_xlpm.raw,UPPER(TRIM($B$935)),_xlpm.clean,SUBSTITUTE(SUBSTITUTE(SUBSTITUTE(SUBSTITUTE(SUBSTITUTE(_xlpm.raw,"，",","),"、",","),"；",","),"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36" s="19"/>
      <c r="D936" s="6"/>
      <c r="E936" s="6"/>
      <c r="F936" s="6"/>
      <c r="G936" s="6"/>
      <c r="H936" s="6"/>
    </row>
    <row r="937" spans="1:8" ht="18.75" customHeight="1">
      <c r="A937" s="10" t="s">
        <v>113</v>
      </c>
      <c r="B937" s="35" t="str">
        <f>_xlfn.LET(_xlpm.inp,$B$935,_xlpm.nStd,_xlfn.LET(_xlpm.raw,UPPER(TRIM($G$927)),_xlpm.clean,SUBSTITUTE(SUBSTITUTE(SUBSTITUTE(SUBSTITUTE(SUBSTITUTE(_xlpm.raw,"，",","),"、",","),"；",","),"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37" s="18"/>
      <c r="D937" s="6"/>
      <c r="E937" s="6"/>
      <c r="F937" s="6"/>
      <c r="G937" s="6"/>
      <c r="H937" s="6"/>
    </row>
    <row r="938" spans="1:8" ht="18.75" customHeight="1">
      <c r="A938" s="37" t="s">
        <v>114</v>
      </c>
      <c r="B938" s="52" t="str">
        <f>_xlfn.LET(_xlpm.inp,$B$935,_xlpm.p,$H$927,IF(OR(LEN(TRIM(_xlpm.inp))=0,LEN(TRIM(_xlpm.p))=0,_xlpm.p=0),"",_xlpm.p))</f>
        <v/>
      </c>
      <c r="C938" s="53"/>
      <c r="D938" s="6"/>
      <c r="E938" s="6"/>
      <c r="F938" s="6"/>
      <c r="G938" s="6"/>
      <c r="H938" s="6"/>
    </row>
    <row r="939" spans="1:8" ht="18.75" customHeight="1" thickBot="1">
      <c r="A939" s="12"/>
      <c r="B939" s="54"/>
      <c r="C939" s="55"/>
      <c r="D939" s="6"/>
      <c r="E939" s="6"/>
      <c r="F939" s="6"/>
      <c r="G939" s="6"/>
      <c r="H939" s="6"/>
    </row>
    <row r="940" spans="1:8" ht="58.5" customHeight="1" thickTop="1" thickBot="1">
      <c r="A940" s="8" t="s">
        <v>6294</v>
      </c>
      <c r="B940" s="56" t="s">
        <v>7393</v>
      </c>
      <c r="C940" s="73"/>
      <c r="D940" s="6"/>
      <c r="E940" s="6">
        <v>973</v>
      </c>
      <c r="F940" s="6" t="s">
        <v>5036</v>
      </c>
      <c r="G940" s="6" t="s">
        <v>7394</v>
      </c>
      <c r="H940" s="6"/>
    </row>
    <row r="941" spans="1:8" ht="18.75" customHeight="1">
      <c r="A941" s="9"/>
      <c r="B941" s="74"/>
      <c r="C941" s="75"/>
      <c r="D941" s="6"/>
      <c r="E941" s="6"/>
      <c r="F941" s="6"/>
      <c r="G941" s="6"/>
      <c r="H941" s="6"/>
    </row>
    <row r="942" spans="1:8" ht="18.75" customHeight="1">
      <c r="A942" s="10" t="s">
        <v>107</v>
      </c>
      <c r="B942" s="64" t="s">
        <v>7395</v>
      </c>
      <c r="C942" s="65"/>
      <c r="D942" s="6"/>
      <c r="E942" s="6"/>
      <c r="F942" s="6"/>
      <c r="G942" s="6"/>
      <c r="H942" s="6"/>
    </row>
    <row r="943" spans="1:8" ht="18.75" customHeight="1">
      <c r="A943" s="10" t="s">
        <v>108</v>
      </c>
      <c r="B943" s="64" t="s">
        <v>7396</v>
      </c>
      <c r="C943" s="65"/>
      <c r="D943" s="6"/>
      <c r="E943" s="6"/>
      <c r="F943" s="6"/>
      <c r="G943" s="6"/>
      <c r="H943" s="6"/>
    </row>
    <row r="944" spans="1:8" ht="18.75" customHeight="1">
      <c r="A944" s="10" t="s">
        <v>109</v>
      </c>
      <c r="B944" s="64" t="s">
        <v>7397</v>
      </c>
      <c r="C944" s="65"/>
      <c r="D944" s="6"/>
      <c r="E944" s="6"/>
      <c r="F944" s="6"/>
      <c r="G944" s="6"/>
      <c r="H944" s="6"/>
    </row>
    <row r="945" spans="1:8" ht="18.75" customHeight="1">
      <c r="A945" s="10" t="s">
        <v>110</v>
      </c>
      <c r="B945" s="64" t="s">
        <v>7398</v>
      </c>
      <c r="C945" s="65"/>
      <c r="D945" s="6"/>
      <c r="E945" s="6"/>
      <c r="F945" s="6"/>
      <c r="G945" s="6"/>
      <c r="H945" s="6"/>
    </row>
    <row r="946" spans="1:8" ht="18.75" customHeight="1">
      <c r="A946" s="10" t="s">
        <v>128</v>
      </c>
      <c r="B946" s="62" t="s">
        <v>7399</v>
      </c>
      <c r="C946" s="63"/>
      <c r="D946" s="6"/>
      <c r="E946" s="6"/>
      <c r="F946" s="6"/>
      <c r="G946" s="6"/>
      <c r="H946" s="6"/>
    </row>
    <row r="947" spans="1:8" ht="18.75" customHeight="1" thickBot="1">
      <c r="A947" s="10" t="s">
        <v>5228</v>
      </c>
      <c r="B947" s="66" t="s">
        <v>7400</v>
      </c>
      <c r="C947" s="67"/>
      <c r="D947" s="6"/>
      <c r="E947" s="6"/>
      <c r="F947" s="6"/>
      <c r="G947" s="6"/>
      <c r="H947" s="6"/>
    </row>
    <row r="948" spans="1:8" ht="18.75" customHeight="1" thickBot="1">
      <c r="A948" s="11" t="s">
        <v>111</v>
      </c>
      <c r="B948" s="25"/>
      <c r="C948" s="7"/>
      <c r="D948" s="6"/>
      <c r="E948" s="6"/>
      <c r="F948" s="6"/>
      <c r="G948" s="6"/>
      <c r="H948" s="6"/>
    </row>
    <row r="949" spans="1:8" ht="18.75" customHeight="1">
      <c r="A949" s="10" t="s">
        <v>112</v>
      </c>
      <c r="B949" s="34" t="str">
        <f>_xlfn.LET(_xlpm.inp,$B$948,_xlpm.nInp,_xlfn.LET(_xlpm.raw,UPPER(TRIM($B$948)),_xlpm.clean,SUBSTITUTE(SUBSTITUTE(SUBSTITUTE(SUBSTITUTE(SUBSTITUTE(_xlpm.raw,"，",","),"、",","),"；",","),"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49" s="19"/>
      <c r="D949" s="6"/>
      <c r="E949" s="6"/>
      <c r="F949" s="6"/>
      <c r="G949" s="6"/>
      <c r="H949" s="6"/>
    </row>
    <row r="950" spans="1:8" ht="18.75" customHeight="1">
      <c r="A950" s="10" t="s">
        <v>113</v>
      </c>
      <c r="B950" s="35" t="str">
        <f>_xlfn.LET(_xlpm.inp,$B$948,_xlpm.nStd,_xlfn.LET(_xlpm.raw,UPPER(TRIM($G$940)),_xlpm.clean,SUBSTITUTE(SUBSTITUTE(SUBSTITUTE(SUBSTITUTE(SUBSTITUTE(_xlpm.raw,"，",","),"、",","),"；",","),"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50" s="18"/>
      <c r="D950" s="6"/>
      <c r="E950" s="6"/>
      <c r="F950" s="6"/>
      <c r="G950" s="6"/>
      <c r="H950" s="6"/>
    </row>
    <row r="951" spans="1:8" ht="18.75" customHeight="1">
      <c r="A951" s="37" t="s">
        <v>114</v>
      </c>
      <c r="B951" s="52" t="str">
        <f>_xlfn.LET(_xlpm.inp,$B$948,_xlpm.p,$H$940,IF(OR(LEN(TRIM(_xlpm.inp))=0,LEN(TRIM(_xlpm.p))=0,_xlpm.p=0),"",_xlpm.p))</f>
        <v/>
      </c>
      <c r="C951" s="53"/>
      <c r="D951" s="6"/>
      <c r="E951" s="6"/>
      <c r="F951" s="6"/>
      <c r="G951" s="6"/>
      <c r="H951" s="6"/>
    </row>
    <row r="952" spans="1:8" ht="18.75" customHeight="1" thickBot="1">
      <c r="A952" s="12"/>
      <c r="B952" s="54"/>
      <c r="C952" s="55"/>
      <c r="D952" s="6"/>
      <c r="E952" s="6"/>
      <c r="F952" s="6"/>
      <c r="G952" s="6"/>
      <c r="H952" s="6"/>
    </row>
    <row r="953" spans="1:8" ht="58.5" customHeight="1" thickTop="1" thickBot="1">
      <c r="A953" s="8" t="s">
        <v>6177</v>
      </c>
      <c r="B953" s="56" t="s">
        <v>7401</v>
      </c>
      <c r="C953" s="73"/>
      <c r="D953" s="6"/>
      <c r="E953" s="6">
        <v>974</v>
      </c>
      <c r="F953" s="6" t="s">
        <v>62</v>
      </c>
      <c r="G953" s="6" t="s">
        <v>7402</v>
      </c>
      <c r="H953" s="6"/>
    </row>
    <row r="954" spans="1:8" ht="18.75" customHeight="1">
      <c r="A954" s="9"/>
      <c r="B954" s="74"/>
      <c r="C954" s="75"/>
      <c r="D954" s="6"/>
      <c r="E954" s="6"/>
      <c r="F954" s="6"/>
      <c r="G954" s="6"/>
      <c r="H954" s="6"/>
    </row>
    <row r="955" spans="1:8" ht="18.75" customHeight="1">
      <c r="A955" s="10" t="s">
        <v>107</v>
      </c>
      <c r="B955" s="64" t="s">
        <v>7403</v>
      </c>
      <c r="C955" s="65"/>
      <c r="D955" s="6"/>
      <c r="E955" s="6"/>
      <c r="F955" s="6"/>
      <c r="G955" s="6"/>
      <c r="H955" s="6"/>
    </row>
    <row r="956" spans="1:8" ht="18.75" customHeight="1">
      <c r="A956" s="10" t="s">
        <v>108</v>
      </c>
      <c r="B956" s="64" t="s">
        <v>7404</v>
      </c>
      <c r="C956" s="65"/>
      <c r="D956" s="6"/>
      <c r="E956" s="6"/>
      <c r="F956" s="6"/>
      <c r="G956" s="6"/>
      <c r="H956" s="6"/>
    </row>
    <row r="957" spans="1:8" ht="18.75" customHeight="1">
      <c r="A957" s="10" t="s">
        <v>109</v>
      </c>
      <c r="B957" s="64" t="s">
        <v>7405</v>
      </c>
      <c r="C957" s="65"/>
      <c r="D957" s="6"/>
      <c r="E957" s="6"/>
      <c r="F957" s="6"/>
      <c r="G957" s="6"/>
      <c r="H957" s="6"/>
    </row>
    <row r="958" spans="1:8" ht="18.75" customHeight="1">
      <c r="A958" s="10" t="s">
        <v>110</v>
      </c>
      <c r="B958" s="64" t="s">
        <v>7406</v>
      </c>
      <c r="C958" s="65"/>
      <c r="D958" s="6"/>
      <c r="E958" s="6"/>
      <c r="F958" s="6"/>
      <c r="G958" s="6"/>
      <c r="H958" s="6"/>
    </row>
    <row r="959" spans="1:8" ht="18.75" customHeight="1">
      <c r="A959" s="10" t="s">
        <v>128</v>
      </c>
      <c r="B959" s="62" t="s">
        <v>7407</v>
      </c>
      <c r="C959" s="63"/>
      <c r="D959" s="6"/>
      <c r="E959" s="6"/>
      <c r="F959" s="6"/>
      <c r="G959" s="6"/>
      <c r="H959" s="6"/>
    </row>
    <row r="960" spans="1:8" ht="18.75" customHeight="1" thickBot="1">
      <c r="A960" s="10" t="s">
        <v>5228</v>
      </c>
      <c r="B960" s="66"/>
      <c r="C960" s="67"/>
      <c r="D960" s="6"/>
      <c r="E960" s="6"/>
      <c r="F960" s="6"/>
      <c r="G960" s="6"/>
      <c r="H960" s="6"/>
    </row>
    <row r="961" spans="1:8" ht="18.75" customHeight="1" thickBot="1">
      <c r="A961" s="11" t="s">
        <v>111</v>
      </c>
      <c r="B961" s="25"/>
      <c r="C961" s="7"/>
      <c r="D961" s="6"/>
      <c r="E961" s="6"/>
      <c r="F961" s="6"/>
      <c r="G961" s="6"/>
      <c r="H961" s="6"/>
    </row>
    <row r="962" spans="1:8" ht="18.75" customHeight="1">
      <c r="A962" s="10" t="s">
        <v>112</v>
      </c>
      <c r="B962" s="34" t="str">
        <f>_xlfn.LET(_xlpm.inp,$B$961,_xlpm.nInp,_xlfn.LET(_xlpm.raw,UPPER(TRIM($B$961)),_xlpm.clean,SUBSTITUTE(SUBSTITUTE(SUBSTITUTE(SUBSTITUTE(SUBSTITUTE(_xlpm.raw,"，",","),"、",","),"；",","),"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62" s="19"/>
      <c r="D962" s="6"/>
      <c r="E962" s="6"/>
      <c r="F962" s="6"/>
      <c r="G962" s="6"/>
      <c r="H962" s="6"/>
    </row>
    <row r="963" spans="1:8" ht="18.75" customHeight="1">
      <c r="A963" s="10" t="s">
        <v>113</v>
      </c>
      <c r="B963" s="35" t="str">
        <f>_xlfn.LET(_xlpm.inp,$B$961,_xlpm.nStd,_xlfn.LET(_xlpm.raw,UPPER(TRIM($G$953)),_xlpm.clean,SUBSTITUTE(SUBSTITUTE(SUBSTITUTE(SUBSTITUTE(SUBSTITUTE(_xlpm.raw,"，",","),"、",","),"；",","),"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63" s="18"/>
      <c r="D963" s="6"/>
      <c r="E963" s="6"/>
      <c r="F963" s="6"/>
      <c r="G963" s="6"/>
      <c r="H963" s="6"/>
    </row>
    <row r="964" spans="1:8" ht="18.75" customHeight="1">
      <c r="A964" s="37" t="s">
        <v>114</v>
      </c>
      <c r="B964" s="52" t="str">
        <f>_xlfn.LET(_xlpm.inp,$B$961,_xlpm.p,$H$953,IF(OR(LEN(TRIM(_xlpm.inp))=0,LEN(TRIM(_xlpm.p))=0,_xlpm.p=0),"",_xlpm.p))</f>
        <v/>
      </c>
      <c r="C964" s="53"/>
      <c r="D964" s="6"/>
      <c r="E964" s="6"/>
      <c r="F964" s="6"/>
      <c r="G964" s="6"/>
      <c r="H964" s="6"/>
    </row>
    <row r="965" spans="1:8" ht="18.75" customHeight="1" thickBot="1">
      <c r="A965" s="12"/>
      <c r="B965" s="54"/>
      <c r="C965" s="55"/>
      <c r="D965" s="6"/>
      <c r="E965" s="6"/>
      <c r="F965" s="6"/>
      <c r="G965" s="6"/>
      <c r="H965" s="6"/>
    </row>
    <row r="966" spans="1:8" ht="58.5" customHeight="1" thickTop="1" thickBot="1">
      <c r="A966" s="8" t="s">
        <v>6178</v>
      </c>
      <c r="B966" s="56" t="s">
        <v>7408</v>
      </c>
      <c r="C966" s="73"/>
      <c r="D966" s="6"/>
      <c r="E966" s="6">
        <v>975</v>
      </c>
      <c r="F966" s="6" t="s">
        <v>27</v>
      </c>
      <c r="G966" s="6" t="s">
        <v>7409</v>
      </c>
      <c r="H966" s="6"/>
    </row>
    <row r="967" spans="1:8" ht="18.75" customHeight="1">
      <c r="A967" s="9"/>
      <c r="B967" s="74"/>
      <c r="C967" s="75"/>
      <c r="D967" s="6"/>
      <c r="E967" s="6"/>
      <c r="F967" s="6"/>
      <c r="G967" s="6"/>
      <c r="H967" s="6"/>
    </row>
    <row r="968" spans="1:8" ht="18.75" customHeight="1">
      <c r="A968" s="10" t="s">
        <v>107</v>
      </c>
      <c r="B968" s="64" t="s">
        <v>7410</v>
      </c>
      <c r="C968" s="65"/>
      <c r="D968" s="6"/>
      <c r="E968" s="6"/>
      <c r="F968" s="6"/>
      <c r="G968" s="6"/>
      <c r="H968" s="6"/>
    </row>
    <row r="969" spans="1:8" ht="18.75" customHeight="1">
      <c r="A969" s="10" t="s">
        <v>108</v>
      </c>
      <c r="B969" s="64" t="s">
        <v>7411</v>
      </c>
      <c r="C969" s="65"/>
      <c r="D969" s="6"/>
      <c r="E969" s="6"/>
      <c r="F969" s="6"/>
      <c r="G969" s="6"/>
      <c r="H969" s="6"/>
    </row>
    <row r="970" spans="1:8" ht="18.75" customHeight="1">
      <c r="A970" s="10" t="s">
        <v>109</v>
      </c>
      <c r="B970" s="64" t="s">
        <v>7412</v>
      </c>
      <c r="C970" s="65"/>
      <c r="D970" s="6"/>
      <c r="E970" s="6"/>
      <c r="F970" s="6"/>
      <c r="G970" s="6"/>
      <c r="H970" s="6"/>
    </row>
    <row r="971" spans="1:8" ht="18.75" customHeight="1">
      <c r="A971" s="10" t="s">
        <v>110</v>
      </c>
      <c r="B971" s="64" t="s">
        <v>7413</v>
      </c>
      <c r="C971" s="65"/>
      <c r="D971" s="6"/>
      <c r="E971" s="6"/>
      <c r="F971" s="6"/>
      <c r="G971" s="6"/>
      <c r="H971" s="6"/>
    </row>
    <row r="972" spans="1:8" ht="18.75" customHeight="1">
      <c r="A972" s="10" t="s">
        <v>128</v>
      </c>
      <c r="B972" s="62"/>
      <c r="C972" s="63"/>
      <c r="D972" s="6"/>
      <c r="E972" s="6"/>
      <c r="F972" s="6"/>
      <c r="G972" s="6"/>
      <c r="H972" s="6"/>
    </row>
    <row r="973" spans="1:8" ht="18.75" customHeight="1" thickBot="1">
      <c r="A973" s="10" t="s">
        <v>5228</v>
      </c>
      <c r="B973" s="66"/>
      <c r="C973" s="67"/>
      <c r="D973" s="6"/>
      <c r="E973" s="6"/>
      <c r="F973" s="6"/>
      <c r="G973" s="6"/>
      <c r="H973" s="6"/>
    </row>
    <row r="974" spans="1:8" ht="18.75" customHeight="1" thickBot="1">
      <c r="A974" s="11" t="s">
        <v>111</v>
      </c>
      <c r="B974" s="25"/>
      <c r="C974" s="7"/>
      <c r="D974" s="6"/>
      <c r="E974" s="6"/>
      <c r="F974" s="6"/>
      <c r="G974" s="6"/>
      <c r="H974" s="6"/>
    </row>
    <row r="975" spans="1:8" ht="18.75" customHeight="1">
      <c r="A975" s="10" t="s">
        <v>112</v>
      </c>
      <c r="B975" s="34" t="str">
        <f>_xlfn.LET(_xlpm.inp,$B$974,_xlpm.nInp,_xlfn.LET(_xlpm.raw,UPPER(TRIM($B$974)),_xlpm.clean,SUBSTITUTE(SUBSTITUTE(SUBSTITUTE(SUBSTITUTE(SUBSTITUTE(_xlpm.raw,"，",","),"、",","),"；",","),"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75" s="19"/>
      <c r="D975" s="6"/>
      <c r="E975" s="6"/>
      <c r="F975" s="6"/>
      <c r="G975" s="6"/>
      <c r="H975" s="6"/>
    </row>
    <row r="976" spans="1:8" ht="18.75" customHeight="1">
      <c r="A976" s="10" t="s">
        <v>113</v>
      </c>
      <c r="B976" s="35" t="str">
        <f>_xlfn.LET(_xlpm.inp,$B$974,_xlpm.nStd,_xlfn.LET(_xlpm.raw,UPPER(TRIM($G$966)),_xlpm.clean,SUBSTITUTE(SUBSTITUTE(SUBSTITUTE(SUBSTITUTE(SUBSTITUTE(_xlpm.raw,"，",","),"、",","),"；",","),"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76" s="18"/>
      <c r="D976" s="6"/>
      <c r="E976" s="6"/>
      <c r="F976" s="6"/>
      <c r="G976" s="6"/>
      <c r="H976" s="6"/>
    </row>
    <row r="977" spans="1:8" ht="18.75" customHeight="1">
      <c r="A977" s="37" t="s">
        <v>114</v>
      </c>
      <c r="B977" s="52" t="str">
        <f>_xlfn.LET(_xlpm.inp,$B$974,_xlpm.p,$H$966,IF(OR(LEN(TRIM(_xlpm.inp))=0,LEN(TRIM(_xlpm.p))=0,_xlpm.p=0),"",_xlpm.p))</f>
        <v/>
      </c>
      <c r="C977" s="53"/>
      <c r="D977" s="6"/>
      <c r="E977" s="6"/>
      <c r="F977" s="6"/>
      <c r="G977" s="6"/>
      <c r="H977" s="6"/>
    </row>
    <row r="978" spans="1:8" ht="18.75" customHeight="1" thickBot="1">
      <c r="A978" s="12"/>
      <c r="B978" s="54"/>
      <c r="C978" s="55"/>
      <c r="D978" s="6"/>
      <c r="E978" s="6"/>
      <c r="F978" s="6"/>
      <c r="G978" s="6"/>
      <c r="H978" s="6"/>
    </row>
    <row r="979" spans="1:8" ht="58.5" customHeight="1" thickTop="1" thickBot="1">
      <c r="A979" s="8" t="s">
        <v>6179</v>
      </c>
      <c r="B979" s="56" t="s">
        <v>7414</v>
      </c>
      <c r="C979" s="73"/>
      <c r="D979" s="6"/>
      <c r="E979" s="6">
        <v>976</v>
      </c>
      <c r="F979" s="6" t="s">
        <v>28</v>
      </c>
      <c r="G979" s="6" t="s">
        <v>7415</v>
      </c>
      <c r="H979" s="6"/>
    </row>
    <row r="980" spans="1:8" ht="18.75" customHeight="1">
      <c r="A980" s="9"/>
      <c r="B980" s="74"/>
      <c r="C980" s="75"/>
      <c r="D980" s="6"/>
      <c r="E980" s="6"/>
      <c r="F980" s="6"/>
      <c r="G980" s="6"/>
      <c r="H980" s="6"/>
    </row>
    <row r="981" spans="1:8" ht="18.75" customHeight="1">
      <c r="A981" s="10" t="s">
        <v>107</v>
      </c>
      <c r="B981" s="64" t="s">
        <v>7416</v>
      </c>
      <c r="C981" s="65"/>
      <c r="D981" s="6"/>
      <c r="E981" s="6"/>
      <c r="F981" s="6"/>
      <c r="G981" s="6"/>
      <c r="H981" s="6"/>
    </row>
    <row r="982" spans="1:8" ht="18.75" customHeight="1">
      <c r="A982" s="10" t="s">
        <v>108</v>
      </c>
      <c r="B982" s="64" t="s">
        <v>7417</v>
      </c>
      <c r="C982" s="65"/>
      <c r="D982" s="6"/>
      <c r="E982" s="6"/>
      <c r="F982" s="6"/>
      <c r="G982" s="6"/>
      <c r="H982" s="6"/>
    </row>
    <row r="983" spans="1:8" ht="18.75" customHeight="1">
      <c r="A983" s="10" t="s">
        <v>109</v>
      </c>
      <c r="B983" s="64" t="s">
        <v>7418</v>
      </c>
      <c r="C983" s="65"/>
      <c r="D983" s="6"/>
      <c r="E983" s="6"/>
      <c r="F983" s="6"/>
      <c r="G983" s="6"/>
      <c r="H983" s="6"/>
    </row>
    <row r="984" spans="1:8" ht="18.75" customHeight="1">
      <c r="A984" s="10" t="s">
        <v>110</v>
      </c>
      <c r="B984" s="64" t="s">
        <v>7419</v>
      </c>
      <c r="C984" s="65"/>
      <c r="D984" s="6"/>
      <c r="E984" s="6"/>
      <c r="F984" s="6"/>
      <c r="G984" s="6"/>
      <c r="H984" s="6"/>
    </row>
    <row r="985" spans="1:8" ht="18.75" customHeight="1">
      <c r="A985" s="10" t="s">
        <v>128</v>
      </c>
      <c r="B985" s="62"/>
      <c r="C985" s="63"/>
      <c r="D985" s="6"/>
      <c r="E985" s="6"/>
      <c r="F985" s="6"/>
      <c r="G985" s="6"/>
      <c r="H985" s="6"/>
    </row>
    <row r="986" spans="1:8" ht="18.75" customHeight="1" thickBot="1">
      <c r="A986" s="10" t="s">
        <v>5228</v>
      </c>
      <c r="B986" s="66"/>
      <c r="C986" s="67"/>
      <c r="D986" s="6"/>
      <c r="E986" s="6"/>
      <c r="F986" s="6"/>
      <c r="G986" s="6"/>
      <c r="H986" s="6"/>
    </row>
    <row r="987" spans="1:8" ht="18.75" customHeight="1" thickBot="1">
      <c r="A987" s="11" t="s">
        <v>111</v>
      </c>
      <c r="B987" s="25"/>
      <c r="C987" s="7"/>
      <c r="D987" s="6"/>
      <c r="E987" s="6"/>
      <c r="F987" s="6"/>
      <c r="G987" s="6"/>
      <c r="H987" s="6"/>
    </row>
    <row r="988" spans="1:8" ht="18.75" customHeight="1">
      <c r="A988" s="10" t="s">
        <v>112</v>
      </c>
      <c r="B988" s="34" t="str">
        <f>_xlfn.LET(_xlpm.inp,$B$987,_xlpm.nInp,_xlfn.LET(_xlpm.raw,UPPER(TRIM($B$987)),_xlpm.clean,SUBSTITUTE(SUBSTITUTE(SUBSTITUTE(SUBSTITUTE(SUBSTITUTE(_xlpm.raw,"，",","),"、",","),"；",","),"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88" s="19"/>
      <c r="D988" s="6"/>
      <c r="E988" s="6"/>
      <c r="F988" s="6"/>
      <c r="G988" s="6"/>
      <c r="H988" s="6"/>
    </row>
    <row r="989" spans="1:8" ht="18.75" customHeight="1">
      <c r="A989" s="10" t="s">
        <v>113</v>
      </c>
      <c r="B989" s="35" t="str">
        <f>_xlfn.LET(_xlpm.inp,$B$987,_xlpm.nStd,_xlfn.LET(_xlpm.raw,UPPER(TRIM($G$979)),_xlpm.clean,SUBSTITUTE(SUBSTITUTE(SUBSTITUTE(SUBSTITUTE(SUBSTITUTE(_xlpm.raw,"，",","),"、",","),"；",","),"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89" s="18"/>
      <c r="D989" s="6"/>
      <c r="E989" s="6"/>
      <c r="F989" s="6"/>
      <c r="G989" s="6"/>
      <c r="H989" s="6"/>
    </row>
    <row r="990" spans="1:8" ht="18.75" customHeight="1">
      <c r="A990" s="37" t="s">
        <v>114</v>
      </c>
      <c r="B990" s="52" t="str">
        <f>_xlfn.LET(_xlpm.inp,$B$987,_xlpm.p,$H$979,IF(OR(LEN(TRIM(_xlpm.inp))=0,LEN(TRIM(_xlpm.p))=0,_xlpm.p=0),"",_xlpm.p))</f>
        <v/>
      </c>
      <c r="C990" s="53"/>
      <c r="D990" s="6"/>
      <c r="E990" s="6"/>
      <c r="F990" s="6"/>
      <c r="G990" s="6"/>
      <c r="H990" s="6"/>
    </row>
    <row r="991" spans="1:8" ht="18.75" customHeight="1" thickBot="1">
      <c r="A991" s="12"/>
      <c r="B991" s="54"/>
      <c r="C991" s="55"/>
      <c r="D991" s="6"/>
      <c r="E991" s="6"/>
      <c r="F991" s="6"/>
      <c r="G991" s="6"/>
      <c r="H991" s="6"/>
    </row>
    <row r="992" spans="1:8" ht="58.5" customHeight="1" thickTop="1" thickBot="1">
      <c r="A992" s="8" t="s">
        <v>6180</v>
      </c>
      <c r="B992" s="56" t="s">
        <v>7420</v>
      </c>
      <c r="C992" s="73"/>
      <c r="D992" s="6"/>
      <c r="E992" s="6">
        <v>977</v>
      </c>
      <c r="F992" s="6" t="s">
        <v>27</v>
      </c>
      <c r="G992" s="6" t="s">
        <v>7421</v>
      </c>
      <c r="H992" s="6"/>
    </row>
    <row r="993" spans="1:8" ht="18.75" customHeight="1">
      <c r="A993" s="9"/>
      <c r="B993" s="74"/>
      <c r="C993" s="75"/>
      <c r="D993" s="6"/>
      <c r="E993" s="6"/>
      <c r="F993" s="6"/>
      <c r="G993" s="6"/>
      <c r="H993" s="6"/>
    </row>
    <row r="994" spans="1:8" ht="18.75" customHeight="1">
      <c r="A994" s="10" t="s">
        <v>107</v>
      </c>
      <c r="B994" s="64" t="s">
        <v>7422</v>
      </c>
      <c r="C994" s="65"/>
      <c r="D994" s="6"/>
      <c r="E994" s="6"/>
      <c r="F994" s="6"/>
      <c r="G994" s="6"/>
      <c r="H994" s="6"/>
    </row>
    <row r="995" spans="1:8" ht="18.75" customHeight="1">
      <c r="A995" s="10" t="s">
        <v>108</v>
      </c>
      <c r="B995" s="64" t="s">
        <v>7423</v>
      </c>
      <c r="C995" s="65"/>
      <c r="D995" s="6"/>
      <c r="E995" s="6"/>
      <c r="F995" s="6"/>
      <c r="G995" s="6"/>
      <c r="H995" s="6"/>
    </row>
    <row r="996" spans="1:8" ht="18.75" customHeight="1">
      <c r="A996" s="10" t="s">
        <v>109</v>
      </c>
      <c r="B996" s="64" t="s">
        <v>7424</v>
      </c>
      <c r="C996" s="65"/>
      <c r="D996" s="6"/>
      <c r="E996" s="6"/>
      <c r="F996" s="6"/>
      <c r="G996" s="6"/>
      <c r="H996" s="6"/>
    </row>
    <row r="997" spans="1:8" ht="18.75" customHeight="1">
      <c r="A997" s="10" t="s">
        <v>110</v>
      </c>
      <c r="B997" s="64" t="s">
        <v>7425</v>
      </c>
      <c r="C997" s="65"/>
      <c r="D997" s="6"/>
      <c r="E997" s="6"/>
      <c r="F997" s="6"/>
      <c r="G997" s="6"/>
      <c r="H997" s="6"/>
    </row>
    <row r="998" spans="1:8" ht="18.75" customHeight="1">
      <c r="A998" s="10" t="s">
        <v>128</v>
      </c>
      <c r="B998" s="62"/>
      <c r="C998" s="63"/>
      <c r="D998" s="6"/>
      <c r="E998" s="6"/>
      <c r="F998" s="6"/>
      <c r="G998" s="6"/>
      <c r="H998" s="6"/>
    </row>
    <row r="999" spans="1:8" ht="18.75" customHeight="1" thickBot="1">
      <c r="A999" s="10" t="s">
        <v>5228</v>
      </c>
      <c r="B999" s="66"/>
      <c r="C999" s="67"/>
      <c r="D999" s="6"/>
      <c r="E999" s="6"/>
      <c r="F999" s="6"/>
      <c r="G999" s="6"/>
      <c r="H999" s="6"/>
    </row>
    <row r="1000" spans="1:8" ht="18.75" customHeight="1" thickBot="1">
      <c r="A1000" s="11" t="s">
        <v>111</v>
      </c>
      <c r="B1000" s="25"/>
      <c r="C1000" s="7"/>
      <c r="D1000" s="6"/>
      <c r="E1000" s="6"/>
      <c r="F1000" s="6"/>
      <c r="G1000" s="6"/>
      <c r="H1000" s="6"/>
    </row>
    <row r="1001" spans="1:8" ht="18.75" customHeight="1">
      <c r="A1001" s="10" t="s">
        <v>112</v>
      </c>
      <c r="B1001" s="34" t="str">
        <f>_xlfn.LET(_xlpm.inp,$B$1000,_xlpm.nInp,_xlfn.LET(_xlpm.raw,UPPER(TRIM($B$1000)),_xlpm.clean,SUBSTITUTE(SUBSTITUTE(SUBSTITUTE(SUBSTITUTE(SUBSTITUTE(_xlpm.raw,"，",","),"、",","),"；",","),"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01" s="19"/>
      <c r="D1001" s="6"/>
      <c r="E1001" s="6"/>
      <c r="F1001" s="6"/>
      <c r="G1001" s="6"/>
      <c r="H1001" s="6"/>
    </row>
    <row r="1002" spans="1:8" ht="18.75" customHeight="1">
      <c r="A1002" s="10" t="s">
        <v>113</v>
      </c>
      <c r="B1002" s="35" t="str">
        <f>_xlfn.LET(_xlpm.inp,$B$1000,_xlpm.nStd,_xlfn.LET(_xlpm.raw,UPPER(TRIM($G$992)),_xlpm.clean,SUBSTITUTE(SUBSTITUTE(SUBSTITUTE(SUBSTITUTE(SUBSTITUTE(_xlpm.raw,"，",","),"、",","),"；",","),"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02" s="18"/>
      <c r="D1002" s="6"/>
      <c r="E1002" s="6"/>
      <c r="F1002" s="6"/>
      <c r="G1002" s="6"/>
      <c r="H1002" s="6"/>
    </row>
    <row r="1003" spans="1:8" ht="18.75" customHeight="1">
      <c r="A1003" s="37" t="s">
        <v>114</v>
      </c>
      <c r="B1003" s="52" t="str">
        <f>_xlfn.LET(_xlpm.inp,$B$1000,_xlpm.p,$H$992,IF(OR(LEN(TRIM(_xlpm.inp))=0,LEN(TRIM(_xlpm.p))=0,_xlpm.p=0),"",_xlpm.p))</f>
        <v/>
      </c>
      <c r="C1003" s="53"/>
      <c r="D1003" s="6"/>
      <c r="E1003" s="6"/>
      <c r="F1003" s="6"/>
      <c r="G1003" s="6"/>
      <c r="H1003" s="6"/>
    </row>
    <row r="1004" spans="1:8" ht="18.75" customHeight="1" thickBot="1">
      <c r="A1004" s="12"/>
      <c r="B1004" s="54"/>
      <c r="C1004" s="55"/>
      <c r="D1004" s="6"/>
      <c r="E1004" s="6"/>
      <c r="F1004" s="6"/>
      <c r="G1004" s="6"/>
      <c r="H1004" s="6"/>
    </row>
    <row r="1005" spans="1:8" ht="58.5" customHeight="1" thickTop="1" thickBot="1">
      <c r="A1005" s="8" t="s">
        <v>6181</v>
      </c>
      <c r="B1005" s="56" t="s">
        <v>7426</v>
      </c>
      <c r="C1005" s="73"/>
      <c r="D1005" s="6"/>
      <c r="E1005" s="6">
        <v>978</v>
      </c>
      <c r="F1005" s="6" t="s">
        <v>26</v>
      </c>
      <c r="G1005" s="6" t="s">
        <v>7427</v>
      </c>
      <c r="H1005" s="6"/>
    </row>
    <row r="1006" spans="1:8" ht="18.75" customHeight="1">
      <c r="A1006" s="9"/>
      <c r="B1006" s="74"/>
      <c r="C1006" s="75"/>
      <c r="D1006" s="6"/>
      <c r="E1006" s="6"/>
      <c r="F1006" s="6"/>
      <c r="G1006" s="6"/>
      <c r="H1006" s="6"/>
    </row>
    <row r="1007" spans="1:8" ht="18.75" customHeight="1">
      <c r="A1007" s="10" t="s">
        <v>107</v>
      </c>
      <c r="B1007" s="64" t="s">
        <v>7428</v>
      </c>
      <c r="C1007" s="65"/>
      <c r="D1007" s="6"/>
      <c r="E1007" s="6"/>
      <c r="F1007" s="6"/>
      <c r="G1007" s="6"/>
      <c r="H1007" s="6"/>
    </row>
    <row r="1008" spans="1:8" ht="18.75" customHeight="1">
      <c r="A1008" s="10" t="s">
        <v>108</v>
      </c>
      <c r="B1008" s="64" t="s">
        <v>7429</v>
      </c>
      <c r="C1008" s="65"/>
      <c r="D1008" s="6"/>
      <c r="E1008" s="6"/>
      <c r="F1008" s="6"/>
      <c r="G1008" s="6"/>
      <c r="H1008" s="6"/>
    </row>
    <row r="1009" spans="1:8" ht="18.75" customHeight="1">
      <c r="A1009" s="10" t="s">
        <v>109</v>
      </c>
      <c r="B1009" s="64" t="s">
        <v>7430</v>
      </c>
      <c r="C1009" s="65"/>
      <c r="D1009" s="6"/>
      <c r="E1009" s="6"/>
      <c r="F1009" s="6"/>
      <c r="G1009" s="6"/>
      <c r="H1009" s="6"/>
    </row>
    <row r="1010" spans="1:8" ht="18.75" customHeight="1">
      <c r="A1010" s="10" t="s">
        <v>110</v>
      </c>
      <c r="B1010" s="64" t="s">
        <v>7431</v>
      </c>
      <c r="C1010" s="65"/>
      <c r="D1010" s="6"/>
      <c r="E1010" s="6"/>
      <c r="F1010" s="6"/>
      <c r="G1010" s="6"/>
      <c r="H1010" s="6"/>
    </row>
    <row r="1011" spans="1:8" ht="18.75" customHeight="1">
      <c r="A1011" s="10" t="s">
        <v>826</v>
      </c>
      <c r="B1011" s="62"/>
      <c r="C1011" s="63"/>
      <c r="D1011" s="6"/>
      <c r="E1011" s="6"/>
      <c r="F1011" s="6"/>
      <c r="G1011" s="6"/>
      <c r="H1011" s="6"/>
    </row>
    <row r="1012" spans="1:8" ht="18.75" customHeight="1" thickBot="1">
      <c r="A1012" s="10" t="s">
        <v>4699</v>
      </c>
      <c r="B1012" s="66"/>
      <c r="C1012" s="67"/>
      <c r="D1012" s="6"/>
      <c r="E1012" s="6"/>
      <c r="F1012" s="6"/>
      <c r="G1012" s="6"/>
      <c r="H1012" s="6"/>
    </row>
    <row r="1013" spans="1:8" ht="18.75" customHeight="1" thickBot="1">
      <c r="A1013" s="11" t="s">
        <v>111</v>
      </c>
      <c r="B1013" s="25"/>
      <c r="C1013" s="7"/>
      <c r="D1013" s="6"/>
      <c r="E1013" s="6"/>
      <c r="F1013" s="6"/>
      <c r="G1013" s="6"/>
      <c r="H1013" s="6"/>
    </row>
    <row r="1014" spans="1:8" ht="18.75" customHeight="1">
      <c r="A1014" s="10" t="s">
        <v>112</v>
      </c>
      <c r="B1014" s="34" t="str">
        <f>_xlfn.LET(_xlpm.inp,$B$1013,_xlpm.nInp,_xlfn.LET(_xlpm.raw,UPPER(TRIM($B$1013)),_xlpm.clean,SUBSTITUTE(SUBSTITUTE(SUBSTITUTE(SUBSTITUTE(SUBSTITUTE(_xlpm.raw,"，",","),"、",","),"；",","),"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14" s="19"/>
      <c r="D1014" s="6"/>
      <c r="E1014" s="6"/>
      <c r="F1014" s="6"/>
      <c r="G1014" s="6"/>
      <c r="H1014" s="6"/>
    </row>
    <row r="1015" spans="1:8" ht="18.75" customHeight="1">
      <c r="A1015" s="10" t="s">
        <v>113</v>
      </c>
      <c r="B1015" s="35" t="str">
        <f>_xlfn.LET(_xlpm.inp,$B$1013,_xlpm.nStd,_xlfn.LET(_xlpm.raw,UPPER(TRIM($G$1005)),_xlpm.clean,SUBSTITUTE(SUBSTITUTE(SUBSTITUTE(SUBSTITUTE(SUBSTITUTE(_xlpm.raw,"，",","),"、",","),"；",","),"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15" s="18"/>
      <c r="D1015" s="6"/>
      <c r="E1015" s="6"/>
      <c r="F1015" s="6"/>
      <c r="G1015" s="6"/>
      <c r="H1015" s="6"/>
    </row>
    <row r="1016" spans="1:8" ht="18.75" customHeight="1">
      <c r="A1016" s="37" t="s">
        <v>114</v>
      </c>
      <c r="B1016" s="52" t="str">
        <f>_xlfn.LET(_xlpm.inp,$B$1013,_xlpm.p,$H$1005,IF(OR(LEN(TRIM(_xlpm.inp))=0,LEN(TRIM(_xlpm.p))=0,_xlpm.p=0),"",_xlpm.p))</f>
        <v/>
      </c>
      <c r="C1016" s="53"/>
      <c r="D1016" s="6"/>
      <c r="E1016" s="6"/>
      <c r="F1016" s="6"/>
      <c r="G1016" s="6"/>
      <c r="H1016" s="6"/>
    </row>
    <row r="1017" spans="1:8" ht="18.75" customHeight="1" thickBot="1">
      <c r="A1017" s="12"/>
      <c r="B1017" s="54"/>
      <c r="C1017" s="55"/>
      <c r="D1017" s="6"/>
      <c r="E1017" s="6"/>
      <c r="F1017" s="6"/>
      <c r="G1017" s="6"/>
      <c r="H1017" s="6"/>
    </row>
    <row r="1018" spans="1:8" ht="58.5" customHeight="1" thickTop="1" thickBot="1">
      <c r="A1018" s="8" t="s">
        <v>6182</v>
      </c>
      <c r="B1018" s="56" t="s">
        <v>7432</v>
      </c>
      <c r="C1018" s="73"/>
      <c r="D1018" s="6"/>
      <c r="E1018" s="6">
        <v>979</v>
      </c>
      <c r="F1018" s="6" t="s">
        <v>28</v>
      </c>
      <c r="G1018" s="6"/>
      <c r="H1018" s="6"/>
    </row>
    <row r="1019" spans="1:8" ht="18.75" customHeight="1">
      <c r="A1019" s="9"/>
      <c r="B1019" s="74"/>
      <c r="C1019" s="75"/>
      <c r="D1019" s="6"/>
      <c r="E1019" s="6"/>
      <c r="F1019" s="6"/>
      <c r="G1019" s="6"/>
      <c r="H1019" s="6"/>
    </row>
    <row r="1020" spans="1:8" ht="18.75" customHeight="1">
      <c r="A1020" s="10" t="s">
        <v>107</v>
      </c>
      <c r="B1020" s="64" t="s">
        <v>7433</v>
      </c>
      <c r="C1020" s="65"/>
      <c r="D1020" s="6"/>
      <c r="E1020" s="6"/>
      <c r="F1020" s="6"/>
      <c r="G1020" s="6"/>
      <c r="H1020" s="6"/>
    </row>
    <row r="1021" spans="1:8" ht="18.75" customHeight="1">
      <c r="A1021" s="10" t="s">
        <v>108</v>
      </c>
      <c r="B1021" s="64" t="s">
        <v>7434</v>
      </c>
      <c r="C1021" s="65"/>
      <c r="D1021" s="6"/>
      <c r="E1021" s="6"/>
      <c r="F1021" s="6"/>
      <c r="G1021" s="6"/>
      <c r="H1021" s="6"/>
    </row>
    <row r="1022" spans="1:8" ht="18.75" customHeight="1">
      <c r="A1022" s="10" t="s">
        <v>109</v>
      </c>
      <c r="B1022" s="64" t="s">
        <v>7435</v>
      </c>
      <c r="C1022" s="65"/>
      <c r="D1022" s="6"/>
      <c r="E1022" s="6"/>
      <c r="F1022" s="6"/>
      <c r="G1022" s="6"/>
      <c r="H1022" s="6"/>
    </row>
    <row r="1023" spans="1:8" ht="18.75" customHeight="1">
      <c r="A1023" s="10" t="s">
        <v>110</v>
      </c>
      <c r="B1023" s="64" t="s">
        <v>7436</v>
      </c>
      <c r="C1023" s="65"/>
      <c r="D1023" s="6"/>
      <c r="E1023" s="6"/>
      <c r="F1023" s="6"/>
      <c r="G1023" s="6"/>
      <c r="H1023" s="6"/>
    </row>
    <row r="1024" spans="1:8" ht="18.75" customHeight="1">
      <c r="A1024" s="10" t="s">
        <v>826</v>
      </c>
      <c r="B1024" s="62"/>
      <c r="C1024" s="63"/>
      <c r="D1024" s="6"/>
      <c r="E1024" s="6"/>
      <c r="F1024" s="6"/>
      <c r="G1024" s="6"/>
      <c r="H1024" s="6"/>
    </row>
    <row r="1025" spans="1:8" ht="18.75" customHeight="1" thickBot="1">
      <c r="A1025" s="10" t="s">
        <v>4699</v>
      </c>
      <c r="B1025" s="66"/>
      <c r="C1025" s="67"/>
      <c r="D1025" s="6"/>
      <c r="E1025" s="6"/>
      <c r="F1025" s="6"/>
      <c r="G1025" s="6"/>
      <c r="H1025" s="6"/>
    </row>
    <row r="1026" spans="1:8" ht="18.75" customHeight="1" thickBot="1">
      <c r="A1026" s="11" t="s">
        <v>111</v>
      </c>
      <c r="B1026" s="25"/>
      <c r="C1026" s="7"/>
      <c r="D1026" s="6"/>
      <c r="E1026" s="6"/>
      <c r="F1026" s="6"/>
      <c r="G1026" s="6"/>
      <c r="H1026" s="6"/>
    </row>
    <row r="1027" spans="1:8" ht="18.75" customHeight="1">
      <c r="A1027" s="10" t="s">
        <v>112</v>
      </c>
      <c r="B1027" s="34" t="str">
        <f>_xlfn.LET(_xlpm.inp,$B$1026,_xlpm.nInp,_xlfn.LET(_xlpm.raw,UPPER(TRIM($B$1026)),_xlpm.clean,SUBSTITUTE(SUBSTITUTE(SUBSTITUTE(SUBSTITUTE(SUBSTITUTE(_xlpm.raw,"，",","),"、",","),"；",","),"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27" s="19"/>
      <c r="D1027" s="6"/>
      <c r="E1027" s="6"/>
      <c r="F1027" s="6"/>
      <c r="G1027" s="6"/>
      <c r="H1027" s="6"/>
    </row>
    <row r="1028" spans="1:8" ht="18.75" customHeight="1">
      <c r="A1028" s="10" t="s">
        <v>113</v>
      </c>
      <c r="B1028" s="35" t="str">
        <f>_xlfn.LET(_xlpm.inp,$B$1026,_xlpm.nStd,_xlfn.LET(_xlpm.raw,UPPER(TRIM($G$1018)),_xlpm.clean,SUBSTITUTE(SUBSTITUTE(SUBSTITUTE(SUBSTITUTE(SUBSTITUTE(_xlpm.raw,"，",","),"、",","),"；",","),"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28" s="18"/>
      <c r="D1028" s="6"/>
      <c r="E1028" s="6"/>
      <c r="F1028" s="6"/>
      <c r="G1028" s="6"/>
      <c r="H1028" s="6"/>
    </row>
    <row r="1029" spans="1:8" ht="18.75" customHeight="1">
      <c r="A1029" s="37" t="s">
        <v>114</v>
      </c>
      <c r="B1029" s="52" t="str">
        <f>_xlfn.LET(_xlpm.inp,$B$1026,_xlpm.p,$H$1018,IF(OR(LEN(TRIM(_xlpm.inp))=0,LEN(TRIM(_xlpm.p))=0,_xlpm.p=0),"",_xlpm.p))</f>
        <v/>
      </c>
      <c r="C1029" s="53"/>
      <c r="D1029" s="6"/>
      <c r="E1029" s="6"/>
      <c r="F1029" s="6"/>
      <c r="G1029" s="6"/>
      <c r="H1029" s="6"/>
    </row>
    <row r="1030" spans="1:8" ht="18.75" customHeight="1" thickBot="1">
      <c r="A1030" s="12"/>
      <c r="B1030" s="54"/>
      <c r="C1030" s="55"/>
      <c r="D1030" s="6"/>
      <c r="E1030" s="6"/>
      <c r="F1030" s="6"/>
      <c r="G1030" s="6"/>
      <c r="H1030" s="6"/>
    </row>
    <row r="1031" spans="1:8" ht="58.5" customHeight="1" thickTop="1" thickBot="1">
      <c r="A1031" s="8" t="s">
        <v>6183</v>
      </c>
      <c r="B1031" s="56" t="s">
        <v>7437</v>
      </c>
      <c r="C1031" s="73"/>
      <c r="D1031" s="6"/>
      <c r="E1031" s="6">
        <v>980</v>
      </c>
      <c r="F1031" s="6" t="s">
        <v>27</v>
      </c>
      <c r="G1031" s="6"/>
      <c r="H1031" s="6"/>
    </row>
    <row r="1032" spans="1:8" ht="18.75" customHeight="1">
      <c r="A1032" s="9"/>
      <c r="B1032" s="74"/>
      <c r="C1032" s="75"/>
      <c r="D1032" s="6"/>
      <c r="E1032" s="6"/>
      <c r="F1032" s="6"/>
      <c r="G1032" s="6"/>
      <c r="H1032" s="6"/>
    </row>
    <row r="1033" spans="1:8" ht="18.75" customHeight="1">
      <c r="A1033" s="10" t="s">
        <v>107</v>
      </c>
      <c r="B1033" s="64" t="s">
        <v>7438</v>
      </c>
      <c r="C1033" s="65"/>
      <c r="D1033" s="6"/>
      <c r="E1033" s="6"/>
      <c r="F1033" s="6"/>
      <c r="G1033" s="6"/>
      <c r="H1033" s="6"/>
    </row>
    <row r="1034" spans="1:8" ht="18.75" customHeight="1">
      <c r="A1034" s="10" t="s">
        <v>108</v>
      </c>
      <c r="B1034" s="64" t="s">
        <v>7439</v>
      </c>
      <c r="C1034" s="65"/>
      <c r="D1034" s="6"/>
      <c r="E1034" s="6"/>
      <c r="F1034" s="6"/>
      <c r="G1034" s="6"/>
      <c r="H1034" s="6"/>
    </row>
    <row r="1035" spans="1:8" ht="18.75" customHeight="1">
      <c r="A1035" s="10" t="s">
        <v>109</v>
      </c>
      <c r="B1035" s="64" t="s">
        <v>7440</v>
      </c>
      <c r="C1035" s="65"/>
      <c r="D1035" s="6"/>
      <c r="E1035" s="6"/>
      <c r="F1035" s="6"/>
      <c r="G1035" s="6"/>
      <c r="H1035" s="6"/>
    </row>
    <row r="1036" spans="1:8" ht="18.75" customHeight="1">
      <c r="A1036" s="10" t="s">
        <v>110</v>
      </c>
      <c r="B1036" s="64" t="s">
        <v>7441</v>
      </c>
      <c r="C1036" s="65"/>
      <c r="D1036" s="6"/>
      <c r="E1036" s="6"/>
      <c r="F1036" s="6"/>
      <c r="G1036" s="6"/>
      <c r="H1036" s="6"/>
    </row>
    <row r="1037" spans="1:8" ht="18.75" customHeight="1">
      <c r="A1037" s="10" t="s">
        <v>128</v>
      </c>
      <c r="B1037" s="62"/>
      <c r="C1037" s="63"/>
      <c r="D1037" s="6"/>
      <c r="E1037" s="6"/>
      <c r="F1037" s="6"/>
      <c r="G1037" s="6"/>
      <c r="H1037" s="6"/>
    </row>
    <row r="1038" spans="1:8" ht="18.75" customHeight="1" thickBot="1">
      <c r="A1038" s="10" t="s">
        <v>4699</v>
      </c>
      <c r="B1038" s="66"/>
      <c r="C1038" s="67"/>
      <c r="D1038" s="6"/>
      <c r="E1038" s="6"/>
      <c r="F1038" s="6"/>
      <c r="G1038" s="6"/>
      <c r="H1038" s="6"/>
    </row>
    <row r="1039" spans="1:8" ht="18.75" customHeight="1" thickBot="1">
      <c r="A1039" s="11" t="s">
        <v>111</v>
      </c>
      <c r="B1039" s="25"/>
      <c r="C1039" s="7"/>
      <c r="D1039" s="6"/>
      <c r="E1039" s="6"/>
      <c r="F1039" s="6"/>
      <c r="G1039" s="6"/>
      <c r="H1039" s="6"/>
    </row>
    <row r="1040" spans="1:8" ht="18.75" customHeight="1">
      <c r="A1040" s="10" t="s">
        <v>112</v>
      </c>
      <c r="B1040" s="34" t="str">
        <f>_xlfn.LET(_xlpm.inp,$B$1039,_xlpm.nInp,_xlfn.LET(_xlpm.raw,UPPER(TRIM($B$1039)),_xlpm.clean,SUBSTITUTE(SUBSTITUTE(SUBSTITUTE(SUBSTITUTE(SUBSTITUTE(_xlpm.raw,"，",","),"、",","),"；",","),"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0" s="19"/>
      <c r="D1040" s="6"/>
      <c r="E1040" s="6"/>
      <c r="F1040" s="6"/>
      <c r="G1040" s="6"/>
      <c r="H1040" s="6"/>
    </row>
    <row r="1041" spans="1:8" ht="18.75" customHeight="1">
      <c r="A1041" s="10" t="s">
        <v>113</v>
      </c>
      <c r="B1041" s="35" t="str">
        <f>_xlfn.LET(_xlpm.inp,$B$1039,_xlpm.nStd,_xlfn.LET(_xlpm.raw,UPPER(TRIM($G$1031)),_xlpm.clean,SUBSTITUTE(SUBSTITUTE(SUBSTITUTE(SUBSTITUTE(SUBSTITUTE(_xlpm.raw,"，",","),"、",","),"；",","),"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41" s="18"/>
      <c r="D1041" s="6"/>
      <c r="E1041" s="6"/>
      <c r="F1041" s="6"/>
      <c r="G1041" s="6"/>
      <c r="H1041" s="6"/>
    </row>
    <row r="1042" spans="1:8" ht="18.75" customHeight="1">
      <c r="A1042" s="37" t="s">
        <v>114</v>
      </c>
      <c r="B1042" s="52" t="str">
        <f>_xlfn.LET(_xlpm.inp,$B$1039,_xlpm.p,$H$1031,IF(OR(LEN(TRIM(_xlpm.inp))=0,LEN(TRIM(_xlpm.p))=0,_xlpm.p=0),"",_xlpm.p))</f>
        <v/>
      </c>
      <c r="C1042" s="53"/>
      <c r="D1042" s="6"/>
      <c r="E1042" s="6"/>
      <c r="F1042" s="6"/>
      <c r="G1042" s="6"/>
      <c r="H1042" s="6"/>
    </row>
    <row r="1043" spans="1:8" ht="18.75" customHeight="1" thickBot="1">
      <c r="A1043" s="12"/>
      <c r="B1043" s="54"/>
      <c r="C1043" s="55"/>
      <c r="D1043" s="6"/>
      <c r="E1043" s="6"/>
      <c r="F1043" s="6"/>
      <c r="G1043" s="6"/>
      <c r="H1043" s="6"/>
    </row>
    <row r="1044" spans="1:8" ht="58.5" customHeight="1" thickTop="1" thickBot="1">
      <c r="A1044" s="8" t="s">
        <v>6184</v>
      </c>
      <c r="B1044" s="56" t="s">
        <v>7442</v>
      </c>
      <c r="C1044" s="73"/>
      <c r="D1044" s="6"/>
      <c r="E1044" s="6">
        <v>981</v>
      </c>
      <c r="F1044" s="6" t="s">
        <v>28</v>
      </c>
      <c r="G1044" s="6" t="s">
        <v>7443</v>
      </c>
      <c r="H1044" s="6"/>
    </row>
    <row r="1045" spans="1:8" ht="18.75" customHeight="1">
      <c r="A1045" s="9"/>
      <c r="B1045" s="74"/>
      <c r="C1045" s="75"/>
      <c r="D1045" s="6"/>
      <c r="E1045" s="6"/>
      <c r="F1045" s="6"/>
      <c r="G1045" s="6"/>
      <c r="H1045" s="6"/>
    </row>
    <row r="1046" spans="1:8" ht="18.75" customHeight="1">
      <c r="A1046" s="10" t="s">
        <v>107</v>
      </c>
      <c r="B1046" s="64" t="s">
        <v>7444</v>
      </c>
      <c r="C1046" s="65"/>
      <c r="D1046" s="6"/>
      <c r="E1046" s="6"/>
      <c r="F1046" s="6"/>
      <c r="G1046" s="6"/>
      <c r="H1046" s="6"/>
    </row>
    <row r="1047" spans="1:8" ht="18.75" customHeight="1">
      <c r="A1047" s="10" t="s">
        <v>108</v>
      </c>
      <c r="B1047" s="64" t="s">
        <v>7445</v>
      </c>
      <c r="C1047" s="65"/>
      <c r="D1047" s="6"/>
      <c r="E1047" s="6"/>
      <c r="F1047" s="6"/>
      <c r="G1047" s="6"/>
      <c r="H1047" s="6"/>
    </row>
    <row r="1048" spans="1:8" ht="18.75" customHeight="1">
      <c r="A1048" s="10" t="s">
        <v>109</v>
      </c>
      <c r="B1048" s="64" t="s">
        <v>7446</v>
      </c>
      <c r="C1048" s="65"/>
      <c r="D1048" s="6"/>
      <c r="E1048" s="6"/>
      <c r="F1048" s="6"/>
      <c r="G1048" s="6"/>
      <c r="H1048" s="6"/>
    </row>
    <row r="1049" spans="1:8" ht="18.75" customHeight="1">
      <c r="A1049" s="10" t="s">
        <v>110</v>
      </c>
      <c r="B1049" s="64" t="s">
        <v>7447</v>
      </c>
      <c r="C1049" s="65"/>
      <c r="D1049" s="6"/>
      <c r="E1049" s="6"/>
      <c r="F1049" s="6"/>
      <c r="G1049" s="6"/>
      <c r="H1049" s="6"/>
    </row>
    <row r="1050" spans="1:8" ht="18.75" customHeight="1">
      <c r="A1050" s="10" t="s">
        <v>826</v>
      </c>
      <c r="B1050" s="62"/>
      <c r="C1050" s="63"/>
      <c r="D1050" s="6"/>
      <c r="E1050" s="6"/>
      <c r="F1050" s="6"/>
      <c r="G1050" s="6"/>
      <c r="H1050" s="6"/>
    </row>
    <row r="1051" spans="1:8" ht="18.75" customHeight="1" thickBot="1">
      <c r="A1051" s="10" t="s">
        <v>4699</v>
      </c>
      <c r="B1051" s="66"/>
      <c r="C1051" s="67"/>
      <c r="D1051" s="6"/>
      <c r="E1051" s="6"/>
      <c r="F1051" s="6"/>
      <c r="G1051" s="6"/>
      <c r="H1051" s="6"/>
    </row>
    <row r="1052" spans="1:8" ht="18.75" customHeight="1" thickBot="1">
      <c r="A1052" s="11" t="s">
        <v>111</v>
      </c>
      <c r="B1052" s="25"/>
      <c r="C1052" s="7"/>
      <c r="D1052" s="6"/>
      <c r="E1052" s="6"/>
      <c r="F1052" s="6"/>
      <c r="G1052" s="6"/>
      <c r="H1052" s="6"/>
    </row>
    <row r="1053" spans="1:8" ht="18.75" customHeight="1">
      <c r="A1053" s="10" t="s">
        <v>112</v>
      </c>
      <c r="B1053" s="34" t="str">
        <f>_xlfn.LET(_xlpm.inp,$B$1052,_xlpm.nInp,_xlfn.LET(_xlpm.raw,UPPER(TRIM($B$1052)),_xlpm.clean,SUBSTITUTE(SUBSTITUTE(SUBSTITUTE(SUBSTITUTE(SUBSTITUTE(_xlpm.raw,"，",","),"、",","),"；",","),"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53" s="19"/>
      <c r="D1053" s="6"/>
      <c r="E1053" s="6"/>
      <c r="F1053" s="6"/>
      <c r="G1053" s="6"/>
      <c r="H1053" s="6"/>
    </row>
    <row r="1054" spans="1:8" ht="18.75" customHeight="1">
      <c r="A1054" s="10" t="s">
        <v>113</v>
      </c>
      <c r="B1054" s="35" t="str">
        <f>_xlfn.LET(_xlpm.inp,$B$1052,_xlpm.nStd,_xlfn.LET(_xlpm.raw,UPPER(TRIM($G$1044)),_xlpm.clean,SUBSTITUTE(SUBSTITUTE(SUBSTITUTE(SUBSTITUTE(SUBSTITUTE(_xlpm.raw,"，",","),"、",","),"；",","),"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4" s="18"/>
      <c r="D1054" s="6"/>
      <c r="E1054" s="6"/>
      <c r="F1054" s="6"/>
      <c r="G1054" s="6"/>
      <c r="H1054" s="6"/>
    </row>
    <row r="1055" spans="1:8" ht="18.75" customHeight="1">
      <c r="A1055" s="37" t="s">
        <v>114</v>
      </c>
      <c r="B1055" s="52" t="str">
        <f>_xlfn.LET(_xlpm.inp,$B$1052,_xlpm.p,$H$1044,IF(OR(LEN(TRIM(_xlpm.inp))=0,LEN(TRIM(_xlpm.p))=0,_xlpm.p=0),"",_xlpm.p))</f>
        <v/>
      </c>
      <c r="C1055" s="53"/>
      <c r="D1055" s="6"/>
      <c r="E1055" s="6"/>
      <c r="F1055" s="6"/>
      <c r="G1055" s="6"/>
      <c r="H1055" s="6"/>
    </row>
    <row r="1056" spans="1:8" ht="18.75" customHeight="1" thickBot="1">
      <c r="A1056" s="12"/>
      <c r="B1056" s="54"/>
      <c r="C1056" s="55"/>
      <c r="D1056" s="6"/>
      <c r="E1056" s="6"/>
      <c r="F1056" s="6"/>
      <c r="G1056" s="6"/>
      <c r="H1056" s="6"/>
    </row>
    <row r="1057" spans="1:8" ht="58.5" customHeight="1" thickTop="1" thickBot="1">
      <c r="A1057" s="8" t="s">
        <v>6185</v>
      </c>
      <c r="B1057" s="56" t="s">
        <v>7448</v>
      </c>
      <c r="C1057" s="73"/>
      <c r="D1057" s="6"/>
      <c r="E1057" s="6">
        <v>982</v>
      </c>
      <c r="F1057" s="6" t="s">
        <v>28</v>
      </c>
      <c r="G1057" s="6" t="s">
        <v>7449</v>
      </c>
      <c r="H1057" s="6"/>
    </row>
    <row r="1058" spans="1:8" ht="18.75" customHeight="1">
      <c r="A1058" s="9"/>
      <c r="B1058" s="74"/>
      <c r="C1058" s="75"/>
      <c r="D1058" s="6"/>
      <c r="E1058" s="6"/>
      <c r="F1058" s="6"/>
      <c r="G1058" s="6"/>
      <c r="H1058" s="6"/>
    </row>
    <row r="1059" spans="1:8" ht="18.75" customHeight="1">
      <c r="A1059" s="10" t="s">
        <v>107</v>
      </c>
      <c r="B1059" s="64" t="s">
        <v>7450</v>
      </c>
      <c r="C1059" s="65"/>
      <c r="D1059" s="6"/>
      <c r="E1059" s="6"/>
      <c r="F1059" s="6"/>
      <c r="G1059" s="6"/>
      <c r="H1059" s="6"/>
    </row>
    <row r="1060" spans="1:8" ht="18.75" customHeight="1">
      <c r="A1060" s="10" t="s">
        <v>108</v>
      </c>
      <c r="B1060" s="64" t="s">
        <v>7451</v>
      </c>
      <c r="C1060" s="65"/>
      <c r="D1060" s="6"/>
      <c r="E1060" s="6"/>
      <c r="F1060" s="6"/>
      <c r="G1060" s="6"/>
      <c r="H1060" s="6"/>
    </row>
    <row r="1061" spans="1:8" ht="18.75" customHeight="1">
      <c r="A1061" s="10" t="s">
        <v>109</v>
      </c>
      <c r="B1061" s="64" t="s">
        <v>7452</v>
      </c>
      <c r="C1061" s="65"/>
      <c r="D1061" s="6"/>
      <c r="E1061" s="6"/>
      <c r="F1061" s="6"/>
      <c r="G1061" s="6"/>
      <c r="H1061" s="6"/>
    </row>
    <row r="1062" spans="1:8" ht="18.75" customHeight="1">
      <c r="A1062" s="10" t="s">
        <v>110</v>
      </c>
      <c r="B1062" s="64" t="s">
        <v>7453</v>
      </c>
      <c r="C1062" s="65"/>
      <c r="D1062" s="6"/>
      <c r="E1062" s="6"/>
      <c r="F1062" s="6"/>
      <c r="G1062" s="6"/>
      <c r="H1062" s="6"/>
    </row>
    <row r="1063" spans="1:8" ht="18.75" customHeight="1">
      <c r="A1063" s="10" t="s">
        <v>128</v>
      </c>
      <c r="B1063" s="62"/>
      <c r="C1063" s="63"/>
      <c r="D1063" s="6"/>
      <c r="E1063" s="6"/>
      <c r="F1063" s="6"/>
      <c r="G1063" s="6"/>
      <c r="H1063" s="6"/>
    </row>
    <row r="1064" spans="1:8" ht="18.75" customHeight="1" thickBot="1">
      <c r="A1064" s="10" t="s">
        <v>4699</v>
      </c>
      <c r="B1064" s="66"/>
      <c r="C1064" s="67"/>
      <c r="D1064" s="6"/>
      <c r="E1064" s="6"/>
      <c r="F1064" s="6"/>
      <c r="G1064" s="6"/>
      <c r="H1064" s="6"/>
    </row>
    <row r="1065" spans="1:8" ht="18.75" customHeight="1" thickBot="1">
      <c r="A1065" s="11" t="s">
        <v>111</v>
      </c>
      <c r="B1065" s="25"/>
      <c r="C1065" s="7"/>
      <c r="D1065" s="6"/>
      <c r="E1065" s="6"/>
      <c r="F1065" s="6"/>
      <c r="G1065" s="6"/>
      <c r="H1065" s="6"/>
    </row>
    <row r="1066" spans="1:8" ht="18.75" customHeight="1">
      <c r="A1066" s="10" t="s">
        <v>112</v>
      </c>
      <c r="B1066" s="34" t="str">
        <f>_xlfn.LET(_xlpm.inp,$B$1065,_xlpm.nInp,_xlfn.LET(_xlpm.raw,UPPER(TRIM($B$1065)),_xlpm.clean,SUBSTITUTE(SUBSTITUTE(SUBSTITUTE(SUBSTITUTE(SUBSTITUTE(_xlpm.raw,"，",","),"、",","),"；",","),"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66" s="19"/>
      <c r="D1066" s="6"/>
      <c r="E1066" s="6"/>
      <c r="F1066" s="6"/>
      <c r="G1066" s="6"/>
      <c r="H1066" s="6"/>
    </row>
    <row r="1067" spans="1:8" ht="18.75" customHeight="1">
      <c r="A1067" s="10" t="s">
        <v>113</v>
      </c>
      <c r="B1067" s="35" t="str">
        <f>_xlfn.LET(_xlpm.inp,$B$1065,_xlpm.nStd,_xlfn.LET(_xlpm.raw,UPPER(TRIM($G$1057)),_xlpm.clean,SUBSTITUTE(SUBSTITUTE(SUBSTITUTE(SUBSTITUTE(SUBSTITUTE(_xlpm.raw,"，",","),"、",","),"；",","),"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67" s="18"/>
      <c r="D1067" s="6"/>
      <c r="E1067" s="6"/>
      <c r="F1067" s="6"/>
      <c r="G1067" s="6"/>
      <c r="H1067" s="6"/>
    </row>
    <row r="1068" spans="1:8" ht="18.75" customHeight="1">
      <c r="A1068" s="37" t="s">
        <v>114</v>
      </c>
      <c r="B1068" s="52" t="str">
        <f>_xlfn.LET(_xlpm.inp,$B$1065,_xlpm.p,$H$1057,IF(OR(LEN(TRIM(_xlpm.inp))=0,LEN(TRIM(_xlpm.p))=0,_xlpm.p=0),"",_xlpm.p))</f>
        <v/>
      </c>
      <c r="C1068" s="53"/>
      <c r="D1068" s="6"/>
      <c r="E1068" s="6"/>
      <c r="F1068" s="6"/>
      <c r="G1068" s="6"/>
      <c r="H1068" s="6"/>
    </row>
    <row r="1069" spans="1:8" ht="18.75" customHeight="1" thickBot="1">
      <c r="A1069" s="12"/>
      <c r="B1069" s="54"/>
      <c r="C1069" s="55"/>
      <c r="D1069" s="6"/>
      <c r="E1069" s="6"/>
      <c r="F1069" s="6"/>
      <c r="G1069" s="6"/>
      <c r="H1069" s="6"/>
    </row>
    <row r="1070" spans="1:8" ht="58.5" customHeight="1" thickTop="1" thickBot="1">
      <c r="A1070" s="8" t="s">
        <v>6186</v>
      </c>
      <c r="B1070" s="56" t="s">
        <v>7454</v>
      </c>
      <c r="C1070" s="73"/>
      <c r="D1070" s="6"/>
      <c r="E1070" s="6">
        <v>983</v>
      </c>
      <c r="F1070" s="6" t="s">
        <v>26</v>
      </c>
      <c r="G1070" s="6"/>
      <c r="H1070" s="6"/>
    </row>
    <row r="1071" spans="1:8" ht="18.75" customHeight="1">
      <c r="A1071" s="9"/>
      <c r="B1071" s="74"/>
      <c r="C1071" s="75"/>
      <c r="D1071" s="6"/>
      <c r="E1071" s="6"/>
      <c r="F1071" s="6"/>
      <c r="G1071" s="6"/>
      <c r="H1071" s="6"/>
    </row>
    <row r="1072" spans="1:8" ht="18.75" customHeight="1">
      <c r="A1072" s="10" t="s">
        <v>107</v>
      </c>
      <c r="B1072" s="64" t="s">
        <v>7455</v>
      </c>
      <c r="C1072" s="65"/>
      <c r="D1072" s="6"/>
      <c r="E1072" s="6"/>
      <c r="F1072" s="6"/>
      <c r="G1072" s="6"/>
      <c r="H1072" s="6"/>
    </row>
    <row r="1073" spans="1:8" ht="18.75" customHeight="1">
      <c r="A1073" s="10" t="s">
        <v>108</v>
      </c>
      <c r="B1073" s="64" t="s">
        <v>7456</v>
      </c>
      <c r="C1073" s="65"/>
      <c r="D1073" s="6"/>
      <c r="E1073" s="6"/>
      <c r="F1073" s="6"/>
      <c r="G1073" s="6"/>
      <c r="H1073" s="6"/>
    </row>
    <row r="1074" spans="1:8" ht="18.75" customHeight="1">
      <c r="A1074" s="10" t="s">
        <v>109</v>
      </c>
      <c r="B1074" s="64" t="s">
        <v>7457</v>
      </c>
      <c r="C1074" s="65"/>
      <c r="D1074" s="6"/>
      <c r="E1074" s="6"/>
      <c r="F1074" s="6"/>
      <c r="G1074" s="6"/>
      <c r="H1074" s="6"/>
    </row>
    <row r="1075" spans="1:8" ht="18.75" customHeight="1">
      <c r="A1075" s="10" t="s">
        <v>110</v>
      </c>
      <c r="B1075" s="64" t="s">
        <v>7458</v>
      </c>
      <c r="C1075" s="65"/>
      <c r="D1075" s="6"/>
      <c r="E1075" s="6"/>
      <c r="F1075" s="6"/>
      <c r="G1075" s="6"/>
      <c r="H1075" s="6"/>
    </row>
    <row r="1076" spans="1:8" ht="18.75" customHeight="1">
      <c r="A1076" s="10" t="s">
        <v>826</v>
      </c>
      <c r="B1076" s="62"/>
      <c r="C1076" s="63"/>
      <c r="D1076" s="6"/>
      <c r="E1076" s="6"/>
      <c r="F1076" s="6"/>
      <c r="G1076" s="6"/>
      <c r="H1076" s="6"/>
    </row>
    <row r="1077" spans="1:8" ht="18.75" customHeight="1" thickBot="1">
      <c r="A1077" s="10" t="s">
        <v>4699</v>
      </c>
      <c r="B1077" s="66"/>
      <c r="C1077" s="67"/>
      <c r="D1077" s="6"/>
      <c r="E1077" s="6"/>
      <c r="F1077" s="6"/>
      <c r="G1077" s="6"/>
      <c r="H1077" s="6"/>
    </row>
    <row r="1078" spans="1:8" ht="18.75" customHeight="1" thickBot="1">
      <c r="A1078" s="11" t="s">
        <v>111</v>
      </c>
      <c r="B1078" s="25"/>
      <c r="C1078" s="7"/>
      <c r="D1078" s="6"/>
      <c r="E1078" s="6"/>
      <c r="F1078" s="6"/>
      <c r="G1078" s="6"/>
      <c r="H1078" s="6"/>
    </row>
    <row r="1079" spans="1:8" ht="18.75" customHeight="1">
      <c r="A1079" s="10" t="s">
        <v>112</v>
      </c>
      <c r="B1079" s="34" t="str">
        <f>_xlfn.LET(_xlpm.inp,$B$1078,_xlpm.nInp,_xlfn.LET(_xlpm.raw,UPPER(TRIM($B$1078)),_xlpm.clean,SUBSTITUTE(SUBSTITUTE(SUBSTITUTE(SUBSTITUTE(SUBSTITUTE(_xlpm.raw,"，",","),"、",","),"；",","),"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79" s="19"/>
      <c r="D1079" s="6"/>
      <c r="E1079" s="6"/>
      <c r="F1079" s="6"/>
      <c r="G1079" s="6"/>
      <c r="H1079" s="6"/>
    </row>
    <row r="1080" spans="1:8" ht="18.75" customHeight="1">
      <c r="A1080" s="10" t="s">
        <v>113</v>
      </c>
      <c r="B1080" s="35" t="str">
        <f>_xlfn.LET(_xlpm.inp,$B$1078,_xlpm.nStd,_xlfn.LET(_xlpm.raw,UPPER(TRIM($G$1070)),_xlpm.clean,SUBSTITUTE(SUBSTITUTE(SUBSTITUTE(SUBSTITUTE(SUBSTITUTE(_xlpm.raw,"，",","),"、",","),"；",","),"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80" s="18"/>
      <c r="D1080" s="6"/>
      <c r="E1080" s="6"/>
      <c r="F1080" s="6"/>
      <c r="G1080" s="6"/>
      <c r="H1080" s="6"/>
    </row>
    <row r="1081" spans="1:8" ht="18.75" customHeight="1">
      <c r="A1081" s="37" t="s">
        <v>114</v>
      </c>
      <c r="B1081" s="52" t="str">
        <f>_xlfn.LET(_xlpm.inp,$B$1078,_xlpm.p,$H$1070,IF(OR(LEN(TRIM(_xlpm.inp))=0,LEN(TRIM(_xlpm.p))=0,_xlpm.p=0),"",_xlpm.p))</f>
        <v/>
      </c>
      <c r="C1081" s="53"/>
      <c r="D1081" s="6"/>
      <c r="E1081" s="6"/>
      <c r="F1081" s="6"/>
      <c r="G1081" s="6"/>
      <c r="H1081" s="6"/>
    </row>
    <row r="1082" spans="1:8" ht="18.75" customHeight="1" thickBot="1">
      <c r="A1082" s="12"/>
      <c r="B1082" s="54"/>
      <c r="C1082" s="55"/>
      <c r="D1082" s="6"/>
      <c r="E1082" s="6"/>
      <c r="F1082" s="6"/>
      <c r="G1082" s="6"/>
      <c r="H1082" s="6"/>
    </row>
    <row r="1083" spans="1:8" ht="58.5" customHeight="1" thickTop="1" thickBot="1">
      <c r="A1083" s="8" t="s">
        <v>6187</v>
      </c>
      <c r="B1083" s="56" t="s">
        <v>7459</v>
      </c>
      <c r="C1083" s="73"/>
      <c r="D1083" s="6"/>
      <c r="E1083" s="6">
        <v>984</v>
      </c>
      <c r="F1083" s="6" t="s">
        <v>27</v>
      </c>
      <c r="G1083" s="6"/>
      <c r="H1083" s="6"/>
    </row>
    <row r="1084" spans="1:8" ht="18.75" customHeight="1">
      <c r="A1084" s="9"/>
      <c r="B1084" s="74"/>
      <c r="C1084" s="75"/>
      <c r="D1084" s="6"/>
      <c r="E1084" s="6"/>
      <c r="F1084" s="6"/>
      <c r="G1084" s="6"/>
      <c r="H1084" s="6"/>
    </row>
    <row r="1085" spans="1:8" ht="18.75" customHeight="1">
      <c r="A1085" s="10" t="s">
        <v>107</v>
      </c>
      <c r="B1085" s="64" t="s">
        <v>7460</v>
      </c>
      <c r="C1085" s="65"/>
      <c r="D1085" s="6"/>
      <c r="E1085" s="6"/>
      <c r="F1085" s="6"/>
      <c r="G1085" s="6"/>
      <c r="H1085" s="6"/>
    </row>
    <row r="1086" spans="1:8" ht="18.75" customHeight="1">
      <c r="A1086" s="10" t="s">
        <v>108</v>
      </c>
      <c r="B1086" s="64" t="s">
        <v>7461</v>
      </c>
      <c r="C1086" s="65"/>
      <c r="D1086" s="6"/>
      <c r="E1086" s="6"/>
      <c r="F1086" s="6"/>
      <c r="G1086" s="6"/>
      <c r="H1086" s="6"/>
    </row>
    <row r="1087" spans="1:8" ht="18.75" customHeight="1">
      <c r="A1087" s="10" t="s">
        <v>109</v>
      </c>
      <c r="B1087" s="64" t="s">
        <v>7462</v>
      </c>
      <c r="C1087" s="65"/>
      <c r="D1087" s="6"/>
      <c r="E1087" s="6"/>
      <c r="F1087" s="6"/>
      <c r="G1087" s="6"/>
      <c r="H1087" s="6"/>
    </row>
    <row r="1088" spans="1:8" ht="18.75" customHeight="1">
      <c r="A1088" s="10" t="s">
        <v>110</v>
      </c>
      <c r="B1088" s="64" t="s">
        <v>7463</v>
      </c>
      <c r="C1088" s="65"/>
      <c r="D1088" s="6"/>
      <c r="E1088" s="6"/>
      <c r="F1088" s="6"/>
      <c r="G1088" s="6"/>
      <c r="H1088" s="6"/>
    </row>
    <row r="1089" spans="1:8" ht="18.75" customHeight="1">
      <c r="A1089" s="10" t="s">
        <v>826</v>
      </c>
      <c r="B1089" s="62"/>
      <c r="C1089" s="63"/>
      <c r="D1089" s="6"/>
      <c r="E1089" s="6"/>
      <c r="F1089" s="6"/>
      <c r="G1089" s="6"/>
      <c r="H1089" s="6"/>
    </row>
    <row r="1090" spans="1:8" ht="18.75" customHeight="1" thickBot="1">
      <c r="A1090" s="10" t="s">
        <v>4699</v>
      </c>
      <c r="B1090" s="66"/>
      <c r="C1090" s="67"/>
      <c r="D1090" s="6"/>
      <c r="E1090" s="6"/>
      <c r="F1090" s="6"/>
      <c r="G1090" s="6"/>
      <c r="H1090" s="6"/>
    </row>
    <row r="1091" spans="1:8" ht="18.75" customHeight="1" thickBot="1">
      <c r="A1091" s="11" t="s">
        <v>111</v>
      </c>
      <c r="B1091" s="25"/>
      <c r="C1091" s="7"/>
      <c r="D1091" s="6"/>
      <c r="E1091" s="6"/>
      <c r="F1091" s="6"/>
      <c r="G1091" s="6"/>
      <c r="H1091" s="6"/>
    </row>
    <row r="1092" spans="1:8" ht="18.75" customHeight="1">
      <c r="A1092" s="10" t="s">
        <v>112</v>
      </c>
      <c r="B1092" s="34" t="str">
        <f>_xlfn.LET(_xlpm.inp,$B$1091,_xlpm.nInp,_xlfn.LET(_xlpm.raw,UPPER(TRIM($B$1091)),_xlpm.clean,SUBSTITUTE(SUBSTITUTE(SUBSTITUTE(SUBSTITUTE(SUBSTITUTE(_xlpm.raw,"，",","),"、",","),"；",","),"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92" s="19"/>
      <c r="D1092" s="6"/>
      <c r="E1092" s="6"/>
      <c r="F1092" s="6"/>
      <c r="G1092" s="6"/>
      <c r="H1092" s="6"/>
    </row>
    <row r="1093" spans="1:8" ht="18.75" customHeight="1">
      <c r="A1093" s="10" t="s">
        <v>113</v>
      </c>
      <c r="B1093" s="35" t="str">
        <f>_xlfn.LET(_xlpm.inp,$B$1091,_xlpm.nStd,_xlfn.LET(_xlpm.raw,UPPER(TRIM($G$1083)),_xlpm.clean,SUBSTITUTE(SUBSTITUTE(SUBSTITUTE(SUBSTITUTE(SUBSTITUTE(_xlpm.raw,"，",","),"、",","),"；",","),"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93" s="18"/>
      <c r="D1093" s="6"/>
      <c r="E1093" s="6"/>
      <c r="F1093" s="6"/>
      <c r="G1093" s="6"/>
      <c r="H1093" s="6"/>
    </row>
    <row r="1094" spans="1:8" ht="18.75" customHeight="1">
      <c r="A1094" s="37" t="s">
        <v>114</v>
      </c>
      <c r="B1094" s="52" t="str">
        <f>_xlfn.LET(_xlpm.inp,$B$1091,_xlpm.p,$H$1083,IF(OR(LEN(TRIM(_xlpm.inp))=0,LEN(TRIM(_xlpm.p))=0,_xlpm.p=0),"",_xlpm.p))</f>
        <v/>
      </c>
      <c r="C1094" s="53"/>
      <c r="D1094" s="6"/>
      <c r="E1094" s="6"/>
      <c r="F1094" s="6"/>
      <c r="G1094" s="6"/>
      <c r="H1094" s="6"/>
    </row>
    <row r="1095" spans="1:8" ht="18.75" customHeight="1" thickBot="1">
      <c r="A1095" s="12"/>
      <c r="B1095" s="54"/>
      <c r="C1095" s="55"/>
      <c r="D1095" s="6"/>
      <c r="E1095" s="6"/>
      <c r="F1095" s="6"/>
      <c r="G1095" s="6"/>
      <c r="H1095" s="6"/>
    </row>
    <row r="1096" spans="1:8" ht="58.5" customHeight="1" thickTop="1" thickBot="1">
      <c r="A1096" s="8" t="s">
        <v>6188</v>
      </c>
      <c r="B1096" s="56" t="s">
        <v>7464</v>
      </c>
      <c r="C1096" s="73"/>
      <c r="D1096" s="6"/>
      <c r="E1096" s="6">
        <v>985</v>
      </c>
      <c r="F1096" s="6" t="s">
        <v>28</v>
      </c>
      <c r="G1096" s="6" t="s">
        <v>7465</v>
      </c>
      <c r="H1096" s="6"/>
    </row>
    <row r="1097" spans="1:8" ht="18.75" customHeight="1">
      <c r="A1097" s="9"/>
      <c r="B1097" s="74"/>
      <c r="C1097" s="75"/>
      <c r="D1097" s="6"/>
      <c r="E1097" s="6"/>
      <c r="F1097" s="6"/>
      <c r="G1097" s="6"/>
      <c r="H1097" s="6"/>
    </row>
    <row r="1098" spans="1:8" ht="18.75" customHeight="1">
      <c r="A1098" s="10" t="s">
        <v>107</v>
      </c>
      <c r="B1098" s="64" t="s">
        <v>7466</v>
      </c>
      <c r="C1098" s="65"/>
      <c r="D1098" s="6"/>
      <c r="E1098" s="6"/>
      <c r="F1098" s="6"/>
      <c r="G1098" s="6"/>
      <c r="H1098" s="6"/>
    </row>
    <row r="1099" spans="1:8" ht="18.75" customHeight="1">
      <c r="A1099" s="10" t="s">
        <v>108</v>
      </c>
      <c r="B1099" s="64" t="s">
        <v>7467</v>
      </c>
      <c r="C1099" s="65"/>
      <c r="D1099" s="6"/>
      <c r="E1099" s="6"/>
      <c r="F1099" s="6"/>
      <c r="G1099" s="6"/>
      <c r="H1099" s="6"/>
    </row>
    <row r="1100" spans="1:8" ht="18.75" customHeight="1">
      <c r="A1100" s="10" t="s">
        <v>109</v>
      </c>
      <c r="B1100" s="64" t="s">
        <v>7468</v>
      </c>
      <c r="C1100" s="65"/>
      <c r="D1100" s="6"/>
      <c r="E1100" s="6"/>
      <c r="F1100" s="6"/>
      <c r="G1100" s="6"/>
      <c r="H1100" s="6"/>
    </row>
    <row r="1101" spans="1:8" ht="18.75" customHeight="1">
      <c r="A1101" s="10" t="s">
        <v>110</v>
      </c>
      <c r="B1101" s="64" t="s">
        <v>7469</v>
      </c>
      <c r="C1101" s="65"/>
      <c r="D1101" s="6"/>
      <c r="E1101" s="6"/>
      <c r="F1101" s="6"/>
      <c r="G1101" s="6"/>
      <c r="H1101" s="6"/>
    </row>
    <row r="1102" spans="1:8" ht="18.75" customHeight="1">
      <c r="A1102" s="10" t="s">
        <v>128</v>
      </c>
      <c r="B1102" s="62"/>
      <c r="C1102" s="63"/>
      <c r="D1102" s="6"/>
      <c r="E1102" s="6"/>
      <c r="F1102" s="6"/>
      <c r="G1102" s="6"/>
      <c r="H1102" s="6"/>
    </row>
    <row r="1103" spans="1:8" ht="18.75" customHeight="1" thickBot="1">
      <c r="A1103" s="10" t="s">
        <v>4699</v>
      </c>
      <c r="B1103" s="66"/>
      <c r="C1103" s="67"/>
      <c r="D1103" s="6"/>
      <c r="E1103" s="6"/>
      <c r="F1103" s="6"/>
      <c r="G1103" s="6"/>
      <c r="H1103" s="6"/>
    </row>
    <row r="1104" spans="1:8" ht="18.75" customHeight="1" thickBot="1">
      <c r="A1104" s="11" t="s">
        <v>111</v>
      </c>
      <c r="B1104" s="25"/>
      <c r="C1104" s="7"/>
      <c r="D1104" s="6"/>
      <c r="E1104" s="6"/>
      <c r="F1104" s="6"/>
      <c r="G1104" s="6"/>
      <c r="H1104" s="6"/>
    </row>
    <row r="1105" spans="1:8" ht="18.75" customHeight="1">
      <c r="A1105" s="10" t="s">
        <v>112</v>
      </c>
      <c r="B1105" s="34" t="str">
        <f>_xlfn.LET(_xlpm.inp,$B$1104,_xlpm.nInp,_xlfn.LET(_xlpm.raw,UPPER(TRIM($B$1104)),_xlpm.clean,SUBSTITUTE(SUBSTITUTE(SUBSTITUTE(SUBSTITUTE(SUBSTITUTE(_xlpm.raw,"，",","),"、",","),"；",","),"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05" s="19"/>
      <c r="D1105" s="6"/>
      <c r="E1105" s="6"/>
      <c r="F1105" s="6"/>
      <c r="G1105" s="6"/>
      <c r="H1105" s="6"/>
    </row>
    <row r="1106" spans="1:8" ht="18.75" customHeight="1">
      <c r="A1106" s="10" t="s">
        <v>113</v>
      </c>
      <c r="B1106" s="35" t="str">
        <f>_xlfn.LET(_xlpm.inp,$B$1104,_xlpm.nStd,_xlfn.LET(_xlpm.raw,UPPER(TRIM($G$1096)),_xlpm.clean,SUBSTITUTE(SUBSTITUTE(SUBSTITUTE(SUBSTITUTE(SUBSTITUTE(_xlpm.raw,"，",","),"、",","),"；",","),"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06" s="18"/>
      <c r="D1106" s="6"/>
      <c r="E1106" s="6"/>
      <c r="F1106" s="6"/>
      <c r="G1106" s="6"/>
      <c r="H1106" s="6"/>
    </row>
    <row r="1107" spans="1:8" ht="18.75" customHeight="1">
      <c r="A1107" s="37" t="s">
        <v>114</v>
      </c>
      <c r="B1107" s="52" t="str">
        <f>_xlfn.LET(_xlpm.inp,$B$1104,_xlpm.p,$H$1096,IF(OR(LEN(TRIM(_xlpm.inp))=0,LEN(TRIM(_xlpm.p))=0,_xlpm.p=0),"",_xlpm.p))</f>
        <v/>
      </c>
      <c r="C1107" s="53"/>
      <c r="D1107" s="6"/>
      <c r="E1107" s="6"/>
      <c r="F1107" s="6"/>
      <c r="G1107" s="6"/>
      <c r="H1107" s="6"/>
    </row>
    <row r="1108" spans="1:8" ht="18.75" customHeight="1" thickBot="1">
      <c r="A1108" s="12"/>
      <c r="B1108" s="54"/>
      <c r="C1108" s="55"/>
      <c r="D1108" s="6"/>
      <c r="E1108" s="6"/>
      <c r="F1108" s="6"/>
      <c r="G1108" s="6"/>
      <c r="H1108" s="6"/>
    </row>
    <row r="1109" spans="1:8" ht="58.5" customHeight="1" thickTop="1" thickBot="1">
      <c r="A1109" s="8" t="s">
        <v>6189</v>
      </c>
      <c r="B1109" s="56" t="s">
        <v>7470</v>
      </c>
      <c r="C1109" s="73"/>
      <c r="D1109" s="6"/>
      <c r="E1109" s="6">
        <v>986</v>
      </c>
      <c r="F1109" s="6" t="s">
        <v>26</v>
      </c>
      <c r="G1109" s="6"/>
      <c r="H1109" s="6"/>
    </row>
    <row r="1110" spans="1:8" ht="18.75" customHeight="1">
      <c r="A1110" s="9"/>
      <c r="B1110" s="74"/>
      <c r="C1110" s="75"/>
      <c r="D1110" s="6"/>
      <c r="E1110" s="6"/>
      <c r="F1110" s="6"/>
      <c r="G1110" s="6"/>
      <c r="H1110" s="6"/>
    </row>
    <row r="1111" spans="1:8" ht="18.75" customHeight="1">
      <c r="A1111" s="10" t="s">
        <v>107</v>
      </c>
      <c r="B1111" s="64" t="s">
        <v>7471</v>
      </c>
      <c r="C1111" s="65"/>
      <c r="D1111" s="6"/>
      <c r="E1111" s="6"/>
      <c r="F1111" s="6"/>
      <c r="G1111" s="6"/>
      <c r="H1111" s="6"/>
    </row>
    <row r="1112" spans="1:8" ht="18.75" customHeight="1">
      <c r="A1112" s="10" t="s">
        <v>108</v>
      </c>
      <c r="B1112" s="64" t="s">
        <v>7472</v>
      </c>
      <c r="C1112" s="65"/>
      <c r="D1112" s="6"/>
      <c r="E1112" s="6"/>
      <c r="F1112" s="6"/>
      <c r="G1112" s="6"/>
      <c r="H1112" s="6"/>
    </row>
    <row r="1113" spans="1:8" ht="18.75" customHeight="1">
      <c r="A1113" s="10" t="s">
        <v>109</v>
      </c>
      <c r="B1113" s="64" t="s">
        <v>7473</v>
      </c>
      <c r="C1113" s="65"/>
      <c r="D1113" s="6"/>
      <c r="E1113" s="6"/>
      <c r="F1113" s="6"/>
      <c r="G1113" s="6"/>
      <c r="H1113" s="6"/>
    </row>
    <row r="1114" spans="1:8" ht="18.75" customHeight="1">
      <c r="A1114" s="10" t="s">
        <v>110</v>
      </c>
      <c r="B1114" s="64" t="s">
        <v>7474</v>
      </c>
      <c r="C1114" s="65"/>
      <c r="D1114" s="6"/>
      <c r="E1114" s="6"/>
      <c r="F1114" s="6"/>
      <c r="G1114" s="6"/>
      <c r="H1114" s="6"/>
    </row>
    <row r="1115" spans="1:8" ht="18.75" customHeight="1">
      <c r="A1115" s="10" t="s">
        <v>826</v>
      </c>
      <c r="B1115" s="62"/>
      <c r="C1115" s="63"/>
      <c r="D1115" s="6"/>
      <c r="E1115" s="6"/>
      <c r="F1115" s="6"/>
      <c r="G1115" s="6"/>
      <c r="H1115" s="6"/>
    </row>
    <row r="1116" spans="1:8" ht="18.75" customHeight="1" thickBot="1">
      <c r="A1116" s="10" t="s">
        <v>4699</v>
      </c>
      <c r="B1116" s="66"/>
      <c r="C1116" s="67"/>
      <c r="D1116" s="6"/>
      <c r="E1116" s="6"/>
      <c r="F1116" s="6"/>
      <c r="G1116" s="6"/>
      <c r="H1116" s="6"/>
    </row>
    <row r="1117" spans="1:8" ht="18.75" customHeight="1" thickBot="1">
      <c r="A1117" s="11" t="s">
        <v>111</v>
      </c>
      <c r="B1117" s="25"/>
      <c r="C1117" s="7"/>
      <c r="D1117" s="6"/>
      <c r="E1117" s="6"/>
      <c r="F1117" s="6"/>
      <c r="G1117" s="6"/>
      <c r="H1117" s="6"/>
    </row>
    <row r="1118" spans="1:8" ht="18.75" customHeight="1">
      <c r="A1118" s="10" t="s">
        <v>112</v>
      </c>
      <c r="B1118" s="34" t="str">
        <f>_xlfn.LET(_xlpm.inp,$B$1117,_xlpm.nInp,_xlfn.LET(_xlpm.raw,UPPER(TRIM($B$1117)),_xlpm.clean,SUBSTITUTE(SUBSTITUTE(SUBSTITUTE(SUBSTITUTE(SUBSTITUTE(_xlpm.raw,"，",","),"、",","),"；",","),"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18" s="19"/>
      <c r="D1118" s="6"/>
      <c r="E1118" s="6"/>
      <c r="F1118" s="6"/>
      <c r="G1118" s="6"/>
      <c r="H1118" s="6"/>
    </row>
    <row r="1119" spans="1:8" ht="18.75" customHeight="1">
      <c r="A1119" s="10" t="s">
        <v>113</v>
      </c>
      <c r="B1119" s="35" t="str">
        <f>_xlfn.LET(_xlpm.inp,$B$1117,_xlpm.nStd,_xlfn.LET(_xlpm.raw,UPPER(TRIM($G$1109)),_xlpm.clean,SUBSTITUTE(SUBSTITUTE(SUBSTITUTE(SUBSTITUTE(SUBSTITUTE(_xlpm.raw,"，",","),"、",","),"；",","),"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19" s="18"/>
      <c r="D1119" s="6"/>
      <c r="E1119" s="6"/>
      <c r="F1119" s="6"/>
      <c r="G1119" s="6"/>
      <c r="H1119" s="6"/>
    </row>
    <row r="1120" spans="1:8" ht="18.75" customHeight="1">
      <c r="A1120" s="37" t="s">
        <v>114</v>
      </c>
      <c r="B1120" s="52" t="str">
        <f>_xlfn.LET(_xlpm.inp,$B$1117,_xlpm.p,$H$1109,IF(OR(LEN(TRIM(_xlpm.inp))=0,LEN(TRIM(_xlpm.p))=0,_xlpm.p=0),"",_xlpm.p))</f>
        <v/>
      </c>
      <c r="C1120" s="53"/>
      <c r="D1120" s="6"/>
      <c r="E1120" s="6"/>
      <c r="F1120" s="6"/>
      <c r="G1120" s="6"/>
      <c r="H1120" s="6"/>
    </row>
    <row r="1121" spans="1:8" ht="18.75" customHeight="1" thickBot="1">
      <c r="A1121" s="12"/>
      <c r="B1121" s="54"/>
      <c r="C1121" s="55"/>
      <c r="D1121" s="6"/>
      <c r="E1121" s="6"/>
      <c r="F1121" s="6"/>
      <c r="G1121" s="6"/>
      <c r="H1121" s="6"/>
    </row>
    <row r="1122" spans="1:8" ht="58.5" customHeight="1" thickTop="1" thickBot="1">
      <c r="A1122" s="8" t="s">
        <v>6190</v>
      </c>
      <c r="B1122" s="56" t="s">
        <v>7475</v>
      </c>
      <c r="C1122" s="73"/>
      <c r="D1122" s="6"/>
      <c r="E1122" s="6">
        <v>987</v>
      </c>
      <c r="F1122" s="6" t="s">
        <v>5435</v>
      </c>
      <c r="G1122" s="6" t="s">
        <v>7476</v>
      </c>
      <c r="H1122" s="6"/>
    </row>
    <row r="1123" spans="1:8" ht="18.75" customHeight="1">
      <c r="A1123" s="9"/>
      <c r="B1123" s="74"/>
      <c r="C1123" s="75"/>
      <c r="D1123" s="6"/>
      <c r="E1123" s="6"/>
      <c r="F1123" s="6"/>
      <c r="G1123" s="6"/>
      <c r="H1123" s="6"/>
    </row>
    <row r="1124" spans="1:8" ht="18.75" customHeight="1">
      <c r="A1124" s="10" t="s">
        <v>107</v>
      </c>
      <c r="B1124" s="64" t="s">
        <v>7477</v>
      </c>
      <c r="C1124" s="65"/>
      <c r="D1124" s="6"/>
      <c r="E1124" s="6"/>
      <c r="F1124" s="6"/>
      <c r="G1124" s="6"/>
      <c r="H1124" s="6"/>
    </row>
    <row r="1125" spans="1:8" ht="18.75" customHeight="1">
      <c r="A1125" s="10" t="s">
        <v>108</v>
      </c>
      <c r="B1125" s="64" t="s">
        <v>7478</v>
      </c>
      <c r="C1125" s="65"/>
      <c r="D1125" s="6"/>
      <c r="E1125" s="6"/>
      <c r="F1125" s="6"/>
      <c r="G1125" s="6"/>
      <c r="H1125" s="6"/>
    </row>
    <row r="1126" spans="1:8" ht="18.75" customHeight="1">
      <c r="A1126" s="10" t="s">
        <v>109</v>
      </c>
      <c r="B1126" s="64" t="s">
        <v>7479</v>
      </c>
      <c r="C1126" s="65"/>
      <c r="D1126" s="6"/>
      <c r="E1126" s="6"/>
      <c r="F1126" s="6"/>
      <c r="G1126" s="6"/>
      <c r="H1126" s="6"/>
    </row>
    <row r="1127" spans="1:8" ht="18.75" customHeight="1">
      <c r="A1127" s="10" t="s">
        <v>110</v>
      </c>
      <c r="B1127" s="64" t="s">
        <v>7480</v>
      </c>
      <c r="C1127" s="65"/>
      <c r="D1127" s="6"/>
      <c r="E1127" s="6"/>
      <c r="F1127" s="6"/>
      <c r="G1127" s="6"/>
      <c r="H1127" s="6"/>
    </row>
    <row r="1128" spans="1:8" ht="18.75" customHeight="1">
      <c r="A1128" s="10" t="s">
        <v>826</v>
      </c>
      <c r="B1128" s="62" t="s">
        <v>7481</v>
      </c>
      <c r="C1128" s="63"/>
      <c r="D1128" s="6"/>
      <c r="E1128" s="6"/>
      <c r="F1128" s="6"/>
      <c r="G1128" s="6"/>
      <c r="H1128" s="6"/>
    </row>
    <row r="1129" spans="1:8" ht="18.75" customHeight="1" thickBot="1">
      <c r="A1129" s="10" t="s">
        <v>4699</v>
      </c>
      <c r="B1129" s="66"/>
      <c r="C1129" s="67"/>
      <c r="D1129" s="6"/>
      <c r="E1129" s="6"/>
      <c r="F1129" s="6"/>
      <c r="G1129" s="6"/>
      <c r="H1129" s="6"/>
    </row>
    <row r="1130" spans="1:8" ht="18.75" customHeight="1" thickBot="1">
      <c r="A1130" s="11" t="s">
        <v>111</v>
      </c>
      <c r="B1130" s="25"/>
      <c r="C1130" s="7"/>
      <c r="D1130" s="6"/>
      <c r="E1130" s="6"/>
      <c r="F1130" s="6"/>
      <c r="G1130" s="6"/>
      <c r="H1130" s="6"/>
    </row>
    <row r="1131" spans="1:8" ht="18.75" customHeight="1">
      <c r="A1131" s="10" t="s">
        <v>112</v>
      </c>
      <c r="B1131" s="34" t="str">
        <f>_xlfn.LET(_xlpm.inp,$B$1130,_xlpm.nInp,_xlfn.LET(_xlpm.raw,UPPER(TRIM($B$1130)),_xlpm.clean,SUBSTITUTE(SUBSTITUTE(SUBSTITUTE(SUBSTITUTE(SUBSTITUTE(_xlpm.raw,"，",","),"、",","),"；",","),"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31" s="19"/>
      <c r="D1131" s="6"/>
      <c r="E1131" s="6"/>
      <c r="F1131" s="6"/>
      <c r="G1131" s="6"/>
      <c r="H1131" s="6"/>
    </row>
    <row r="1132" spans="1:8" ht="18.75" customHeight="1">
      <c r="A1132" s="10" t="s">
        <v>113</v>
      </c>
      <c r="B1132" s="35" t="str">
        <f>_xlfn.LET(_xlpm.inp,$B$1130,_xlpm.nStd,_xlfn.LET(_xlpm.raw,UPPER(TRIM($G$1122)),_xlpm.clean,SUBSTITUTE(SUBSTITUTE(SUBSTITUTE(SUBSTITUTE(SUBSTITUTE(_xlpm.raw,"，",","),"、",","),"；",","),"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32" s="18"/>
      <c r="D1132" s="6"/>
      <c r="E1132" s="6"/>
      <c r="F1132" s="6"/>
      <c r="G1132" s="6"/>
      <c r="H1132" s="6"/>
    </row>
    <row r="1133" spans="1:8" ht="18.75" customHeight="1">
      <c r="A1133" s="37" t="s">
        <v>114</v>
      </c>
      <c r="B1133" s="52" t="str">
        <f>_xlfn.LET(_xlpm.inp,$B$1130,_xlpm.p,$H$1122,IF(OR(LEN(TRIM(_xlpm.inp))=0,LEN(TRIM(_xlpm.p))=0,_xlpm.p=0),"",_xlpm.p))</f>
        <v/>
      </c>
      <c r="C1133" s="53"/>
      <c r="D1133" s="6"/>
      <c r="E1133" s="6"/>
      <c r="F1133" s="6"/>
      <c r="G1133" s="6"/>
      <c r="H1133" s="6"/>
    </row>
    <row r="1134" spans="1:8" ht="18.75" customHeight="1" thickBot="1">
      <c r="A1134" s="12"/>
      <c r="B1134" s="54"/>
      <c r="C1134" s="55"/>
      <c r="D1134" s="6"/>
      <c r="E1134" s="6"/>
      <c r="F1134" s="6"/>
      <c r="G1134" s="6"/>
      <c r="H1134" s="6"/>
    </row>
    <row r="1135" spans="1:8" ht="58.5" customHeight="1" thickTop="1" thickBot="1">
      <c r="A1135" s="8" t="s">
        <v>7482</v>
      </c>
      <c r="B1135" s="56" t="s">
        <v>7483</v>
      </c>
      <c r="C1135" s="73"/>
      <c r="D1135" s="6"/>
      <c r="E1135" s="6">
        <v>988</v>
      </c>
      <c r="F1135" s="6" t="s">
        <v>62</v>
      </c>
      <c r="G1135" s="6"/>
      <c r="H1135" s="6"/>
    </row>
    <row r="1136" spans="1:8" ht="18.75" customHeight="1">
      <c r="A1136" s="9"/>
      <c r="B1136" s="74"/>
      <c r="C1136" s="75"/>
      <c r="D1136" s="6"/>
      <c r="E1136" s="6"/>
      <c r="F1136" s="6"/>
      <c r="G1136" s="6"/>
      <c r="H1136" s="6"/>
    </row>
    <row r="1137" spans="1:8" ht="18.75" customHeight="1">
      <c r="A1137" s="10" t="s">
        <v>107</v>
      </c>
      <c r="B1137" s="64" t="s">
        <v>7484</v>
      </c>
      <c r="C1137" s="65"/>
      <c r="D1137" s="6"/>
      <c r="E1137" s="6"/>
      <c r="F1137" s="6"/>
      <c r="G1137" s="6"/>
      <c r="H1137" s="6"/>
    </row>
    <row r="1138" spans="1:8" ht="18.75" customHeight="1">
      <c r="A1138" s="10" t="s">
        <v>108</v>
      </c>
      <c r="B1138" s="64" t="s">
        <v>7485</v>
      </c>
      <c r="C1138" s="65"/>
      <c r="D1138" s="6"/>
      <c r="E1138" s="6"/>
      <c r="F1138" s="6"/>
      <c r="G1138" s="6"/>
      <c r="H1138" s="6"/>
    </row>
    <row r="1139" spans="1:8" ht="18.75" customHeight="1">
      <c r="A1139" s="10" t="s">
        <v>109</v>
      </c>
      <c r="B1139" s="64" t="s">
        <v>7486</v>
      </c>
      <c r="C1139" s="65"/>
      <c r="D1139" s="6"/>
      <c r="E1139" s="6"/>
      <c r="F1139" s="6"/>
      <c r="G1139" s="6"/>
      <c r="H1139" s="6"/>
    </row>
    <row r="1140" spans="1:8" ht="18.75" customHeight="1">
      <c r="A1140" s="10" t="s">
        <v>110</v>
      </c>
      <c r="B1140" s="64" t="s">
        <v>7487</v>
      </c>
      <c r="C1140" s="65"/>
      <c r="D1140" s="6"/>
      <c r="E1140" s="6"/>
      <c r="F1140" s="6"/>
      <c r="G1140" s="6"/>
      <c r="H1140" s="6"/>
    </row>
    <row r="1141" spans="1:8" ht="18.75" customHeight="1">
      <c r="A1141" s="10" t="s">
        <v>128</v>
      </c>
      <c r="B1141" s="62" t="s">
        <v>8423</v>
      </c>
      <c r="C1141" s="63"/>
      <c r="D1141" s="6"/>
      <c r="E1141" s="6"/>
      <c r="F1141" s="6"/>
      <c r="G1141" s="6"/>
      <c r="H1141" s="6"/>
    </row>
    <row r="1142" spans="1:8" ht="18.75" customHeight="1" thickBot="1">
      <c r="A1142" s="10" t="s">
        <v>4699</v>
      </c>
      <c r="B1142" s="66"/>
      <c r="C1142" s="67"/>
      <c r="D1142" s="6"/>
      <c r="E1142" s="6"/>
      <c r="F1142" s="6"/>
      <c r="G1142" s="6"/>
      <c r="H1142" s="6"/>
    </row>
    <row r="1143" spans="1:8" ht="18.75" customHeight="1" thickBot="1">
      <c r="A1143" s="11" t="s">
        <v>111</v>
      </c>
      <c r="B1143" s="25"/>
      <c r="C1143" s="7"/>
      <c r="D1143" s="6"/>
      <c r="E1143" s="6"/>
      <c r="F1143" s="6"/>
      <c r="G1143" s="6"/>
      <c r="H1143" s="6"/>
    </row>
    <row r="1144" spans="1:8" ht="18.75" customHeight="1">
      <c r="A1144" s="10" t="s">
        <v>112</v>
      </c>
      <c r="B1144" s="34" t="str">
        <f>_xlfn.LET(_xlpm.inp,$B$1143,_xlpm.nInp,_xlfn.LET(_xlpm.raw,UPPER(TRIM($B$1143)),_xlpm.clean,SUBSTITUTE(SUBSTITUTE(SUBSTITUTE(SUBSTITUTE(SUBSTITUTE(_xlpm.raw,"，",","),"、",","),"；",","),"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44" s="19"/>
      <c r="D1144" s="6"/>
      <c r="E1144" s="6"/>
      <c r="F1144" s="6"/>
      <c r="G1144" s="6"/>
      <c r="H1144" s="6"/>
    </row>
    <row r="1145" spans="1:8" ht="18.75" customHeight="1">
      <c r="A1145" s="10" t="s">
        <v>113</v>
      </c>
      <c r="B1145" s="35" t="str">
        <f>_xlfn.LET(_xlpm.inp,$B$1143,_xlpm.nStd,_xlfn.LET(_xlpm.raw,UPPER(TRIM($G$1135)),_xlpm.clean,SUBSTITUTE(SUBSTITUTE(SUBSTITUTE(SUBSTITUTE(SUBSTITUTE(_xlpm.raw,"，",","),"、",","),"；",","),"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45" s="18"/>
      <c r="D1145" s="6"/>
      <c r="E1145" s="6"/>
      <c r="F1145" s="6"/>
      <c r="G1145" s="6"/>
      <c r="H1145" s="6"/>
    </row>
    <row r="1146" spans="1:8" ht="18.75" customHeight="1">
      <c r="A1146" s="37" t="s">
        <v>114</v>
      </c>
      <c r="B1146" s="52" t="str">
        <f>_xlfn.LET(_xlpm.inp,$B$1143,_xlpm.p,$H$1135,IF(OR(LEN(TRIM(_xlpm.inp))=0,LEN(TRIM(_xlpm.p))=0,_xlpm.p=0),"",_xlpm.p))</f>
        <v/>
      </c>
      <c r="C1146" s="53"/>
      <c r="D1146" s="6"/>
      <c r="E1146" s="6"/>
      <c r="F1146" s="6"/>
      <c r="G1146" s="6"/>
      <c r="H1146" s="6"/>
    </row>
    <row r="1147" spans="1:8" ht="18.75" customHeight="1" thickBot="1">
      <c r="A1147" s="12"/>
      <c r="B1147" s="54"/>
      <c r="C1147" s="55"/>
      <c r="D1147" s="6"/>
      <c r="E1147" s="6"/>
      <c r="F1147" s="6"/>
      <c r="G1147" s="6"/>
      <c r="H1147" s="6"/>
    </row>
    <row r="1148" spans="1:8" ht="58.5" customHeight="1" thickTop="1" thickBot="1">
      <c r="A1148" s="8" t="s">
        <v>7488</v>
      </c>
      <c r="B1148" s="56" t="s">
        <v>7489</v>
      </c>
      <c r="C1148" s="73"/>
      <c r="D1148" s="6"/>
      <c r="E1148" s="6">
        <v>989</v>
      </c>
      <c r="F1148" s="6" t="s">
        <v>18</v>
      </c>
      <c r="G1148" s="6" t="s">
        <v>7490</v>
      </c>
      <c r="H1148" s="6"/>
    </row>
    <row r="1149" spans="1:8" ht="18.75" customHeight="1">
      <c r="A1149" s="9"/>
      <c r="B1149" s="74"/>
      <c r="C1149" s="75"/>
      <c r="D1149" s="6"/>
      <c r="E1149" s="6"/>
      <c r="F1149" s="6"/>
      <c r="G1149" s="6"/>
      <c r="H1149" s="6"/>
    </row>
    <row r="1150" spans="1:8" ht="18.75" customHeight="1">
      <c r="A1150" s="10" t="s">
        <v>107</v>
      </c>
      <c r="B1150" s="64" t="s">
        <v>7491</v>
      </c>
      <c r="C1150" s="65"/>
      <c r="D1150" s="6"/>
      <c r="E1150" s="6"/>
      <c r="F1150" s="6"/>
      <c r="G1150" s="6"/>
      <c r="H1150" s="6"/>
    </row>
    <row r="1151" spans="1:8" ht="18.75" customHeight="1">
      <c r="A1151" s="10" t="s">
        <v>108</v>
      </c>
      <c r="B1151" s="64" t="s">
        <v>7492</v>
      </c>
      <c r="C1151" s="65"/>
      <c r="D1151" s="6"/>
      <c r="E1151" s="6"/>
      <c r="F1151" s="6"/>
      <c r="G1151" s="6"/>
      <c r="H1151" s="6"/>
    </row>
    <row r="1152" spans="1:8" ht="18.75" customHeight="1">
      <c r="A1152" s="10" t="s">
        <v>109</v>
      </c>
      <c r="B1152" s="64" t="s">
        <v>7493</v>
      </c>
      <c r="C1152" s="65"/>
      <c r="D1152" s="6"/>
      <c r="E1152" s="6"/>
      <c r="F1152" s="6"/>
      <c r="G1152" s="6"/>
      <c r="H1152" s="6"/>
    </row>
    <row r="1153" spans="1:8" ht="18.75" customHeight="1">
      <c r="A1153" s="10" t="s">
        <v>110</v>
      </c>
      <c r="B1153" s="64" t="s">
        <v>7494</v>
      </c>
      <c r="C1153" s="65"/>
      <c r="D1153" s="6"/>
      <c r="E1153" s="6"/>
      <c r="F1153" s="6"/>
      <c r="G1153" s="6"/>
      <c r="H1153" s="6"/>
    </row>
    <row r="1154" spans="1:8" ht="18.75" customHeight="1">
      <c r="A1154" s="10" t="s">
        <v>826</v>
      </c>
      <c r="B1154" s="62"/>
      <c r="C1154" s="63"/>
      <c r="D1154" s="6"/>
      <c r="E1154" s="6"/>
      <c r="F1154" s="6"/>
      <c r="G1154" s="6"/>
      <c r="H1154" s="6"/>
    </row>
    <row r="1155" spans="1:8" ht="18.75" customHeight="1" thickBot="1">
      <c r="A1155" s="10" t="s">
        <v>4699</v>
      </c>
      <c r="B1155" s="66"/>
      <c r="C1155" s="67"/>
      <c r="D1155" s="6"/>
      <c r="E1155" s="6"/>
      <c r="F1155" s="6"/>
      <c r="G1155" s="6"/>
      <c r="H1155" s="6"/>
    </row>
    <row r="1156" spans="1:8" ht="18.75" customHeight="1" thickBot="1">
      <c r="A1156" s="11" t="s">
        <v>111</v>
      </c>
      <c r="B1156" s="25"/>
      <c r="C1156" s="7"/>
      <c r="D1156" s="6"/>
      <c r="E1156" s="6"/>
      <c r="F1156" s="6"/>
      <c r="G1156" s="6"/>
      <c r="H1156" s="6"/>
    </row>
    <row r="1157" spans="1:8" ht="18.75" customHeight="1">
      <c r="A1157" s="10" t="s">
        <v>112</v>
      </c>
      <c r="B1157" s="34" t="str">
        <f>_xlfn.LET(_xlpm.inp,$B$1156,_xlpm.nInp,_xlfn.LET(_xlpm.raw,UPPER(TRIM($B$1156)),_xlpm.clean,SUBSTITUTE(SUBSTITUTE(SUBSTITUTE(SUBSTITUTE(SUBSTITUTE(_xlpm.raw,"，",","),"、",","),"；",","),"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57" s="19"/>
      <c r="D1157" s="6"/>
      <c r="E1157" s="6"/>
      <c r="F1157" s="6"/>
      <c r="G1157" s="6"/>
      <c r="H1157" s="6"/>
    </row>
    <row r="1158" spans="1:8" ht="18.75" customHeight="1">
      <c r="A1158" s="10" t="s">
        <v>113</v>
      </c>
      <c r="B1158" s="35" t="str">
        <f>_xlfn.LET(_xlpm.inp,$B$1156,_xlpm.nStd,_xlfn.LET(_xlpm.raw,UPPER(TRIM($G$1148)),_xlpm.clean,SUBSTITUTE(SUBSTITUTE(SUBSTITUTE(SUBSTITUTE(SUBSTITUTE(_xlpm.raw,"，",","),"、",","),"；",","),"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58" s="18"/>
      <c r="D1158" s="6"/>
      <c r="E1158" s="6"/>
      <c r="F1158" s="6"/>
      <c r="G1158" s="6"/>
      <c r="H1158" s="6"/>
    </row>
    <row r="1159" spans="1:8" ht="18.75" customHeight="1">
      <c r="A1159" s="37" t="s">
        <v>114</v>
      </c>
      <c r="B1159" s="52" t="str">
        <f>_xlfn.LET(_xlpm.inp,$B$1156,_xlpm.p,$H$1148,IF(OR(LEN(TRIM(_xlpm.inp))=0,LEN(TRIM(_xlpm.p))=0,_xlpm.p=0),"",_xlpm.p))</f>
        <v/>
      </c>
      <c r="C1159" s="53"/>
      <c r="D1159" s="6"/>
      <c r="E1159" s="6"/>
      <c r="F1159" s="6"/>
      <c r="G1159" s="6"/>
      <c r="H1159" s="6"/>
    </row>
    <row r="1160" spans="1:8" ht="18.75" customHeight="1" thickBot="1">
      <c r="A1160" s="12"/>
      <c r="B1160" s="54"/>
      <c r="C1160" s="55"/>
      <c r="D1160" s="6"/>
      <c r="E1160" s="6"/>
      <c r="F1160" s="6"/>
      <c r="G1160" s="6"/>
      <c r="H1160" s="6"/>
    </row>
    <row r="1161" spans="1:8" ht="58.5" customHeight="1" thickTop="1" thickBot="1">
      <c r="A1161" s="8" t="s">
        <v>7495</v>
      </c>
      <c r="B1161" s="56" t="s">
        <v>7496</v>
      </c>
      <c r="C1161" s="73"/>
      <c r="D1161" s="6"/>
      <c r="E1161" s="6">
        <v>990</v>
      </c>
      <c r="F1161" s="6" t="s">
        <v>18</v>
      </c>
      <c r="G1161" s="6" t="s">
        <v>7497</v>
      </c>
      <c r="H1161" s="6"/>
    </row>
    <row r="1162" spans="1:8" ht="18.75" customHeight="1">
      <c r="A1162" s="9"/>
      <c r="B1162" s="74"/>
      <c r="C1162" s="75"/>
      <c r="D1162" s="6"/>
      <c r="E1162" s="6"/>
      <c r="F1162" s="6"/>
      <c r="G1162" s="6"/>
      <c r="H1162" s="6"/>
    </row>
    <row r="1163" spans="1:8" ht="18.75" customHeight="1">
      <c r="A1163" s="10" t="s">
        <v>107</v>
      </c>
      <c r="B1163" s="64" t="s">
        <v>2804</v>
      </c>
      <c r="C1163" s="65"/>
      <c r="D1163" s="6"/>
      <c r="E1163" s="6"/>
      <c r="F1163" s="6"/>
      <c r="G1163" s="6"/>
      <c r="H1163" s="6"/>
    </row>
    <row r="1164" spans="1:8" ht="18.75" customHeight="1">
      <c r="A1164" s="10" t="s">
        <v>108</v>
      </c>
      <c r="B1164" s="64" t="s">
        <v>7498</v>
      </c>
      <c r="C1164" s="65"/>
      <c r="D1164" s="6"/>
      <c r="E1164" s="6"/>
      <c r="F1164" s="6"/>
      <c r="G1164" s="6"/>
      <c r="H1164" s="6"/>
    </row>
    <row r="1165" spans="1:8" ht="18.75" customHeight="1">
      <c r="A1165" s="10" t="s">
        <v>109</v>
      </c>
      <c r="B1165" s="64" t="s">
        <v>2506</v>
      </c>
      <c r="C1165" s="65"/>
      <c r="D1165" s="6"/>
      <c r="E1165" s="6"/>
      <c r="F1165" s="6"/>
      <c r="G1165" s="6"/>
      <c r="H1165" s="6"/>
    </row>
    <row r="1166" spans="1:8" ht="18.75" customHeight="1">
      <c r="A1166" s="10" t="s">
        <v>110</v>
      </c>
      <c r="B1166" s="64" t="s">
        <v>7499</v>
      </c>
      <c r="C1166" s="65"/>
      <c r="D1166" s="6"/>
      <c r="E1166" s="6"/>
      <c r="F1166" s="6"/>
      <c r="G1166" s="6"/>
      <c r="H1166" s="6"/>
    </row>
    <row r="1167" spans="1:8" ht="18.75" customHeight="1">
      <c r="A1167" s="10" t="s">
        <v>826</v>
      </c>
      <c r="B1167" s="62"/>
      <c r="C1167" s="63"/>
      <c r="D1167" s="6"/>
      <c r="E1167" s="6"/>
      <c r="F1167" s="6"/>
      <c r="G1167" s="6"/>
      <c r="H1167" s="6"/>
    </row>
    <row r="1168" spans="1:8" ht="18.75" customHeight="1" thickBot="1">
      <c r="A1168" s="10" t="s">
        <v>4699</v>
      </c>
      <c r="B1168" s="66"/>
      <c r="C1168" s="67"/>
      <c r="D1168" s="6"/>
      <c r="E1168" s="6"/>
      <c r="F1168" s="6"/>
      <c r="G1168" s="6"/>
      <c r="H1168" s="6"/>
    </row>
    <row r="1169" spans="1:8" ht="18.75" customHeight="1" thickBot="1">
      <c r="A1169" s="11" t="s">
        <v>111</v>
      </c>
      <c r="B1169" s="25"/>
      <c r="C1169" s="7"/>
      <c r="D1169" s="6"/>
      <c r="E1169" s="6"/>
      <c r="F1169" s="6"/>
      <c r="G1169" s="6"/>
      <c r="H1169" s="6"/>
    </row>
    <row r="1170" spans="1:8" ht="18.75" customHeight="1">
      <c r="A1170" s="10" t="s">
        <v>112</v>
      </c>
      <c r="B1170" s="34" t="str">
        <f>_xlfn.LET(_xlpm.inp,$B$1169,_xlpm.nInp,_xlfn.LET(_xlpm.raw,UPPER(TRIM($B$1169)),_xlpm.clean,SUBSTITUTE(SUBSTITUTE(SUBSTITUTE(SUBSTITUTE(SUBSTITUTE(_xlpm.raw,"，",","),"、",","),"；",","),"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0" s="19"/>
      <c r="D1170" s="6"/>
      <c r="E1170" s="6"/>
      <c r="F1170" s="6"/>
      <c r="G1170" s="6"/>
      <c r="H1170" s="6"/>
    </row>
    <row r="1171" spans="1:8" ht="18.75" customHeight="1">
      <c r="A1171" s="10" t="s">
        <v>113</v>
      </c>
      <c r="B1171" s="35" t="str">
        <f>_xlfn.LET(_xlpm.inp,$B$1169,_xlpm.nStd,_xlfn.LET(_xlpm.raw,UPPER(TRIM($G$1161)),_xlpm.clean,SUBSTITUTE(SUBSTITUTE(SUBSTITUTE(SUBSTITUTE(SUBSTITUTE(_xlpm.raw,"，",","),"、",","),"；",","),"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71" s="18"/>
      <c r="D1171" s="6"/>
      <c r="E1171" s="6"/>
      <c r="F1171" s="6"/>
      <c r="G1171" s="6"/>
      <c r="H1171" s="6"/>
    </row>
    <row r="1172" spans="1:8" ht="18.75" customHeight="1">
      <c r="A1172" s="37" t="s">
        <v>114</v>
      </c>
      <c r="B1172" s="52" t="str">
        <f>_xlfn.LET(_xlpm.inp,$B$1169,_xlpm.p,$H$1161,IF(OR(LEN(TRIM(_xlpm.inp))=0,LEN(TRIM(_xlpm.p))=0,_xlpm.p=0),"",_xlpm.p))</f>
        <v/>
      </c>
      <c r="C1172" s="53"/>
      <c r="D1172" s="6"/>
      <c r="E1172" s="6"/>
      <c r="F1172" s="6"/>
      <c r="G1172" s="6"/>
      <c r="H1172" s="6"/>
    </row>
    <row r="1173" spans="1:8" ht="18.75" customHeight="1" thickBot="1">
      <c r="A1173" s="12"/>
      <c r="B1173" s="54"/>
      <c r="C1173" s="55"/>
      <c r="D1173" s="6"/>
      <c r="E1173" s="6"/>
      <c r="F1173" s="6"/>
      <c r="G1173" s="6"/>
      <c r="H1173" s="6"/>
    </row>
    <row r="1174" spans="1:8" ht="58.5" customHeight="1" thickTop="1" thickBot="1">
      <c r="A1174" s="8" t="s">
        <v>7500</v>
      </c>
      <c r="B1174" s="56" t="s">
        <v>7501</v>
      </c>
      <c r="C1174" s="73"/>
      <c r="D1174" s="6"/>
      <c r="E1174" s="6">
        <v>991</v>
      </c>
      <c r="F1174" s="6" t="s">
        <v>18</v>
      </c>
      <c r="G1174" s="6" t="s">
        <v>7502</v>
      </c>
      <c r="H1174" s="6"/>
    </row>
    <row r="1175" spans="1:8" ht="18.75" customHeight="1">
      <c r="A1175" s="9"/>
      <c r="B1175" s="74"/>
      <c r="C1175" s="75"/>
      <c r="D1175" s="6"/>
      <c r="E1175" s="6"/>
      <c r="F1175" s="6"/>
      <c r="G1175" s="6"/>
      <c r="H1175" s="6"/>
    </row>
    <row r="1176" spans="1:8" ht="18.75" customHeight="1">
      <c r="A1176" s="10" t="s">
        <v>107</v>
      </c>
      <c r="B1176" s="64" t="s">
        <v>7503</v>
      </c>
      <c r="C1176" s="65"/>
      <c r="D1176" s="6"/>
      <c r="E1176" s="6"/>
      <c r="F1176" s="6"/>
      <c r="G1176" s="6"/>
      <c r="H1176" s="6"/>
    </row>
    <row r="1177" spans="1:8" ht="18.75" customHeight="1">
      <c r="A1177" s="10" t="s">
        <v>108</v>
      </c>
      <c r="B1177" s="64" t="s">
        <v>7504</v>
      </c>
      <c r="C1177" s="65"/>
      <c r="D1177" s="6"/>
      <c r="E1177" s="6"/>
      <c r="F1177" s="6"/>
      <c r="G1177" s="6"/>
      <c r="H1177" s="6"/>
    </row>
    <row r="1178" spans="1:8" ht="18.75" customHeight="1">
      <c r="A1178" s="10" t="s">
        <v>109</v>
      </c>
      <c r="B1178" s="64" t="s">
        <v>7505</v>
      </c>
      <c r="C1178" s="65"/>
      <c r="D1178" s="6"/>
      <c r="E1178" s="6"/>
      <c r="F1178" s="6"/>
      <c r="G1178" s="6"/>
      <c r="H1178" s="6"/>
    </row>
    <row r="1179" spans="1:8" ht="18.75" customHeight="1">
      <c r="A1179" s="10" t="s">
        <v>110</v>
      </c>
      <c r="B1179" s="64" t="s">
        <v>7506</v>
      </c>
      <c r="C1179" s="65"/>
      <c r="D1179" s="6"/>
      <c r="E1179" s="6"/>
      <c r="F1179" s="6"/>
      <c r="G1179" s="6"/>
      <c r="H1179" s="6"/>
    </row>
    <row r="1180" spans="1:8" ht="18.75" customHeight="1">
      <c r="A1180" s="10" t="s">
        <v>826</v>
      </c>
      <c r="B1180" s="62"/>
      <c r="C1180" s="63"/>
      <c r="D1180" s="6"/>
      <c r="E1180" s="6"/>
      <c r="F1180" s="6"/>
      <c r="G1180" s="6"/>
      <c r="H1180" s="6"/>
    </row>
    <row r="1181" spans="1:8" ht="18.75" customHeight="1" thickBot="1">
      <c r="A1181" s="10" t="s">
        <v>4699</v>
      </c>
      <c r="B1181" s="66"/>
      <c r="C1181" s="67"/>
      <c r="D1181" s="6"/>
      <c r="E1181" s="6"/>
      <c r="F1181" s="6"/>
      <c r="G1181" s="6"/>
      <c r="H1181" s="6"/>
    </row>
    <row r="1182" spans="1:8" ht="18.75" customHeight="1" thickBot="1">
      <c r="A1182" s="11" t="s">
        <v>111</v>
      </c>
      <c r="B1182" s="25"/>
      <c r="C1182" s="7"/>
      <c r="D1182" s="6"/>
      <c r="E1182" s="6"/>
      <c r="F1182" s="6"/>
      <c r="G1182" s="6"/>
      <c r="H1182" s="6"/>
    </row>
    <row r="1183" spans="1:8" ht="18.75" customHeight="1">
      <c r="A1183" s="10" t="s">
        <v>112</v>
      </c>
      <c r="B1183" s="34" t="str">
        <f>_xlfn.LET(_xlpm.inp,$B$1182,_xlpm.nInp,_xlfn.LET(_xlpm.raw,UPPER(TRIM($B$1182)),_xlpm.clean,SUBSTITUTE(SUBSTITUTE(SUBSTITUTE(SUBSTITUTE(SUBSTITUTE(_xlpm.raw,"，",","),"、",","),"；",","),"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83" s="19"/>
      <c r="D1183" s="6"/>
      <c r="E1183" s="6"/>
      <c r="F1183" s="6"/>
      <c r="G1183" s="6"/>
      <c r="H1183" s="6"/>
    </row>
    <row r="1184" spans="1:8" ht="18.75" customHeight="1">
      <c r="A1184" s="10" t="s">
        <v>113</v>
      </c>
      <c r="B1184" s="35" t="str">
        <f>_xlfn.LET(_xlpm.inp,$B$1182,_xlpm.nStd,_xlfn.LET(_xlpm.raw,UPPER(TRIM($G$1174)),_xlpm.clean,SUBSTITUTE(SUBSTITUTE(SUBSTITUTE(SUBSTITUTE(SUBSTITUTE(_xlpm.raw,"，",","),"、",","),"；",","),"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4" s="18"/>
      <c r="D1184" s="6"/>
      <c r="E1184" s="6"/>
      <c r="F1184" s="6"/>
      <c r="G1184" s="6"/>
      <c r="H1184" s="6"/>
    </row>
    <row r="1185" spans="1:8" ht="18.75" customHeight="1">
      <c r="A1185" s="37" t="s">
        <v>114</v>
      </c>
      <c r="B1185" s="52" t="str">
        <f>_xlfn.LET(_xlpm.inp,$B$1182,_xlpm.p,$H$1174,IF(OR(LEN(TRIM(_xlpm.inp))=0,LEN(TRIM(_xlpm.p))=0,_xlpm.p=0),"",_xlpm.p))</f>
        <v/>
      </c>
      <c r="C1185" s="53"/>
      <c r="D1185" s="6"/>
      <c r="E1185" s="6"/>
      <c r="F1185" s="6"/>
      <c r="G1185" s="6"/>
      <c r="H1185" s="6"/>
    </row>
    <row r="1186" spans="1:8" ht="18.75" customHeight="1" thickBot="1">
      <c r="A1186" s="12"/>
      <c r="B1186" s="54"/>
      <c r="C1186" s="55"/>
      <c r="D1186" s="6"/>
      <c r="E1186" s="6"/>
      <c r="F1186" s="6"/>
      <c r="G1186" s="6"/>
      <c r="H1186" s="6"/>
    </row>
    <row r="1187" spans="1:8" ht="58.5" customHeight="1" thickTop="1" thickBot="1">
      <c r="A1187" s="8" t="s">
        <v>7507</v>
      </c>
      <c r="B1187" s="56" t="s">
        <v>7508</v>
      </c>
      <c r="C1187" s="73"/>
      <c r="D1187" s="6"/>
      <c r="E1187" s="6">
        <v>992</v>
      </c>
      <c r="F1187" s="6" t="s">
        <v>28</v>
      </c>
      <c r="G1187" s="6" t="s">
        <v>7509</v>
      </c>
      <c r="H1187" s="6"/>
    </row>
    <row r="1188" spans="1:8" ht="18.75" customHeight="1">
      <c r="A1188" s="9"/>
      <c r="B1188" s="74"/>
      <c r="C1188" s="75"/>
      <c r="D1188" s="6"/>
      <c r="E1188" s="6"/>
      <c r="F1188" s="6"/>
      <c r="G1188" s="6"/>
      <c r="H1188" s="6"/>
    </row>
    <row r="1189" spans="1:8" ht="18.75" customHeight="1">
      <c r="A1189" s="10" t="s">
        <v>107</v>
      </c>
      <c r="B1189" s="64" t="s">
        <v>7510</v>
      </c>
      <c r="C1189" s="65"/>
      <c r="D1189" s="6"/>
      <c r="E1189" s="6"/>
      <c r="F1189" s="6"/>
      <c r="G1189" s="6"/>
      <c r="H1189" s="6"/>
    </row>
    <row r="1190" spans="1:8" ht="18.75" customHeight="1">
      <c r="A1190" s="10" t="s">
        <v>108</v>
      </c>
      <c r="B1190" s="64" t="s">
        <v>7511</v>
      </c>
      <c r="C1190" s="65"/>
      <c r="D1190" s="6"/>
      <c r="E1190" s="6"/>
      <c r="F1190" s="6"/>
      <c r="G1190" s="6"/>
      <c r="H1190" s="6"/>
    </row>
    <row r="1191" spans="1:8" ht="18.75" customHeight="1">
      <c r="A1191" s="10" t="s">
        <v>109</v>
      </c>
      <c r="B1191" s="64" t="s">
        <v>7512</v>
      </c>
      <c r="C1191" s="65"/>
      <c r="D1191" s="6"/>
      <c r="E1191" s="6"/>
      <c r="F1191" s="6"/>
      <c r="G1191" s="6"/>
      <c r="H1191" s="6"/>
    </row>
    <row r="1192" spans="1:8" ht="18.75" customHeight="1">
      <c r="A1192" s="10" t="s">
        <v>110</v>
      </c>
      <c r="B1192" s="64" t="s">
        <v>7513</v>
      </c>
      <c r="C1192" s="65"/>
      <c r="D1192" s="6"/>
      <c r="E1192" s="6"/>
      <c r="F1192" s="6"/>
      <c r="G1192" s="6"/>
      <c r="H1192" s="6"/>
    </row>
    <row r="1193" spans="1:8" ht="18.75" customHeight="1">
      <c r="A1193" s="10" t="s">
        <v>826</v>
      </c>
      <c r="B1193" s="62"/>
      <c r="C1193" s="63"/>
      <c r="D1193" s="6"/>
      <c r="E1193" s="6"/>
      <c r="F1193" s="6"/>
      <c r="G1193" s="6"/>
      <c r="H1193" s="6"/>
    </row>
    <row r="1194" spans="1:8" ht="18.75" customHeight="1" thickBot="1">
      <c r="A1194" s="10" t="s">
        <v>4699</v>
      </c>
      <c r="B1194" s="66"/>
      <c r="C1194" s="67"/>
      <c r="D1194" s="6"/>
      <c r="E1194" s="6"/>
      <c r="F1194" s="6"/>
      <c r="G1194" s="6"/>
      <c r="H1194" s="6"/>
    </row>
    <row r="1195" spans="1:8" ht="18.75" customHeight="1" thickBot="1">
      <c r="A1195" s="11" t="s">
        <v>111</v>
      </c>
      <c r="B1195" s="25"/>
      <c r="C1195" s="7"/>
      <c r="D1195" s="6"/>
      <c r="E1195" s="6"/>
      <c r="F1195" s="6"/>
      <c r="G1195" s="6"/>
      <c r="H1195" s="6"/>
    </row>
    <row r="1196" spans="1:8" ht="18.75" customHeight="1">
      <c r="A1196" s="10" t="s">
        <v>112</v>
      </c>
      <c r="B1196" s="34" t="str">
        <f>_xlfn.LET(_xlpm.inp,$B$1195,_xlpm.nInp,_xlfn.LET(_xlpm.raw,UPPER(TRIM($B$1195)),_xlpm.clean,SUBSTITUTE(SUBSTITUTE(SUBSTITUTE(SUBSTITUTE(SUBSTITUTE(_xlpm.raw,"，",","),"、",","),"；",","),"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96" s="19"/>
      <c r="D1196" s="6"/>
      <c r="E1196" s="6"/>
      <c r="F1196" s="6"/>
      <c r="G1196" s="6"/>
      <c r="H1196" s="6"/>
    </row>
    <row r="1197" spans="1:8" ht="18.75" customHeight="1">
      <c r="A1197" s="10" t="s">
        <v>113</v>
      </c>
      <c r="B1197" s="35" t="str">
        <f>_xlfn.LET(_xlpm.inp,$B$1195,_xlpm.nStd,_xlfn.LET(_xlpm.raw,UPPER(TRIM($G$1187)),_xlpm.clean,SUBSTITUTE(SUBSTITUTE(SUBSTITUTE(SUBSTITUTE(SUBSTITUTE(_xlpm.raw,"，",","),"、",","),"；",","),"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97" s="18"/>
      <c r="D1197" s="6"/>
      <c r="E1197" s="6"/>
      <c r="F1197" s="6"/>
      <c r="G1197" s="6"/>
      <c r="H1197" s="6"/>
    </row>
    <row r="1198" spans="1:8" ht="18.75" customHeight="1">
      <c r="A1198" s="37" t="s">
        <v>114</v>
      </c>
      <c r="B1198" s="52" t="str">
        <f>_xlfn.LET(_xlpm.inp,$B$1195,_xlpm.p,$H$1187,IF(OR(LEN(TRIM(_xlpm.inp))=0,LEN(TRIM(_xlpm.p))=0,_xlpm.p=0),"",_xlpm.p))</f>
        <v/>
      </c>
      <c r="C1198" s="53"/>
      <c r="D1198" s="6"/>
      <c r="E1198" s="6"/>
      <c r="F1198" s="6"/>
      <c r="G1198" s="6"/>
      <c r="H1198" s="6"/>
    </row>
    <row r="1199" spans="1:8" ht="18.75" customHeight="1" thickBot="1">
      <c r="A1199" s="12"/>
      <c r="B1199" s="54"/>
      <c r="C1199" s="55"/>
      <c r="D1199" s="6"/>
      <c r="E1199" s="6"/>
      <c r="F1199" s="6"/>
      <c r="G1199" s="6"/>
      <c r="H1199" s="6"/>
    </row>
    <row r="1200" spans="1:8" ht="58.5" customHeight="1" thickTop="1" thickBot="1">
      <c r="A1200" s="8" t="s">
        <v>7514</v>
      </c>
      <c r="B1200" s="56" t="s">
        <v>7515</v>
      </c>
      <c r="C1200" s="73"/>
      <c r="D1200" s="6"/>
      <c r="E1200" s="6">
        <v>993</v>
      </c>
      <c r="F1200" s="6" t="s">
        <v>18</v>
      </c>
      <c r="G1200" s="6"/>
      <c r="H1200" s="6"/>
    </row>
    <row r="1201" spans="1:8" ht="18.75" customHeight="1">
      <c r="A1201" s="9"/>
      <c r="B1201" s="74"/>
      <c r="C1201" s="75"/>
      <c r="D1201" s="6"/>
      <c r="E1201" s="6"/>
      <c r="F1201" s="6"/>
      <c r="G1201" s="6"/>
      <c r="H1201" s="6"/>
    </row>
    <row r="1202" spans="1:8" ht="18.75" customHeight="1">
      <c r="A1202" s="10" t="s">
        <v>107</v>
      </c>
      <c r="B1202" s="64" t="s">
        <v>7516</v>
      </c>
      <c r="C1202" s="65"/>
      <c r="D1202" s="6"/>
      <c r="E1202" s="6"/>
      <c r="F1202" s="6"/>
      <c r="G1202" s="6"/>
      <c r="H1202" s="6"/>
    </row>
    <row r="1203" spans="1:8" ht="18.75" customHeight="1">
      <c r="A1203" s="10" t="s">
        <v>108</v>
      </c>
      <c r="B1203" s="64" t="s">
        <v>7517</v>
      </c>
      <c r="C1203" s="65"/>
      <c r="D1203" s="6"/>
      <c r="E1203" s="6"/>
      <c r="F1203" s="6"/>
      <c r="G1203" s="6"/>
      <c r="H1203" s="6"/>
    </row>
    <row r="1204" spans="1:8" ht="18.75" customHeight="1">
      <c r="A1204" s="10" t="s">
        <v>109</v>
      </c>
      <c r="B1204" s="64" t="s">
        <v>7518</v>
      </c>
      <c r="C1204" s="65"/>
      <c r="D1204" s="6"/>
      <c r="E1204" s="6"/>
      <c r="F1204" s="6"/>
      <c r="G1204" s="6"/>
      <c r="H1204" s="6"/>
    </row>
    <row r="1205" spans="1:8" ht="18.75" customHeight="1">
      <c r="A1205" s="10" t="s">
        <v>110</v>
      </c>
      <c r="B1205" s="64" t="s">
        <v>7519</v>
      </c>
      <c r="C1205" s="65"/>
      <c r="D1205" s="6"/>
      <c r="E1205" s="6"/>
      <c r="F1205" s="6"/>
      <c r="G1205" s="6"/>
      <c r="H1205" s="6"/>
    </row>
    <row r="1206" spans="1:8" ht="18.75" customHeight="1">
      <c r="A1206" s="10" t="s">
        <v>826</v>
      </c>
      <c r="B1206" s="62"/>
      <c r="C1206" s="63"/>
      <c r="D1206" s="6"/>
      <c r="E1206" s="6"/>
      <c r="F1206" s="6"/>
      <c r="G1206" s="6"/>
      <c r="H1206" s="6"/>
    </row>
    <row r="1207" spans="1:8" ht="18.75" customHeight="1" thickBot="1">
      <c r="A1207" s="10" t="s">
        <v>4699</v>
      </c>
      <c r="B1207" s="66"/>
      <c r="C1207" s="67"/>
      <c r="D1207" s="6"/>
      <c r="E1207" s="6"/>
      <c r="F1207" s="6"/>
      <c r="G1207" s="6"/>
      <c r="H1207" s="6"/>
    </row>
    <row r="1208" spans="1:8" ht="18.75" customHeight="1" thickBot="1">
      <c r="A1208" s="11" t="s">
        <v>111</v>
      </c>
      <c r="B1208" s="25"/>
      <c r="C1208" s="7"/>
      <c r="D1208" s="6"/>
      <c r="E1208" s="6"/>
      <c r="F1208" s="6"/>
      <c r="G1208" s="6"/>
      <c r="H1208" s="6"/>
    </row>
    <row r="1209" spans="1:8" ht="18.75" customHeight="1">
      <c r="A1209" s="10" t="s">
        <v>112</v>
      </c>
      <c r="B1209" s="34" t="str">
        <f>_xlfn.LET(_xlpm.inp,$B$1208,_xlpm.nInp,_xlfn.LET(_xlpm.raw,UPPER(TRIM($B$1208)),_xlpm.clean,SUBSTITUTE(SUBSTITUTE(SUBSTITUTE(SUBSTITUTE(SUBSTITUTE(_xlpm.raw,"，",","),"、",","),"；",","),"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09" s="19"/>
      <c r="D1209" s="6"/>
      <c r="E1209" s="6"/>
      <c r="F1209" s="6"/>
      <c r="G1209" s="6"/>
      <c r="H1209" s="6"/>
    </row>
    <row r="1210" spans="1:8" ht="18.75" customHeight="1">
      <c r="A1210" s="10" t="s">
        <v>113</v>
      </c>
      <c r="B1210" s="35" t="str">
        <f>_xlfn.LET(_xlpm.inp,$B$1208,_xlpm.nStd,_xlfn.LET(_xlpm.raw,UPPER(TRIM($G$1200)),_xlpm.clean,SUBSTITUTE(SUBSTITUTE(SUBSTITUTE(SUBSTITUTE(SUBSTITUTE(_xlpm.raw,"，",","),"、",","),"；",","),"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10" s="18"/>
      <c r="D1210" s="6"/>
      <c r="E1210" s="6"/>
      <c r="F1210" s="6"/>
      <c r="G1210" s="6"/>
      <c r="H1210" s="6"/>
    </row>
    <row r="1211" spans="1:8" ht="18.75" customHeight="1">
      <c r="A1211" s="37" t="s">
        <v>114</v>
      </c>
      <c r="B1211" s="52" t="str">
        <f>_xlfn.LET(_xlpm.inp,$B$1208,_xlpm.p,$H$1200,IF(OR(LEN(TRIM(_xlpm.inp))=0,LEN(TRIM(_xlpm.p))=0,_xlpm.p=0),"",_xlpm.p))</f>
        <v/>
      </c>
      <c r="C1211" s="53"/>
      <c r="D1211" s="6"/>
      <c r="E1211" s="6"/>
      <c r="F1211" s="6"/>
      <c r="G1211" s="6"/>
      <c r="H1211" s="6"/>
    </row>
    <row r="1212" spans="1:8" ht="18.75" customHeight="1" thickBot="1">
      <c r="A1212" s="12"/>
      <c r="B1212" s="54"/>
      <c r="C1212" s="55"/>
      <c r="D1212" s="6"/>
      <c r="E1212" s="6"/>
      <c r="F1212" s="6"/>
      <c r="G1212" s="6"/>
      <c r="H1212" s="6"/>
    </row>
    <row r="1213" spans="1:8" ht="58.5" customHeight="1" thickTop="1" thickBot="1">
      <c r="A1213" s="8" t="s">
        <v>7829</v>
      </c>
      <c r="B1213" s="56" t="s">
        <v>7830</v>
      </c>
      <c r="C1213" s="73"/>
      <c r="D1213" s="6"/>
      <c r="E1213" s="6">
        <v>994</v>
      </c>
      <c r="F1213" s="6" t="s">
        <v>14</v>
      </c>
      <c r="G1213" s="6" t="s">
        <v>7831</v>
      </c>
      <c r="H1213" s="6"/>
    </row>
    <row r="1214" spans="1:8" ht="18.75" customHeight="1">
      <c r="A1214" s="9"/>
      <c r="B1214" s="74"/>
      <c r="C1214" s="75"/>
      <c r="D1214" s="6"/>
      <c r="E1214" s="6"/>
      <c r="F1214" s="6"/>
      <c r="G1214" s="6"/>
      <c r="H1214" s="6"/>
    </row>
    <row r="1215" spans="1:8" ht="18.75" customHeight="1">
      <c r="A1215" s="10" t="s">
        <v>107</v>
      </c>
      <c r="B1215" s="64" t="s">
        <v>7832</v>
      </c>
      <c r="C1215" s="65"/>
      <c r="D1215" s="6"/>
      <c r="E1215" s="6"/>
      <c r="F1215" s="6"/>
      <c r="G1215" s="6"/>
      <c r="H1215" s="6"/>
    </row>
    <row r="1216" spans="1:8" ht="18.75" customHeight="1">
      <c r="A1216" s="10" t="s">
        <v>108</v>
      </c>
      <c r="B1216" s="64" t="s">
        <v>7833</v>
      </c>
      <c r="C1216" s="65"/>
      <c r="D1216" s="6"/>
      <c r="E1216" s="6"/>
      <c r="F1216" s="6"/>
      <c r="G1216" s="6"/>
      <c r="H1216" s="6"/>
    </row>
    <row r="1217" spans="1:8" ht="18.75" customHeight="1">
      <c r="A1217" s="10" t="s">
        <v>109</v>
      </c>
      <c r="B1217" s="64" t="s">
        <v>7834</v>
      </c>
      <c r="C1217" s="65"/>
      <c r="D1217" s="6"/>
      <c r="E1217" s="6"/>
      <c r="F1217" s="6"/>
      <c r="G1217" s="6"/>
      <c r="H1217" s="6"/>
    </row>
    <row r="1218" spans="1:8" ht="18.75" customHeight="1">
      <c r="A1218" s="10" t="s">
        <v>110</v>
      </c>
      <c r="B1218" s="64" t="s">
        <v>7835</v>
      </c>
      <c r="C1218" s="65"/>
      <c r="D1218" s="6"/>
      <c r="E1218" s="6"/>
      <c r="F1218" s="6"/>
      <c r="G1218" s="6"/>
      <c r="H1218" s="6"/>
    </row>
    <row r="1219" spans="1:8" ht="18.75" customHeight="1">
      <c r="A1219" s="10" t="s">
        <v>128</v>
      </c>
      <c r="B1219" s="62"/>
      <c r="C1219" s="63"/>
      <c r="D1219" s="6"/>
      <c r="E1219" s="6"/>
      <c r="F1219" s="6"/>
      <c r="G1219" s="6"/>
      <c r="H1219" s="6"/>
    </row>
    <row r="1220" spans="1:8" ht="18.75" customHeight="1" thickBot="1">
      <c r="A1220" s="10" t="s">
        <v>4699</v>
      </c>
      <c r="B1220" s="66"/>
      <c r="C1220" s="67"/>
      <c r="D1220" s="6"/>
      <c r="E1220" s="6"/>
      <c r="F1220" s="6"/>
      <c r="G1220" s="6"/>
      <c r="H1220" s="6"/>
    </row>
    <row r="1221" spans="1:8" ht="18.75" customHeight="1" thickBot="1">
      <c r="A1221" s="11" t="s">
        <v>111</v>
      </c>
      <c r="B1221" s="25"/>
      <c r="C1221" s="7"/>
      <c r="D1221" s="6"/>
      <c r="E1221" s="6"/>
      <c r="F1221" s="6"/>
      <c r="G1221" s="6"/>
      <c r="H1221" s="6"/>
    </row>
    <row r="1222" spans="1:8" ht="18.75" customHeight="1">
      <c r="A1222" s="10" t="s">
        <v>112</v>
      </c>
      <c r="B1222" s="34" t="str">
        <f>_xlfn.LET(_xlpm.inp,$B$1221,_xlpm.nInp,_xlfn.LET(_xlpm.raw,UPPER(TRIM($B$1221)),_xlpm.clean,SUBSTITUTE(SUBSTITUTE(SUBSTITUTE(SUBSTITUTE(SUBSTITUTE(_xlpm.raw,"，",","),"、",","),"；",","),"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22" s="19"/>
      <c r="D1222" s="6"/>
      <c r="E1222" s="6"/>
      <c r="F1222" s="6"/>
      <c r="G1222" s="6"/>
      <c r="H1222" s="6"/>
    </row>
    <row r="1223" spans="1:8" ht="18.75" customHeight="1">
      <c r="A1223" s="10" t="s">
        <v>113</v>
      </c>
      <c r="B1223" s="35" t="str">
        <f>_xlfn.LET(_xlpm.inp,$B$1221,_xlpm.nStd,_xlfn.LET(_xlpm.raw,UPPER(TRIM($G$1213)),_xlpm.clean,SUBSTITUTE(SUBSTITUTE(SUBSTITUTE(SUBSTITUTE(SUBSTITUTE(_xlpm.raw,"，",","),"、",","),"；",","),"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23" s="18"/>
      <c r="D1223" s="6"/>
      <c r="E1223" s="6"/>
      <c r="F1223" s="6"/>
      <c r="G1223" s="6"/>
      <c r="H1223" s="6"/>
    </row>
    <row r="1224" spans="1:8" ht="18.75" customHeight="1">
      <c r="A1224" s="37" t="s">
        <v>114</v>
      </c>
      <c r="B1224" s="52" t="str">
        <f>_xlfn.LET(_xlpm.inp,$B$1221,_xlpm.p,$H$1213,IF(OR(LEN(TRIM(_xlpm.inp))=0,LEN(TRIM(_xlpm.p))=0,_xlpm.p=0),"",_xlpm.p))</f>
        <v/>
      </c>
      <c r="C1224" s="53"/>
      <c r="D1224" s="6"/>
      <c r="E1224" s="6"/>
      <c r="F1224" s="6"/>
      <c r="G1224" s="6"/>
      <c r="H1224" s="6"/>
    </row>
    <row r="1225" spans="1:8" ht="18.75" customHeight="1" thickBot="1">
      <c r="A1225" s="12"/>
      <c r="B1225" s="54"/>
      <c r="C1225" s="55"/>
      <c r="D1225" s="6"/>
      <c r="E1225" s="6"/>
      <c r="F1225" s="6"/>
      <c r="G1225" s="6"/>
      <c r="H1225" s="6"/>
    </row>
    <row r="1226" spans="1:8" ht="58.5" customHeight="1" thickTop="1" thickBot="1">
      <c r="A1226" s="8" t="s">
        <v>7836</v>
      </c>
      <c r="B1226" s="56" t="s">
        <v>7837</v>
      </c>
      <c r="C1226" s="73"/>
      <c r="D1226" s="6"/>
      <c r="E1226" s="6">
        <v>995</v>
      </c>
      <c r="F1226" s="6" t="s">
        <v>15</v>
      </c>
      <c r="G1226" s="6" t="s">
        <v>7838</v>
      </c>
      <c r="H1226" s="6"/>
    </row>
    <row r="1227" spans="1:8" ht="18.75" customHeight="1">
      <c r="A1227" s="9"/>
      <c r="B1227" s="74"/>
      <c r="C1227" s="75"/>
      <c r="D1227" s="6"/>
      <c r="E1227" s="6"/>
      <c r="F1227" s="6"/>
      <c r="G1227" s="6"/>
      <c r="H1227" s="6"/>
    </row>
    <row r="1228" spans="1:8" ht="18.75" customHeight="1">
      <c r="A1228" s="10" t="s">
        <v>107</v>
      </c>
      <c r="B1228" s="64" t="s">
        <v>7839</v>
      </c>
      <c r="C1228" s="65"/>
      <c r="D1228" s="6"/>
      <c r="E1228" s="6"/>
      <c r="F1228" s="6"/>
      <c r="G1228" s="6"/>
      <c r="H1228" s="6"/>
    </row>
    <row r="1229" spans="1:8" ht="18.75" customHeight="1">
      <c r="A1229" s="10" t="s">
        <v>108</v>
      </c>
      <c r="B1229" s="64" t="s">
        <v>7840</v>
      </c>
      <c r="C1229" s="65"/>
      <c r="D1229" s="6"/>
      <c r="E1229" s="6"/>
      <c r="F1229" s="6"/>
      <c r="G1229" s="6"/>
      <c r="H1229" s="6"/>
    </row>
    <row r="1230" spans="1:8" ht="18.75" customHeight="1">
      <c r="A1230" s="10" t="s">
        <v>109</v>
      </c>
      <c r="B1230" s="64" t="s">
        <v>7841</v>
      </c>
      <c r="C1230" s="65"/>
      <c r="D1230" s="6"/>
      <c r="E1230" s="6"/>
      <c r="F1230" s="6"/>
      <c r="G1230" s="6"/>
      <c r="H1230" s="6"/>
    </row>
    <row r="1231" spans="1:8" ht="18.75" customHeight="1">
      <c r="A1231" s="10" t="s">
        <v>110</v>
      </c>
      <c r="B1231" s="64" t="s">
        <v>7842</v>
      </c>
      <c r="C1231" s="65"/>
      <c r="D1231" s="6"/>
      <c r="E1231" s="6"/>
      <c r="F1231" s="6"/>
      <c r="G1231" s="6"/>
      <c r="H1231" s="6"/>
    </row>
    <row r="1232" spans="1:8" ht="18.75" customHeight="1">
      <c r="A1232" s="10" t="s">
        <v>128</v>
      </c>
      <c r="B1232" s="62"/>
      <c r="C1232" s="63"/>
      <c r="D1232" s="6"/>
      <c r="E1232" s="6"/>
      <c r="F1232" s="6"/>
      <c r="G1232" s="6"/>
      <c r="H1232" s="6"/>
    </row>
    <row r="1233" spans="1:8" ht="18.75" customHeight="1" thickBot="1">
      <c r="A1233" s="10" t="s">
        <v>4699</v>
      </c>
      <c r="B1233" s="66"/>
      <c r="C1233" s="67"/>
      <c r="D1233" s="6"/>
      <c r="E1233" s="6"/>
      <c r="F1233" s="6"/>
      <c r="G1233" s="6"/>
      <c r="H1233" s="6"/>
    </row>
    <row r="1234" spans="1:8" ht="18.75" customHeight="1" thickBot="1">
      <c r="A1234" s="11" t="s">
        <v>111</v>
      </c>
      <c r="B1234" s="25"/>
      <c r="C1234" s="7"/>
      <c r="D1234" s="6"/>
      <c r="E1234" s="6"/>
      <c r="F1234" s="6"/>
      <c r="G1234" s="6"/>
      <c r="H1234" s="6"/>
    </row>
    <row r="1235" spans="1:8" ht="18.75" customHeight="1">
      <c r="A1235" s="10" t="s">
        <v>112</v>
      </c>
      <c r="B1235" s="34" t="str">
        <f>_xlfn.LET(_xlpm.inp,$B$1234,_xlpm.nInp,_xlfn.LET(_xlpm.raw,UPPER(TRIM($B$1234)),_xlpm.clean,SUBSTITUTE(SUBSTITUTE(SUBSTITUTE(SUBSTITUTE(SUBSTITUTE(_xlpm.raw,"，",","),"、",","),"；",","),"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35" s="19"/>
      <c r="D1235" s="6"/>
      <c r="E1235" s="6"/>
      <c r="F1235" s="6"/>
      <c r="G1235" s="6"/>
      <c r="H1235" s="6"/>
    </row>
    <row r="1236" spans="1:8" ht="18.75" customHeight="1">
      <c r="A1236" s="10" t="s">
        <v>113</v>
      </c>
      <c r="B1236" s="35" t="str">
        <f>_xlfn.LET(_xlpm.inp,$B$1234,_xlpm.nStd,_xlfn.LET(_xlpm.raw,UPPER(TRIM($G$1226)),_xlpm.clean,SUBSTITUTE(SUBSTITUTE(SUBSTITUTE(SUBSTITUTE(SUBSTITUTE(_xlpm.raw,"，",","),"、",","),"；",","),"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36" s="18"/>
      <c r="D1236" s="6"/>
      <c r="E1236" s="6"/>
      <c r="F1236" s="6"/>
      <c r="G1236" s="6"/>
      <c r="H1236" s="6"/>
    </row>
    <row r="1237" spans="1:8" ht="18.75" customHeight="1">
      <c r="A1237" s="37" t="s">
        <v>114</v>
      </c>
      <c r="B1237" s="52" t="str">
        <f>_xlfn.LET(_xlpm.inp,$B$1234,_xlpm.p,$H$1226,IF(OR(LEN(TRIM(_xlpm.inp))=0,LEN(TRIM(_xlpm.p))=0,_xlpm.p=0),"",_xlpm.p))</f>
        <v/>
      </c>
      <c r="C1237" s="53"/>
      <c r="D1237" s="6"/>
      <c r="E1237" s="6"/>
      <c r="F1237" s="6"/>
      <c r="G1237" s="6"/>
      <c r="H1237" s="6"/>
    </row>
    <row r="1238" spans="1:8" ht="18.75" customHeight="1" thickBot="1">
      <c r="A1238" s="12"/>
      <c r="B1238" s="54"/>
      <c r="C1238" s="55"/>
      <c r="D1238" s="6"/>
      <c r="E1238" s="6"/>
      <c r="F1238" s="6"/>
      <c r="G1238" s="6"/>
      <c r="H1238" s="6"/>
    </row>
    <row r="1239" spans="1:8" ht="58.5" customHeight="1" thickTop="1" thickBot="1">
      <c r="A1239" s="8" t="s">
        <v>7843</v>
      </c>
      <c r="B1239" s="56" t="s">
        <v>7844</v>
      </c>
      <c r="C1239" s="73"/>
      <c r="D1239" s="6"/>
      <c r="E1239" s="6">
        <v>996</v>
      </c>
      <c r="F1239" s="6" t="s">
        <v>16</v>
      </c>
      <c r="G1239" s="6" t="s">
        <v>7845</v>
      </c>
      <c r="H1239" s="6"/>
    </row>
    <row r="1240" spans="1:8" ht="18.75" customHeight="1">
      <c r="A1240" s="9"/>
      <c r="B1240" s="74"/>
      <c r="C1240" s="75"/>
      <c r="D1240" s="6"/>
      <c r="E1240" s="6"/>
      <c r="F1240" s="6"/>
      <c r="G1240" s="6"/>
      <c r="H1240" s="6"/>
    </row>
    <row r="1241" spans="1:8" ht="18.75" customHeight="1">
      <c r="A1241" s="10" t="s">
        <v>107</v>
      </c>
      <c r="B1241" s="64" t="s">
        <v>7846</v>
      </c>
      <c r="C1241" s="65"/>
      <c r="D1241" s="6"/>
      <c r="E1241" s="6"/>
      <c r="F1241" s="6"/>
      <c r="G1241" s="6"/>
      <c r="H1241" s="6"/>
    </row>
    <row r="1242" spans="1:8" ht="18.75" customHeight="1">
      <c r="A1242" s="10" t="s">
        <v>108</v>
      </c>
      <c r="B1242" s="64" t="s">
        <v>7847</v>
      </c>
      <c r="C1242" s="65"/>
      <c r="D1242" s="6"/>
      <c r="E1242" s="6"/>
      <c r="F1242" s="6"/>
      <c r="G1242" s="6"/>
      <c r="H1242" s="6"/>
    </row>
    <row r="1243" spans="1:8" ht="18.75" customHeight="1">
      <c r="A1243" s="10" t="s">
        <v>109</v>
      </c>
      <c r="B1243" s="64" t="s">
        <v>7848</v>
      </c>
      <c r="C1243" s="65"/>
      <c r="D1243" s="6"/>
      <c r="E1243" s="6"/>
      <c r="F1243" s="6"/>
      <c r="G1243" s="6"/>
      <c r="H1243" s="6"/>
    </row>
    <row r="1244" spans="1:8" ht="18.75" customHeight="1">
      <c r="A1244" s="10" t="s">
        <v>110</v>
      </c>
      <c r="B1244" s="64" t="s">
        <v>7849</v>
      </c>
      <c r="C1244" s="65"/>
      <c r="D1244" s="6"/>
      <c r="E1244" s="6"/>
      <c r="F1244" s="6"/>
      <c r="G1244" s="6"/>
      <c r="H1244" s="6"/>
    </row>
    <row r="1245" spans="1:8" ht="18.75" customHeight="1">
      <c r="A1245" s="10" t="s">
        <v>826</v>
      </c>
      <c r="B1245" s="62"/>
      <c r="C1245" s="63"/>
      <c r="D1245" s="6"/>
      <c r="E1245" s="6"/>
      <c r="F1245" s="6"/>
      <c r="G1245" s="6"/>
      <c r="H1245" s="6"/>
    </row>
    <row r="1246" spans="1:8" ht="18.75" customHeight="1" thickBot="1">
      <c r="A1246" s="10" t="s">
        <v>4699</v>
      </c>
      <c r="B1246" s="66"/>
      <c r="C1246" s="67"/>
      <c r="D1246" s="6"/>
      <c r="E1246" s="6"/>
      <c r="F1246" s="6"/>
      <c r="G1246" s="6"/>
      <c r="H1246" s="6"/>
    </row>
    <row r="1247" spans="1:8" ht="18.75" customHeight="1" thickBot="1">
      <c r="A1247" s="11" t="s">
        <v>111</v>
      </c>
      <c r="B1247" s="25"/>
      <c r="C1247" s="7"/>
      <c r="D1247" s="6"/>
      <c r="E1247" s="6"/>
      <c r="F1247" s="6"/>
      <c r="G1247" s="6"/>
      <c r="H1247" s="6"/>
    </row>
    <row r="1248" spans="1:8" ht="18.75" customHeight="1">
      <c r="A1248" s="10" t="s">
        <v>112</v>
      </c>
      <c r="B1248" s="34" t="str">
        <f>_xlfn.LET(_xlpm.inp,$B$1247,_xlpm.nInp,_xlfn.LET(_xlpm.raw,UPPER(TRIM($B$1247)),_xlpm.clean,SUBSTITUTE(SUBSTITUTE(SUBSTITUTE(SUBSTITUTE(SUBSTITUTE(_xlpm.raw,"，",","),"、",","),"；",","),"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48" s="19"/>
      <c r="D1248" s="6"/>
      <c r="E1248" s="6"/>
      <c r="F1248" s="6"/>
      <c r="G1248" s="6"/>
      <c r="H1248" s="6"/>
    </row>
    <row r="1249" spans="1:8" ht="18.75" customHeight="1">
      <c r="A1249" s="10" t="s">
        <v>113</v>
      </c>
      <c r="B1249" s="35" t="str">
        <f>_xlfn.LET(_xlpm.inp,$B$1247,_xlpm.nStd,_xlfn.LET(_xlpm.raw,UPPER(TRIM($G$1239)),_xlpm.clean,SUBSTITUTE(SUBSTITUTE(SUBSTITUTE(SUBSTITUTE(SUBSTITUTE(_xlpm.raw,"，",","),"、",","),"；",","),"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49" s="18"/>
      <c r="D1249" s="6"/>
      <c r="E1249" s="6"/>
      <c r="F1249" s="6"/>
      <c r="G1249" s="6"/>
      <c r="H1249" s="6"/>
    </row>
    <row r="1250" spans="1:8" ht="18.75" customHeight="1">
      <c r="A1250" s="37" t="s">
        <v>114</v>
      </c>
      <c r="B1250" s="52" t="str">
        <f>_xlfn.LET(_xlpm.inp,$B$1247,_xlpm.p,$H$1239,IF(OR(LEN(TRIM(_xlpm.inp))=0,LEN(TRIM(_xlpm.p))=0,_xlpm.p=0),"",_xlpm.p))</f>
        <v/>
      </c>
      <c r="C1250" s="53"/>
      <c r="D1250" s="6"/>
      <c r="E1250" s="6"/>
      <c r="F1250" s="6"/>
      <c r="G1250" s="6"/>
      <c r="H1250" s="6"/>
    </row>
    <row r="1251" spans="1:8" ht="18.75" customHeight="1" thickBot="1">
      <c r="A1251" s="12"/>
      <c r="B1251" s="54"/>
      <c r="C1251" s="55"/>
      <c r="D1251" s="6"/>
      <c r="E1251" s="6"/>
      <c r="F1251" s="6"/>
      <c r="G1251" s="6"/>
      <c r="H1251" s="6"/>
    </row>
    <row r="1252" spans="1:8" ht="58.5" customHeight="1" thickTop="1" thickBot="1">
      <c r="A1252" s="8" t="s">
        <v>7850</v>
      </c>
      <c r="B1252" s="56" t="s">
        <v>7851</v>
      </c>
      <c r="C1252" s="73"/>
      <c r="D1252" s="6"/>
      <c r="E1252" s="6">
        <v>997</v>
      </c>
      <c r="F1252" s="6" t="s">
        <v>16</v>
      </c>
      <c r="G1252" s="6"/>
      <c r="H1252" s="6"/>
    </row>
    <row r="1253" spans="1:8" ht="18.75" customHeight="1">
      <c r="A1253" s="9"/>
      <c r="B1253" s="74"/>
      <c r="C1253" s="75"/>
      <c r="D1253" s="6"/>
      <c r="E1253" s="6"/>
      <c r="F1253" s="6"/>
      <c r="G1253" s="6"/>
      <c r="H1253" s="6"/>
    </row>
    <row r="1254" spans="1:8" ht="18.75" customHeight="1">
      <c r="A1254" s="10" t="s">
        <v>107</v>
      </c>
      <c r="B1254" s="64" t="s">
        <v>7852</v>
      </c>
      <c r="C1254" s="65"/>
      <c r="D1254" s="6"/>
      <c r="E1254" s="6"/>
      <c r="F1254" s="6"/>
      <c r="G1254" s="6"/>
      <c r="H1254" s="6"/>
    </row>
    <row r="1255" spans="1:8" ht="18.75" customHeight="1">
      <c r="A1255" s="10" t="s">
        <v>108</v>
      </c>
      <c r="B1255" s="64" t="s">
        <v>7853</v>
      </c>
      <c r="C1255" s="65"/>
      <c r="D1255" s="6"/>
      <c r="E1255" s="6"/>
      <c r="F1255" s="6"/>
      <c r="G1255" s="6"/>
      <c r="H1255" s="6"/>
    </row>
    <row r="1256" spans="1:8" ht="18.75" customHeight="1">
      <c r="A1256" s="10" t="s">
        <v>109</v>
      </c>
      <c r="B1256" s="64" t="s">
        <v>7854</v>
      </c>
      <c r="C1256" s="65"/>
      <c r="D1256" s="6"/>
      <c r="E1256" s="6"/>
      <c r="F1256" s="6"/>
      <c r="G1256" s="6"/>
      <c r="H1256" s="6"/>
    </row>
    <row r="1257" spans="1:8" ht="18.75" customHeight="1">
      <c r="A1257" s="10" t="s">
        <v>110</v>
      </c>
      <c r="B1257" s="64" t="s">
        <v>7855</v>
      </c>
      <c r="C1257" s="65"/>
      <c r="D1257" s="6"/>
      <c r="E1257" s="6"/>
      <c r="F1257" s="6"/>
      <c r="G1257" s="6"/>
      <c r="H1257" s="6"/>
    </row>
    <row r="1258" spans="1:8" ht="18.75" customHeight="1">
      <c r="A1258" s="10" t="s">
        <v>826</v>
      </c>
      <c r="B1258" s="62"/>
      <c r="C1258" s="63"/>
      <c r="D1258" s="6"/>
      <c r="E1258" s="6"/>
      <c r="F1258" s="6"/>
      <c r="G1258" s="6"/>
      <c r="H1258" s="6"/>
    </row>
    <row r="1259" spans="1:8" ht="18.75" customHeight="1" thickBot="1">
      <c r="A1259" s="10" t="s">
        <v>4699</v>
      </c>
      <c r="B1259" s="66"/>
      <c r="C1259" s="67"/>
      <c r="D1259" s="6"/>
      <c r="E1259" s="6"/>
      <c r="F1259" s="6"/>
      <c r="G1259" s="6"/>
      <c r="H1259" s="6"/>
    </row>
    <row r="1260" spans="1:8" ht="18.75" customHeight="1" thickBot="1">
      <c r="A1260" s="11" t="s">
        <v>111</v>
      </c>
      <c r="B1260" s="25"/>
      <c r="C1260" s="7"/>
      <c r="D1260" s="6"/>
      <c r="E1260" s="6"/>
      <c r="F1260" s="6"/>
      <c r="G1260" s="6"/>
      <c r="H1260" s="6"/>
    </row>
    <row r="1261" spans="1:8" ht="18.75" customHeight="1">
      <c r="A1261" s="10" t="s">
        <v>112</v>
      </c>
      <c r="B1261" s="34" t="str">
        <f>_xlfn.LET(_xlpm.inp,$B$1260,_xlpm.nInp,_xlfn.LET(_xlpm.raw,UPPER(TRIM($B$1260)),_xlpm.clean,SUBSTITUTE(SUBSTITUTE(SUBSTITUTE(SUBSTITUTE(SUBSTITUTE(_xlpm.raw,"，",","),"、",","),"；",","),"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61" s="19"/>
      <c r="D1261" s="6"/>
      <c r="E1261" s="6"/>
      <c r="F1261" s="6"/>
      <c r="G1261" s="6"/>
      <c r="H1261" s="6"/>
    </row>
    <row r="1262" spans="1:8" ht="18.75" customHeight="1">
      <c r="A1262" s="10" t="s">
        <v>113</v>
      </c>
      <c r="B1262" s="35" t="str">
        <f>_xlfn.LET(_xlpm.inp,$B$1260,_xlpm.nStd,_xlfn.LET(_xlpm.raw,UPPER(TRIM($G$1252)),_xlpm.clean,SUBSTITUTE(SUBSTITUTE(SUBSTITUTE(SUBSTITUTE(SUBSTITUTE(_xlpm.raw,"，",","),"、",","),"；",","),"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62" s="18"/>
      <c r="D1262" s="6"/>
      <c r="E1262" s="6"/>
      <c r="F1262" s="6"/>
      <c r="G1262" s="6"/>
      <c r="H1262" s="6"/>
    </row>
    <row r="1263" spans="1:8" ht="18.75" customHeight="1">
      <c r="A1263" s="37" t="s">
        <v>114</v>
      </c>
      <c r="B1263" s="52" t="str">
        <f>_xlfn.LET(_xlpm.inp,$B$1260,_xlpm.p,$H$1252,IF(OR(LEN(TRIM(_xlpm.inp))=0,LEN(TRIM(_xlpm.p))=0,_xlpm.p=0),"",_xlpm.p))</f>
        <v/>
      </c>
      <c r="C1263" s="53"/>
      <c r="D1263" s="6"/>
      <c r="E1263" s="6"/>
      <c r="F1263" s="6"/>
      <c r="G1263" s="6"/>
      <c r="H1263" s="6"/>
    </row>
    <row r="1264" spans="1:8" ht="18.75" customHeight="1" thickBot="1">
      <c r="A1264" s="12"/>
      <c r="B1264" s="54"/>
      <c r="C1264" s="55"/>
      <c r="D1264" s="6"/>
      <c r="E1264" s="6"/>
      <c r="F1264" s="6"/>
      <c r="G1264" s="6"/>
      <c r="H1264" s="6"/>
    </row>
    <row r="1265" spans="1:8" ht="58.5" customHeight="1" thickTop="1" thickBot="1">
      <c r="A1265" s="8" t="s">
        <v>7856</v>
      </c>
      <c r="B1265" s="56" t="s">
        <v>7857</v>
      </c>
      <c r="C1265" s="73"/>
      <c r="D1265" s="6"/>
      <c r="E1265" s="6">
        <v>998</v>
      </c>
      <c r="F1265" s="6" t="s">
        <v>14</v>
      </c>
      <c r="G1265" s="6"/>
      <c r="H1265" s="6"/>
    </row>
    <row r="1266" spans="1:8" ht="18.75" customHeight="1">
      <c r="A1266" s="9"/>
      <c r="B1266" s="74"/>
      <c r="C1266" s="75"/>
      <c r="D1266" s="6"/>
      <c r="E1266" s="6"/>
      <c r="F1266" s="6"/>
      <c r="G1266" s="6"/>
      <c r="H1266" s="6"/>
    </row>
    <row r="1267" spans="1:8" ht="18.75" customHeight="1">
      <c r="A1267" s="10" t="s">
        <v>107</v>
      </c>
      <c r="B1267" s="64" t="s">
        <v>7858</v>
      </c>
      <c r="C1267" s="65"/>
      <c r="D1267" s="6"/>
      <c r="E1267" s="6"/>
      <c r="F1267" s="6"/>
      <c r="G1267" s="6"/>
      <c r="H1267" s="6"/>
    </row>
    <row r="1268" spans="1:8" ht="18.75" customHeight="1">
      <c r="A1268" s="10" t="s">
        <v>108</v>
      </c>
      <c r="B1268" s="64" t="s">
        <v>7859</v>
      </c>
      <c r="C1268" s="65"/>
      <c r="D1268" s="6"/>
      <c r="E1268" s="6"/>
      <c r="F1268" s="6"/>
      <c r="G1268" s="6"/>
      <c r="H1268" s="6"/>
    </row>
    <row r="1269" spans="1:8" ht="18.75" customHeight="1">
      <c r="A1269" s="10" t="s">
        <v>109</v>
      </c>
      <c r="B1269" s="64" t="s">
        <v>7860</v>
      </c>
      <c r="C1269" s="65"/>
      <c r="D1269" s="6"/>
      <c r="E1269" s="6"/>
      <c r="F1269" s="6"/>
      <c r="G1269" s="6"/>
      <c r="H1269" s="6"/>
    </row>
    <row r="1270" spans="1:8" ht="18.75" customHeight="1">
      <c r="A1270" s="10" t="s">
        <v>110</v>
      </c>
      <c r="B1270" s="64" t="s">
        <v>7861</v>
      </c>
      <c r="C1270" s="65"/>
      <c r="D1270" s="6"/>
      <c r="E1270" s="6"/>
      <c r="F1270" s="6"/>
      <c r="G1270" s="6"/>
      <c r="H1270" s="6"/>
    </row>
    <row r="1271" spans="1:8" ht="18.75" customHeight="1">
      <c r="A1271" s="10" t="s">
        <v>826</v>
      </c>
      <c r="B1271" s="62"/>
      <c r="C1271" s="63"/>
      <c r="D1271" s="6"/>
      <c r="E1271" s="6"/>
      <c r="F1271" s="6"/>
      <c r="G1271" s="6"/>
      <c r="H1271" s="6"/>
    </row>
    <row r="1272" spans="1:8" ht="18.75" customHeight="1" thickBot="1">
      <c r="A1272" s="10" t="s">
        <v>4699</v>
      </c>
      <c r="B1272" s="66"/>
      <c r="C1272" s="67"/>
      <c r="D1272" s="6"/>
      <c r="E1272" s="6"/>
      <c r="F1272" s="6"/>
      <c r="G1272" s="6"/>
      <c r="H1272" s="6"/>
    </row>
    <row r="1273" spans="1:8" ht="18.75" customHeight="1" thickBot="1">
      <c r="A1273" s="11" t="s">
        <v>111</v>
      </c>
      <c r="B1273" s="25"/>
      <c r="C1273" s="7"/>
      <c r="D1273" s="6"/>
      <c r="E1273" s="6"/>
      <c r="F1273" s="6"/>
      <c r="G1273" s="6"/>
      <c r="H1273" s="6"/>
    </row>
    <row r="1274" spans="1:8" ht="18.75" customHeight="1">
      <c r="A1274" s="10" t="s">
        <v>112</v>
      </c>
      <c r="B1274" s="34" t="str">
        <f>_xlfn.LET(_xlpm.inp,$B$1273,_xlpm.nInp,_xlfn.LET(_xlpm.raw,UPPER(TRIM($B$1273)),_xlpm.clean,SUBSTITUTE(SUBSTITUTE(SUBSTITUTE(SUBSTITUTE(SUBSTITUTE(_xlpm.raw,"，",","),"、",","),"；",","),"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74" s="19"/>
      <c r="D1274" s="6"/>
      <c r="E1274" s="6"/>
      <c r="F1274" s="6"/>
      <c r="G1274" s="6"/>
      <c r="H1274" s="6"/>
    </row>
    <row r="1275" spans="1:8" ht="18.75" customHeight="1">
      <c r="A1275" s="10" t="s">
        <v>113</v>
      </c>
      <c r="B1275" s="35" t="str">
        <f>_xlfn.LET(_xlpm.inp,$B$1273,_xlpm.nStd,_xlfn.LET(_xlpm.raw,UPPER(TRIM($G$1265)),_xlpm.clean,SUBSTITUTE(SUBSTITUTE(SUBSTITUTE(SUBSTITUTE(SUBSTITUTE(_xlpm.raw,"，",","),"、",","),"；",","),"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75" s="18"/>
      <c r="D1275" s="6"/>
      <c r="E1275" s="6"/>
      <c r="F1275" s="6"/>
      <c r="G1275" s="6"/>
      <c r="H1275" s="6"/>
    </row>
    <row r="1276" spans="1:8" ht="18.75" customHeight="1">
      <c r="A1276" s="37" t="s">
        <v>114</v>
      </c>
      <c r="B1276" s="52" t="str">
        <f>_xlfn.LET(_xlpm.inp,$B$1273,_xlpm.p,$H$1265,IF(OR(LEN(TRIM(_xlpm.inp))=0,LEN(TRIM(_xlpm.p))=0,_xlpm.p=0),"",_xlpm.p))</f>
        <v/>
      </c>
      <c r="C1276" s="53"/>
      <c r="D1276" s="6"/>
      <c r="E1276" s="6"/>
      <c r="F1276" s="6"/>
      <c r="G1276" s="6"/>
      <c r="H1276" s="6"/>
    </row>
    <row r="1277" spans="1:8" ht="18.75" customHeight="1" thickBot="1">
      <c r="A1277" s="12"/>
      <c r="B1277" s="54"/>
      <c r="C1277" s="55"/>
      <c r="D1277" s="6"/>
      <c r="E1277" s="6"/>
      <c r="F1277" s="6"/>
      <c r="G1277" s="6"/>
      <c r="H1277" s="6"/>
    </row>
    <row r="1278" spans="1:8" ht="58.5" customHeight="1" thickTop="1" thickBot="1">
      <c r="A1278" s="8" t="s">
        <v>7862</v>
      </c>
      <c r="B1278" s="56" t="s">
        <v>7863</v>
      </c>
      <c r="C1278" s="73"/>
      <c r="D1278" s="6"/>
      <c r="E1278" s="6">
        <v>999</v>
      </c>
      <c r="F1278" s="6" t="s">
        <v>15</v>
      </c>
      <c r="G1278" s="6"/>
      <c r="H1278" s="6"/>
    </row>
    <row r="1279" spans="1:8" ht="18.75" customHeight="1">
      <c r="A1279" s="9"/>
      <c r="B1279" s="74"/>
      <c r="C1279" s="75"/>
      <c r="D1279" s="6"/>
      <c r="E1279" s="6"/>
      <c r="F1279" s="6"/>
      <c r="G1279" s="6"/>
      <c r="H1279" s="6"/>
    </row>
    <row r="1280" spans="1:8" ht="18.75" customHeight="1">
      <c r="A1280" s="10" t="s">
        <v>107</v>
      </c>
      <c r="B1280" s="64" t="s">
        <v>7864</v>
      </c>
      <c r="C1280" s="65"/>
      <c r="D1280" s="6"/>
      <c r="E1280" s="6"/>
      <c r="F1280" s="6"/>
      <c r="G1280" s="6"/>
      <c r="H1280" s="6"/>
    </row>
    <row r="1281" spans="1:8" ht="18.75" customHeight="1">
      <c r="A1281" s="10" t="s">
        <v>108</v>
      </c>
      <c r="B1281" s="64" t="s">
        <v>7865</v>
      </c>
      <c r="C1281" s="65"/>
      <c r="D1281" s="6"/>
      <c r="E1281" s="6"/>
      <c r="F1281" s="6"/>
      <c r="G1281" s="6"/>
      <c r="H1281" s="6"/>
    </row>
    <row r="1282" spans="1:8" ht="18.75" customHeight="1">
      <c r="A1282" s="10" t="s">
        <v>109</v>
      </c>
      <c r="B1282" s="64" t="s">
        <v>7866</v>
      </c>
      <c r="C1282" s="65"/>
      <c r="D1282" s="6"/>
      <c r="E1282" s="6"/>
      <c r="F1282" s="6"/>
      <c r="G1282" s="6"/>
      <c r="H1282" s="6"/>
    </row>
    <row r="1283" spans="1:8" ht="18.75" customHeight="1">
      <c r="A1283" s="10" t="s">
        <v>110</v>
      </c>
      <c r="B1283" s="64" t="s">
        <v>7867</v>
      </c>
      <c r="C1283" s="65"/>
      <c r="D1283" s="6"/>
      <c r="E1283" s="6"/>
      <c r="F1283" s="6"/>
      <c r="G1283" s="6"/>
      <c r="H1283" s="6"/>
    </row>
    <row r="1284" spans="1:8" ht="18.75" customHeight="1">
      <c r="A1284" s="10" t="s">
        <v>826</v>
      </c>
      <c r="B1284" s="62"/>
      <c r="C1284" s="63"/>
      <c r="D1284" s="6"/>
      <c r="E1284" s="6"/>
      <c r="F1284" s="6"/>
      <c r="G1284" s="6"/>
      <c r="H1284" s="6"/>
    </row>
    <row r="1285" spans="1:8" ht="18.75" customHeight="1" thickBot="1">
      <c r="A1285" s="10" t="s">
        <v>4699</v>
      </c>
      <c r="B1285" s="66"/>
      <c r="C1285" s="67"/>
      <c r="D1285" s="6"/>
      <c r="E1285" s="6"/>
      <c r="F1285" s="6"/>
      <c r="G1285" s="6"/>
      <c r="H1285" s="6"/>
    </row>
    <row r="1286" spans="1:8" ht="18.75" customHeight="1" thickBot="1">
      <c r="A1286" s="11" t="s">
        <v>111</v>
      </c>
      <c r="B1286" s="25"/>
      <c r="C1286" s="7"/>
      <c r="D1286" s="6"/>
      <c r="E1286" s="6"/>
      <c r="F1286" s="6"/>
      <c r="G1286" s="6"/>
      <c r="H1286" s="6"/>
    </row>
    <row r="1287" spans="1:8" ht="18.75" customHeight="1">
      <c r="A1287" s="10" t="s">
        <v>112</v>
      </c>
      <c r="B1287" s="34" t="str">
        <f>_xlfn.LET(_xlpm.inp,$B$1286,_xlpm.nInp,_xlfn.LET(_xlpm.raw,UPPER(TRIM($B$1286)),_xlpm.clean,SUBSTITUTE(SUBSTITUTE(SUBSTITUTE(SUBSTITUTE(SUBSTITUTE(_xlpm.raw,"，",","),"、",","),"；",","),"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87" s="19"/>
      <c r="D1287" s="6"/>
      <c r="E1287" s="6"/>
      <c r="F1287" s="6"/>
      <c r="G1287" s="6"/>
      <c r="H1287" s="6"/>
    </row>
    <row r="1288" spans="1:8" ht="18.75" customHeight="1">
      <c r="A1288" s="10" t="s">
        <v>113</v>
      </c>
      <c r="B1288" s="35" t="str">
        <f>_xlfn.LET(_xlpm.inp,$B$1286,_xlpm.nStd,_xlfn.LET(_xlpm.raw,UPPER(TRIM($G$1278)),_xlpm.clean,SUBSTITUTE(SUBSTITUTE(SUBSTITUTE(SUBSTITUTE(SUBSTITUTE(_xlpm.raw,"，",","),"、",","),"；",","),"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88" s="18"/>
      <c r="D1288" s="6"/>
      <c r="E1288" s="6"/>
      <c r="F1288" s="6"/>
      <c r="G1288" s="6"/>
      <c r="H1288" s="6"/>
    </row>
    <row r="1289" spans="1:8" ht="18.75" customHeight="1">
      <c r="A1289" s="37" t="s">
        <v>114</v>
      </c>
      <c r="B1289" s="52" t="str">
        <f>_xlfn.LET(_xlpm.inp,$B$1286,_xlpm.p,$H$1278,IF(OR(LEN(TRIM(_xlpm.inp))=0,LEN(TRIM(_xlpm.p))=0,_xlpm.p=0),"",_xlpm.p))</f>
        <v/>
      </c>
      <c r="C1289" s="53"/>
      <c r="D1289" s="6"/>
      <c r="E1289" s="6"/>
      <c r="F1289" s="6"/>
      <c r="G1289" s="6"/>
      <c r="H1289" s="6"/>
    </row>
    <row r="1290" spans="1:8" ht="18.75" customHeight="1" thickBot="1">
      <c r="A1290" s="12"/>
      <c r="B1290" s="54"/>
      <c r="C1290" s="55"/>
      <c r="D1290" s="6"/>
      <c r="E1290" s="6"/>
      <c r="F1290" s="6"/>
      <c r="G1290" s="6"/>
      <c r="H1290" s="6"/>
    </row>
    <row r="1291" spans="1:8" ht="58.5" customHeight="1" thickTop="1" thickBot="1">
      <c r="A1291" s="8" t="s">
        <v>7868</v>
      </c>
      <c r="B1291" s="56" t="s">
        <v>7869</v>
      </c>
      <c r="C1291" s="73"/>
      <c r="D1291" s="6"/>
      <c r="E1291" s="6">
        <v>1000</v>
      </c>
      <c r="F1291" s="6" t="s">
        <v>15</v>
      </c>
      <c r="G1291" s="6" t="s">
        <v>7870</v>
      </c>
      <c r="H1291" s="6"/>
    </row>
    <row r="1292" spans="1:8" ht="18.75" customHeight="1">
      <c r="A1292" s="9"/>
      <c r="B1292" s="74"/>
      <c r="C1292" s="75"/>
      <c r="D1292" s="6"/>
      <c r="E1292" s="6"/>
      <c r="F1292" s="6"/>
      <c r="G1292" s="6"/>
      <c r="H1292" s="6"/>
    </row>
    <row r="1293" spans="1:8" ht="18.75" customHeight="1">
      <c r="A1293" s="10" t="s">
        <v>107</v>
      </c>
      <c r="B1293" s="64" t="s">
        <v>7871</v>
      </c>
      <c r="C1293" s="65"/>
      <c r="D1293" s="6"/>
      <c r="E1293" s="6"/>
      <c r="F1293" s="6"/>
      <c r="G1293" s="6"/>
      <c r="H1293" s="6"/>
    </row>
    <row r="1294" spans="1:8" ht="18.75" customHeight="1">
      <c r="A1294" s="10" t="s">
        <v>108</v>
      </c>
      <c r="B1294" s="64" t="s">
        <v>7872</v>
      </c>
      <c r="C1294" s="65"/>
      <c r="D1294" s="6"/>
      <c r="E1294" s="6"/>
      <c r="F1294" s="6"/>
      <c r="G1294" s="6"/>
      <c r="H1294" s="6"/>
    </row>
    <row r="1295" spans="1:8" ht="18.75" customHeight="1">
      <c r="A1295" s="10" t="s">
        <v>109</v>
      </c>
      <c r="B1295" s="64" t="s">
        <v>7873</v>
      </c>
      <c r="C1295" s="65"/>
      <c r="D1295" s="6"/>
      <c r="E1295" s="6"/>
      <c r="F1295" s="6"/>
      <c r="G1295" s="6"/>
      <c r="H1295" s="6"/>
    </row>
    <row r="1296" spans="1:8" ht="18.75" customHeight="1">
      <c r="A1296" s="10" t="s">
        <v>110</v>
      </c>
      <c r="B1296" s="64" t="s">
        <v>7874</v>
      </c>
      <c r="C1296" s="65"/>
      <c r="D1296" s="6"/>
      <c r="E1296" s="6"/>
      <c r="F1296" s="6"/>
      <c r="G1296" s="6"/>
      <c r="H1296" s="6"/>
    </row>
    <row r="1297" spans="1:8" ht="18.75" customHeight="1">
      <c r="A1297" s="10" t="s">
        <v>128</v>
      </c>
      <c r="B1297" s="62"/>
      <c r="C1297" s="63"/>
      <c r="D1297" s="6"/>
      <c r="E1297" s="6"/>
      <c r="F1297" s="6"/>
      <c r="G1297" s="6"/>
      <c r="H1297" s="6"/>
    </row>
    <row r="1298" spans="1:8" ht="18.75" customHeight="1" thickBot="1">
      <c r="A1298" s="10" t="s">
        <v>4699</v>
      </c>
      <c r="B1298" s="66"/>
      <c r="C1298" s="67"/>
      <c r="D1298" s="6"/>
      <c r="E1298" s="6"/>
      <c r="F1298" s="6"/>
      <c r="G1298" s="6"/>
      <c r="H1298" s="6"/>
    </row>
    <row r="1299" spans="1:8" ht="18.75" customHeight="1" thickBot="1">
      <c r="A1299" s="11" t="s">
        <v>111</v>
      </c>
      <c r="B1299" s="25"/>
      <c r="C1299" s="7"/>
      <c r="D1299" s="6"/>
      <c r="E1299" s="6"/>
      <c r="F1299" s="6"/>
      <c r="G1299" s="6"/>
      <c r="H1299" s="6"/>
    </row>
    <row r="1300" spans="1:8" ht="18.75" customHeight="1">
      <c r="A1300" s="10" t="s">
        <v>112</v>
      </c>
      <c r="B1300" s="34" t="str">
        <f>_xlfn.LET(_xlpm.inp,$B$1299,_xlpm.nInp,_xlfn.LET(_xlpm.raw,UPPER(TRIM($B$1299)),_xlpm.clean,SUBSTITUTE(SUBSTITUTE(SUBSTITUTE(SUBSTITUTE(SUBSTITUTE(_xlpm.raw,"，",","),"、",","),"；",","),"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0" s="19"/>
      <c r="D1300" s="6"/>
      <c r="E1300" s="6"/>
      <c r="F1300" s="6"/>
      <c r="G1300" s="6"/>
      <c r="H1300" s="6"/>
    </row>
    <row r="1301" spans="1:8" ht="18.75" customHeight="1">
      <c r="A1301" s="10" t="s">
        <v>113</v>
      </c>
      <c r="B1301" s="35" t="str">
        <f>_xlfn.LET(_xlpm.inp,$B$1299,_xlpm.nStd,_xlfn.LET(_xlpm.raw,UPPER(TRIM($G$1291)),_xlpm.clean,SUBSTITUTE(SUBSTITUTE(SUBSTITUTE(SUBSTITUTE(SUBSTITUTE(_xlpm.raw,"，",","),"、",","),"；",","),"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01" s="18"/>
      <c r="D1301" s="6"/>
      <c r="E1301" s="6"/>
      <c r="F1301" s="6"/>
      <c r="G1301" s="6"/>
      <c r="H1301" s="6"/>
    </row>
    <row r="1302" spans="1:8" ht="18.75" customHeight="1">
      <c r="A1302" s="37" t="s">
        <v>114</v>
      </c>
      <c r="B1302" s="52" t="str">
        <f>_xlfn.LET(_xlpm.inp,$B$1299,_xlpm.p,$H$1291,IF(OR(LEN(TRIM(_xlpm.inp))=0,LEN(TRIM(_xlpm.p))=0,_xlpm.p=0),"",_xlpm.p))</f>
        <v/>
      </c>
      <c r="C1302" s="53"/>
      <c r="D1302" s="6"/>
      <c r="E1302" s="6"/>
      <c r="F1302" s="6"/>
      <c r="G1302" s="6"/>
      <c r="H1302" s="6"/>
    </row>
    <row r="1303" spans="1:8" ht="18.75" customHeight="1" thickBot="1">
      <c r="A1303" s="12"/>
      <c r="B1303" s="54"/>
      <c r="C1303" s="55"/>
      <c r="D1303" s="6"/>
      <c r="E1303" s="6"/>
      <c r="F1303" s="6"/>
      <c r="G1303" s="6"/>
      <c r="H1303" s="6"/>
    </row>
    <row r="1304" spans="1:8" ht="58.5" customHeight="1" thickTop="1">
      <c r="A1304" s="5"/>
      <c r="B1304" s="79"/>
      <c r="C1304" s="79"/>
      <c r="D1304" s="6"/>
      <c r="E1304" s="6"/>
      <c r="F1304" s="6"/>
      <c r="G1304" s="6"/>
      <c r="H1304" s="6"/>
    </row>
    <row r="1305" spans="1:8" ht="18.75" customHeight="1">
      <c r="A1305" s="47"/>
      <c r="H1305" s="2"/>
    </row>
    <row r="1306" spans="1:8" ht="18.75" customHeight="1">
      <c r="A1306" s="47"/>
      <c r="H1306" s="2"/>
    </row>
    <row r="1307" spans="1:8" ht="18.75" customHeight="1">
      <c r="A1307" s="47"/>
      <c r="H1307" s="2"/>
    </row>
    <row r="1308" spans="1:8" ht="18.75" customHeight="1">
      <c r="A1308" s="47"/>
      <c r="H1308" s="2"/>
    </row>
    <row r="1309" spans="1:8" ht="18.75" customHeight="1">
      <c r="A1309" s="47"/>
      <c r="H1309" s="2"/>
    </row>
    <row r="1310" spans="1:8" ht="18.75" customHeight="1">
      <c r="A1310" s="47"/>
      <c r="H1310" s="2"/>
    </row>
    <row r="1311" spans="1:8" ht="18.75" customHeight="1">
      <c r="A1311" s="47"/>
      <c r="H1311" s="2"/>
    </row>
    <row r="1312" spans="1:8" ht="18.75" customHeight="1">
      <c r="A1312" s="47"/>
      <c r="H1312" s="2"/>
    </row>
    <row r="1313" spans="1:8" ht="18.75" customHeight="1">
      <c r="A1313" s="47"/>
      <c r="H1313" s="2"/>
    </row>
    <row r="1314" spans="1:8" ht="18.75" customHeight="1">
      <c r="A1314" s="47"/>
      <c r="H1314" s="2"/>
    </row>
    <row r="1315" spans="1:8" ht="18.75" customHeight="1">
      <c r="A1315" s="47"/>
      <c r="H1315" s="2"/>
    </row>
    <row r="1316" spans="1:8" ht="18.75" customHeight="1">
      <c r="A1316" s="47"/>
      <c r="H1316" s="2"/>
    </row>
    <row r="1317" spans="1:8" ht="58.5" customHeight="1">
      <c r="A1317" s="47"/>
      <c r="H1317" s="2"/>
    </row>
    <row r="1318" spans="1:8" ht="18.75" customHeight="1">
      <c r="A1318" s="47"/>
      <c r="H1318" s="2"/>
    </row>
    <row r="1319" spans="1:8" ht="18.75" customHeight="1">
      <c r="A1319" s="47"/>
      <c r="H1319" s="2"/>
    </row>
    <row r="1320" spans="1:8" ht="18.75" customHeight="1">
      <c r="A1320" s="47"/>
      <c r="H1320" s="2"/>
    </row>
    <row r="1321" spans="1:8" ht="18.75" customHeight="1">
      <c r="A1321" s="47"/>
      <c r="H1321" s="2"/>
    </row>
    <row r="1322" spans="1:8" ht="18.75" customHeight="1">
      <c r="A1322" s="47"/>
      <c r="H1322" s="2"/>
    </row>
    <row r="1323" spans="1:8" ht="18.75" customHeight="1">
      <c r="A1323" s="47"/>
      <c r="H1323" s="2"/>
    </row>
    <row r="1324" spans="1:8" ht="18.75" customHeight="1">
      <c r="A1324" s="47"/>
      <c r="H1324" s="2"/>
    </row>
    <row r="1325" spans="1:8" ht="18.75" customHeight="1">
      <c r="A1325" s="47"/>
      <c r="H1325" s="2"/>
    </row>
    <row r="1326" spans="1:8" ht="18.75" customHeight="1">
      <c r="A1326" s="47"/>
      <c r="H1326" s="2"/>
    </row>
    <row r="1327" spans="1:8" ht="18.75" customHeight="1">
      <c r="A1327" s="47"/>
      <c r="H1327" s="2"/>
    </row>
    <row r="1328" spans="1:8" ht="18.75" customHeight="1">
      <c r="A1328" s="47"/>
      <c r="H1328" s="2"/>
    </row>
    <row r="1329" spans="1:8" ht="18.75" customHeight="1">
      <c r="A1329" s="47"/>
      <c r="H1329" s="2"/>
    </row>
    <row r="1330" spans="1:8" ht="58.5" customHeight="1">
      <c r="A1330" s="47"/>
      <c r="H1330" s="2"/>
    </row>
    <row r="1331" spans="1:8" ht="18.75" customHeight="1">
      <c r="A1331" s="47"/>
      <c r="H1331" s="2"/>
    </row>
    <row r="1332" spans="1:8" ht="18.75" customHeight="1">
      <c r="A1332" s="47"/>
      <c r="H1332" s="2"/>
    </row>
    <row r="1333" spans="1:8" ht="18.75" customHeight="1">
      <c r="A1333" s="47"/>
      <c r="H1333" s="2"/>
    </row>
    <row r="1334" spans="1:8" ht="18.75" customHeight="1">
      <c r="A1334" s="47"/>
      <c r="H1334" s="2"/>
    </row>
    <row r="1335" spans="1:8" ht="18.75" customHeight="1">
      <c r="A1335" s="47"/>
      <c r="H1335" s="2"/>
    </row>
    <row r="1336" spans="1:8" ht="18.75" customHeight="1">
      <c r="A1336" s="47"/>
      <c r="H1336" s="2"/>
    </row>
    <row r="1337" spans="1:8" ht="18.75" customHeight="1">
      <c r="A1337" s="47"/>
      <c r="H1337" s="2"/>
    </row>
    <row r="1338" spans="1:8" ht="18.75" customHeight="1">
      <c r="A1338" s="47"/>
      <c r="H1338" s="2"/>
    </row>
    <row r="1339" spans="1:8" ht="18.75" customHeight="1">
      <c r="A1339" s="47"/>
      <c r="H1339" s="2"/>
    </row>
    <row r="1340" spans="1:8" ht="18.75" customHeight="1">
      <c r="A1340" s="47"/>
      <c r="H1340" s="2"/>
    </row>
    <row r="1341" spans="1:8" ht="18.75" customHeight="1">
      <c r="A1341" s="47"/>
      <c r="H1341" s="2"/>
    </row>
    <row r="1342" spans="1:8" ht="18.75" customHeight="1">
      <c r="A1342" s="47"/>
      <c r="H1342" s="2"/>
    </row>
    <row r="1343" spans="1:8" ht="58.5" customHeight="1">
      <c r="A1343" s="47"/>
      <c r="H1343" s="2"/>
    </row>
    <row r="1344" spans="1:8" ht="18.75" customHeight="1">
      <c r="A1344" s="47"/>
      <c r="H1344" s="2"/>
    </row>
    <row r="1345" spans="1:8" ht="18.75" customHeight="1">
      <c r="A1345" s="47"/>
      <c r="H1345" s="2"/>
    </row>
    <row r="1346" spans="1:8" ht="18.75" customHeight="1">
      <c r="A1346" s="47"/>
      <c r="H1346" s="2"/>
    </row>
    <row r="1347" spans="1:8" ht="18.75" customHeight="1">
      <c r="A1347" s="47"/>
      <c r="H1347" s="2"/>
    </row>
    <row r="1348" spans="1:8" ht="18.75" customHeight="1">
      <c r="A1348" s="47"/>
      <c r="H1348" s="2"/>
    </row>
    <row r="1349" spans="1:8" ht="18.75" customHeight="1">
      <c r="A1349" s="47"/>
      <c r="H1349" s="2"/>
    </row>
    <row r="1350" spans="1:8" ht="18.75" customHeight="1">
      <c r="A1350" s="47"/>
      <c r="H1350" s="2"/>
    </row>
    <row r="1351" spans="1:8" ht="18.75" customHeight="1">
      <c r="A1351" s="47"/>
      <c r="H1351" s="2"/>
    </row>
    <row r="1352" spans="1:8" ht="18.75" customHeight="1">
      <c r="A1352" s="47"/>
      <c r="H1352" s="2"/>
    </row>
    <row r="1353" spans="1:8" ht="18.75" customHeight="1">
      <c r="A1353" s="47"/>
      <c r="H1353" s="2"/>
    </row>
    <row r="1354" spans="1:8" ht="18.75" customHeight="1">
      <c r="A1354" s="47"/>
      <c r="H1354" s="2"/>
    </row>
    <row r="1355" spans="1:8" ht="18.75" customHeight="1">
      <c r="A1355" s="47"/>
      <c r="H1355" s="2"/>
    </row>
    <row r="1356" spans="1:8" ht="58.5" customHeight="1">
      <c r="A1356" s="47"/>
      <c r="H1356" s="2"/>
    </row>
    <row r="1357" spans="1:8" ht="18.75" customHeight="1">
      <c r="A1357" s="47"/>
      <c r="H1357" s="2"/>
    </row>
    <row r="1358" spans="1:8" ht="18.75" customHeight="1">
      <c r="A1358" s="47"/>
      <c r="H1358" s="2"/>
    </row>
    <row r="1359" spans="1:8" ht="18.75" customHeight="1">
      <c r="A1359" s="47"/>
      <c r="H1359" s="2"/>
    </row>
    <row r="1360" spans="1:8" ht="18.75" customHeight="1">
      <c r="A1360" s="47"/>
      <c r="H1360" s="2"/>
    </row>
    <row r="1361" spans="1:8" ht="18.75" customHeight="1">
      <c r="A1361" s="47"/>
      <c r="H1361" s="2"/>
    </row>
    <row r="1362" spans="1:8" ht="18.75" customHeight="1">
      <c r="A1362" s="47"/>
      <c r="H1362" s="2"/>
    </row>
    <row r="1363" spans="1:8" ht="18.75" customHeight="1">
      <c r="A1363" s="47"/>
      <c r="H1363" s="2"/>
    </row>
    <row r="1364" spans="1:8" ht="18.75" customHeight="1">
      <c r="A1364" s="47"/>
      <c r="H1364" s="2"/>
    </row>
    <row r="1365" spans="1:8" ht="18.75" customHeight="1">
      <c r="A1365" s="47"/>
      <c r="H1365" s="2"/>
    </row>
    <row r="1366" spans="1:8" ht="18.75" customHeight="1">
      <c r="A1366" s="47"/>
      <c r="H1366" s="2"/>
    </row>
    <row r="1367" spans="1:8" ht="18.75" customHeight="1">
      <c r="A1367" s="47"/>
      <c r="H1367" s="2"/>
    </row>
    <row r="1368" spans="1:8" ht="18.75" customHeight="1">
      <c r="A1368" s="47"/>
      <c r="H1368" s="2"/>
    </row>
    <row r="1369" spans="1:8" ht="58.5" customHeight="1">
      <c r="A1369" s="47"/>
      <c r="H1369" s="2"/>
    </row>
    <row r="1370" spans="1:8" ht="18.75" customHeight="1">
      <c r="A1370" s="47"/>
      <c r="H1370" s="2"/>
    </row>
    <row r="1371" spans="1:8" ht="18.75" customHeight="1">
      <c r="A1371" s="47"/>
      <c r="H1371" s="2"/>
    </row>
    <row r="1372" spans="1:8" ht="18.75" customHeight="1">
      <c r="A1372" s="47"/>
      <c r="H1372" s="2"/>
    </row>
    <row r="1373" spans="1:8" ht="18.75" customHeight="1">
      <c r="A1373" s="47"/>
      <c r="H1373" s="2"/>
    </row>
    <row r="1374" spans="1:8" ht="18.75" customHeight="1">
      <c r="A1374" s="47"/>
      <c r="H1374" s="2"/>
    </row>
    <row r="1375" spans="1:8" ht="18.75" customHeight="1">
      <c r="A1375" s="47"/>
      <c r="H1375" s="2"/>
    </row>
    <row r="1376" spans="1:8" ht="18.75" customHeight="1">
      <c r="A1376" s="47"/>
      <c r="H1376" s="2"/>
    </row>
    <row r="1377" spans="1:8" ht="18.75" customHeight="1">
      <c r="A1377" s="47"/>
      <c r="H1377" s="2"/>
    </row>
    <row r="1378" spans="1:8" ht="18.75" customHeight="1">
      <c r="A1378" s="47"/>
      <c r="H1378" s="2"/>
    </row>
    <row r="1379" spans="1:8" ht="18.75" customHeight="1">
      <c r="A1379" s="47"/>
      <c r="H1379" s="2"/>
    </row>
    <row r="1380" spans="1:8" ht="18.75" customHeight="1">
      <c r="A1380" s="47"/>
      <c r="H1380" s="2"/>
    </row>
    <row r="1381" spans="1:8" ht="18.75" customHeight="1">
      <c r="A1381" s="47"/>
      <c r="H1381" s="2"/>
    </row>
    <row r="1382" spans="1:8" ht="58.5" customHeight="1">
      <c r="A1382" s="47"/>
      <c r="H1382" s="2"/>
    </row>
    <row r="1383" spans="1:8" ht="18.75" customHeight="1">
      <c r="A1383" s="47"/>
      <c r="H1383" s="2"/>
    </row>
    <row r="1384" spans="1:8" ht="18.75" customHeight="1">
      <c r="A1384" s="47"/>
      <c r="H1384" s="2"/>
    </row>
    <row r="1385" spans="1:8" ht="18.75" customHeight="1">
      <c r="A1385" s="47"/>
      <c r="H1385" s="2"/>
    </row>
    <row r="1386" spans="1:8" ht="18.75" customHeight="1">
      <c r="A1386" s="47"/>
      <c r="H1386" s="2"/>
    </row>
    <row r="1387" spans="1:8" ht="18.75" customHeight="1">
      <c r="A1387" s="47"/>
      <c r="H1387" s="2"/>
    </row>
    <row r="1388" spans="1:8" ht="18.75" customHeight="1">
      <c r="A1388" s="47"/>
      <c r="H1388" s="2"/>
    </row>
    <row r="1389" spans="1:8" ht="18.75" customHeight="1">
      <c r="A1389" s="47"/>
      <c r="H1389" s="2"/>
    </row>
    <row r="1390" spans="1:8" ht="18.75" customHeight="1">
      <c r="A1390" s="47"/>
      <c r="H1390" s="2"/>
    </row>
    <row r="1391" spans="1:8" ht="18.75" customHeight="1">
      <c r="A1391" s="47"/>
      <c r="H1391" s="2"/>
    </row>
    <row r="1392" spans="1:8" ht="18.75" customHeight="1">
      <c r="A1392" s="47"/>
      <c r="H1392" s="2"/>
    </row>
    <row r="1393" spans="1:8" ht="18.75" customHeight="1">
      <c r="A1393" s="47"/>
      <c r="H1393" s="2"/>
    </row>
    <row r="1394" spans="1:8" ht="18.75" customHeight="1">
      <c r="A1394" s="47"/>
      <c r="H1394" s="2"/>
    </row>
    <row r="1395" spans="1:8" ht="58.5" customHeight="1">
      <c r="A1395" s="47"/>
      <c r="H1395" s="2"/>
    </row>
    <row r="1396" spans="1:8" ht="18.75" customHeight="1">
      <c r="A1396" s="47"/>
      <c r="H1396" s="2"/>
    </row>
    <row r="1397" spans="1:8" ht="18.75" customHeight="1">
      <c r="A1397" s="47"/>
      <c r="H1397" s="2"/>
    </row>
    <row r="1398" spans="1:8" ht="18.75" customHeight="1">
      <c r="A1398" s="47"/>
      <c r="H1398" s="2"/>
    </row>
    <row r="1399" spans="1:8" ht="18.75" customHeight="1">
      <c r="A1399" s="47"/>
      <c r="H1399" s="2"/>
    </row>
    <row r="1400" spans="1:8" ht="18.75" customHeight="1">
      <c r="A1400" s="47"/>
      <c r="H1400" s="2"/>
    </row>
    <row r="1401" spans="1:8" ht="18.75" customHeight="1">
      <c r="A1401" s="47"/>
      <c r="H1401" s="2"/>
    </row>
    <row r="1402" spans="1:8" ht="18.75" customHeight="1">
      <c r="A1402" s="47"/>
      <c r="H1402" s="2"/>
    </row>
    <row r="1403" spans="1:8" ht="18.75" customHeight="1">
      <c r="A1403" s="47"/>
      <c r="H1403" s="2"/>
    </row>
    <row r="1404" spans="1:8" ht="18.75" customHeight="1">
      <c r="A1404" s="47"/>
      <c r="H1404" s="2"/>
    </row>
    <row r="1405" spans="1:8" ht="18.75" customHeight="1">
      <c r="A1405" s="47"/>
      <c r="H1405" s="2"/>
    </row>
    <row r="1406" spans="1:8" ht="18.75" customHeight="1">
      <c r="A1406" s="47"/>
      <c r="H1406" s="2"/>
    </row>
    <row r="1407" spans="1:8" ht="18.75" customHeight="1">
      <c r="A1407" s="47"/>
      <c r="H1407" s="2"/>
    </row>
    <row r="1408" spans="1:8" ht="58.5" customHeight="1">
      <c r="A1408" s="47"/>
      <c r="H1408" s="2"/>
    </row>
    <row r="1409" spans="1:8" ht="18.75" customHeight="1">
      <c r="A1409" s="47"/>
      <c r="H1409" s="2"/>
    </row>
    <row r="1410" spans="1:8" ht="18.75" customHeight="1">
      <c r="A1410" s="47"/>
      <c r="H1410" s="2"/>
    </row>
    <row r="1411" spans="1:8" ht="18.75" customHeight="1">
      <c r="A1411" s="47"/>
      <c r="H1411" s="2"/>
    </row>
    <row r="1412" spans="1:8" ht="18.75" customHeight="1">
      <c r="A1412" s="47"/>
      <c r="H1412" s="2"/>
    </row>
    <row r="1413" spans="1:8" ht="18.75" customHeight="1">
      <c r="A1413" s="47"/>
      <c r="H1413" s="2"/>
    </row>
    <row r="1414" spans="1:8" ht="18.75" customHeight="1">
      <c r="A1414" s="47"/>
      <c r="H1414" s="2"/>
    </row>
    <row r="1415" spans="1:8" ht="18.75" customHeight="1">
      <c r="A1415" s="47"/>
      <c r="H1415" s="2"/>
    </row>
    <row r="1416" spans="1:8" ht="18.75" customHeight="1">
      <c r="A1416" s="47"/>
      <c r="H1416" s="2"/>
    </row>
    <row r="1417" spans="1:8" ht="18.75" customHeight="1">
      <c r="A1417" s="47"/>
      <c r="H1417" s="2"/>
    </row>
    <row r="1418" spans="1:8" ht="18.75" customHeight="1">
      <c r="A1418" s="47"/>
      <c r="H1418" s="2"/>
    </row>
    <row r="1419" spans="1:8" ht="18.75" customHeight="1">
      <c r="A1419" s="47"/>
      <c r="H1419" s="2"/>
    </row>
    <row r="1420" spans="1:8" ht="18.75" customHeight="1">
      <c r="A1420" s="47"/>
      <c r="H1420" s="2"/>
    </row>
    <row r="1421" spans="1:8" ht="58.5" customHeight="1">
      <c r="A1421" s="47"/>
      <c r="H1421" s="2"/>
    </row>
    <row r="1422" spans="1:8" ht="18.75" customHeight="1">
      <c r="A1422" s="47"/>
      <c r="H1422" s="2"/>
    </row>
    <row r="1423" spans="1:8" ht="18.75" customHeight="1">
      <c r="A1423" s="47"/>
      <c r="H1423" s="2"/>
    </row>
    <row r="1424" spans="1:8" ht="18.75" customHeight="1">
      <c r="A1424" s="47"/>
      <c r="H1424" s="2"/>
    </row>
    <row r="1425" spans="1:8" ht="18.75" customHeight="1">
      <c r="A1425" s="47"/>
      <c r="H1425" s="2"/>
    </row>
    <row r="1426" spans="1:8" ht="18.75" customHeight="1">
      <c r="A1426" s="47"/>
      <c r="H1426" s="2"/>
    </row>
    <row r="1427" spans="1:8" ht="18.75" customHeight="1">
      <c r="A1427" s="47"/>
      <c r="H1427" s="2"/>
    </row>
    <row r="1428" spans="1:8" ht="18.75" customHeight="1">
      <c r="A1428" s="47"/>
      <c r="H1428" s="2"/>
    </row>
    <row r="1429" spans="1:8" ht="18.75" customHeight="1">
      <c r="A1429" s="47"/>
      <c r="H1429" s="2"/>
    </row>
    <row r="1430" spans="1:8" ht="18.75" customHeight="1">
      <c r="A1430" s="47"/>
      <c r="H1430" s="2"/>
    </row>
    <row r="1431" spans="1:8" ht="18.75" customHeight="1">
      <c r="A1431" s="47"/>
      <c r="H1431" s="2"/>
    </row>
    <row r="1432" spans="1:8" ht="18.75" customHeight="1">
      <c r="A1432" s="47"/>
      <c r="H1432" s="2"/>
    </row>
    <row r="1433" spans="1:8" ht="18.75" customHeight="1">
      <c r="A1433" s="47"/>
      <c r="H1433" s="2"/>
    </row>
    <row r="1434" spans="1:8" ht="58.5" customHeight="1">
      <c r="A1434" s="47"/>
      <c r="H1434" s="2"/>
    </row>
    <row r="1435" spans="1:8" ht="18.75" customHeight="1">
      <c r="A1435" s="47"/>
      <c r="H1435" s="2"/>
    </row>
    <row r="1436" spans="1:8" ht="18.75" customHeight="1">
      <c r="A1436" s="47"/>
      <c r="H1436" s="2"/>
    </row>
    <row r="1437" spans="1:8" ht="18.75" customHeight="1">
      <c r="A1437" s="47"/>
      <c r="H1437" s="2"/>
    </row>
    <row r="1438" spans="1:8" ht="18.75" customHeight="1">
      <c r="A1438" s="47"/>
      <c r="H1438" s="2"/>
    </row>
    <row r="1439" spans="1:8" ht="18.75" customHeight="1">
      <c r="A1439" s="47"/>
      <c r="H1439" s="2"/>
    </row>
    <row r="1440" spans="1:8" ht="18.75" customHeight="1">
      <c r="A1440" s="47"/>
      <c r="H1440" s="2"/>
    </row>
    <row r="1441" spans="1:8" ht="18.75" customHeight="1">
      <c r="A1441" s="47"/>
      <c r="H1441" s="2"/>
    </row>
    <row r="1442" spans="1:8" ht="18.75" customHeight="1">
      <c r="A1442" s="47"/>
      <c r="H1442" s="2"/>
    </row>
    <row r="1443" spans="1:8" ht="18.75" customHeight="1">
      <c r="A1443" s="47"/>
      <c r="H1443" s="2"/>
    </row>
    <row r="1444" spans="1:8" ht="18.75" customHeight="1">
      <c r="A1444" s="47"/>
      <c r="H1444" s="2"/>
    </row>
    <row r="1445" spans="1:8" ht="18.75" customHeight="1">
      <c r="A1445" s="47"/>
      <c r="H1445" s="2"/>
    </row>
    <row r="1446" spans="1:8" ht="18.75" customHeight="1">
      <c r="A1446" s="47"/>
      <c r="H1446" s="2"/>
    </row>
    <row r="1447" spans="1:8" ht="58.5" customHeight="1">
      <c r="A1447" s="47"/>
      <c r="H1447" s="2"/>
    </row>
    <row r="1448" spans="1:8" ht="18.75" customHeight="1">
      <c r="A1448" s="47"/>
      <c r="H1448" s="2"/>
    </row>
    <row r="1449" spans="1:8" ht="18.75" customHeight="1">
      <c r="A1449" s="47"/>
      <c r="H1449" s="2"/>
    </row>
    <row r="1450" spans="1:8" ht="18.75" customHeight="1">
      <c r="A1450" s="47"/>
      <c r="H1450" s="2"/>
    </row>
    <row r="1451" spans="1:8" ht="18.75" customHeight="1">
      <c r="A1451" s="47"/>
      <c r="H1451" s="2"/>
    </row>
    <row r="1452" spans="1:8" ht="18.75" customHeight="1">
      <c r="A1452" s="47"/>
      <c r="H1452" s="2"/>
    </row>
    <row r="1453" spans="1:8" ht="18.75" customHeight="1">
      <c r="A1453" s="47"/>
      <c r="H1453" s="2"/>
    </row>
    <row r="1454" spans="1:8" ht="18.75" customHeight="1">
      <c r="A1454" s="47"/>
      <c r="H1454" s="2"/>
    </row>
    <row r="1455" spans="1:8" ht="18.75" customHeight="1">
      <c r="A1455" s="47"/>
      <c r="H1455" s="2"/>
    </row>
    <row r="1456" spans="1:8" ht="18.75" customHeight="1">
      <c r="A1456" s="47"/>
      <c r="H1456" s="2"/>
    </row>
    <row r="1457" spans="1:8" ht="18.75" customHeight="1">
      <c r="A1457" s="47"/>
      <c r="H1457" s="2"/>
    </row>
    <row r="1458" spans="1:8" ht="18.75" customHeight="1">
      <c r="A1458" s="47"/>
      <c r="H1458" s="2"/>
    </row>
    <row r="1459" spans="1:8" ht="18.75" customHeight="1">
      <c r="A1459" s="47"/>
      <c r="H1459" s="2"/>
    </row>
    <row r="1460" spans="1:8" ht="58.5" customHeight="1">
      <c r="A1460" s="47"/>
      <c r="H1460" s="2"/>
    </row>
    <row r="1461" spans="1:8" ht="18.75" customHeight="1">
      <c r="A1461" s="47"/>
      <c r="H1461" s="2"/>
    </row>
    <row r="1462" spans="1:8" ht="18.75" customHeight="1">
      <c r="A1462" s="47"/>
      <c r="H1462" s="2"/>
    </row>
    <row r="1463" spans="1:8" ht="18.75" customHeight="1">
      <c r="A1463" s="47"/>
      <c r="H1463" s="2"/>
    </row>
    <row r="1464" spans="1:8" ht="18.75" customHeight="1">
      <c r="A1464" s="47"/>
      <c r="H1464" s="2"/>
    </row>
    <row r="1465" spans="1:8" ht="18.75" customHeight="1">
      <c r="A1465" s="47"/>
      <c r="H1465" s="2"/>
    </row>
    <row r="1466" spans="1:8" ht="18.75" customHeight="1">
      <c r="A1466" s="47"/>
      <c r="H1466" s="2"/>
    </row>
    <row r="1467" spans="1:8" ht="18.75" customHeight="1">
      <c r="A1467" s="47"/>
      <c r="H1467" s="2"/>
    </row>
    <row r="1468" spans="1:8" ht="18.75" customHeight="1">
      <c r="A1468" s="47"/>
      <c r="H1468" s="2"/>
    </row>
    <row r="1469" spans="1:8" ht="18.75" customHeight="1">
      <c r="A1469" s="47"/>
      <c r="H1469" s="2"/>
    </row>
    <row r="1470" spans="1:8" ht="18.75" customHeight="1">
      <c r="A1470" s="47"/>
      <c r="H1470" s="2"/>
    </row>
    <row r="1471" spans="1:8" ht="18.75" customHeight="1">
      <c r="A1471" s="47"/>
      <c r="H1471" s="2"/>
    </row>
    <row r="1472" spans="1:8" ht="18.75" customHeight="1">
      <c r="A1472" s="47"/>
      <c r="H1472" s="2"/>
    </row>
    <row r="1473" spans="1:8" ht="58.5" customHeight="1">
      <c r="A1473" s="47"/>
      <c r="H1473" s="2"/>
    </row>
    <row r="1474" spans="1:8" ht="18.75" customHeight="1">
      <c r="A1474" s="47"/>
      <c r="H1474" s="2"/>
    </row>
    <row r="1475" spans="1:8" ht="18.75" customHeight="1">
      <c r="A1475" s="47"/>
      <c r="H1475" s="2"/>
    </row>
    <row r="1476" spans="1:8" ht="18.75" customHeight="1">
      <c r="A1476" s="47"/>
      <c r="H1476" s="2"/>
    </row>
    <row r="1477" spans="1:8" ht="18.75" customHeight="1">
      <c r="A1477" s="47"/>
      <c r="H1477" s="2"/>
    </row>
    <row r="1478" spans="1:8" ht="18.75" customHeight="1">
      <c r="A1478" s="47"/>
      <c r="H1478" s="2"/>
    </row>
    <row r="1479" spans="1:8" ht="18.75" customHeight="1">
      <c r="A1479" s="47"/>
      <c r="H1479" s="2"/>
    </row>
    <row r="1480" spans="1:8" ht="18.75" customHeight="1">
      <c r="A1480" s="47"/>
      <c r="H1480" s="2"/>
    </row>
    <row r="1481" spans="1:8" ht="18.75" customHeight="1">
      <c r="A1481" s="47"/>
      <c r="H1481" s="2"/>
    </row>
    <row r="1482" spans="1:8" ht="18.75" customHeight="1">
      <c r="A1482" s="47"/>
      <c r="H1482" s="2"/>
    </row>
    <row r="1483" spans="1:8" ht="18.75" customHeight="1">
      <c r="A1483" s="47"/>
      <c r="H1483" s="2"/>
    </row>
    <row r="1484" spans="1:8" ht="18.75" customHeight="1">
      <c r="A1484" s="47"/>
      <c r="H1484" s="2"/>
    </row>
    <row r="1485" spans="1:8" ht="18.75" customHeight="1">
      <c r="A1485" s="47"/>
      <c r="H1485" s="2"/>
    </row>
    <row r="1486" spans="1:8" ht="58.5" customHeight="1">
      <c r="A1486" s="47"/>
      <c r="H1486" s="2"/>
    </row>
    <row r="1487" spans="1:8" ht="18.75" customHeight="1">
      <c r="A1487" s="47"/>
      <c r="H1487" s="2"/>
    </row>
    <row r="1488" spans="1:8" ht="18.75" customHeight="1">
      <c r="A1488" s="47"/>
      <c r="H1488" s="2"/>
    </row>
    <row r="1489" spans="1:8" ht="18.75" customHeight="1">
      <c r="A1489" s="47"/>
      <c r="H1489" s="2"/>
    </row>
    <row r="1490" spans="1:8" ht="18.75" customHeight="1">
      <c r="A1490" s="47"/>
      <c r="H1490" s="2"/>
    </row>
    <row r="1491" spans="1:8" ht="18.75" customHeight="1">
      <c r="A1491" s="47"/>
      <c r="H1491" s="2"/>
    </row>
    <row r="1492" spans="1:8" ht="18.75" customHeight="1">
      <c r="A1492" s="47"/>
      <c r="H1492" s="2"/>
    </row>
    <row r="1493" spans="1:8" ht="18.75" customHeight="1">
      <c r="A1493" s="47"/>
      <c r="H1493" s="2"/>
    </row>
    <row r="1494" spans="1:8" ht="18.75" customHeight="1">
      <c r="A1494" s="47"/>
      <c r="H1494" s="2"/>
    </row>
    <row r="1495" spans="1:8" ht="18.75" customHeight="1">
      <c r="A1495" s="47"/>
      <c r="H1495" s="2"/>
    </row>
    <row r="1496" spans="1:8" ht="18.75" customHeight="1">
      <c r="A1496" s="47"/>
      <c r="H1496" s="2"/>
    </row>
    <row r="1497" spans="1:8" ht="18.75" customHeight="1">
      <c r="A1497" s="47"/>
      <c r="H1497" s="2"/>
    </row>
    <row r="1498" spans="1:8" ht="18.75" customHeight="1">
      <c r="A1498" s="47"/>
      <c r="H1498" s="2"/>
    </row>
    <row r="1499" spans="1:8" ht="58.5" customHeight="1">
      <c r="A1499" s="47"/>
      <c r="H1499" s="2"/>
    </row>
    <row r="1500" spans="1:8" ht="18.75" customHeight="1">
      <c r="A1500" s="47"/>
      <c r="H1500" s="2"/>
    </row>
    <row r="1501" spans="1:8" ht="18.75" customHeight="1">
      <c r="A1501" s="47"/>
      <c r="H1501" s="2"/>
    </row>
    <row r="1502" spans="1:8" ht="18.75" customHeight="1">
      <c r="A1502" s="47"/>
      <c r="H1502" s="2"/>
    </row>
    <row r="1503" spans="1:8" ht="18.75" customHeight="1">
      <c r="A1503" s="47"/>
      <c r="H1503" s="2"/>
    </row>
    <row r="1504" spans="1:8" ht="18.75" customHeight="1">
      <c r="A1504" s="47"/>
      <c r="H1504" s="2"/>
    </row>
    <row r="1505" spans="1:8" ht="18.75" customHeight="1">
      <c r="A1505" s="47"/>
      <c r="H1505" s="2"/>
    </row>
    <row r="1506" spans="1:8" ht="18.75" customHeight="1">
      <c r="A1506" s="47"/>
      <c r="H1506" s="2"/>
    </row>
    <row r="1507" spans="1:8" ht="18.75" customHeight="1">
      <c r="A1507" s="47"/>
      <c r="H1507" s="2"/>
    </row>
    <row r="1508" spans="1:8" ht="18.75" customHeight="1">
      <c r="A1508" s="47"/>
      <c r="H1508" s="2"/>
    </row>
    <row r="1509" spans="1:8" ht="18.75" customHeight="1">
      <c r="A1509" s="47"/>
      <c r="H1509" s="2"/>
    </row>
    <row r="1510" spans="1:8" ht="18.75" customHeight="1">
      <c r="A1510" s="47"/>
      <c r="H1510" s="2"/>
    </row>
    <row r="1511" spans="1:8" ht="18.75" customHeight="1">
      <c r="A1511" s="47"/>
      <c r="H1511" s="2"/>
    </row>
    <row r="1512" spans="1:8" ht="58.5" customHeight="1">
      <c r="A1512" s="47"/>
      <c r="H1512" s="2"/>
    </row>
    <row r="1513" spans="1:8" ht="18.75" customHeight="1">
      <c r="A1513" s="47"/>
      <c r="H1513" s="2"/>
    </row>
    <row r="1514" spans="1:8" ht="18.75" customHeight="1">
      <c r="A1514" s="47"/>
      <c r="H1514" s="2"/>
    </row>
    <row r="1515" spans="1:8" ht="18.75" customHeight="1">
      <c r="A1515" s="47"/>
      <c r="H1515" s="2"/>
    </row>
    <row r="1516" spans="1:8" ht="18.75" customHeight="1">
      <c r="A1516" s="47"/>
      <c r="H1516" s="2"/>
    </row>
    <row r="1517" spans="1:8" ht="18.75" customHeight="1">
      <c r="A1517" s="47"/>
      <c r="H1517" s="2"/>
    </row>
    <row r="1518" spans="1:8" ht="18.75" customHeight="1">
      <c r="A1518" s="47"/>
      <c r="H1518" s="2"/>
    </row>
    <row r="1519" spans="1:8" ht="18.75" customHeight="1">
      <c r="A1519" s="47"/>
      <c r="H1519" s="2"/>
    </row>
    <row r="1520" spans="1:8" ht="18.75" customHeight="1">
      <c r="A1520" s="47"/>
      <c r="H1520" s="2"/>
    </row>
    <row r="1521" spans="1:8" ht="18.75" customHeight="1">
      <c r="A1521" s="47"/>
      <c r="H1521" s="2"/>
    </row>
    <row r="1522" spans="1:8" ht="18.75" customHeight="1">
      <c r="A1522" s="47"/>
      <c r="H1522" s="2"/>
    </row>
    <row r="1523" spans="1:8" ht="18.75" customHeight="1">
      <c r="A1523" s="47"/>
      <c r="H1523" s="2"/>
    </row>
    <row r="1524" spans="1:8" ht="18.75" customHeight="1">
      <c r="A1524" s="47"/>
      <c r="H1524" s="2"/>
    </row>
    <row r="1525" spans="1:8" ht="58.5" customHeight="1">
      <c r="A1525" s="47"/>
      <c r="H1525" s="2"/>
    </row>
    <row r="1526" spans="1:8" ht="18.75" customHeight="1">
      <c r="A1526" s="47"/>
      <c r="H1526" s="2"/>
    </row>
    <row r="1527" spans="1:8" ht="18.75" customHeight="1">
      <c r="A1527" s="47"/>
      <c r="H1527" s="2"/>
    </row>
    <row r="1528" spans="1:8" ht="18.75" customHeight="1">
      <c r="A1528" s="47"/>
      <c r="H1528" s="2"/>
    </row>
    <row r="1529" spans="1:8" ht="18.75" customHeight="1">
      <c r="A1529" s="47"/>
      <c r="H1529" s="2"/>
    </row>
    <row r="1530" spans="1:8" ht="18.75" customHeight="1">
      <c r="A1530" s="47"/>
      <c r="H1530" s="2"/>
    </row>
    <row r="1531" spans="1:8" ht="18.75" customHeight="1">
      <c r="A1531" s="47"/>
      <c r="H1531" s="2"/>
    </row>
    <row r="1532" spans="1:8" ht="18.75" customHeight="1">
      <c r="A1532" s="47"/>
      <c r="H1532" s="2"/>
    </row>
    <row r="1533" spans="1:8" ht="18.75" customHeight="1">
      <c r="A1533" s="47"/>
      <c r="H1533" s="2"/>
    </row>
    <row r="1534" spans="1:8" ht="18.75" customHeight="1">
      <c r="A1534" s="47"/>
      <c r="H1534" s="2"/>
    </row>
    <row r="1535" spans="1:8" ht="18.75" customHeight="1">
      <c r="A1535" s="47"/>
      <c r="H1535" s="2"/>
    </row>
    <row r="1536" spans="1:8" ht="18.75" customHeight="1">
      <c r="A1536" s="47"/>
      <c r="H1536" s="2"/>
    </row>
    <row r="1537" spans="1:8" ht="18.75" customHeight="1">
      <c r="A1537" s="47"/>
      <c r="H1537" s="2"/>
    </row>
    <row r="1538" spans="1:8" ht="58.5" customHeight="1">
      <c r="A1538" s="47"/>
      <c r="H1538" s="2"/>
    </row>
    <row r="1539" spans="1:8" ht="18.75" customHeight="1">
      <c r="A1539" s="47"/>
      <c r="H1539" s="2"/>
    </row>
    <row r="1540" spans="1:8" ht="18.75" customHeight="1">
      <c r="A1540" s="47"/>
      <c r="H1540" s="2"/>
    </row>
    <row r="1541" spans="1:8" ht="18.75" customHeight="1">
      <c r="A1541" s="47"/>
      <c r="H1541" s="2"/>
    </row>
    <row r="1542" spans="1:8" ht="18.75" customHeight="1">
      <c r="A1542" s="47"/>
      <c r="H1542" s="2"/>
    </row>
    <row r="1543" spans="1:8" ht="18.75" customHeight="1">
      <c r="A1543" s="47"/>
      <c r="H1543" s="2"/>
    </row>
    <row r="1544" spans="1:8" ht="18.75" customHeight="1">
      <c r="A1544" s="47"/>
      <c r="H1544" s="2"/>
    </row>
    <row r="1545" spans="1:8" ht="18.75" customHeight="1">
      <c r="A1545" s="47"/>
      <c r="H1545" s="2"/>
    </row>
    <row r="1546" spans="1:8" ht="18.75" customHeight="1">
      <c r="A1546" s="47"/>
      <c r="H1546" s="2"/>
    </row>
    <row r="1547" spans="1:8" ht="18.75" customHeight="1">
      <c r="A1547" s="47"/>
      <c r="H1547" s="2"/>
    </row>
    <row r="1548" spans="1:8" ht="18.75" customHeight="1">
      <c r="A1548" s="47"/>
      <c r="H1548" s="2"/>
    </row>
    <row r="1549" spans="1:8" ht="18.75" customHeight="1">
      <c r="A1549" s="47"/>
      <c r="H1549" s="2"/>
    </row>
    <row r="1550" spans="1:8" ht="18.75" customHeight="1">
      <c r="A1550" s="47"/>
      <c r="H1550" s="2"/>
    </row>
    <row r="1551" spans="1:8" ht="58.5" customHeight="1">
      <c r="A1551" s="47"/>
      <c r="H1551" s="2"/>
    </row>
    <row r="1552" spans="1:8" ht="18.75" customHeight="1">
      <c r="A1552" s="47"/>
      <c r="H1552" s="2"/>
    </row>
    <row r="1553" spans="1:8" ht="18.75" customHeight="1">
      <c r="A1553" s="47"/>
      <c r="H1553" s="2"/>
    </row>
    <row r="1554" spans="1:8" ht="18.75" customHeight="1">
      <c r="A1554" s="47"/>
      <c r="H1554" s="2"/>
    </row>
    <row r="1555" spans="1:8" ht="18.75" customHeight="1">
      <c r="A1555" s="47"/>
      <c r="H1555" s="2"/>
    </row>
    <row r="1556" spans="1:8" ht="18.75" customHeight="1">
      <c r="A1556" s="47"/>
      <c r="H1556" s="2"/>
    </row>
    <row r="1557" spans="1:8" ht="18.75" customHeight="1">
      <c r="A1557" s="47"/>
      <c r="H1557" s="2"/>
    </row>
    <row r="1558" spans="1:8" ht="18.75" customHeight="1">
      <c r="A1558" s="47"/>
      <c r="H1558" s="2"/>
    </row>
    <row r="1559" spans="1:8" ht="18.75" customHeight="1">
      <c r="A1559" s="47"/>
      <c r="H1559" s="2"/>
    </row>
    <row r="1560" spans="1:8" ht="18.75" customHeight="1">
      <c r="A1560" s="47"/>
      <c r="H1560" s="2"/>
    </row>
    <row r="1561" spans="1:8" ht="18.75" customHeight="1">
      <c r="A1561" s="47"/>
      <c r="H1561" s="2"/>
    </row>
    <row r="1562" spans="1:8" ht="18.75" customHeight="1">
      <c r="A1562" s="47"/>
      <c r="H1562" s="2"/>
    </row>
    <row r="1563" spans="1:8" ht="18.75" customHeight="1">
      <c r="A1563" s="47"/>
      <c r="H1563" s="2"/>
    </row>
    <row r="1564" spans="1:8" ht="58.5" customHeight="1">
      <c r="A1564" s="47"/>
      <c r="H1564" s="2"/>
    </row>
    <row r="1565" spans="1:8" ht="18.75" customHeight="1">
      <c r="A1565" s="47"/>
      <c r="H1565" s="2"/>
    </row>
    <row r="1566" spans="1:8" ht="18.75" customHeight="1">
      <c r="A1566" s="47"/>
      <c r="H1566" s="2"/>
    </row>
    <row r="1567" spans="1:8" ht="18.75" customHeight="1">
      <c r="A1567" s="47"/>
      <c r="H1567" s="2"/>
    </row>
    <row r="1568" spans="1:8" ht="18.75" customHeight="1">
      <c r="A1568" s="47"/>
      <c r="H1568" s="2"/>
    </row>
    <row r="1569" spans="1:8" ht="18.75" customHeight="1">
      <c r="A1569" s="47"/>
      <c r="H1569" s="2"/>
    </row>
    <row r="1570" spans="1:8" ht="18.75" customHeight="1">
      <c r="A1570" s="47"/>
      <c r="H1570" s="2"/>
    </row>
    <row r="1571" spans="1:8" ht="18.75" customHeight="1">
      <c r="A1571" s="47"/>
      <c r="H1571" s="2"/>
    </row>
    <row r="1572" spans="1:8" ht="18.75" customHeight="1">
      <c r="A1572" s="47"/>
      <c r="H1572" s="2"/>
    </row>
    <row r="1573" spans="1:8" ht="18.75" customHeight="1">
      <c r="A1573" s="47"/>
      <c r="H1573" s="2"/>
    </row>
    <row r="1574" spans="1:8" ht="18.75" customHeight="1">
      <c r="A1574" s="47"/>
      <c r="H1574" s="2"/>
    </row>
    <row r="1575" spans="1:8" ht="18.75" customHeight="1">
      <c r="A1575" s="47"/>
      <c r="H1575" s="2"/>
    </row>
    <row r="1576" spans="1:8" ht="18.75" customHeight="1">
      <c r="A1576" s="47"/>
      <c r="H1576" s="2"/>
    </row>
    <row r="1577" spans="1:8" ht="58.5" customHeight="1">
      <c r="A1577" s="47"/>
      <c r="H1577" s="2"/>
    </row>
    <row r="1578" spans="1:8" ht="18.75" customHeight="1">
      <c r="A1578" s="47"/>
      <c r="H1578" s="2"/>
    </row>
    <row r="1579" spans="1:8" ht="18.75" customHeight="1">
      <c r="A1579" s="47"/>
      <c r="H1579" s="2"/>
    </row>
    <row r="1580" spans="1:8" ht="18.75" customHeight="1">
      <c r="A1580" s="47"/>
      <c r="H1580" s="2"/>
    </row>
    <row r="1581" spans="1:8" ht="18.75" customHeight="1">
      <c r="A1581" s="47"/>
      <c r="H1581" s="2"/>
    </row>
    <row r="1582" spans="1:8" ht="18.75" customHeight="1">
      <c r="A1582" s="47"/>
      <c r="H1582" s="2"/>
    </row>
    <row r="1583" spans="1:8" ht="18.75" customHeight="1">
      <c r="A1583" s="47"/>
      <c r="H1583" s="2"/>
    </row>
    <row r="1584" spans="1:8" ht="18.75" customHeight="1">
      <c r="A1584" s="47"/>
      <c r="H1584" s="2"/>
    </row>
    <row r="1585" spans="1:8" ht="18.75" customHeight="1">
      <c r="A1585" s="47"/>
      <c r="H1585" s="2"/>
    </row>
    <row r="1586" spans="1:8" ht="18.75" customHeight="1">
      <c r="A1586" s="47"/>
      <c r="H1586" s="2"/>
    </row>
    <row r="1587" spans="1:8" ht="18.75" customHeight="1">
      <c r="A1587" s="47"/>
      <c r="H1587" s="2"/>
    </row>
    <row r="1588" spans="1:8" ht="18.75" customHeight="1">
      <c r="A1588" s="47"/>
      <c r="H1588" s="2"/>
    </row>
    <row r="1589" spans="1:8" ht="18.75" customHeight="1">
      <c r="A1589" s="47"/>
      <c r="H1589" s="2"/>
    </row>
    <row r="1590" spans="1:8" ht="58.5" customHeight="1">
      <c r="A1590" s="47"/>
      <c r="H1590" s="2"/>
    </row>
    <row r="1591" spans="1:8" ht="18.75" customHeight="1">
      <c r="A1591" s="47"/>
      <c r="H1591" s="2"/>
    </row>
    <row r="1592" spans="1:8" ht="18.75" customHeight="1">
      <c r="A1592" s="47"/>
      <c r="H1592" s="2"/>
    </row>
    <row r="1593" spans="1:8" ht="18.75" customHeight="1">
      <c r="A1593" s="47"/>
      <c r="H1593" s="2"/>
    </row>
    <row r="1594" spans="1:8" ht="18.75" customHeight="1">
      <c r="A1594" s="47"/>
      <c r="H1594" s="2"/>
    </row>
    <row r="1595" spans="1:8" ht="18.75" customHeight="1">
      <c r="A1595" s="47"/>
      <c r="H1595" s="2"/>
    </row>
    <row r="1596" spans="1:8" ht="18.75" customHeight="1">
      <c r="A1596" s="47"/>
      <c r="H1596" s="2"/>
    </row>
    <row r="1597" spans="1:8" ht="18.75" customHeight="1">
      <c r="A1597" s="47"/>
      <c r="H1597" s="2"/>
    </row>
    <row r="1598" spans="1:8" ht="18.75" customHeight="1">
      <c r="A1598" s="47"/>
      <c r="H1598" s="2"/>
    </row>
    <row r="1599" spans="1:8" ht="18.75" customHeight="1">
      <c r="A1599" s="47"/>
      <c r="H1599" s="2"/>
    </row>
    <row r="1600" spans="1:8" ht="18.75" customHeight="1">
      <c r="A1600" s="47"/>
      <c r="H1600" s="2"/>
    </row>
    <row r="1601" spans="1:8" ht="18.75" customHeight="1">
      <c r="A1601" s="47"/>
      <c r="H1601" s="2"/>
    </row>
    <row r="1602" spans="1:8" ht="18.75" customHeight="1">
      <c r="A1602" s="47"/>
      <c r="H1602" s="2"/>
    </row>
    <row r="1603" spans="1:8" ht="58.5" customHeight="1">
      <c r="A1603" s="47"/>
      <c r="H1603" s="2"/>
    </row>
    <row r="1604" spans="1:8" ht="18.75" customHeight="1">
      <c r="A1604" s="47"/>
      <c r="H1604" s="2"/>
    </row>
    <row r="1605" spans="1:8" ht="18.75" customHeight="1">
      <c r="A1605" s="47"/>
      <c r="H1605" s="2"/>
    </row>
    <row r="1606" spans="1:8" ht="18.75" customHeight="1">
      <c r="A1606" s="47"/>
      <c r="H1606" s="2"/>
    </row>
    <row r="1607" spans="1:8" ht="18.75" customHeight="1">
      <c r="A1607" s="47"/>
      <c r="H1607" s="2"/>
    </row>
    <row r="1608" spans="1:8" ht="18.75" customHeight="1">
      <c r="A1608" s="47"/>
      <c r="H1608" s="2"/>
    </row>
    <row r="1609" spans="1:8" ht="18.75" customHeight="1">
      <c r="A1609" s="47"/>
      <c r="H1609" s="2"/>
    </row>
    <row r="1610" spans="1:8" ht="18.75" customHeight="1">
      <c r="A1610" s="47"/>
      <c r="H1610" s="2"/>
    </row>
    <row r="1611" spans="1:8" ht="18.75" customHeight="1">
      <c r="A1611" s="47"/>
      <c r="H1611" s="2"/>
    </row>
    <row r="1612" spans="1:8" ht="18.75" customHeight="1">
      <c r="A1612" s="47"/>
      <c r="H1612" s="2"/>
    </row>
    <row r="1613" spans="1:8" ht="18.75" customHeight="1">
      <c r="A1613" s="47"/>
      <c r="H1613" s="2"/>
    </row>
    <row r="1614" spans="1:8" ht="18.75" customHeight="1">
      <c r="A1614" s="47"/>
      <c r="H1614" s="2"/>
    </row>
    <row r="1615" spans="1:8" ht="18.75" customHeight="1">
      <c r="A1615" s="47"/>
      <c r="H1615" s="2"/>
    </row>
    <row r="1616" spans="1:8" ht="58.5" customHeight="1">
      <c r="A1616" s="47"/>
      <c r="H1616" s="2"/>
    </row>
    <row r="1617" spans="1:8" ht="18.75" customHeight="1">
      <c r="A1617" s="47"/>
      <c r="H1617" s="2"/>
    </row>
    <row r="1618" spans="1:8" ht="18.75" customHeight="1">
      <c r="A1618" s="47"/>
      <c r="H1618" s="2"/>
    </row>
    <row r="1619" spans="1:8" ht="18.75" customHeight="1">
      <c r="A1619" s="47"/>
      <c r="H1619" s="2"/>
    </row>
    <row r="1620" spans="1:8" ht="18.75" customHeight="1">
      <c r="A1620" s="47"/>
      <c r="H1620" s="2"/>
    </row>
    <row r="1621" spans="1:8" ht="18.75" customHeight="1">
      <c r="A1621" s="47"/>
      <c r="H1621" s="2"/>
    </row>
    <row r="1622" spans="1:8" ht="18.75" customHeight="1">
      <c r="A1622" s="47"/>
      <c r="H1622" s="2"/>
    </row>
    <row r="1623" spans="1:8" ht="18.75" customHeight="1">
      <c r="A1623" s="47"/>
      <c r="H1623" s="2"/>
    </row>
    <row r="1624" spans="1:8" ht="18.75" customHeight="1">
      <c r="A1624" s="47"/>
      <c r="H1624" s="2"/>
    </row>
    <row r="1625" spans="1:8" ht="18.75" customHeight="1">
      <c r="A1625" s="47"/>
      <c r="H1625" s="2"/>
    </row>
    <row r="1626" spans="1:8" ht="18.75" customHeight="1">
      <c r="A1626" s="47"/>
      <c r="H1626" s="2"/>
    </row>
    <row r="1627" spans="1:8" ht="18.75" customHeight="1">
      <c r="A1627" s="47"/>
      <c r="H1627" s="2"/>
    </row>
    <row r="1628" spans="1:8" ht="18.75" customHeight="1">
      <c r="A1628" s="47"/>
      <c r="H1628" s="2"/>
    </row>
    <row r="1629" spans="1:8" ht="58.5" customHeight="1">
      <c r="A1629" s="47"/>
      <c r="H1629" s="2"/>
    </row>
    <row r="1630" spans="1:8" ht="18.75" customHeight="1">
      <c r="A1630" s="47"/>
      <c r="H1630" s="2"/>
    </row>
    <row r="1631" spans="1:8" ht="18.75" customHeight="1">
      <c r="A1631" s="47"/>
      <c r="H1631" s="2"/>
    </row>
    <row r="1632" spans="1:8" ht="18.75" customHeight="1">
      <c r="A1632" s="47"/>
      <c r="H1632" s="2"/>
    </row>
    <row r="1633" spans="1:8" ht="18.75" customHeight="1">
      <c r="A1633" s="47"/>
      <c r="H1633" s="2"/>
    </row>
    <row r="1634" spans="1:8" ht="18.75" customHeight="1">
      <c r="A1634" s="47"/>
      <c r="H1634" s="2"/>
    </row>
    <row r="1635" spans="1:8" ht="18.75" customHeight="1">
      <c r="A1635" s="47"/>
      <c r="H1635" s="2"/>
    </row>
    <row r="1636" spans="1:8" ht="18.75" customHeight="1">
      <c r="A1636" s="47"/>
      <c r="H1636" s="2"/>
    </row>
    <row r="1637" spans="1:8" ht="18.75" customHeight="1">
      <c r="A1637" s="47"/>
      <c r="H1637" s="2"/>
    </row>
    <row r="1638" spans="1:8" ht="18.75" customHeight="1">
      <c r="A1638" s="47"/>
      <c r="H1638" s="2"/>
    </row>
    <row r="1639" spans="1:8" ht="18.75" customHeight="1">
      <c r="A1639" s="47"/>
      <c r="H1639" s="2"/>
    </row>
    <row r="1640" spans="1:8" ht="18.75" customHeight="1">
      <c r="A1640" s="47"/>
      <c r="H1640" s="2"/>
    </row>
    <row r="1641" spans="1:8" ht="18.75" customHeight="1">
      <c r="A1641" s="47"/>
      <c r="H1641" s="2"/>
    </row>
    <row r="1642" spans="1:8" ht="58.5" customHeight="1">
      <c r="A1642" s="47"/>
      <c r="H1642" s="2"/>
    </row>
    <row r="1643" spans="1:8" ht="18.75" customHeight="1">
      <c r="A1643" s="47"/>
      <c r="H1643" s="2"/>
    </row>
    <row r="1644" spans="1:8" ht="18.75" customHeight="1">
      <c r="A1644" s="47"/>
      <c r="H1644" s="2"/>
    </row>
    <row r="1645" spans="1:8" ht="18.75" customHeight="1">
      <c r="A1645" s="47"/>
      <c r="H1645" s="2"/>
    </row>
    <row r="1646" spans="1:8" ht="18.75" customHeight="1">
      <c r="A1646" s="47"/>
      <c r="H1646" s="2"/>
    </row>
    <row r="1647" spans="1:8" ht="18.75" customHeight="1">
      <c r="A1647" s="47"/>
      <c r="H1647" s="2"/>
    </row>
    <row r="1648" spans="1:8" ht="18.75" customHeight="1">
      <c r="A1648" s="47"/>
      <c r="H1648" s="2"/>
    </row>
    <row r="1649" spans="1:8" ht="18.75" customHeight="1">
      <c r="A1649" s="47"/>
      <c r="H1649" s="2"/>
    </row>
    <row r="1650" spans="1:8" ht="18.75" customHeight="1">
      <c r="A1650" s="47"/>
      <c r="H1650" s="2"/>
    </row>
    <row r="1651" spans="1:8" ht="18.75" customHeight="1">
      <c r="A1651" s="47"/>
      <c r="H1651" s="2"/>
    </row>
    <row r="1652" spans="1:8" ht="18.75" customHeight="1">
      <c r="A1652" s="47"/>
      <c r="H1652" s="2"/>
    </row>
    <row r="1653" spans="1:8" ht="18.75" customHeight="1">
      <c r="A1653" s="47"/>
      <c r="H1653" s="2"/>
    </row>
    <row r="1654" spans="1:8" ht="18.75" customHeight="1">
      <c r="A1654" s="47"/>
      <c r="H1654" s="2"/>
    </row>
    <row r="1655" spans="1:8" ht="58.5" customHeight="1">
      <c r="A1655" s="47"/>
      <c r="H1655" s="2"/>
    </row>
    <row r="1656" spans="1:8" ht="18.75" customHeight="1">
      <c r="A1656" s="47"/>
      <c r="H1656" s="2"/>
    </row>
    <row r="1657" spans="1:8" ht="18.75" customHeight="1">
      <c r="A1657" s="47"/>
      <c r="H1657" s="2"/>
    </row>
    <row r="1658" spans="1:8" ht="18.75" customHeight="1">
      <c r="A1658" s="47"/>
      <c r="H1658" s="2"/>
    </row>
    <row r="1659" spans="1:8" ht="18.75" customHeight="1">
      <c r="A1659" s="47"/>
      <c r="H1659" s="2"/>
    </row>
    <row r="1660" spans="1:8" ht="18.75" customHeight="1">
      <c r="A1660" s="47"/>
      <c r="H1660" s="2"/>
    </row>
    <row r="1661" spans="1:8" ht="18.75" customHeight="1">
      <c r="A1661" s="47"/>
      <c r="H1661" s="2"/>
    </row>
    <row r="1662" spans="1:8" ht="18.75" customHeight="1">
      <c r="A1662" s="47"/>
      <c r="H1662" s="2"/>
    </row>
    <row r="1663" spans="1:8" ht="18.75" customHeight="1">
      <c r="A1663" s="47"/>
      <c r="H1663" s="2"/>
    </row>
    <row r="1664" spans="1:8" ht="18.75" customHeight="1">
      <c r="A1664" s="47"/>
      <c r="H1664" s="2"/>
    </row>
    <row r="1665" spans="1:8" ht="18.75" customHeight="1">
      <c r="A1665" s="47"/>
      <c r="H1665" s="2"/>
    </row>
    <row r="1666" spans="1:8" ht="18.75" customHeight="1">
      <c r="A1666" s="47"/>
      <c r="H1666" s="2"/>
    </row>
    <row r="1667" spans="1:8" ht="18.75" customHeight="1">
      <c r="A1667" s="47"/>
      <c r="H1667" s="2"/>
    </row>
    <row r="1668" spans="1:8" ht="58.5" customHeight="1">
      <c r="A1668" s="47"/>
      <c r="H1668" s="2"/>
    </row>
    <row r="1669" spans="1:8" ht="18.75" customHeight="1">
      <c r="A1669" s="47"/>
      <c r="H1669" s="2"/>
    </row>
    <row r="1670" spans="1:8" ht="18.75" customHeight="1">
      <c r="A1670" s="47"/>
      <c r="H1670" s="2"/>
    </row>
    <row r="1671" spans="1:8" ht="18.75" customHeight="1">
      <c r="A1671" s="47"/>
      <c r="H1671" s="2"/>
    </row>
    <row r="1672" spans="1:8" ht="18.75" customHeight="1">
      <c r="A1672" s="47"/>
      <c r="H1672" s="2"/>
    </row>
    <row r="1673" spans="1:8" ht="18.75" customHeight="1">
      <c r="A1673" s="47"/>
      <c r="H1673" s="2"/>
    </row>
    <row r="1674" spans="1:8" ht="18.75" customHeight="1">
      <c r="A1674" s="47"/>
      <c r="H1674" s="2"/>
    </row>
    <row r="1675" spans="1:8" ht="18.75" customHeight="1">
      <c r="A1675" s="47"/>
      <c r="H1675" s="2"/>
    </row>
    <row r="1676" spans="1:8" ht="18.75" customHeight="1">
      <c r="A1676" s="47"/>
      <c r="H1676" s="2"/>
    </row>
    <row r="1677" spans="1:8" ht="18.75" customHeight="1">
      <c r="A1677" s="47"/>
      <c r="H1677" s="2"/>
    </row>
    <row r="1678" spans="1:8" ht="18.75" customHeight="1">
      <c r="A1678" s="47"/>
      <c r="H1678" s="2"/>
    </row>
    <row r="1679" spans="1:8" ht="18.75" customHeight="1">
      <c r="A1679" s="47"/>
      <c r="H1679" s="2"/>
    </row>
    <row r="1680" spans="1:8" ht="18.75" customHeight="1">
      <c r="A1680" s="47"/>
      <c r="H1680" s="2"/>
    </row>
    <row r="1681" spans="1:8" ht="58.5" customHeight="1">
      <c r="A1681" s="47"/>
      <c r="H1681" s="2"/>
    </row>
    <row r="1682" spans="1:8" ht="18.75" customHeight="1">
      <c r="A1682" s="47"/>
      <c r="H1682" s="2"/>
    </row>
    <row r="1683" spans="1:8" ht="18.75" customHeight="1">
      <c r="A1683" s="47"/>
      <c r="H1683" s="2"/>
    </row>
    <row r="1684" spans="1:8" ht="18.75" customHeight="1">
      <c r="A1684" s="47"/>
      <c r="H1684" s="2"/>
    </row>
    <row r="1685" spans="1:8" ht="18.75" customHeight="1">
      <c r="A1685" s="47"/>
      <c r="H1685" s="2"/>
    </row>
    <row r="1686" spans="1:8" ht="18.75" customHeight="1">
      <c r="A1686" s="47"/>
      <c r="H1686" s="2"/>
    </row>
    <row r="1687" spans="1:8" ht="18.75" customHeight="1">
      <c r="A1687" s="47"/>
      <c r="H1687" s="2"/>
    </row>
    <row r="1688" spans="1:8" ht="18.75" customHeight="1">
      <c r="A1688" s="47"/>
      <c r="H1688" s="2"/>
    </row>
    <row r="1689" spans="1:8" ht="18.75" customHeight="1">
      <c r="A1689" s="47"/>
      <c r="H1689" s="2"/>
    </row>
    <row r="1690" spans="1:8" ht="18.75" customHeight="1">
      <c r="A1690" s="47"/>
      <c r="H1690" s="2"/>
    </row>
    <row r="1691" spans="1:8" ht="18.75" customHeight="1">
      <c r="A1691" s="47"/>
      <c r="H1691" s="2"/>
    </row>
    <row r="1692" spans="1:8" ht="18.75" customHeight="1">
      <c r="A1692" s="47"/>
      <c r="H1692" s="2"/>
    </row>
    <row r="1693" spans="1:8" ht="18.75" customHeight="1">
      <c r="A1693" s="47"/>
      <c r="H1693" s="2"/>
    </row>
    <row r="1694" spans="1:8" ht="58.5" customHeight="1">
      <c r="A1694" s="47"/>
      <c r="H1694" s="2"/>
    </row>
    <row r="1695" spans="1:8" ht="18.75" customHeight="1">
      <c r="A1695" s="47"/>
      <c r="H1695" s="2"/>
    </row>
    <row r="1696" spans="1:8" ht="18.75" customHeight="1">
      <c r="A1696" s="47"/>
      <c r="H1696" s="2"/>
    </row>
    <row r="1697" spans="1:8" ht="18.75" customHeight="1">
      <c r="A1697" s="47"/>
      <c r="H1697" s="2"/>
    </row>
    <row r="1698" spans="1:8" ht="18.75" customHeight="1">
      <c r="A1698" s="47"/>
      <c r="H1698" s="2"/>
    </row>
    <row r="1699" spans="1:8" ht="18.75" customHeight="1">
      <c r="A1699" s="47"/>
      <c r="H1699" s="2"/>
    </row>
    <row r="1700" spans="1:8" ht="18.75" customHeight="1">
      <c r="A1700" s="47"/>
      <c r="H1700" s="2"/>
    </row>
    <row r="1701" spans="1:8" ht="18.75" customHeight="1">
      <c r="A1701" s="47"/>
      <c r="H1701" s="2"/>
    </row>
    <row r="1702" spans="1:8" ht="18.75" customHeight="1">
      <c r="A1702" s="47"/>
      <c r="H1702" s="2"/>
    </row>
    <row r="1703" spans="1:8" ht="18.75" customHeight="1">
      <c r="A1703" s="47"/>
      <c r="H1703" s="2"/>
    </row>
    <row r="1704" spans="1:8" ht="18.75" customHeight="1">
      <c r="A1704" s="47"/>
      <c r="H1704" s="2"/>
    </row>
    <row r="1705" spans="1:8" ht="18.75" customHeight="1">
      <c r="A1705" s="47"/>
      <c r="H1705" s="2"/>
    </row>
    <row r="1706" spans="1:8" ht="18.75" customHeight="1">
      <c r="A1706" s="47"/>
      <c r="H1706" s="2"/>
    </row>
    <row r="1707" spans="1:8" ht="58.5" customHeight="1">
      <c r="A1707" s="47"/>
      <c r="H1707" s="2"/>
    </row>
    <row r="1708" spans="1:8" ht="18.75" customHeight="1">
      <c r="A1708" s="47"/>
      <c r="H1708" s="2"/>
    </row>
    <row r="1709" spans="1:8" ht="18.75" customHeight="1">
      <c r="A1709" s="47"/>
      <c r="H1709" s="2"/>
    </row>
    <row r="1710" spans="1:8" ht="18.75" customHeight="1">
      <c r="A1710" s="47"/>
      <c r="H1710" s="2"/>
    </row>
    <row r="1711" spans="1:8" ht="18.75" customHeight="1">
      <c r="A1711" s="47"/>
      <c r="H1711" s="2"/>
    </row>
    <row r="1712" spans="1:8" ht="18.75" customHeight="1">
      <c r="A1712" s="47"/>
      <c r="H1712" s="2"/>
    </row>
    <row r="1713" spans="1:8" ht="18.75" customHeight="1">
      <c r="A1713" s="47"/>
      <c r="H1713" s="2"/>
    </row>
    <row r="1714" spans="1:8" ht="18.75" customHeight="1">
      <c r="A1714" s="47"/>
      <c r="H1714" s="2"/>
    </row>
    <row r="1715" spans="1:8" ht="18.75" customHeight="1">
      <c r="A1715" s="47"/>
      <c r="H1715" s="2"/>
    </row>
    <row r="1716" spans="1:8" ht="18.75" customHeight="1">
      <c r="A1716" s="47"/>
      <c r="H1716" s="2"/>
    </row>
    <row r="1717" spans="1:8" ht="18.75" customHeight="1">
      <c r="A1717" s="47"/>
      <c r="H1717" s="2"/>
    </row>
    <row r="1718" spans="1:8" ht="18.75" customHeight="1">
      <c r="A1718" s="47"/>
      <c r="H1718" s="2"/>
    </row>
    <row r="1719" spans="1:8" ht="18.75" customHeight="1">
      <c r="A1719" s="47"/>
      <c r="H1719" s="2"/>
    </row>
    <row r="1720" spans="1:8" ht="58.5" customHeight="1">
      <c r="A1720" s="47"/>
      <c r="H1720" s="2"/>
    </row>
    <row r="1721" spans="1:8" ht="18.75" customHeight="1">
      <c r="A1721" s="47"/>
      <c r="H1721" s="2"/>
    </row>
    <row r="1722" spans="1:8" ht="18.75" customHeight="1">
      <c r="A1722" s="47"/>
      <c r="H1722" s="2"/>
    </row>
    <row r="1723" spans="1:8" ht="18.75" customHeight="1">
      <c r="A1723" s="47"/>
      <c r="H1723" s="2"/>
    </row>
    <row r="1724" spans="1:8" ht="18.75" customHeight="1">
      <c r="A1724" s="47"/>
      <c r="H1724" s="2"/>
    </row>
    <row r="1725" spans="1:8" ht="18.75" customHeight="1">
      <c r="A1725" s="47"/>
      <c r="H1725" s="2"/>
    </row>
    <row r="1726" spans="1:8" ht="18.75" customHeight="1">
      <c r="A1726" s="47"/>
      <c r="H1726" s="2"/>
    </row>
    <row r="1727" spans="1:8" ht="18.75" customHeight="1">
      <c r="A1727" s="47"/>
      <c r="H1727" s="2"/>
    </row>
    <row r="1728" spans="1:8" ht="18.75" customHeight="1">
      <c r="A1728" s="47"/>
      <c r="H1728" s="2"/>
    </row>
    <row r="1729" spans="1:8" ht="18.75" customHeight="1">
      <c r="A1729" s="47"/>
      <c r="H1729" s="2"/>
    </row>
    <row r="1730" spans="1:8" ht="18.75" customHeight="1">
      <c r="A1730" s="47"/>
      <c r="H1730" s="2"/>
    </row>
    <row r="1731" spans="1:8" ht="18.75" customHeight="1">
      <c r="A1731" s="47"/>
      <c r="H1731" s="2"/>
    </row>
    <row r="1732" spans="1:8" ht="18.75" customHeight="1">
      <c r="A1732" s="47"/>
      <c r="H1732" s="2"/>
    </row>
    <row r="1733" spans="1:8" ht="58.5" customHeight="1">
      <c r="A1733" s="47"/>
      <c r="H1733" s="2"/>
    </row>
    <row r="1734" spans="1:8" ht="18.75" customHeight="1">
      <c r="A1734" s="47"/>
      <c r="H1734" s="2"/>
    </row>
    <row r="1735" spans="1:8" ht="18.75" customHeight="1">
      <c r="A1735" s="47"/>
      <c r="H1735" s="2"/>
    </row>
    <row r="1736" spans="1:8" ht="18.75" customHeight="1">
      <c r="A1736" s="47"/>
      <c r="H1736" s="2"/>
    </row>
    <row r="1737" spans="1:8" ht="18.75" customHeight="1">
      <c r="A1737" s="47"/>
      <c r="H1737" s="2"/>
    </row>
    <row r="1738" spans="1:8" ht="18.75" customHeight="1">
      <c r="A1738" s="47"/>
      <c r="H1738" s="2"/>
    </row>
    <row r="1739" spans="1:8" ht="18.75" customHeight="1">
      <c r="A1739" s="47"/>
      <c r="H1739" s="2"/>
    </row>
    <row r="1740" spans="1:8" ht="18.75" customHeight="1">
      <c r="A1740" s="47"/>
      <c r="H1740" s="2"/>
    </row>
    <row r="1741" spans="1:8" ht="18.75" customHeight="1">
      <c r="A1741" s="47"/>
      <c r="H1741" s="2"/>
    </row>
    <row r="1742" spans="1:8" ht="18.75" customHeight="1">
      <c r="A1742" s="47"/>
      <c r="H1742" s="2"/>
    </row>
    <row r="1743" spans="1:8" ht="18.75" customHeight="1">
      <c r="A1743" s="47"/>
      <c r="H1743" s="2"/>
    </row>
    <row r="1744" spans="1:8" ht="18.75" customHeight="1">
      <c r="A1744" s="47"/>
      <c r="H1744" s="2"/>
    </row>
    <row r="1745" spans="1:8" ht="18.75" customHeight="1">
      <c r="A1745" s="47"/>
      <c r="H1745" s="2"/>
    </row>
    <row r="1746" spans="1:8" ht="58.5" customHeight="1">
      <c r="A1746" s="47"/>
      <c r="H1746" s="2"/>
    </row>
    <row r="1747" spans="1:8" ht="18.75" customHeight="1">
      <c r="A1747" s="47"/>
      <c r="H1747" s="2"/>
    </row>
    <row r="1748" spans="1:8" ht="18.75" customHeight="1">
      <c r="A1748" s="47"/>
      <c r="H1748" s="2"/>
    </row>
    <row r="1749" spans="1:8" ht="18.75" customHeight="1">
      <c r="A1749" s="47"/>
      <c r="H1749" s="2"/>
    </row>
    <row r="1750" spans="1:8" ht="18.75" customHeight="1">
      <c r="A1750" s="47"/>
      <c r="H1750" s="2"/>
    </row>
    <row r="1751" spans="1:8" ht="18.75" customHeight="1">
      <c r="A1751" s="47"/>
      <c r="H1751" s="2"/>
    </row>
    <row r="1752" spans="1:8" ht="18.75" customHeight="1">
      <c r="A1752" s="47"/>
      <c r="H1752" s="2"/>
    </row>
    <row r="1753" spans="1:8" ht="18.75" customHeight="1">
      <c r="A1753" s="47"/>
      <c r="H1753" s="2"/>
    </row>
    <row r="1754" spans="1:8" ht="18.75" customHeight="1">
      <c r="A1754" s="47"/>
      <c r="H1754" s="2"/>
    </row>
    <row r="1755" spans="1:8" ht="18.75" customHeight="1">
      <c r="A1755" s="47"/>
      <c r="H1755" s="2"/>
    </row>
    <row r="1756" spans="1:8" ht="18.75" customHeight="1">
      <c r="A1756" s="47"/>
      <c r="H1756" s="2"/>
    </row>
    <row r="1757" spans="1:8" ht="18.75" customHeight="1">
      <c r="A1757" s="47"/>
      <c r="H1757" s="2"/>
    </row>
    <row r="1758" spans="1:8" ht="18.75" customHeight="1">
      <c r="A1758" s="47"/>
      <c r="H1758" s="2"/>
    </row>
    <row r="1759" spans="1:8" ht="58.5" customHeight="1">
      <c r="A1759" s="47"/>
      <c r="H1759" s="2"/>
    </row>
    <row r="1760" spans="1:8" ht="18.75" customHeight="1">
      <c r="A1760" s="47"/>
      <c r="H1760" s="2"/>
    </row>
    <row r="1761" spans="1:8" ht="18.75" customHeight="1">
      <c r="A1761" s="47"/>
      <c r="H1761" s="2"/>
    </row>
    <row r="1762" spans="1:8" ht="18.75" customHeight="1">
      <c r="A1762" s="47"/>
      <c r="H1762" s="2"/>
    </row>
    <row r="1763" spans="1:8" ht="18.75" customHeight="1">
      <c r="A1763" s="47"/>
      <c r="H1763" s="2"/>
    </row>
    <row r="1764" spans="1:8" ht="18.75" customHeight="1">
      <c r="A1764" s="47"/>
      <c r="H1764" s="2"/>
    </row>
    <row r="1765" spans="1:8" ht="18.75" customHeight="1">
      <c r="A1765" s="47"/>
      <c r="H1765" s="2"/>
    </row>
    <row r="1766" spans="1:8" ht="18.75" customHeight="1">
      <c r="A1766" s="47"/>
      <c r="H1766" s="2"/>
    </row>
    <row r="1767" spans="1:8" ht="18.75" customHeight="1">
      <c r="A1767" s="47"/>
      <c r="H1767" s="2"/>
    </row>
    <row r="1768" spans="1:8" ht="18.75" customHeight="1">
      <c r="A1768" s="47"/>
      <c r="H1768" s="2"/>
    </row>
    <row r="1769" spans="1:8" ht="18.75" customHeight="1">
      <c r="A1769" s="47"/>
      <c r="H1769" s="2"/>
    </row>
    <row r="1770" spans="1:8" ht="18.75" customHeight="1">
      <c r="A1770" s="47"/>
      <c r="H1770" s="2"/>
    </row>
    <row r="1771" spans="1:8" ht="18.75" customHeight="1">
      <c r="A1771" s="47"/>
      <c r="H1771" s="2"/>
    </row>
    <row r="1772" spans="1:8" ht="58.5" customHeight="1">
      <c r="A1772" s="47"/>
      <c r="H1772" s="2"/>
    </row>
    <row r="1773" spans="1:8" ht="18.75" customHeight="1">
      <c r="A1773" s="47"/>
      <c r="H1773" s="2"/>
    </row>
    <row r="1774" spans="1:8" ht="18.75" customHeight="1">
      <c r="A1774" s="47"/>
      <c r="H1774" s="2"/>
    </row>
    <row r="1775" spans="1:8" ht="18.75" customHeight="1">
      <c r="A1775" s="47"/>
      <c r="H1775" s="2"/>
    </row>
    <row r="1776" spans="1:8" ht="18.75" customHeight="1">
      <c r="A1776" s="47"/>
      <c r="H1776" s="2"/>
    </row>
    <row r="1777" spans="1:8" ht="18.75" customHeight="1">
      <c r="A1777" s="47"/>
      <c r="H1777" s="2"/>
    </row>
    <row r="1778" spans="1:8" ht="18.75" customHeight="1">
      <c r="A1778" s="47"/>
      <c r="H1778" s="2"/>
    </row>
    <row r="1779" spans="1:8" ht="18.75" customHeight="1">
      <c r="A1779" s="47"/>
      <c r="H1779" s="2"/>
    </row>
    <row r="1780" spans="1:8" ht="18.75" customHeight="1">
      <c r="A1780" s="47"/>
      <c r="H1780" s="2"/>
    </row>
    <row r="1781" spans="1:8" ht="18.75" customHeight="1">
      <c r="A1781" s="47"/>
      <c r="H1781" s="2"/>
    </row>
    <row r="1782" spans="1:8" ht="18.75" customHeight="1">
      <c r="A1782" s="47"/>
      <c r="H1782" s="2"/>
    </row>
    <row r="1783" spans="1:8" ht="18.75" customHeight="1">
      <c r="A1783" s="47"/>
      <c r="H1783" s="2"/>
    </row>
    <row r="1784" spans="1:8" ht="18.75" customHeight="1">
      <c r="A1784" s="47"/>
      <c r="H1784" s="2"/>
    </row>
    <row r="1785" spans="1:8" ht="58.5" customHeight="1">
      <c r="A1785" s="47"/>
      <c r="H1785" s="2"/>
    </row>
    <row r="1786" spans="1:8" ht="18.75" customHeight="1">
      <c r="A1786" s="47"/>
      <c r="H1786" s="2"/>
    </row>
    <row r="1787" spans="1:8" ht="18.75" customHeight="1">
      <c r="A1787" s="47"/>
      <c r="H1787" s="2"/>
    </row>
    <row r="1788" spans="1:8" ht="18.75" customHeight="1">
      <c r="A1788" s="47"/>
      <c r="H1788" s="2"/>
    </row>
    <row r="1789" spans="1:8" ht="18.75" customHeight="1">
      <c r="A1789" s="47"/>
      <c r="H1789" s="2"/>
    </row>
    <row r="1790" spans="1:8" ht="18.75" customHeight="1">
      <c r="A1790" s="47"/>
      <c r="H1790" s="2"/>
    </row>
    <row r="1791" spans="1:8" ht="18.75" customHeight="1">
      <c r="A1791" s="47"/>
      <c r="H1791" s="2"/>
    </row>
    <row r="1792" spans="1:8" ht="18.75" customHeight="1">
      <c r="A1792" s="47"/>
      <c r="H1792" s="2"/>
    </row>
    <row r="1793" spans="1:8" ht="18.75" customHeight="1">
      <c r="A1793" s="47"/>
      <c r="H1793" s="2"/>
    </row>
    <row r="1794" spans="1:8" ht="18.75" customHeight="1">
      <c r="A1794" s="47"/>
      <c r="H1794" s="2"/>
    </row>
    <row r="1795" spans="1:8" ht="18.75" customHeight="1">
      <c r="A1795" s="47"/>
      <c r="H1795" s="2"/>
    </row>
    <row r="1796" spans="1:8" ht="18.75" customHeight="1">
      <c r="A1796" s="47"/>
      <c r="H1796" s="2"/>
    </row>
    <row r="1797" spans="1:8" ht="18.75" customHeight="1">
      <c r="A1797" s="47"/>
      <c r="H1797" s="2"/>
    </row>
    <row r="1798" spans="1:8" ht="58.5" customHeight="1">
      <c r="A1798" s="47"/>
      <c r="H1798" s="2"/>
    </row>
    <row r="1799" spans="1:8" ht="18.75" customHeight="1">
      <c r="A1799" s="47"/>
      <c r="H1799" s="2"/>
    </row>
    <row r="1800" spans="1:8" ht="18.75" customHeight="1">
      <c r="A1800" s="47"/>
      <c r="H1800" s="2"/>
    </row>
    <row r="1801" spans="1:8" ht="18.75" customHeight="1">
      <c r="A1801" s="47"/>
      <c r="H1801" s="2"/>
    </row>
    <row r="1802" spans="1:8" ht="18.75" customHeight="1">
      <c r="A1802" s="47"/>
      <c r="H1802" s="2"/>
    </row>
    <row r="1803" spans="1:8" ht="18.75" customHeight="1">
      <c r="A1803" s="47"/>
      <c r="H1803" s="2"/>
    </row>
    <row r="1804" spans="1:8" ht="18.75" customHeight="1">
      <c r="A1804" s="47"/>
      <c r="H1804" s="2"/>
    </row>
    <row r="1805" spans="1:8" ht="18.75" customHeight="1">
      <c r="A1805" s="47"/>
      <c r="H1805" s="2"/>
    </row>
    <row r="1806" spans="1:8" ht="18.75" customHeight="1">
      <c r="A1806" s="47"/>
      <c r="H1806" s="2"/>
    </row>
    <row r="1807" spans="1:8" ht="18.75" customHeight="1">
      <c r="A1807" s="47"/>
      <c r="H1807" s="2"/>
    </row>
    <row r="1808" spans="1:8" ht="18.75" customHeight="1">
      <c r="A1808" s="47"/>
      <c r="H1808" s="2"/>
    </row>
    <row r="1809" spans="1:8" ht="18.75" customHeight="1">
      <c r="A1809" s="47"/>
      <c r="H1809" s="2"/>
    </row>
    <row r="1810" spans="1:8" ht="18.75" customHeight="1">
      <c r="A1810" s="47"/>
      <c r="H1810" s="2"/>
    </row>
    <row r="1811" spans="1:8" ht="58.5" customHeight="1">
      <c r="A1811" s="47"/>
      <c r="H1811" s="2"/>
    </row>
    <row r="1812" spans="1:8" ht="18.75" customHeight="1">
      <c r="A1812" s="47"/>
      <c r="H1812" s="2"/>
    </row>
    <row r="1813" spans="1:8" ht="18.75" customHeight="1">
      <c r="A1813" s="47"/>
      <c r="H1813" s="2"/>
    </row>
    <row r="1814" spans="1:8" ht="18.75" customHeight="1">
      <c r="A1814" s="47"/>
      <c r="H1814" s="2"/>
    </row>
    <row r="1815" spans="1:8" ht="18.75" customHeight="1">
      <c r="A1815" s="47"/>
      <c r="H1815" s="2"/>
    </row>
    <row r="1816" spans="1:8" ht="18.75" customHeight="1">
      <c r="A1816" s="47"/>
      <c r="H1816" s="2"/>
    </row>
    <row r="1817" spans="1:8" ht="18.75" customHeight="1">
      <c r="A1817" s="47"/>
      <c r="H1817" s="2"/>
    </row>
    <row r="1818" spans="1:8" ht="18.75" customHeight="1">
      <c r="A1818" s="47"/>
      <c r="H1818" s="2"/>
    </row>
    <row r="1819" spans="1:8" ht="18.75" customHeight="1">
      <c r="A1819" s="47"/>
      <c r="H1819" s="2"/>
    </row>
    <row r="1820" spans="1:8" ht="18.75" customHeight="1">
      <c r="A1820" s="47"/>
      <c r="H1820" s="2"/>
    </row>
    <row r="1821" spans="1:8" ht="18.75" customHeight="1">
      <c r="A1821" s="47"/>
      <c r="H1821" s="2"/>
    </row>
    <row r="1822" spans="1:8" ht="18.75" customHeight="1">
      <c r="A1822" s="47"/>
      <c r="H1822" s="2"/>
    </row>
    <row r="1823" spans="1:8" ht="18.75" customHeight="1">
      <c r="A1823" s="47"/>
      <c r="H1823" s="2"/>
    </row>
    <row r="1824" spans="1:8" ht="58.5" customHeight="1">
      <c r="A1824" s="47"/>
      <c r="H1824" s="2"/>
    </row>
    <row r="1825" spans="1:8" ht="18.75" customHeight="1">
      <c r="A1825" s="47"/>
      <c r="H1825" s="2"/>
    </row>
    <row r="1826" spans="1:8" ht="18.75" customHeight="1">
      <c r="A1826" s="47"/>
      <c r="H1826" s="2"/>
    </row>
    <row r="1827" spans="1:8" ht="18.75" customHeight="1">
      <c r="A1827" s="47"/>
      <c r="H1827" s="2"/>
    </row>
    <row r="1828" spans="1:8" ht="18.75" customHeight="1">
      <c r="A1828" s="47"/>
      <c r="H1828" s="2"/>
    </row>
    <row r="1829" spans="1:8" ht="18.75" customHeight="1">
      <c r="A1829" s="47"/>
      <c r="H1829" s="2"/>
    </row>
    <row r="1830" spans="1:8" ht="18.75" customHeight="1">
      <c r="A1830" s="47"/>
      <c r="H1830" s="2"/>
    </row>
    <row r="1831" spans="1:8" ht="18.75" customHeight="1">
      <c r="A1831" s="47"/>
      <c r="H1831" s="2"/>
    </row>
    <row r="1832" spans="1:8" ht="18.75" customHeight="1">
      <c r="A1832" s="47"/>
      <c r="H1832" s="2"/>
    </row>
    <row r="1833" spans="1:8" ht="18.75" customHeight="1">
      <c r="A1833" s="47"/>
      <c r="H1833" s="2"/>
    </row>
    <row r="1834" spans="1:8" ht="18.75" customHeight="1">
      <c r="A1834" s="47"/>
      <c r="H1834" s="2"/>
    </row>
    <row r="1835" spans="1:8" ht="18.75" customHeight="1">
      <c r="A1835" s="47"/>
      <c r="H1835" s="2"/>
    </row>
    <row r="1836" spans="1:8" ht="18.75" customHeight="1">
      <c r="A1836" s="47"/>
      <c r="H1836" s="2"/>
    </row>
    <row r="1837" spans="1:8" ht="58.5" customHeight="1">
      <c r="A1837" s="47"/>
      <c r="H1837" s="2"/>
    </row>
    <row r="1838" spans="1:8" ht="18.75" customHeight="1">
      <c r="A1838" s="47"/>
      <c r="H1838" s="2"/>
    </row>
    <row r="1839" spans="1:8" ht="18.75" customHeight="1">
      <c r="A1839" s="47"/>
      <c r="H1839" s="2"/>
    </row>
    <row r="1840" spans="1:8" ht="18.75" customHeight="1">
      <c r="A1840" s="47"/>
      <c r="H1840" s="2"/>
    </row>
    <row r="1841" spans="1:8" ht="18.75" customHeight="1">
      <c r="A1841" s="47"/>
      <c r="H1841" s="2"/>
    </row>
    <row r="1842" spans="1:8" ht="18.75" customHeight="1">
      <c r="A1842" s="47"/>
      <c r="H1842" s="2"/>
    </row>
    <row r="1843" spans="1:8" ht="18.75" customHeight="1">
      <c r="A1843" s="47"/>
      <c r="H1843" s="2"/>
    </row>
    <row r="1844" spans="1:8" ht="18.75" customHeight="1">
      <c r="A1844" s="47"/>
      <c r="H1844" s="2"/>
    </row>
    <row r="1845" spans="1:8" ht="18.75" customHeight="1">
      <c r="A1845" s="47"/>
      <c r="H1845" s="2"/>
    </row>
    <row r="1846" spans="1:8" ht="18.75" customHeight="1">
      <c r="A1846" s="47"/>
      <c r="H1846" s="2"/>
    </row>
    <row r="1847" spans="1:8" ht="18.75" customHeight="1">
      <c r="A1847" s="47"/>
      <c r="H1847" s="2"/>
    </row>
    <row r="1848" spans="1:8" ht="18.75" customHeight="1">
      <c r="A1848" s="47"/>
      <c r="H1848" s="2"/>
    </row>
    <row r="1849" spans="1:8" ht="18.75" customHeight="1">
      <c r="A1849" s="47"/>
      <c r="H1849" s="2"/>
    </row>
    <row r="1850" spans="1:8" ht="58.5" customHeight="1">
      <c r="A1850" s="47"/>
      <c r="H1850" s="2"/>
    </row>
    <row r="1851" spans="1:8" ht="18.75" customHeight="1">
      <c r="A1851" s="47"/>
      <c r="H1851" s="2"/>
    </row>
    <row r="1852" spans="1:8" ht="18.75" customHeight="1">
      <c r="A1852" s="47"/>
      <c r="H1852" s="2"/>
    </row>
    <row r="1853" spans="1:8" ht="18.75" customHeight="1">
      <c r="A1853" s="47"/>
      <c r="H1853" s="2"/>
    </row>
    <row r="1854" spans="1:8" ht="18.75" customHeight="1">
      <c r="A1854" s="47"/>
      <c r="H1854" s="2"/>
    </row>
    <row r="1855" spans="1:8" ht="18.75" customHeight="1">
      <c r="A1855" s="47"/>
      <c r="H1855" s="2"/>
    </row>
    <row r="1856" spans="1:8" ht="18.75" customHeight="1">
      <c r="A1856" s="47"/>
      <c r="H1856" s="2"/>
    </row>
    <row r="1857" spans="1:8" ht="18.75" customHeight="1">
      <c r="A1857" s="47"/>
      <c r="H1857" s="2"/>
    </row>
    <row r="1858" spans="1:8" ht="18.75" customHeight="1">
      <c r="A1858" s="47"/>
      <c r="H1858" s="2"/>
    </row>
    <row r="1859" spans="1:8" ht="18.75" customHeight="1">
      <c r="A1859" s="47"/>
      <c r="H1859" s="2"/>
    </row>
    <row r="1860" spans="1:8" ht="18.75" customHeight="1">
      <c r="A1860" s="47"/>
      <c r="H1860" s="2"/>
    </row>
    <row r="1861" spans="1:8" ht="18.75" customHeight="1">
      <c r="A1861" s="47"/>
      <c r="H1861" s="2"/>
    </row>
    <row r="1862" spans="1:8" ht="18.75" customHeight="1">
      <c r="A1862" s="47"/>
      <c r="H1862" s="2"/>
    </row>
    <row r="1863" spans="1:8" ht="58.5" customHeight="1">
      <c r="A1863" s="47"/>
      <c r="H1863" s="2"/>
    </row>
    <row r="1864" spans="1:8" ht="18.75" customHeight="1">
      <c r="A1864" s="47"/>
      <c r="H1864" s="2"/>
    </row>
    <row r="1865" spans="1:8" ht="18.75" customHeight="1">
      <c r="A1865" s="47"/>
      <c r="H1865" s="2"/>
    </row>
    <row r="1866" spans="1:8" ht="18.75" customHeight="1">
      <c r="A1866" s="47"/>
      <c r="H1866" s="2"/>
    </row>
    <row r="1867" spans="1:8" ht="18.75" customHeight="1">
      <c r="A1867" s="47"/>
      <c r="H1867" s="2"/>
    </row>
    <row r="1868" spans="1:8" ht="18.75" customHeight="1">
      <c r="A1868" s="47"/>
      <c r="H1868" s="2"/>
    </row>
    <row r="1869" spans="1:8" ht="18.75" customHeight="1">
      <c r="A1869" s="47"/>
      <c r="H1869" s="2"/>
    </row>
    <row r="1870" spans="1:8" ht="18.75" customHeight="1">
      <c r="A1870" s="47"/>
      <c r="H1870" s="2"/>
    </row>
    <row r="1871" spans="1:8" ht="18.75" customHeight="1">
      <c r="A1871" s="47"/>
      <c r="H1871" s="2"/>
    </row>
    <row r="1872" spans="1:8" ht="18.75" customHeight="1">
      <c r="A1872" s="47"/>
      <c r="H1872" s="2"/>
    </row>
    <row r="1873" spans="1:8" ht="18.75" customHeight="1">
      <c r="A1873" s="47"/>
      <c r="H1873" s="2"/>
    </row>
    <row r="1874" spans="1:8" ht="18.75" customHeight="1">
      <c r="A1874" s="47"/>
      <c r="H1874" s="2"/>
    </row>
    <row r="1875" spans="1:8" ht="18.75" customHeight="1">
      <c r="A1875" s="47"/>
      <c r="H1875" s="2"/>
    </row>
    <row r="1876" spans="1:8" ht="58.5" customHeight="1">
      <c r="A1876" s="47"/>
      <c r="H1876" s="2"/>
    </row>
    <row r="1877" spans="1:8" ht="18.75" customHeight="1">
      <c r="A1877" s="47"/>
      <c r="H1877" s="2"/>
    </row>
    <row r="1878" spans="1:8" ht="18.75" customHeight="1">
      <c r="A1878" s="47"/>
      <c r="H1878" s="2"/>
    </row>
    <row r="1879" spans="1:8" ht="18.75" customHeight="1">
      <c r="A1879" s="47"/>
      <c r="H1879" s="2"/>
    </row>
    <row r="1880" spans="1:8" ht="18.75" customHeight="1">
      <c r="A1880" s="47"/>
      <c r="H1880" s="2"/>
    </row>
    <row r="1881" spans="1:8" ht="18.75" customHeight="1">
      <c r="A1881" s="47"/>
      <c r="H1881" s="2"/>
    </row>
    <row r="1882" spans="1:8" ht="18.75" customHeight="1">
      <c r="A1882" s="47"/>
      <c r="H1882" s="2"/>
    </row>
    <row r="1883" spans="1:8" ht="18.75" customHeight="1">
      <c r="A1883" s="47"/>
      <c r="H1883" s="2"/>
    </row>
    <row r="1884" spans="1:8" ht="18.75" customHeight="1">
      <c r="A1884" s="47"/>
      <c r="H1884" s="2"/>
    </row>
    <row r="1885" spans="1:8" ht="18.75" customHeight="1">
      <c r="A1885" s="47"/>
      <c r="H1885" s="2"/>
    </row>
    <row r="1886" spans="1:8" ht="18.75" customHeight="1">
      <c r="A1886" s="47"/>
      <c r="H1886" s="2"/>
    </row>
    <row r="1887" spans="1:8" ht="18.75" customHeight="1">
      <c r="A1887" s="47"/>
      <c r="H1887" s="2"/>
    </row>
    <row r="1888" spans="1:8" ht="18.75" customHeight="1">
      <c r="A1888" s="47"/>
      <c r="H1888" s="2"/>
    </row>
    <row r="1889" spans="1:8" ht="58.5" customHeight="1">
      <c r="A1889" s="47"/>
      <c r="H1889" s="2"/>
    </row>
    <row r="1890" spans="1:8" ht="18.75" customHeight="1">
      <c r="A1890" s="47"/>
      <c r="H1890" s="2"/>
    </row>
    <row r="1891" spans="1:8" ht="18.75" customHeight="1">
      <c r="A1891" s="47"/>
      <c r="H1891" s="2"/>
    </row>
    <row r="1892" spans="1:8" ht="18.75" customHeight="1">
      <c r="A1892" s="47"/>
      <c r="H1892" s="2"/>
    </row>
    <row r="1893" spans="1:8" ht="18.75" customHeight="1">
      <c r="A1893" s="47"/>
      <c r="H1893" s="2"/>
    </row>
    <row r="1894" spans="1:8" ht="18.75" customHeight="1">
      <c r="A1894" s="47"/>
      <c r="H1894" s="2"/>
    </row>
    <row r="1895" spans="1:8" ht="18.75" customHeight="1">
      <c r="A1895" s="47"/>
      <c r="H1895" s="2"/>
    </row>
    <row r="1896" spans="1:8" ht="18.75" customHeight="1">
      <c r="A1896" s="47"/>
      <c r="H1896" s="2"/>
    </row>
    <row r="1897" spans="1:8" ht="18.75" customHeight="1">
      <c r="A1897" s="47"/>
      <c r="H1897" s="2"/>
    </row>
    <row r="1898" spans="1:8" ht="18.75" customHeight="1">
      <c r="A1898" s="47"/>
      <c r="H1898" s="2"/>
    </row>
    <row r="1899" spans="1:8" ht="18.75" customHeight="1">
      <c r="A1899" s="47"/>
      <c r="H1899" s="2"/>
    </row>
    <row r="1900" spans="1:8" ht="18.75" customHeight="1">
      <c r="A1900" s="47"/>
      <c r="H1900" s="2"/>
    </row>
    <row r="1901" spans="1:8" ht="18.75" customHeight="1">
      <c r="A1901" s="47"/>
      <c r="H1901" s="2"/>
    </row>
    <row r="1902" spans="1:8" ht="58.5" customHeight="1">
      <c r="A1902" s="47"/>
      <c r="H1902" s="2"/>
    </row>
    <row r="1903" spans="1:8" ht="18.75" customHeight="1">
      <c r="A1903" s="47"/>
      <c r="H1903" s="2"/>
    </row>
    <row r="1904" spans="1:8" ht="18.75" customHeight="1">
      <c r="A1904" s="47"/>
      <c r="H1904" s="2"/>
    </row>
    <row r="1905" spans="1:8" ht="18.75" customHeight="1">
      <c r="A1905" s="47"/>
      <c r="H1905" s="2"/>
    </row>
    <row r="1906" spans="1:8" ht="18.75" customHeight="1">
      <c r="A1906" s="47"/>
      <c r="H1906" s="2"/>
    </row>
    <row r="1907" spans="1:8" ht="18.75" customHeight="1">
      <c r="A1907" s="47"/>
      <c r="H1907" s="2"/>
    </row>
    <row r="1908" spans="1:8" ht="18.75" customHeight="1">
      <c r="A1908" s="47"/>
      <c r="H1908" s="2"/>
    </row>
    <row r="1909" spans="1:8" ht="18.75" customHeight="1">
      <c r="A1909" s="47"/>
      <c r="H1909" s="2"/>
    </row>
    <row r="1910" spans="1:8" ht="18.75" customHeight="1">
      <c r="A1910" s="47"/>
      <c r="H1910" s="2"/>
    </row>
    <row r="1911" spans="1:8" ht="18.75" customHeight="1">
      <c r="A1911" s="47"/>
      <c r="H1911" s="2"/>
    </row>
    <row r="1912" spans="1:8" ht="18.75" customHeight="1">
      <c r="A1912" s="47"/>
      <c r="H1912" s="2"/>
    </row>
    <row r="1913" spans="1:8" ht="18.75" customHeight="1">
      <c r="A1913" s="47"/>
      <c r="H1913" s="2"/>
    </row>
    <row r="1914" spans="1:8" ht="18.75" customHeight="1">
      <c r="A1914" s="47"/>
      <c r="H1914" s="2"/>
    </row>
    <row r="1915" spans="1:8" ht="58.5" customHeight="1">
      <c r="A1915" s="47"/>
      <c r="H1915" s="2"/>
    </row>
    <row r="1916" spans="1:8" ht="18.75" customHeight="1">
      <c r="A1916" s="47"/>
      <c r="H1916" s="2"/>
    </row>
    <row r="1917" spans="1:8" ht="18.75" customHeight="1">
      <c r="A1917" s="47"/>
      <c r="H1917" s="2"/>
    </row>
    <row r="1918" spans="1:8" ht="18.75" customHeight="1">
      <c r="A1918" s="47"/>
      <c r="H1918" s="2"/>
    </row>
    <row r="1919" spans="1:8" ht="18.75" customHeight="1">
      <c r="A1919" s="47"/>
      <c r="H1919" s="2"/>
    </row>
    <row r="1920" spans="1:8" ht="18.75" customHeight="1">
      <c r="A1920" s="47"/>
      <c r="H1920" s="2"/>
    </row>
    <row r="1921" spans="1:8" ht="18.75" customHeight="1">
      <c r="A1921" s="47"/>
      <c r="H1921" s="2"/>
    </row>
    <row r="1922" spans="1:8" ht="18.75" customHeight="1">
      <c r="A1922" s="47"/>
      <c r="H1922" s="2"/>
    </row>
    <row r="1923" spans="1:8" ht="18.75" customHeight="1">
      <c r="A1923" s="47"/>
      <c r="H1923" s="2"/>
    </row>
    <row r="1924" spans="1:8" ht="18.75" customHeight="1">
      <c r="A1924" s="47"/>
      <c r="H1924" s="2"/>
    </row>
    <row r="1925" spans="1:8" ht="18.75" customHeight="1">
      <c r="A1925" s="47"/>
      <c r="H1925" s="2"/>
    </row>
    <row r="1926" spans="1:8" ht="18.75" customHeight="1">
      <c r="A1926" s="47"/>
      <c r="H1926" s="2"/>
    </row>
    <row r="1927" spans="1:8" ht="18.75" customHeight="1">
      <c r="A1927" s="47"/>
      <c r="H1927" s="2"/>
    </row>
    <row r="1928" spans="1:8" ht="58.5" customHeight="1">
      <c r="A1928" s="47"/>
      <c r="H1928" s="2"/>
    </row>
    <row r="1929" spans="1:8" ht="18.75" customHeight="1">
      <c r="A1929" s="47"/>
      <c r="H1929" s="2"/>
    </row>
    <row r="1930" spans="1:8" ht="18.75" customHeight="1">
      <c r="A1930" s="47"/>
      <c r="H1930" s="2"/>
    </row>
    <row r="1931" spans="1:8" ht="18.75" customHeight="1">
      <c r="A1931" s="47"/>
      <c r="H1931" s="2"/>
    </row>
    <row r="1932" spans="1:8" ht="18.75" customHeight="1">
      <c r="A1932" s="47"/>
      <c r="H1932" s="2"/>
    </row>
    <row r="1933" spans="1:8" ht="18.75" customHeight="1">
      <c r="A1933" s="47"/>
      <c r="H1933" s="2"/>
    </row>
    <row r="1934" spans="1:8" ht="18.75" customHeight="1">
      <c r="A1934" s="47"/>
      <c r="H1934" s="2"/>
    </row>
    <row r="1935" spans="1:8" ht="18.75" customHeight="1">
      <c r="A1935" s="47"/>
      <c r="H1935" s="2"/>
    </row>
    <row r="1936" spans="1:8" ht="18.75" customHeight="1">
      <c r="A1936" s="47"/>
      <c r="H1936" s="2"/>
    </row>
    <row r="1937" spans="1:8" ht="18.75" customHeight="1">
      <c r="A1937" s="47"/>
      <c r="H1937" s="2"/>
    </row>
    <row r="1938" spans="1:8" ht="18.75" customHeight="1">
      <c r="A1938" s="47"/>
      <c r="H1938" s="2"/>
    </row>
    <row r="1939" spans="1:8" ht="18.75" customHeight="1">
      <c r="A1939" s="47"/>
      <c r="H1939" s="2"/>
    </row>
    <row r="1940" spans="1:8" ht="18.75" customHeight="1">
      <c r="A1940" s="47"/>
      <c r="H1940" s="2"/>
    </row>
    <row r="1941" spans="1:8" ht="58.5" customHeight="1">
      <c r="A1941" s="47"/>
      <c r="H1941" s="2"/>
    </row>
    <row r="1942" spans="1:8" ht="18.75" customHeight="1">
      <c r="A1942" s="47"/>
      <c r="H1942" s="2"/>
    </row>
    <row r="1943" spans="1:8" ht="18.75" customHeight="1">
      <c r="A1943" s="47"/>
      <c r="H1943" s="2"/>
    </row>
    <row r="1944" spans="1:8" ht="18.75" customHeight="1">
      <c r="A1944" s="47"/>
      <c r="H1944" s="2"/>
    </row>
    <row r="1945" spans="1:8" ht="18.75" customHeight="1">
      <c r="A1945" s="47"/>
      <c r="H1945" s="2"/>
    </row>
    <row r="1946" spans="1:8" ht="18.75" customHeight="1">
      <c r="A1946" s="47"/>
      <c r="H1946" s="2"/>
    </row>
    <row r="1947" spans="1:8" ht="18.75" customHeight="1">
      <c r="A1947" s="47"/>
      <c r="H1947" s="2"/>
    </row>
    <row r="1948" spans="1:8" ht="18.75" customHeight="1">
      <c r="A1948" s="47"/>
      <c r="H1948" s="2"/>
    </row>
    <row r="1949" spans="1:8" ht="18.75" customHeight="1">
      <c r="A1949" s="47"/>
      <c r="H1949" s="2"/>
    </row>
    <row r="1950" spans="1:8" ht="18.75" customHeight="1">
      <c r="A1950" s="47"/>
      <c r="H1950" s="2"/>
    </row>
    <row r="1951" spans="1:8" ht="18.75" customHeight="1">
      <c r="A1951" s="47"/>
      <c r="H1951" s="2"/>
    </row>
    <row r="1952" spans="1:8" ht="18.75" customHeight="1">
      <c r="A1952" s="47"/>
      <c r="H1952" s="2"/>
    </row>
    <row r="1953" spans="1:8" ht="18.75" customHeight="1">
      <c r="A1953" s="47"/>
      <c r="H1953" s="2"/>
    </row>
    <row r="1954" spans="1:8" ht="58.5" customHeight="1">
      <c r="A1954" s="47"/>
      <c r="H1954" s="2"/>
    </row>
    <row r="1955" spans="1:8" ht="18.75" customHeight="1">
      <c r="A1955" s="47"/>
      <c r="H1955" s="2"/>
    </row>
    <row r="1956" spans="1:8" ht="18.75" customHeight="1">
      <c r="A1956" s="47"/>
      <c r="H1956" s="2"/>
    </row>
    <row r="1957" spans="1:8" ht="18.75" customHeight="1">
      <c r="A1957" s="47"/>
      <c r="H1957" s="2"/>
    </row>
    <row r="1958" spans="1:8" ht="18.75" customHeight="1">
      <c r="A1958" s="47"/>
      <c r="H1958" s="2"/>
    </row>
    <row r="1959" spans="1:8" ht="18.75" customHeight="1">
      <c r="A1959" s="47"/>
      <c r="H1959" s="2"/>
    </row>
    <row r="1960" spans="1:8" ht="18.75" customHeight="1">
      <c r="A1960" s="47"/>
      <c r="H1960" s="2"/>
    </row>
    <row r="1961" spans="1:8" ht="18.75" customHeight="1">
      <c r="A1961" s="47"/>
      <c r="H1961" s="2"/>
    </row>
    <row r="1962" spans="1:8" ht="18.75" customHeight="1">
      <c r="A1962" s="47"/>
      <c r="H1962" s="2"/>
    </row>
    <row r="1963" spans="1:8" ht="18.75" customHeight="1">
      <c r="A1963" s="47"/>
      <c r="H1963" s="2"/>
    </row>
    <row r="1964" spans="1:8" ht="18.75" customHeight="1">
      <c r="A1964" s="47"/>
      <c r="H1964" s="2"/>
    </row>
    <row r="1965" spans="1:8" ht="18.75" customHeight="1">
      <c r="A1965" s="47"/>
      <c r="H1965" s="2"/>
    </row>
    <row r="1966" spans="1:8" ht="18.75" customHeight="1">
      <c r="A1966" s="47"/>
      <c r="H1966" s="2"/>
    </row>
    <row r="1967" spans="1:8" ht="58.5" customHeight="1">
      <c r="A1967" s="47"/>
      <c r="H1967" s="2"/>
    </row>
    <row r="1968" spans="1:8" ht="18.75" customHeight="1">
      <c r="A1968" s="47"/>
      <c r="H1968" s="2"/>
    </row>
    <row r="1969" spans="1:8" ht="18.75" customHeight="1">
      <c r="A1969" s="47"/>
      <c r="H1969" s="2"/>
    </row>
    <row r="1970" spans="1:8" ht="18.75" customHeight="1">
      <c r="A1970" s="47"/>
      <c r="H1970" s="2"/>
    </row>
    <row r="1971" spans="1:8" ht="18.75" customHeight="1">
      <c r="A1971" s="47"/>
      <c r="H1971" s="2"/>
    </row>
    <row r="1972" spans="1:8" ht="18.75" customHeight="1">
      <c r="A1972" s="47"/>
      <c r="H1972" s="2"/>
    </row>
    <row r="1973" spans="1:8" ht="18.75" customHeight="1">
      <c r="A1973" s="47"/>
      <c r="H1973" s="2"/>
    </row>
    <row r="1974" spans="1:8" ht="18.75" customHeight="1">
      <c r="A1974" s="47"/>
      <c r="H1974" s="2"/>
    </row>
    <row r="1975" spans="1:8" ht="18.75" customHeight="1">
      <c r="A1975" s="47"/>
      <c r="H1975" s="2"/>
    </row>
    <row r="1976" spans="1:8" ht="18.75" customHeight="1">
      <c r="A1976" s="47"/>
      <c r="H1976" s="2"/>
    </row>
    <row r="1977" spans="1:8" ht="18.75" customHeight="1">
      <c r="A1977" s="47"/>
      <c r="H1977" s="2"/>
    </row>
    <row r="1978" spans="1:8" ht="18.75" customHeight="1">
      <c r="A1978" s="47"/>
      <c r="H1978" s="2"/>
    </row>
    <row r="1979" spans="1:8" ht="18.75" customHeight="1">
      <c r="A1979" s="47"/>
      <c r="H1979" s="2"/>
    </row>
    <row r="1980" spans="1:8" ht="58.5" customHeight="1">
      <c r="A1980" s="47"/>
      <c r="H1980" s="2"/>
    </row>
    <row r="1981" spans="1:8" ht="18.75" customHeight="1">
      <c r="A1981" s="47"/>
      <c r="H1981" s="2"/>
    </row>
    <row r="1982" spans="1:8" ht="18.75" customHeight="1">
      <c r="A1982" s="47"/>
      <c r="H1982" s="2"/>
    </row>
    <row r="1983" spans="1:8" ht="18.75" customHeight="1">
      <c r="A1983" s="47"/>
      <c r="H1983" s="2"/>
    </row>
    <row r="1984" spans="1:8" ht="18.75" customHeight="1">
      <c r="A1984" s="47"/>
      <c r="H1984" s="2"/>
    </row>
    <row r="1985" spans="1:8" ht="18.75" customHeight="1">
      <c r="A1985" s="47"/>
      <c r="H1985" s="2"/>
    </row>
    <row r="1986" spans="1:8" ht="18.75" customHeight="1">
      <c r="A1986" s="47"/>
      <c r="H1986" s="2"/>
    </row>
    <row r="1987" spans="1:8" ht="18.75" customHeight="1">
      <c r="A1987" s="47"/>
      <c r="H1987" s="2"/>
    </row>
    <row r="1988" spans="1:8" ht="18.75" customHeight="1">
      <c r="A1988" s="47"/>
      <c r="H1988" s="2"/>
    </row>
    <row r="1989" spans="1:8" ht="18.75" customHeight="1">
      <c r="A1989" s="47"/>
      <c r="H1989" s="2"/>
    </row>
    <row r="1990" spans="1:8" ht="18.75" customHeight="1">
      <c r="A1990" s="47"/>
      <c r="H1990" s="2"/>
    </row>
    <row r="1991" spans="1:8" ht="18.75" customHeight="1">
      <c r="A1991" s="47"/>
      <c r="H1991" s="2"/>
    </row>
    <row r="1992" spans="1:8" ht="18.75" customHeight="1">
      <c r="A1992" s="47"/>
      <c r="H1992" s="2"/>
    </row>
    <row r="1993" spans="1:8" ht="58.5" customHeight="1">
      <c r="A1993" s="47"/>
      <c r="H1993" s="2"/>
    </row>
    <row r="1994" spans="1:8" ht="18.75" customHeight="1">
      <c r="A1994" s="47"/>
      <c r="H1994" s="2"/>
    </row>
    <row r="1995" spans="1:8" ht="18.75" customHeight="1">
      <c r="A1995" s="47"/>
      <c r="H1995" s="2"/>
    </row>
    <row r="1996" spans="1:8" ht="18.75" customHeight="1">
      <c r="A1996" s="47"/>
      <c r="H1996" s="2"/>
    </row>
    <row r="1997" spans="1:8" ht="18.75" customHeight="1">
      <c r="A1997" s="47"/>
      <c r="H1997" s="2"/>
    </row>
    <row r="1998" spans="1:8" ht="18.75" customHeight="1">
      <c r="A1998" s="47"/>
      <c r="H1998" s="2"/>
    </row>
    <row r="1999" spans="1:8" ht="18.75" customHeight="1">
      <c r="A1999" s="47"/>
      <c r="H1999" s="2"/>
    </row>
    <row r="2000" spans="1:8" ht="18.75" customHeight="1">
      <c r="A2000" s="47"/>
      <c r="H2000" s="2"/>
    </row>
    <row r="2001" spans="1:8" ht="18.75" customHeight="1">
      <c r="A2001" s="47"/>
      <c r="H2001" s="2"/>
    </row>
    <row r="2002" spans="1:8" ht="18.75" customHeight="1">
      <c r="A2002" s="47"/>
      <c r="H2002" s="2"/>
    </row>
    <row r="2003" spans="1:8" ht="18.75" customHeight="1">
      <c r="A2003" s="47"/>
      <c r="H2003" s="2"/>
    </row>
    <row r="2004" spans="1:8" ht="18.75" customHeight="1">
      <c r="A2004" s="47"/>
      <c r="H2004" s="2"/>
    </row>
    <row r="2005" spans="1:8" ht="18.75" customHeight="1">
      <c r="A2005" s="47"/>
      <c r="H2005" s="2"/>
    </row>
    <row r="2006" spans="1:8" ht="58.5" customHeight="1">
      <c r="A2006" s="47"/>
      <c r="H2006" s="2"/>
    </row>
    <row r="2007" spans="1:8" ht="18.75" customHeight="1">
      <c r="A2007" s="47"/>
      <c r="H2007" s="2"/>
    </row>
    <row r="2008" spans="1:8" ht="18.75" customHeight="1">
      <c r="A2008" s="47"/>
      <c r="H2008" s="2"/>
    </row>
    <row r="2009" spans="1:8" ht="18.75" customHeight="1">
      <c r="A2009" s="47"/>
      <c r="H2009" s="2"/>
    </row>
    <row r="2010" spans="1:8" ht="18.75" customHeight="1">
      <c r="A2010" s="47"/>
      <c r="H2010" s="2"/>
    </row>
    <row r="2011" spans="1:8" ht="18.75" customHeight="1">
      <c r="A2011" s="47"/>
      <c r="H2011" s="2"/>
    </row>
    <row r="2012" spans="1:8" ht="18.75" customHeight="1">
      <c r="A2012" s="47"/>
      <c r="H2012" s="2"/>
    </row>
    <row r="2013" spans="1:8" ht="18.75" customHeight="1">
      <c r="A2013" s="47"/>
      <c r="H2013" s="2"/>
    </row>
    <row r="2014" spans="1:8" ht="18.75" customHeight="1">
      <c r="A2014" s="47"/>
      <c r="H2014" s="2"/>
    </row>
    <row r="2015" spans="1:8" ht="18.75" customHeight="1">
      <c r="A2015" s="47"/>
      <c r="H2015" s="2"/>
    </row>
    <row r="2016" spans="1:8" ht="18.75" customHeight="1">
      <c r="A2016" s="47"/>
      <c r="H2016" s="2"/>
    </row>
    <row r="2017" spans="1:8" ht="18.75" customHeight="1">
      <c r="A2017" s="47"/>
      <c r="H2017" s="2"/>
    </row>
    <row r="2018" spans="1:8" ht="18.75" customHeight="1">
      <c r="A2018" s="47"/>
      <c r="H2018" s="2"/>
    </row>
    <row r="2019" spans="1:8" ht="58.5" customHeight="1">
      <c r="A2019" s="47"/>
      <c r="H2019" s="2"/>
    </row>
    <row r="2020" spans="1:8" ht="18.75" customHeight="1">
      <c r="A2020" s="47"/>
      <c r="H2020" s="2"/>
    </row>
    <row r="2021" spans="1:8" ht="18.75" customHeight="1">
      <c r="A2021" s="47"/>
      <c r="H2021" s="2"/>
    </row>
    <row r="2022" spans="1:8" ht="18.75" customHeight="1">
      <c r="A2022" s="47"/>
      <c r="H2022" s="2"/>
    </row>
    <row r="2023" spans="1:8" ht="18.75" customHeight="1">
      <c r="A2023" s="47"/>
      <c r="H2023" s="2"/>
    </row>
    <row r="2024" spans="1:8" ht="18.75" customHeight="1">
      <c r="A2024" s="47"/>
      <c r="H2024" s="2"/>
    </row>
    <row r="2025" spans="1:8" ht="18.75" customHeight="1">
      <c r="A2025" s="47"/>
      <c r="H2025" s="2"/>
    </row>
    <row r="2026" spans="1:8" ht="18.75" customHeight="1">
      <c r="A2026" s="47"/>
      <c r="H2026" s="2"/>
    </row>
    <row r="2027" spans="1:8" ht="18.75" customHeight="1">
      <c r="A2027" s="47"/>
      <c r="H2027" s="2"/>
    </row>
    <row r="2028" spans="1:8" ht="18.75" customHeight="1">
      <c r="A2028" s="47"/>
      <c r="H2028" s="2"/>
    </row>
    <row r="2029" spans="1:8" ht="18.75" customHeight="1">
      <c r="A2029" s="47"/>
      <c r="H2029" s="2"/>
    </row>
    <row r="2030" spans="1:8" ht="18.75" customHeight="1">
      <c r="A2030" s="47"/>
      <c r="H2030" s="2"/>
    </row>
    <row r="2031" spans="1:8" ht="18.75" customHeight="1">
      <c r="A2031" s="47"/>
      <c r="H2031" s="2"/>
    </row>
    <row r="2032" spans="1:8" ht="58.5" customHeight="1">
      <c r="A2032" s="47"/>
      <c r="H2032" s="2"/>
    </row>
    <row r="2033" spans="1:8" ht="18.75" customHeight="1">
      <c r="A2033" s="47"/>
      <c r="H2033" s="2"/>
    </row>
    <row r="2034" spans="1:8" ht="18.75" customHeight="1">
      <c r="A2034" s="47"/>
      <c r="H2034" s="2"/>
    </row>
    <row r="2035" spans="1:8" ht="18.75" customHeight="1">
      <c r="A2035" s="47"/>
      <c r="H2035" s="2"/>
    </row>
    <row r="2036" spans="1:8" ht="18.75" customHeight="1">
      <c r="A2036" s="47"/>
      <c r="H2036" s="2"/>
    </row>
    <row r="2037" spans="1:8" ht="18.75" customHeight="1">
      <c r="A2037" s="47"/>
      <c r="H2037" s="2"/>
    </row>
    <row r="2038" spans="1:8" ht="18.75" customHeight="1">
      <c r="A2038" s="47"/>
      <c r="H2038" s="2"/>
    </row>
    <row r="2039" spans="1:8" ht="18.75" customHeight="1">
      <c r="A2039" s="47"/>
      <c r="H2039" s="2"/>
    </row>
    <row r="2040" spans="1:8" ht="18.75" customHeight="1">
      <c r="A2040" s="47"/>
      <c r="H2040" s="2"/>
    </row>
    <row r="2041" spans="1:8" ht="18.75" customHeight="1">
      <c r="A2041" s="47"/>
      <c r="H2041" s="2"/>
    </row>
    <row r="2042" spans="1:8" ht="18.75" customHeight="1">
      <c r="A2042" s="47"/>
      <c r="H2042" s="2"/>
    </row>
    <row r="2043" spans="1:8" ht="18.75" customHeight="1">
      <c r="A2043" s="47"/>
      <c r="H2043" s="2"/>
    </row>
    <row r="2044" spans="1:8" ht="18.75" customHeight="1">
      <c r="A2044" s="47"/>
      <c r="H2044" s="2"/>
    </row>
    <row r="2045" spans="1:8" ht="58.5" customHeight="1">
      <c r="A2045" s="47"/>
      <c r="H2045" s="2"/>
    </row>
    <row r="2046" spans="1:8" ht="18.75" customHeight="1">
      <c r="A2046" s="47"/>
      <c r="H2046" s="2"/>
    </row>
    <row r="2047" spans="1:8" ht="18.75" customHeight="1">
      <c r="A2047" s="47"/>
      <c r="H2047" s="2"/>
    </row>
    <row r="2048" spans="1:8" ht="18.75" customHeight="1">
      <c r="A2048" s="47"/>
      <c r="H2048" s="2"/>
    </row>
    <row r="2049" spans="1:8" ht="18.75" customHeight="1">
      <c r="A2049" s="47"/>
      <c r="H2049" s="2"/>
    </row>
    <row r="2050" spans="1:8" ht="18.75" customHeight="1">
      <c r="A2050" s="47"/>
      <c r="H2050" s="2"/>
    </row>
    <row r="2051" spans="1:8" ht="18.75" customHeight="1">
      <c r="A2051" s="47"/>
      <c r="H2051" s="2"/>
    </row>
    <row r="2052" spans="1:8" ht="18.75" customHeight="1">
      <c r="A2052" s="47"/>
      <c r="H2052" s="2"/>
    </row>
    <row r="2053" spans="1:8" ht="18.75" customHeight="1">
      <c r="A2053" s="47"/>
      <c r="H2053" s="2"/>
    </row>
    <row r="2054" spans="1:8" ht="18.75" customHeight="1">
      <c r="A2054" s="47"/>
      <c r="H2054" s="2"/>
    </row>
    <row r="2055" spans="1:8" ht="18.75" customHeight="1">
      <c r="A2055" s="47"/>
      <c r="H2055" s="2"/>
    </row>
    <row r="2056" spans="1:8" ht="18.75" customHeight="1">
      <c r="A2056" s="47"/>
      <c r="H2056" s="2"/>
    </row>
    <row r="2057" spans="1:8" ht="18.75" customHeight="1">
      <c r="A2057" s="47"/>
      <c r="H2057" s="2"/>
    </row>
    <row r="2058" spans="1:8" ht="58.5" customHeight="1">
      <c r="A2058" s="47"/>
      <c r="H2058" s="2"/>
    </row>
    <row r="2059" spans="1:8" ht="18.75" customHeight="1">
      <c r="A2059" s="47"/>
      <c r="H2059" s="2"/>
    </row>
    <row r="2060" spans="1:8" ht="18.75" customHeight="1">
      <c r="A2060" s="47"/>
      <c r="H2060" s="2"/>
    </row>
    <row r="2061" spans="1:8" ht="18.75" customHeight="1">
      <c r="A2061" s="47"/>
      <c r="H2061" s="2"/>
    </row>
    <row r="2062" spans="1:8" ht="18.75" customHeight="1">
      <c r="A2062" s="47"/>
      <c r="H2062" s="2"/>
    </row>
    <row r="2063" spans="1:8" ht="18.75" customHeight="1">
      <c r="A2063" s="47"/>
      <c r="H2063" s="2"/>
    </row>
    <row r="2064" spans="1:8" ht="18.75" customHeight="1">
      <c r="A2064" s="47"/>
      <c r="H2064" s="2"/>
    </row>
    <row r="2065" spans="1:8" ht="18.75" customHeight="1">
      <c r="A2065" s="47"/>
      <c r="H2065" s="2"/>
    </row>
    <row r="2066" spans="1:8" ht="18.75" customHeight="1">
      <c r="A2066" s="47"/>
      <c r="H2066" s="2"/>
    </row>
    <row r="2067" spans="1:8" ht="18.75" customHeight="1">
      <c r="A2067" s="47"/>
      <c r="H2067" s="2"/>
    </row>
    <row r="2068" spans="1:8" ht="18.75" customHeight="1">
      <c r="A2068" s="47"/>
      <c r="H2068" s="2"/>
    </row>
    <row r="2069" spans="1:8" ht="18.75" customHeight="1">
      <c r="A2069" s="47"/>
      <c r="H2069" s="2"/>
    </row>
    <row r="2070" spans="1:8" ht="18.75" customHeight="1">
      <c r="A2070" s="47"/>
      <c r="H2070" s="2"/>
    </row>
    <row r="2071" spans="1:8" ht="58.5" customHeight="1">
      <c r="A2071" s="47"/>
      <c r="H2071" s="2"/>
    </row>
    <row r="2072" spans="1:8" ht="18.75" customHeight="1">
      <c r="A2072" s="47"/>
      <c r="H2072" s="2"/>
    </row>
    <row r="2073" spans="1:8" ht="18.75" customHeight="1">
      <c r="A2073" s="47"/>
      <c r="H2073" s="2"/>
    </row>
    <row r="2074" spans="1:8" ht="18.75" customHeight="1">
      <c r="A2074" s="47"/>
      <c r="H2074" s="2"/>
    </row>
    <row r="2075" spans="1:8" ht="18.75" customHeight="1">
      <c r="A2075" s="47"/>
      <c r="H2075" s="2"/>
    </row>
    <row r="2076" spans="1:8" ht="18.75" customHeight="1">
      <c r="A2076" s="47"/>
      <c r="H2076" s="2"/>
    </row>
    <row r="2077" spans="1:8" ht="18.75" customHeight="1">
      <c r="A2077" s="47"/>
      <c r="H2077" s="2"/>
    </row>
    <row r="2078" spans="1:8" ht="18.75" customHeight="1">
      <c r="A2078" s="47"/>
      <c r="H2078" s="2"/>
    </row>
    <row r="2079" spans="1:8" ht="18.75" customHeight="1">
      <c r="A2079" s="47"/>
      <c r="H2079" s="2"/>
    </row>
    <row r="2080" spans="1:8" ht="18.75" customHeight="1">
      <c r="A2080" s="47"/>
      <c r="H2080" s="2"/>
    </row>
    <row r="2081" spans="1:8" ht="18.75" customHeight="1">
      <c r="A2081" s="47"/>
      <c r="H2081" s="2"/>
    </row>
    <row r="2082" spans="1:8" ht="18.75" customHeight="1">
      <c r="A2082" s="47"/>
      <c r="H2082" s="2"/>
    </row>
    <row r="2083" spans="1:8" ht="18.75" customHeight="1">
      <c r="A2083" s="47"/>
      <c r="H2083" s="2"/>
    </row>
    <row r="2084" spans="1:8" ht="58.5" customHeight="1">
      <c r="A2084" s="47"/>
      <c r="H2084" s="2"/>
    </row>
    <row r="2085" spans="1:8" ht="18.75" customHeight="1">
      <c r="A2085" s="47"/>
      <c r="H2085" s="2"/>
    </row>
    <row r="2086" spans="1:8" ht="18.75" customHeight="1">
      <c r="A2086" s="47"/>
      <c r="H2086" s="2"/>
    </row>
    <row r="2087" spans="1:8" ht="18.75" customHeight="1">
      <c r="A2087" s="47"/>
      <c r="H2087" s="2"/>
    </row>
    <row r="2088" spans="1:8" ht="18.75" customHeight="1">
      <c r="A2088" s="47"/>
      <c r="H2088" s="2"/>
    </row>
    <row r="2089" spans="1:8" ht="18.75" customHeight="1">
      <c r="A2089" s="47"/>
      <c r="H2089" s="2"/>
    </row>
    <row r="2090" spans="1:8" ht="18.75" customHeight="1">
      <c r="A2090" s="47"/>
      <c r="H2090" s="2"/>
    </row>
    <row r="2091" spans="1:8" ht="18.75" customHeight="1">
      <c r="A2091" s="47"/>
      <c r="H2091" s="2"/>
    </row>
    <row r="2092" spans="1:8" ht="18.75" customHeight="1">
      <c r="A2092" s="47"/>
      <c r="H2092" s="2"/>
    </row>
    <row r="2093" spans="1:8" ht="18.75" customHeight="1">
      <c r="A2093" s="47"/>
      <c r="H2093" s="2"/>
    </row>
    <row r="2094" spans="1:8" ht="18.75" customHeight="1">
      <c r="A2094" s="47"/>
      <c r="H2094" s="2"/>
    </row>
    <row r="2095" spans="1:8" ht="18.75" customHeight="1">
      <c r="A2095" s="47"/>
      <c r="H2095" s="2"/>
    </row>
    <row r="2096" spans="1:8" ht="18.75" customHeight="1">
      <c r="A2096" s="47"/>
      <c r="H2096" s="2"/>
    </row>
    <row r="2097" spans="1:8" ht="58.5" customHeight="1">
      <c r="A2097" s="47"/>
      <c r="H2097" s="2"/>
    </row>
    <row r="2098" spans="1:8" ht="18.75" customHeight="1">
      <c r="A2098" s="47"/>
      <c r="H2098" s="2"/>
    </row>
    <row r="2099" spans="1:8" ht="18.75" customHeight="1">
      <c r="A2099" s="47"/>
      <c r="H2099" s="2"/>
    </row>
    <row r="2100" spans="1:8" ht="18.75" customHeight="1">
      <c r="A2100" s="47"/>
      <c r="H2100" s="2"/>
    </row>
    <row r="2101" spans="1:8" ht="18.75" customHeight="1">
      <c r="A2101" s="47"/>
      <c r="H2101" s="2"/>
    </row>
    <row r="2102" spans="1:8" ht="18.75" customHeight="1">
      <c r="A2102" s="47"/>
      <c r="H2102" s="2"/>
    </row>
    <row r="2103" spans="1:8" ht="18.75" customHeight="1">
      <c r="A2103" s="47"/>
      <c r="H2103" s="2"/>
    </row>
    <row r="2104" spans="1:8" ht="18.75" customHeight="1">
      <c r="A2104" s="47"/>
      <c r="H2104" s="2"/>
    </row>
    <row r="2105" spans="1:8" ht="18.75" customHeight="1">
      <c r="A2105" s="47"/>
      <c r="H2105" s="2"/>
    </row>
    <row r="2106" spans="1:8" ht="18.75" customHeight="1">
      <c r="A2106" s="47"/>
      <c r="H2106" s="2"/>
    </row>
    <row r="2107" spans="1:8" ht="18.75" customHeight="1">
      <c r="A2107" s="47"/>
      <c r="H2107" s="2"/>
    </row>
    <row r="2108" spans="1:8" ht="18.75" customHeight="1">
      <c r="A2108" s="47"/>
      <c r="H2108" s="2"/>
    </row>
    <row r="2109" spans="1:8" ht="18.75" customHeight="1">
      <c r="A2109" s="47"/>
      <c r="H2109" s="2"/>
    </row>
    <row r="2110" spans="1:8" ht="58.5" customHeight="1">
      <c r="A2110" s="47"/>
      <c r="H2110" s="2"/>
    </row>
    <row r="2111" spans="1:8" ht="18.75" customHeight="1">
      <c r="A2111" s="47"/>
      <c r="H2111" s="2"/>
    </row>
    <row r="2112" spans="1:8" ht="18.75" customHeight="1">
      <c r="A2112" s="47"/>
      <c r="H2112" s="2"/>
    </row>
    <row r="2113" spans="1:8" ht="18.75" customHeight="1">
      <c r="A2113" s="47"/>
      <c r="H2113" s="2"/>
    </row>
    <row r="2114" spans="1:8" ht="18.75" customHeight="1">
      <c r="A2114" s="47"/>
      <c r="H2114" s="2"/>
    </row>
    <row r="2115" spans="1:8" ht="18.75" customHeight="1">
      <c r="A2115" s="47"/>
      <c r="H2115" s="2"/>
    </row>
    <row r="2116" spans="1:8" ht="18.75" customHeight="1">
      <c r="A2116" s="47"/>
      <c r="H2116" s="2"/>
    </row>
    <row r="2117" spans="1:8" ht="18.75" customHeight="1">
      <c r="A2117" s="47"/>
      <c r="H2117" s="2"/>
    </row>
    <row r="2118" spans="1:8" ht="18.75" customHeight="1">
      <c r="A2118" s="47"/>
      <c r="H2118" s="2"/>
    </row>
    <row r="2119" spans="1:8" ht="18.75" customHeight="1">
      <c r="A2119" s="47"/>
      <c r="H2119" s="2"/>
    </row>
    <row r="2120" spans="1:8" ht="18.75" customHeight="1">
      <c r="A2120" s="47"/>
      <c r="H2120" s="2"/>
    </row>
    <row r="2121" spans="1:8" ht="18.75" customHeight="1">
      <c r="A2121" s="47"/>
      <c r="H2121" s="2"/>
    </row>
    <row r="2122" spans="1:8" ht="18.75" customHeight="1">
      <c r="A2122" s="47"/>
      <c r="H2122" s="2"/>
    </row>
    <row r="2123" spans="1:8" ht="58.5" customHeight="1">
      <c r="A2123" s="47"/>
      <c r="H2123" s="2"/>
    </row>
    <row r="2124" spans="1:8" ht="18.75" customHeight="1">
      <c r="A2124" s="47"/>
      <c r="H2124" s="2"/>
    </row>
    <row r="2125" spans="1:8" ht="18.75" customHeight="1">
      <c r="A2125" s="47"/>
      <c r="H2125" s="2"/>
    </row>
    <row r="2126" spans="1:8" ht="18.75" customHeight="1">
      <c r="A2126" s="47"/>
      <c r="H2126" s="2"/>
    </row>
    <row r="2127" spans="1:8" ht="18.75" customHeight="1">
      <c r="A2127" s="47"/>
      <c r="H2127" s="2"/>
    </row>
    <row r="2128" spans="1:8" ht="18.75" customHeight="1">
      <c r="A2128" s="47"/>
      <c r="H2128" s="2"/>
    </row>
    <row r="2129" spans="1:8" ht="18.75" customHeight="1">
      <c r="A2129" s="47"/>
      <c r="H2129" s="2"/>
    </row>
    <row r="2130" spans="1:8" ht="18.75" customHeight="1">
      <c r="A2130" s="47"/>
      <c r="H2130" s="2"/>
    </row>
    <row r="2131" spans="1:8" ht="18.75" customHeight="1">
      <c r="A2131" s="47"/>
      <c r="H2131" s="2"/>
    </row>
    <row r="2132" spans="1:8" ht="18.75" customHeight="1">
      <c r="A2132" s="47"/>
      <c r="H2132" s="2"/>
    </row>
    <row r="2133" spans="1:8" ht="18.75" customHeight="1">
      <c r="A2133" s="47"/>
      <c r="H2133" s="2"/>
    </row>
    <row r="2134" spans="1:8" ht="18.75" customHeight="1">
      <c r="A2134" s="47"/>
      <c r="H2134" s="2"/>
    </row>
    <row r="2135" spans="1:8" ht="18.75" customHeight="1">
      <c r="A2135" s="47"/>
      <c r="H2135" s="2"/>
    </row>
    <row r="2136" spans="1:8" ht="58.5" customHeight="1">
      <c r="A2136" s="47"/>
      <c r="H2136" s="2"/>
    </row>
    <row r="2137" spans="1:8" ht="18.75" customHeight="1">
      <c r="A2137" s="47"/>
      <c r="H2137" s="2"/>
    </row>
    <row r="2138" spans="1:8" ht="18.75" customHeight="1">
      <c r="A2138" s="47"/>
      <c r="H2138" s="2"/>
    </row>
    <row r="2139" spans="1:8" ht="18.75" customHeight="1">
      <c r="A2139" s="47"/>
      <c r="H2139" s="2"/>
    </row>
    <row r="2140" spans="1:8" ht="18.75" customHeight="1">
      <c r="A2140" s="47"/>
      <c r="H2140" s="2"/>
    </row>
    <row r="2141" spans="1:8" ht="18.75" customHeight="1">
      <c r="A2141" s="47"/>
      <c r="H2141" s="2"/>
    </row>
    <row r="2142" spans="1:8" ht="18.75" customHeight="1">
      <c r="A2142" s="47"/>
      <c r="H2142" s="2"/>
    </row>
    <row r="2143" spans="1:8" ht="18.75" customHeight="1">
      <c r="A2143" s="47"/>
      <c r="H2143" s="2"/>
    </row>
    <row r="2144" spans="1:8" ht="18.75" customHeight="1">
      <c r="A2144" s="47"/>
      <c r="H2144" s="2"/>
    </row>
    <row r="2145" spans="1:8" ht="18.75" customHeight="1">
      <c r="A2145" s="47"/>
      <c r="H2145" s="2"/>
    </row>
    <row r="2146" spans="1:8" ht="18.75" customHeight="1">
      <c r="A2146" s="47"/>
      <c r="H2146" s="2"/>
    </row>
    <row r="2147" spans="1:8" ht="18.75" customHeight="1">
      <c r="A2147" s="47"/>
      <c r="H2147" s="2"/>
    </row>
    <row r="2148" spans="1:8" ht="18.75" customHeight="1">
      <c r="A2148" s="47"/>
      <c r="H2148" s="2"/>
    </row>
    <row r="2149" spans="1:8" ht="58.5" customHeight="1">
      <c r="A2149" s="47"/>
      <c r="H2149" s="2"/>
    </row>
    <row r="2150" spans="1:8" ht="18.75" customHeight="1">
      <c r="A2150" s="47"/>
      <c r="H2150" s="2"/>
    </row>
    <row r="2151" spans="1:8" ht="18.75" customHeight="1">
      <c r="A2151" s="47"/>
      <c r="H2151" s="2"/>
    </row>
    <row r="2152" spans="1:8" ht="18.75" customHeight="1">
      <c r="A2152" s="47"/>
      <c r="H2152" s="2"/>
    </row>
    <row r="2153" spans="1:8" ht="18.75" customHeight="1">
      <c r="A2153" s="47"/>
      <c r="H2153" s="2"/>
    </row>
    <row r="2154" spans="1:8" ht="18.75" customHeight="1">
      <c r="A2154" s="47"/>
      <c r="H2154" s="2"/>
    </row>
    <row r="2155" spans="1:8" ht="18.75" customHeight="1">
      <c r="A2155" s="47"/>
      <c r="H2155" s="2"/>
    </row>
    <row r="2156" spans="1:8" ht="18.75" customHeight="1">
      <c r="A2156" s="47"/>
      <c r="H2156" s="2"/>
    </row>
    <row r="2157" spans="1:8" ht="18.75" customHeight="1">
      <c r="A2157" s="47"/>
      <c r="H2157" s="2"/>
    </row>
    <row r="2158" spans="1:8" ht="18.75" customHeight="1">
      <c r="A2158" s="47"/>
      <c r="H2158" s="2"/>
    </row>
    <row r="2159" spans="1:8" ht="18.75" customHeight="1">
      <c r="A2159" s="47"/>
      <c r="H2159" s="2"/>
    </row>
    <row r="2160" spans="1:8" ht="18.75" customHeight="1">
      <c r="A2160" s="47"/>
      <c r="H2160" s="2"/>
    </row>
    <row r="2161" spans="1:8" ht="18.75" customHeight="1">
      <c r="A2161" s="47"/>
      <c r="H2161" s="2"/>
    </row>
    <row r="2162" spans="1:8" ht="58.5" customHeight="1">
      <c r="A2162" s="47"/>
      <c r="H2162" s="2"/>
    </row>
    <row r="2163" spans="1:8" ht="18.75" customHeight="1">
      <c r="A2163" s="47"/>
      <c r="H2163" s="2"/>
    </row>
    <row r="2164" spans="1:8" ht="18.75" customHeight="1">
      <c r="A2164" s="47"/>
      <c r="H2164" s="2"/>
    </row>
    <row r="2165" spans="1:8" ht="18.75" customHeight="1">
      <c r="A2165" s="47"/>
      <c r="H2165" s="2"/>
    </row>
    <row r="2166" spans="1:8" ht="18.75" customHeight="1">
      <c r="A2166" s="47"/>
      <c r="H2166" s="2"/>
    </row>
    <row r="2167" spans="1:8" ht="18.75" customHeight="1">
      <c r="A2167" s="47"/>
      <c r="H2167" s="2"/>
    </row>
    <row r="2168" spans="1:8" ht="18.75" customHeight="1">
      <c r="A2168" s="47"/>
      <c r="H2168" s="2"/>
    </row>
    <row r="2169" spans="1:8" ht="18.75" customHeight="1">
      <c r="A2169" s="47"/>
      <c r="H2169" s="2"/>
    </row>
    <row r="2170" spans="1:8" ht="18.75" customHeight="1">
      <c r="A2170" s="47"/>
      <c r="H2170" s="2"/>
    </row>
    <row r="2171" spans="1:8" ht="18.75" customHeight="1">
      <c r="A2171" s="47"/>
      <c r="H2171" s="2"/>
    </row>
    <row r="2172" spans="1:8" ht="18.75" customHeight="1">
      <c r="A2172" s="47"/>
      <c r="H2172" s="2"/>
    </row>
    <row r="2173" spans="1:8" ht="18.75" customHeight="1">
      <c r="A2173" s="47"/>
      <c r="H2173" s="2"/>
    </row>
    <row r="2174" spans="1:8" ht="18.75" customHeight="1">
      <c r="A2174" s="47"/>
      <c r="H2174" s="2"/>
    </row>
    <row r="2175" spans="1:8" ht="58.5" customHeight="1">
      <c r="A2175" s="47"/>
      <c r="H2175" s="2"/>
    </row>
    <row r="2176" spans="1:8" ht="18.75" customHeight="1">
      <c r="A2176" s="47"/>
      <c r="H2176" s="2"/>
    </row>
    <row r="2177" spans="1:8" ht="18.75" customHeight="1">
      <c r="A2177" s="47"/>
      <c r="H2177" s="2"/>
    </row>
    <row r="2178" spans="1:8" ht="18.75" customHeight="1">
      <c r="A2178" s="47"/>
      <c r="H2178" s="2"/>
    </row>
    <row r="2179" spans="1:8" ht="18.75" customHeight="1">
      <c r="A2179" s="47"/>
      <c r="H2179" s="2"/>
    </row>
    <row r="2180" spans="1:8" ht="18.75" customHeight="1">
      <c r="A2180" s="47"/>
      <c r="H2180" s="2"/>
    </row>
    <row r="2181" spans="1:8" ht="18.75" customHeight="1">
      <c r="A2181" s="47"/>
      <c r="H2181" s="2"/>
    </row>
    <row r="2182" spans="1:8" ht="18.75" customHeight="1">
      <c r="A2182" s="47"/>
      <c r="H2182" s="2"/>
    </row>
    <row r="2183" spans="1:8" ht="18.75" customHeight="1">
      <c r="A2183" s="47"/>
      <c r="H2183" s="2"/>
    </row>
    <row r="2184" spans="1:8" ht="18.75" customHeight="1">
      <c r="A2184" s="47"/>
      <c r="H2184" s="2"/>
    </row>
    <row r="2185" spans="1:8" ht="18.75" customHeight="1">
      <c r="A2185" s="47"/>
      <c r="H2185" s="2"/>
    </row>
    <row r="2186" spans="1:8" ht="18.75" customHeight="1">
      <c r="A2186" s="47"/>
      <c r="H2186" s="2"/>
    </row>
    <row r="2187" spans="1:8" ht="18.75" customHeight="1">
      <c r="A2187" s="47"/>
      <c r="H2187" s="2"/>
    </row>
    <row r="2188" spans="1:8" ht="58.5" customHeight="1">
      <c r="A2188" s="47"/>
      <c r="H2188" s="2"/>
    </row>
    <row r="2189" spans="1:8" ht="18.75" customHeight="1">
      <c r="A2189" s="47"/>
      <c r="H2189" s="2"/>
    </row>
    <row r="2190" spans="1:8" ht="18.75" customHeight="1">
      <c r="A2190" s="47"/>
      <c r="H2190" s="2"/>
    </row>
    <row r="2191" spans="1:8" ht="18.75" customHeight="1">
      <c r="A2191" s="47"/>
      <c r="H2191" s="2"/>
    </row>
    <row r="2192" spans="1:8" ht="18.75" customHeight="1">
      <c r="A2192" s="47"/>
      <c r="H2192" s="2"/>
    </row>
    <row r="2193" spans="1:8" ht="18.75" customHeight="1">
      <c r="A2193" s="47"/>
      <c r="H2193" s="2"/>
    </row>
    <row r="2194" spans="1:8" ht="18.75" customHeight="1">
      <c r="A2194" s="47"/>
      <c r="H2194" s="2"/>
    </row>
    <row r="2195" spans="1:8" ht="18.75" customHeight="1">
      <c r="A2195" s="47"/>
      <c r="H2195" s="2"/>
    </row>
    <row r="2196" spans="1:8" ht="18.75" customHeight="1">
      <c r="A2196" s="47"/>
      <c r="H2196" s="2"/>
    </row>
    <row r="2197" spans="1:8" ht="18.75" customHeight="1">
      <c r="A2197" s="47"/>
      <c r="H2197" s="2"/>
    </row>
    <row r="2198" spans="1:8" ht="18.75" customHeight="1">
      <c r="A2198" s="47"/>
      <c r="H2198" s="2"/>
    </row>
    <row r="2199" spans="1:8" ht="18.75" customHeight="1">
      <c r="A2199" s="47"/>
      <c r="H2199" s="2"/>
    </row>
    <row r="2200" spans="1:8" ht="18.75" customHeight="1">
      <c r="A2200" s="47"/>
      <c r="H2200" s="2"/>
    </row>
    <row r="2201" spans="1:8" ht="58.5" customHeight="1">
      <c r="A2201" s="47"/>
      <c r="H2201" s="2"/>
    </row>
    <row r="2202" spans="1:8" ht="18.75" customHeight="1">
      <c r="A2202" s="47"/>
      <c r="H2202" s="2"/>
    </row>
    <row r="2203" spans="1:8" ht="18.75" customHeight="1">
      <c r="A2203" s="47"/>
      <c r="H2203" s="2"/>
    </row>
    <row r="2204" spans="1:8" ht="18.75" customHeight="1">
      <c r="A2204" s="47"/>
      <c r="H2204" s="2"/>
    </row>
    <row r="2205" spans="1:8" ht="18.75" customHeight="1">
      <c r="A2205" s="47"/>
      <c r="H2205" s="2"/>
    </row>
    <row r="2206" spans="1:8" ht="18.75" customHeight="1">
      <c r="A2206" s="47"/>
      <c r="H2206" s="2"/>
    </row>
    <row r="2207" spans="1:8" ht="18.75" customHeight="1">
      <c r="A2207" s="47"/>
      <c r="H2207" s="2"/>
    </row>
    <row r="2208" spans="1:8" ht="18.75" customHeight="1">
      <c r="A2208" s="47"/>
      <c r="H2208" s="2"/>
    </row>
    <row r="2209" spans="1:8" ht="18.75" customHeight="1">
      <c r="A2209" s="47"/>
      <c r="H2209" s="2"/>
    </row>
    <row r="2210" spans="1:8" ht="18.75" customHeight="1">
      <c r="A2210" s="47"/>
      <c r="H2210" s="2"/>
    </row>
    <row r="2211" spans="1:8" ht="18.75" customHeight="1">
      <c r="A2211" s="47"/>
      <c r="H2211" s="2"/>
    </row>
    <row r="2212" spans="1:8" ht="18.75" customHeight="1">
      <c r="A2212" s="47"/>
      <c r="H2212" s="2"/>
    </row>
    <row r="2213" spans="1:8" ht="18.75" customHeight="1">
      <c r="A2213" s="47"/>
      <c r="H2213" s="2"/>
    </row>
    <row r="2214" spans="1:8" ht="58.5" customHeight="1">
      <c r="A2214" s="47"/>
      <c r="H2214" s="2"/>
    </row>
    <row r="2215" spans="1:8" ht="18.75" customHeight="1">
      <c r="A2215" s="47"/>
      <c r="H2215" s="2"/>
    </row>
    <row r="2216" spans="1:8" ht="18.75" customHeight="1">
      <c r="A2216" s="47"/>
      <c r="H2216" s="2"/>
    </row>
    <row r="2217" spans="1:8" ht="18.75" customHeight="1">
      <c r="A2217" s="47"/>
      <c r="H2217" s="2"/>
    </row>
    <row r="2218" spans="1:8" ht="18.75" customHeight="1">
      <c r="A2218" s="47"/>
      <c r="H2218" s="2"/>
    </row>
    <row r="2219" spans="1:8" ht="18.75" customHeight="1">
      <c r="A2219" s="47"/>
      <c r="H2219" s="2"/>
    </row>
    <row r="2220" spans="1:8" ht="18.75" customHeight="1">
      <c r="A2220" s="47"/>
      <c r="H2220" s="2"/>
    </row>
    <row r="2221" spans="1:8" ht="18.75" customHeight="1">
      <c r="A2221" s="47"/>
      <c r="H2221" s="2"/>
    </row>
    <row r="2222" spans="1:8" ht="18.75" customHeight="1">
      <c r="A2222" s="47"/>
      <c r="H2222" s="2"/>
    </row>
    <row r="2223" spans="1:8" ht="18.75" customHeight="1">
      <c r="A2223" s="47"/>
      <c r="H2223" s="2"/>
    </row>
    <row r="2224" spans="1:8" ht="18.75" customHeight="1">
      <c r="A2224" s="47"/>
      <c r="H2224" s="2"/>
    </row>
    <row r="2225" spans="1:8" ht="18.75" customHeight="1">
      <c r="A2225" s="47"/>
      <c r="H2225" s="2"/>
    </row>
    <row r="2226" spans="1:8" ht="18.75" customHeight="1">
      <c r="A2226" s="47"/>
      <c r="H2226" s="2"/>
    </row>
    <row r="2227" spans="1:8" ht="58.5" customHeight="1">
      <c r="A2227" s="47"/>
      <c r="H2227" s="2"/>
    </row>
    <row r="2228" spans="1:8" ht="18.75" customHeight="1">
      <c r="A2228" s="47"/>
      <c r="H2228" s="2"/>
    </row>
    <row r="2229" spans="1:8" ht="18.75" customHeight="1">
      <c r="A2229" s="47"/>
      <c r="H2229" s="2"/>
    </row>
    <row r="2230" spans="1:8" ht="18.75" customHeight="1">
      <c r="A2230" s="47"/>
      <c r="H2230" s="2"/>
    </row>
    <row r="2231" spans="1:8" ht="18.75" customHeight="1">
      <c r="A2231" s="47"/>
      <c r="H2231" s="2"/>
    </row>
    <row r="2232" spans="1:8" ht="18.75" customHeight="1">
      <c r="A2232" s="47"/>
      <c r="H2232" s="2"/>
    </row>
    <row r="2233" spans="1:8" ht="18.75" customHeight="1">
      <c r="A2233" s="47"/>
      <c r="H2233" s="2"/>
    </row>
    <row r="2234" spans="1:8" ht="18.75" customHeight="1">
      <c r="A2234" s="47"/>
      <c r="H2234" s="2"/>
    </row>
    <row r="2235" spans="1:8" ht="18.75" customHeight="1">
      <c r="A2235" s="47"/>
      <c r="H2235" s="2"/>
    </row>
    <row r="2236" spans="1:8" ht="18.75" customHeight="1">
      <c r="A2236" s="47"/>
      <c r="H2236" s="2"/>
    </row>
    <row r="2237" spans="1:8" ht="18.75" customHeight="1">
      <c r="A2237" s="47"/>
      <c r="H2237" s="2"/>
    </row>
    <row r="2238" spans="1:8" ht="18.75" customHeight="1">
      <c r="A2238" s="47"/>
      <c r="H2238" s="2"/>
    </row>
    <row r="2239" spans="1:8" ht="18.75" customHeight="1">
      <c r="A2239" s="47"/>
      <c r="H2239" s="2"/>
    </row>
    <row r="2240" spans="1:8" ht="58.5" customHeight="1">
      <c r="A2240" s="47"/>
      <c r="H2240" s="2"/>
    </row>
    <row r="2241" spans="1:8" ht="18.75" customHeight="1">
      <c r="A2241" s="47"/>
      <c r="H2241" s="2"/>
    </row>
    <row r="2242" spans="1:8" ht="18.75" customHeight="1">
      <c r="A2242" s="47"/>
      <c r="H2242" s="2"/>
    </row>
    <row r="2243" spans="1:8" ht="18.75" customHeight="1">
      <c r="A2243" s="47"/>
      <c r="H2243" s="2"/>
    </row>
    <row r="2244" spans="1:8" ht="18.75" customHeight="1">
      <c r="A2244" s="47"/>
      <c r="H2244" s="2"/>
    </row>
    <row r="2245" spans="1:8" ht="18.75" customHeight="1">
      <c r="A2245" s="47"/>
      <c r="H2245" s="2"/>
    </row>
    <row r="2246" spans="1:8" ht="18.75" customHeight="1">
      <c r="A2246" s="47"/>
      <c r="H2246" s="2"/>
    </row>
    <row r="2247" spans="1:8" ht="18.75" customHeight="1">
      <c r="A2247" s="47"/>
      <c r="H2247" s="2"/>
    </row>
    <row r="2248" spans="1:8" ht="18.75" customHeight="1">
      <c r="A2248" s="47"/>
      <c r="H2248" s="2"/>
    </row>
    <row r="2249" spans="1:8" ht="18.75" customHeight="1">
      <c r="A2249" s="47"/>
      <c r="H2249" s="2"/>
    </row>
    <row r="2250" spans="1:8" ht="18.75" customHeight="1">
      <c r="A2250" s="47"/>
      <c r="H2250" s="2"/>
    </row>
    <row r="2251" spans="1:8" ht="18.75" customHeight="1">
      <c r="A2251" s="47"/>
      <c r="H2251" s="2"/>
    </row>
    <row r="2252" spans="1:8" ht="18.75" customHeight="1">
      <c r="A2252" s="47"/>
      <c r="H2252" s="2"/>
    </row>
    <row r="2253" spans="1:8" ht="58.5" customHeight="1">
      <c r="A2253" s="47"/>
      <c r="H2253" s="2"/>
    </row>
    <row r="2254" spans="1:8" ht="18.75" customHeight="1">
      <c r="A2254" s="47"/>
      <c r="H2254" s="2"/>
    </row>
    <row r="2255" spans="1:8" ht="18.75" customHeight="1">
      <c r="A2255" s="47"/>
      <c r="H2255" s="2"/>
    </row>
    <row r="2256" spans="1:8" ht="18.75" customHeight="1">
      <c r="A2256" s="47"/>
      <c r="H2256" s="2"/>
    </row>
    <row r="2257" spans="1:8" ht="18.75" customHeight="1">
      <c r="A2257" s="47"/>
      <c r="H2257" s="2"/>
    </row>
    <row r="2258" spans="1:8" ht="18.75" customHeight="1">
      <c r="A2258" s="47"/>
      <c r="H2258" s="2"/>
    </row>
    <row r="2259" spans="1:8" ht="18.75" customHeight="1">
      <c r="A2259" s="47"/>
      <c r="H2259" s="2"/>
    </row>
    <row r="2260" spans="1:8" ht="18.75" customHeight="1">
      <c r="A2260" s="47"/>
      <c r="H2260" s="2"/>
    </row>
    <row r="2261" spans="1:8" ht="18.75" customHeight="1">
      <c r="A2261" s="47"/>
      <c r="H2261" s="2"/>
    </row>
    <row r="2262" spans="1:8" ht="18.75" customHeight="1">
      <c r="A2262" s="47"/>
      <c r="H2262" s="2"/>
    </row>
    <row r="2263" spans="1:8" ht="18.75" customHeight="1">
      <c r="A2263" s="47"/>
      <c r="H2263" s="2"/>
    </row>
    <row r="2264" spans="1:8" ht="18.75" customHeight="1">
      <c r="A2264" s="47"/>
      <c r="H2264" s="2"/>
    </row>
    <row r="2265" spans="1:8" ht="18.75" customHeight="1">
      <c r="A2265" s="47"/>
      <c r="H2265" s="2"/>
    </row>
    <row r="2266" spans="1:8" ht="58.5" customHeight="1">
      <c r="A2266" s="47"/>
      <c r="H2266" s="2"/>
    </row>
    <row r="2267" spans="1:8" ht="18.75" customHeight="1">
      <c r="A2267" s="47"/>
      <c r="H2267" s="2"/>
    </row>
    <row r="2268" spans="1:8" ht="18.75" customHeight="1">
      <c r="A2268" s="47"/>
      <c r="H2268" s="2"/>
    </row>
    <row r="2269" spans="1:8" ht="18.75" customHeight="1">
      <c r="A2269" s="47"/>
      <c r="H2269" s="2"/>
    </row>
    <row r="2270" spans="1:8" ht="18.75" customHeight="1">
      <c r="A2270" s="47"/>
      <c r="H2270" s="2"/>
    </row>
    <row r="2271" spans="1:8" ht="18.75" customHeight="1">
      <c r="A2271" s="47"/>
      <c r="H2271" s="2"/>
    </row>
    <row r="2272" spans="1:8" ht="18.75" customHeight="1">
      <c r="A2272" s="47"/>
      <c r="H2272" s="2"/>
    </row>
    <row r="2273" spans="1:8" ht="18.75" customHeight="1">
      <c r="A2273" s="47"/>
      <c r="H2273" s="2"/>
    </row>
    <row r="2274" spans="1:8" ht="18.75" customHeight="1">
      <c r="A2274" s="47"/>
      <c r="H2274" s="2"/>
    </row>
    <row r="2275" spans="1:8" ht="18.75" customHeight="1">
      <c r="A2275" s="47"/>
      <c r="H2275" s="2"/>
    </row>
    <row r="2276" spans="1:8" ht="18.75" customHeight="1">
      <c r="A2276" s="47"/>
      <c r="H2276" s="2"/>
    </row>
    <row r="2277" spans="1:8" ht="18.75" customHeight="1">
      <c r="A2277" s="47"/>
      <c r="H2277" s="2"/>
    </row>
    <row r="2278" spans="1:8" ht="18.75" customHeight="1">
      <c r="A2278" s="47"/>
      <c r="H2278" s="2"/>
    </row>
    <row r="2279" spans="1:8" ht="58.5" customHeight="1">
      <c r="A2279" s="47"/>
      <c r="H2279" s="2"/>
    </row>
    <row r="2280" spans="1:8" ht="18.75" customHeight="1">
      <c r="A2280" s="47"/>
      <c r="H2280" s="2"/>
    </row>
    <row r="2281" spans="1:8" ht="18.75" customHeight="1">
      <c r="A2281" s="47"/>
      <c r="H2281" s="2"/>
    </row>
    <row r="2282" spans="1:8" ht="18.75" customHeight="1">
      <c r="A2282" s="47"/>
      <c r="H2282" s="2"/>
    </row>
    <row r="2283" spans="1:8" ht="18.75" customHeight="1">
      <c r="A2283" s="47"/>
      <c r="H2283" s="2"/>
    </row>
    <row r="2284" spans="1:8" ht="18.75" customHeight="1">
      <c r="A2284" s="47"/>
      <c r="H2284" s="2"/>
    </row>
    <row r="2285" spans="1:8" ht="18.75" customHeight="1">
      <c r="A2285" s="47"/>
      <c r="H2285" s="2"/>
    </row>
    <row r="2286" spans="1:8" ht="18.75" customHeight="1">
      <c r="A2286" s="47"/>
      <c r="H2286" s="2"/>
    </row>
    <row r="2287" spans="1:8" ht="18.75" customHeight="1">
      <c r="A2287" s="47"/>
      <c r="H2287" s="2"/>
    </row>
    <row r="2288" spans="1:8" ht="18.75" customHeight="1">
      <c r="A2288" s="47"/>
      <c r="H2288" s="2"/>
    </row>
    <row r="2289" spans="1:8" ht="18.75" customHeight="1">
      <c r="A2289" s="47"/>
      <c r="H2289" s="2"/>
    </row>
    <row r="2290" spans="1:8" ht="18.75" customHeight="1">
      <c r="A2290" s="47"/>
      <c r="H2290" s="2"/>
    </row>
    <row r="2291" spans="1:8" ht="18.75" customHeight="1">
      <c r="A2291" s="47"/>
      <c r="H2291" s="2"/>
    </row>
    <row r="2292" spans="1:8" ht="58.5" customHeight="1">
      <c r="A2292" s="47"/>
      <c r="H2292" s="2"/>
    </row>
    <row r="2293" spans="1:8" ht="18.75" customHeight="1">
      <c r="A2293" s="47"/>
      <c r="H2293" s="2"/>
    </row>
    <row r="2294" spans="1:8" ht="18.75" customHeight="1">
      <c r="A2294" s="47"/>
      <c r="H2294" s="2"/>
    </row>
    <row r="2295" spans="1:8" ht="18.75" customHeight="1">
      <c r="A2295" s="47"/>
      <c r="H2295" s="2"/>
    </row>
    <row r="2296" spans="1:8" ht="18.75" customHeight="1">
      <c r="A2296" s="47"/>
      <c r="H2296" s="2"/>
    </row>
    <row r="2297" spans="1:8" ht="18.75" customHeight="1">
      <c r="A2297" s="47"/>
      <c r="H2297" s="2"/>
    </row>
    <row r="2298" spans="1:8" ht="18.75" customHeight="1">
      <c r="A2298" s="47"/>
      <c r="H2298" s="2"/>
    </row>
    <row r="2299" spans="1:8" ht="18.75" customHeight="1">
      <c r="A2299" s="47"/>
      <c r="H2299" s="2"/>
    </row>
    <row r="2300" spans="1:8" ht="18.75" customHeight="1">
      <c r="A2300" s="47"/>
      <c r="H2300" s="2"/>
    </row>
    <row r="2301" spans="1:8" ht="18.75" customHeight="1">
      <c r="A2301" s="47"/>
      <c r="H2301" s="2"/>
    </row>
    <row r="2302" spans="1:8" ht="18.75" customHeight="1">
      <c r="A2302" s="47"/>
      <c r="H2302" s="2"/>
    </row>
    <row r="2303" spans="1:8" ht="18.75" customHeight="1">
      <c r="A2303" s="47"/>
      <c r="H2303" s="2"/>
    </row>
    <row r="2304" spans="1:8" ht="18.75" customHeight="1">
      <c r="A2304" s="47"/>
      <c r="H2304" s="2"/>
    </row>
    <row r="2305" spans="1:8" ht="58.5" customHeight="1">
      <c r="A2305" s="47"/>
      <c r="H2305" s="2"/>
    </row>
    <row r="2306" spans="1:8" ht="18.75" customHeight="1">
      <c r="A2306" s="47"/>
      <c r="H2306" s="2"/>
    </row>
    <row r="2307" spans="1:8" ht="18.75" customHeight="1">
      <c r="A2307" s="47"/>
      <c r="H2307" s="2"/>
    </row>
    <row r="2308" spans="1:8" ht="18.75" customHeight="1">
      <c r="A2308" s="47"/>
      <c r="H2308" s="2"/>
    </row>
    <row r="2309" spans="1:8" ht="18.75" customHeight="1">
      <c r="A2309" s="47"/>
      <c r="H2309" s="2"/>
    </row>
    <row r="2310" spans="1:8" ht="18.75" customHeight="1">
      <c r="A2310" s="47"/>
      <c r="H2310" s="2"/>
    </row>
    <row r="2311" spans="1:8" ht="18.75" customHeight="1">
      <c r="A2311" s="47"/>
      <c r="H2311" s="2"/>
    </row>
    <row r="2312" spans="1:8" ht="18.75" customHeight="1">
      <c r="A2312" s="47"/>
      <c r="H2312" s="2"/>
    </row>
    <row r="2313" spans="1:8" ht="18.75" customHeight="1">
      <c r="A2313" s="47"/>
      <c r="H2313" s="2"/>
    </row>
    <row r="2314" spans="1:8" ht="18.75" customHeight="1">
      <c r="A2314" s="47"/>
      <c r="H2314" s="2"/>
    </row>
    <row r="2315" spans="1:8" ht="18.75" customHeight="1">
      <c r="A2315" s="47"/>
      <c r="H2315" s="2"/>
    </row>
    <row r="2316" spans="1:8" ht="18.75" customHeight="1">
      <c r="A2316" s="47"/>
      <c r="H2316" s="2"/>
    </row>
    <row r="2317" spans="1:8" ht="18.75" customHeight="1">
      <c r="A2317" s="47"/>
      <c r="H2317" s="2"/>
    </row>
    <row r="2318" spans="1:8" ht="58.5" customHeight="1">
      <c r="A2318" s="47"/>
      <c r="H2318" s="2"/>
    </row>
    <row r="2319" spans="1:8" ht="18.75" customHeight="1">
      <c r="A2319" s="47"/>
      <c r="H2319" s="2"/>
    </row>
    <row r="2320" spans="1:8" ht="18.75" customHeight="1">
      <c r="A2320" s="47"/>
      <c r="H2320" s="2"/>
    </row>
    <row r="2321" spans="1:8" ht="18.75" customHeight="1">
      <c r="A2321" s="47"/>
      <c r="H2321" s="2"/>
    </row>
    <row r="2322" spans="1:8" ht="18.75" customHeight="1">
      <c r="A2322" s="47"/>
      <c r="H2322" s="2"/>
    </row>
    <row r="2323" spans="1:8" ht="18.75" customHeight="1">
      <c r="A2323" s="47"/>
      <c r="H2323" s="2"/>
    </row>
    <row r="2324" spans="1:8" ht="18.75" customHeight="1">
      <c r="A2324" s="47"/>
      <c r="H2324" s="2"/>
    </row>
    <row r="2325" spans="1:8" ht="18.75" customHeight="1">
      <c r="A2325" s="47"/>
      <c r="H2325" s="2"/>
    </row>
    <row r="2326" spans="1:8" ht="18.75" customHeight="1">
      <c r="A2326" s="47"/>
      <c r="H2326" s="2"/>
    </row>
    <row r="2327" spans="1:8" ht="18.75" customHeight="1">
      <c r="A2327" s="47"/>
      <c r="H2327" s="2"/>
    </row>
    <row r="2328" spans="1:8" ht="18.75" customHeight="1">
      <c r="A2328" s="47"/>
      <c r="H2328" s="2"/>
    </row>
    <row r="2329" spans="1:8" ht="18.75" customHeight="1">
      <c r="A2329" s="47"/>
      <c r="H2329" s="2"/>
    </row>
    <row r="2330" spans="1:8" ht="18.75" customHeight="1">
      <c r="A2330" s="47"/>
      <c r="H2330" s="2"/>
    </row>
    <row r="2331" spans="1:8" ht="58.5" customHeight="1">
      <c r="A2331" s="47"/>
      <c r="H2331" s="2"/>
    </row>
    <row r="2332" spans="1:8" ht="18.75" customHeight="1">
      <c r="A2332" s="47"/>
      <c r="H2332" s="2"/>
    </row>
    <row r="2333" spans="1:8" ht="18.75" customHeight="1">
      <c r="A2333" s="47"/>
      <c r="H2333" s="2"/>
    </row>
    <row r="2334" spans="1:8" ht="18.75" customHeight="1">
      <c r="A2334" s="47"/>
      <c r="H2334" s="2"/>
    </row>
    <row r="2335" spans="1:8" ht="18.75" customHeight="1">
      <c r="A2335" s="47"/>
      <c r="H2335" s="2"/>
    </row>
    <row r="2336" spans="1:8" ht="18.75" customHeight="1">
      <c r="A2336" s="47"/>
      <c r="H2336" s="2"/>
    </row>
    <row r="2337" spans="1:8" ht="18.75" customHeight="1">
      <c r="A2337" s="47"/>
      <c r="H2337" s="2"/>
    </row>
    <row r="2338" spans="1:8" ht="18.75" customHeight="1">
      <c r="A2338" s="47"/>
      <c r="H2338" s="2"/>
    </row>
    <row r="2339" spans="1:8" ht="18.75" customHeight="1">
      <c r="A2339" s="47"/>
      <c r="H2339" s="2"/>
    </row>
    <row r="2340" spans="1:8" ht="18.75" customHeight="1">
      <c r="A2340" s="47"/>
      <c r="H2340" s="2"/>
    </row>
    <row r="2341" spans="1:8" ht="18.75" customHeight="1">
      <c r="A2341" s="47"/>
      <c r="H2341" s="2"/>
    </row>
    <row r="2342" spans="1:8" ht="18.75" customHeight="1">
      <c r="A2342" s="47"/>
      <c r="H2342" s="2"/>
    </row>
    <row r="2343" spans="1:8" ht="18.75" customHeight="1">
      <c r="A2343" s="47"/>
      <c r="H2343" s="2"/>
    </row>
    <row r="2344" spans="1:8" ht="58.5" customHeight="1">
      <c r="A2344" s="47"/>
      <c r="H2344" s="2"/>
    </row>
    <row r="2345" spans="1:8" ht="18.75" customHeight="1">
      <c r="A2345" s="47"/>
      <c r="H2345" s="2"/>
    </row>
    <row r="2346" spans="1:8" ht="18.75" customHeight="1">
      <c r="A2346" s="47"/>
      <c r="H2346" s="2"/>
    </row>
    <row r="2347" spans="1:8" ht="18.75" customHeight="1">
      <c r="A2347" s="47"/>
      <c r="H2347" s="2"/>
    </row>
    <row r="2348" spans="1:8" ht="18.75" customHeight="1">
      <c r="A2348" s="47"/>
      <c r="H2348" s="2"/>
    </row>
    <row r="2349" spans="1:8" ht="18.75" customHeight="1">
      <c r="A2349" s="47"/>
      <c r="H2349" s="2"/>
    </row>
    <row r="2350" spans="1:8" ht="18.75" customHeight="1">
      <c r="A2350" s="47"/>
      <c r="H2350" s="2"/>
    </row>
    <row r="2351" spans="1:8" ht="18.75" customHeight="1">
      <c r="A2351" s="47"/>
      <c r="H2351" s="2"/>
    </row>
    <row r="2352" spans="1:8" ht="18.75" customHeight="1">
      <c r="A2352" s="47"/>
      <c r="H2352" s="2"/>
    </row>
    <row r="2353" spans="1:8" ht="18.75" customHeight="1">
      <c r="A2353" s="47"/>
      <c r="H2353" s="2"/>
    </row>
    <row r="2354" spans="1:8" ht="18.75" customHeight="1">
      <c r="A2354" s="47"/>
      <c r="H2354" s="2"/>
    </row>
    <row r="2355" spans="1:8" ht="18.75" customHeight="1">
      <c r="A2355" s="47"/>
      <c r="H2355" s="2"/>
    </row>
    <row r="2356" spans="1:8" ht="18.75" customHeight="1">
      <c r="A2356" s="47"/>
      <c r="H2356" s="2"/>
    </row>
    <row r="2357" spans="1:8" ht="58.5" customHeight="1">
      <c r="A2357" s="47"/>
      <c r="H2357" s="2"/>
    </row>
    <row r="2358" spans="1:8" ht="18.75" customHeight="1">
      <c r="A2358" s="47"/>
      <c r="H2358" s="2"/>
    </row>
    <row r="2359" spans="1:8" ht="18.75" customHeight="1">
      <c r="A2359" s="47"/>
      <c r="H2359" s="2"/>
    </row>
    <row r="2360" spans="1:8" ht="18.75" customHeight="1">
      <c r="A2360" s="47"/>
      <c r="H2360" s="2"/>
    </row>
    <row r="2361" spans="1:8" ht="18.75" customHeight="1">
      <c r="A2361" s="47"/>
      <c r="H2361" s="2"/>
    </row>
    <row r="2362" spans="1:8" ht="18.75" customHeight="1">
      <c r="A2362" s="47"/>
      <c r="H2362" s="2"/>
    </row>
    <row r="2363" spans="1:8" ht="18.75" customHeight="1">
      <c r="A2363" s="47"/>
      <c r="H2363" s="2"/>
    </row>
    <row r="2364" spans="1:8" ht="18.75" customHeight="1">
      <c r="A2364" s="47"/>
      <c r="H2364" s="2"/>
    </row>
    <row r="2365" spans="1:8" ht="18.75" customHeight="1">
      <c r="A2365" s="47"/>
      <c r="H2365" s="2"/>
    </row>
    <row r="2366" spans="1:8" ht="18.75" customHeight="1">
      <c r="A2366" s="47"/>
      <c r="H2366" s="2"/>
    </row>
    <row r="2367" spans="1:8" ht="18.75" customHeight="1">
      <c r="A2367" s="47"/>
      <c r="H2367" s="2"/>
    </row>
    <row r="2368" spans="1:8" ht="18.75" customHeight="1">
      <c r="A2368" s="47"/>
      <c r="H2368" s="2"/>
    </row>
    <row r="2369" spans="1:8" ht="18.75" customHeight="1">
      <c r="A2369" s="47"/>
      <c r="H2369" s="2"/>
    </row>
    <row r="2370" spans="1:8" ht="58.5" customHeight="1">
      <c r="A2370" s="47"/>
      <c r="H2370" s="2"/>
    </row>
    <row r="2371" spans="1:8" ht="18.75" customHeight="1">
      <c r="A2371" s="47"/>
      <c r="H2371" s="2"/>
    </row>
    <row r="2372" spans="1:8" ht="18.75" customHeight="1">
      <c r="A2372" s="47"/>
      <c r="H2372" s="2"/>
    </row>
    <row r="2373" spans="1:8" ht="18.75" customHeight="1">
      <c r="A2373" s="47"/>
      <c r="H2373" s="2"/>
    </row>
    <row r="2374" spans="1:8" ht="18.75" customHeight="1">
      <c r="A2374" s="47"/>
      <c r="H2374" s="2"/>
    </row>
    <row r="2375" spans="1:8" ht="18.75" customHeight="1">
      <c r="A2375" s="47"/>
      <c r="H2375" s="2"/>
    </row>
    <row r="2376" spans="1:8" ht="18.75" customHeight="1">
      <c r="A2376" s="47"/>
      <c r="H2376" s="2"/>
    </row>
    <row r="2377" spans="1:8" ht="18.75" customHeight="1">
      <c r="A2377" s="47"/>
      <c r="H2377" s="2"/>
    </row>
    <row r="2378" spans="1:8" ht="18.75" customHeight="1">
      <c r="A2378" s="47"/>
      <c r="H2378" s="2"/>
    </row>
    <row r="2379" spans="1:8" ht="18.75" customHeight="1">
      <c r="A2379" s="47"/>
      <c r="H2379" s="2"/>
    </row>
    <row r="2380" spans="1:8" ht="18.75" customHeight="1">
      <c r="A2380" s="47"/>
      <c r="H2380" s="2"/>
    </row>
    <row r="2381" spans="1:8" ht="18.75" customHeight="1">
      <c r="A2381" s="47"/>
      <c r="H2381" s="2"/>
    </row>
    <row r="2382" spans="1:8" ht="18.75" customHeight="1">
      <c r="A2382" s="47"/>
      <c r="H2382" s="2"/>
    </row>
    <row r="2383" spans="1:8" ht="58.5" customHeight="1">
      <c r="A2383" s="47"/>
      <c r="H2383" s="2"/>
    </row>
    <row r="2384" spans="1:8" ht="18.75" customHeight="1">
      <c r="A2384" s="47"/>
      <c r="H2384" s="2"/>
    </row>
    <row r="2385" spans="1:8" ht="18.75" customHeight="1">
      <c r="A2385" s="47"/>
      <c r="H2385" s="2"/>
    </row>
    <row r="2386" spans="1:8" ht="18.75" customHeight="1">
      <c r="A2386" s="47"/>
      <c r="H2386" s="2"/>
    </row>
    <row r="2387" spans="1:8" ht="18.75" customHeight="1">
      <c r="A2387" s="47"/>
      <c r="H2387" s="2"/>
    </row>
    <row r="2388" spans="1:8" ht="18.75" customHeight="1">
      <c r="A2388" s="47"/>
      <c r="H2388" s="2"/>
    </row>
    <row r="2389" spans="1:8" ht="18.75" customHeight="1">
      <c r="A2389" s="47"/>
      <c r="H2389" s="2"/>
    </row>
    <row r="2390" spans="1:8" ht="18.75" customHeight="1">
      <c r="A2390" s="47"/>
      <c r="H2390" s="2"/>
    </row>
    <row r="2391" spans="1:8" ht="18.75" customHeight="1">
      <c r="A2391" s="47"/>
      <c r="H2391" s="2"/>
    </row>
    <row r="2392" spans="1:8" ht="18.75" customHeight="1">
      <c r="A2392" s="47"/>
      <c r="H2392" s="2"/>
    </row>
    <row r="2393" spans="1:8" ht="18.75" customHeight="1">
      <c r="A2393" s="47"/>
      <c r="H2393" s="2"/>
    </row>
    <row r="2394" spans="1:8" ht="18.75" customHeight="1">
      <c r="A2394" s="47"/>
      <c r="H2394" s="2"/>
    </row>
    <row r="2395" spans="1:8" ht="18.75" customHeight="1">
      <c r="A2395" s="47"/>
      <c r="H2395" s="2"/>
    </row>
    <row r="2396" spans="1:8" ht="58.5" customHeight="1">
      <c r="A2396" s="47"/>
      <c r="H2396" s="2"/>
    </row>
    <row r="2397" spans="1:8" ht="18.75" customHeight="1">
      <c r="A2397" s="47"/>
      <c r="H2397" s="2"/>
    </row>
    <row r="2398" spans="1:8" ht="18.75" customHeight="1">
      <c r="A2398" s="47"/>
      <c r="H2398" s="2"/>
    </row>
    <row r="2399" spans="1:8" ht="18.75" customHeight="1">
      <c r="A2399" s="47"/>
      <c r="H2399" s="2"/>
    </row>
    <row r="2400" spans="1:8" ht="18.75" customHeight="1">
      <c r="A2400" s="47"/>
      <c r="H2400" s="2"/>
    </row>
    <row r="2401" spans="1:8" ht="18.75" customHeight="1">
      <c r="A2401" s="47"/>
      <c r="H2401" s="2"/>
    </row>
    <row r="2402" spans="1:8" ht="18.75" customHeight="1">
      <c r="A2402" s="47"/>
      <c r="H2402" s="2"/>
    </row>
    <row r="2403" spans="1:8" ht="18.75" customHeight="1">
      <c r="A2403" s="47"/>
      <c r="H2403" s="2"/>
    </row>
    <row r="2404" spans="1:8" ht="18.75" customHeight="1">
      <c r="A2404" s="47"/>
      <c r="H2404" s="2"/>
    </row>
    <row r="2405" spans="1:8" ht="18.75" customHeight="1">
      <c r="A2405" s="47"/>
      <c r="H2405" s="2"/>
    </row>
    <row r="2406" spans="1:8" ht="18.75" customHeight="1">
      <c r="A2406" s="47"/>
      <c r="H2406" s="2"/>
    </row>
    <row r="2407" spans="1:8" ht="18.75" customHeight="1">
      <c r="A2407" s="47"/>
      <c r="H2407" s="2"/>
    </row>
    <row r="2408" spans="1:8" ht="18.75" customHeight="1">
      <c r="A2408" s="47"/>
      <c r="H2408" s="2"/>
    </row>
    <row r="2409" spans="1:8" ht="58.5" customHeight="1">
      <c r="A2409" s="47"/>
      <c r="H2409" s="2"/>
    </row>
    <row r="2410" spans="1:8" ht="18.75" customHeight="1">
      <c r="A2410" s="47"/>
      <c r="H2410" s="2"/>
    </row>
    <row r="2411" spans="1:8" ht="18.75" customHeight="1">
      <c r="A2411" s="47"/>
      <c r="H2411" s="2"/>
    </row>
    <row r="2412" spans="1:8" ht="18.75" customHeight="1">
      <c r="A2412" s="47"/>
      <c r="H2412" s="2"/>
    </row>
    <row r="2413" spans="1:8" ht="18.75" customHeight="1">
      <c r="A2413" s="47"/>
      <c r="H2413" s="2"/>
    </row>
    <row r="2414" spans="1:8" ht="18.75" customHeight="1">
      <c r="A2414" s="47"/>
      <c r="H2414" s="2"/>
    </row>
    <row r="2415" spans="1:8" ht="18.75" customHeight="1">
      <c r="A2415" s="47"/>
      <c r="H2415" s="2"/>
    </row>
    <row r="2416" spans="1:8" ht="18.75" customHeight="1">
      <c r="A2416" s="47"/>
      <c r="H2416" s="2"/>
    </row>
    <row r="2417" spans="1:8" ht="18.75" customHeight="1">
      <c r="A2417" s="47"/>
      <c r="H2417" s="2"/>
    </row>
    <row r="2418" spans="1:8" ht="18.75" customHeight="1">
      <c r="A2418" s="47"/>
      <c r="H2418" s="2"/>
    </row>
    <row r="2419" spans="1:8" ht="18.75" customHeight="1">
      <c r="A2419" s="47"/>
      <c r="H2419" s="2"/>
    </row>
    <row r="2420" spans="1:8" ht="18.75" customHeight="1">
      <c r="A2420" s="47"/>
      <c r="H2420" s="2"/>
    </row>
    <row r="2421" spans="1:8" ht="18.75" customHeight="1">
      <c r="A2421" s="47"/>
      <c r="H2421" s="2"/>
    </row>
    <row r="2422" spans="1:8" ht="58.5" customHeight="1">
      <c r="A2422" s="47"/>
      <c r="H2422" s="2"/>
    </row>
    <row r="2423" spans="1:8" ht="18.75" customHeight="1">
      <c r="A2423" s="47"/>
      <c r="H2423" s="2"/>
    </row>
    <row r="2424" spans="1:8" ht="18.75" customHeight="1">
      <c r="A2424" s="47"/>
      <c r="H2424" s="2"/>
    </row>
    <row r="2425" spans="1:8" ht="18.75" customHeight="1">
      <c r="A2425" s="47"/>
      <c r="H2425" s="2"/>
    </row>
    <row r="2426" spans="1:8" ht="18.75" customHeight="1">
      <c r="A2426" s="47"/>
      <c r="H2426" s="2"/>
    </row>
    <row r="2427" spans="1:8" ht="18.75" customHeight="1">
      <c r="A2427" s="47"/>
      <c r="H2427" s="2"/>
    </row>
    <row r="2428" spans="1:8" ht="18.75" customHeight="1">
      <c r="A2428" s="47"/>
      <c r="H2428" s="2"/>
    </row>
    <row r="2429" spans="1:8" ht="18.75" customHeight="1">
      <c r="A2429" s="47"/>
      <c r="H2429" s="2"/>
    </row>
    <row r="2430" spans="1:8" ht="18.75" customHeight="1">
      <c r="A2430" s="47"/>
      <c r="H2430" s="2"/>
    </row>
    <row r="2431" spans="1:8" ht="18.75" customHeight="1">
      <c r="A2431" s="47"/>
      <c r="H2431" s="2"/>
    </row>
    <row r="2432" spans="1:8" ht="18.75" customHeight="1">
      <c r="A2432" s="47"/>
      <c r="H2432" s="2"/>
    </row>
    <row r="2433" spans="1:8" ht="18.75" customHeight="1">
      <c r="A2433" s="47"/>
      <c r="H2433" s="2"/>
    </row>
    <row r="2434" spans="1:8" ht="18.75" customHeight="1">
      <c r="A2434" s="47"/>
      <c r="H2434" s="2"/>
    </row>
    <row r="2435" spans="1:8" ht="58.5" customHeight="1">
      <c r="A2435" s="47"/>
      <c r="H2435" s="2"/>
    </row>
    <row r="2436" spans="1:8" ht="18.75" customHeight="1">
      <c r="A2436" s="47"/>
      <c r="H2436" s="2"/>
    </row>
    <row r="2437" spans="1:8" ht="18.75" customHeight="1">
      <c r="A2437" s="47"/>
      <c r="H2437" s="2"/>
    </row>
    <row r="2438" spans="1:8" ht="18.75" customHeight="1">
      <c r="A2438" s="47"/>
      <c r="H2438" s="2"/>
    </row>
    <row r="2439" spans="1:8" ht="18.75" customHeight="1">
      <c r="A2439" s="47"/>
      <c r="H2439" s="2"/>
    </row>
    <row r="2440" spans="1:8" ht="18.75" customHeight="1">
      <c r="A2440" s="47"/>
      <c r="H2440" s="2"/>
    </row>
    <row r="2441" spans="1:8" ht="18.75" customHeight="1">
      <c r="A2441" s="47"/>
      <c r="H2441" s="2"/>
    </row>
    <row r="2442" spans="1:8" ht="18.75" customHeight="1">
      <c r="A2442" s="47"/>
      <c r="H2442" s="2"/>
    </row>
    <row r="2443" spans="1:8" ht="18.75" customHeight="1">
      <c r="A2443" s="47"/>
      <c r="H2443" s="2"/>
    </row>
    <row r="2444" spans="1:8" ht="18.75" customHeight="1">
      <c r="A2444" s="47"/>
      <c r="H2444" s="2"/>
    </row>
    <row r="2445" spans="1:8" ht="18.75" customHeight="1">
      <c r="A2445" s="47"/>
      <c r="H2445" s="2"/>
    </row>
    <row r="2446" spans="1:8" ht="18.75" customHeight="1">
      <c r="A2446" s="47"/>
      <c r="H2446" s="2"/>
    </row>
    <row r="2447" spans="1:8" ht="18.75" customHeight="1">
      <c r="A2447" s="47"/>
      <c r="H2447" s="2"/>
    </row>
    <row r="2448" spans="1:8" ht="58.5" customHeight="1">
      <c r="A2448" s="47"/>
      <c r="H2448" s="2"/>
    </row>
    <row r="2449" spans="1:8" ht="18.75" customHeight="1">
      <c r="A2449" s="47"/>
      <c r="H2449" s="2"/>
    </row>
    <row r="2450" spans="1:8" ht="18.75" customHeight="1">
      <c r="A2450" s="47"/>
      <c r="H2450" s="2"/>
    </row>
    <row r="2451" spans="1:8" ht="18.75" customHeight="1">
      <c r="A2451" s="47"/>
      <c r="H2451" s="2"/>
    </row>
    <row r="2452" spans="1:8" ht="18.75" customHeight="1">
      <c r="A2452" s="47"/>
      <c r="H2452" s="2"/>
    </row>
    <row r="2453" spans="1:8" ht="18.75" customHeight="1">
      <c r="A2453" s="47"/>
      <c r="H2453" s="2"/>
    </row>
    <row r="2454" spans="1:8" ht="18.75" customHeight="1">
      <c r="A2454" s="47"/>
      <c r="H2454" s="2"/>
    </row>
    <row r="2455" spans="1:8" ht="18.75" customHeight="1">
      <c r="A2455" s="47"/>
      <c r="H2455" s="2"/>
    </row>
    <row r="2456" spans="1:8" ht="18.75" customHeight="1">
      <c r="A2456" s="47"/>
      <c r="H2456" s="2"/>
    </row>
    <row r="2457" spans="1:8" ht="18.75" customHeight="1">
      <c r="A2457" s="47"/>
      <c r="H2457" s="2"/>
    </row>
    <row r="2458" spans="1:8" ht="18.75" customHeight="1">
      <c r="A2458" s="47"/>
      <c r="H2458" s="2"/>
    </row>
    <row r="2459" spans="1:8" ht="18.75" customHeight="1">
      <c r="A2459" s="47"/>
      <c r="H2459" s="2"/>
    </row>
    <row r="2460" spans="1:8" ht="18.75" customHeight="1">
      <c r="A2460" s="47"/>
      <c r="H2460" s="2"/>
    </row>
    <row r="2461" spans="1:8" ht="58.5" customHeight="1">
      <c r="A2461" s="47"/>
      <c r="H2461" s="2"/>
    </row>
    <row r="2462" spans="1:8" ht="18.75" customHeight="1">
      <c r="A2462" s="47"/>
      <c r="H2462" s="2"/>
    </row>
    <row r="2463" spans="1:8" ht="18.75" customHeight="1">
      <c r="A2463" s="47"/>
      <c r="H2463" s="2"/>
    </row>
    <row r="2464" spans="1:8" ht="18.75" customHeight="1">
      <c r="A2464" s="47"/>
      <c r="H2464" s="2"/>
    </row>
    <row r="2465" spans="1:8" ht="18.75" customHeight="1">
      <c r="A2465" s="47"/>
      <c r="H2465" s="2"/>
    </row>
    <row r="2466" spans="1:8" ht="18.75" customHeight="1">
      <c r="A2466" s="47"/>
      <c r="H2466" s="2"/>
    </row>
    <row r="2467" spans="1:8" ht="18.75" customHeight="1">
      <c r="A2467" s="47"/>
      <c r="H2467" s="2"/>
    </row>
    <row r="2468" spans="1:8" ht="18.75" customHeight="1">
      <c r="A2468" s="47"/>
      <c r="H2468" s="2"/>
    </row>
    <row r="2469" spans="1:8" ht="18.75" customHeight="1">
      <c r="A2469" s="47"/>
      <c r="H2469" s="2"/>
    </row>
    <row r="2470" spans="1:8" ht="18.75" customHeight="1">
      <c r="A2470" s="47"/>
      <c r="H2470" s="2"/>
    </row>
    <row r="2471" spans="1:8" ht="18.75" customHeight="1">
      <c r="A2471" s="47"/>
      <c r="H2471" s="2"/>
    </row>
    <row r="2472" spans="1:8" ht="18.75" customHeight="1">
      <c r="A2472" s="47"/>
      <c r="H2472" s="2"/>
    </row>
    <row r="2473" spans="1:8" ht="18.75" customHeight="1">
      <c r="A2473" s="47"/>
      <c r="H2473" s="2"/>
    </row>
    <row r="2474" spans="1:8" ht="58.5" customHeight="1">
      <c r="A2474" s="47"/>
      <c r="H2474" s="2"/>
    </row>
    <row r="2475" spans="1:8" ht="18.75" customHeight="1">
      <c r="A2475" s="47"/>
      <c r="H2475" s="2"/>
    </row>
    <row r="2476" spans="1:8" ht="18.75" customHeight="1">
      <c r="A2476" s="47"/>
      <c r="H2476" s="2"/>
    </row>
    <row r="2477" spans="1:8" ht="18.75" customHeight="1">
      <c r="A2477" s="47"/>
      <c r="H2477" s="2"/>
    </row>
    <row r="2478" spans="1:8" ht="18.75" customHeight="1">
      <c r="A2478" s="47"/>
      <c r="H2478" s="2"/>
    </row>
    <row r="2479" spans="1:8" ht="18.75" customHeight="1">
      <c r="A2479" s="47"/>
      <c r="H2479" s="2"/>
    </row>
    <row r="2480" spans="1:8" ht="18.75" customHeight="1">
      <c r="A2480" s="47"/>
      <c r="H2480" s="2"/>
    </row>
    <row r="2481" spans="1:8" ht="18.75" customHeight="1">
      <c r="A2481" s="47"/>
      <c r="H2481" s="2"/>
    </row>
    <row r="2482" spans="1:8" ht="18.75" customHeight="1">
      <c r="A2482" s="47"/>
      <c r="H2482" s="2"/>
    </row>
    <row r="2483" spans="1:8" ht="18.75" customHeight="1">
      <c r="A2483" s="47"/>
      <c r="H2483" s="2"/>
    </row>
    <row r="2484" spans="1:8" ht="18.75" customHeight="1">
      <c r="A2484" s="47"/>
      <c r="H2484" s="2"/>
    </row>
    <row r="2485" spans="1:8" ht="18.75" customHeight="1">
      <c r="A2485" s="47"/>
      <c r="H2485" s="2"/>
    </row>
    <row r="2486" spans="1:8" ht="18.75" customHeight="1">
      <c r="A2486" s="47"/>
      <c r="H2486" s="2"/>
    </row>
    <row r="2487" spans="1:8" ht="58.5" customHeight="1">
      <c r="A2487" s="47"/>
      <c r="H2487" s="2"/>
    </row>
    <row r="2488" spans="1:8" ht="18.75" customHeight="1">
      <c r="A2488" s="47"/>
      <c r="H2488" s="2"/>
    </row>
    <row r="2489" spans="1:8" ht="18.75" customHeight="1">
      <c r="A2489" s="47"/>
      <c r="H2489" s="2"/>
    </row>
    <row r="2490" spans="1:8" ht="18.75" customHeight="1">
      <c r="A2490" s="47"/>
      <c r="H2490" s="2"/>
    </row>
    <row r="2491" spans="1:8" ht="18.75" customHeight="1">
      <c r="A2491" s="47"/>
      <c r="H2491" s="2"/>
    </row>
    <row r="2492" spans="1:8" ht="18.75" customHeight="1">
      <c r="A2492" s="47"/>
      <c r="H2492" s="2"/>
    </row>
    <row r="2493" spans="1:8" ht="18.75" customHeight="1">
      <c r="A2493" s="47"/>
      <c r="H2493" s="2"/>
    </row>
    <row r="2494" spans="1:8" ht="18.75" customHeight="1">
      <c r="A2494" s="47"/>
      <c r="H2494" s="2"/>
    </row>
    <row r="2495" spans="1:8" ht="18.75" customHeight="1">
      <c r="A2495" s="47"/>
      <c r="H2495" s="2"/>
    </row>
    <row r="2496" spans="1:8" ht="18.75" customHeight="1">
      <c r="A2496" s="47"/>
      <c r="H2496" s="2"/>
    </row>
    <row r="2497" spans="1:8" ht="18.75" customHeight="1">
      <c r="A2497" s="47"/>
      <c r="H2497" s="2"/>
    </row>
    <row r="2498" spans="1:8" ht="18.75" customHeight="1">
      <c r="A2498" s="47"/>
      <c r="H2498" s="2"/>
    </row>
    <row r="2499" spans="1:8" ht="18.75" customHeight="1">
      <c r="A2499" s="47"/>
      <c r="H2499" s="2"/>
    </row>
    <row r="2500" spans="1:8" ht="58.5" customHeight="1">
      <c r="A2500" s="47"/>
      <c r="H2500" s="2"/>
    </row>
    <row r="2501" spans="1:8" ht="18.75" customHeight="1">
      <c r="A2501" s="47"/>
      <c r="H2501" s="2"/>
    </row>
    <row r="2502" spans="1:8" ht="18.75" customHeight="1">
      <c r="A2502" s="47"/>
      <c r="H2502" s="2"/>
    </row>
    <row r="2503" spans="1:8" ht="18.75" customHeight="1">
      <c r="A2503" s="47"/>
      <c r="H2503" s="2"/>
    </row>
    <row r="2504" spans="1:8" ht="18.75" customHeight="1">
      <c r="A2504" s="47"/>
      <c r="H2504" s="2"/>
    </row>
    <row r="2505" spans="1:8" ht="18.75" customHeight="1">
      <c r="A2505" s="47"/>
      <c r="H2505" s="2"/>
    </row>
    <row r="2506" spans="1:8" ht="18.75" customHeight="1">
      <c r="A2506" s="47"/>
      <c r="H2506" s="2"/>
    </row>
    <row r="2507" spans="1:8" ht="18.75" customHeight="1">
      <c r="A2507" s="47"/>
      <c r="H2507" s="2"/>
    </row>
    <row r="2508" spans="1:8" ht="18.75" customHeight="1">
      <c r="A2508" s="47"/>
      <c r="H2508" s="2"/>
    </row>
    <row r="2509" spans="1:8" ht="18.75" customHeight="1">
      <c r="A2509" s="47"/>
      <c r="H2509" s="2"/>
    </row>
    <row r="2510" spans="1:8" ht="18.75" customHeight="1">
      <c r="A2510" s="47"/>
      <c r="H2510" s="2"/>
    </row>
    <row r="2511" spans="1:8" ht="18.75" customHeight="1">
      <c r="A2511" s="47"/>
      <c r="H2511" s="2"/>
    </row>
    <row r="2512" spans="1:8" ht="18.75" customHeight="1">
      <c r="A2512" s="47"/>
      <c r="H2512" s="2"/>
    </row>
    <row r="2513" spans="1:8" ht="58.5" customHeight="1">
      <c r="A2513" s="47"/>
      <c r="H2513" s="2"/>
    </row>
    <row r="2514" spans="1:8" ht="18.75" customHeight="1">
      <c r="A2514" s="47"/>
      <c r="H2514" s="2"/>
    </row>
    <row r="2515" spans="1:8" ht="18.75" customHeight="1">
      <c r="A2515" s="47"/>
      <c r="H2515" s="2"/>
    </row>
    <row r="2516" spans="1:8" ht="18.75" customHeight="1">
      <c r="A2516" s="47"/>
      <c r="H2516" s="2"/>
    </row>
    <row r="2517" spans="1:8" ht="18.75" customHeight="1">
      <c r="A2517" s="47"/>
      <c r="H2517" s="2"/>
    </row>
    <row r="2518" spans="1:8" ht="18.75" customHeight="1">
      <c r="A2518" s="47"/>
      <c r="H2518" s="2"/>
    </row>
    <row r="2519" spans="1:8" ht="18.75" customHeight="1">
      <c r="A2519" s="47"/>
      <c r="H2519" s="2"/>
    </row>
    <row r="2520" spans="1:8" ht="18.75" customHeight="1">
      <c r="A2520" s="47"/>
      <c r="H2520" s="2"/>
    </row>
    <row r="2521" spans="1:8" ht="18.75" customHeight="1">
      <c r="A2521" s="47"/>
      <c r="H2521" s="2"/>
    </row>
    <row r="2522" spans="1:8" ht="18.75" customHeight="1">
      <c r="A2522" s="47"/>
      <c r="H2522" s="2"/>
    </row>
    <row r="2523" spans="1:8" ht="18.75" customHeight="1">
      <c r="A2523" s="47"/>
      <c r="H2523" s="2"/>
    </row>
    <row r="2524" spans="1:8" ht="18.75" customHeight="1">
      <c r="A2524" s="47"/>
      <c r="H2524" s="2"/>
    </row>
    <row r="2525" spans="1:8" ht="18.75" customHeight="1">
      <c r="A2525" s="47"/>
      <c r="H2525" s="2"/>
    </row>
    <row r="2526" spans="1:8" ht="58.5" customHeight="1">
      <c r="A2526" s="47"/>
      <c r="H2526" s="2"/>
    </row>
    <row r="2527" spans="1:8" ht="18.75" customHeight="1">
      <c r="A2527" s="47"/>
      <c r="H2527" s="2"/>
    </row>
    <row r="2528" spans="1:8" ht="18.75" customHeight="1">
      <c r="A2528" s="47"/>
      <c r="H2528" s="2"/>
    </row>
    <row r="2529" spans="1:8" ht="18.75" customHeight="1">
      <c r="A2529" s="47"/>
      <c r="H2529" s="2"/>
    </row>
    <row r="2530" spans="1:8" ht="18.75" customHeight="1">
      <c r="A2530" s="47"/>
      <c r="H2530" s="2"/>
    </row>
    <row r="2531" spans="1:8" ht="18.75" customHeight="1">
      <c r="A2531" s="47"/>
      <c r="H2531" s="2"/>
    </row>
    <row r="2532" spans="1:8" ht="18.75" customHeight="1">
      <c r="A2532" s="47"/>
      <c r="H2532" s="2"/>
    </row>
    <row r="2533" spans="1:8" ht="18.75" customHeight="1">
      <c r="A2533" s="47"/>
      <c r="H2533" s="2"/>
    </row>
    <row r="2534" spans="1:8" ht="18.75" customHeight="1">
      <c r="A2534" s="47"/>
      <c r="H2534" s="2"/>
    </row>
    <row r="2535" spans="1:8" ht="18.75" customHeight="1">
      <c r="A2535" s="47"/>
      <c r="H2535" s="2"/>
    </row>
    <row r="2536" spans="1:8" ht="18.75" customHeight="1">
      <c r="A2536" s="47"/>
      <c r="H2536" s="2"/>
    </row>
    <row r="2537" spans="1:8" ht="18.75" customHeight="1">
      <c r="A2537" s="47"/>
      <c r="H2537" s="2"/>
    </row>
    <row r="2538" spans="1:8" ht="18.75" customHeight="1">
      <c r="A2538" s="47"/>
      <c r="H2538" s="2"/>
    </row>
    <row r="2539" spans="1:8" ht="58.5" customHeight="1">
      <c r="A2539" s="47"/>
      <c r="H2539" s="2"/>
    </row>
    <row r="2540" spans="1:8" ht="18.75" customHeight="1">
      <c r="A2540" s="47"/>
      <c r="H2540" s="2"/>
    </row>
    <row r="2541" spans="1:8" ht="18.75" customHeight="1">
      <c r="A2541" s="47"/>
      <c r="H2541" s="2"/>
    </row>
    <row r="2542" spans="1:8" ht="18.75" customHeight="1">
      <c r="A2542" s="47"/>
      <c r="H2542" s="2"/>
    </row>
    <row r="2543" spans="1:8" ht="18.75" customHeight="1">
      <c r="A2543" s="47"/>
      <c r="H2543" s="2"/>
    </row>
    <row r="2544" spans="1:8" ht="18.75" customHeight="1">
      <c r="A2544" s="47"/>
      <c r="H2544" s="2"/>
    </row>
    <row r="2545" spans="1:8" ht="18.75" customHeight="1">
      <c r="A2545" s="47"/>
      <c r="H2545" s="2"/>
    </row>
    <row r="2546" spans="1:8" ht="18.75" customHeight="1">
      <c r="A2546" s="47"/>
      <c r="H2546" s="2"/>
    </row>
    <row r="2547" spans="1:8" ht="18.75" customHeight="1">
      <c r="A2547" s="47"/>
      <c r="H2547" s="2"/>
    </row>
    <row r="2548" spans="1:8" ht="18.75" customHeight="1">
      <c r="A2548" s="47"/>
      <c r="H2548" s="2"/>
    </row>
    <row r="2549" spans="1:8" ht="18.75" customHeight="1">
      <c r="A2549" s="47"/>
      <c r="H2549" s="2"/>
    </row>
    <row r="2550" spans="1:8" ht="18.75" customHeight="1">
      <c r="A2550" s="47"/>
      <c r="H2550" s="2"/>
    </row>
    <row r="2551" spans="1:8" ht="18.75" customHeight="1">
      <c r="A2551" s="47"/>
      <c r="H2551" s="2"/>
    </row>
    <row r="2552" spans="1:8" ht="58.5" customHeight="1">
      <c r="A2552" s="47"/>
      <c r="H2552" s="2"/>
    </row>
    <row r="2553" spans="1:8" ht="18.75" customHeight="1">
      <c r="A2553" s="47"/>
      <c r="H2553" s="2"/>
    </row>
    <row r="2554" spans="1:8" ht="18.75" customHeight="1">
      <c r="A2554" s="47"/>
      <c r="H2554" s="2"/>
    </row>
    <row r="2555" spans="1:8" ht="18.75" customHeight="1">
      <c r="A2555" s="47"/>
      <c r="H2555" s="2"/>
    </row>
    <row r="2556" spans="1:8" ht="18.75" customHeight="1">
      <c r="A2556" s="47"/>
      <c r="H2556" s="2"/>
    </row>
    <row r="2557" spans="1:8" ht="18.75" customHeight="1">
      <c r="A2557" s="47"/>
      <c r="H2557" s="2"/>
    </row>
    <row r="2558" spans="1:8" ht="18.75" customHeight="1">
      <c r="A2558" s="47"/>
      <c r="H2558" s="2"/>
    </row>
    <row r="2559" spans="1:8" ht="18.75" customHeight="1">
      <c r="A2559" s="47"/>
      <c r="H2559" s="2"/>
    </row>
    <row r="2560" spans="1:8" ht="18.75" customHeight="1">
      <c r="A2560" s="47"/>
      <c r="H2560" s="2"/>
    </row>
    <row r="2561" spans="1:8" ht="18.75" customHeight="1">
      <c r="A2561" s="47"/>
      <c r="H2561" s="2"/>
    </row>
    <row r="2562" spans="1:8" ht="18.75" customHeight="1">
      <c r="A2562" s="47"/>
      <c r="H2562" s="2"/>
    </row>
    <row r="2563" spans="1:8" ht="18.75" customHeight="1">
      <c r="A2563" s="47"/>
      <c r="H2563" s="2"/>
    </row>
    <row r="2564" spans="1:8" ht="18.75" customHeight="1">
      <c r="A2564" s="47"/>
      <c r="H2564" s="2"/>
    </row>
    <row r="2565" spans="1:8" ht="58.5" customHeight="1">
      <c r="A2565" s="47"/>
      <c r="H2565" s="2"/>
    </row>
    <row r="2566" spans="1:8" ht="18.75" customHeight="1">
      <c r="A2566" s="47"/>
      <c r="H2566" s="2"/>
    </row>
    <row r="2567" spans="1:8" ht="18.75" customHeight="1">
      <c r="A2567" s="47"/>
      <c r="H2567" s="2"/>
    </row>
    <row r="2568" spans="1:8" ht="18.75" customHeight="1">
      <c r="A2568" s="47"/>
      <c r="H2568" s="2"/>
    </row>
    <row r="2569" spans="1:8" ht="18.75" customHeight="1">
      <c r="A2569" s="47"/>
      <c r="H2569" s="2"/>
    </row>
    <row r="2570" spans="1:8" ht="18.75" customHeight="1">
      <c r="A2570" s="47"/>
      <c r="H2570" s="2"/>
    </row>
    <row r="2571" spans="1:8" ht="18.75" customHeight="1">
      <c r="A2571" s="47"/>
      <c r="H2571" s="2"/>
    </row>
    <row r="2572" spans="1:8" ht="18.75" customHeight="1">
      <c r="A2572" s="47"/>
      <c r="H2572" s="2"/>
    </row>
    <row r="2573" spans="1:8" ht="18.75" customHeight="1">
      <c r="A2573" s="47"/>
      <c r="H2573" s="2"/>
    </row>
    <row r="2574" spans="1:8" ht="18.75" customHeight="1">
      <c r="A2574" s="47"/>
      <c r="H2574" s="2"/>
    </row>
    <row r="2575" spans="1:8" ht="18.75" customHeight="1">
      <c r="A2575" s="47"/>
      <c r="H2575" s="2"/>
    </row>
    <row r="2576" spans="1:8" ht="18.75" customHeight="1">
      <c r="A2576" s="47"/>
      <c r="H2576" s="2"/>
    </row>
    <row r="2577" spans="1:8" ht="18.75" customHeight="1">
      <c r="A2577" s="47"/>
      <c r="H2577" s="2"/>
    </row>
    <row r="2578" spans="1:8" ht="58.5" customHeight="1">
      <c r="A2578" s="47"/>
      <c r="H2578" s="2"/>
    </row>
    <row r="2579" spans="1:8" ht="18.75" customHeight="1">
      <c r="A2579" s="47"/>
      <c r="H2579" s="2"/>
    </row>
    <row r="2580" spans="1:8" ht="18.75" customHeight="1">
      <c r="A2580" s="47"/>
      <c r="H2580" s="2"/>
    </row>
    <row r="2581" spans="1:8" ht="18.75" customHeight="1">
      <c r="A2581" s="47"/>
      <c r="H2581" s="2"/>
    </row>
    <row r="2582" spans="1:8" ht="18.75" customHeight="1">
      <c r="A2582" s="47"/>
      <c r="H2582" s="2"/>
    </row>
    <row r="2583" spans="1:8" ht="18.75" customHeight="1">
      <c r="A2583" s="47"/>
      <c r="H2583" s="2"/>
    </row>
    <row r="2584" spans="1:8" ht="18.75" customHeight="1">
      <c r="A2584" s="47"/>
      <c r="H2584" s="2"/>
    </row>
    <row r="2585" spans="1:8" ht="18.75" customHeight="1">
      <c r="A2585" s="47"/>
      <c r="H2585" s="2"/>
    </row>
    <row r="2586" spans="1:8" ht="18.75" customHeight="1">
      <c r="A2586" s="47"/>
      <c r="H2586" s="2"/>
    </row>
    <row r="2587" spans="1:8" ht="18.75" customHeight="1">
      <c r="A2587" s="47"/>
      <c r="H2587" s="2"/>
    </row>
    <row r="2588" spans="1:8" ht="18.75" customHeight="1">
      <c r="A2588" s="47"/>
      <c r="H2588" s="2"/>
    </row>
    <row r="2589" spans="1:8" ht="18.75" customHeight="1">
      <c r="A2589" s="47"/>
      <c r="H2589" s="2"/>
    </row>
    <row r="2590" spans="1:8" ht="18.75" customHeight="1">
      <c r="A2590" s="47"/>
      <c r="H2590" s="2"/>
    </row>
    <row r="2591" spans="1:8" ht="58.5" customHeight="1">
      <c r="A2591" s="47"/>
      <c r="H2591" s="2"/>
    </row>
    <row r="2592" spans="1:8" ht="18.75" customHeight="1">
      <c r="A2592" s="47"/>
      <c r="H2592" s="2"/>
    </row>
    <row r="2593" spans="1:8" ht="18.75" customHeight="1">
      <c r="A2593" s="47"/>
      <c r="H2593" s="2"/>
    </row>
    <row r="2594" spans="1:8" ht="18.75" customHeight="1">
      <c r="A2594" s="47"/>
      <c r="H2594" s="2"/>
    </row>
    <row r="2595" spans="1:8" ht="18.75" customHeight="1">
      <c r="A2595" s="47"/>
      <c r="H2595" s="2"/>
    </row>
    <row r="2596" spans="1:8" ht="18.75" customHeight="1">
      <c r="A2596" s="47"/>
      <c r="H2596" s="2"/>
    </row>
    <row r="2597" spans="1:8" ht="18.75" customHeight="1">
      <c r="A2597" s="47"/>
      <c r="H2597" s="2"/>
    </row>
    <row r="2598" spans="1:8" ht="18.75" customHeight="1">
      <c r="A2598" s="47"/>
      <c r="H2598" s="2"/>
    </row>
    <row r="2599" spans="1:8" ht="18.75" customHeight="1">
      <c r="A2599" s="47"/>
      <c r="H2599" s="2"/>
    </row>
    <row r="2600" spans="1:8" ht="18.75" customHeight="1">
      <c r="A2600" s="47"/>
      <c r="H2600" s="2"/>
    </row>
    <row r="2601" spans="1:8" ht="18.75" customHeight="1">
      <c r="A2601" s="47"/>
      <c r="H2601" s="2"/>
    </row>
    <row r="2602" spans="1:8" ht="18.75" customHeight="1">
      <c r="A2602" s="47"/>
      <c r="H2602" s="2"/>
    </row>
    <row r="2603" spans="1:8" ht="18.75" customHeight="1">
      <c r="A2603" s="47"/>
      <c r="H2603" s="2"/>
    </row>
    <row r="2604" spans="1:8" ht="58.5" customHeight="1">
      <c r="A2604" s="47"/>
      <c r="H2604" s="2"/>
    </row>
    <row r="2605" spans="1:8" ht="18.75" customHeight="1">
      <c r="A2605" s="47"/>
      <c r="H2605" s="2"/>
    </row>
    <row r="2606" spans="1:8" ht="18.75" customHeight="1">
      <c r="A2606" s="47"/>
      <c r="H2606" s="2"/>
    </row>
    <row r="2607" spans="1:8" ht="18.75" customHeight="1">
      <c r="A2607" s="47"/>
      <c r="H2607" s="2"/>
    </row>
    <row r="2608" spans="1:8" ht="18.75" customHeight="1">
      <c r="A2608" s="47"/>
      <c r="H2608" s="2"/>
    </row>
    <row r="2609" spans="1:8" ht="18.75" customHeight="1">
      <c r="A2609" s="47"/>
      <c r="H2609" s="2"/>
    </row>
    <row r="2610" spans="1:8" ht="18.75" customHeight="1">
      <c r="A2610" s="47"/>
      <c r="H2610" s="2"/>
    </row>
    <row r="2611" spans="1:8" ht="18.75" customHeight="1">
      <c r="A2611" s="47"/>
      <c r="H2611" s="2"/>
    </row>
    <row r="2612" spans="1:8" ht="18.75" customHeight="1">
      <c r="A2612" s="47"/>
      <c r="H2612" s="2"/>
    </row>
    <row r="2613" spans="1:8" ht="18.75" customHeight="1">
      <c r="A2613" s="47"/>
      <c r="H2613" s="2"/>
    </row>
    <row r="2614" spans="1:8" ht="18.75" customHeight="1">
      <c r="A2614" s="47"/>
      <c r="H2614" s="2"/>
    </row>
    <row r="2615" spans="1:8" ht="18.75" customHeight="1">
      <c r="A2615" s="47"/>
      <c r="H2615" s="2"/>
    </row>
    <row r="2616" spans="1:8" ht="18.75" customHeight="1">
      <c r="A2616" s="47"/>
      <c r="H2616" s="2"/>
    </row>
    <row r="2617" spans="1:8" ht="58.5" customHeight="1">
      <c r="A2617" s="47"/>
      <c r="H2617" s="2"/>
    </row>
    <row r="2618" spans="1:8" ht="18.75" customHeight="1">
      <c r="A2618" s="47"/>
      <c r="H2618" s="2"/>
    </row>
    <row r="2619" spans="1:8" ht="18.75" customHeight="1">
      <c r="A2619" s="47"/>
      <c r="H2619" s="2"/>
    </row>
    <row r="2620" spans="1:8" ht="18.75" customHeight="1">
      <c r="A2620" s="47"/>
      <c r="H2620" s="2"/>
    </row>
    <row r="2621" spans="1:8" ht="18.75" customHeight="1">
      <c r="A2621" s="47"/>
      <c r="H2621" s="2"/>
    </row>
    <row r="2622" spans="1:8" ht="18.75" customHeight="1">
      <c r="A2622" s="47"/>
      <c r="H2622" s="2"/>
    </row>
    <row r="2623" spans="1:8" ht="18.75" customHeight="1">
      <c r="A2623" s="47"/>
      <c r="H2623" s="2"/>
    </row>
    <row r="2624" spans="1:8" ht="18.75" customHeight="1">
      <c r="A2624" s="47"/>
      <c r="H2624" s="2"/>
    </row>
    <row r="2625" spans="1:8" ht="18.75" customHeight="1">
      <c r="A2625" s="47"/>
      <c r="H2625" s="2"/>
    </row>
    <row r="2626" spans="1:8" ht="18.75" customHeight="1">
      <c r="A2626" s="47"/>
      <c r="H2626" s="2"/>
    </row>
    <row r="2627" spans="1:8" ht="18.75" customHeight="1">
      <c r="A2627" s="47"/>
      <c r="H2627" s="2"/>
    </row>
    <row r="2628" spans="1:8" ht="18.75" customHeight="1">
      <c r="A2628" s="47"/>
      <c r="H2628" s="2"/>
    </row>
    <row r="2629" spans="1:8" ht="18.75" customHeight="1">
      <c r="A2629" s="47"/>
      <c r="H2629" s="2"/>
    </row>
    <row r="2630" spans="1:8" ht="58.5" customHeight="1">
      <c r="A2630" s="47"/>
      <c r="H2630" s="2"/>
    </row>
    <row r="2631" spans="1:8" ht="18.75" customHeight="1">
      <c r="A2631" s="47"/>
      <c r="H2631" s="2"/>
    </row>
    <row r="2632" spans="1:8" ht="18.75" customHeight="1">
      <c r="A2632" s="47"/>
      <c r="H2632" s="2"/>
    </row>
    <row r="2633" spans="1:8" ht="18.75" customHeight="1">
      <c r="A2633" s="47"/>
      <c r="H2633" s="2"/>
    </row>
    <row r="2634" spans="1:8" ht="18.75" customHeight="1">
      <c r="A2634" s="47"/>
      <c r="H2634" s="2"/>
    </row>
    <row r="2635" spans="1:8" ht="18.75" customHeight="1">
      <c r="A2635" s="47"/>
      <c r="H2635" s="2"/>
    </row>
    <row r="2636" spans="1:8" ht="18.75" customHeight="1">
      <c r="A2636" s="47"/>
      <c r="H2636" s="2"/>
    </row>
    <row r="2637" spans="1:8" ht="18.75" customHeight="1">
      <c r="A2637" s="47"/>
      <c r="H2637" s="2"/>
    </row>
    <row r="2638" spans="1:8" ht="18.75" customHeight="1">
      <c r="A2638" s="47"/>
      <c r="H2638" s="2"/>
    </row>
    <row r="2639" spans="1:8" ht="18.75" customHeight="1">
      <c r="A2639" s="47"/>
      <c r="H2639" s="2"/>
    </row>
    <row r="2640" spans="1:8" ht="18.75" customHeight="1">
      <c r="A2640" s="47"/>
      <c r="H2640" s="2"/>
    </row>
    <row r="2641" spans="1:8" ht="18.75" customHeight="1">
      <c r="A2641" s="47"/>
      <c r="H2641" s="2"/>
    </row>
    <row r="2642" spans="1:8" ht="18.75" customHeight="1">
      <c r="A2642" s="47"/>
      <c r="H2642" s="2"/>
    </row>
    <row r="2643" spans="1:8" ht="58.5" customHeight="1">
      <c r="A2643" s="47"/>
      <c r="H2643" s="2"/>
    </row>
    <row r="2644" spans="1:8" ht="18.75" customHeight="1">
      <c r="A2644" s="47"/>
      <c r="H2644" s="2"/>
    </row>
    <row r="2645" spans="1:8" ht="18.75" customHeight="1">
      <c r="A2645" s="47"/>
      <c r="H2645" s="2"/>
    </row>
    <row r="2646" spans="1:8" ht="18.75" customHeight="1">
      <c r="A2646" s="47"/>
      <c r="H2646" s="2"/>
    </row>
    <row r="2647" spans="1:8" ht="18.75" customHeight="1">
      <c r="A2647" s="47"/>
      <c r="H2647" s="2"/>
    </row>
    <row r="2648" spans="1:8" ht="18.75" customHeight="1">
      <c r="A2648" s="47"/>
      <c r="H2648" s="2"/>
    </row>
    <row r="2649" spans="1:8" ht="18.75" customHeight="1">
      <c r="A2649" s="47"/>
      <c r="H2649" s="2"/>
    </row>
    <row r="2650" spans="1:8" ht="18.75" customHeight="1">
      <c r="A2650" s="47"/>
      <c r="H2650" s="2"/>
    </row>
    <row r="2651" spans="1:8" ht="18.75" customHeight="1">
      <c r="A2651" s="47"/>
      <c r="H2651" s="2"/>
    </row>
    <row r="2652" spans="1:8" ht="18.75" customHeight="1">
      <c r="A2652" s="47"/>
      <c r="H2652" s="2"/>
    </row>
    <row r="2653" spans="1:8" ht="18.75" customHeight="1">
      <c r="A2653" s="47"/>
      <c r="H2653" s="2"/>
    </row>
    <row r="2654" spans="1:8" ht="18.75" customHeight="1">
      <c r="A2654" s="47"/>
      <c r="H2654" s="2"/>
    </row>
    <row r="2655" spans="1:8" ht="18.75" customHeight="1">
      <c r="A2655" s="47"/>
      <c r="H2655" s="2"/>
    </row>
    <row r="2656" spans="1:8" ht="58.5" customHeight="1">
      <c r="A2656" s="47"/>
      <c r="H2656" s="2"/>
    </row>
    <row r="2657" spans="1:8" ht="18.75" customHeight="1">
      <c r="A2657" s="47"/>
      <c r="H2657" s="2"/>
    </row>
    <row r="2658" spans="1:8" ht="18.75" customHeight="1">
      <c r="A2658" s="47"/>
      <c r="H2658" s="2"/>
    </row>
    <row r="2659" spans="1:8" ht="18.75" customHeight="1">
      <c r="A2659" s="47"/>
      <c r="H2659" s="2"/>
    </row>
    <row r="2660" spans="1:8" ht="18.75" customHeight="1">
      <c r="A2660" s="47"/>
      <c r="H2660" s="2"/>
    </row>
    <row r="2661" spans="1:8" ht="18.75" customHeight="1">
      <c r="A2661" s="47"/>
      <c r="H2661" s="2"/>
    </row>
    <row r="2662" spans="1:8" ht="18.75" customHeight="1">
      <c r="A2662" s="47"/>
      <c r="H2662" s="2"/>
    </row>
    <row r="2663" spans="1:8" ht="18.75" customHeight="1">
      <c r="A2663" s="47"/>
      <c r="H2663" s="2"/>
    </row>
    <row r="2664" spans="1:8" ht="18.75" customHeight="1">
      <c r="A2664" s="47"/>
      <c r="H2664" s="2"/>
    </row>
    <row r="2665" spans="1:8" ht="18.75" customHeight="1">
      <c r="A2665" s="47"/>
      <c r="H2665" s="2"/>
    </row>
    <row r="2666" spans="1:8" ht="18.75" customHeight="1">
      <c r="A2666" s="47"/>
      <c r="H2666" s="2"/>
    </row>
    <row r="2667" spans="1:8" ht="18.75" customHeight="1">
      <c r="A2667" s="47"/>
      <c r="H2667" s="2"/>
    </row>
    <row r="2668" spans="1:8" ht="18.75" customHeight="1">
      <c r="A2668" s="47"/>
      <c r="H2668" s="2"/>
    </row>
    <row r="2669" spans="1:8" ht="58.5" customHeight="1">
      <c r="A2669" s="47"/>
      <c r="H2669" s="2"/>
    </row>
    <row r="2670" spans="1:8" ht="18.75" customHeight="1">
      <c r="A2670" s="47"/>
      <c r="H2670" s="2"/>
    </row>
    <row r="2671" spans="1:8" ht="18.75" customHeight="1">
      <c r="A2671" s="47"/>
      <c r="H2671" s="2"/>
    </row>
    <row r="2672" spans="1:8" ht="18.75" customHeight="1">
      <c r="A2672" s="47"/>
      <c r="H2672" s="2"/>
    </row>
    <row r="2673" spans="1:8" ht="18.75" customHeight="1">
      <c r="A2673" s="47"/>
      <c r="H2673" s="2"/>
    </row>
    <row r="2674" spans="1:8" ht="18.75" customHeight="1">
      <c r="A2674" s="47"/>
      <c r="H2674" s="2"/>
    </row>
    <row r="2675" spans="1:8" ht="18.75" customHeight="1">
      <c r="A2675" s="47"/>
      <c r="H2675" s="2"/>
    </row>
    <row r="2676" spans="1:8" ht="18.75" customHeight="1">
      <c r="A2676" s="47"/>
      <c r="H2676" s="2"/>
    </row>
    <row r="2677" spans="1:8" ht="18.75" customHeight="1">
      <c r="A2677" s="47"/>
      <c r="H2677" s="2"/>
    </row>
    <row r="2678" spans="1:8" ht="18.75" customHeight="1">
      <c r="A2678" s="47"/>
      <c r="H2678" s="2"/>
    </row>
    <row r="2679" spans="1:8" ht="18.75" customHeight="1">
      <c r="A2679" s="47"/>
      <c r="H2679" s="2"/>
    </row>
    <row r="2680" spans="1:8" ht="18.75" customHeight="1">
      <c r="A2680" s="47"/>
      <c r="H2680" s="2"/>
    </row>
    <row r="2681" spans="1:8" ht="18.75" customHeight="1">
      <c r="A2681" s="47"/>
      <c r="H2681" s="2"/>
    </row>
    <row r="2682" spans="1:8" ht="58.5" customHeight="1">
      <c r="A2682" s="47"/>
      <c r="H2682" s="2"/>
    </row>
    <row r="2683" spans="1:8" ht="18.75" customHeight="1">
      <c r="A2683" s="47"/>
      <c r="H2683" s="2"/>
    </row>
    <row r="2684" spans="1:8" ht="18.75" customHeight="1">
      <c r="A2684" s="47"/>
      <c r="H2684" s="2"/>
    </row>
    <row r="2685" spans="1:8" ht="18.75" customHeight="1">
      <c r="A2685" s="47"/>
      <c r="H2685" s="2"/>
    </row>
    <row r="2686" spans="1:8" ht="18.75" customHeight="1">
      <c r="A2686" s="47"/>
      <c r="H2686" s="2"/>
    </row>
    <row r="2687" spans="1:8" ht="18.75" customHeight="1">
      <c r="A2687" s="47"/>
      <c r="H2687" s="2"/>
    </row>
    <row r="2688" spans="1:8" ht="18.75" customHeight="1">
      <c r="A2688" s="47"/>
      <c r="H2688" s="2"/>
    </row>
    <row r="2689" spans="1:8" ht="18.75" customHeight="1">
      <c r="A2689" s="47"/>
      <c r="H2689" s="2"/>
    </row>
    <row r="2690" spans="1:8" ht="18.75" customHeight="1">
      <c r="A2690" s="47"/>
      <c r="H2690" s="2"/>
    </row>
    <row r="2691" spans="1:8" ht="18.75" customHeight="1">
      <c r="A2691" s="47"/>
      <c r="H2691" s="2"/>
    </row>
    <row r="2692" spans="1:8" ht="18.75" customHeight="1">
      <c r="A2692" s="47"/>
      <c r="H2692" s="2"/>
    </row>
    <row r="2693" spans="1:8" ht="18.75" customHeight="1">
      <c r="A2693" s="47"/>
      <c r="H2693" s="2"/>
    </row>
    <row r="2694" spans="1:8" ht="18.75" customHeight="1">
      <c r="A2694" s="47"/>
      <c r="H2694" s="2"/>
    </row>
    <row r="2695" spans="1:8" ht="58.5" customHeight="1">
      <c r="A2695" s="47"/>
      <c r="H2695" s="2"/>
    </row>
    <row r="2696" spans="1:8" ht="18.75" customHeight="1">
      <c r="A2696" s="47"/>
      <c r="H2696" s="2"/>
    </row>
    <row r="2697" spans="1:8" ht="18.75" customHeight="1">
      <c r="A2697" s="47"/>
      <c r="H2697" s="2"/>
    </row>
    <row r="2698" spans="1:8" ht="18.75" customHeight="1">
      <c r="A2698" s="47"/>
      <c r="H2698" s="2"/>
    </row>
    <row r="2699" spans="1:8" ht="18.75" customHeight="1">
      <c r="A2699" s="47"/>
      <c r="H2699" s="2"/>
    </row>
    <row r="2700" spans="1:8" ht="18.75" customHeight="1">
      <c r="A2700" s="47"/>
      <c r="H2700" s="2"/>
    </row>
    <row r="2701" spans="1:8" ht="18.75" customHeight="1">
      <c r="A2701" s="47"/>
      <c r="H2701" s="2"/>
    </row>
    <row r="2702" spans="1:8" ht="18.75" customHeight="1">
      <c r="A2702" s="47"/>
      <c r="H2702" s="2"/>
    </row>
    <row r="2703" spans="1:8" ht="18.75" customHeight="1">
      <c r="A2703" s="47"/>
      <c r="H2703" s="2"/>
    </row>
    <row r="2704" spans="1:8" ht="18.75" customHeight="1">
      <c r="A2704" s="47"/>
      <c r="H2704" s="2"/>
    </row>
    <row r="2705" spans="1:8" ht="18.75" customHeight="1">
      <c r="A2705" s="47"/>
      <c r="H2705" s="2"/>
    </row>
    <row r="2706" spans="1:8" ht="18.75" customHeight="1">
      <c r="A2706" s="47"/>
      <c r="H2706" s="2"/>
    </row>
    <row r="2707" spans="1:8" ht="18.75" customHeight="1">
      <c r="A2707" s="47"/>
      <c r="H2707" s="2"/>
    </row>
    <row r="2708" spans="1:8" ht="58.5" customHeight="1">
      <c r="A2708" s="47"/>
      <c r="H2708" s="2"/>
    </row>
    <row r="2709" spans="1:8" ht="18.75" customHeight="1">
      <c r="A2709" s="47"/>
      <c r="H2709" s="2"/>
    </row>
    <row r="2710" spans="1:8" ht="18.75" customHeight="1">
      <c r="A2710" s="47"/>
      <c r="H2710" s="2"/>
    </row>
    <row r="2711" spans="1:8" ht="18.75" customHeight="1">
      <c r="A2711" s="47"/>
      <c r="H2711" s="2"/>
    </row>
    <row r="2712" spans="1:8" ht="18.75" customHeight="1">
      <c r="A2712" s="47"/>
      <c r="H2712" s="2"/>
    </row>
    <row r="2713" spans="1:8" ht="18.75" customHeight="1">
      <c r="A2713" s="47"/>
      <c r="H2713" s="2"/>
    </row>
    <row r="2714" spans="1:8" ht="18.75" customHeight="1">
      <c r="A2714" s="47"/>
      <c r="H2714" s="2"/>
    </row>
    <row r="2715" spans="1:8" ht="18.75" customHeight="1">
      <c r="A2715" s="47"/>
      <c r="H2715" s="2"/>
    </row>
    <row r="2716" spans="1:8" ht="18.75" customHeight="1">
      <c r="A2716" s="47"/>
      <c r="H2716" s="2"/>
    </row>
    <row r="2717" spans="1:8" ht="18.75" customHeight="1">
      <c r="A2717" s="47"/>
      <c r="H2717" s="2"/>
    </row>
    <row r="2718" spans="1:8" ht="18.75" customHeight="1">
      <c r="A2718" s="47"/>
      <c r="H2718" s="2"/>
    </row>
    <row r="2719" spans="1:8" ht="18.75" customHeight="1">
      <c r="A2719" s="47"/>
      <c r="H2719" s="2"/>
    </row>
    <row r="2720" spans="1:8" ht="18.75" customHeight="1">
      <c r="A2720" s="47"/>
      <c r="H2720" s="2"/>
    </row>
    <row r="2721" spans="1:8" ht="58.5" customHeight="1">
      <c r="A2721" s="47"/>
      <c r="H2721" s="2"/>
    </row>
    <row r="2722" spans="1:8" ht="18.75" customHeight="1">
      <c r="A2722" s="47"/>
      <c r="H2722" s="2"/>
    </row>
    <row r="2723" spans="1:8" ht="18.75" customHeight="1">
      <c r="A2723" s="47"/>
      <c r="H2723" s="2"/>
    </row>
    <row r="2724" spans="1:8" ht="18.75" customHeight="1">
      <c r="A2724" s="47"/>
      <c r="H2724" s="2"/>
    </row>
    <row r="2725" spans="1:8" ht="18.75" customHeight="1">
      <c r="A2725" s="47"/>
      <c r="H2725" s="2"/>
    </row>
    <row r="2726" spans="1:8" ht="18.75" customHeight="1">
      <c r="A2726" s="47"/>
      <c r="H2726" s="2"/>
    </row>
    <row r="2727" spans="1:8" ht="18.75" customHeight="1">
      <c r="A2727" s="47"/>
      <c r="H2727" s="2"/>
    </row>
    <row r="2728" spans="1:8" ht="18.75" customHeight="1">
      <c r="A2728" s="47"/>
      <c r="H2728" s="2"/>
    </row>
    <row r="2729" spans="1:8" ht="18.75" customHeight="1">
      <c r="A2729" s="47"/>
      <c r="H2729" s="2"/>
    </row>
    <row r="2730" spans="1:8" ht="18.75" customHeight="1">
      <c r="A2730" s="47"/>
      <c r="H2730" s="2"/>
    </row>
    <row r="2731" spans="1:8" ht="18.75" customHeight="1">
      <c r="A2731" s="47"/>
      <c r="H2731" s="2"/>
    </row>
    <row r="2732" spans="1:8" ht="18.75" customHeight="1">
      <c r="A2732" s="47"/>
      <c r="H2732" s="2"/>
    </row>
    <row r="2733" spans="1:8" ht="18.75" customHeight="1">
      <c r="A2733" s="47"/>
      <c r="H2733" s="2"/>
    </row>
    <row r="2734" spans="1:8" ht="58.5" customHeight="1">
      <c r="A2734" s="47"/>
      <c r="H2734" s="2"/>
    </row>
    <row r="2735" spans="1:8" ht="18.75" customHeight="1">
      <c r="A2735" s="47"/>
      <c r="H2735" s="2"/>
    </row>
    <row r="2736" spans="1:8" ht="18.75" customHeight="1">
      <c r="A2736" s="47"/>
      <c r="H2736" s="2"/>
    </row>
    <row r="2737" spans="1:8" ht="18.75" customHeight="1">
      <c r="A2737" s="47"/>
      <c r="H2737" s="2"/>
    </row>
    <row r="2738" spans="1:8" ht="18.75" customHeight="1">
      <c r="A2738" s="47"/>
      <c r="H2738" s="2"/>
    </row>
    <row r="2739" spans="1:8" ht="18.75" customHeight="1">
      <c r="A2739" s="47"/>
      <c r="H2739" s="2"/>
    </row>
    <row r="2740" spans="1:8" ht="18.75" customHeight="1">
      <c r="A2740" s="47"/>
      <c r="H2740" s="2"/>
    </row>
    <row r="2741" spans="1:8" ht="18.75" customHeight="1">
      <c r="A2741" s="47"/>
      <c r="H2741" s="2"/>
    </row>
    <row r="2742" spans="1:8" ht="18.75" customHeight="1">
      <c r="A2742" s="47"/>
      <c r="H2742" s="2"/>
    </row>
    <row r="2743" spans="1:8" ht="18.75" customHeight="1">
      <c r="A2743" s="47"/>
      <c r="H2743" s="2"/>
    </row>
    <row r="2744" spans="1:8" ht="18.75" customHeight="1">
      <c r="A2744" s="47"/>
      <c r="H2744" s="2"/>
    </row>
    <row r="2745" spans="1:8" ht="18.75" customHeight="1">
      <c r="A2745" s="47"/>
      <c r="H2745" s="2"/>
    </row>
    <row r="2746" spans="1:8" ht="18.75" customHeight="1">
      <c r="A2746" s="47"/>
      <c r="H2746" s="2"/>
    </row>
    <row r="2747" spans="1:8" ht="58.5" customHeight="1">
      <c r="A2747" s="47"/>
      <c r="H2747" s="2"/>
    </row>
    <row r="2748" spans="1:8" ht="18.75" customHeight="1">
      <c r="A2748" s="47"/>
      <c r="H2748" s="2"/>
    </row>
    <row r="2749" spans="1:8" ht="18.75" customHeight="1">
      <c r="A2749" s="47"/>
      <c r="H2749" s="2"/>
    </row>
    <row r="2750" spans="1:8" ht="18.75" customHeight="1">
      <c r="A2750" s="47"/>
      <c r="H2750" s="2"/>
    </row>
    <row r="2751" spans="1:8" ht="18.75" customHeight="1">
      <c r="A2751" s="47"/>
      <c r="H2751" s="2"/>
    </row>
    <row r="2752" spans="1:8" ht="18.75" customHeight="1">
      <c r="A2752" s="47"/>
      <c r="H2752" s="2"/>
    </row>
    <row r="2753" spans="1:8" ht="18.75" customHeight="1">
      <c r="A2753" s="47"/>
      <c r="H2753" s="2"/>
    </row>
    <row r="2754" spans="1:8" ht="18.75" customHeight="1">
      <c r="A2754" s="47"/>
      <c r="H2754" s="2"/>
    </row>
    <row r="2755" spans="1:8" ht="18.75" customHeight="1">
      <c r="A2755" s="47"/>
      <c r="H2755" s="2"/>
    </row>
    <row r="2756" spans="1:8" ht="18.75" customHeight="1">
      <c r="A2756" s="47"/>
      <c r="H2756" s="2"/>
    </row>
    <row r="2757" spans="1:8" ht="18.75" customHeight="1">
      <c r="A2757" s="47"/>
      <c r="H2757" s="2"/>
    </row>
    <row r="2758" spans="1:8" ht="18.75" customHeight="1">
      <c r="A2758" s="47"/>
      <c r="H2758" s="2"/>
    </row>
    <row r="2759" spans="1:8" ht="18.75" customHeight="1">
      <c r="A2759" s="47"/>
      <c r="H2759" s="2"/>
    </row>
    <row r="2760" spans="1:8" ht="58.5" customHeight="1">
      <c r="A2760" s="47"/>
      <c r="H2760" s="2"/>
    </row>
    <row r="2761" spans="1:8" ht="18.75" customHeight="1">
      <c r="A2761" s="47"/>
      <c r="H2761" s="2"/>
    </row>
    <row r="2762" spans="1:8" ht="18.75" customHeight="1">
      <c r="A2762" s="47"/>
      <c r="H2762" s="2"/>
    </row>
    <row r="2763" spans="1:8" ht="18.75" customHeight="1">
      <c r="A2763" s="47"/>
      <c r="H2763" s="2"/>
    </row>
    <row r="2764" spans="1:8" ht="18.75" customHeight="1">
      <c r="A2764" s="47"/>
      <c r="H2764" s="2"/>
    </row>
    <row r="2765" spans="1:8" ht="18.75" customHeight="1">
      <c r="A2765" s="47"/>
      <c r="H2765" s="2"/>
    </row>
    <row r="2766" spans="1:8" ht="18.75" customHeight="1">
      <c r="A2766" s="47"/>
      <c r="H2766" s="2"/>
    </row>
    <row r="2767" spans="1:8" ht="18.75" customHeight="1">
      <c r="A2767" s="47"/>
      <c r="H2767" s="2"/>
    </row>
    <row r="2768" spans="1:8" ht="18.75" customHeight="1">
      <c r="A2768" s="47"/>
      <c r="H2768" s="2"/>
    </row>
    <row r="2769" spans="1:8" ht="18.75" customHeight="1">
      <c r="A2769" s="47"/>
      <c r="H2769" s="2"/>
    </row>
    <row r="2770" spans="1:8" ht="18.75" customHeight="1">
      <c r="A2770" s="47"/>
      <c r="H2770" s="2"/>
    </row>
    <row r="2771" spans="1:8" ht="18.75" customHeight="1">
      <c r="A2771" s="47"/>
      <c r="H2771" s="2"/>
    </row>
    <row r="2772" spans="1:8" ht="18.75" customHeight="1">
      <c r="A2772" s="47"/>
      <c r="H2772" s="2"/>
    </row>
    <row r="2773" spans="1:8" ht="58.5" customHeight="1">
      <c r="A2773" s="47"/>
      <c r="H2773" s="2"/>
    </row>
    <row r="2774" spans="1:8" ht="18.75" customHeight="1">
      <c r="A2774" s="47"/>
      <c r="H2774" s="2"/>
    </row>
    <row r="2775" spans="1:8" ht="18.75" customHeight="1">
      <c r="A2775" s="47"/>
      <c r="H2775" s="2"/>
    </row>
    <row r="2776" spans="1:8" ht="18.75" customHeight="1">
      <c r="A2776" s="47"/>
      <c r="H2776" s="2"/>
    </row>
    <row r="2777" spans="1:8" ht="18.75" customHeight="1">
      <c r="A2777" s="47"/>
      <c r="H2777" s="2"/>
    </row>
    <row r="2778" spans="1:8" ht="18.75" customHeight="1">
      <c r="A2778" s="47"/>
      <c r="H2778" s="2"/>
    </row>
    <row r="2779" spans="1:8" ht="18.75" customHeight="1">
      <c r="A2779" s="47"/>
      <c r="H2779" s="2"/>
    </row>
    <row r="2780" spans="1:8" ht="18.75" customHeight="1">
      <c r="A2780" s="47"/>
      <c r="H2780" s="2"/>
    </row>
    <row r="2781" spans="1:8" ht="18.75" customHeight="1">
      <c r="A2781" s="47"/>
      <c r="H2781" s="2"/>
    </row>
    <row r="2782" spans="1:8" ht="18.75" customHeight="1">
      <c r="A2782" s="47"/>
      <c r="H2782" s="2"/>
    </row>
    <row r="2783" spans="1:8" ht="18.75" customHeight="1">
      <c r="A2783" s="47"/>
      <c r="H2783" s="2"/>
    </row>
    <row r="2784" spans="1:8" ht="18.75" customHeight="1">
      <c r="A2784" s="47"/>
      <c r="H2784" s="2"/>
    </row>
    <row r="2785" spans="1:8" ht="18.75" customHeight="1">
      <c r="A2785" s="47"/>
      <c r="H2785" s="2"/>
    </row>
    <row r="2786" spans="1:8" ht="58.5" customHeight="1">
      <c r="A2786" s="47"/>
      <c r="H2786" s="2"/>
    </row>
    <row r="2787" spans="1:8" ht="18.75" customHeight="1">
      <c r="A2787" s="47"/>
      <c r="H2787" s="2"/>
    </row>
    <row r="2788" spans="1:8" ht="18.75" customHeight="1">
      <c r="A2788" s="47"/>
      <c r="H2788" s="2"/>
    </row>
    <row r="2789" spans="1:8" ht="18.75" customHeight="1">
      <c r="A2789" s="47"/>
      <c r="H2789" s="2"/>
    </row>
    <row r="2790" spans="1:8" ht="18.75" customHeight="1">
      <c r="A2790" s="47"/>
      <c r="H2790" s="2"/>
    </row>
    <row r="2791" spans="1:8" ht="18.75" customHeight="1">
      <c r="A2791" s="47"/>
      <c r="H2791" s="2"/>
    </row>
    <row r="2792" spans="1:8" ht="18.75" customHeight="1">
      <c r="A2792" s="47"/>
      <c r="H2792" s="2"/>
    </row>
    <row r="2793" spans="1:8" ht="18.75" customHeight="1">
      <c r="A2793" s="47"/>
      <c r="H2793" s="2"/>
    </row>
    <row r="2794" spans="1:8" ht="18.75" customHeight="1">
      <c r="A2794" s="47"/>
      <c r="H2794" s="2"/>
    </row>
    <row r="2795" spans="1:8" ht="18.75" customHeight="1">
      <c r="A2795" s="47"/>
      <c r="H2795" s="2"/>
    </row>
    <row r="2796" spans="1:8" ht="18.75" customHeight="1">
      <c r="A2796" s="47"/>
      <c r="H2796" s="2"/>
    </row>
    <row r="2797" spans="1:8" ht="18.75" customHeight="1">
      <c r="A2797" s="47"/>
      <c r="H2797" s="2"/>
    </row>
    <row r="2798" spans="1:8" ht="18.75" customHeight="1">
      <c r="A2798" s="47"/>
      <c r="H2798" s="2"/>
    </row>
    <row r="2799" spans="1:8" ht="58.5" customHeight="1">
      <c r="A2799" s="47"/>
      <c r="H2799" s="2"/>
    </row>
    <row r="2800" spans="1:8" ht="18.75" customHeight="1">
      <c r="A2800" s="47"/>
      <c r="H2800" s="2"/>
    </row>
    <row r="2801" spans="1:8" ht="18.75" customHeight="1">
      <c r="A2801" s="47"/>
      <c r="H2801" s="2"/>
    </row>
    <row r="2802" spans="1:8" ht="18.75" customHeight="1">
      <c r="A2802" s="47"/>
      <c r="H2802" s="2"/>
    </row>
    <row r="2803" spans="1:8" ht="18.75" customHeight="1">
      <c r="A2803" s="47"/>
      <c r="H2803" s="2"/>
    </row>
    <row r="2804" spans="1:8" ht="18.75" customHeight="1">
      <c r="A2804" s="47"/>
      <c r="H2804" s="2"/>
    </row>
    <row r="2805" spans="1:8" ht="18.75" customHeight="1">
      <c r="A2805" s="47"/>
      <c r="H2805" s="2"/>
    </row>
    <row r="2806" spans="1:8" ht="18.75" customHeight="1">
      <c r="A2806" s="47"/>
      <c r="H2806" s="2"/>
    </row>
    <row r="2807" spans="1:8" ht="18.75" customHeight="1">
      <c r="A2807" s="47"/>
      <c r="H2807" s="2"/>
    </row>
    <row r="2808" spans="1:8" ht="18.75" customHeight="1">
      <c r="A2808" s="47"/>
      <c r="H2808" s="2"/>
    </row>
    <row r="2809" spans="1:8" ht="18.75" customHeight="1">
      <c r="A2809" s="47"/>
      <c r="H2809" s="2"/>
    </row>
    <row r="2810" spans="1:8" ht="18.75" customHeight="1">
      <c r="A2810" s="47"/>
      <c r="H2810" s="2"/>
    </row>
    <row r="2811" spans="1:8" ht="18.75" customHeight="1">
      <c r="A2811" s="47"/>
      <c r="H2811" s="2"/>
    </row>
    <row r="2812" spans="1:8" ht="58.5" customHeight="1">
      <c r="A2812" s="47"/>
      <c r="H2812" s="2"/>
    </row>
    <row r="2813" spans="1:8" ht="18.75" customHeight="1">
      <c r="A2813" s="47"/>
      <c r="H2813" s="2"/>
    </row>
    <row r="2814" spans="1:8" ht="18.75" customHeight="1">
      <c r="A2814" s="47"/>
      <c r="H2814" s="2"/>
    </row>
    <row r="2815" spans="1:8" ht="18.75" customHeight="1">
      <c r="A2815" s="47"/>
      <c r="H2815" s="2"/>
    </row>
    <row r="2816" spans="1:8" ht="18.75" customHeight="1">
      <c r="A2816" s="47"/>
      <c r="H2816" s="2"/>
    </row>
    <row r="2817" spans="1:8" ht="18.75" customHeight="1">
      <c r="A2817" s="47"/>
      <c r="H2817" s="2"/>
    </row>
    <row r="2818" spans="1:8" ht="18.75" customHeight="1">
      <c r="A2818" s="47"/>
      <c r="H2818" s="2"/>
    </row>
    <row r="2819" spans="1:8" ht="18.75" customHeight="1">
      <c r="A2819" s="47"/>
      <c r="H2819" s="2"/>
    </row>
    <row r="2820" spans="1:8" ht="18.75" customHeight="1">
      <c r="A2820" s="47"/>
      <c r="H2820" s="2"/>
    </row>
    <row r="2821" spans="1:8" ht="18.75" customHeight="1">
      <c r="A2821" s="47"/>
      <c r="H2821" s="2"/>
    </row>
    <row r="2822" spans="1:8" ht="18.75" customHeight="1">
      <c r="A2822" s="47"/>
      <c r="H2822" s="2"/>
    </row>
    <row r="2823" spans="1:8" ht="18.75" customHeight="1">
      <c r="A2823" s="47"/>
      <c r="H2823" s="2"/>
    </row>
    <row r="2824" spans="1:8" ht="18.75" customHeight="1">
      <c r="A2824" s="47"/>
      <c r="H2824" s="2"/>
    </row>
    <row r="2825" spans="1:8" ht="58.5" customHeight="1">
      <c r="A2825" s="47"/>
      <c r="H2825" s="2"/>
    </row>
    <row r="2826" spans="1:8" ht="18.75" customHeight="1">
      <c r="A2826" s="47"/>
      <c r="H2826" s="2"/>
    </row>
    <row r="2827" spans="1:8" ht="18.75" customHeight="1">
      <c r="A2827" s="47"/>
      <c r="H2827" s="2"/>
    </row>
    <row r="2828" spans="1:8" ht="18.75" customHeight="1">
      <c r="A2828" s="47"/>
      <c r="H2828" s="2"/>
    </row>
    <row r="2829" spans="1:8" ht="18.75" customHeight="1">
      <c r="A2829" s="47"/>
      <c r="H2829" s="2"/>
    </row>
    <row r="2830" spans="1:8" ht="18.75" customHeight="1">
      <c r="A2830" s="47"/>
      <c r="H2830" s="2"/>
    </row>
    <row r="2831" spans="1:8" ht="18.75" customHeight="1">
      <c r="A2831" s="47"/>
      <c r="H2831" s="2"/>
    </row>
    <row r="2832" spans="1:8" ht="18.75" customHeight="1">
      <c r="A2832" s="47"/>
      <c r="H2832" s="2"/>
    </row>
    <row r="2833" spans="1:8" ht="18.75" customHeight="1">
      <c r="A2833" s="47"/>
      <c r="H2833" s="2"/>
    </row>
    <row r="2834" spans="1:8" ht="18.75" customHeight="1">
      <c r="A2834" s="47"/>
      <c r="H2834" s="2"/>
    </row>
    <row r="2835" spans="1:8" ht="18.75" customHeight="1">
      <c r="A2835" s="47"/>
      <c r="H2835" s="2"/>
    </row>
    <row r="2836" spans="1:8" ht="18.75" customHeight="1">
      <c r="A2836" s="47"/>
      <c r="H2836" s="2"/>
    </row>
    <row r="2837" spans="1:8" ht="18.75" customHeight="1">
      <c r="A2837" s="47"/>
      <c r="H2837" s="2"/>
    </row>
    <row r="2838" spans="1:8" ht="58.5" customHeight="1">
      <c r="A2838" s="47"/>
      <c r="H2838" s="2"/>
    </row>
    <row r="2839" spans="1:8" ht="18.75" customHeight="1">
      <c r="A2839" s="47"/>
      <c r="H2839" s="2"/>
    </row>
    <row r="2840" spans="1:8" ht="18.75" customHeight="1">
      <c r="A2840" s="47"/>
      <c r="H2840" s="2"/>
    </row>
    <row r="2841" spans="1:8" ht="18.75" customHeight="1">
      <c r="A2841" s="47"/>
      <c r="H2841" s="2"/>
    </row>
    <row r="2842" spans="1:8" ht="18.75" customHeight="1">
      <c r="A2842" s="47"/>
      <c r="H2842" s="2"/>
    </row>
    <row r="2843" spans="1:8" ht="18.75" customHeight="1">
      <c r="A2843" s="47"/>
      <c r="H2843" s="2"/>
    </row>
    <row r="2844" spans="1:8" ht="18.75" customHeight="1">
      <c r="A2844" s="47"/>
      <c r="H2844" s="2"/>
    </row>
    <row r="2845" spans="1:8" ht="18.75" customHeight="1">
      <c r="A2845" s="47"/>
      <c r="H2845" s="2"/>
    </row>
    <row r="2846" spans="1:8" ht="18.75" customHeight="1">
      <c r="A2846" s="47"/>
      <c r="H2846" s="2"/>
    </row>
    <row r="2847" spans="1:8" ht="18.75" customHeight="1">
      <c r="A2847" s="47"/>
      <c r="H2847" s="2"/>
    </row>
    <row r="2848" spans="1:8" ht="18.75" customHeight="1">
      <c r="A2848" s="47"/>
      <c r="H2848" s="2"/>
    </row>
    <row r="2849" spans="1:8" ht="18.75" customHeight="1">
      <c r="A2849" s="47"/>
      <c r="H2849" s="2"/>
    </row>
    <row r="2850" spans="1:8" ht="18.75" customHeight="1">
      <c r="A2850" s="47"/>
      <c r="H2850" s="2"/>
    </row>
    <row r="2851" spans="1:8" ht="58.5" customHeight="1">
      <c r="A2851" s="47"/>
      <c r="H2851" s="2"/>
    </row>
    <row r="2852" spans="1:8" ht="18.75" customHeight="1">
      <c r="A2852" s="47"/>
      <c r="H2852" s="2"/>
    </row>
    <row r="2853" spans="1:8" ht="18.75" customHeight="1">
      <c r="A2853" s="47"/>
      <c r="H2853" s="2"/>
    </row>
    <row r="2854" spans="1:8" ht="18.75" customHeight="1">
      <c r="A2854" s="47"/>
      <c r="H2854" s="2"/>
    </row>
    <row r="2855" spans="1:8" ht="18.75" customHeight="1">
      <c r="A2855" s="47"/>
      <c r="H2855" s="2"/>
    </row>
    <row r="2856" spans="1:8" ht="18.75" customHeight="1">
      <c r="A2856" s="47"/>
      <c r="H2856" s="2"/>
    </row>
    <row r="2857" spans="1:8" ht="18.75" customHeight="1">
      <c r="A2857" s="47"/>
      <c r="H2857" s="2"/>
    </row>
    <row r="2858" spans="1:8" ht="18.75" customHeight="1">
      <c r="A2858" s="47"/>
      <c r="H2858" s="2"/>
    </row>
    <row r="2859" spans="1:8" ht="18.75" customHeight="1">
      <c r="A2859" s="47"/>
      <c r="H2859" s="2"/>
    </row>
    <row r="2860" spans="1:8" ht="18.75" customHeight="1">
      <c r="A2860" s="47"/>
      <c r="H2860" s="2"/>
    </row>
    <row r="2861" spans="1:8" ht="18.75" customHeight="1">
      <c r="A2861" s="47"/>
      <c r="H2861" s="2"/>
    </row>
    <row r="2862" spans="1:8" ht="18.75" customHeight="1">
      <c r="A2862" s="47"/>
      <c r="H2862" s="2"/>
    </row>
    <row r="2863" spans="1:8" ht="18.75" customHeight="1">
      <c r="A2863" s="47"/>
      <c r="H2863" s="2"/>
    </row>
    <row r="2864" spans="1:8" ht="58.5" customHeight="1">
      <c r="A2864" s="47"/>
      <c r="H2864" s="2"/>
    </row>
    <row r="2865" spans="1:8" ht="18.75" customHeight="1">
      <c r="A2865" s="47"/>
      <c r="H2865" s="2"/>
    </row>
    <row r="2866" spans="1:8" ht="18.75" customHeight="1">
      <c r="A2866" s="47"/>
      <c r="H2866" s="2"/>
    </row>
    <row r="2867" spans="1:8" ht="18.75" customHeight="1">
      <c r="A2867" s="47"/>
      <c r="H2867" s="2"/>
    </row>
    <row r="2868" spans="1:8" ht="18.75" customHeight="1">
      <c r="A2868" s="47"/>
      <c r="H2868" s="2"/>
    </row>
    <row r="2869" spans="1:8" ht="18.75" customHeight="1">
      <c r="A2869" s="47"/>
      <c r="H2869" s="2"/>
    </row>
    <row r="2870" spans="1:8" ht="18.75" customHeight="1">
      <c r="A2870" s="47"/>
      <c r="H2870" s="2"/>
    </row>
    <row r="2871" spans="1:8" ht="18.75" customHeight="1">
      <c r="A2871" s="47"/>
      <c r="H2871" s="2"/>
    </row>
    <row r="2872" spans="1:8" ht="18.75" customHeight="1">
      <c r="A2872" s="47"/>
      <c r="H2872" s="2"/>
    </row>
    <row r="2873" spans="1:8" ht="18.75" customHeight="1">
      <c r="A2873" s="47"/>
      <c r="H2873" s="2"/>
    </row>
    <row r="2874" spans="1:8" ht="18.75" customHeight="1">
      <c r="A2874" s="47"/>
      <c r="H2874" s="2"/>
    </row>
    <row r="2875" spans="1:8" ht="18.75" customHeight="1">
      <c r="A2875" s="47"/>
      <c r="H2875" s="2"/>
    </row>
    <row r="2876" spans="1:8" ht="18.75" customHeight="1">
      <c r="A2876" s="47"/>
      <c r="H2876" s="2"/>
    </row>
    <row r="2877" spans="1:8" ht="58.5" customHeight="1">
      <c r="A2877" s="47"/>
      <c r="H2877" s="2"/>
    </row>
    <row r="2878" spans="1:8" ht="18.75" customHeight="1">
      <c r="A2878" s="47"/>
      <c r="H2878" s="2"/>
    </row>
    <row r="2879" spans="1:8" ht="18.75" customHeight="1">
      <c r="A2879" s="47"/>
      <c r="H2879" s="2"/>
    </row>
    <row r="2880" spans="1:8" ht="18.75" customHeight="1">
      <c r="A2880" s="47"/>
      <c r="H2880" s="2"/>
    </row>
    <row r="2881" spans="1:8" ht="18.75" customHeight="1">
      <c r="A2881" s="47"/>
      <c r="H2881" s="2"/>
    </row>
    <row r="2882" spans="1:8" ht="18.75" customHeight="1">
      <c r="A2882" s="47"/>
      <c r="H2882" s="2"/>
    </row>
    <row r="2883" spans="1:8" ht="18.75" customHeight="1">
      <c r="A2883" s="47"/>
      <c r="H2883" s="2"/>
    </row>
    <row r="2884" spans="1:8" ht="18.75" customHeight="1">
      <c r="A2884" s="47"/>
      <c r="H2884" s="2"/>
    </row>
    <row r="2885" spans="1:8" ht="18.75" customHeight="1">
      <c r="A2885" s="47"/>
      <c r="H2885" s="2"/>
    </row>
    <row r="2886" spans="1:8" ht="18.75" customHeight="1">
      <c r="A2886" s="47"/>
      <c r="H2886" s="2"/>
    </row>
    <row r="2887" spans="1:8" ht="18.75" customHeight="1">
      <c r="A2887" s="47"/>
      <c r="H2887" s="2"/>
    </row>
    <row r="2888" spans="1:8" ht="18.75" customHeight="1">
      <c r="A2888" s="47"/>
      <c r="H2888" s="2"/>
    </row>
    <row r="2889" spans="1:8" ht="18.75" customHeight="1">
      <c r="A2889" s="47"/>
      <c r="H2889" s="2"/>
    </row>
    <row r="2890" spans="1:8" ht="58.5" customHeight="1">
      <c r="A2890" s="47"/>
      <c r="H2890" s="2"/>
    </row>
    <row r="2891" spans="1:8" ht="18.75" customHeight="1">
      <c r="A2891" s="47"/>
      <c r="H2891" s="2"/>
    </row>
    <row r="2892" spans="1:8" ht="18.75" customHeight="1">
      <c r="A2892" s="47"/>
      <c r="H2892" s="2"/>
    </row>
    <row r="2893" spans="1:8" ht="18.75" customHeight="1">
      <c r="A2893" s="47"/>
      <c r="H2893" s="2"/>
    </row>
    <row r="2894" spans="1:8" ht="18.75" customHeight="1">
      <c r="A2894" s="47"/>
      <c r="H2894" s="2"/>
    </row>
    <row r="2895" spans="1:8" ht="18.75" customHeight="1">
      <c r="A2895" s="47"/>
      <c r="H2895" s="2"/>
    </row>
    <row r="2896" spans="1:8" ht="18.75" customHeight="1">
      <c r="A2896" s="47"/>
      <c r="H2896" s="2"/>
    </row>
    <row r="2897" spans="1:8" ht="18.75" customHeight="1">
      <c r="A2897" s="47"/>
      <c r="H2897" s="2"/>
    </row>
    <row r="2898" spans="1:8" ht="18.75" customHeight="1">
      <c r="A2898" s="47"/>
      <c r="H2898" s="2"/>
    </row>
    <row r="2899" spans="1:8" ht="18.75" customHeight="1">
      <c r="A2899" s="47"/>
      <c r="H2899" s="2"/>
    </row>
    <row r="2900" spans="1:8" ht="18.75" customHeight="1">
      <c r="A2900" s="47"/>
      <c r="H2900" s="2"/>
    </row>
    <row r="2901" spans="1:8" ht="18.75" customHeight="1">
      <c r="A2901" s="47"/>
      <c r="H2901" s="2"/>
    </row>
    <row r="2902" spans="1:8" ht="18.75" customHeight="1">
      <c r="A2902" s="47"/>
      <c r="H2902" s="2"/>
    </row>
    <row r="2903" spans="1:8" ht="58.5" customHeight="1">
      <c r="A2903" s="47"/>
      <c r="H2903" s="2"/>
    </row>
    <row r="2904" spans="1:8" ht="18.75" customHeight="1">
      <c r="A2904" s="47"/>
      <c r="H2904" s="2"/>
    </row>
    <row r="2905" spans="1:8" ht="18.75" customHeight="1">
      <c r="A2905" s="47"/>
      <c r="H2905" s="2"/>
    </row>
    <row r="2906" spans="1:8" ht="18.75" customHeight="1">
      <c r="A2906" s="47"/>
      <c r="H2906" s="2"/>
    </row>
    <row r="2907" spans="1:8" ht="18.75" customHeight="1">
      <c r="A2907" s="47"/>
      <c r="H2907" s="2"/>
    </row>
    <row r="2908" spans="1:8" ht="18.75" customHeight="1">
      <c r="A2908" s="47"/>
      <c r="H2908" s="2"/>
    </row>
    <row r="2909" spans="1:8" ht="18.75" customHeight="1">
      <c r="A2909" s="47"/>
      <c r="H2909" s="2"/>
    </row>
    <row r="2910" spans="1:8" ht="18.75" customHeight="1">
      <c r="A2910" s="47"/>
      <c r="H2910" s="2"/>
    </row>
    <row r="2911" spans="1:8" ht="18.75" customHeight="1">
      <c r="A2911" s="47"/>
      <c r="H2911" s="2"/>
    </row>
    <row r="2912" spans="1:8" ht="18.75" customHeight="1">
      <c r="A2912" s="47"/>
      <c r="H2912" s="2"/>
    </row>
    <row r="2913" spans="1:8" ht="18.75" customHeight="1">
      <c r="A2913" s="47"/>
      <c r="H2913" s="2"/>
    </row>
    <row r="2914" spans="1:8" ht="18.75" customHeight="1">
      <c r="A2914" s="47"/>
      <c r="H2914" s="2"/>
    </row>
    <row r="2915" spans="1:8" ht="18.75" customHeight="1">
      <c r="A2915" s="47"/>
      <c r="H2915" s="2"/>
    </row>
    <row r="2916" spans="1:8" ht="58.5" customHeight="1">
      <c r="A2916" s="47"/>
      <c r="H2916" s="2"/>
    </row>
    <row r="2917" spans="1:8" ht="18.75" customHeight="1">
      <c r="A2917" s="47"/>
      <c r="H2917" s="2"/>
    </row>
    <row r="2918" spans="1:8" ht="18.75" customHeight="1">
      <c r="A2918" s="47"/>
      <c r="H2918" s="2"/>
    </row>
    <row r="2919" spans="1:8" ht="18.75" customHeight="1">
      <c r="A2919" s="47"/>
      <c r="H2919" s="2"/>
    </row>
    <row r="2920" spans="1:8" ht="18.75" customHeight="1">
      <c r="A2920" s="47"/>
      <c r="H2920" s="2"/>
    </row>
    <row r="2921" spans="1:8" ht="18.75" customHeight="1">
      <c r="A2921" s="47"/>
      <c r="H2921" s="2"/>
    </row>
    <row r="2922" spans="1:8" ht="18.75" customHeight="1">
      <c r="A2922" s="47"/>
      <c r="H2922" s="2"/>
    </row>
    <row r="2923" spans="1:8" ht="18.75" customHeight="1">
      <c r="A2923" s="47"/>
      <c r="H2923" s="2"/>
    </row>
    <row r="2924" spans="1:8" ht="18.75" customHeight="1">
      <c r="A2924" s="47"/>
      <c r="H2924" s="2"/>
    </row>
    <row r="2925" spans="1:8" ht="18.75" customHeight="1">
      <c r="A2925" s="47"/>
      <c r="H2925" s="2"/>
    </row>
    <row r="2926" spans="1:8" ht="18.75" customHeight="1">
      <c r="A2926" s="47"/>
      <c r="H2926" s="2"/>
    </row>
    <row r="2927" spans="1:8" ht="18.75" customHeight="1">
      <c r="A2927" s="47"/>
      <c r="H2927" s="2"/>
    </row>
    <row r="2928" spans="1:8" ht="18.75" customHeight="1">
      <c r="A2928" s="47"/>
      <c r="H2928" s="2"/>
    </row>
    <row r="2929" spans="1:8" ht="58.5" customHeight="1">
      <c r="A2929" s="47"/>
      <c r="H2929" s="2"/>
    </row>
    <row r="2930" spans="1:8" ht="18.75" customHeight="1">
      <c r="A2930" s="47"/>
      <c r="H2930" s="2"/>
    </row>
    <row r="2931" spans="1:8" ht="18.75" customHeight="1">
      <c r="A2931" s="47"/>
      <c r="H2931" s="2"/>
    </row>
    <row r="2932" spans="1:8" ht="18.75" customHeight="1">
      <c r="A2932" s="47"/>
      <c r="H2932" s="2"/>
    </row>
    <row r="2933" spans="1:8" ht="18.75" customHeight="1">
      <c r="A2933" s="47"/>
      <c r="H2933" s="2"/>
    </row>
    <row r="2934" spans="1:8" ht="18.75" customHeight="1">
      <c r="A2934" s="47"/>
      <c r="H2934" s="2"/>
    </row>
    <row r="2935" spans="1:8" ht="18.75" customHeight="1">
      <c r="A2935" s="47"/>
      <c r="H2935" s="2"/>
    </row>
    <row r="2936" spans="1:8" ht="18.75" customHeight="1">
      <c r="A2936" s="47"/>
      <c r="H2936" s="2"/>
    </row>
    <row r="2937" spans="1:8" ht="18.75" customHeight="1">
      <c r="A2937" s="47"/>
      <c r="H2937" s="2"/>
    </row>
    <row r="2938" spans="1:8" ht="18.75" customHeight="1">
      <c r="A2938" s="47"/>
      <c r="H2938" s="2"/>
    </row>
    <row r="2939" spans="1:8" ht="18.75" customHeight="1">
      <c r="A2939" s="47"/>
      <c r="H2939" s="2"/>
    </row>
    <row r="2940" spans="1:8" ht="18.75" customHeight="1">
      <c r="A2940" s="47"/>
      <c r="H2940" s="2"/>
    </row>
    <row r="2941" spans="1:8" ht="18.75" customHeight="1">
      <c r="A2941" s="47"/>
      <c r="H2941" s="2"/>
    </row>
    <row r="2942" spans="1:8" ht="58.5" customHeight="1">
      <c r="A2942" s="47"/>
      <c r="H2942" s="2"/>
    </row>
    <row r="2943" spans="1:8" ht="18.75" customHeight="1">
      <c r="A2943" s="47"/>
      <c r="H2943" s="2"/>
    </row>
    <row r="2944" spans="1:8" ht="18.75" customHeight="1">
      <c r="A2944" s="47"/>
      <c r="H2944" s="2"/>
    </row>
    <row r="2945" spans="1:8" ht="18.75" customHeight="1">
      <c r="A2945" s="47"/>
      <c r="H2945" s="2"/>
    </row>
    <row r="2946" spans="1:8" ht="18.75" customHeight="1">
      <c r="A2946" s="47"/>
      <c r="H2946" s="2"/>
    </row>
    <row r="2947" spans="1:8" ht="18.75" customHeight="1">
      <c r="A2947" s="47"/>
      <c r="H2947" s="2"/>
    </row>
    <row r="2948" spans="1:8" ht="18.75" customHeight="1">
      <c r="A2948" s="47"/>
      <c r="H2948" s="2"/>
    </row>
    <row r="2949" spans="1:8" ht="18.75" customHeight="1">
      <c r="A2949" s="47"/>
      <c r="H2949" s="2"/>
    </row>
    <row r="2950" spans="1:8" ht="18.75" customHeight="1">
      <c r="A2950" s="47"/>
      <c r="H2950" s="2"/>
    </row>
    <row r="2951" spans="1:8" ht="18.75" customHeight="1">
      <c r="A2951" s="47"/>
      <c r="H2951" s="2"/>
    </row>
    <row r="2952" spans="1:8" ht="18.75" customHeight="1">
      <c r="A2952" s="47"/>
      <c r="H2952" s="2"/>
    </row>
    <row r="2953" spans="1:8" ht="18.75" customHeight="1">
      <c r="A2953" s="47"/>
      <c r="H2953" s="2"/>
    </row>
    <row r="2954" spans="1:8" ht="18.75" customHeight="1">
      <c r="A2954" s="47"/>
      <c r="H2954" s="2"/>
    </row>
    <row r="2955" spans="1:8" ht="58.5" customHeight="1">
      <c r="A2955" s="47"/>
      <c r="H2955" s="2"/>
    </row>
    <row r="2956" spans="1:8" ht="18.75" customHeight="1">
      <c r="A2956" s="47"/>
      <c r="H2956" s="2"/>
    </row>
    <row r="2957" spans="1:8" ht="18.75" customHeight="1">
      <c r="A2957" s="47"/>
      <c r="H2957" s="2"/>
    </row>
    <row r="2958" spans="1:8" ht="18.75" customHeight="1">
      <c r="A2958" s="47"/>
      <c r="H2958" s="2"/>
    </row>
    <row r="2959" spans="1:8" ht="18.75" customHeight="1">
      <c r="A2959" s="47"/>
      <c r="H2959" s="2"/>
    </row>
    <row r="2960" spans="1:8" ht="18.75" customHeight="1">
      <c r="A2960" s="47"/>
      <c r="H2960" s="2"/>
    </row>
    <row r="2961" spans="1:8" ht="18.75" customHeight="1">
      <c r="A2961" s="47"/>
      <c r="H2961" s="2"/>
    </row>
    <row r="2962" spans="1:8" ht="18.75" customHeight="1">
      <c r="A2962" s="47"/>
      <c r="H2962" s="2"/>
    </row>
    <row r="2963" spans="1:8" ht="18.75" customHeight="1">
      <c r="A2963" s="47"/>
      <c r="H2963" s="2"/>
    </row>
    <row r="2964" spans="1:8" ht="18.75" customHeight="1">
      <c r="A2964" s="47"/>
      <c r="H2964" s="2"/>
    </row>
    <row r="2965" spans="1:8" ht="18.75" customHeight="1">
      <c r="A2965" s="47"/>
      <c r="H2965" s="2"/>
    </row>
    <row r="2966" spans="1:8" ht="18.75" customHeight="1">
      <c r="A2966" s="47"/>
      <c r="H2966" s="2"/>
    </row>
    <row r="2967" spans="1:8" ht="18.75" customHeight="1">
      <c r="A2967" s="47"/>
      <c r="H2967" s="2"/>
    </row>
    <row r="2968" spans="1:8" ht="58.5" customHeight="1">
      <c r="A2968" s="47"/>
      <c r="H2968" s="2"/>
    </row>
    <row r="2969" spans="1:8" ht="18.75" customHeight="1">
      <c r="A2969" s="47"/>
      <c r="H2969" s="2"/>
    </row>
    <row r="2970" spans="1:8" ht="18.75" customHeight="1">
      <c r="A2970" s="47"/>
      <c r="H2970" s="2"/>
    </row>
    <row r="2971" spans="1:8" ht="18.75" customHeight="1">
      <c r="A2971" s="47"/>
      <c r="H2971" s="2"/>
    </row>
    <row r="2972" spans="1:8" ht="18.75" customHeight="1">
      <c r="A2972" s="47"/>
      <c r="H2972" s="2"/>
    </row>
    <row r="2973" spans="1:8" ht="18.75" customHeight="1">
      <c r="A2973" s="47"/>
      <c r="H2973" s="2"/>
    </row>
    <row r="2974" spans="1:8" ht="18.75" customHeight="1">
      <c r="A2974" s="47"/>
      <c r="H2974" s="2"/>
    </row>
    <row r="2975" spans="1:8" ht="18.75" customHeight="1">
      <c r="A2975" s="47"/>
      <c r="H2975" s="2"/>
    </row>
    <row r="2976" spans="1:8" ht="18.75" customHeight="1">
      <c r="A2976" s="47"/>
      <c r="H2976" s="2"/>
    </row>
    <row r="2977" spans="1:8" ht="18.75" customHeight="1">
      <c r="A2977" s="47"/>
      <c r="H2977" s="2"/>
    </row>
    <row r="2978" spans="1:8" ht="18.75" customHeight="1">
      <c r="A2978" s="47"/>
      <c r="H2978" s="2"/>
    </row>
    <row r="2979" spans="1:8" ht="18.75" customHeight="1">
      <c r="A2979" s="47"/>
      <c r="H2979" s="2"/>
    </row>
    <row r="2980" spans="1:8" ht="18.75" customHeight="1">
      <c r="A2980" s="47"/>
      <c r="H2980" s="2"/>
    </row>
    <row r="2981" spans="1:8" ht="58.5" customHeight="1">
      <c r="A2981" s="47"/>
      <c r="H2981" s="2"/>
    </row>
    <row r="2982" spans="1:8" ht="18.75" customHeight="1">
      <c r="A2982" s="47"/>
      <c r="H2982" s="2"/>
    </row>
    <row r="2983" spans="1:8" ht="18.75" customHeight="1">
      <c r="A2983" s="47"/>
      <c r="H2983" s="2"/>
    </row>
    <row r="2984" spans="1:8" ht="18.75" customHeight="1">
      <c r="A2984" s="47"/>
      <c r="H2984" s="2"/>
    </row>
    <row r="2985" spans="1:8" ht="18.75" customHeight="1">
      <c r="A2985" s="47"/>
      <c r="H2985" s="2"/>
    </row>
    <row r="2986" spans="1:8" ht="18.75" customHeight="1">
      <c r="A2986" s="47"/>
      <c r="H2986" s="2"/>
    </row>
    <row r="2987" spans="1:8" ht="18.75" customHeight="1">
      <c r="A2987" s="47"/>
      <c r="H2987" s="2"/>
    </row>
    <row r="2988" spans="1:8" ht="18.75" customHeight="1">
      <c r="A2988" s="47"/>
      <c r="H2988" s="2"/>
    </row>
    <row r="2989" spans="1:8" ht="18.75" customHeight="1">
      <c r="A2989" s="47"/>
      <c r="H2989" s="2"/>
    </row>
    <row r="2990" spans="1:8" ht="18.75" customHeight="1">
      <c r="A2990" s="47"/>
      <c r="H2990" s="2"/>
    </row>
    <row r="2991" spans="1:8" ht="18.75" customHeight="1">
      <c r="A2991" s="47"/>
      <c r="H2991" s="2"/>
    </row>
    <row r="2992" spans="1:8" ht="18.75" customHeight="1">
      <c r="A2992" s="47"/>
      <c r="H2992" s="2"/>
    </row>
    <row r="2993" spans="1:8" ht="18.75" customHeight="1">
      <c r="A2993" s="47"/>
      <c r="H2993" s="2"/>
    </row>
    <row r="2994" spans="1:8" ht="58.5" customHeight="1">
      <c r="A2994" s="47"/>
      <c r="H2994" s="2"/>
    </row>
    <row r="2995" spans="1:8" ht="18.75" customHeight="1">
      <c r="A2995" s="47"/>
      <c r="H2995" s="2"/>
    </row>
    <row r="2996" spans="1:8" ht="18.75" customHeight="1">
      <c r="A2996" s="47"/>
      <c r="H2996" s="2"/>
    </row>
    <row r="2997" spans="1:8" ht="18.75" customHeight="1">
      <c r="A2997" s="47"/>
      <c r="H2997" s="2"/>
    </row>
    <row r="2998" spans="1:8" ht="18.75" customHeight="1">
      <c r="A2998" s="47"/>
      <c r="H2998" s="2"/>
    </row>
    <row r="2999" spans="1:8" ht="18.75" customHeight="1">
      <c r="A2999" s="47"/>
      <c r="H2999" s="2"/>
    </row>
    <row r="3000" spans="1:8" ht="18.75" customHeight="1">
      <c r="A3000" s="47"/>
      <c r="H3000" s="2"/>
    </row>
    <row r="3001" spans="1:8" ht="18.75" customHeight="1">
      <c r="A3001" s="47"/>
      <c r="H3001" s="2"/>
    </row>
    <row r="3002" spans="1:8" ht="18.75" customHeight="1">
      <c r="A3002" s="47"/>
      <c r="H3002" s="2"/>
    </row>
    <row r="3003" spans="1:8" ht="18.75" customHeight="1">
      <c r="A3003" s="47"/>
      <c r="H3003" s="2"/>
    </row>
    <row r="3004" spans="1:8" ht="18.75" customHeight="1">
      <c r="A3004" s="47"/>
      <c r="H3004" s="2"/>
    </row>
    <row r="3005" spans="1:8" ht="18.75" customHeight="1">
      <c r="A3005" s="47"/>
      <c r="H3005" s="2"/>
    </row>
    <row r="3006" spans="1:8" ht="18.75" customHeight="1">
      <c r="A3006" s="47"/>
      <c r="H3006" s="2"/>
    </row>
    <row r="3007" spans="1:8" ht="58.5" customHeight="1">
      <c r="A3007" s="47"/>
      <c r="H3007" s="2"/>
    </row>
    <row r="3008" spans="1:8" ht="18.75" customHeight="1">
      <c r="A3008" s="47"/>
      <c r="H3008" s="2"/>
    </row>
    <row r="3009" spans="1:8" ht="18.75" customHeight="1">
      <c r="A3009" s="47"/>
      <c r="H3009" s="2"/>
    </row>
    <row r="3010" spans="1:8" ht="18.75" customHeight="1">
      <c r="A3010" s="47"/>
      <c r="H3010" s="2"/>
    </row>
    <row r="3011" spans="1:8" ht="18.75" customHeight="1">
      <c r="A3011" s="47"/>
      <c r="H3011" s="2"/>
    </row>
    <row r="3012" spans="1:8" ht="18.75" customHeight="1">
      <c r="A3012" s="47"/>
      <c r="H3012" s="2"/>
    </row>
    <row r="3013" spans="1:8" ht="18.75" customHeight="1">
      <c r="A3013" s="47"/>
      <c r="H3013" s="2"/>
    </row>
    <row r="3014" spans="1:8" ht="18.75" customHeight="1">
      <c r="A3014" s="47"/>
      <c r="H3014" s="2"/>
    </row>
    <row r="3015" spans="1:8" ht="18.75" customHeight="1">
      <c r="A3015" s="47"/>
      <c r="H3015" s="2"/>
    </row>
    <row r="3016" spans="1:8" ht="18.75" customHeight="1">
      <c r="A3016" s="47"/>
      <c r="H3016" s="2"/>
    </row>
    <row r="3017" spans="1:8" ht="18.75" customHeight="1">
      <c r="A3017" s="47"/>
      <c r="H3017" s="2"/>
    </row>
    <row r="3018" spans="1:8" ht="18.75" customHeight="1">
      <c r="A3018" s="47"/>
      <c r="H3018" s="2"/>
    </row>
    <row r="3019" spans="1:8" ht="18.75" customHeight="1">
      <c r="A3019" s="47"/>
      <c r="H3019" s="2"/>
    </row>
    <row r="3020" spans="1:8" ht="58.5" customHeight="1">
      <c r="A3020" s="47"/>
      <c r="H3020" s="2"/>
    </row>
    <row r="3021" spans="1:8" ht="18.75" customHeight="1">
      <c r="A3021" s="47"/>
      <c r="H3021" s="2"/>
    </row>
    <row r="3022" spans="1:8" ht="18.75" customHeight="1">
      <c r="A3022" s="47"/>
      <c r="H3022" s="2"/>
    </row>
    <row r="3023" spans="1:8" ht="18.75" customHeight="1">
      <c r="A3023" s="47"/>
      <c r="H3023" s="2"/>
    </row>
    <row r="3024" spans="1:8" ht="18.75" customHeight="1">
      <c r="A3024" s="47"/>
      <c r="H3024" s="2"/>
    </row>
    <row r="3025" spans="1:8" ht="18.75" customHeight="1">
      <c r="A3025" s="47"/>
      <c r="H3025" s="2"/>
    </row>
    <row r="3026" spans="1:8" ht="18.75" customHeight="1">
      <c r="A3026" s="47"/>
      <c r="H3026" s="2"/>
    </row>
    <row r="3027" spans="1:8" ht="18.75" customHeight="1">
      <c r="A3027" s="47"/>
      <c r="H3027" s="2"/>
    </row>
    <row r="3028" spans="1:8" ht="18.75" customHeight="1">
      <c r="A3028" s="47"/>
      <c r="H3028" s="2"/>
    </row>
    <row r="3029" spans="1:8" ht="18.75" customHeight="1">
      <c r="A3029" s="47"/>
      <c r="H3029" s="2"/>
    </row>
    <row r="3030" spans="1:8" ht="18.75" customHeight="1">
      <c r="A3030" s="47"/>
      <c r="H3030" s="2"/>
    </row>
    <row r="3031" spans="1:8" ht="18.75" customHeight="1">
      <c r="A3031" s="47"/>
      <c r="H3031" s="2"/>
    </row>
    <row r="3032" spans="1:8" ht="18.75" customHeight="1">
      <c r="A3032" s="47"/>
      <c r="H3032" s="2"/>
    </row>
    <row r="3033" spans="1:8" ht="58.5" customHeight="1">
      <c r="A3033" s="47"/>
      <c r="H3033" s="2"/>
    </row>
    <row r="3034" spans="1:8" ht="18.75" customHeight="1">
      <c r="A3034" s="47"/>
      <c r="H3034" s="2"/>
    </row>
    <row r="3035" spans="1:8" ht="18.75" customHeight="1">
      <c r="A3035" s="47"/>
      <c r="H3035" s="2"/>
    </row>
    <row r="3036" spans="1:8" ht="18.75" customHeight="1">
      <c r="A3036" s="47"/>
      <c r="H3036" s="2"/>
    </row>
    <row r="3037" spans="1:8" ht="18.75" customHeight="1">
      <c r="A3037" s="47"/>
      <c r="H3037" s="2"/>
    </row>
    <row r="3038" spans="1:8" ht="18.75" customHeight="1">
      <c r="A3038" s="47"/>
      <c r="H3038" s="2"/>
    </row>
    <row r="3039" spans="1:8" ht="18.75" customHeight="1">
      <c r="A3039" s="47"/>
      <c r="H3039" s="2"/>
    </row>
    <row r="3040" spans="1:8" ht="18.75" customHeight="1">
      <c r="A3040" s="47"/>
      <c r="H3040" s="2"/>
    </row>
    <row r="3041" spans="1:8" ht="18.75" customHeight="1">
      <c r="A3041" s="47"/>
      <c r="H3041" s="2"/>
    </row>
    <row r="3042" spans="1:8" ht="18.75" customHeight="1">
      <c r="A3042" s="47"/>
      <c r="H3042" s="2"/>
    </row>
    <row r="3043" spans="1:8" ht="18.75" customHeight="1">
      <c r="A3043" s="47"/>
      <c r="H3043" s="2"/>
    </row>
    <row r="3044" spans="1:8" ht="18.75" customHeight="1">
      <c r="A3044" s="47"/>
      <c r="H3044" s="2"/>
    </row>
    <row r="3045" spans="1:8" ht="18.75" customHeight="1">
      <c r="A3045" s="47"/>
      <c r="H3045" s="2"/>
    </row>
    <row r="3046" spans="1:8" ht="58.5" customHeight="1">
      <c r="A3046" s="47"/>
      <c r="H3046" s="2"/>
    </row>
    <row r="3047" spans="1:8" ht="18.75" customHeight="1">
      <c r="A3047" s="47"/>
      <c r="H3047" s="2"/>
    </row>
    <row r="3048" spans="1:8" ht="18.75" customHeight="1">
      <c r="A3048" s="47"/>
      <c r="H3048" s="2"/>
    </row>
    <row r="3049" spans="1:8" ht="18.75" customHeight="1">
      <c r="A3049" s="47"/>
      <c r="H3049" s="2"/>
    </row>
    <row r="3050" spans="1:8" ht="18.75" customHeight="1">
      <c r="A3050" s="47"/>
      <c r="H3050" s="2"/>
    </row>
    <row r="3051" spans="1:8" ht="18.75" customHeight="1">
      <c r="A3051" s="47"/>
      <c r="H3051" s="2"/>
    </row>
    <row r="3052" spans="1:8" ht="18.75" customHeight="1">
      <c r="A3052" s="47"/>
      <c r="H3052" s="2"/>
    </row>
    <row r="3053" spans="1:8" ht="18.75" customHeight="1">
      <c r="A3053" s="47"/>
      <c r="H3053" s="2"/>
    </row>
    <row r="3054" spans="1:8" ht="18.75" customHeight="1">
      <c r="A3054" s="47"/>
      <c r="H3054" s="2"/>
    </row>
    <row r="3055" spans="1:8" ht="18.75" customHeight="1">
      <c r="A3055" s="47"/>
      <c r="H3055" s="2"/>
    </row>
    <row r="3056" spans="1:8" ht="18.75" customHeight="1">
      <c r="A3056" s="47"/>
      <c r="H3056" s="2"/>
    </row>
    <row r="3057" spans="1:8" ht="18.75" customHeight="1">
      <c r="A3057" s="47"/>
      <c r="H3057" s="2"/>
    </row>
    <row r="3058" spans="1:8" ht="18.75" customHeight="1">
      <c r="A3058" s="47"/>
      <c r="H3058" s="2"/>
    </row>
    <row r="3059" spans="1:8" ht="58.5" customHeight="1">
      <c r="A3059" s="47"/>
      <c r="H3059" s="2"/>
    </row>
    <row r="3060" spans="1:8" ht="18.75" customHeight="1">
      <c r="A3060" s="47"/>
      <c r="H3060" s="2"/>
    </row>
    <row r="3061" spans="1:8" ht="18.75" customHeight="1">
      <c r="A3061" s="47"/>
      <c r="H3061" s="2"/>
    </row>
    <row r="3062" spans="1:8" ht="18.75" customHeight="1">
      <c r="A3062" s="47"/>
      <c r="H3062" s="2"/>
    </row>
    <row r="3063" spans="1:8" ht="18.75" customHeight="1">
      <c r="A3063" s="47"/>
      <c r="H3063" s="2"/>
    </row>
    <row r="3064" spans="1:8" ht="18.75" customHeight="1">
      <c r="A3064" s="47"/>
      <c r="H3064" s="2"/>
    </row>
    <row r="3065" spans="1:8" ht="18.75" customHeight="1">
      <c r="A3065" s="47"/>
      <c r="H3065" s="2"/>
    </row>
    <row r="3066" spans="1:8" ht="18.75" customHeight="1">
      <c r="A3066" s="47"/>
      <c r="H3066" s="2"/>
    </row>
    <row r="3067" spans="1:8" ht="18.75" customHeight="1">
      <c r="A3067" s="47"/>
      <c r="H3067" s="2"/>
    </row>
    <row r="3068" spans="1:8" ht="18.75" customHeight="1">
      <c r="A3068" s="47"/>
      <c r="H3068" s="2"/>
    </row>
    <row r="3069" spans="1:8" ht="18.75" customHeight="1">
      <c r="A3069" s="47"/>
      <c r="H3069" s="2"/>
    </row>
    <row r="3070" spans="1:8" ht="18.75" customHeight="1">
      <c r="A3070" s="47"/>
      <c r="H3070" s="2"/>
    </row>
    <row r="3071" spans="1:8" ht="18.75" customHeight="1">
      <c r="A3071" s="47"/>
      <c r="H3071" s="2"/>
    </row>
    <row r="3072" spans="1:8" ht="58.5" customHeight="1">
      <c r="A3072" s="47"/>
      <c r="H3072" s="2"/>
    </row>
    <row r="3073" spans="1:8" ht="18.75" customHeight="1">
      <c r="A3073" s="47"/>
      <c r="H3073" s="2"/>
    </row>
    <row r="3074" spans="1:8" ht="18.75" customHeight="1">
      <c r="A3074" s="47"/>
      <c r="H3074" s="2"/>
    </row>
    <row r="3075" spans="1:8" ht="18.75" customHeight="1">
      <c r="A3075" s="47"/>
      <c r="H3075" s="2"/>
    </row>
    <row r="3076" spans="1:8" ht="18.75" customHeight="1">
      <c r="A3076" s="47"/>
      <c r="H3076" s="2"/>
    </row>
    <row r="3077" spans="1:8" ht="18.75" customHeight="1">
      <c r="A3077" s="47"/>
      <c r="H3077" s="2"/>
    </row>
    <row r="3078" spans="1:8" ht="18.75" customHeight="1">
      <c r="A3078" s="47"/>
      <c r="H3078" s="2"/>
    </row>
    <row r="3079" spans="1:8" ht="18.75" customHeight="1">
      <c r="A3079" s="47"/>
      <c r="H3079" s="2"/>
    </row>
    <row r="3080" spans="1:8" ht="18.75" customHeight="1">
      <c r="A3080" s="47"/>
      <c r="H3080" s="2"/>
    </row>
    <row r="3081" spans="1:8" ht="18.75" customHeight="1">
      <c r="A3081" s="47"/>
      <c r="H3081" s="2"/>
    </row>
    <row r="3082" spans="1:8" ht="18.75" customHeight="1">
      <c r="A3082" s="47"/>
      <c r="H3082" s="2"/>
    </row>
    <row r="3083" spans="1:8" ht="18.75" customHeight="1">
      <c r="A3083" s="47"/>
      <c r="H3083" s="2"/>
    </row>
    <row r="3084" spans="1:8" ht="18.75" customHeight="1">
      <c r="A3084" s="47"/>
      <c r="H3084" s="2"/>
    </row>
    <row r="3085" spans="1:8" ht="58.5" customHeight="1">
      <c r="A3085" s="47"/>
      <c r="H3085" s="2"/>
    </row>
    <row r="3086" spans="1:8" ht="18.75" customHeight="1">
      <c r="A3086" s="47"/>
      <c r="H3086" s="2"/>
    </row>
    <row r="3087" spans="1:8" ht="18.75" customHeight="1">
      <c r="A3087" s="47"/>
      <c r="H3087" s="2"/>
    </row>
    <row r="3088" spans="1:8" ht="18.75" customHeight="1">
      <c r="A3088" s="47"/>
      <c r="H3088" s="2"/>
    </row>
    <row r="3089" spans="1:8" ht="18.75" customHeight="1">
      <c r="A3089" s="47"/>
      <c r="H3089" s="2"/>
    </row>
    <row r="3090" spans="1:8" ht="18.75" customHeight="1">
      <c r="A3090" s="47"/>
      <c r="H3090" s="2"/>
    </row>
    <row r="3091" spans="1:8" ht="18.75" customHeight="1">
      <c r="A3091" s="47"/>
      <c r="H3091" s="2"/>
    </row>
    <row r="3092" spans="1:8" ht="18.75" customHeight="1">
      <c r="A3092" s="47"/>
      <c r="H3092" s="2"/>
    </row>
    <row r="3093" spans="1:8" ht="18.75" customHeight="1">
      <c r="A3093" s="47"/>
      <c r="H3093" s="2"/>
    </row>
    <row r="3094" spans="1:8" ht="18.75" customHeight="1">
      <c r="A3094" s="47"/>
      <c r="H3094" s="2"/>
    </row>
    <row r="3095" spans="1:8" ht="18.75" customHeight="1">
      <c r="A3095" s="47"/>
      <c r="H3095" s="2"/>
    </row>
    <row r="3096" spans="1:8" ht="18.75" customHeight="1">
      <c r="A3096" s="47"/>
      <c r="H3096" s="2"/>
    </row>
    <row r="3097" spans="1:8" ht="18.75" customHeight="1">
      <c r="A3097" s="47"/>
      <c r="H3097" s="2"/>
    </row>
    <row r="3098" spans="1:8" ht="58.5" customHeight="1">
      <c r="A3098" s="47"/>
      <c r="H3098" s="2"/>
    </row>
    <row r="3099" spans="1:8" ht="18.75" customHeight="1">
      <c r="A3099" s="47"/>
      <c r="H3099" s="2"/>
    </row>
    <row r="3100" spans="1:8" ht="18.75" customHeight="1">
      <c r="A3100" s="47"/>
      <c r="H3100" s="2"/>
    </row>
    <row r="3101" spans="1:8" ht="18.75" customHeight="1">
      <c r="A3101" s="47"/>
      <c r="H3101" s="2"/>
    </row>
    <row r="3102" spans="1:8" ht="18.75" customHeight="1">
      <c r="A3102" s="47"/>
      <c r="H3102" s="2"/>
    </row>
    <row r="3103" spans="1:8" ht="18.75" customHeight="1">
      <c r="A3103" s="47"/>
      <c r="H3103" s="2"/>
    </row>
    <row r="3104" spans="1:8" ht="18.75" customHeight="1">
      <c r="A3104" s="47"/>
      <c r="H3104" s="2"/>
    </row>
    <row r="3105" spans="1:8" ht="18.75" customHeight="1">
      <c r="A3105" s="47"/>
      <c r="H3105" s="2"/>
    </row>
    <row r="3106" spans="1:8" ht="18.75" customHeight="1">
      <c r="A3106" s="47"/>
      <c r="H3106" s="2"/>
    </row>
    <row r="3107" spans="1:8" ht="18.75" customHeight="1">
      <c r="A3107" s="47"/>
      <c r="H3107" s="2"/>
    </row>
    <row r="3108" spans="1:8" ht="18.75" customHeight="1">
      <c r="A3108" s="47"/>
      <c r="H3108" s="2"/>
    </row>
    <row r="3109" spans="1:8" ht="18.75" customHeight="1">
      <c r="A3109" s="47"/>
      <c r="H3109" s="2"/>
    </row>
    <row r="3110" spans="1:8" ht="18.75" customHeight="1">
      <c r="A3110" s="47"/>
      <c r="H3110" s="2"/>
    </row>
    <row r="3111" spans="1:8" ht="58.5" customHeight="1">
      <c r="A3111" s="47"/>
      <c r="H3111" s="2"/>
    </row>
    <row r="3112" spans="1:8" ht="18.75" customHeight="1">
      <c r="A3112" s="47"/>
      <c r="H3112" s="2"/>
    </row>
    <row r="3113" spans="1:8" ht="18.75" customHeight="1">
      <c r="A3113" s="47"/>
      <c r="H3113" s="2"/>
    </row>
    <row r="3114" spans="1:8" ht="18.75" customHeight="1">
      <c r="A3114" s="47"/>
      <c r="H3114" s="2"/>
    </row>
    <row r="3115" spans="1:8" ht="18.75" customHeight="1">
      <c r="A3115" s="47"/>
      <c r="H3115" s="2"/>
    </row>
    <row r="3116" spans="1:8" ht="18.75" customHeight="1">
      <c r="A3116" s="47"/>
      <c r="H3116" s="2"/>
    </row>
    <row r="3117" spans="1:8" ht="18.75" customHeight="1">
      <c r="A3117" s="47"/>
      <c r="H3117" s="2"/>
    </row>
    <row r="3118" spans="1:8" ht="18.75" customHeight="1">
      <c r="A3118" s="47"/>
      <c r="H3118" s="2"/>
    </row>
    <row r="3119" spans="1:8" ht="18.75" customHeight="1">
      <c r="A3119" s="47"/>
      <c r="H3119" s="2"/>
    </row>
    <row r="3120" spans="1:8" ht="18.75" customHeight="1">
      <c r="A3120" s="47"/>
      <c r="H3120" s="2"/>
    </row>
    <row r="3121" spans="1:8" ht="18.75" customHeight="1">
      <c r="A3121" s="47"/>
      <c r="H3121" s="2"/>
    </row>
    <row r="3122" spans="1:8" ht="18.75" customHeight="1">
      <c r="A3122" s="47"/>
      <c r="H3122" s="2"/>
    </row>
    <row r="3123" spans="1:8" ht="18.75" customHeight="1">
      <c r="A3123" s="47"/>
      <c r="H3123" s="2"/>
    </row>
    <row r="3124" spans="1:8" ht="58.5" customHeight="1">
      <c r="A3124" s="47"/>
      <c r="H3124" s="2"/>
    </row>
    <row r="3125" spans="1:8" ht="18.75" customHeight="1">
      <c r="A3125" s="47"/>
      <c r="H3125" s="2"/>
    </row>
    <row r="3126" spans="1:8" ht="18.75" customHeight="1">
      <c r="A3126" s="47"/>
      <c r="H3126" s="2"/>
    </row>
    <row r="3127" spans="1:8" ht="18.75" customHeight="1">
      <c r="A3127" s="47"/>
      <c r="H3127" s="2"/>
    </row>
    <row r="3128" spans="1:8" ht="18.75" customHeight="1">
      <c r="A3128" s="47"/>
      <c r="H3128" s="2"/>
    </row>
    <row r="3129" spans="1:8" ht="18.75" customHeight="1">
      <c r="A3129" s="47"/>
      <c r="H3129" s="2"/>
    </row>
    <row r="3130" spans="1:8" ht="18.75" customHeight="1">
      <c r="A3130" s="47"/>
      <c r="H3130" s="2"/>
    </row>
    <row r="3131" spans="1:8" ht="18.75" customHeight="1">
      <c r="A3131" s="47"/>
      <c r="H3131" s="2"/>
    </row>
    <row r="3132" spans="1:8" ht="18.75" customHeight="1">
      <c r="A3132" s="47"/>
      <c r="H3132" s="2"/>
    </row>
    <row r="3133" spans="1:8" ht="18.75" customHeight="1">
      <c r="A3133" s="47"/>
      <c r="H3133" s="2"/>
    </row>
    <row r="3134" spans="1:8" ht="18.75" customHeight="1">
      <c r="A3134" s="47"/>
      <c r="H3134" s="2"/>
    </row>
    <row r="3135" spans="1:8" ht="18.75" customHeight="1">
      <c r="A3135" s="47"/>
      <c r="H3135" s="2"/>
    </row>
    <row r="3136" spans="1:8" ht="18.75" customHeight="1">
      <c r="A3136" s="47"/>
      <c r="H3136" s="2"/>
    </row>
    <row r="3137" spans="1:8" ht="58.5" customHeight="1">
      <c r="A3137" s="47"/>
      <c r="H3137" s="2"/>
    </row>
    <row r="3138" spans="1:8" ht="18.75" customHeight="1">
      <c r="A3138" s="47"/>
      <c r="H3138" s="2"/>
    </row>
    <row r="3139" spans="1:8" ht="18.75" customHeight="1">
      <c r="A3139" s="47"/>
      <c r="H3139" s="2"/>
    </row>
    <row r="3140" spans="1:8" ht="18.75" customHeight="1">
      <c r="A3140" s="47"/>
      <c r="H3140" s="2"/>
    </row>
    <row r="3141" spans="1:8" ht="18.75" customHeight="1">
      <c r="A3141" s="47"/>
      <c r="H3141" s="2"/>
    </row>
    <row r="3142" spans="1:8" ht="18.75" customHeight="1">
      <c r="A3142" s="47"/>
      <c r="H3142" s="2"/>
    </row>
    <row r="3143" spans="1:8" ht="18.75" customHeight="1">
      <c r="A3143" s="47"/>
      <c r="H3143" s="2"/>
    </row>
    <row r="3144" spans="1:8" ht="18.75" customHeight="1">
      <c r="A3144" s="47"/>
      <c r="H3144" s="2"/>
    </row>
    <row r="3145" spans="1:8" ht="18.75" customHeight="1">
      <c r="A3145" s="47"/>
      <c r="H3145" s="2"/>
    </row>
    <row r="3146" spans="1:8" ht="18.75" customHeight="1">
      <c r="A3146" s="47"/>
      <c r="H3146" s="2"/>
    </row>
    <row r="3147" spans="1:8" ht="18.75" customHeight="1">
      <c r="A3147" s="47"/>
      <c r="H3147" s="2"/>
    </row>
    <row r="3148" spans="1:8" ht="18.75" customHeight="1">
      <c r="A3148" s="47"/>
      <c r="H3148" s="2"/>
    </row>
    <row r="3149" spans="1:8" ht="18.75" customHeight="1">
      <c r="A3149" s="47"/>
      <c r="H3149" s="2"/>
    </row>
    <row r="3150" spans="1:8" ht="58.5" customHeight="1">
      <c r="A3150" s="47"/>
      <c r="H3150" s="2"/>
    </row>
    <row r="3151" spans="1:8" ht="18.75" customHeight="1">
      <c r="A3151" s="47"/>
      <c r="H3151" s="2"/>
    </row>
    <row r="3152" spans="1:8" ht="18.75" customHeight="1">
      <c r="A3152" s="47"/>
      <c r="H3152" s="2"/>
    </row>
    <row r="3153" spans="1:8" ht="18.75" customHeight="1">
      <c r="A3153" s="47"/>
      <c r="H3153" s="2"/>
    </row>
    <row r="3154" spans="1:8" ht="18.75" customHeight="1">
      <c r="A3154" s="47"/>
      <c r="H3154" s="2"/>
    </row>
    <row r="3155" spans="1:8" ht="18.75" customHeight="1">
      <c r="A3155" s="47"/>
      <c r="H3155" s="2"/>
    </row>
    <row r="3156" spans="1:8" ht="18.75" customHeight="1">
      <c r="A3156" s="47"/>
      <c r="H3156" s="2"/>
    </row>
    <row r="3157" spans="1:8" ht="18.75" customHeight="1">
      <c r="A3157" s="47"/>
      <c r="H3157" s="2"/>
    </row>
    <row r="3158" spans="1:8" ht="18.75" customHeight="1">
      <c r="A3158" s="47"/>
      <c r="H3158" s="2"/>
    </row>
    <row r="3159" spans="1:8" ht="18.75" customHeight="1">
      <c r="A3159" s="47"/>
      <c r="H3159" s="2"/>
    </row>
    <row r="3160" spans="1:8" ht="18.75" customHeight="1">
      <c r="A3160" s="47"/>
      <c r="H3160" s="2"/>
    </row>
    <row r="3161" spans="1:8" ht="18.75" customHeight="1">
      <c r="A3161" s="47"/>
      <c r="H3161" s="2"/>
    </row>
    <row r="3162" spans="1:8" ht="18.75" customHeight="1">
      <c r="A3162" s="47"/>
      <c r="H3162" s="2"/>
    </row>
    <row r="3163" spans="1:8" ht="58.5" customHeight="1">
      <c r="A3163" s="47"/>
      <c r="H3163" s="2"/>
    </row>
    <row r="3164" spans="1:8" ht="18.75" customHeight="1">
      <c r="A3164" s="47"/>
      <c r="H3164" s="2"/>
    </row>
    <row r="3165" spans="1:8" ht="18.75" customHeight="1">
      <c r="A3165" s="47"/>
      <c r="H3165" s="2"/>
    </row>
    <row r="3166" spans="1:8" ht="18.75" customHeight="1">
      <c r="A3166" s="47"/>
      <c r="H3166" s="2"/>
    </row>
    <row r="3167" spans="1:8" ht="18.75" customHeight="1">
      <c r="A3167" s="47"/>
      <c r="H3167" s="2"/>
    </row>
    <row r="3168" spans="1:8" ht="18.75" customHeight="1">
      <c r="A3168" s="47"/>
      <c r="H3168" s="2"/>
    </row>
    <row r="3169" spans="1:8" ht="18.75" customHeight="1">
      <c r="A3169" s="47"/>
      <c r="H3169" s="2"/>
    </row>
    <row r="3170" spans="1:8" ht="18.75" customHeight="1">
      <c r="A3170" s="47"/>
      <c r="H3170" s="2"/>
    </row>
    <row r="3171" spans="1:8" ht="18.75" customHeight="1">
      <c r="A3171" s="47"/>
      <c r="H3171" s="2"/>
    </row>
    <row r="3172" spans="1:8" ht="18.75" customHeight="1">
      <c r="A3172" s="47"/>
      <c r="H3172" s="2"/>
    </row>
    <row r="3173" spans="1:8" ht="18.75" customHeight="1">
      <c r="A3173" s="47"/>
      <c r="H3173" s="2"/>
    </row>
    <row r="3174" spans="1:8" ht="18.75" customHeight="1">
      <c r="A3174" s="47"/>
      <c r="H3174" s="2"/>
    </row>
    <row r="3175" spans="1:8" ht="18.75" customHeight="1">
      <c r="A3175" s="47"/>
      <c r="H3175" s="2"/>
    </row>
    <row r="3176" spans="1:8" ht="58.5" customHeight="1">
      <c r="A3176" s="47"/>
      <c r="H3176" s="2"/>
    </row>
    <row r="3177" spans="1:8" ht="18.75" customHeight="1">
      <c r="A3177" s="47"/>
      <c r="H3177" s="2"/>
    </row>
    <row r="3178" spans="1:8" ht="18.75" customHeight="1">
      <c r="A3178" s="47"/>
      <c r="H3178" s="2"/>
    </row>
    <row r="3179" spans="1:8" ht="18.75" customHeight="1">
      <c r="A3179" s="47"/>
      <c r="H3179" s="2"/>
    </row>
    <row r="3180" spans="1:8" ht="18.75" customHeight="1">
      <c r="A3180" s="47"/>
      <c r="H3180" s="2"/>
    </row>
    <row r="3181" spans="1:8" ht="18.75" customHeight="1">
      <c r="A3181" s="47"/>
      <c r="H3181" s="2"/>
    </row>
    <row r="3182" spans="1:8" ht="18.75" customHeight="1">
      <c r="A3182" s="47"/>
      <c r="H3182" s="2"/>
    </row>
    <row r="3183" spans="1:8" ht="18.75" customHeight="1">
      <c r="A3183" s="47"/>
      <c r="H3183" s="2"/>
    </row>
    <row r="3184" spans="1:8" ht="18.75" customHeight="1">
      <c r="A3184" s="47"/>
      <c r="H3184" s="2"/>
    </row>
    <row r="3185" spans="1:8" ht="18.75" customHeight="1">
      <c r="A3185" s="47"/>
      <c r="H3185" s="2"/>
    </row>
    <row r="3186" spans="1:8" ht="18.75" customHeight="1">
      <c r="A3186" s="47"/>
      <c r="H3186" s="2"/>
    </row>
    <row r="3187" spans="1:8" ht="18.75" customHeight="1">
      <c r="A3187" s="47"/>
      <c r="H3187" s="2"/>
    </row>
    <row r="3188" spans="1:8" ht="18.75" customHeight="1">
      <c r="A3188" s="47"/>
      <c r="H3188" s="2"/>
    </row>
    <row r="3189" spans="1:8" ht="58.5" customHeight="1">
      <c r="A3189" s="47"/>
      <c r="H3189" s="2"/>
    </row>
    <row r="3190" spans="1:8" ht="18.75" customHeight="1">
      <c r="A3190" s="47"/>
      <c r="H3190" s="2"/>
    </row>
    <row r="3191" spans="1:8" ht="18.75" customHeight="1">
      <c r="A3191" s="47"/>
      <c r="H3191" s="2"/>
    </row>
    <row r="3192" spans="1:8" ht="18.75" customHeight="1">
      <c r="A3192" s="47"/>
      <c r="H3192" s="2"/>
    </row>
    <row r="3193" spans="1:8" ht="18.75" customHeight="1">
      <c r="A3193" s="47"/>
      <c r="H3193" s="2"/>
    </row>
    <row r="3194" spans="1:8" ht="18.75" customHeight="1">
      <c r="A3194" s="47"/>
      <c r="H3194" s="2"/>
    </row>
    <row r="3195" spans="1:8" ht="18.75" customHeight="1">
      <c r="A3195" s="47"/>
      <c r="H3195" s="2"/>
    </row>
    <row r="3196" spans="1:8" ht="18.75" customHeight="1">
      <c r="A3196" s="47"/>
      <c r="H3196" s="2"/>
    </row>
    <row r="3197" spans="1:8" ht="18.75" customHeight="1">
      <c r="A3197" s="47"/>
      <c r="H3197" s="2"/>
    </row>
    <row r="3198" spans="1:8" ht="18.75" customHeight="1">
      <c r="A3198" s="47"/>
      <c r="H3198" s="2"/>
    </row>
    <row r="3199" spans="1:8" ht="18.75" customHeight="1">
      <c r="A3199" s="47"/>
      <c r="H3199" s="2"/>
    </row>
    <row r="3200" spans="1:8" ht="18.75" customHeight="1">
      <c r="A3200" s="47"/>
      <c r="H3200" s="2"/>
    </row>
    <row r="3201" spans="1:8" ht="18.75" customHeight="1">
      <c r="A3201" s="47"/>
      <c r="H3201" s="2"/>
    </row>
    <row r="3202" spans="1:8" ht="58.5" customHeight="1">
      <c r="A3202" s="47"/>
      <c r="H3202" s="2"/>
    </row>
    <row r="3203" spans="1:8" ht="18.75" customHeight="1">
      <c r="A3203" s="47"/>
      <c r="H3203" s="2"/>
    </row>
    <row r="3204" spans="1:8" ht="18.75" customHeight="1">
      <c r="A3204" s="47"/>
      <c r="H3204" s="2"/>
    </row>
    <row r="3205" spans="1:8" ht="18.75" customHeight="1">
      <c r="A3205" s="47"/>
      <c r="H3205" s="2"/>
    </row>
    <row r="3206" spans="1:8" ht="18.75" customHeight="1">
      <c r="A3206" s="47"/>
      <c r="H3206" s="2"/>
    </row>
    <row r="3207" spans="1:8" ht="18.75" customHeight="1">
      <c r="A3207" s="47"/>
      <c r="H3207" s="2"/>
    </row>
    <row r="3208" spans="1:8" ht="18.75" customHeight="1">
      <c r="A3208" s="47"/>
      <c r="H3208" s="2"/>
    </row>
    <row r="3209" spans="1:8" ht="18.75" customHeight="1">
      <c r="A3209" s="47"/>
      <c r="H3209" s="2"/>
    </row>
    <row r="3210" spans="1:8" ht="18.75" customHeight="1">
      <c r="A3210" s="47"/>
      <c r="H3210" s="2"/>
    </row>
    <row r="3211" spans="1:8" ht="18.75" customHeight="1">
      <c r="A3211" s="47"/>
      <c r="H3211" s="2"/>
    </row>
    <row r="3212" spans="1:8" ht="18.75" customHeight="1">
      <c r="A3212" s="47"/>
      <c r="H3212" s="2"/>
    </row>
    <row r="3213" spans="1:8" ht="18.75" customHeight="1">
      <c r="A3213" s="47"/>
      <c r="H3213" s="2"/>
    </row>
    <row r="3214" spans="1:8" ht="18.75" customHeight="1">
      <c r="A3214" s="47"/>
      <c r="H3214" s="2"/>
    </row>
    <row r="3215" spans="1:8" ht="58.5" customHeight="1">
      <c r="A3215" s="47"/>
      <c r="H3215" s="2"/>
    </row>
    <row r="3216" spans="1:8" ht="18.75" customHeight="1">
      <c r="A3216" s="47"/>
      <c r="H3216" s="2"/>
    </row>
    <row r="3217" spans="1:8" ht="18.75" customHeight="1">
      <c r="A3217" s="47"/>
      <c r="H3217" s="2"/>
    </row>
    <row r="3218" spans="1:8" ht="18.75" customHeight="1">
      <c r="A3218" s="47"/>
      <c r="H3218" s="2"/>
    </row>
    <row r="3219" spans="1:8" ht="18.75" customHeight="1">
      <c r="A3219" s="47"/>
      <c r="H3219" s="2"/>
    </row>
    <row r="3220" spans="1:8" ht="18.75" customHeight="1">
      <c r="A3220" s="47"/>
      <c r="H3220" s="2"/>
    </row>
    <row r="3221" spans="1:8" ht="18.75" customHeight="1">
      <c r="A3221" s="47"/>
      <c r="H3221" s="2"/>
    </row>
    <row r="3222" spans="1:8" ht="18.75" customHeight="1">
      <c r="A3222" s="47"/>
      <c r="H3222" s="2"/>
    </row>
    <row r="3223" spans="1:8" ht="18.75" customHeight="1">
      <c r="A3223" s="47"/>
      <c r="H3223" s="2"/>
    </row>
    <row r="3224" spans="1:8" ht="18.75" customHeight="1">
      <c r="A3224" s="47"/>
      <c r="H3224" s="2"/>
    </row>
    <row r="3225" spans="1:8" ht="18.75" customHeight="1">
      <c r="A3225" s="47"/>
      <c r="H3225" s="2"/>
    </row>
    <row r="3226" spans="1:8" ht="18.75" customHeight="1">
      <c r="A3226" s="47"/>
      <c r="H3226" s="2"/>
    </row>
    <row r="3227" spans="1:8" ht="18.75" customHeight="1">
      <c r="A3227" s="47"/>
      <c r="H3227" s="2"/>
    </row>
    <row r="3228" spans="1:8" ht="58.5" customHeight="1">
      <c r="A3228" s="47"/>
      <c r="H3228" s="2"/>
    </row>
    <row r="3229" spans="1:8" ht="18.75" customHeight="1">
      <c r="A3229" s="47"/>
      <c r="H3229" s="2"/>
    </row>
    <row r="3230" spans="1:8" ht="18.75" customHeight="1">
      <c r="A3230" s="47"/>
      <c r="H3230" s="2"/>
    </row>
    <row r="3231" spans="1:8" ht="18.75" customHeight="1">
      <c r="A3231" s="47"/>
      <c r="H3231" s="2"/>
    </row>
    <row r="3232" spans="1:8" ht="18.75" customHeight="1">
      <c r="A3232" s="47"/>
      <c r="H3232" s="2"/>
    </row>
    <row r="3233" spans="1:8" ht="18.75" customHeight="1">
      <c r="A3233" s="47"/>
      <c r="H3233" s="2"/>
    </row>
    <row r="3234" spans="1:8" ht="18.75" customHeight="1">
      <c r="A3234" s="47"/>
      <c r="H3234" s="2"/>
    </row>
    <row r="3235" spans="1:8" ht="18.75" customHeight="1">
      <c r="A3235" s="47"/>
      <c r="H3235" s="2"/>
    </row>
    <row r="3236" spans="1:8" ht="18.75" customHeight="1">
      <c r="A3236" s="47"/>
      <c r="H3236" s="2"/>
    </row>
    <row r="3237" spans="1:8" ht="18.75" customHeight="1">
      <c r="A3237" s="47"/>
      <c r="H3237" s="2"/>
    </row>
    <row r="3238" spans="1:8" ht="18.75" customHeight="1">
      <c r="A3238" s="47"/>
      <c r="H3238" s="2"/>
    </row>
    <row r="3239" spans="1:8" ht="18.75" customHeight="1">
      <c r="A3239" s="47"/>
      <c r="H3239" s="2"/>
    </row>
    <row r="3240" spans="1:8" ht="18.75" customHeight="1">
      <c r="A3240" s="47"/>
      <c r="H3240" s="2"/>
    </row>
    <row r="3241" spans="1:8" ht="58.5" customHeight="1">
      <c r="A3241" s="47"/>
      <c r="H3241" s="2"/>
    </row>
    <row r="3242" spans="1:8" ht="18.75" customHeight="1">
      <c r="A3242" s="47"/>
      <c r="H3242" s="2"/>
    </row>
    <row r="3243" spans="1:8" ht="18.75" customHeight="1">
      <c r="A3243" s="47"/>
      <c r="H3243" s="2"/>
    </row>
    <row r="3244" spans="1:8" ht="18.75" customHeight="1">
      <c r="A3244" s="47"/>
      <c r="H3244" s="2"/>
    </row>
    <row r="3245" spans="1:8" ht="18.75" customHeight="1">
      <c r="A3245" s="47"/>
      <c r="H3245" s="2"/>
    </row>
    <row r="3246" spans="1:8" ht="18.75" customHeight="1">
      <c r="A3246" s="47"/>
      <c r="H3246" s="2"/>
    </row>
    <row r="3247" spans="1:8" ht="18.75" customHeight="1">
      <c r="A3247" s="47"/>
      <c r="H3247" s="2"/>
    </row>
    <row r="3248" spans="1:8" ht="18.75" customHeight="1">
      <c r="A3248" s="47"/>
      <c r="H3248" s="2"/>
    </row>
    <row r="3249" spans="1:8" ht="18.75" customHeight="1">
      <c r="A3249" s="47"/>
      <c r="H3249" s="2"/>
    </row>
    <row r="3250" spans="1:8" ht="18.75" customHeight="1">
      <c r="A3250" s="47"/>
      <c r="H3250" s="2"/>
    </row>
    <row r="3251" spans="1:8" ht="18.75" customHeight="1">
      <c r="A3251" s="47"/>
      <c r="H3251" s="2"/>
    </row>
    <row r="3252" spans="1:8" ht="18.75" customHeight="1">
      <c r="A3252" s="47"/>
      <c r="H3252" s="2"/>
    </row>
    <row r="3253" spans="1:8" ht="18.75" customHeight="1">
      <c r="A3253" s="47"/>
      <c r="H3253" s="2"/>
    </row>
    <row r="3254" spans="1:8" ht="58.5" customHeight="1">
      <c r="A3254" s="47"/>
      <c r="H3254" s="2"/>
    </row>
    <row r="3255" spans="1:8" ht="18.75" customHeight="1">
      <c r="A3255" s="47"/>
      <c r="H3255" s="2"/>
    </row>
    <row r="3256" spans="1:8" ht="18.75" customHeight="1">
      <c r="A3256" s="47"/>
      <c r="H3256" s="2"/>
    </row>
    <row r="3257" spans="1:8" ht="18.75" customHeight="1">
      <c r="A3257" s="47"/>
      <c r="H3257" s="2"/>
    </row>
    <row r="3258" spans="1:8" ht="18.75" customHeight="1">
      <c r="A3258" s="47"/>
      <c r="H3258" s="2"/>
    </row>
    <row r="3259" spans="1:8" ht="18.75" customHeight="1">
      <c r="A3259" s="47"/>
      <c r="H3259" s="2"/>
    </row>
    <row r="3260" spans="1:8" ht="18.75" customHeight="1">
      <c r="A3260" s="47"/>
      <c r="H3260" s="2"/>
    </row>
    <row r="3261" spans="1:8" ht="18.75" customHeight="1">
      <c r="A3261" s="47"/>
      <c r="H3261" s="2"/>
    </row>
    <row r="3262" spans="1:8" ht="18.75" customHeight="1">
      <c r="A3262" s="47"/>
      <c r="H3262" s="2"/>
    </row>
    <row r="3263" spans="1:8" ht="18.75" customHeight="1">
      <c r="A3263" s="47"/>
      <c r="H3263" s="2"/>
    </row>
    <row r="3264" spans="1:8" ht="18.75" customHeight="1">
      <c r="A3264" s="47"/>
      <c r="H3264" s="2"/>
    </row>
    <row r="3265" spans="1:8" ht="18.75" customHeight="1">
      <c r="A3265" s="47"/>
      <c r="H3265" s="2"/>
    </row>
    <row r="3266" spans="1:8" ht="18.75" customHeight="1">
      <c r="A3266" s="47"/>
      <c r="H3266" s="2"/>
    </row>
    <row r="3267" spans="1:8" ht="58.5" customHeight="1">
      <c r="A3267" s="47"/>
      <c r="H3267" s="2"/>
    </row>
    <row r="3268" spans="1:8" ht="18.75" customHeight="1">
      <c r="A3268" s="47"/>
      <c r="H3268" s="2"/>
    </row>
    <row r="3269" spans="1:8" ht="18.75" customHeight="1">
      <c r="A3269" s="47"/>
      <c r="H3269" s="2"/>
    </row>
    <row r="3270" spans="1:8" ht="18.75" customHeight="1">
      <c r="A3270" s="47"/>
      <c r="H3270" s="2"/>
    </row>
    <row r="3271" spans="1:8" ht="18.75" customHeight="1">
      <c r="A3271" s="47"/>
      <c r="H3271" s="2"/>
    </row>
    <row r="3272" spans="1:8" ht="18.75" customHeight="1">
      <c r="A3272" s="47"/>
      <c r="H3272" s="2"/>
    </row>
    <row r="3273" spans="1:8" ht="18.75" customHeight="1">
      <c r="A3273" s="47"/>
      <c r="H3273" s="2"/>
    </row>
    <row r="3274" spans="1:8" ht="18.75" customHeight="1">
      <c r="A3274" s="47"/>
      <c r="H3274" s="2"/>
    </row>
    <row r="3275" spans="1:8" ht="18.75" customHeight="1">
      <c r="A3275" s="47"/>
      <c r="H3275" s="2"/>
    </row>
    <row r="3276" spans="1:8" ht="18.75" customHeight="1">
      <c r="A3276" s="47"/>
      <c r="H3276" s="2"/>
    </row>
    <row r="3277" spans="1:8" ht="18.75" customHeight="1">
      <c r="A3277" s="47"/>
      <c r="H3277" s="2"/>
    </row>
    <row r="3278" spans="1:8" ht="18.75" customHeight="1">
      <c r="A3278" s="47"/>
      <c r="H3278" s="2"/>
    </row>
    <row r="3279" spans="1:8" ht="18.75" customHeight="1">
      <c r="A3279" s="47"/>
      <c r="H3279" s="2"/>
    </row>
    <row r="3280" spans="1:8" ht="58.5" customHeight="1">
      <c r="A3280" s="47"/>
      <c r="H3280" s="2"/>
    </row>
    <row r="3281" spans="1:8" ht="18.75" customHeight="1">
      <c r="A3281" s="47"/>
      <c r="H3281" s="2"/>
    </row>
    <row r="3282" spans="1:8" ht="18.75" customHeight="1">
      <c r="A3282" s="47"/>
      <c r="H3282" s="2"/>
    </row>
    <row r="3283" spans="1:8" ht="18.75" customHeight="1">
      <c r="A3283" s="47"/>
      <c r="H3283" s="2"/>
    </row>
    <row r="3284" spans="1:8" ht="18.75" customHeight="1">
      <c r="A3284" s="47"/>
      <c r="H3284" s="2"/>
    </row>
    <row r="3285" spans="1:8" ht="18.75" customHeight="1">
      <c r="A3285" s="47"/>
      <c r="H3285" s="2"/>
    </row>
    <row r="3286" spans="1:8" ht="18.75" customHeight="1">
      <c r="A3286" s="47"/>
      <c r="H3286" s="2"/>
    </row>
    <row r="3287" spans="1:8" ht="18.75" customHeight="1">
      <c r="A3287" s="47"/>
      <c r="H3287" s="2"/>
    </row>
    <row r="3288" spans="1:8" ht="18.75" customHeight="1">
      <c r="A3288" s="47"/>
      <c r="H3288" s="2"/>
    </row>
    <row r="3289" spans="1:8" ht="18.75" customHeight="1">
      <c r="A3289" s="47"/>
      <c r="H3289" s="2"/>
    </row>
    <row r="3290" spans="1:8" ht="18.75" customHeight="1">
      <c r="A3290" s="47"/>
      <c r="H3290" s="2"/>
    </row>
    <row r="3291" spans="1:8" ht="18.75" customHeight="1">
      <c r="A3291" s="47"/>
      <c r="H3291" s="2"/>
    </row>
    <row r="3292" spans="1:8" ht="18.75" customHeight="1">
      <c r="A3292" s="47"/>
      <c r="H3292" s="2"/>
    </row>
    <row r="3293" spans="1:8" ht="58.5" customHeight="1">
      <c r="A3293" s="47"/>
      <c r="H3293" s="2"/>
    </row>
    <row r="3294" spans="1:8" ht="18.75" customHeight="1">
      <c r="A3294" s="47"/>
      <c r="H3294" s="2"/>
    </row>
    <row r="3295" spans="1:8" ht="18.75" customHeight="1">
      <c r="A3295" s="47"/>
      <c r="H3295" s="2"/>
    </row>
    <row r="3296" spans="1:8" ht="18.75" customHeight="1">
      <c r="A3296" s="47"/>
      <c r="H3296" s="2"/>
    </row>
    <row r="3297" spans="1:8" ht="18.75" customHeight="1">
      <c r="A3297" s="47"/>
      <c r="H3297" s="2"/>
    </row>
    <row r="3298" spans="1:8" ht="18.75" customHeight="1">
      <c r="A3298" s="47"/>
      <c r="H3298" s="2"/>
    </row>
    <row r="3299" spans="1:8" ht="18.75" customHeight="1">
      <c r="A3299" s="47"/>
      <c r="H3299" s="2"/>
    </row>
    <row r="3300" spans="1:8" ht="18.75" customHeight="1">
      <c r="A3300" s="47"/>
      <c r="H3300" s="2"/>
    </row>
    <row r="3301" spans="1:8" ht="18.75" customHeight="1">
      <c r="A3301" s="47"/>
      <c r="H3301" s="2"/>
    </row>
    <row r="3302" spans="1:8" ht="18.75" customHeight="1">
      <c r="A3302" s="47"/>
      <c r="H3302" s="2"/>
    </row>
    <row r="3303" spans="1:8" ht="18.75" customHeight="1">
      <c r="A3303" s="47"/>
      <c r="H3303" s="2"/>
    </row>
    <row r="3304" spans="1:8" ht="18.75" customHeight="1">
      <c r="A3304" s="47"/>
      <c r="H3304" s="2"/>
    </row>
    <row r="3305" spans="1:8" ht="18.75" customHeight="1">
      <c r="A3305" s="47"/>
      <c r="H3305" s="2"/>
    </row>
    <row r="3306" spans="1:8" ht="58.5" customHeight="1">
      <c r="A3306" s="47"/>
      <c r="H3306" s="2"/>
    </row>
    <row r="3307" spans="1:8" ht="18.75" customHeight="1">
      <c r="A3307" s="47"/>
      <c r="H3307" s="2"/>
    </row>
    <row r="3308" spans="1:8" ht="18.75" customHeight="1">
      <c r="A3308" s="47"/>
      <c r="H3308" s="2"/>
    </row>
    <row r="3309" spans="1:8" ht="18.75" customHeight="1">
      <c r="A3309" s="47"/>
      <c r="H3309" s="2"/>
    </row>
    <row r="3310" spans="1:8" ht="18.75" customHeight="1">
      <c r="A3310" s="47"/>
      <c r="H3310" s="2"/>
    </row>
    <row r="3311" spans="1:8" ht="18.75" customHeight="1">
      <c r="A3311" s="47"/>
      <c r="H3311" s="2"/>
    </row>
    <row r="3312" spans="1:8" ht="18.75" customHeight="1">
      <c r="A3312" s="47"/>
      <c r="H3312" s="2"/>
    </row>
    <row r="3313" spans="1:8" ht="18.75" customHeight="1">
      <c r="A3313" s="47"/>
      <c r="H3313" s="2"/>
    </row>
    <row r="3314" spans="1:8" ht="18.75" customHeight="1">
      <c r="A3314" s="47"/>
      <c r="H3314" s="2"/>
    </row>
    <row r="3315" spans="1:8" ht="18.75" customHeight="1">
      <c r="A3315" s="47"/>
      <c r="H3315" s="2"/>
    </row>
    <row r="3316" spans="1:8" ht="18.75" customHeight="1">
      <c r="A3316" s="47"/>
      <c r="H3316" s="2"/>
    </row>
    <row r="3317" spans="1:8" ht="18.75" customHeight="1">
      <c r="A3317" s="47"/>
      <c r="H3317" s="2"/>
    </row>
    <row r="3318" spans="1:8" ht="18.75" customHeight="1">
      <c r="A3318" s="47"/>
      <c r="H3318" s="2"/>
    </row>
    <row r="3319" spans="1:8" ht="58.5" customHeight="1">
      <c r="A3319" s="47"/>
      <c r="H3319" s="2"/>
    </row>
    <row r="3320" spans="1:8" ht="18.75" customHeight="1">
      <c r="A3320" s="47"/>
      <c r="H3320" s="2"/>
    </row>
    <row r="3321" spans="1:8" ht="18.75" customHeight="1">
      <c r="A3321" s="47"/>
      <c r="H3321" s="2"/>
    </row>
    <row r="3322" spans="1:8" ht="18.75" customHeight="1">
      <c r="A3322" s="47"/>
      <c r="H3322" s="2"/>
    </row>
    <row r="3323" spans="1:8" ht="18.75" customHeight="1">
      <c r="A3323" s="47"/>
      <c r="H3323" s="2"/>
    </row>
    <row r="3324" spans="1:8" ht="18.75" customHeight="1">
      <c r="A3324" s="47"/>
      <c r="H3324" s="2"/>
    </row>
    <row r="3325" spans="1:8" ht="18.75" customHeight="1">
      <c r="A3325" s="47"/>
      <c r="H3325" s="2"/>
    </row>
    <row r="3326" spans="1:8" ht="18.75" customHeight="1">
      <c r="A3326" s="47"/>
      <c r="H3326" s="2"/>
    </row>
    <row r="3327" spans="1:8" ht="18.75" customHeight="1">
      <c r="A3327" s="47"/>
      <c r="H3327" s="2"/>
    </row>
    <row r="3328" spans="1:8" ht="18.75" customHeight="1">
      <c r="A3328" s="47"/>
      <c r="H3328" s="2"/>
    </row>
    <row r="3329" spans="1:8" ht="18.75" customHeight="1">
      <c r="A3329" s="47"/>
      <c r="H3329" s="2"/>
    </row>
    <row r="3330" spans="1:8" ht="18.75" customHeight="1">
      <c r="A3330" s="47"/>
      <c r="H3330" s="2"/>
    </row>
    <row r="3331" spans="1:8" ht="18.75" customHeight="1">
      <c r="A3331" s="47"/>
      <c r="H3331" s="2"/>
    </row>
    <row r="3332" spans="1:8" ht="58.5" customHeight="1">
      <c r="A3332" s="47"/>
      <c r="H3332" s="2"/>
    </row>
    <row r="3333" spans="1:8" ht="18.75" customHeight="1">
      <c r="A3333" s="47"/>
      <c r="H3333" s="2"/>
    </row>
    <row r="3334" spans="1:8" ht="18.75" customHeight="1">
      <c r="A3334" s="47"/>
      <c r="H3334" s="2"/>
    </row>
    <row r="3335" spans="1:8" ht="18.75" customHeight="1">
      <c r="A3335" s="47"/>
      <c r="H3335" s="2"/>
    </row>
    <row r="3336" spans="1:8" ht="18.75" customHeight="1">
      <c r="A3336" s="47"/>
      <c r="H3336" s="2"/>
    </row>
    <row r="3337" spans="1:8" ht="18.75" customHeight="1">
      <c r="A3337" s="47"/>
      <c r="H3337" s="2"/>
    </row>
    <row r="3338" spans="1:8" ht="18.75" customHeight="1">
      <c r="A3338" s="47"/>
      <c r="H3338" s="2"/>
    </row>
    <row r="3339" spans="1:8" ht="18.75" customHeight="1">
      <c r="A3339" s="47"/>
      <c r="H3339" s="2"/>
    </row>
    <row r="3340" spans="1:8" ht="18.75" customHeight="1">
      <c r="A3340" s="47"/>
      <c r="H3340" s="2"/>
    </row>
    <row r="3341" spans="1:8" ht="18.75" customHeight="1">
      <c r="A3341" s="47"/>
      <c r="H3341" s="2"/>
    </row>
    <row r="3342" spans="1:8" ht="18.75" customHeight="1">
      <c r="A3342" s="47"/>
      <c r="H3342" s="2"/>
    </row>
    <row r="3343" spans="1:8" ht="18.75" customHeight="1">
      <c r="A3343" s="47"/>
      <c r="H3343" s="2"/>
    </row>
    <row r="3344" spans="1:8" ht="18.75" customHeight="1">
      <c r="A3344" s="47"/>
      <c r="H3344" s="2"/>
    </row>
    <row r="3345" spans="1:8" ht="58.5" customHeight="1">
      <c r="A3345" s="47"/>
      <c r="H3345" s="2"/>
    </row>
    <row r="3346" spans="1:8" ht="18.75" customHeight="1">
      <c r="A3346" s="47"/>
      <c r="H3346" s="2"/>
    </row>
    <row r="3347" spans="1:8" ht="18.75" customHeight="1">
      <c r="A3347" s="47"/>
      <c r="H3347" s="2"/>
    </row>
    <row r="3348" spans="1:8" ht="18.75" customHeight="1">
      <c r="A3348" s="47"/>
      <c r="H3348" s="2"/>
    </row>
    <row r="3349" spans="1:8" ht="18.75" customHeight="1">
      <c r="A3349" s="47"/>
      <c r="H3349" s="2"/>
    </row>
    <row r="3350" spans="1:8" ht="18.75" customHeight="1">
      <c r="A3350" s="47"/>
      <c r="H3350" s="2"/>
    </row>
    <row r="3351" spans="1:8" ht="18.75" customHeight="1">
      <c r="A3351" s="47"/>
      <c r="H3351" s="2"/>
    </row>
    <row r="3352" spans="1:8" ht="18.75" customHeight="1">
      <c r="A3352" s="47"/>
      <c r="H3352" s="2"/>
    </row>
    <row r="3353" spans="1:8" ht="18.75" customHeight="1">
      <c r="A3353" s="47"/>
      <c r="H3353" s="2"/>
    </row>
    <row r="3354" spans="1:8" ht="18.75" customHeight="1">
      <c r="A3354" s="47"/>
      <c r="H3354" s="2"/>
    </row>
    <row r="3355" spans="1:8" ht="18.75" customHeight="1">
      <c r="A3355" s="47"/>
      <c r="H3355" s="2"/>
    </row>
    <row r="3356" spans="1:8" ht="18.75" customHeight="1">
      <c r="A3356" s="47"/>
      <c r="H3356" s="2"/>
    </row>
    <row r="3357" spans="1:8" ht="18.75" customHeight="1">
      <c r="A3357" s="47"/>
      <c r="H3357" s="2"/>
    </row>
    <row r="3358" spans="1:8" ht="58.5" customHeight="1">
      <c r="A3358" s="47"/>
      <c r="H3358" s="2"/>
    </row>
    <row r="3359" spans="1:8" ht="18.75" customHeight="1">
      <c r="A3359" s="47"/>
      <c r="H3359" s="2"/>
    </row>
    <row r="3360" spans="1:8" ht="18.75" customHeight="1">
      <c r="A3360" s="47"/>
      <c r="H3360" s="2"/>
    </row>
    <row r="3361" spans="1:8" ht="18.75" customHeight="1">
      <c r="A3361" s="47"/>
      <c r="H3361" s="2"/>
    </row>
    <row r="3362" spans="1:8" ht="18.75" customHeight="1">
      <c r="A3362" s="47"/>
      <c r="H3362" s="2"/>
    </row>
    <row r="3363" spans="1:8" ht="18.75" customHeight="1">
      <c r="A3363" s="47"/>
      <c r="H3363" s="2"/>
    </row>
    <row r="3364" spans="1:8" ht="18.75" customHeight="1">
      <c r="A3364" s="47"/>
      <c r="H3364" s="2"/>
    </row>
    <row r="3365" spans="1:8" ht="18.75" customHeight="1">
      <c r="A3365" s="47"/>
      <c r="H3365" s="2"/>
    </row>
    <row r="3366" spans="1:8" ht="18.75" customHeight="1">
      <c r="A3366" s="47"/>
      <c r="H3366" s="2"/>
    </row>
    <row r="3367" spans="1:8" ht="18.75" customHeight="1">
      <c r="A3367" s="47"/>
      <c r="H3367" s="2"/>
    </row>
    <row r="3368" spans="1:8" ht="18.75" customHeight="1">
      <c r="A3368" s="47"/>
      <c r="H3368" s="2"/>
    </row>
    <row r="3369" spans="1:8" ht="18.75" customHeight="1">
      <c r="A3369" s="47"/>
      <c r="H3369" s="2"/>
    </row>
    <row r="3370" spans="1:8" ht="18.75" customHeight="1">
      <c r="A3370" s="47"/>
      <c r="H3370" s="2"/>
    </row>
    <row r="3371" spans="1:8" ht="58.5" customHeight="1">
      <c r="A3371" s="47"/>
      <c r="H3371" s="2"/>
    </row>
    <row r="3372" spans="1:8" ht="18.75" customHeight="1">
      <c r="A3372" s="47"/>
      <c r="H3372" s="2"/>
    </row>
    <row r="3373" spans="1:8" ht="18.75" customHeight="1">
      <c r="A3373" s="47"/>
      <c r="H3373" s="2"/>
    </row>
    <row r="3374" spans="1:8" ht="18.75" customHeight="1">
      <c r="A3374" s="47"/>
      <c r="H3374" s="2"/>
    </row>
    <row r="3375" spans="1:8" ht="18.75" customHeight="1">
      <c r="A3375" s="47"/>
      <c r="H3375" s="2"/>
    </row>
    <row r="3376" spans="1:8" ht="18.75" customHeight="1">
      <c r="A3376" s="47"/>
      <c r="H3376" s="2"/>
    </row>
    <row r="3377" spans="1:8" ht="18.75" customHeight="1">
      <c r="A3377" s="47"/>
      <c r="H3377" s="2"/>
    </row>
    <row r="3378" spans="1:8" ht="18.75" customHeight="1">
      <c r="A3378" s="47"/>
      <c r="H3378" s="2"/>
    </row>
    <row r="3379" spans="1:8" ht="18.75" customHeight="1">
      <c r="A3379" s="47"/>
      <c r="H3379" s="2"/>
    </row>
    <row r="3380" spans="1:8" ht="18.75" customHeight="1">
      <c r="A3380" s="47"/>
      <c r="H3380" s="2"/>
    </row>
    <row r="3381" spans="1:8" ht="18.75" customHeight="1">
      <c r="A3381" s="47"/>
      <c r="H3381" s="2"/>
    </row>
    <row r="3382" spans="1:8" ht="18.75" customHeight="1">
      <c r="A3382" s="47"/>
      <c r="H3382" s="2"/>
    </row>
    <row r="3383" spans="1:8" ht="18.75" customHeight="1">
      <c r="A3383" s="47"/>
      <c r="H3383" s="2"/>
    </row>
    <row r="3384" spans="1:8" ht="58.5" customHeight="1">
      <c r="A3384" s="47"/>
      <c r="H3384" s="2"/>
    </row>
    <row r="3385" spans="1:8" ht="18.75" customHeight="1">
      <c r="A3385" s="47"/>
      <c r="H3385" s="2"/>
    </row>
    <row r="3386" spans="1:8" ht="18.75" customHeight="1">
      <c r="A3386" s="47"/>
      <c r="H3386" s="2"/>
    </row>
    <row r="3387" spans="1:8" ht="18.75" customHeight="1">
      <c r="A3387" s="47"/>
      <c r="H3387" s="2"/>
    </row>
    <row r="3388" spans="1:8" ht="18.75" customHeight="1">
      <c r="A3388" s="47"/>
      <c r="H3388" s="2"/>
    </row>
    <row r="3389" spans="1:8" ht="18.75" customHeight="1">
      <c r="A3389" s="47"/>
      <c r="H3389" s="2"/>
    </row>
    <row r="3390" spans="1:8" ht="18.75" customHeight="1">
      <c r="A3390" s="47"/>
      <c r="H3390" s="2"/>
    </row>
    <row r="3391" spans="1:8" ht="18.75" customHeight="1">
      <c r="A3391" s="47"/>
      <c r="H3391" s="2"/>
    </row>
    <row r="3392" spans="1:8" ht="18.75" customHeight="1">
      <c r="A3392" s="47"/>
      <c r="H3392" s="2"/>
    </row>
    <row r="3393" spans="1:8" ht="18.75" customHeight="1">
      <c r="A3393" s="47"/>
      <c r="H3393" s="2"/>
    </row>
    <row r="3394" spans="1:8" ht="18.75" customHeight="1">
      <c r="A3394" s="47"/>
      <c r="H3394" s="2"/>
    </row>
    <row r="3395" spans="1:8" ht="18.75" customHeight="1">
      <c r="A3395" s="47"/>
      <c r="H3395" s="2"/>
    </row>
    <row r="3396" spans="1:8" ht="18.75" customHeight="1">
      <c r="A3396" s="47"/>
      <c r="H3396" s="2"/>
    </row>
    <row r="3397" spans="1:8" ht="58.5" customHeight="1">
      <c r="A3397" s="47"/>
      <c r="H3397" s="2"/>
    </row>
    <row r="3398" spans="1:8" ht="18.75" customHeight="1">
      <c r="A3398" s="47"/>
      <c r="H3398" s="2"/>
    </row>
    <row r="3399" spans="1:8" ht="18.75" customHeight="1">
      <c r="A3399" s="47"/>
      <c r="H3399" s="2"/>
    </row>
    <row r="3400" spans="1:8" ht="18.75" customHeight="1">
      <c r="A3400" s="47"/>
      <c r="H3400" s="2"/>
    </row>
    <row r="3401" spans="1:8" ht="18.75" customHeight="1">
      <c r="A3401" s="47"/>
      <c r="H3401" s="2"/>
    </row>
    <row r="3402" spans="1:8" ht="18.75" customHeight="1">
      <c r="A3402" s="47"/>
      <c r="H3402" s="2"/>
    </row>
    <row r="3403" spans="1:8" ht="18.75" customHeight="1">
      <c r="A3403" s="47"/>
      <c r="H3403" s="2"/>
    </row>
    <row r="3404" spans="1:8" ht="18.75" customHeight="1">
      <c r="A3404" s="47"/>
      <c r="H3404" s="2"/>
    </row>
    <row r="3405" spans="1:8" ht="18.75" customHeight="1">
      <c r="A3405" s="47"/>
      <c r="H3405" s="2"/>
    </row>
    <row r="3406" spans="1:8" ht="18.75" customHeight="1">
      <c r="A3406" s="47"/>
      <c r="H3406" s="2"/>
    </row>
    <row r="3407" spans="1:8" ht="18.75" customHeight="1">
      <c r="A3407" s="47"/>
      <c r="H3407" s="2"/>
    </row>
    <row r="3408" spans="1:8" ht="18.75" customHeight="1">
      <c r="A3408" s="47"/>
      <c r="H3408" s="2"/>
    </row>
    <row r="3409" spans="1:8" ht="18.75" customHeight="1">
      <c r="A3409" s="47"/>
      <c r="H3409" s="2"/>
    </row>
    <row r="3410" spans="1:8" ht="58.5" customHeight="1">
      <c r="A3410" s="47"/>
      <c r="H3410" s="2"/>
    </row>
    <row r="3411" spans="1:8" ht="18.75" customHeight="1">
      <c r="A3411" s="47"/>
      <c r="H3411" s="2"/>
    </row>
    <row r="3412" spans="1:8" ht="18.75" customHeight="1">
      <c r="A3412" s="47"/>
      <c r="H3412" s="2"/>
    </row>
    <row r="3413" spans="1:8" ht="18.75" customHeight="1">
      <c r="A3413" s="47"/>
      <c r="H3413" s="2"/>
    </row>
    <row r="3414" spans="1:8" ht="18.75" customHeight="1">
      <c r="A3414" s="47"/>
      <c r="H3414" s="2"/>
    </row>
    <row r="3415" spans="1:8" ht="18.75" customHeight="1">
      <c r="A3415" s="47"/>
      <c r="H3415" s="2"/>
    </row>
    <row r="3416" spans="1:8" ht="18.75" customHeight="1">
      <c r="A3416" s="47"/>
      <c r="H3416" s="2"/>
    </row>
    <row r="3417" spans="1:8" ht="18.75" customHeight="1">
      <c r="A3417" s="47"/>
      <c r="H3417" s="2"/>
    </row>
    <row r="3418" spans="1:8" ht="18.75" customHeight="1">
      <c r="A3418" s="47"/>
      <c r="H3418" s="2"/>
    </row>
    <row r="3419" spans="1:8" ht="18.75" customHeight="1">
      <c r="A3419" s="47"/>
      <c r="H3419" s="2"/>
    </row>
    <row r="3420" spans="1:8" ht="18.75" customHeight="1">
      <c r="A3420" s="47"/>
      <c r="H3420" s="2"/>
    </row>
    <row r="3421" spans="1:8" ht="18.75" customHeight="1">
      <c r="A3421" s="47"/>
      <c r="H3421" s="2"/>
    </row>
    <row r="3422" spans="1:8" ht="18.75" customHeight="1">
      <c r="A3422" s="47"/>
      <c r="H3422" s="2"/>
    </row>
    <row r="3423" spans="1:8" ht="58.5" customHeight="1">
      <c r="A3423" s="47"/>
      <c r="H3423" s="2"/>
    </row>
    <row r="3424" spans="1:8" ht="18.75" customHeight="1">
      <c r="A3424" s="47"/>
      <c r="H3424" s="2"/>
    </row>
    <row r="3425" spans="1:8" ht="18.75" customHeight="1">
      <c r="A3425" s="47"/>
      <c r="H3425" s="2"/>
    </row>
    <row r="3426" spans="1:8" ht="18.75" customHeight="1">
      <c r="A3426" s="47"/>
      <c r="H3426" s="2"/>
    </row>
    <row r="3427" spans="1:8" ht="18.75" customHeight="1">
      <c r="A3427" s="47"/>
      <c r="H3427" s="2"/>
    </row>
    <row r="3428" spans="1:8" ht="18.75" customHeight="1">
      <c r="A3428" s="47"/>
      <c r="H3428" s="2"/>
    </row>
    <row r="3429" spans="1:8" ht="18.75" customHeight="1">
      <c r="A3429" s="47"/>
      <c r="H3429" s="2"/>
    </row>
    <row r="3430" spans="1:8" ht="18.75" customHeight="1">
      <c r="A3430" s="47"/>
      <c r="H3430" s="2"/>
    </row>
    <row r="3431" spans="1:8" ht="18.75" customHeight="1">
      <c r="A3431" s="47"/>
      <c r="H3431" s="2"/>
    </row>
    <row r="3432" spans="1:8" ht="18.75" customHeight="1">
      <c r="A3432" s="47"/>
      <c r="H3432" s="2"/>
    </row>
    <row r="3433" spans="1:8" ht="18.75" customHeight="1">
      <c r="A3433" s="47"/>
      <c r="H3433" s="2"/>
    </row>
    <row r="3434" spans="1:8" ht="18.75" customHeight="1">
      <c r="A3434" s="47"/>
      <c r="H3434" s="2"/>
    </row>
    <row r="3435" spans="1:8" ht="18.75" customHeight="1">
      <c r="A3435" s="47"/>
      <c r="H3435" s="2"/>
    </row>
    <row r="3436" spans="1:8" ht="58.5" customHeight="1">
      <c r="A3436" s="47"/>
      <c r="H3436" s="2"/>
    </row>
    <row r="3437" spans="1:8" ht="18.75" customHeight="1">
      <c r="A3437" s="47"/>
      <c r="H3437" s="2"/>
    </row>
    <row r="3438" spans="1:8" ht="18.75" customHeight="1">
      <c r="A3438" s="47"/>
      <c r="H3438" s="2"/>
    </row>
    <row r="3439" spans="1:8" ht="18.75" customHeight="1">
      <c r="A3439" s="47"/>
      <c r="H3439" s="2"/>
    </row>
    <row r="3440" spans="1:8" ht="18.75" customHeight="1">
      <c r="A3440" s="47"/>
      <c r="H3440" s="2"/>
    </row>
    <row r="3441" spans="1:8" ht="18.75" customHeight="1">
      <c r="A3441" s="47"/>
      <c r="H3441" s="2"/>
    </row>
    <row r="3442" spans="1:8" ht="18.75" customHeight="1">
      <c r="A3442" s="47"/>
      <c r="H3442" s="2"/>
    </row>
    <row r="3443" spans="1:8" ht="18.75" customHeight="1">
      <c r="A3443" s="47"/>
      <c r="H3443" s="2"/>
    </row>
    <row r="3444" spans="1:8" ht="18.75" customHeight="1">
      <c r="A3444" s="47"/>
      <c r="H3444" s="2"/>
    </row>
    <row r="3445" spans="1:8" ht="18.75" customHeight="1">
      <c r="A3445" s="47"/>
      <c r="H3445" s="2"/>
    </row>
    <row r="3446" spans="1:8" ht="18.75" customHeight="1">
      <c r="A3446" s="47"/>
      <c r="H3446" s="2"/>
    </row>
    <row r="3447" spans="1:8" ht="18.75" customHeight="1">
      <c r="A3447" s="47"/>
      <c r="H3447" s="2"/>
    </row>
    <row r="3448" spans="1:8" ht="18.75" customHeight="1">
      <c r="A3448" s="47"/>
      <c r="H3448" s="2"/>
    </row>
    <row r="3449" spans="1:8" ht="58.5" customHeight="1">
      <c r="A3449" s="47"/>
      <c r="H3449" s="2"/>
    </row>
    <row r="3450" spans="1:8" ht="18.75" customHeight="1">
      <c r="A3450" s="47"/>
      <c r="H3450" s="2"/>
    </row>
    <row r="3451" spans="1:8" ht="18.75" customHeight="1">
      <c r="A3451" s="47"/>
      <c r="H3451" s="2"/>
    </row>
    <row r="3452" spans="1:8" ht="18.75" customHeight="1">
      <c r="A3452" s="47"/>
      <c r="H3452" s="2"/>
    </row>
    <row r="3453" spans="1:8" ht="18.75" customHeight="1">
      <c r="A3453" s="47"/>
      <c r="H3453" s="2"/>
    </row>
    <row r="3454" spans="1:8" ht="18.75" customHeight="1">
      <c r="A3454" s="47"/>
      <c r="H3454" s="2"/>
    </row>
    <row r="3455" spans="1:8" ht="18.75" customHeight="1">
      <c r="A3455" s="47"/>
      <c r="H3455" s="2"/>
    </row>
    <row r="3456" spans="1:8" ht="18.75" customHeight="1">
      <c r="A3456" s="47"/>
      <c r="H3456" s="2"/>
    </row>
    <row r="3457" spans="1:8" ht="18.75" customHeight="1">
      <c r="A3457" s="47"/>
      <c r="H3457" s="2"/>
    </row>
    <row r="3458" spans="1:8" ht="18.75" customHeight="1">
      <c r="A3458" s="47"/>
      <c r="H3458" s="2"/>
    </row>
    <row r="3459" spans="1:8" ht="18.75" customHeight="1">
      <c r="A3459" s="47"/>
      <c r="H3459" s="2"/>
    </row>
    <row r="3460" spans="1:8" ht="18.75" customHeight="1">
      <c r="A3460" s="47"/>
      <c r="H3460" s="2"/>
    </row>
    <row r="3461" spans="1:8" ht="18.75" customHeight="1">
      <c r="A3461" s="47"/>
      <c r="H3461" s="2"/>
    </row>
    <row r="3462" spans="1:8" ht="58.5" customHeight="1">
      <c r="A3462" s="47"/>
      <c r="H3462" s="2"/>
    </row>
    <row r="3463" spans="1:8" ht="18.75" customHeight="1">
      <c r="A3463" s="47"/>
      <c r="H3463" s="2"/>
    </row>
    <row r="3464" spans="1:8" ht="18.75" customHeight="1">
      <c r="A3464" s="47"/>
      <c r="H3464" s="2"/>
    </row>
    <row r="3465" spans="1:8" ht="18.75" customHeight="1">
      <c r="A3465" s="47"/>
      <c r="H3465" s="2"/>
    </row>
    <row r="3466" spans="1:8" ht="18.75" customHeight="1">
      <c r="A3466" s="47"/>
      <c r="H3466" s="2"/>
    </row>
    <row r="3467" spans="1:8" ht="18.75" customHeight="1">
      <c r="A3467" s="47"/>
      <c r="H3467" s="2"/>
    </row>
    <row r="3468" spans="1:8" ht="18.75" customHeight="1">
      <c r="A3468" s="47"/>
      <c r="H3468" s="2"/>
    </row>
    <row r="3469" spans="1:8" ht="18.75" customHeight="1">
      <c r="A3469" s="47"/>
      <c r="H3469" s="2"/>
    </row>
    <row r="3470" spans="1:8" ht="18.75" customHeight="1">
      <c r="A3470" s="47"/>
      <c r="H3470" s="2"/>
    </row>
    <row r="3471" spans="1:8" ht="18.75" customHeight="1">
      <c r="A3471" s="47"/>
      <c r="H3471" s="2"/>
    </row>
    <row r="3472" spans="1:8" ht="18.75" customHeight="1">
      <c r="A3472" s="47"/>
      <c r="H3472" s="2"/>
    </row>
    <row r="3473" spans="1:8" ht="18.75" customHeight="1">
      <c r="A3473" s="47"/>
      <c r="H3473" s="2"/>
    </row>
    <row r="3474" spans="1:8" ht="18.75" customHeight="1">
      <c r="A3474" s="47"/>
      <c r="H3474" s="2"/>
    </row>
    <row r="3475" spans="1:8" ht="58.5" customHeight="1">
      <c r="A3475" s="47"/>
      <c r="H3475" s="2"/>
    </row>
    <row r="3476" spans="1:8" ht="18.75" customHeight="1">
      <c r="A3476" s="47"/>
      <c r="H3476" s="2"/>
    </row>
    <row r="3477" spans="1:8" ht="18.75" customHeight="1">
      <c r="A3477" s="47"/>
      <c r="H3477" s="2"/>
    </row>
    <row r="3478" spans="1:8" ht="18.75" customHeight="1">
      <c r="A3478" s="47"/>
      <c r="H3478" s="2"/>
    </row>
    <row r="3479" spans="1:8" ht="18.75" customHeight="1">
      <c r="A3479" s="47"/>
      <c r="H3479" s="2"/>
    </row>
    <row r="3480" spans="1:8" ht="18.75" customHeight="1">
      <c r="A3480" s="47"/>
      <c r="H3480" s="2"/>
    </row>
    <row r="3481" spans="1:8" ht="18.75" customHeight="1">
      <c r="A3481" s="47"/>
      <c r="H3481" s="2"/>
    </row>
    <row r="3482" spans="1:8" ht="18.75" customHeight="1">
      <c r="A3482" s="47"/>
      <c r="H3482" s="2"/>
    </row>
    <row r="3483" spans="1:8" ht="18.75" customHeight="1">
      <c r="A3483" s="47"/>
      <c r="H3483" s="2"/>
    </row>
    <row r="3484" spans="1:8" ht="18.75" customHeight="1">
      <c r="A3484" s="47"/>
      <c r="H3484" s="2"/>
    </row>
    <row r="3485" spans="1:8" ht="18.75" customHeight="1">
      <c r="A3485" s="47"/>
      <c r="H3485" s="2"/>
    </row>
    <row r="3486" spans="1:8" ht="18.75" customHeight="1">
      <c r="A3486" s="47"/>
      <c r="H3486" s="2"/>
    </row>
    <row r="3487" spans="1:8" ht="18.75" customHeight="1">
      <c r="A3487" s="47"/>
      <c r="H3487" s="2"/>
    </row>
    <row r="3488" spans="1:8" ht="58.5" customHeight="1">
      <c r="A3488" s="47"/>
      <c r="H3488" s="2"/>
    </row>
    <row r="3489" spans="1:8" ht="18.75" customHeight="1">
      <c r="A3489" s="47"/>
      <c r="H3489" s="2"/>
    </row>
    <row r="3490" spans="1:8" ht="18.75" customHeight="1">
      <c r="A3490" s="47"/>
      <c r="H3490" s="2"/>
    </row>
    <row r="3491" spans="1:8" ht="18.75" customHeight="1">
      <c r="A3491" s="47"/>
      <c r="H3491" s="2"/>
    </row>
    <row r="3492" spans="1:8" ht="18.75" customHeight="1">
      <c r="A3492" s="47"/>
      <c r="H3492" s="2"/>
    </row>
    <row r="3493" spans="1:8" ht="18.75" customHeight="1">
      <c r="A3493" s="47"/>
      <c r="H3493" s="2"/>
    </row>
    <row r="3494" spans="1:8" ht="18.75" customHeight="1">
      <c r="A3494" s="47"/>
      <c r="H3494" s="2"/>
    </row>
    <row r="3495" spans="1:8" ht="18.75" customHeight="1">
      <c r="A3495" s="47"/>
      <c r="H3495" s="2"/>
    </row>
    <row r="3496" spans="1:8" ht="18.75" customHeight="1">
      <c r="A3496" s="47"/>
      <c r="H3496" s="2"/>
    </row>
    <row r="3497" spans="1:8" ht="18.75" customHeight="1">
      <c r="A3497" s="47"/>
      <c r="H3497" s="2"/>
    </row>
    <row r="3498" spans="1:8" ht="18.75" customHeight="1">
      <c r="A3498" s="47"/>
      <c r="H3498" s="2"/>
    </row>
    <row r="3499" spans="1:8" ht="18.75" customHeight="1">
      <c r="A3499" s="47"/>
      <c r="H3499" s="2"/>
    </row>
    <row r="3500" spans="1:8" ht="18.75" customHeight="1">
      <c r="A3500" s="47"/>
      <c r="H3500" s="2"/>
    </row>
    <row r="3501" spans="1:8" ht="58.5" customHeight="1">
      <c r="A3501" s="47"/>
      <c r="H3501" s="2"/>
    </row>
    <row r="3502" spans="1:8" ht="18.75" customHeight="1">
      <c r="A3502" s="47"/>
      <c r="H3502" s="2"/>
    </row>
    <row r="3503" spans="1:8" ht="18.75" customHeight="1">
      <c r="A3503" s="47"/>
      <c r="H3503" s="2"/>
    </row>
    <row r="3504" spans="1:8" ht="18.75" customHeight="1">
      <c r="A3504" s="47"/>
      <c r="H3504" s="2"/>
    </row>
    <row r="3505" spans="1:8" ht="18.75" customHeight="1">
      <c r="A3505" s="47"/>
      <c r="H3505" s="2"/>
    </row>
    <row r="3506" spans="1:8" ht="18.75" customHeight="1">
      <c r="A3506" s="47"/>
      <c r="H3506" s="2"/>
    </row>
    <row r="3507" spans="1:8" ht="18.75" customHeight="1">
      <c r="A3507" s="47"/>
      <c r="H3507" s="2"/>
    </row>
    <row r="3508" spans="1:8" ht="18.75" customHeight="1">
      <c r="A3508" s="47"/>
      <c r="H3508" s="2"/>
    </row>
    <row r="3509" spans="1:8" ht="18.75" customHeight="1">
      <c r="A3509" s="47"/>
      <c r="H3509" s="2"/>
    </row>
    <row r="3510" spans="1:8" ht="18.75" customHeight="1">
      <c r="A3510" s="47"/>
      <c r="H3510" s="2"/>
    </row>
    <row r="3511" spans="1:8" ht="18.75" customHeight="1">
      <c r="A3511" s="47"/>
      <c r="H3511" s="2"/>
    </row>
    <row r="3512" spans="1:8" ht="18.75" customHeight="1">
      <c r="A3512" s="47"/>
      <c r="H3512" s="2"/>
    </row>
    <row r="3513" spans="1:8" ht="18.75" customHeight="1">
      <c r="A3513" s="47"/>
      <c r="H3513" s="2"/>
    </row>
    <row r="3514" spans="1:8" ht="58.5" customHeight="1">
      <c r="A3514" s="47"/>
      <c r="H3514" s="2"/>
    </row>
    <row r="3515" spans="1:8" ht="18.75" customHeight="1">
      <c r="A3515" s="47"/>
      <c r="H3515" s="2"/>
    </row>
    <row r="3516" spans="1:8" ht="18.75" customHeight="1">
      <c r="A3516" s="47"/>
      <c r="H3516" s="2"/>
    </row>
    <row r="3517" spans="1:8" ht="18.75" customHeight="1">
      <c r="A3517" s="47"/>
      <c r="H3517" s="2"/>
    </row>
    <row r="3518" spans="1:8" ht="18.75" customHeight="1">
      <c r="A3518" s="47"/>
      <c r="H3518" s="2"/>
    </row>
    <row r="3519" spans="1:8" ht="18.75" customHeight="1">
      <c r="A3519" s="47"/>
      <c r="H3519" s="2"/>
    </row>
    <row r="3520" spans="1:8" ht="18.75" customHeight="1">
      <c r="A3520" s="47"/>
      <c r="H3520" s="2"/>
    </row>
    <row r="3521" spans="1:8" ht="18.75" customHeight="1">
      <c r="A3521" s="47"/>
      <c r="H3521" s="2"/>
    </row>
    <row r="3522" spans="1:8" ht="18.75" customHeight="1">
      <c r="A3522" s="47"/>
      <c r="H3522" s="2"/>
    </row>
    <row r="3523" spans="1:8" ht="18.75" customHeight="1">
      <c r="A3523" s="47"/>
      <c r="H3523" s="2"/>
    </row>
    <row r="3524" spans="1:8" ht="18.75" customHeight="1">
      <c r="A3524" s="47"/>
      <c r="H3524" s="2"/>
    </row>
    <row r="3525" spans="1:8" ht="18.75" customHeight="1">
      <c r="A3525" s="47"/>
      <c r="H3525" s="2"/>
    </row>
    <row r="3526" spans="1:8" ht="18.75" customHeight="1">
      <c r="A3526" s="47"/>
      <c r="H3526" s="2"/>
    </row>
    <row r="3527" spans="1:8" ht="58.5" customHeight="1">
      <c r="A3527" s="47"/>
      <c r="H3527" s="2"/>
    </row>
    <row r="3528" spans="1:8" ht="18.75" customHeight="1">
      <c r="A3528" s="47"/>
      <c r="H3528" s="2"/>
    </row>
    <row r="3529" spans="1:8" ht="18.75" customHeight="1">
      <c r="A3529" s="47"/>
      <c r="H3529" s="2"/>
    </row>
    <row r="3530" spans="1:8" ht="18.75" customHeight="1">
      <c r="A3530" s="47"/>
      <c r="H3530" s="2"/>
    </row>
    <row r="3531" spans="1:8" ht="18.75" customHeight="1">
      <c r="A3531" s="47"/>
      <c r="H3531" s="2"/>
    </row>
    <row r="3532" spans="1:8" ht="18.75" customHeight="1">
      <c r="A3532" s="47"/>
      <c r="H3532" s="2"/>
    </row>
    <row r="3533" spans="1:8" ht="18.75" customHeight="1">
      <c r="A3533" s="47"/>
      <c r="H3533" s="2"/>
    </row>
    <row r="3534" spans="1:8" ht="18.75" customHeight="1">
      <c r="A3534" s="47"/>
      <c r="H3534" s="2"/>
    </row>
    <row r="3535" spans="1:8" ht="18.75" customHeight="1">
      <c r="A3535" s="47"/>
      <c r="H3535" s="2"/>
    </row>
    <row r="3536" spans="1:8" ht="18.75" customHeight="1">
      <c r="A3536" s="47"/>
      <c r="H3536" s="2"/>
    </row>
    <row r="3537" spans="1:8" ht="18.75" customHeight="1">
      <c r="A3537" s="47"/>
      <c r="H3537" s="2"/>
    </row>
    <row r="3538" spans="1:8" ht="18.75" customHeight="1">
      <c r="A3538" s="47"/>
      <c r="H3538" s="2"/>
    </row>
    <row r="3539" spans="1:8" ht="18.75" customHeight="1">
      <c r="A3539" s="47"/>
      <c r="H3539" s="2"/>
    </row>
    <row r="3540" spans="1:8" ht="58.5" customHeight="1">
      <c r="A3540" s="47"/>
      <c r="H3540" s="2"/>
    </row>
    <row r="3541" spans="1:8" ht="18.75" customHeight="1">
      <c r="A3541" s="47"/>
      <c r="H3541" s="2"/>
    </row>
    <row r="3542" spans="1:8" ht="18.75" customHeight="1">
      <c r="A3542" s="47"/>
      <c r="H3542" s="2"/>
    </row>
    <row r="3543" spans="1:8" ht="18.75" customHeight="1">
      <c r="A3543" s="47"/>
      <c r="H3543" s="2"/>
    </row>
    <row r="3544" spans="1:8" ht="18.75" customHeight="1">
      <c r="A3544" s="47"/>
      <c r="H3544" s="2"/>
    </row>
    <row r="3545" spans="1:8" ht="18.75" customHeight="1">
      <c r="A3545" s="47"/>
      <c r="H3545" s="2"/>
    </row>
    <row r="3546" spans="1:8" ht="18.75" customHeight="1">
      <c r="A3546" s="47"/>
      <c r="H3546" s="2"/>
    </row>
    <row r="3547" spans="1:8" ht="18.75" customHeight="1">
      <c r="A3547" s="47"/>
      <c r="H3547" s="2"/>
    </row>
    <row r="3548" spans="1:8" ht="18.75" customHeight="1">
      <c r="A3548" s="47"/>
      <c r="H3548" s="2"/>
    </row>
    <row r="3549" spans="1:8" ht="18.75" customHeight="1">
      <c r="A3549" s="47"/>
      <c r="H3549" s="2"/>
    </row>
    <row r="3550" spans="1:8" ht="18.75" customHeight="1">
      <c r="A3550" s="47"/>
      <c r="H3550" s="2"/>
    </row>
    <row r="3551" spans="1:8" ht="18.75" customHeight="1">
      <c r="A3551" s="47"/>
      <c r="H3551" s="2"/>
    </row>
    <row r="3552" spans="1:8" ht="18.75" customHeight="1">
      <c r="A3552" s="47"/>
      <c r="H3552" s="2"/>
    </row>
    <row r="3553" spans="1:8" ht="58.5" customHeight="1">
      <c r="A3553" s="47"/>
      <c r="H3553" s="2"/>
    </row>
    <row r="3554" spans="1:8" ht="18.75" customHeight="1">
      <c r="A3554" s="47"/>
      <c r="H3554" s="2"/>
    </row>
    <row r="3555" spans="1:8" ht="18.75" customHeight="1">
      <c r="A3555" s="47"/>
      <c r="H3555" s="2"/>
    </row>
    <row r="3556" spans="1:8" ht="18.75" customHeight="1">
      <c r="A3556" s="47"/>
      <c r="H3556" s="2"/>
    </row>
    <row r="3557" spans="1:8" ht="18.75" customHeight="1">
      <c r="A3557" s="47"/>
      <c r="H3557" s="2"/>
    </row>
    <row r="3558" spans="1:8" ht="18.75" customHeight="1">
      <c r="A3558" s="47"/>
      <c r="H3558" s="2"/>
    </row>
    <row r="3559" spans="1:8" ht="18.75" customHeight="1">
      <c r="A3559" s="47"/>
      <c r="H3559" s="2"/>
    </row>
    <row r="3560" spans="1:8" ht="18.75" customHeight="1">
      <c r="A3560" s="47"/>
      <c r="H3560" s="2"/>
    </row>
    <row r="3561" spans="1:8" ht="18.75" customHeight="1">
      <c r="A3561" s="47"/>
      <c r="H3561" s="2"/>
    </row>
    <row r="3562" spans="1:8" ht="18.75" customHeight="1">
      <c r="A3562" s="47"/>
      <c r="H3562" s="2"/>
    </row>
    <row r="3563" spans="1:8" ht="18.75" customHeight="1">
      <c r="A3563" s="47"/>
      <c r="H3563" s="2"/>
    </row>
    <row r="3564" spans="1:8" ht="18.75" customHeight="1">
      <c r="A3564" s="47"/>
      <c r="H3564" s="2"/>
    </row>
    <row r="3565" spans="1:8" ht="18.75" customHeight="1">
      <c r="A3565" s="47"/>
      <c r="H3565" s="2"/>
    </row>
    <row r="3566" spans="1:8" ht="58.5" customHeight="1">
      <c r="A3566" s="47"/>
      <c r="H3566" s="2"/>
    </row>
    <row r="3567" spans="1:8" ht="18.75" customHeight="1">
      <c r="A3567" s="47"/>
      <c r="H3567" s="2"/>
    </row>
    <row r="3568" spans="1:8" ht="18.75" customHeight="1">
      <c r="A3568" s="47"/>
      <c r="H3568" s="2"/>
    </row>
    <row r="3569" spans="1:8" ht="18.75" customHeight="1">
      <c r="A3569" s="47"/>
      <c r="H3569" s="2"/>
    </row>
    <row r="3570" spans="1:8" ht="18.75" customHeight="1">
      <c r="A3570" s="47"/>
      <c r="H3570" s="2"/>
    </row>
    <row r="3571" spans="1:8" ht="18.75" customHeight="1">
      <c r="A3571" s="47"/>
      <c r="H3571" s="2"/>
    </row>
    <row r="3572" spans="1:8" ht="18.75" customHeight="1">
      <c r="A3572" s="47"/>
      <c r="H3572" s="2"/>
    </row>
    <row r="3573" spans="1:8" ht="18.75" customHeight="1">
      <c r="A3573" s="47"/>
      <c r="H3573" s="2"/>
    </row>
    <row r="3574" spans="1:8" ht="18.75" customHeight="1">
      <c r="A3574" s="47"/>
      <c r="H3574" s="2"/>
    </row>
    <row r="3575" spans="1:8" ht="18.75" customHeight="1">
      <c r="A3575" s="47"/>
      <c r="H3575" s="2"/>
    </row>
    <row r="3576" spans="1:8" ht="18.75" customHeight="1">
      <c r="A3576" s="47"/>
      <c r="H3576" s="2"/>
    </row>
    <row r="3577" spans="1:8" ht="18.75" customHeight="1">
      <c r="A3577" s="47"/>
      <c r="H3577" s="2"/>
    </row>
    <row r="3578" spans="1:8" ht="18.75" customHeight="1">
      <c r="A3578" s="47"/>
      <c r="H3578" s="2"/>
    </row>
    <row r="3579" spans="1:8" ht="58.5" customHeight="1">
      <c r="A3579" s="47"/>
      <c r="H3579" s="2"/>
    </row>
    <row r="3580" spans="1:8" ht="18.75" customHeight="1">
      <c r="A3580" s="47"/>
      <c r="H3580" s="2"/>
    </row>
    <row r="3581" spans="1:8" ht="18.75" customHeight="1">
      <c r="A3581" s="47"/>
      <c r="H3581" s="2"/>
    </row>
    <row r="3582" spans="1:8" ht="18.75" customHeight="1">
      <c r="A3582" s="47"/>
      <c r="H3582" s="2"/>
    </row>
    <row r="3583" spans="1:8" ht="18.75" customHeight="1">
      <c r="A3583" s="47"/>
      <c r="H3583" s="2"/>
    </row>
    <row r="3584" spans="1:8" ht="18.75" customHeight="1">
      <c r="A3584" s="47"/>
      <c r="H3584" s="2"/>
    </row>
    <row r="3585" spans="1:8" ht="18.75" customHeight="1">
      <c r="A3585" s="47"/>
      <c r="H3585" s="2"/>
    </row>
    <row r="3586" spans="1:8" ht="18.75" customHeight="1">
      <c r="A3586" s="47"/>
      <c r="H3586" s="2"/>
    </row>
    <row r="3587" spans="1:8" ht="18.75" customHeight="1">
      <c r="A3587" s="47"/>
      <c r="H3587" s="2"/>
    </row>
    <row r="3588" spans="1:8" ht="18.75" customHeight="1">
      <c r="A3588" s="47"/>
      <c r="H3588" s="2"/>
    </row>
    <row r="3589" spans="1:8" ht="18.75" customHeight="1">
      <c r="A3589" s="47"/>
      <c r="H3589" s="2"/>
    </row>
    <row r="3590" spans="1:8" ht="18.75" customHeight="1">
      <c r="A3590" s="47"/>
      <c r="H3590" s="2"/>
    </row>
    <row r="3591" spans="1:8" ht="18.75" customHeight="1">
      <c r="A3591" s="47"/>
      <c r="H3591" s="2"/>
    </row>
    <row r="3592" spans="1:8" ht="58.5" customHeight="1">
      <c r="A3592" s="47"/>
      <c r="H3592" s="2"/>
    </row>
    <row r="3593" spans="1:8" ht="18.75" customHeight="1">
      <c r="A3593" s="47"/>
      <c r="H3593" s="2"/>
    </row>
    <row r="3594" spans="1:8" ht="18.75" customHeight="1">
      <c r="A3594" s="47"/>
      <c r="H3594" s="2"/>
    </row>
    <row r="3595" spans="1:8" ht="18.75" customHeight="1">
      <c r="A3595" s="47"/>
      <c r="H3595" s="2"/>
    </row>
    <row r="3596" spans="1:8" ht="18.75" customHeight="1">
      <c r="A3596" s="47"/>
      <c r="H3596" s="2"/>
    </row>
    <row r="3597" spans="1:8" ht="18.75" customHeight="1">
      <c r="A3597" s="47"/>
      <c r="H3597" s="2"/>
    </row>
    <row r="3598" spans="1:8" ht="18.75" customHeight="1">
      <c r="A3598" s="47"/>
      <c r="H3598" s="2"/>
    </row>
    <row r="3599" spans="1:8" ht="18.75" customHeight="1">
      <c r="A3599" s="47"/>
      <c r="H3599" s="2"/>
    </row>
    <row r="3600" spans="1:8" ht="18.75" customHeight="1">
      <c r="A3600" s="47"/>
      <c r="H3600" s="2"/>
    </row>
    <row r="3601" spans="1:8" ht="18.75" customHeight="1">
      <c r="A3601" s="47"/>
      <c r="H3601" s="2"/>
    </row>
    <row r="3602" spans="1:8" ht="18.75" customHeight="1">
      <c r="A3602" s="47"/>
      <c r="H3602" s="2"/>
    </row>
    <row r="3603" spans="1:8" ht="18.75" customHeight="1">
      <c r="A3603" s="47"/>
      <c r="H3603" s="2"/>
    </row>
    <row r="3604" spans="1:8" ht="18.75" customHeight="1">
      <c r="A3604" s="47"/>
      <c r="H3604" s="2"/>
    </row>
    <row r="3605" spans="1:8" ht="58.5" customHeight="1">
      <c r="A3605" s="47"/>
      <c r="H3605" s="2"/>
    </row>
    <row r="3606" spans="1:8" ht="18.75" customHeight="1">
      <c r="A3606" s="47"/>
      <c r="H3606" s="2"/>
    </row>
    <row r="3607" spans="1:8" ht="18.75" customHeight="1">
      <c r="A3607" s="47"/>
      <c r="H3607" s="2"/>
    </row>
    <row r="3608" spans="1:8" ht="18.75" customHeight="1">
      <c r="A3608" s="47"/>
      <c r="H3608" s="2"/>
    </row>
    <row r="3609" spans="1:8" ht="18.75" customHeight="1">
      <c r="A3609" s="47"/>
      <c r="H3609" s="2"/>
    </row>
    <row r="3610" spans="1:8" ht="18.75" customHeight="1">
      <c r="A3610" s="47"/>
      <c r="H3610" s="2"/>
    </row>
    <row r="3611" spans="1:8" ht="18.75" customHeight="1">
      <c r="A3611" s="47"/>
      <c r="H3611" s="2"/>
    </row>
    <row r="3612" spans="1:8" ht="18.75" customHeight="1">
      <c r="A3612" s="47"/>
      <c r="H3612" s="2"/>
    </row>
    <row r="3613" spans="1:8" ht="18.75" customHeight="1">
      <c r="A3613" s="47"/>
      <c r="H3613" s="2"/>
    </row>
    <row r="3614" spans="1:8" ht="18.75" customHeight="1">
      <c r="A3614" s="47"/>
      <c r="H3614" s="2"/>
    </row>
    <row r="3615" spans="1:8" ht="18.75" customHeight="1">
      <c r="A3615" s="47"/>
      <c r="H3615" s="2"/>
    </row>
    <row r="3616" spans="1:8" ht="18.75" customHeight="1">
      <c r="A3616" s="47"/>
      <c r="H3616" s="2"/>
    </row>
    <row r="3617" spans="1:8" ht="18.75" customHeight="1">
      <c r="A3617" s="47"/>
      <c r="H3617" s="2"/>
    </row>
    <row r="3618" spans="1:8" ht="58.5" customHeight="1">
      <c r="A3618" s="47"/>
      <c r="H3618" s="2"/>
    </row>
    <row r="3619" spans="1:8" ht="18.75" customHeight="1">
      <c r="A3619" s="47"/>
      <c r="H3619" s="2"/>
    </row>
    <row r="3620" spans="1:8" ht="18.75" customHeight="1">
      <c r="A3620" s="47"/>
      <c r="H3620" s="2"/>
    </row>
    <row r="3621" spans="1:8" ht="18.75" customHeight="1">
      <c r="A3621" s="47"/>
      <c r="H3621" s="2"/>
    </row>
    <row r="3622" spans="1:8" ht="18.75" customHeight="1">
      <c r="A3622" s="47"/>
      <c r="H3622" s="2"/>
    </row>
    <row r="3623" spans="1:8" ht="18.75" customHeight="1">
      <c r="A3623" s="47"/>
      <c r="H3623" s="2"/>
    </row>
    <row r="3624" spans="1:8" ht="18.75" customHeight="1">
      <c r="A3624" s="47"/>
      <c r="H3624" s="2"/>
    </row>
    <row r="3625" spans="1:8" ht="18.75" customHeight="1">
      <c r="A3625" s="47"/>
      <c r="H3625" s="2"/>
    </row>
    <row r="3626" spans="1:8" ht="18.75" customHeight="1">
      <c r="A3626" s="47"/>
      <c r="H3626" s="2"/>
    </row>
    <row r="3627" spans="1:8" ht="18.75" customHeight="1">
      <c r="A3627" s="47"/>
      <c r="H3627" s="2"/>
    </row>
    <row r="3628" spans="1:8" ht="18.75" customHeight="1">
      <c r="A3628" s="47"/>
      <c r="H3628" s="2"/>
    </row>
    <row r="3629" spans="1:8" ht="18.75" customHeight="1">
      <c r="A3629" s="47"/>
      <c r="H3629" s="2"/>
    </row>
    <row r="3630" spans="1:8" ht="18.75" customHeight="1">
      <c r="A3630" s="47"/>
      <c r="H3630" s="2"/>
    </row>
    <row r="3631" spans="1:8" ht="58.5" customHeight="1">
      <c r="A3631" s="47"/>
      <c r="H3631" s="2"/>
    </row>
    <row r="3632" spans="1:8" ht="18.75" customHeight="1">
      <c r="A3632" s="47"/>
      <c r="H3632" s="2"/>
    </row>
    <row r="3633" spans="1:8" ht="18.75" customHeight="1">
      <c r="A3633" s="47"/>
      <c r="H3633" s="2"/>
    </row>
    <row r="3634" spans="1:8" ht="18.75" customHeight="1">
      <c r="A3634" s="47"/>
      <c r="H3634" s="2"/>
    </row>
    <row r="3635" spans="1:8" ht="18.75" customHeight="1">
      <c r="A3635" s="47"/>
      <c r="H3635" s="2"/>
    </row>
    <row r="3636" spans="1:8" ht="18.75" customHeight="1">
      <c r="A3636" s="47"/>
      <c r="H3636" s="2"/>
    </row>
    <row r="3637" spans="1:8" ht="18.75" customHeight="1">
      <c r="A3637" s="47"/>
      <c r="H3637" s="2"/>
    </row>
    <row r="3638" spans="1:8" ht="18.75" customHeight="1">
      <c r="A3638" s="47"/>
      <c r="H3638" s="2"/>
    </row>
    <row r="3639" spans="1:8" ht="18.75" customHeight="1">
      <c r="A3639" s="47"/>
      <c r="H3639" s="2"/>
    </row>
    <row r="3640" spans="1:8" ht="18.75" customHeight="1">
      <c r="A3640" s="47"/>
      <c r="H3640" s="2"/>
    </row>
    <row r="3641" spans="1:8" ht="18.75" customHeight="1">
      <c r="A3641" s="47"/>
      <c r="H3641" s="2"/>
    </row>
    <row r="3642" spans="1:8" ht="18.75" customHeight="1">
      <c r="A3642" s="47"/>
      <c r="H3642" s="2"/>
    </row>
    <row r="3643" spans="1:8" ht="18.75" customHeight="1">
      <c r="A3643" s="47"/>
      <c r="H3643" s="2"/>
    </row>
    <row r="3644" spans="1:8" ht="58.5" customHeight="1">
      <c r="A3644" s="47"/>
      <c r="H3644" s="2"/>
    </row>
    <row r="3645" spans="1:8" ht="18.75" customHeight="1">
      <c r="A3645" s="47"/>
      <c r="H3645" s="2"/>
    </row>
    <row r="3646" spans="1:8" ht="18.75" customHeight="1">
      <c r="A3646" s="47"/>
      <c r="H3646" s="2"/>
    </row>
    <row r="3647" spans="1:8" ht="18.75" customHeight="1">
      <c r="A3647" s="47"/>
      <c r="H3647" s="2"/>
    </row>
    <row r="3648" spans="1:8" ht="18.75" customHeight="1">
      <c r="A3648" s="47"/>
      <c r="H3648" s="2"/>
    </row>
    <row r="3649" spans="1:8" ht="18.75" customHeight="1">
      <c r="A3649" s="47"/>
      <c r="H3649" s="2"/>
    </row>
    <row r="3650" spans="1:8" ht="18.75" customHeight="1">
      <c r="A3650" s="47"/>
      <c r="H3650" s="2"/>
    </row>
    <row r="3651" spans="1:8" ht="18.75" customHeight="1">
      <c r="A3651" s="47"/>
      <c r="H3651" s="2"/>
    </row>
    <row r="3652" spans="1:8" ht="18.75" customHeight="1">
      <c r="A3652" s="47"/>
      <c r="H3652" s="2"/>
    </row>
    <row r="3653" spans="1:8" ht="18.75" customHeight="1">
      <c r="A3653" s="47"/>
      <c r="H3653" s="2"/>
    </row>
    <row r="3654" spans="1:8" ht="18.75" customHeight="1">
      <c r="A3654" s="47"/>
      <c r="H3654" s="2"/>
    </row>
    <row r="3655" spans="1:8" ht="18.75" customHeight="1">
      <c r="A3655" s="47"/>
      <c r="H3655" s="2"/>
    </row>
    <row r="3656" spans="1:8" ht="18.75" customHeight="1">
      <c r="A3656" s="47"/>
      <c r="H3656" s="2"/>
    </row>
    <row r="3657" spans="1:8" ht="58.5" customHeight="1">
      <c r="A3657" s="47"/>
      <c r="H3657" s="2"/>
    </row>
    <row r="3658" spans="1:8" ht="18.75" customHeight="1">
      <c r="A3658" s="47"/>
      <c r="H3658" s="2"/>
    </row>
    <row r="3659" spans="1:8" ht="18.75" customHeight="1">
      <c r="A3659" s="47"/>
      <c r="H3659" s="2"/>
    </row>
    <row r="3660" spans="1:8" ht="18.75" customHeight="1">
      <c r="A3660" s="47"/>
      <c r="H3660" s="2"/>
    </row>
    <row r="3661" spans="1:8" ht="18.75" customHeight="1">
      <c r="A3661" s="47"/>
      <c r="H3661" s="2"/>
    </row>
    <row r="3662" spans="1:8" ht="18.75" customHeight="1">
      <c r="A3662" s="47"/>
      <c r="H3662" s="2"/>
    </row>
    <row r="3663" spans="1:8" ht="18.75" customHeight="1">
      <c r="A3663" s="47"/>
      <c r="H3663" s="2"/>
    </row>
    <row r="3664" spans="1:8" ht="18.75" customHeight="1">
      <c r="A3664" s="47"/>
      <c r="H3664" s="2"/>
    </row>
    <row r="3665" spans="1:8" ht="18.75" customHeight="1">
      <c r="A3665" s="47"/>
      <c r="H3665" s="2"/>
    </row>
    <row r="3666" spans="1:8" ht="18.75" customHeight="1">
      <c r="A3666" s="47"/>
      <c r="H3666" s="2"/>
    </row>
    <row r="3667" spans="1:8" ht="18.75" customHeight="1">
      <c r="A3667" s="47"/>
      <c r="H3667" s="2"/>
    </row>
    <row r="3668" spans="1:8" ht="18.75" customHeight="1">
      <c r="A3668" s="47"/>
      <c r="H3668" s="2"/>
    </row>
    <row r="3669" spans="1:8" ht="18.75" customHeight="1">
      <c r="A3669" s="47"/>
      <c r="H3669" s="2"/>
    </row>
    <row r="3670" spans="1:8" ht="58.5" customHeight="1">
      <c r="A3670" s="47"/>
      <c r="H3670" s="2"/>
    </row>
    <row r="3671" spans="1:8" ht="18.75" customHeight="1">
      <c r="A3671" s="47"/>
      <c r="H3671" s="2"/>
    </row>
    <row r="3672" spans="1:8" ht="18.75" customHeight="1">
      <c r="A3672" s="47"/>
      <c r="H3672" s="2"/>
    </row>
    <row r="3673" spans="1:8" ht="18.75" customHeight="1">
      <c r="A3673" s="47"/>
      <c r="H3673" s="2"/>
    </row>
    <row r="3674" spans="1:8" ht="18.75" customHeight="1">
      <c r="A3674" s="47"/>
      <c r="H3674" s="2"/>
    </row>
    <row r="3675" spans="1:8" ht="18.75" customHeight="1">
      <c r="A3675" s="47"/>
      <c r="H3675" s="2"/>
    </row>
    <row r="3676" spans="1:8" ht="18.75" customHeight="1">
      <c r="A3676" s="47"/>
      <c r="H3676" s="2"/>
    </row>
    <row r="3677" spans="1:8" ht="18.75" customHeight="1">
      <c r="A3677" s="47"/>
      <c r="H3677" s="2"/>
    </row>
    <row r="3678" spans="1:8" ht="18.75" customHeight="1">
      <c r="A3678" s="47"/>
      <c r="H3678" s="2"/>
    </row>
    <row r="3679" spans="1:8" ht="18.75" customHeight="1">
      <c r="A3679" s="47"/>
      <c r="H3679" s="2"/>
    </row>
    <row r="3680" spans="1:8" ht="18.75" customHeight="1">
      <c r="A3680" s="47"/>
      <c r="H3680" s="2"/>
    </row>
    <row r="3681" spans="1:8" ht="18.75" customHeight="1">
      <c r="A3681" s="47"/>
      <c r="H3681" s="2"/>
    </row>
    <row r="3682" spans="1:8" ht="18.75" customHeight="1">
      <c r="A3682" s="47"/>
      <c r="H3682" s="2"/>
    </row>
    <row r="3683" spans="1:8" ht="58.5" customHeight="1">
      <c r="A3683" s="47"/>
      <c r="H3683" s="2"/>
    </row>
    <row r="3684" spans="1:8" ht="18.75" customHeight="1">
      <c r="A3684" s="47"/>
      <c r="H3684" s="2"/>
    </row>
    <row r="3685" spans="1:8" ht="18.75" customHeight="1">
      <c r="A3685" s="47"/>
      <c r="H3685" s="2"/>
    </row>
    <row r="3686" spans="1:8" ht="18.75" customHeight="1">
      <c r="A3686" s="47"/>
      <c r="H3686" s="2"/>
    </row>
    <row r="3687" spans="1:8" ht="18.75" customHeight="1">
      <c r="A3687" s="47"/>
      <c r="H3687" s="2"/>
    </row>
    <row r="3688" spans="1:8" ht="18.75" customHeight="1">
      <c r="A3688" s="47"/>
      <c r="H3688" s="2"/>
    </row>
    <row r="3689" spans="1:8" ht="18.75" customHeight="1">
      <c r="A3689" s="47"/>
      <c r="H3689" s="2"/>
    </row>
    <row r="3690" spans="1:8" ht="18.75" customHeight="1">
      <c r="A3690" s="47"/>
      <c r="H3690" s="2"/>
    </row>
    <row r="3691" spans="1:8" ht="18.75" customHeight="1">
      <c r="A3691" s="47"/>
      <c r="H3691" s="2"/>
    </row>
    <row r="3692" spans="1:8" ht="18.75" customHeight="1">
      <c r="A3692" s="47"/>
      <c r="H3692" s="2"/>
    </row>
    <row r="3693" spans="1:8" ht="18.75" customHeight="1">
      <c r="A3693" s="47"/>
      <c r="H3693" s="2"/>
    </row>
    <row r="3694" spans="1:8" ht="18.75" customHeight="1">
      <c r="A3694" s="47"/>
      <c r="H3694" s="2"/>
    </row>
    <row r="3695" spans="1:8" ht="18.75" customHeight="1">
      <c r="A3695" s="47"/>
      <c r="H3695" s="2"/>
    </row>
    <row r="3696" spans="1:8" ht="58.5" customHeight="1">
      <c r="A3696" s="47"/>
      <c r="H3696" s="2"/>
    </row>
    <row r="3697" spans="1:8" ht="18.75" customHeight="1">
      <c r="A3697" s="47"/>
      <c r="H3697" s="2"/>
    </row>
    <row r="3698" spans="1:8" ht="18.75" customHeight="1">
      <c r="A3698" s="47"/>
      <c r="H3698" s="2"/>
    </row>
    <row r="3699" spans="1:8" ht="18.75" customHeight="1">
      <c r="A3699" s="47"/>
      <c r="H3699" s="2"/>
    </row>
    <row r="3700" spans="1:8" ht="18.75" customHeight="1">
      <c r="A3700" s="47"/>
      <c r="H3700" s="2"/>
    </row>
    <row r="3701" spans="1:8" ht="18.75" customHeight="1">
      <c r="A3701" s="47"/>
      <c r="H3701" s="2"/>
    </row>
    <row r="3702" spans="1:8" ht="18.75" customHeight="1">
      <c r="A3702" s="47"/>
      <c r="H3702" s="2"/>
    </row>
    <row r="3703" spans="1:8" ht="18.75" customHeight="1">
      <c r="A3703" s="47"/>
      <c r="H3703" s="2"/>
    </row>
    <row r="3704" spans="1:8" ht="18.75" customHeight="1">
      <c r="A3704" s="47"/>
      <c r="H3704" s="2"/>
    </row>
    <row r="3705" spans="1:8" ht="18.75" customHeight="1">
      <c r="A3705" s="47"/>
      <c r="H3705" s="2"/>
    </row>
    <row r="3706" spans="1:8" ht="18.75" customHeight="1">
      <c r="A3706" s="47"/>
      <c r="H3706" s="2"/>
    </row>
    <row r="3707" spans="1:8" ht="18.75" customHeight="1">
      <c r="A3707" s="47"/>
      <c r="H3707" s="2"/>
    </row>
    <row r="3708" spans="1:8" ht="18.75" customHeight="1">
      <c r="A3708" s="47"/>
      <c r="H3708" s="2"/>
    </row>
    <row r="3709" spans="1:8" ht="58.5" customHeight="1">
      <c r="A3709" s="47"/>
      <c r="H3709" s="2"/>
    </row>
    <row r="3710" spans="1:8" ht="18.75" customHeight="1">
      <c r="A3710" s="47"/>
      <c r="H3710" s="2"/>
    </row>
    <row r="3711" spans="1:8" ht="18.75" customHeight="1">
      <c r="A3711" s="47"/>
      <c r="H3711" s="2"/>
    </row>
    <row r="3712" spans="1:8" ht="18.75" customHeight="1">
      <c r="A3712" s="47"/>
      <c r="H3712" s="2"/>
    </row>
    <row r="3713" spans="1:8" ht="18.75" customHeight="1">
      <c r="A3713" s="47"/>
      <c r="H3713" s="2"/>
    </row>
    <row r="3714" spans="1:8" ht="18.75" customHeight="1">
      <c r="A3714" s="47"/>
      <c r="H3714" s="2"/>
    </row>
    <row r="3715" spans="1:8" ht="18.75" customHeight="1">
      <c r="A3715" s="47"/>
      <c r="H3715" s="2"/>
    </row>
    <row r="3716" spans="1:8" ht="18.75" customHeight="1">
      <c r="A3716" s="47"/>
      <c r="H3716" s="2"/>
    </row>
    <row r="3717" spans="1:8" ht="18.75" customHeight="1">
      <c r="A3717" s="47"/>
      <c r="H3717" s="2"/>
    </row>
    <row r="3718" spans="1:8" ht="18.75" customHeight="1">
      <c r="A3718" s="47"/>
      <c r="H3718" s="2"/>
    </row>
    <row r="3719" spans="1:8" ht="18.75" customHeight="1">
      <c r="A3719" s="47"/>
      <c r="H3719" s="2"/>
    </row>
    <row r="3720" spans="1:8" ht="18.75" customHeight="1">
      <c r="A3720" s="47"/>
      <c r="H3720" s="2"/>
    </row>
    <row r="3721" spans="1:8" ht="18.75" customHeight="1">
      <c r="A3721" s="47"/>
      <c r="H3721" s="2"/>
    </row>
    <row r="3722" spans="1:8" ht="58.5" customHeight="1">
      <c r="A3722" s="47"/>
      <c r="H3722" s="2"/>
    </row>
    <row r="3723" spans="1:8" ht="18.75" customHeight="1">
      <c r="A3723" s="47"/>
      <c r="H3723" s="2"/>
    </row>
    <row r="3724" spans="1:8" ht="18.75" customHeight="1">
      <c r="A3724" s="47"/>
      <c r="H3724" s="2"/>
    </row>
    <row r="3725" spans="1:8" ht="18.75" customHeight="1">
      <c r="A3725" s="47"/>
      <c r="H3725" s="2"/>
    </row>
    <row r="3726" spans="1:8" ht="18.75" customHeight="1">
      <c r="A3726" s="47"/>
      <c r="H3726" s="2"/>
    </row>
    <row r="3727" spans="1:8" ht="18.75" customHeight="1">
      <c r="A3727" s="47"/>
      <c r="H3727" s="2"/>
    </row>
    <row r="3728" spans="1:8" ht="18.75" customHeight="1">
      <c r="A3728" s="47"/>
      <c r="H3728" s="2"/>
    </row>
    <row r="3729" spans="1:8" ht="18.75" customHeight="1">
      <c r="A3729" s="47"/>
      <c r="H3729" s="2"/>
    </row>
    <row r="3730" spans="1:8" ht="18.75" customHeight="1">
      <c r="A3730" s="47"/>
      <c r="H3730" s="2"/>
    </row>
    <row r="3731" spans="1:8" ht="18.75" customHeight="1">
      <c r="A3731" s="47"/>
      <c r="H3731" s="2"/>
    </row>
    <row r="3732" spans="1:8" ht="18.75" customHeight="1">
      <c r="A3732" s="47"/>
      <c r="H3732" s="2"/>
    </row>
    <row r="3733" spans="1:8" ht="18.75" customHeight="1">
      <c r="A3733" s="47"/>
      <c r="H3733" s="2"/>
    </row>
    <row r="3734" spans="1:8" ht="18.75" customHeight="1">
      <c r="A3734" s="47"/>
      <c r="H3734" s="2"/>
    </row>
    <row r="3735" spans="1:8" ht="58.5" customHeight="1">
      <c r="A3735" s="47"/>
      <c r="H3735" s="2"/>
    </row>
    <row r="3736" spans="1:8" ht="18.75" customHeight="1">
      <c r="A3736" s="47"/>
      <c r="H3736" s="2"/>
    </row>
    <row r="3737" spans="1:8" ht="18.75" customHeight="1">
      <c r="A3737" s="47"/>
      <c r="H3737" s="2"/>
    </row>
    <row r="3738" spans="1:8" ht="18.75" customHeight="1">
      <c r="A3738" s="47"/>
      <c r="H3738" s="2"/>
    </row>
    <row r="3739" spans="1:8" ht="18.75" customHeight="1">
      <c r="A3739" s="47"/>
      <c r="H3739" s="2"/>
    </row>
    <row r="3740" spans="1:8" ht="18.75" customHeight="1">
      <c r="A3740" s="47"/>
      <c r="H3740" s="2"/>
    </row>
    <row r="3741" spans="1:8" ht="18.75" customHeight="1">
      <c r="A3741" s="47"/>
      <c r="H3741" s="2"/>
    </row>
    <row r="3742" spans="1:8" ht="18.75" customHeight="1">
      <c r="A3742" s="47"/>
      <c r="H3742" s="2"/>
    </row>
    <row r="3743" spans="1:8" ht="18.75" customHeight="1">
      <c r="A3743" s="47"/>
      <c r="H3743" s="2"/>
    </row>
    <row r="3744" spans="1:8" ht="18.75" customHeight="1">
      <c r="A3744" s="47"/>
      <c r="H3744" s="2"/>
    </row>
    <row r="3745" spans="1:8" ht="18.75" customHeight="1">
      <c r="A3745" s="47"/>
      <c r="H3745" s="2"/>
    </row>
    <row r="3746" spans="1:8" ht="18.75" customHeight="1">
      <c r="A3746" s="47"/>
      <c r="H3746" s="2"/>
    </row>
    <row r="3747" spans="1:8" ht="18.75" customHeight="1">
      <c r="A3747" s="47"/>
      <c r="H3747" s="2"/>
    </row>
    <row r="3748" spans="1:8" ht="58.5" customHeight="1">
      <c r="A3748" s="47"/>
      <c r="H3748" s="2"/>
    </row>
    <row r="3749" spans="1:8" ht="18.75" customHeight="1">
      <c r="A3749" s="47"/>
      <c r="H3749" s="2"/>
    </row>
    <row r="3750" spans="1:8" ht="18.75" customHeight="1">
      <c r="A3750" s="47"/>
      <c r="H3750" s="2"/>
    </row>
    <row r="3751" spans="1:8" ht="18.75" customHeight="1">
      <c r="A3751" s="47"/>
      <c r="H3751" s="2"/>
    </row>
    <row r="3752" spans="1:8" ht="18.75" customHeight="1">
      <c r="A3752" s="47"/>
      <c r="H3752" s="2"/>
    </row>
    <row r="3753" spans="1:8" ht="18.75" customHeight="1">
      <c r="A3753" s="47"/>
      <c r="H3753" s="2"/>
    </row>
    <row r="3754" spans="1:8" ht="18.75" customHeight="1">
      <c r="A3754" s="47"/>
      <c r="H3754" s="2"/>
    </row>
    <row r="3755" spans="1:8" ht="18.75" customHeight="1">
      <c r="A3755" s="47"/>
      <c r="H3755" s="2"/>
    </row>
    <row r="3756" spans="1:8" ht="18.75" customHeight="1">
      <c r="A3756" s="47"/>
      <c r="H3756" s="2"/>
    </row>
    <row r="3757" spans="1:8" ht="18.75" customHeight="1">
      <c r="A3757" s="47"/>
      <c r="H3757" s="2"/>
    </row>
    <row r="3758" spans="1:8" ht="18.75" customHeight="1">
      <c r="A3758" s="47"/>
      <c r="H3758" s="2"/>
    </row>
    <row r="3759" spans="1:8" ht="18.75" customHeight="1">
      <c r="A3759" s="47"/>
      <c r="H3759" s="2"/>
    </row>
    <row r="3760" spans="1:8" ht="18.75" customHeight="1">
      <c r="A3760" s="47"/>
      <c r="H3760" s="2"/>
    </row>
    <row r="3761" spans="1:8" ht="58.5" customHeight="1">
      <c r="A3761" s="47"/>
      <c r="H3761" s="2"/>
    </row>
    <row r="3762" spans="1:8" ht="18.75" customHeight="1">
      <c r="A3762" s="47"/>
      <c r="H3762" s="2"/>
    </row>
    <row r="3763" spans="1:8" ht="18.75" customHeight="1">
      <c r="A3763" s="47"/>
      <c r="H3763" s="2"/>
    </row>
    <row r="3764" spans="1:8" ht="18.75" customHeight="1">
      <c r="A3764" s="47"/>
      <c r="H3764" s="2"/>
    </row>
    <row r="3765" spans="1:8" ht="18.75" customHeight="1">
      <c r="A3765" s="47"/>
      <c r="H3765" s="2"/>
    </row>
    <row r="3766" spans="1:8" ht="18.75" customHeight="1">
      <c r="A3766" s="47"/>
      <c r="H3766" s="2"/>
    </row>
    <row r="3767" spans="1:8" ht="18.75" customHeight="1">
      <c r="A3767" s="47"/>
      <c r="H3767" s="2"/>
    </row>
    <row r="3768" spans="1:8" ht="18.75" customHeight="1">
      <c r="A3768" s="47"/>
      <c r="H3768" s="2"/>
    </row>
    <row r="3769" spans="1:8" ht="18.75" customHeight="1">
      <c r="A3769" s="47"/>
      <c r="H3769" s="2"/>
    </row>
    <row r="3770" spans="1:8" ht="18.75" customHeight="1">
      <c r="A3770" s="47"/>
      <c r="H3770" s="2"/>
    </row>
    <row r="3771" spans="1:8" ht="18.75" customHeight="1">
      <c r="A3771" s="47"/>
      <c r="H3771" s="2"/>
    </row>
    <row r="3772" spans="1:8" ht="18.75" customHeight="1">
      <c r="A3772" s="47"/>
      <c r="H3772" s="2"/>
    </row>
    <row r="3773" spans="1:8" ht="18.75" customHeight="1">
      <c r="A3773" s="47"/>
      <c r="H3773" s="2"/>
    </row>
    <row r="3774" spans="1:8" ht="58.5" customHeight="1">
      <c r="A3774" s="47"/>
      <c r="H3774" s="2"/>
    </row>
    <row r="3775" spans="1:8" ht="18.75" customHeight="1">
      <c r="A3775" s="47"/>
      <c r="H3775" s="2"/>
    </row>
    <row r="3776" spans="1:8" ht="18.75" customHeight="1">
      <c r="A3776" s="47"/>
      <c r="H3776" s="2"/>
    </row>
    <row r="3777" spans="1:8" ht="18.75" customHeight="1">
      <c r="A3777" s="47"/>
      <c r="H3777" s="2"/>
    </row>
    <row r="3778" spans="1:8" ht="18.75" customHeight="1">
      <c r="A3778" s="47"/>
      <c r="H3778" s="2"/>
    </row>
    <row r="3779" spans="1:8" ht="18.75" customHeight="1">
      <c r="A3779" s="47"/>
      <c r="H3779" s="2"/>
    </row>
    <row r="3780" spans="1:8" ht="18.75" customHeight="1">
      <c r="A3780" s="47"/>
      <c r="H3780" s="2"/>
    </row>
    <row r="3781" spans="1:8" ht="18.75" customHeight="1">
      <c r="A3781" s="47"/>
      <c r="H3781" s="2"/>
    </row>
    <row r="3782" spans="1:8" ht="18.75" customHeight="1">
      <c r="A3782" s="47"/>
      <c r="H3782" s="2"/>
    </row>
    <row r="3783" spans="1:8" ht="18.75" customHeight="1">
      <c r="A3783" s="47"/>
      <c r="H3783" s="2"/>
    </row>
    <row r="3784" spans="1:8" ht="18.75" customHeight="1">
      <c r="A3784" s="47"/>
      <c r="H3784" s="2"/>
    </row>
    <row r="3785" spans="1:8" ht="18.75" customHeight="1">
      <c r="A3785" s="47"/>
      <c r="H3785" s="2"/>
    </row>
    <row r="3786" spans="1:8" ht="18.75" customHeight="1">
      <c r="A3786" s="47"/>
      <c r="H3786" s="2"/>
    </row>
    <row r="3787" spans="1:8" ht="58.5" customHeight="1">
      <c r="A3787" s="47"/>
      <c r="H3787" s="2"/>
    </row>
    <row r="3788" spans="1:8" ht="18.75" customHeight="1">
      <c r="A3788" s="47"/>
      <c r="H3788" s="2"/>
    </row>
    <row r="3789" spans="1:8" ht="18.75" customHeight="1">
      <c r="A3789" s="47"/>
      <c r="H3789" s="2"/>
    </row>
    <row r="3790" spans="1:8" ht="18.75" customHeight="1">
      <c r="A3790" s="47"/>
      <c r="H3790" s="2"/>
    </row>
    <row r="3791" spans="1:8" ht="18.75" customHeight="1">
      <c r="A3791" s="47"/>
      <c r="H3791" s="2"/>
    </row>
    <row r="3792" spans="1:8" ht="18.75" customHeight="1">
      <c r="A3792" s="47"/>
      <c r="H3792" s="2"/>
    </row>
    <row r="3793" spans="1:8" ht="18.75" customHeight="1">
      <c r="A3793" s="47"/>
      <c r="H3793" s="2"/>
    </row>
    <row r="3794" spans="1:8" ht="18.75" customHeight="1">
      <c r="A3794" s="47"/>
      <c r="H3794" s="2"/>
    </row>
    <row r="3795" spans="1:8" ht="18.75" customHeight="1">
      <c r="A3795" s="47"/>
      <c r="H3795" s="2"/>
    </row>
    <row r="3796" spans="1:8" ht="18.75" customHeight="1">
      <c r="A3796" s="47"/>
      <c r="H3796" s="2"/>
    </row>
    <row r="3797" spans="1:8" ht="18.75" customHeight="1">
      <c r="A3797" s="47"/>
      <c r="H3797" s="2"/>
    </row>
    <row r="3798" spans="1:8" ht="18.75" customHeight="1">
      <c r="A3798" s="47"/>
      <c r="H3798" s="2"/>
    </row>
    <row r="3799" spans="1:8" ht="18.75" customHeight="1">
      <c r="A3799" s="47"/>
      <c r="H3799" s="2"/>
    </row>
    <row r="3800" spans="1:8" ht="58.5" customHeight="1">
      <c r="A3800" s="47"/>
      <c r="H3800" s="2"/>
    </row>
    <row r="3801" spans="1:8" ht="18.75" customHeight="1">
      <c r="A3801" s="47"/>
      <c r="H3801" s="2"/>
    </row>
    <row r="3802" spans="1:8" ht="18.75" customHeight="1">
      <c r="A3802" s="47"/>
      <c r="H3802" s="2"/>
    </row>
    <row r="3803" spans="1:8" ht="18.75" customHeight="1">
      <c r="A3803" s="47"/>
      <c r="H3803" s="2"/>
    </row>
    <row r="3804" spans="1:8" ht="18.75" customHeight="1">
      <c r="A3804" s="47"/>
      <c r="H3804" s="2"/>
    </row>
    <row r="3805" spans="1:8" ht="18.75" customHeight="1">
      <c r="A3805" s="47"/>
      <c r="H3805" s="2"/>
    </row>
    <row r="3806" spans="1:8" ht="18.75" customHeight="1">
      <c r="A3806" s="47"/>
      <c r="H3806" s="2"/>
    </row>
    <row r="3807" spans="1:8" ht="18.75" customHeight="1">
      <c r="A3807" s="47"/>
      <c r="H3807" s="2"/>
    </row>
    <row r="3808" spans="1:8" ht="18.75" customHeight="1">
      <c r="A3808" s="47"/>
      <c r="H3808" s="2"/>
    </row>
    <row r="3809" spans="1:8" ht="18.75" customHeight="1">
      <c r="A3809" s="47"/>
      <c r="H3809" s="2"/>
    </row>
    <row r="3810" spans="1:8" ht="18.75" customHeight="1">
      <c r="A3810" s="47"/>
      <c r="H3810" s="2"/>
    </row>
    <row r="3811" spans="1:8" ht="18.75" customHeight="1">
      <c r="A3811" s="47"/>
      <c r="H3811" s="2"/>
    </row>
    <row r="3812" spans="1:8" ht="18.75" customHeight="1">
      <c r="A3812" s="47"/>
      <c r="H3812" s="2"/>
    </row>
    <row r="3813" spans="1:8" ht="58.5" customHeight="1">
      <c r="A3813" s="47"/>
      <c r="H3813" s="2"/>
    </row>
    <row r="3814" spans="1:8" ht="18.75" customHeight="1">
      <c r="A3814" s="47"/>
      <c r="H3814" s="2"/>
    </row>
    <row r="3815" spans="1:8" ht="18.75" customHeight="1">
      <c r="A3815" s="47"/>
      <c r="H3815" s="2"/>
    </row>
    <row r="3816" spans="1:8" ht="18.75" customHeight="1">
      <c r="A3816" s="47"/>
      <c r="H3816" s="2"/>
    </row>
    <row r="3817" spans="1:8" ht="18.75" customHeight="1">
      <c r="A3817" s="47"/>
      <c r="H3817" s="2"/>
    </row>
    <row r="3818" spans="1:8" ht="18.75" customHeight="1">
      <c r="A3818" s="47"/>
      <c r="H3818" s="2"/>
    </row>
    <row r="3819" spans="1:8" ht="18.75" customHeight="1">
      <c r="A3819" s="47"/>
      <c r="H3819" s="2"/>
    </row>
    <row r="3820" spans="1:8" ht="18.75" customHeight="1">
      <c r="A3820" s="47"/>
      <c r="H3820" s="2"/>
    </row>
    <row r="3821" spans="1:8" ht="18.75" customHeight="1">
      <c r="A3821" s="47"/>
      <c r="H3821" s="2"/>
    </row>
    <row r="3822" spans="1:8" ht="18.75" customHeight="1">
      <c r="A3822" s="47"/>
      <c r="H3822" s="2"/>
    </row>
    <row r="3823" spans="1:8" ht="18.75" customHeight="1">
      <c r="A3823" s="47"/>
      <c r="H3823" s="2"/>
    </row>
    <row r="3824" spans="1:8" ht="18.75" customHeight="1">
      <c r="A3824" s="47"/>
      <c r="H3824" s="2"/>
    </row>
    <row r="3825" spans="1:8" ht="18.75" customHeight="1">
      <c r="A3825" s="47"/>
      <c r="H3825" s="2"/>
    </row>
    <row r="3826" spans="1:8" ht="58.5" customHeight="1">
      <c r="A3826" s="47"/>
      <c r="H3826" s="2"/>
    </row>
    <row r="3827" spans="1:8" ht="18.75" customHeight="1">
      <c r="A3827" s="47"/>
      <c r="H3827" s="2"/>
    </row>
    <row r="3828" spans="1:8" ht="18.75" customHeight="1">
      <c r="A3828" s="47"/>
      <c r="H3828" s="2"/>
    </row>
    <row r="3829" spans="1:8" ht="18.75" customHeight="1">
      <c r="A3829" s="47"/>
      <c r="H3829" s="2"/>
    </row>
    <row r="3830" spans="1:8" ht="18.75" customHeight="1">
      <c r="A3830" s="47"/>
      <c r="H3830" s="2"/>
    </row>
    <row r="3831" spans="1:8" ht="18.75" customHeight="1">
      <c r="A3831" s="47"/>
      <c r="H3831" s="2"/>
    </row>
    <row r="3832" spans="1:8" ht="18.75" customHeight="1">
      <c r="A3832" s="47"/>
      <c r="H3832" s="2"/>
    </row>
    <row r="3833" spans="1:8" ht="18.75" customHeight="1">
      <c r="A3833" s="47"/>
      <c r="H3833" s="2"/>
    </row>
    <row r="3834" spans="1:8" ht="18.75" customHeight="1">
      <c r="A3834" s="47"/>
      <c r="H3834" s="2"/>
    </row>
    <row r="3835" spans="1:8" ht="18.75" customHeight="1">
      <c r="A3835" s="47"/>
      <c r="H3835" s="2"/>
    </row>
    <row r="3836" spans="1:8" ht="18.75" customHeight="1">
      <c r="A3836" s="47"/>
      <c r="H3836" s="2"/>
    </row>
    <row r="3837" spans="1:8" ht="18.75" customHeight="1">
      <c r="A3837" s="47"/>
      <c r="H3837" s="2"/>
    </row>
    <row r="3838" spans="1:8" ht="18.75" customHeight="1">
      <c r="A3838" s="47"/>
      <c r="H3838" s="2"/>
    </row>
    <row r="3839" spans="1:8" ht="58.5" customHeight="1">
      <c r="A3839" s="47"/>
      <c r="H3839" s="2"/>
    </row>
    <row r="3840" spans="1:8" ht="18.75" customHeight="1">
      <c r="A3840" s="47"/>
      <c r="H3840" s="2"/>
    </row>
    <row r="3841" spans="1:8" ht="18.75" customHeight="1">
      <c r="A3841" s="47"/>
      <c r="H3841" s="2"/>
    </row>
    <row r="3842" spans="1:8" ht="18.75" customHeight="1">
      <c r="A3842" s="47"/>
      <c r="H3842" s="2"/>
    </row>
    <row r="3843" spans="1:8" ht="18.75" customHeight="1">
      <c r="A3843" s="47"/>
      <c r="H3843" s="2"/>
    </row>
    <row r="3844" spans="1:8" ht="18.75" customHeight="1">
      <c r="A3844" s="47"/>
      <c r="H3844" s="2"/>
    </row>
    <row r="3845" spans="1:8" ht="18.75" customHeight="1">
      <c r="A3845" s="47"/>
      <c r="H3845" s="2"/>
    </row>
    <row r="3846" spans="1:8" ht="18.75" customHeight="1">
      <c r="A3846" s="47"/>
      <c r="H3846" s="2"/>
    </row>
    <row r="3847" spans="1:8" ht="18.75" customHeight="1">
      <c r="A3847" s="47"/>
      <c r="H3847" s="2"/>
    </row>
    <row r="3848" spans="1:8" ht="18.75" customHeight="1">
      <c r="A3848" s="47"/>
      <c r="H3848" s="2"/>
    </row>
    <row r="3849" spans="1:8" ht="18.75" customHeight="1">
      <c r="A3849" s="47"/>
      <c r="H3849" s="2"/>
    </row>
    <row r="3850" spans="1:8" ht="18.75" customHeight="1">
      <c r="A3850" s="47"/>
      <c r="H3850" s="2"/>
    </row>
    <row r="3851" spans="1:8" ht="18.75" customHeight="1">
      <c r="A3851" s="47"/>
      <c r="H3851" s="2"/>
    </row>
    <row r="3852" spans="1:8" ht="58.5" customHeight="1">
      <c r="A3852" s="47"/>
      <c r="H3852" s="2"/>
    </row>
    <row r="3853" spans="1:8" ht="18.75" customHeight="1">
      <c r="A3853" s="47"/>
      <c r="H3853" s="2"/>
    </row>
    <row r="3854" spans="1:8" ht="18.75" customHeight="1">
      <c r="A3854" s="47"/>
      <c r="H3854" s="2"/>
    </row>
    <row r="3855" spans="1:8" ht="18.75" customHeight="1">
      <c r="A3855" s="47"/>
      <c r="H3855" s="2"/>
    </row>
    <row r="3856" spans="1:8" ht="18.75" customHeight="1">
      <c r="A3856" s="47"/>
      <c r="H3856" s="2"/>
    </row>
    <row r="3857" spans="1:8" ht="18.75" customHeight="1">
      <c r="A3857" s="47"/>
      <c r="H3857" s="2"/>
    </row>
    <row r="3858" spans="1:8" ht="18.75" customHeight="1">
      <c r="A3858" s="47"/>
      <c r="H3858" s="2"/>
    </row>
    <row r="3859" spans="1:8" ht="18.75" customHeight="1">
      <c r="A3859" s="47"/>
      <c r="H3859" s="2"/>
    </row>
    <row r="3860" spans="1:8" ht="18.75" customHeight="1">
      <c r="A3860" s="47"/>
      <c r="H3860" s="2"/>
    </row>
    <row r="3861" spans="1:8" ht="18.75" customHeight="1">
      <c r="A3861" s="47"/>
      <c r="H3861" s="2"/>
    </row>
    <row r="3862" spans="1:8" ht="18.75" customHeight="1">
      <c r="A3862" s="47"/>
      <c r="H3862" s="2"/>
    </row>
    <row r="3863" spans="1:8" ht="18.75" customHeight="1">
      <c r="A3863" s="47"/>
      <c r="H3863" s="2"/>
    </row>
    <row r="3864" spans="1:8" ht="18.75" customHeight="1">
      <c r="A3864" s="47"/>
      <c r="H3864" s="2"/>
    </row>
    <row r="3865" spans="1:8" ht="58.5" customHeight="1">
      <c r="A3865" s="47"/>
      <c r="H3865" s="2"/>
    </row>
    <row r="3866" spans="1:8" ht="18.75" customHeight="1">
      <c r="A3866" s="47"/>
      <c r="H3866" s="2"/>
    </row>
    <row r="3867" spans="1:8" ht="18.75" customHeight="1">
      <c r="A3867" s="47"/>
      <c r="H3867" s="2"/>
    </row>
    <row r="3868" spans="1:8" ht="18.75" customHeight="1">
      <c r="A3868" s="47"/>
      <c r="H3868" s="2"/>
    </row>
    <row r="3869" spans="1:8" ht="18.75" customHeight="1">
      <c r="A3869" s="47"/>
      <c r="H3869" s="2"/>
    </row>
    <row r="3870" spans="1:8" ht="18.75" customHeight="1">
      <c r="A3870" s="47"/>
      <c r="H3870" s="2"/>
    </row>
    <row r="3871" spans="1:8" ht="18.75" customHeight="1">
      <c r="A3871" s="47"/>
      <c r="H3871" s="2"/>
    </row>
    <row r="3872" spans="1:8" ht="18.75" customHeight="1">
      <c r="A3872" s="47"/>
      <c r="H3872" s="2"/>
    </row>
    <row r="3873" spans="1:8" ht="18.75" customHeight="1">
      <c r="A3873" s="47"/>
      <c r="H3873" s="2"/>
    </row>
    <row r="3874" spans="1:8" ht="18.75" customHeight="1">
      <c r="A3874" s="47"/>
      <c r="H3874" s="2"/>
    </row>
    <row r="3875" spans="1:8" ht="18.75" customHeight="1">
      <c r="A3875" s="47"/>
      <c r="H3875" s="2"/>
    </row>
    <row r="3876" spans="1:8" ht="18.75" customHeight="1">
      <c r="A3876" s="47"/>
      <c r="H3876" s="2"/>
    </row>
    <row r="3877" spans="1:8" ht="18.75" customHeight="1">
      <c r="A3877" s="47"/>
      <c r="H3877" s="2"/>
    </row>
    <row r="3878" spans="1:8" ht="58.5" customHeight="1">
      <c r="A3878" s="47"/>
      <c r="H3878" s="2"/>
    </row>
    <row r="3879" spans="1:8" ht="18.75" customHeight="1">
      <c r="A3879" s="47"/>
      <c r="H3879" s="2"/>
    </row>
    <row r="3880" spans="1:8" ht="18.75" customHeight="1">
      <c r="A3880" s="47"/>
      <c r="H3880" s="2"/>
    </row>
    <row r="3881" spans="1:8" ht="18.75" customHeight="1">
      <c r="A3881" s="47"/>
      <c r="H3881" s="2"/>
    </row>
    <row r="3882" spans="1:8" ht="18.75" customHeight="1">
      <c r="A3882" s="47"/>
      <c r="H3882" s="2"/>
    </row>
    <row r="3883" spans="1:8" ht="18.75" customHeight="1">
      <c r="A3883" s="47"/>
      <c r="H3883" s="2"/>
    </row>
    <row r="3884" spans="1:8" ht="18.75" customHeight="1">
      <c r="A3884" s="47"/>
      <c r="H3884" s="2"/>
    </row>
    <row r="3885" spans="1:8" ht="18.75" customHeight="1">
      <c r="A3885" s="47"/>
      <c r="H3885" s="2"/>
    </row>
    <row r="3886" spans="1:8" ht="18.75" customHeight="1">
      <c r="A3886" s="47"/>
      <c r="H3886" s="2"/>
    </row>
    <row r="3887" spans="1:8" ht="18.75" customHeight="1">
      <c r="A3887" s="47"/>
      <c r="H3887" s="2"/>
    </row>
    <row r="3888" spans="1:8" ht="18.75" customHeight="1">
      <c r="A3888" s="47"/>
      <c r="H3888" s="2"/>
    </row>
    <row r="3889" spans="1:8" ht="18.75" customHeight="1">
      <c r="A3889" s="47"/>
      <c r="H3889" s="2"/>
    </row>
    <row r="3890" spans="1:8" ht="18.75" customHeight="1">
      <c r="A3890" s="47"/>
      <c r="H3890" s="2"/>
    </row>
    <row r="3891" spans="1:8" ht="58.5" customHeight="1">
      <c r="A3891" s="47"/>
      <c r="H3891" s="2"/>
    </row>
    <row r="3892" spans="1:8" ht="18.75" customHeight="1">
      <c r="A3892" s="47"/>
      <c r="H3892" s="2"/>
    </row>
    <row r="3893" spans="1:8" ht="18.75" customHeight="1">
      <c r="A3893" s="47"/>
      <c r="H3893" s="2"/>
    </row>
    <row r="3894" spans="1:8" ht="18.75" customHeight="1">
      <c r="A3894" s="47"/>
      <c r="H3894" s="2"/>
    </row>
    <row r="3895" spans="1:8" ht="18.75" customHeight="1">
      <c r="A3895" s="47"/>
      <c r="H3895" s="2"/>
    </row>
    <row r="3896" spans="1:8" ht="18.75" customHeight="1">
      <c r="A3896" s="47"/>
      <c r="H3896" s="2"/>
    </row>
    <row r="3897" spans="1:8" ht="18.75" customHeight="1">
      <c r="A3897" s="47"/>
      <c r="H3897" s="2"/>
    </row>
    <row r="3898" spans="1:8" ht="18.75" customHeight="1">
      <c r="A3898" s="47"/>
      <c r="H3898" s="2"/>
    </row>
    <row r="3899" spans="1:8" ht="18.75" customHeight="1">
      <c r="A3899" s="47"/>
      <c r="H3899" s="2"/>
    </row>
    <row r="3900" spans="1:8" ht="18.75" customHeight="1">
      <c r="A3900" s="47"/>
      <c r="H3900" s="2"/>
    </row>
    <row r="3901" spans="1:8" ht="18.75" customHeight="1">
      <c r="A3901" s="47"/>
      <c r="H3901" s="2"/>
    </row>
    <row r="3902" spans="1:8" ht="18.75" customHeight="1">
      <c r="A3902" s="47"/>
      <c r="H3902" s="2"/>
    </row>
    <row r="3903" spans="1:8" ht="18.75" customHeight="1">
      <c r="A3903" s="47"/>
      <c r="H3903" s="2"/>
    </row>
    <row r="3904" spans="1:8" ht="58.5" customHeight="1">
      <c r="A3904" s="47"/>
      <c r="H3904" s="2"/>
    </row>
    <row r="3905" spans="1:8" ht="18.75" customHeight="1">
      <c r="A3905" s="47"/>
      <c r="H3905" s="2"/>
    </row>
    <row r="3906" spans="1:8" ht="18.75" customHeight="1">
      <c r="A3906" s="47"/>
      <c r="H3906" s="2"/>
    </row>
    <row r="3907" spans="1:8" ht="18.75" customHeight="1">
      <c r="A3907" s="47"/>
      <c r="H3907" s="2"/>
    </row>
    <row r="3908" spans="1:8" ht="18.75" customHeight="1">
      <c r="A3908" s="47"/>
      <c r="H3908" s="2"/>
    </row>
    <row r="3909" spans="1:8" ht="18.75" customHeight="1">
      <c r="A3909" s="47"/>
      <c r="H3909" s="2"/>
    </row>
    <row r="3910" spans="1:8" ht="18.75" customHeight="1">
      <c r="A3910" s="47"/>
      <c r="H3910" s="2"/>
    </row>
    <row r="3911" spans="1:8" ht="18.75" customHeight="1">
      <c r="A3911" s="47"/>
      <c r="H3911" s="2"/>
    </row>
    <row r="3912" spans="1:8" ht="18.75" customHeight="1">
      <c r="A3912" s="47"/>
      <c r="H3912" s="2"/>
    </row>
    <row r="3913" spans="1:8" ht="18.75" customHeight="1">
      <c r="A3913" s="47"/>
      <c r="H3913" s="2"/>
    </row>
    <row r="3914" spans="1:8" ht="18.75" customHeight="1">
      <c r="A3914" s="47"/>
      <c r="H3914" s="2"/>
    </row>
    <row r="3915" spans="1:8" ht="18.75" customHeight="1">
      <c r="A3915" s="47"/>
      <c r="H3915" s="2"/>
    </row>
    <row r="3916" spans="1:8" ht="18.75" customHeight="1">
      <c r="A3916" s="47"/>
      <c r="H3916" s="2"/>
    </row>
    <row r="3917" spans="1:8" ht="58.5" customHeight="1">
      <c r="A3917" s="47"/>
      <c r="H3917" s="2"/>
    </row>
    <row r="3918" spans="1:8" ht="18.75" customHeight="1">
      <c r="A3918" s="47"/>
      <c r="H3918" s="2"/>
    </row>
    <row r="3919" spans="1:8" ht="18.75" customHeight="1">
      <c r="A3919" s="47"/>
      <c r="H3919" s="2"/>
    </row>
    <row r="3920" spans="1:8" ht="18.75" customHeight="1">
      <c r="A3920" s="47"/>
      <c r="H3920" s="2"/>
    </row>
    <row r="3921" spans="1:8" ht="18.75" customHeight="1">
      <c r="A3921" s="47"/>
      <c r="H3921" s="2"/>
    </row>
    <row r="3922" spans="1:8" ht="18.75" customHeight="1">
      <c r="A3922" s="47"/>
      <c r="H3922" s="2"/>
    </row>
    <row r="3923" spans="1:8" ht="18.75" customHeight="1">
      <c r="A3923" s="47"/>
      <c r="H3923" s="2"/>
    </row>
    <row r="3924" spans="1:8" ht="18.75" customHeight="1">
      <c r="A3924" s="47"/>
      <c r="H3924" s="2"/>
    </row>
    <row r="3925" spans="1:8" ht="18.75" customHeight="1">
      <c r="A3925" s="47"/>
      <c r="H3925" s="2"/>
    </row>
    <row r="3926" spans="1:8" ht="18.75" customHeight="1">
      <c r="A3926" s="47"/>
      <c r="H3926" s="2"/>
    </row>
    <row r="3927" spans="1:8" ht="18.75" customHeight="1">
      <c r="A3927" s="47"/>
      <c r="H3927" s="2"/>
    </row>
    <row r="3928" spans="1:8" ht="18.75" customHeight="1">
      <c r="A3928" s="47"/>
      <c r="H3928" s="2"/>
    </row>
    <row r="3929" spans="1:8" ht="18.75" customHeight="1">
      <c r="A3929" s="47"/>
      <c r="H3929" s="2"/>
    </row>
    <row r="3930" spans="1:8" ht="58.5" customHeight="1">
      <c r="A3930" s="47"/>
      <c r="H3930" s="2"/>
    </row>
    <row r="3931" spans="1:8" ht="18.75" customHeight="1">
      <c r="A3931" s="47"/>
      <c r="H3931" s="2"/>
    </row>
    <row r="3932" spans="1:8" ht="18.75" customHeight="1">
      <c r="A3932" s="47"/>
      <c r="H3932" s="2"/>
    </row>
    <row r="3933" spans="1:8" ht="18.75" customHeight="1">
      <c r="A3933" s="47"/>
      <c r="H3933" s="2"/>
    </row>
    <row r="3934" spans="1:8" ht="18.75" customHeight="1">
      <c r="A3934" s="47"/>
      <c r="H3934" s="2"/>
    </row>
    <row r="3935" spans="1:8" ht="18.75" customHeight="1">
      <c r="A3935" s="47"/>
      <c r="H3935" s="2"/>
    </row>
    <row r="3936" spans="1:8" ht="18.75" customHeight="1">
      <c r="A3936" s="47"/>
      <c r="H3936" s="2"/>
    </row>
    <row r="3937" spans="1:8" ht="18.75" customHeight="1">
      <c r="A3937" s="47"/>
      <c r="H3937" s="2"/>
    </row>
    <row r="3938" spans="1:8" ht="18.75" customHeight="1">
      <c r="A3938" s="47"/>
      <c r="H3938" s="2"/>
    </row>
    <row r="3939" spans="1:8" ht="18.75" customHeight="1">
      <c r="A3939" s="47"/>
      <c r="H3939" s="2"/>
    </row>
    <row r="3940" spans="1:8" ht="18.75" customHeight="1">
      <c r="A3940" s="47"/>
      <c r="H3940" s="2"/>
    </row>
    <row r="3941" spans="1:8" ht="18.75" customHeight="1">
      <c r="A3941" s="47"/>
      <c r="H3941" s="2"/>
    </row>
    <row r="3942" spans="1:8" ht="18.75" customHeight="1">
      <c r="A3942" s="47"/>
      <c r="H3942" s="2"/>
    </row>
    <row r="3943" spans="1:8" ht="58.5" customHeight="1">
      <c r="A3943" s="47"/>
      <c r="H3943" s="2"/>
    </row>
    <row r="3944" spans="1:8" ht="18.75" customHeight="1">
      <c r="A3944" s="47"/>
      <c r="H3944" s="2"/>
    </row>
    <row r="3945" spans="1:8" ht="18.75" customHeight="1">
      <c r="A3945" s="47"/>
      <c r="H3945" s="2"/>
    </row>
    <row r="3946" spans="1:8" ht="18.75" customHeight="1">
      <c r="A3946" s="47"/>
      <c r="H3946" s="2"/>
    </row>
    <row r="3947" spans="1:8" ht="18.75" customHeight="1">
      <c r="A3947" s="47"/>
      <c r="H3947" s="2"/>
    </row>
    <row r="3948" spans="1:8" ht="18.75" customHeight="1">
      <c r="A3948" s="47"/>
      <c r="H3948" s="2"/>
    </row>
    <row r="3949" spans="1:8" ht="18.75" customHeight="1">
      <c r="A3949" s="47"/>
      <c r="H3949" s="2"/>
    </row>
    <row r="3950" spans="1:8" ht="18.75" customHeight="1">
      <c r="A3950" s="47"/>
      <c r="H3950" s="2"/>
    </row>
    <row r="3951" spans="1:8" ht="18.75" customHeight="1">
      <c r="A3951" s="47"/>
      <c r="H3951" s="2"/>
    </row>
    <row r="3952" spans="1:8" ht="18.75" customHeight="1">
      <c r="A3952" s="47"/>
      <c r="H3952" s="2"/>
    </row>
    <row r="3953" spans="1:8" ht="18.75" customHeight="1">
      <c r="A3953" s="47"/>
      <c r="H3953" s="2"/>
    </row>
    <row r="3954" spans="1:8" ht="18.75" customHeight="1">
      <c r="A3954" s="47"/>
      <c r="H3954" s="2"/>
    </row>
    <row r="3955" spans="1:8" ht="18.75" customHeight="1">
      <c r="A3955" s="47"/>
      <c r="H3955" s="2"/>
    </row>
    <row r="3956" spans="1:8" ht="58.5" customHeight="1">
      <c r="A3956" s="47"/>
      <c r="H3956" s="2"/>
    </row>
    <row r="3957" spans="1:8" ht="18.75" customHeight="1">
      <c r="A3957" s="47"/>
      <c r="H3957" s="2"/>
    </row>
    <row r="3958" spans="1:8" ht="18.75" customHeight="1">
      <c r="A3958" s="47"/>
      <c r="H3958" s="2"/>
    </row>
    <row r="3959" spans="1:8" ht="18.75" customHeight="1">
      <c r="A3959" s="47"/>
      <c r="H3959" s="2"/>
    </row>
    <row r="3960" spans="1:8" ht="18.75" customHeight="1">
      <c r="A3960" s="47"/>
      <c r="H3960" s="2"/>
    </row>
    <row r="3961" spans="1:8" ht="18.75" customHeight="1">
      <c r="A3961" s="47"/>
      <c r="H3961" s="2"/>
    </row>
    <row r="3962" spans="1:8" ht="18.75" customHeight="1">
      <c r="A3962" s="47"/>
      <c r="H3962" s="2"/>
    </row>
    <row r="3963" spans="1:8" ht="18.75" customHeight="1">
      <c r="A3963" s="47"/>
      <c r="H3963" s="2"/>
    </row>
    <row r="3964" spans="1:8" ht="18.75" customHeight="1">
      <c r="A3964" s="47"/>
      <c r="H3964" s="2"/>
    </row>
    <row r="3965" spans="1:8" ht="18.75" customHeight="1">
      <c r="A3965" s="47"/>
      <c r="H3965" s="2"/>
    </row>
    <row r="3966" spans="1:8" ht="18.75" customHeight="1">
      <c r="A3966" s="47"/>
      <c r="H3966" s="2"/>
    </row>
    <row r="3967" spans="1:8" ht="18.75" customHeight="1">
      <c r="A3967" s="47"/>
      <c r="H3967" s="2"/>
    </row>
    <row r="3968" spans="1:8" ht="18.75" customHeight="1">
      <c r="A3968" s="47"/>
      <c r="H3968" s="2"/>
    </row>
    <row r="3969" spans="1:8" ht="58.5" customHeight="1">
      <c r="A3969" s="47"/>
      <c r="H3969" s="2"/>
    </row>
    <row r="3970" spans="1:8" ht="18.75" customHeight="1">
      <c r="A3970" s="47"/>
      <c r="H3970" s="2"/>
    </row>
    <row r="3971" spans="1:8" ht="18.75" customHeight="1">
      <c r="A3971" s="47"/>
      <c r="H3971" s="2"/>
    </row>
    <row r="3972" spans="1:8" ht="18.75" customHeight="1">
      <c r="A3972" s="47"/>
      <c r="H3972" s="2"/>
    </row>
    <row r="3973" spans="1:8" ht="18.75" customHeight="1">
      <c r="A3973" s="47"/>
      <c r="H3973" s="2"/>
    </row>
    <row r="3974" spans="1:8" ht="18.75" customHeight="1">
      <c r="A3974" s="47"/>
      <c r="H3974" s="2"/>
    </row>
    <row r="3975" spans="1:8" ht="18.75" customHeight="1">
      <c r="A3975" s="47"/>
      <c r="H3975" s="2"/>
    </row>
    <row r="3976" spans="1:8" ht="18.75" customHeight="1">
      <c r="A3976" s="47"/>
      <c r="H3976" s="2"/>
    </row>
    <row r="3977" spans="1:8" ht="18.75" customHeight="1">
      <c r="A3977" s="47"/>
      <c r="H3977" s="2"/>
    </row>
    <row r="3978" spans="1:8" ht="18.75" customHeight="1">
      <c r="A3978" s="47"/>
      <c r="H3978" s="2"/>
    </row>
    <row r="3979" spans="1:8" ht="18.75" customHeight="1">
      <c r="A3979" s="47"/>
      <c r="H3979" s="2"/>
    </row>
    <row r="3980" spans="1:8" ht="18.75" customHeight="1">
      <c r="A3980" s="47"/>
      <c r="H3980" s="2"/>
    </row>
    <row r="3981" spans="1:8" ht="18.75" customHeight="1">
      <c r="A3981" s="47"/>
      <c r="H3981" s="2"/>
    </row>
    <row r="3982" spans="1:8" ht="58.5" customHeight="1">
      <c r="A3982" s="47"/>
      <c r="H3982" s="2"/>
    </row>
    <row r="3983" spans="1:8" ht="18.75" customHeight="1">
      <c r="A3983" s="47"/>
      <c r="H3983" s="2"/>
    </row>
    <row r="3984" spans="1:8" ht="18.75" customHeight="1">
      <c r="A3984" s="47"/>
      <c r="H3984" s="2"/>
    </row>
    <row r="3985" spans="1:8" ht="18.75" customHeight="1">
      <c r="A3985" s="47"/>
      <c r="H3985" s="2"/>
    </row>
    <row r="3986" spans="1:8" ht="18.75" customHeight="1">
      <c r="A3986" s="47"/>
      <c r="H3986" s="2"/>
    </row>
    <row r="3987" spans="1:8" ht="18.75" customHeight="1">
      <c r="A3987" s="47"/>
      <c r="H3987" s="2"/>
    </row>
    <row r="3988" spans="1:8" ht="18.75" customHeight="1">
      <c r="A3988" s="47"/>
      <c r="H3988" s="2"/>
    </row>
    <row r="3989" spans="1:8" ht="18.75" customHeight="1">
      <c r="A3989" s="47"/>
      <c r="H3989" s="2"/>
    </row>
    <row r="3990" spans="1:8" ht="18.75" customHeight="1">
      <c r="A3990" s="47"/>
      <c r="H3990" s="2"/>
    </row>
    <row r="3991" spans="1:8" ht="18.75" customHeight="1">
      <c r="A3991" s="47"/>
      <c r="H3991" s="2"/>
    </row>
    <row r="3992" spans="1:8" ht="18.75" customHeight="1">
      <c r="A3992" s="47"/>
      <c r="H3992" s="2"/>
    </row>
    <row r="3993" spans="1:8" ht="18.75" customHeight="1">
      <c r="A3993" s="47"/>
      <c r="H3993" s="2"/>
    </row>
    <row r="3994" spans="1:8" ht="18.75" customHeight="1">
      <c r="A3994" s="47"/>
      <c r="H3994" s="2"/>
    </row>
    <row r="3995" spans="1:8" ht="58.5" customHeight="1">
      <c r="A3995" s="47"/>
      <c r="H3995" s="2"/>
    </row>
    <row r="3996" spans="1:8" ht="18.75" customHeight="1">
      <c r="A3996" s="47"/>
      <c r="H3996" s="2"/>
    </row>
    <row r="3997" spans="1:8" ht="18.75" customHeight="1">
      <c r="A3997" s="47"/>
      <c r="H3997" s="2"/>
    </row>
    <row r="3998" spans="1:8" ht="18.75" customHeight="1">
      <c r="A3998" s="47"/>
      <c r="H3998" s="2"/>
    </row>
    <row r="3999" spans="1:8" ht="18.75" customHeight="1">
      <c r="A3999" s="47"/>
      <c r="H3999" s="2"/>
    </row>
    <row r="4000" spans="1:8" ht="18.75" customHeight="1">
      <c r="A4000" s="47"/>
      <c r="H4000" s="2"/>
    </row>
    <row r="4001" spans="1:8" ht="18.75" customHeight="1">
      <c r="A4001" s="47"/>
      <c r="H4001" s="2"/>
    </row>
    <row r="4002" spans="1:8" ht="18.75" customHeight="1">
      <c r="A4002" s="47"/>
      <c r="H4002" s="2"/>
    </row>
    <row r="4003" spans="1:8" ht="18.75" customHeight="1">
      <c r="A4003" s="47"/>
      <c r="H4003" s="2"/>
    </row>
    <row r="4004" spans="1:8" ht="18.75" customHeight="1">
      <c r="A4004" s="47"/>
      <c r="H4004" s="2"/>
    </row>
    <row r="4005" spans="1:8" ht="18.75" customHeight="1">
      <c r="A4005" s="47"/>
      <c r="H4005" s="2"/>
    </row>
    <row r="4006" spans="1:8" ht="18.75" customHeight="1">
      <c r="A4006" s="47"/>
      <c r="H4006" s="2"/>
    </row>
    <row r="4007" spans="1:8" ht="18.75" customHeight="1">
      <c r="A4007" s="47"/>
      <c r="H4007" s="2"/>
    </row>
    <row r="4008" spans="1:8" ht="58.5" customHeight="1">
      <c r="A4008" s="47"/>
      <c r="H4008" s="2"/>
    </row>
    <row r="4009" spans="1:8" ht="18.75" customHeight="1">
      <c r="A4009" s="47"/>
      <c r="H4009" s="2"/>
    </row>
    <row r="4010" spans="1:8" ht="18.75" customHeight="1">
      <c r="A4010" s="47"/>
      <c r="H4010" s="2"/>
    </row>
    <row r="4011" spans="1:8" ht="18.75" customHeight="1">
      <c r="A4011" s="47"/>
      <c r="H4011" s="2"/>
    </row>
    <row r="4012" spans="1:8" ht="18.75" customHeight="1">
      <c r="A4012" s="47"/>
      <c r="H4012" s="2"/>
    </row>
    <row r="4013" spans="1:8" ht="18.75" customHeight="1">
      <c r="A4013" s="47"/>
      <c r="H4013" s="2"/>
    </row>
    <row r="4014" spans="1:8" ht="18.75" customHeight="1">
      <c r="A4014" s="47"/>
      <c r="H4014" s="2"/>
    </row>
    <row r="4015" spans="1:8" ht="18.75" customHeight="1">
      <c r="A4015" s="47"/>
      <c r="H4015" s="2"/>
    </row>
    <row r="4016" spans="1:8" ht="18.75" customHeight="1">
      <c r="A4016" s="47"/>
      <c r="H4016" s="2"/>
    </row>
    <row r="4017" spans="1:8" ht="18.75" customHeight="1">
      <c r="A4017" s="47"/>
      <c r="H4017" s="2"/>
    </row>
    <row r="4018" spans="1:8" ht="18.75" customHeight="1">
      <c r="A4018" s="47"/>
      <c r="H4018" s="2"/>
    </row>
    <row r="4019" spans="1:8" ht="18.75" customHeight="1">
      <c r="A4019" s="47"/>
      <c r="H4019" s="2"/>
    </row>
    <row r="4020" spans="1:8" ht="18.75" customHeight="1">
      <c r="A4020" s="47"/>
      <c r="H4020" s="2"/>
    </row>
    <row r="4021" spans="1:8" ht="58.5" customHeight="1">
      <c r="A4021" s="47"/>
      <c r="H4021" s="2"/>
    </row>
    <row r="4022" spans="1:8" ht="18.75" customHeight="1">
      <c r="A4022" s="47"/>
      <c r="H4022" s="2"/>
    </row>
    <row r="4023" spans="1:8" ht="18.75" customHeight="1">
      <c r="A4023" s="47"/>
      <c r="H4023" s="2"/>
    </row>
    <row r="4024" spans="1:8" ht="18.75" customHeight="1">
      <c r="A4024" s="47"/>
      <c r="H4024" s="2"/>
    </row>
    <row r="4025" spans="1:8" ht="18.75" customHeight="1">
      <c r="A4025" s="47"/>
      <c r="H4025" s="2"/>
    </row>
    <row r="4026" spans="1:8" ht="18.75" customHeight="1">
      <c r="A4026" s="47"/>
      <c r="H4026" s="2"/>
    </row>
    <row r="4027" spans="1:8" ht="18.75" customHeight="1">
      <c r="A4027" s="47"/>
      <c r="H4027" s="2"/>
    </row>
    <row r="4028" spans="1:8" ht="18.75" customHeight="1">
      <c r="A4028" s="47"/>
      <c r="H4028" s="2"/>
    </row>
    <row r="4029" spans="1:8" ht="18.75" customHeight="1">
      <c r="A4029" s="47"/>
      <c r="H4029" s="2"/>
    </row>
    <row r="4030" spans="1:8" ht="18.75" customHeight="1">
      <c r="A4030" s="47"/>
      <c r="H4030" s="2"/>
    </row>
    <row r="4031" spans="1:8" ht="18.75" customHeight="1">
      <c r="A4031" s="47"/>
      <c r="H4031" s="2"/>
    </row>
    <row r="4032" spans="1:8" ht="18.75" customHeight="1">
      <c r="A4032" s="47"/>
      <c r="H4032" s="2"/>
    </row>
    <row r="4033" spans="1:8" ht="18.75" customHeight="1">
      <c r="A4033" s="47"/>
      <c r="H4033" s="2"/>
    </row>
    <row r="4034" spans="1:8" ht="58.5" customHeight="1">
      <c r="A4034" s="47"/>
      <c r="H4034" s="2"/>
    </row>
    <row r="4035" spans="1:8" ht="18.75" customHeight="1">
      <c r="A4035" s="47"/>
      <c r="H4035" s="2"/>
    </row>
    <row r="4036" spans="1:8" ht="18.75" customHeight="1">
      <c r="A4036" s="47"/>
      <c r="H4036" s="2"/>
    </row>
    <row r="4037" spans="1:8" ht="18.75" customHeight="1">
      <c r="A4037" s="47"/>
      <c r="H4037" s="2"/>
    </row>
    <row r="4038" spans="1:8" ht="18.75" customHeight="1">
      <c r="A4038" s="47"/>
      <c r="H4038" s="2"/>
    </row>
    <row r="4039" spans="1:8" ht="18.75" customHeight="1">
      <c r="A4039" s="47"/>
      <c r="H4039" s="2"/>
    </row>
    <row r="4040" spans="1:8" ht="18.75" customHeight="1">
      <c r="A4040" s="47"/>
      <c r="H4040" s="2"/>
    </row>
    <row r="4041" spans="1:8" ht="18.75" customHeight="1">
      <c r="A4041" s="47"/>
      <c r="H4041" s="2"/>
    </row>
    <row r="4042" spans="1:8" ht="18.75" customHeight="1">
      <c r="A4042" s="47"/>
      <c r="H4042" s="2"/>
    </row>
    <row r="4043" spans="1:8" ht="18.75" customHeight="1">
      <c r="A4043" s="47"/>
      <c r="H4043" s="2"/>
    </row>
    <row r="4044" spans="1:8" ht="18.75" customHeight="1">
      <c r="A4044" s="47"/>
      <c r="H4044" s="2"/>
    </row>
    <row r="4045" spans="1:8" ht="18.75" customHeight="1">
      <c r="A4045" s="47"/>
      <c r="H4045" s="2"/>
    </row>
    <row r="4046" spans="1:8" ht="18.75" customHeight="1">
      <c r="A4046" s="47"/>
      <c r="H4046" s="2"/>
    </row>
    <row r="4047" spans="1:8" ht="58.5" customHeight="1">
      <c r="A4047" s="47"/>
      <c r="H4047" s="2"/>
    </row>
    <row r="4048" spans="1:8" ht="18.75" customHeight="1">
      <c r="A4048" s="47"/>
      <c r="H4048" s="2"/>
    </row>
    <row r="4049" spans="1:8" ht="18.75" customHeight="1">
      <c r="A4049" s="47"/>
      <c r="H4049" s="2"/>
    </row>
    <row r="4050" spans="1:8" ht="18.75" customHeight="1">
      <c r="A4050" s="47"/>
      <c r="H4050" s="2"/>
    </row>
    <row r="4051" spans="1:8" ht="18.75" customHeight="1">
      <c r="A4051" s="47"/>
      <c r="H4051" s="2"/>
    </row>
    <row r="4052" spans="1:8" ht="18.75" customHeight="1">
      <c r="A4052" s="47"/>
      <c r="H4052" s="2"/>
    </row>
    <row r="4053" spans="1:8" ht="18.75" customHeight="1">
      <c r="A4053" s="47"/>
      <c r="H4053" s="2"/>
    </row>
    <row r="4054" spans="1:8" ht="18.75" customHeight="1">
      <c r="A4054" s="47"/>
      <c r="H4054" s="2"/>
    </row>
    <row r="4055" spans="1:8" ht="18.75" customHeight="1">
      <c r="A4055" s="47"/>
      <c r="H4055" s="2"/>
    </row>
    <row r="4056" spans="1:8" ht="18.75" customHeight="1">
      <c r="A4056" s="47"/>
      <c r="H4056" s="2"/>
    </row>
    <row r="4057" spans="1:8" ht="18.75" customHeight="1">
      <c r="A4057" s="47"/>
      <c r="H4057" s="2"/>
    </row>
    <row r="4058" spans="1:8" ht="18.75" customHeight="1">
      <c r="A4058" s="47"/>
      <c r="H4058" s="2"/>
    </row>
    <row r="4059" spans="1:8" ht="18.75" customHeight="1">
      <c r="A4059" s="47"/>
      <c r="H4059" s="2"/>
    </row>
    <row r="4060" spans="1:8" ht="58.5" customHeight="1">
      <c r="A4060" s="47"/>
      <c r="H4060" s="2"/>
    </row>
    <row r="4061" spans="1:8" ht="18.75" customHeight="1">
      <c r="A4061" s="47"/>
      <c r="H4061" s="2"/>
    </row>
    <row r="4062" spans="1:8" ht="18.75" customHeight="1">
      <c r="A4062" s="47"/>
      <c r="H4062" s="2"/>
    </row>
    <row r="4063" spans="1:8" ht="18.75" customHeight="1">
      <c r="A4063" s="47"/>
      <c r="H4063" s="2"/>
    </row>
    <row r="4064" spans="1:8" ht="18.75" customHeight="1">
      <c r="A4064" s="47"/>
      <c r="H4064" s="2"/>
    </row>
    <row r="4065" spans="1:8" ht="18.75" customHeight="1">
      <c r="A4065" s="47"/>
      <c r="H4065" s="2"/>
    </row>
    <row r="4066" spans="1:8" ht="18.75" customHeight="1">
      <c r="A4066" s="47"/>
      <c r="H4066" s="2"/>
    </row>
    <row r="4067" spans="1:8" ht="18.75" customHeight="1">
      <c r="A4067" s="47"/>
      <c r="H4067" s="2"/>
    </row>
    <row r="4068" spans="1:8" ht="18.75" customHeight="1">
      <c r="A4068" s="47"/>
      <c r="H4068" s="2"/>
    </row>
    <row r="4069" spans="1:8" ht="18.75" customHeight="1">
      <c r="A4069" s="47"/>
      <c r="H4069" s="2"/>
    </row>
    <row r="4070" spans="1:8" ht="18.75" customHeight="1">
      <c r="A4070" s="47"/>
      <c r="H4070" s="2"/>
    </row>
    <row r="4071" spans="1:8" ht="18.75" customHeight="1">
      <c r="A4071" s="47"/>
      <c r="H4071" s="2"/>
    </row>
    <row r="4072" spans="1:8" ht="18.75" customHeight="1">
      <c r="A4072" s="47"/>
      <c r="H4072" s="2"/>
    </row>
    <row r="4073" spans="1:8" ht="58.5" customHeight="1">
      <c r="A4073" s="47"/>
      <c r="H4073" s="2"/>
    </row>
    <row r="4074" spans="1:8" ht="18.75" customHeight="1">
      <c r="A4074" s="47"/>
      <c r="H4074" s="2"/>
    </row>
    <row r="4075" spans="1:8" ht="18.75" customHeight="1">
      <c r="A4075" s="47"/>
      <c r="H4075" s="2"/>
    </row>
    <row r="4076" spans="1:8" ht="18.75" customHeight="1">
      <c r="A4076" s="47"/>
      <c r="H4076" s="2"/>
    </row>
    <row r="4077" spans="1:8" ht="18.75" customHeight="1">
      <c r="A4077" s="47"/>
      <c r="H4077" s="2"/>
    </row>
    <row r="4078" spans="1:8" ht="18.75" customHeight="1">
      <c r="A4078" s="47"/>
      <c r="H4078" s="2"/>
    </row>
    <row r="4079" spans="1:8" ht="18.75" customHeight="1">
      <c r="A4079" s="47"/>
      <c r="H4079" s="2"/>
    </row>
    <row r="4080" spans="1:8" ht="18.75" customHeight="1">
      <c r="A4080" s="47"/>
      <c r="H4080" s="2"/>
    </row>
    <row r="4081" spans="1:8" ht="18.75" customHeight="1">
      <c r="A4081" s="47"/>
      <c r="H4081" s="2"/>
    </row>
    <row r="4082" spans="1:8" ht="18.75" customHeight="1">
      <c r="A4082" s="47"/>
      <c r="H4082" s="2"/>
    </row>
    <row r="4083" spans="1:8" ht="18.75" customHeight="1">
      <c r="A4083" s="47"/>
      <c r="H4083" s="2"/>
    </row>
    <row r="4084" spans="1:8" ht="18.75" customHeight="1">
      <c r="A4084" s="47"/>
      <c r="H4084" s="2"/>
    </row>
    <row r="4085" spans="1:8" ht="18.75" customHeight="1">
      <c r="A4085" s="47"/>
      <c r="H4085" s="2"/>
    </row>
    <row r="4086" spans="1:8" ht="58.5" customHeight="1">
      <c r="A4086" s="47"/>
      <c r="H4086" s="2"/>
    </row>
    <row r="4087" spans="1:8" ht="18.75" customHeight="1">
      <c r="A4087" s="47"/>
      <c r="H4087" s="2"/>
    </row>
    <row r="4088" spans="1:8" ht="18.75" customHeight="1">
      <c r="A4088" s="47"/>
      <c r="H4088" s="2"/>
    </row>
    <row r="4089" spans="1:8" ht="18.75" customHeight="1">
      <c r="A4089" s="47"/>
      <c r="H4089" s="2"/>
    </row>
    <row r="4090" spans="1:8" ht="18.75" customHeight="1">
      <c r="A4090" s="47"/>
      <c r="H4090" s="2"/>
    </row>
    <row r="4091" spans="1:8" ht="18.75" customHeight="1">
      <c r="A4091" s="47"/>
      <c r="H4091" s="2"/>
    </row>
    <row r="4092" spans="1:8" ht="18.75" customHeight="1">
      <c r="A4092" s="47"/>
      <c r="H4092" s="2"/>
    </row>
    <row r="4093" spans="1:8" ht="18.75" customHeight="1">
      <c r="A4093" s="47"/>
      <c r="H4093" s="2"/>
    </row>
    <row r="4094" spans="1:8" ht="18.75" customHeight="1">
      <c r="A4094" s="47"/>
      <c r="H4094" s="2"/>
    </row>
    <row r="4095" spans="1:8" ht="18.75" customHeight="1">
      <c r="A4095" s="47"/>
      <c r="H4095" s="2"/>
    </row>
    <row r="4096" spans="1:8" ht="18.75" customHeight="1">
      <c r="A4096" s="47"/>
      <c r="H4096" s="2"/>
    </row>
    <row r="4097" spans="1:8" ht="18.75" customHeight="1">
      <c r="A4097" s="47"/>
      <c r="H4097" s="2"/>
    </row>
    <row r="4098" spans="1:8" ht="18.75" customHeight="1">
      <c r="A4098" s="47"/>
      <c r="H4098" s="2"/>
    </row>
    <row r="4099" spans="1:8" ht="58.5" customHeight="1">
      <c r="A4099" s="47"/>
      <c r="H4099" s="2"/>
    </row>
    <row r="4100" spans="1:8" ht="18.75" customHeight="1">
      <c r="A4100" s="47"/>
      <c r="H4100" s="2"/>
    </row>
    <row r="4101" spans="1:8" ht="18.75" customHeight="1">
      <c r="A4101" s="47"/>
      <c r="H4101" s="2"/>
    </row>
    <row r="4102" spans="1:8" ht="18.75" customHeight="1">
      <c r="A4102" s="47"/>
      <c r="H4102" s="2"/>
    </row>
    <row r="4103" spans="1:8" ht="18.75" customHeight="1">
      <c r="A4103" s="47"/>
      <c r="H4103" s="2"/>
    </row>
    <row r="4104" spans="1:8" ht="18.75" customHeight="1">
      <c r="A4104" s="47"/>
      <c r="H4104" s="2"/>
    </row>
    <row r="4105" spans="1:8" ht="18.75" customHeight="1">
      <c r="A4105" s="47"/>
      <c r="H4105" s="2"/>
    </row>
    <row r="4106" spans="1:8" ht="18.75" customHeight="1">
      <c r="A4106" s="47"/>
      <c r="H4106" s="2"/>
    </row>
    <row r="4107" spans="1:8" ht="18.75" customHeight="1">
      <c r="A4107" s="47"/>
      <c r="H4107" s="2"/>
    </row>
    <row r="4108" spans="1:8" ht="18.75" customHeight="1">
      <c r="A4108" s="47"/>
      <c r="H4108" s="2"/>
    </row>
    <row r="4109" spans="1:8" ht="18.75" customHeight="1">
      <c r="A4109" s="47"/>
      <c r="H4109" s="2"/>
    </row>
    <row r="4110" spans="1:8" ht="18.75" customHeight="1">
      <c r="A4110" s="47"/>
      <c r="H4110" s="2"/>
    </row>
    <row r="4111" spans="1:8" ht="18.75" customHeight="1">
      <c r="A4111" s="47"/>
      <c r="H4111" s="2"/>
    </row>
    <row r="4112" spans="1:8" ht="58.5" customHeight="1">
      <c r="A4112" s="47"/>
      <c r="H4112" s="2"/>
    </row>
    <row r="4113" spans="1:8" ht="18.75" customHeight="1">
      <c r="A4113" s="47"/>
      <c r="H4113" s="2"/>
    </row>
    <row r="4114" spans="1:8" ht="18.75" customHeight="1">
      <c r="A4114" s="47"/>
      <c r="H4114" s="2"/>
    </row>
    <row r="4115" spans="1:8" ht="18.75" customHeight="1">
      <c r="A4115" s="47"/>
      <c r="H4115" s="2"/>
    </row>
    <row r="4116" spans="1:8" ht="18.75" customHeight="1">
      <c r="A4116" s="47"/>
      <c r="H4116" s="2"/>
    </row>
    <row r="4117" spans="1:8" ht="18.75" customHeight="1">
      <c r="A4117" s="47"/>
      <c r="H4117" s="2"/>
    </row>
    <row r="4118" spans="1:8" ht="18.75" customHeight="1">
      <c r="A4118" s="47"/>
      <c r="H4118" s="2"/>
    </row>
    <row r="4119" spans="1:8" ht="18.75" customHeight="1">
      <c r="A4119" s="47"/>
      <c r="H4119" s="2"/>
    </row>
    <row r="4120" spans="1:8" ht="18.75" customHeight="1">
      <c r="A4120" s="47"/>
      <c r="H4120" s="2"/>
    </row>
    <row r="4121" spans="1:8" ht="18.75" customHeight="1">
      <c r="A4121" s="47"/>
      <c r="H4121" s="2"/>
    </row>
    <row r="4122" spans="1:8" ht="18.75" customHeight="1">
      <c r="A4122" s="47"/>
      <c r="H4122" s="2"/>
    </row>
    <row r="4123" spans="1:8" ht="18.75" customHeight="1">
      <c r="A4123" s="47"/>
      <c r="H4123" s="2"/>
    </row>
    <row r="4124" spans="1:8" ht="18.75" customHeight="1">
      <c r="A4124" s="47"/>
      <c r="H4124" s="2"/>
    </row>
    <row r="4125" spans="1:8" ht="58.5" customHeight="1">
      <c r="A4125" s="47"/>
      <c r="H4125" s="2"/>
    </row>
    <row r="4126" spans="1:8" ht="18.75" customHeight="1">
      <c r="A4126" s="47"/>
      <c r="H4126" s="2"/>
    </row>
    <row r="4127" spans="1:8" ht="18.75" customHeight="1">
      <c r="A4127" s="47"/>
      <c r="H4127" s="2"/>
    </row>
    <row r="4128" spans="1:8" ht="18.75" customHeight="1">
      <c r="A4128" s="47"/>
      <c r="H4128" s="2"/>
    </row>
    <row r="4129" spans="1:8" ht="18.75" customHeight="1">
      <c r="A4129" s="47"/>
      <c r="H4129" s="2"/>
    </row>
    <row r="4130" spans="1:8" ht="18.75" customHeight="1">
      <c r="A4130" s="47"/>
      <c r="H4130" s="2"/>
    </row>
    <row r="4131" spans="1:8" ht="18.75" customHeight="1">
      <c r="A4131" s="47"/>
      <c r="H4131" s="2"/>
    </row>
    <row r="4132" spans="1:8" ht="18.75" customHeight="1">
      <c r="A4132" s="47"/>
      <c r="H4132" s="2"/>
    </row>
    <row r="4133" spans="1:8" ht="18.75" customHeight="1">
      <c r="A4133" s="47"/>
      <c r="H4133" s="2"/>
    </row>
    <row r="4134" spans="1:8" ht="18.75" customHeight="1">
      <c r="A4134" s="47"/>
      <c r="H4134" s="2"/>
    </row>
    <row r="4135" spans="1:8" ht="18.75" customHeight="1">
      <c r="A4135" s="47"/>
      <c r="H4135" s="2"/>
    </row>
    <row r="4136" spans="1:8" ht="18.75" customHeight="1">
      <c r="A4136" s="47"/>
      <c r="H4136" s="2"/>
    </row>
    <row r="4137" spans="1:8" ht="18.75" customHeight="1">
      <c r="A4137" s="47"/>
      <c r="H4137" s="2"/>
    </row>
    <row r="4138" spans="1:8" ht="58.5" customHeight="1">
      <c r="A4138" s="47"/>
      <c r="H4138" s="2"/>
    </row>
    <row r="4139" spans="1:8" ht="18.75" customHeight="1">
      <c r="A4139" s="47"/>
      <c r="H4139" s="2"/>
    </row>
    <row r="4140" spans="1:8" ht="18.75" customHeight="1">
      <c r="A4140" s="47"/>
      <c r="H4140" s="2"/>
    </row>
    <row r="4141" spans="1:8" ht="18.75" customHeight="1">
      <c r="A4141" s="47"/>
      <c r="H4141" s="2"/>
    </row>
    <row r="4142" spans="1:8" ht="18.75" customHeight="1">
      <c r="A4142" s="47"/>
      <c r="H4142" s="2"/>
    </row>
    <row r="4143" spans="1:8" ht="18.75" customHeight="1">
      <c r="A4143" s="47"/>
      <c r="H4143" s="2"/>
    </row>
    <row r="4144" spans="1:8" ht="18.75" customHeight="1">
      <c r="A4144" s="47"/>
      <c r="H4144" s="2"/>
    </row>
    <row r="4145" spans="1:8" ht="18.75" customHeight="1">
      <c r="A4145" s="47"/>
      <c r="H4145" s="2"/>
    </row>
    <row r="4146" spans="1:8" ht="18.75" customHeight="1">
      <c r="A4146" s="47"/>
      <c r="H4146" s="2"/>
    </row>
    <row r="4147" spans="1:8" ht="18.75" customHeight="1">
      <c r="A4147" s="47"/>
      <c r="H4147" s="2"/>
    </row>
    <row r="4148" spans="1:8" ht="18.75" customHeight="1">
      <c r="A4148" s="47"/>
      <c r="H4148" s="2"/>
    </row>
    <row r="4149" spans="1:8" ht="18.75" customHeight="1">
      <c r="A4149" s="47"/>
      <c r="H4149" s="2"/>
    </row>
    <row r="4150" spans="1:8" ht="18.75" customHeight="1">
      <c r="A4150" s="47"/>
      <c r="H4150" s="2"/>
    </row>
    <row r="4151" spans="1:8" ht="58.5" customHeight="1">
      <c r="A4151" s="47"/>
      <c r="H4151" s="2"/>
    </row>
    <row r="4152" spans="1:8" ht="18.75" customHeight="1">
      <c r="A4152" s="47"/>
      <c r="H4152" s="2"/>
    </row>
    <row r="4153" spans="1:8" ht="18.75" customHeight="1">
      <c r="A4153" s="47"/>
      <c r="H4153" s="2"/>
    </row>
    <row r="4154" spans="1:8" ht="18.75" customHeight="1">
      <c r="A4154" s="47"/>
      <c r="H4154" s="2"/>
    </row>
    <row r="4155" spans="1:8" ht="18.75" customHeight="1">
      <c r="A4155" s="47"/>
      <c r="H4155" s="2"/>
    </row>
    <row r="4156" spans="1:8" ht="18.75" customHeight="1">
      <c r="A4156" s="47"/>
      <c r="H4156" s="2"/>
    </row>
    <row r="4157" spans="1:8" ht="18.75" customHeight="1">
      <c r="A4157" s="47"/>
      <c r="H4157" s="2"/>
    </row>
    <row r="4158" spans="1:8" ht="18.75" customHeight="1">
      <c r="A4158" s="47"/>
      <c r="H4158" s="2"/>
    </row>
    <row r="4159" spans="1:8" ht="18.75" customHeight="1">
      <c r="A4159" s="47"/>
      <c r="H4159" s="2"/>
    </row>
    <row r="4160" spans="1:8" ht="18.75" customHeight="1">
      <c r="A4160" s="47"/>
      <c r="H4160" s="2"/>
    </row>
    <row r="4161" spans="1:8" ht="18.75" customHeight="1">
      <c r="A4161" s="47"/>
      <c r="H4161" s="2"/>
    </row>
    <row r="4162" spans="1:8" ht="18.75" customHeight="1">
      <c r="A4162" s="47"/>
      <c r="H4162" s="2"/>
    </row>
    <row r="4163" spans="1:8" ht="18.75" customHeight="1">
      <c r="A4163" s="47"/>
      <c r="H4163" s="2"/>
    </row>
    <row r="4164" spans="1:8" ht="58.5" customHeight="1">
      <c r="A4164" s="47"/>
      <c r="H4164" s="2"/>
    </row>
    <row r="4165" spans="1:8" ht="18.75" customHeight="1">
      <c r="A4165" s="47"/>
      <c r="H4165" s="2"/>
    </row>
    <row r="4166" spans="1:8" ht="18.75" customHeight="1">
      <c r="A4166" s="47"/>
      <c r="H4166" s="2"/>
    </row>
    <row r="4167" spans="1:8" ht="18.75" customHeight="1">
      <c r="A4167" s="47"/>
      <c r="H4167" s="2"/>
    </row>
    <row r="4168" spans="1:8" ht="18.75" customHeight="1">
      <c r="A4168" s="47"/>
      <c r="H4168" s="2"/>
    </row>
    <row r="4169" spans="1:8" ht="18.75" customHeight="1">
      <c r="A4169" s="47"/>
      <c r="H4169" s="2"/>
    </row>
    <row r="4170" spans="1:8" ht="18.75" customHeight="1">
      <c r="A4170" s="47"/>
      <c r="H4170" s="2"/>
    </row>
    <row r="4171" spans="1:8" ht="18.75" customHeight="1">
      <c r="A4171" s="47"/>
      <c r="H4171" s="2"/>
    </row>
    <row r="4172" spans="1:8" ht="18.75" customHeight="1">
      <c r="A4172" s="47"/>
      <c r="H4172" s="2"/>
    </row>
    <row r="4173" spans="1:8" ht="18.75" customHeight="1">
      <c r="A4173" s="47"/>
      <c r="H4173" s="2"/>
    </row>
    <row r="4174" spans="1:8" ht="18.75" customHeight="1">
      <c r="A4174" s="47"/>
      <c r="H4174" s="2"/>
    </row>
    <row r="4175" spans="1:8" ht="18.75" customHeight="1">
      <c r="A4175" s="47"/>
      <c r="H4175" s="2"/>
    </row>
    <row r="4176" spans="1:8" ht="18.75" customHeight="1">
      <c r="A4176" s="47"/>
      <c r="H4176" s="2"/>
    </row>
    <row r="4177" spans="1:8" ht="58.5" customHeight="1">
      <c r="A4177" s="47"/>
      <c r="H4177" s="2"/>
    </row>
    <row r="4178" spans="1:8" ht="18.75" customHeight="1">
      <c r="A4178" s="47"/>
      <c r="H4178" s="2"/>
    </row>
    <row r="4179" spans="1:8" ht="18.75" customHeight="1">
      <c r="A4179" s="47"/>
      <c r="H4179" s="2"/>
    </row>
    <row r="4180" spans="1:8" ht="18.75" customHeight="1">
      <c r="A4180" s="47"/>
      <c r="H4180" s="2"/>
    </row>
    <row r="4181" spans="1:8" ht="18.75" customHeight="1">
      <c r="A4181" s="47"/>
      <c r="H4181" s="2"/>
    </row>
    <row r="4182" spans="1:8" ht="18.75" customHeight="1">
      <c r="A4182" s="47"/>
      <c r="H4182" s="2"/>
    </row>
    <row r="4183" spans="1:8" ht="18.75" customHeight="1">
      <c r="A4183" s="47"/>
      <c r="H4183" s="2"/>
    </row>
    <row r="4184" spans="1:8" ht="18.75" customHeight="1">
      <c r="A4184" s="47"/>
      <c r="H4184" s="2"/>
    </row>
    <row r="4185" spans="1:8" ht="18.75" customHeight="1">
      <c r="A4185" s="47"/>
      <c r="H4185" s="2"/>
    </row>
    <row r="4186" spans="1:8" ht="18.75" customHeight="1">
      <c r="A4186" s="47"/>
      <c r="H4186" s="2"/>
    </row>
    <row r="4187" spans="1:8" ht="18.75" customHeight="1">
      <c r="A4187" s="47"/>
      <c r="H4187" s="2"/>
    </row>
    <row r="4188" spans="1:8" ht="18.75" customHeight="1">
      <c r="A4188" s="47"/>
      <c r="H4188" s="2"/>
    </row>
    <row r="4189" spans="1:8" ht="18.75" customHeight="1">
      <c r="A4189" s="47"/>
      <c r="H4189" s="2"/>
    </row>
    <row r="4190" spans="1:8" ht="58.5" customHeight="1">
      <c r="A4190" s="47"/>
      <c r="H4190" s="2"/>
    </row>
    <row r="4191" spans="1:8" ht="18.75" customHeight="1">
      <c r="A4191" s="47"/>
      <c r="H4191" s="2"/>
    </row>
    <row r="4192" spans="1:8" ht="18.75" customHeight="1">
      <c r="A4192" s="47"/>
      <c r="H4192" s="2"/>
    </row>
    <row r="4193" spans="1:8" ht="18.75" customHeight="1">
      <c r="A4193" s="47"/>
      <c r="H4193" s="2"/>
    </row>
    <row r="4194" spans="1:8" ht="18.75" customHeight="1">
      <c r="A4194" s="47"/>
      <c r="H4194" s="2"/>
    </row>
    <row r="4195" spans="1:8" ht="18.75" customHeight="1">
      <c r="A4195" s="47"/>
      <c r="H4195" s="2"/>
    </row>
    <row r="4196" spans="1:8" ht="18.75" customHeight="1">
      <c r="A4196" s="47"/>
      <c r="H4196" s="2"/>
    </row>
    <row r="4197" spans="1:8" ht="18.75" customHeight="1">
      <c r="A4197" s="47"/>
      <c r="H4197" s="2"/>
    </row>
    <row r="4198" spans="1:8" ht="18.75" customHeight="1">
      <c r="A4198" s="47"/>
      <c r="H4198" s="2"/>
    </row>
    <row r="4199" spans="1:8" ht="18.75" customHeight="1">
      <c r="A4199" s="47"/>
      <c r="H4199" s="2"/>
    </row>
    <row r="4200" spans="1:8" ht="18.75" customHeight="1">
      <c r="A4200" s="47"/>
      <c r="H4200" s="2"/>
    </row>
    <row r="4201" spans="1:8" ht="18.75" customHeight="1">
      <c r="A4201" s="47"/>
      <c r="H4201" s="2"/>
    </row>
    <row r="4202" spans="1:8" ht="18.75" customHeight="1">
      <c r="A4202" s="47"/>
      <c r="H4202" s="2"/>
    </row>
    <row r="4203" spans="1:8" ht="58.5" customHeight="1">
      <c r="A4203" s="47"/>
      <c r="H4203" s="2"/>
    </row>
    <row r="4204" spans="1:8" ht="18.75" customHeight="1">
      <c r="A4204" s="47"/>
      <c r="H4204" s="2"/>
    </row>
    <row r="4205" spans="1:8" ht="18.75" customHeight="1">
      <c r="A4205" s="47"/>
      <c r="H4205" s="2"/>
    </row>
    <row r="4206" spans="1:8" ht="18.75" customHeight="1">
      <c r="A4206" s="47"/>
      <c r="H4206" s="2"/>
    </row>
    <row r="4207" spans="1:8" ht="18.75" customHeight="1">
      <c r="A4207" s="47"/>
      <c r="H4207" s="2"/>
    </row>
    <row r="4208" spans="1:8" ht="18.75" customHeight="1">
      <c r="A4208" s="47"/>
      <c r="H4208" s="2"/>
    </row>
    <row r="4209" spans="1:8" ht="18.75" customHeight="1">
      <c r="A4209" s="47"/>
      <c r="H4209" s="2"/>
    </row>
    <row r="4210" spans="1:8" ht="18.75" customHeight="1">
      <c r="A4210" s="47"/>
      <c r="H4210" s="2"/>
    </row>
    <row r="4211" spans="1:8" ht="18.75" customHeight="1">
      <c r="A4211" s="47"/>
      <c r="H4211" s="2"/>
    </row>
    <row r="4212" spans="1:8" ht="18.75" customHeight="1">
      <c r="A4212" s="47"/>
      <c r="H4212" s="2"/>
    </row>
    <row r="4213" spans="1:8" ht="18.75" customHeight="1">
      <c r="A4213" s="47"/>
      <c r="H4213" s="2"/>
    </row>
    <row r="4214" spans="1:8" ht="18.75" customHeight="1">
      <c r="A4214" s="47"/>
      <c r="H4214" s="2"/>
    </row>
    <row r="4215" spans="1:8" ht="18.75" customHeight="1">
      <c r="A4215" s="47"/>
      <c r="H4215" s="2"/>
    </row>
    <row r="4216" spans="1:8" ht="58.5" customHeight="1">
      <c r="A4216" s="47"/>
      <c r="H4216" s="2"/>
    </row>
    <row r="4217" spans="1:8" ht="18.75" customHeight="1">
      <c r="A4217" s="47"/>
      <c r="H4217" s="2"/>
    </row>
    <row r="4218" spans="1:8" ht="18.75" customHeight="1">
      <c r="A4218" s="47"/>
      <c r="H4218" s="2"/>
    </row>
    <row r="4219" spans="1:8" ht="18.75" customHeight="1">
      <c r="A4219" s="47"/>
      <c r="H4219" s="2"/>
    </row>
    <row r="4220" spans="1:8" ht="18.75" customHeight="1">
      <c r="A4220" s="47"/>
      <c r="H4220" s="2"/>
    </row>
    <row r="4221" spans="1:8" ht="18.75" customHeight="1">
      <c r="A4221" s="47"/>
      <c r="H4221" s="2"/>
    </row>
    <row r="4222" spans="1:8" ht="18.75" customHeight="1">
      <c r="A4222" s="47"/>
      <c r="H4222" s="2"/>
    </row>
    <row r="4223" spans="1:8" ht="18.75" customHeight="1">
      <c r="A4223" s="47"/>
      <c r="H4223" s="2"/>
    </row>
    <row r="4224" spans="1:8" ht="18.75" customHeight="1">
      <c r="A4224" s="47"/>
      <c r="H4224" s="2"/>
    </row>
    <row r="4225" spans="1:8" ht="18.75" customHeight="1">
      <c r="A4225" s="47"/>
      <c r="H4225" s="2"/>
    </row>
    <row r="4226" spans="1:8" ht="18.75" customHeight="1">
      <c r="A4226" s="47"/>
      <c r="H4226" s="2"/>
    </row>
    <row r="4227" spans="1:8" ht="18.75" customHeight="1">
      <c r="A4227" s="47"/>
      <c r="H4227" s="2"/>
    </row>
    <row r="4228" spans="1:8" ht="18.75" customHeight="1">
      <c r="A4228" s="47"/>
      <c r="H4228" s="2"/>
    </row>
    <row r="4229" spans="1:8" ht="58.5" customHeight="1">
      <c r="A4229" s="47"/>
      <c r="H4229" s="2"/>
    </row>
    <row r="4230" spans="1:8" ht="18.75" customHeight="1">
      <c r="A4230" s="47"/>
      <c r="H4230" s="2"/>
    </row>
    <row r="4231" spans="1:8" ht="18.75" customHeight="1">
      <c r="A4231" s="47"/>
      <c r="H4231" s="2"/>
    </row>
    <row r="4232" spans="1:8" ht="18.75" customHeight="1">
      <c r="A4232" s="47"/>
      <c r="H4232" s="2"/>
    </row>
    <row r="4233" spans="1:8" ht="18.75" customHeight="1">
      <c r="A4233" s="47"/>
      <c r="H4233" s="2"/>
    </row>
    <row r="4234" spans="1:8" ht="18.75" customHeight="1">
      <c r="A4234" s="47"/>
      <c r="H4234" s="2"/>
    </row>
    <row r="4235" spans="1:8" ht="18.75" customHeight="1">
      <c r="A4235" s="47"/>
      <c r="H4235" s="2"/>
    </row>
    <row r="4236" spans="1:8" ht="18.75" customHeight="1">
      <c r="A4236" s="47"/>
      <c r="H4236" s="2"/>
    </row>
    <row r="4237" spans="1:8" ht="18.75" customHeight="1">
      <c r="A4237" s="47"/>
      <c r="H4237" s="2"/>
    </row>
    <row r="4238" spans="1:8" ht="18.75" customHeight="1">
      <c r="A4238" s="47"/>
      <c r="H4238" s="2"/>
    </row>
    <row r="4239" spans="1:8" ht="18.75" customHeight="1">
      <c r="A4239" s="47"/>
      <c r="H4239" s="2"/>
    </row>
    <row r="4240" spans="1:8" ht="18.75" customHeight="1">
      <c r="A4240" s="47"/>
      <c r="H4240" s="2"/>
    </row>
    <row r="4241" spans="1:8" ht="18.75" customHeight="1">
      <c r="A4241" s="47"/>
      <c r="H4241" s="2"/>
    </row>
    <row r="4242" spans="1:8" ht="58.5" customHeight="1">
      <c r="A4242" s="47"/>
      <c r="H4242" s="2"/>
    </row>
    <row r="4243" spans="1:8" ht="18.75" customHeight="1">
      <c r="A4243" s="47"/>
      <c r="H4243" s="2"/>
    </row>
    <row r="4244" spans="1:8" ht="18.75" customHeight="1">
      <c r="A4244" s="47"/>
      <c r="H4244" s="2"/>
    </row>
    <row r="4245" spans="1:8" ht="18.75" customHeight="1">
      <c r="A4245" s="47"/>
      <c r="H4245" s="2"/>
    </row>
    <row r="4246" spans="1:8" ht="18.75" customHeight="1">
      <c r="A4246" s="47"/>
      <c r="H4246" s="2"/>
    </row>
    <row r="4247" spans="1:8" ht="18.75" customHeight="1">
      <c r="A4247" s="47"/>
      <c r="H4247" s="2"/>
    </row>
    <row r="4248" spans="1:8" ht="18.75" customHeight="1">
      <c r="A4248" s="47"/>
      <c r="H4248" s="2"/>
    </row>
    <row r="4249" spans="1:8" ht="18.75" customHeight="1">
      <c r="A4249" s="47"/>
      <c r="H4249" s="2"/>
    </row>
    <row r="4250" spans="1:8" ht="18.75" customHeight="1">
      <c r="A4250" s="47"/>
      <c r="H4250" s="2"/>
    </row>
    <row r="4251" spans="1:8" ht="18.75" customHeight="1">
      <c r="A4251" s="47"/>
      <c r="H4251" s="2"/>
    </row>
    <row r="4252" spans="1:8" ht="18.75" customHeight="1">
      <c r="A4252" s="47"/>
      <c r="H4252" s="2"/>
    </row>
    <row r="4253" spans="1:8" ht="18.75" customHeight="1">
      <c r="A4253" s="47"/>
      <c r="H4253" s="2"/>
    </row>
    <row r="4254" spans="1:8" ht="18.75" customHeight="1">
      <c r="A4254" s="47"/>
      <c r="H4254" s="2"/>
    </row>
    <row r="4255" spans="1:8" ht="58.5" customHeight="1">
      <c r="A4255" s="47"/>
      <c r="H4255" s="2"/>
    </row>
    <row r="4256" spans="1:8" ht="18.75" customHeight="1">
      <c r="A4256" s="47"/>
      <c r="H4256" s="2"/>
    </row>
    <row r="4257" spans="1:8" ht="18.75" customHeight="1">
      <c r="A4257" s="47"/>
      <c r="H4257" s="2"/>
    </row>
    <row r="4258" spans="1:8" ht="18.75" customHeight="1">
      <c r="A4258" s="47"/>
      <c r="H4258" s="2"/>
    </row>
    <row r="4259" spans="1:8" ht="18.75" customHeight="1">
      <c r="A4259" s="47"/>
      <c r="H4259" s="2"/>
    </row>
    <row r="4260" spans="1:8" ht="18.75" customHeight="1">
      <c r="A4260" s="47"/>
      <c r="H4260" s="2"/>
    </row>
    <row r="4261" spans="1:8" ht="18.75" customHeight="1">
      <c r="A4261" s="47"/>
      <c r="H4261" s="2"/>
    </row>
    <row r="4262" spans="1:8" ht="18.75" customHeight="1">
      <c r="A4262" s="47"/>
      <c r="H4262" s="2"/>
    </row>
    <row r="4263" spans="1:8" ht="18.75" customHeight="1">
      <c r="A4263" s="47"/>
      <c r="H4263" s="2"/>
    </row>
    <row r="4264" spans="1:8" ht="18.75" customHeight="1">
      <c r="A4264" s="47"/>
      <c r="H4264" s="2"/>
    </row>
    <row r="4265" spans="1:8" ht="18.75" customHeight="1">
      <c r="A4265" s="47"/>
      <c r="H4265" s="2"/>
    </row>
    <row r="4266" spans="1:8" ht="18.75" customHeight="1">
      <c r="A4266" s="47"/>
      <c r="H4266" s="2"/>
    </row>
    <row r="4267" spans="1:8" ht="18.75" customHeight="1">
      <c r="A4267" s="47"/>
      <c r="H4267" s="2"/>
    </row>
    <row r="4268" spans="1:8" ht="58.5" customHeight="1">
      <c r="A4268" s="47"/>
      <c r="H4268" s="2"/>
    </row>
    <row r="4269" spans="1:8" ht="18.75" customHeight="1">
      <c r="A4269" s="47"/>
      <c r="H4269" s="2"/>
    </row>
    <row r="4270" spans="1:8" ht="18.75" customHeight="1">
      <c r="A4270" s="47"/>
      <c r="H4270" s="2"/>
    </row>
    <row r="4271" spans="1:8" ht="18.75" customHeight="1">
      <c r="A4271" s="47"/>
      <c r="H4271" s="2"/>
    </row>
    <row r="4272" spans="1:8" ht="18.75" customHeight="1">
      <c r="A4272" s="47"/>
      <c r="H4272" s="2"/>
    </row>
    <row r="4273" spans="1:8" ht="18.75" customHeight="1">
      <c r="A4273" s="47"/>
      <c r="H4273" s="2"/>
    </row>
    <row r="4274" spans="1:8" ht="18.75" customHeight="1">
      <c r="A4274" s="47"/>
      <c r="H4274" s="2"/>
    </row>
    <row r="4275" spans="1:8" ht="18.75" customHeight="1">
      <c r="A4275" s="47"/>
      <c r="H4275" s="2"/>
    </row>
    <row r="4276" spans="1:8" ht="18.75" customHeight="1">
      <c r="A4276" s="47"/>
      <c r="H4276" s="2"/>
    </row>
    <row r="4277" spans="1:8" ht="18.75" customHeight="1">
      <c r="A4277" s="47"/>
      <c r="H4277" s="2"/>
    </row>
    <row r="4278" spans="1:8" ht="18.75" customHeight="1">
      <c r="A4278" s="47"/>
      <c r="H4278" s="2"/>
    </row>
    <row r="4279" spans="1:8" ht="18.75" customHeight="1">
      <c r="A4279" s="47"/>
      <c r="H4279" s="2"/>
    </row>
    <row r="4280" spans="1:8" ht="18.75" customHeight="1">
      <c r="A4280" s="47"/>
      <c r="H4280" s="2"/>
    </row>
    <row r="4281" spans="1:8" ht="58.5" customHeight="1">
      <c r="A4281" s="47"/>
      <c r="H4281" s="2"/>
    </row>
    <row r="4282" spans="1:8" ht="18.75" customHeight="1">
      <c r="A4282" s="47"/>
      <c r="H4282" s="2"/>
    </row>
    <row r="4283" spans="1:8" ht="18.75" customHeight="1">
      <c r="A4283" s="47"/>
      <c r="H4283" s="2"/>
    </row>
    <row r="4284" spans="1:8" ht="18.75" customHeight="1">
      <c r="A4284" s="47"/>
      <c r="H4284" s="2"/>
    </row>
    <row r="4285" spans="1:8" ht="18.75" customHeight="1">
      <c r="A4285" s="47"/>
      <c r="H4285" s="2"/>
    </row>
    <row r="4286" spans="1:8" ht="18.75" customHeight="1">
      <c r="A4286" s="47"/>
      <c r="H4286" s="2"/>
    </row>
    <row r="4287" spans="1:8" ht="18.75" customHeight="1">
      <c r="A4287" s="47"/>
      <c r="H4287" s="2"/>
    </row>
    <row r="4288" spans="1:8" ht="18.75" customHeight="1">
      <c r="A4288" s="47"/>
      <c r="H4288" s="2"/>
    </row>
    <row r="4289" spans="1:8" ht="18.75" customHeight="1">
      <c r="A4289" s="47"/>
      <c r="H4289" s="2"/>
    </row>
    <row r="4290" spans="1:8" ht="18.75" customHeight="1">
      <c r="A4290" s="47"/>
      <c r="H4290" s="2"/>
    </row>
    <row r="4291" spans="1:8" ht="18.75" customHeight="1">
      <c r="A4291" s="47"/>
      <c r="H4291" s="2"/>
    </row>
    <row r="4292" spans="1:8" ht="18.75" customHeight="1">
      <c r="A4292" s="47"/>
      <c r="H4292" s="2"/>
    </row>
    <row r="4293" spans="1:8" ht="18.75" customHeight="1">
      <c r="A4293" s="47"/>
      <c r="H4293" s="2"/>
    </row>
    <row r="4294" spans="1:8" ht="58.5" customHeight="1">
      <c r="A4294" s="47"/>
      <c r="H4294" s="2"/>
    </row>
    <row r="4295" spans="1:8" ht="18.75" customHeight="1">
      <c r="A4295" s="47"/>
      <c r="H4295" s="2"/>
    </row>
    <row r="4296" spans="1:8" ht="18.75" customHeight="1">
      <c r="A4296" s="47"/>
      <c r="H4296" s="2"/>
    </row>
    <row r="4297" spans="1:8" ht="18.75" customHeight="1">
      <c r="A4297" s="47"/>
      <c r="H4297" s="2"/>
    </row>
    <row r="4298" spans="1:8" ht="18.75" customHeight="1">
      <c r="A4298" s="47"/>
      <c r="H4298" s="2"/>
    </row>
    <row r="4299" spans="1:8" ht="18.75" customHeight="1">
      <c r="A4299" s="47"/>
      <c r="H4299" s="2"/>
    </row>
    <row r="4300" spans="1:8" ht="18.75" customHeight="1">
      <c r="A4300" s="47"/>
      <c r="H4300" s="2"/>
    </row>
    <row r="4301" spans="1:8" ht="18.75" customHeight="1">
      <c r="A4301" s="47"/>
      <c r="H4301" s="2"/>
    </row>
    <row r="4302" spans="1:8" ht="18.75" customHeight="1">
      <c r="A4302" s="47"/>
      <c r="H4302" s="2"/>
    </row>
    <row r="4303" spans="1:8" ht="18.75" customHeight="1">
      <c r="A4303" s="47"/>
      <c r="H4303" s="2"/>
    </row>
    <row r="4304" spans="1:8" ht="18.75" customHeight="1">
      <c r="A4304" s="47"/>
      <c r="H4304" s="2"/>
    </row>
    <row r="4305" spans="1:8" ht="18.75" customHeight="1">
      <c r="A4305" s="47"/>
      <c r="H4305" s="2"/>
    </row>
    <row r="4306" spans="1:8" ht="18.75" customHeight="1">
      <c r="A4306" s="47"/>
      <c r="H4306" s="2"/>
    </row>
    <row r="4307" spans="1:8" ht="58.5" customHeight="1">
      <c r="A4307" s="47"/>
      <c r="H4307" s="2"/>
    </row>
    <row r="4308" spans="1:8" ht="18.75" customHeight="1">
      <c r="A4308" s="47"/>
      <c r="H4308" s="2"/>
    </row>
    <row r="4309" spans="1:8" ht="18.75" customHeight="1">
      <c r="A4309" s="47"/>
      <c r="H4309" s="2"/>
    </row>
    <row r="4310" spans="1:8" ht="18.75" customHeight="1">
      <c r="A4310" s="47"/>
      <c r="H4310" s="2"/>
    </row>
    <row r="4311" spans="1:8" ht="18.75" customHeight="1">
      <c r="A4311" s="47"/>
      <c r="H4311" s="2"/>
    </row>
    <row r="4312" spans="1:8" ht="18.75" customHeight="1">
      <c r="A4312" s="47"/>
      <c r="H4312" s="2"/>
    </row>
    <row r="4313" spans="1:8" ht="18.75" customHeight="1">
      <c r="A4313" s="47"/>
      <c r="H4313" s="2"/>
    </row>
    <row r="4314" spans="1:8" ht="18.75" customHeight="1">
      <c r="A4314" s="47"/>
      <c r="H4314" s="2"/>
    </row>
    <row r="4315" spans="1:8" ht="18.75" customHeight="1">
      <c r="A4315" s="47"/>
      <c r="H4315" s="2"/>
    </row>
    <row r="4316" spans="1:8" ht="18.75" customHeight="1">
      <c r="A4316" s="47"/>
      <c r="H4316" s="2"/>
    </row>
    <row r="4317" spans="1:8" ht="18.75" customHeight="1">
      <c r="A4317" s="47"/>
      <c r="H4317" s="2"/>
    </row>
    <row r="4318" spans="1:8" ht="18.75" customHeight="1">
      <c r="A4318" s="47"/>
      <c r="H4318" s="2"/>
    </row>
    <row r="4319" spans="1:8" ht="18.75" customHeight="1">
      <c r="A4319" s="47"/>
      <c r="H4319" s="2"/>
    </row>
    <row r="4320" spans="1:8" ht="58.5" customHeight="1">
      <c r="A4320" s="47"/>
      <c r="H4320" s="2"/>
    </row>
    <row r="4321" spans="1:8" ht="18.75" customHeight="1">
      <c r="A4321" s="47"/>
      <c r="H4321" s="2"/>
    </row>
    <row r="4322" spans="1:8" ht="18.75" customHeight="1">
      <c r="A4322" s="47"/>
      <c r="H4322" s="2"/>
    </row>
    <row r="4323" spans="1:8" ht="18.75" customHeight="1">
      <c r="A4323" s="47"/>
      <c r="H4323" s="2"/>
    </row>
    <row r="4324" spans="1:8" ht="18.75" customHeight="1">
      <c r="A4324" s="47"/>
      <c r="H4324" s="2"/>
    </row>
    <row r="4325" spans="1:8" ht="18.75" customHeight="1">
      <c r="A4325" s="47"/>
      <c r="H4325" s="2"/>
    </row>
    <row r="4326" spans="1:8" ht="18.75" customHeight="1">
      <c r="A4326" s="47"/>
      <c r="H4326" s="2"/>
    </row>
    <row r="4327" spans="1:8" ht="18.75" customHeight="1">
      <c r="A4327" s="47"/>
      <c r="H4327" s="2"/>
    </row>
    <row r="4328" spans="1:8" ht="18.75" customHeight="1">
      <c r="A4328" s="47"/>
      <c r="H4328" s="2"/>
    </row>
    <row r="4329" spans="1:8" ht="18.75" customHeight="1">
      <c r="A4329" s="47"/>
      <c r="H4329" s="2"/>
    </row>
    <row r="4330" spans="1:8" ht="18.75" customHeight="1">
      <c r="A4330" s="47"/>
      <c r="H4330" s="2"/>
    </row>
    <row r="4331" spans="1:8" ht="18.75" customHeight="1">
      <c r="A4331" s="47"/>
      <c r="H4331" s="2"/>
    </row>
    <row r="4332" spans="1:8" ht="18.75" customHeight="1">
      <c r="A4332" s="47"/>
      <c r="H4332" s="2"/>
    </row>
    <row r="4333" spans="1:8" ht="58.5" customHeight="1">
      <c r="A4333" s="47"/>
      <c r="H4333" s="2"/>
    </row>
    <row r="4334" spans="1:8" ht="18.75" customHeight="1">
      <c r="A4334" s="47"/>
      <c r="H4334" s="2"/>
    </row>
    <row r="4335" spans="1:8" ht="18.75" customHeight="1">
      <c r="A4335" s="47"/>
      <c r="H4335" s="2"/>
    </row>
    <row r="4336" spans="1:8" ht="18.75" customHeight="1">
      <c r="A4336" s="47"/>
      <c r="H4336" s="2"/>
    </row>
    <row r="4337" spans="1:8" ht="18.75" customHeight="1">
      <c r="A4337" s="47"/>
      <c r="H4337" s="2"/>
    </row>
    <row r="4338" spans="1:8" ht="18.75" customHeight="1">
      <c r="A4338" s="47"/>
      <c r="H4338" s="2"/>
    </row>
    <row r="4339" spans="1:8" ht="18.75" customHeight="1">
      <c r="A4339" s="47"/>
      <c r="H4339" s="2"/>
    </row>
    <row r="4340" spans="1:8" ht="18.75" customHeight="1">
      <c r="A4340" s="47"/>
      <c r="H4340" s="2"/>
    </row>
    <row r="4341" spans="1:8" ht="18.75" customHeight="1">
      <c r="A4341" s="47"/>
      <c r="H4341" s="2"/>
    </row>
    <row r="4342" spans="1:8" ht="18.75" customHeight="1">
      <c r="A4342" s="47"/>
      <c r="H4342" s="2"/>
    </row>
    <row r="4343" spans="1:8" ht="18.75" customHeight="1">
      <c r="A4343" s="47"/>
      <c r="H4343" s="2"/>
    </row>
    <row r="4344" spans="1:8" ht="18.75" customHeight="1">
      <c r="A4344" s="47"/>
      <c r="H4344" s="2"/>
    </row>
    <row r="4345" spans="1:8" ht="18.75" customHeight="1">
      <c r="A4345" s="47"/>
      <c r="H4345" s="2"/>
    </row>
    <row r="4346" spans="1:8" ht="58.5" customHeight="1">
      <c r="A4346" s="47"/>
      <c r="H4346" s="2"/>
    </row>
    <row r="4347" spans="1:8" ht="18.75" customHeight="1">
      <c r="A4347" s="47"/>
      <c r="H4347" s="2"/>
    </row>
    <row r="4348" spans="1:8" ht="18.75" customHeight="1">
      <c r="A4348" s="47"/>
      <c r="H4348" s="2"/>
    </row>
    <row r="4349" spans="1:8" ht="18.75" customHeight="1">
      <c r="A4349" s="47"/>
      <c r="H4349" s="2"/>
    </row>
    <row r="4350" spans="1:8" ht="18.75" customHeight="1">
      <c r="A4350" s="47"/>
      <c r="H4350" s="2"/>
    </row>
    <row r="4351" spans="1:8" ht="18.75" customHeight="1">
      <c r="A4351" s="47"/>
      <c r="H4351" s="2"/>
    </row>
    <row r="4352" spans="1:8" ht="18.75" customHeight="1">
      <c r="A4352" s="47"/>
      <c r="H4352" s="2"/>
    </row>
    <row r="4353" spans="1:8" ht="18.75" customHeight="1">
      <c r="A4353" s="47"/>
      <c r="H4353" s="2"/>
    </row>
    <row r="4354" spans="1:8" ht="18.75" customHeight="1">
      <c r="A4354" s="47"/>
      <c r="H4354" s="2"/>
    </row>
    <row r="4355" spans="1:8" ht="18.75" customHeight="1">
      <c r="A4355" s="47"/>
      <c r="H4355" s="2"/>
    </row>
    <row r="4356" spans="1:8" ht="18.75" customHeight="1">
      <c r="A4356" s="47"/>
      <c r="H4356" s="2"/>
    </row>
    <row r="4357" spans="1:8" ht="18.75" customHeight="1">
      <c r="A4357" s="47"/>
      <c r="H4357" s="2"/>
    </row>
    <row r="4358" spans="1:8" ht="18.75" customHeight="1">
      <c r="A4358" s="47"/>
      <c r="H4358" s="2"/>
    </row>
    <row r="4359" spans="1:8" ht="58.5" customHeight="1">
      <c r="A4359" s="47"/>
      <c r="H4359" s="2"/>
    </row>
    <row r="4360" spans="1:8" ht="18.75" customHeight="1">
      <c r="A4360" s="47"/>
      <c r="H4360" s="2"/>
    </row>
    <row r="4361" spans="1:8" ht="18.75" customHeight="1">
      <c r="A4361" s="47"/>
      <c r="H4361" s="2"/>
    </row>
    <row r="4362" spans="1:8" ht="18.75" customHeight="1">
      <c r="A4362" s="47"/>
      <c r="H4362" s="2"/>
    </row>
    <row r="4363" spans="1:8" ht="18.75" customHeight="1">
      <c r="A4363" s="47"/>
      <c r="H4363" s="2"/>
    </row>
    <row r="4364" spans="1:8" ht="18.75" customHeight="1">
      <c r="A4364" s="47"/>
      <c r="H4364" s="2"/>
    </row>
    <row r="4365" spans="1:8" ht="18.75" customHeight="1">
      <c r="A4365" s="47"/>
      <c r="H4365" s="2"/>
    </row>
    <row r="4366" spans="1:8" ht="18.75" customHeight="1">
      <c r="A4366" s="47"/>
      <c r="H4366" s="2"/>
    </row>
    <row r="4367" spans="1:8" ht="18.75" customHeight="1">
      <c r="A4367" s="47"/>
      <c r="H4367" s="2"/>
    </row>
    <row r="4368" spans="1:8" ht="18.75" customHeight="1">
      <c r="A4368" s="47"/>
      <c r="H4368" s="2"/>
    </row>
    <row r="4369" spans="1:8" ht="18.75" customHeight="1">
      <c r="A4369" s="47"/>
      <c r="H4369" s="2"/>
    </row>
    <row r="4370" spans="1:8" ht="18.75" customHeight="1">
      <c r="A4370" s="47"/>
      <c r="H4370" s="2"/>
    </row>
    <row r="4371" spans="1:8" ht="18.75" customHeight="1">
      <c r="A4371" s="47"/>
      <c r="H4371" s="2"/>
    </row>
    <row r="4372" spans="1:8" ht="58.5" customHeight="1">
      <c r="A4372" s="47"/>
      <c r="H4372" s="2"/>
    </row>
    <row r="4373" spans="1:8" ht="18.75" customHeight="1">
      <c r="A4373" s="47"/>
      <c r="H4373" s="2"/>
    </row>
    <row r="4374" spans="1:8" ht="18.75" customHeight="1">
      <c r="A4374" s="47"/>
      <c r="H4374" s="2"/>
    </row>
    <row r="4375" spans="1:8" ht="18.75" customHeight="1">
      <c r="A4375" s="47"/>
      <c r="H4375" s="2"/>
    </row>
    <row r="4376" spans="1:8" ht="18.75" customHeight="1">
      <c r="A4376" s="47"/>
      <c r="H4376" s="2"/>
    </row>
    <row r="4377" spans="1:8" ht="18.75" customHeight="1">
      <c r="A4377" s="47"/>
      <c r="H4377" s="2"/>
    </row>
    <row r="4378" spans="1:8" ht="18.75" customHeight="1">
      <c r="A4378" s="47"/>
      <c r="H4378" s="2"/>
    </row>
    <row r="4379" spans="1:8" ht="18.75" customHeight="1">
      <c r="A4379" s="47"/>
      <c r="H4379" s="2"/>
    </row>
    <row r="4380" spans="1:8" ht="18.75" customHeight="1">
      <c r="A4380" s="47"/>
      <c r="H4380" s="2"/>
    </row>
    <row r="4381" spans="1:8" ht="18.75" customHeight="1">
      <c r="A4381" s="47"/>
      <c r="H4381" s="2"/>
    </row>
    <row r="4382" spans="1:8" ht="18.75" customHeight="1">
      <c r="A4382" s="47"/>
      <c r="H4382" s="2"/>
    </row>
    <row r="4383" spans="1:8" ht="18.75" customHeight="1">
      <c r="A4383" s="47"/>
      <c r="H4383" s="2"/>
    </row>
    <row r="4384" spans="1:8" ht="18.75" customHeight="1">
      <c r="A4384" s="47"/>
      <c r="H4384" s="2"/>
    </row>
    <row r="4385" spans="1:8" ht="58.5" customHeight="1">
      <c r="A4385" s="47"/>
      <c r="H4385" s="2"/>
    </row>
    <row r="4386" spans="1:8" ht="18.75" customHeight="1">
      <c r="A4386" s="47"/>
      <c r="H4386" s="2"/>
    </row>
    <row r="4387" spans="1:8" ht="18.75" customHeight="1">
      <c r="A4387" s="47"/>
      <c r="H4387" s="2"/>
    </row>
    <row r="4388" spans="1:8" ht="18.75" customHeight="1">
      <c r="A4388" s="47"/>
      <c r="H4388" s="2"/>
    </row>
    <row r="4389" spans="1:8" ht="18.75" customHeight="1">
      <c r="A4389" s="47"/>
      <c r="H4389" s="2"/>
    </row>
    <row r="4390" spans="1:8" ht="18.75" customHeight="1">
      <c r="A4390" s="47"/>
      <c r="H4390" s="2"/>
    </row>
    <row r="4391" spans="1:8" ht="18.75" customHeight="1">
      <c r="A4391" s="47"/>
      <c r="H4391" s="2"/>
    </row>
    <row r="4392" spans="1:8" ht="18.75" customHeight="1">
      <c r="A4392" s="47"/>
      <c r="H4392" s="2"/>
    </row>
    <row r="4393" spans="1:8" ht="18.75" customHeight="1">
      <c r="A4393" s="47"/>
      <c r="H4393" s="2"/>
    </row>
    <row r="4394" spans="1:8" ht="18.75" customHeight="1">
      <c r="A4394" s="47"/>
      <c r="H4394" s="2"/>
    </row>
    <row r="4395" spans="1:8" ht="18.75" customHeight="1">
      <c r="A4395" s="47"/>
      <c r="H4395" s="2"/>
    </row>
    <row r="4396" spans="1:8" ht="18.75" customHeight="1">
      <c r="A4396" s="47"/>
      <c r="H4396" s="2"/>
    </row>
    <row r="4397" spans="1:8" ht="18.75" customHeight="1">
      <c r="A4397" s="47"/>
      <c r="H4397" s="2"/>
    </row>
    <row r="4398" spans="1:8" ht="58.5" customHeight="1">
      <c r="A4398" s="47"/>
      <c r="H4398" s="2"/>
    </row>
    <row r="4399" spans="1:8" ht="18.75" customHeight="1">
      <c r="A4399" s="47"/>
      <c r="H4399" s="2"/>
    </row>
    <row r="4400" spans="1:8" ht="18.75" customHeight="1">
      <c r="A4400" s="47"/>
      <c r="H4400" s="2"/>
    </row>
    <row r="4401" spans="1:8" ht="18.75" customHeight="1">
      <c r="A4401" s="47"/>
      <c r="H4401" s="2"/>
    </row>
    <row r="4402" spans="1:8" ht="18.75" customHeight="1">
      <c r="A4402" s="47"/>
      <c r="H4402" s="2"/>
    </row>
    <row r="4403" spans="1:8" ht="18.75" customHeight="1">
      <c r="A4403" s="47"/>
      <c r="H4403" s="2"/>
    </row>
    <row r="4404" spans="1:8" ht="18.75" customHeight="1">
      <c r="A4404" s="47"/>
      <c r="H4404" s="2"/>
    </row>
    <row r="4405" spans="1:8" ht="18.75" customHeight="1">
      <c r="A4405" s="47"/>
      <c r="H4405" s="2"/>
    </row>
    <row r="4406" spans="1:8" ht="18.75" customHeight="1">
      <c r="A4406" s="47"/>
      <c r="H4406" s="2"/>
    </row>
    <row r="4407" spans="1:8" ht="18.75" customHeight="1">
      <c r="A4407" s="47"/>
      <c r="H4407" s="2"/>
    </row>
    <row r="4408" spans="1:8" ht="18.75" customHeight="1">
      <c r="A4408" s="47"/>
      <c r="H4408" s="2"/>
    </row>
    <row r="4409" spans="1:8" ht="18.75" customHeight="1">
      <c r="A4409" s="47"/>
      <c r="H4409" s="2"/>
    </row>
    <row r="4410" spans="1:8" ht="18.75" customHeight="1">
      <c r="A4410" s="47"/>
      <c r="H4410" s="2"/>
    </row>
    <row r="4411" spans="1:8" ht="58.5" customHeight="1">
      <c r="A4411" s="47"/>
      <c r="H4411" s="2"/>
    </row>
    <row r="4412" spans="1:8" ht="18.75" customHeight="1">
      <c r="A4412" s="47"/>
      <c r="H4412" s="2"/>
    </row>
    <row r="4413" spans="1:8" ht="18.75" customHeight="1">
      <c r="A4413" s="47"/>
      <c r="H4413" s="2"/>
    </row>
    <row r="4414" spans="1:8" ht="18.75" customHeight="1">
      <c r="A4414" s="47"/>
      <c r="H4414" s="2"/>
    </row>
    <row r="4415" spans="1:8" ht="18.75" customHeight="1">
      <c r="A4415" s="47"/>
      <c r="H4415" s="2"/>
    </row>
    <row r="4416" spans="1:8" ht="18.75" customHeight="1">
      <c r="A4416" s="47"/>
      <c r="H4416" s="2"/>
    </row>
    <row r="4417" spans="1:8" ht="18.75" customHeight="1">
      <c r="A4417" s="47"/>
      <c r="H4417" s="2"/>
    </row>
    <row r="4418" spans="1:8" ht="18.75" customHeight="1">
      <c r="A4418" s="47"/>
      <c r="H4418" s="2"/>
    </row>
    <row r="4419" spans="1:8" ht="18.75" customHeight="1">
      <c r="A4419" s="47"/>
      <c r="H4419" s="2"/>
    </row>
    <row r="4420" spans="1:8" ht="18.75" customHeight="1">
      <c r="A4420" s="47"/>
      <c r="H4420" s="2"/>
    </row>
    <row r="4421" spans="1:8" ht="18.75" customHeight="1">
      <c r="A4421" s="47"/>
      <c r="H4421" s="2"/>
    </row>
    <row r="4422" spans="1:8" ht="18.75" customHeight="1">
      <c r="A4422" s="47"/>
      <c r="H4422" s="2"/>
    </row>
    <row r="4423" spans="1:8" ht="18.75" customHeight="1">
      <c r="A4423" s="47"/>
      <c r="H4423" s="2"/>
    </row>
    <row r="4424" spans="1:8" ht="58.5" customHeight="1">
      <c r="A4424" s="47"/>
      <c r="H4424" s="2"/>
    </row>
    <row r="4425" spans="1:8" ht="18.75" customHeight="1">
      <c r="A4425" s="47"/>
      <c r="H4425" s="2"/>
    </row>
    <row r="4426" spans="1:8" ht="18.75" customHeight="1">
      <c r="A4426" s="47"/>
      <c r="H4426" s="2"/>
    </row>
    <row r="4427" spans="1:8" ht="18.75" customHeight="1">
      <c r="A4427" s="47"/>
      <c r="H4427" s="2"/>
    </row>
    <row r="4428" spans="1:8" ht="18.75" customHeight="1">
      <c r="A4428" s="47"/>
      <c r="H4428" s="2"/>
    </row>
    <row r="4429" spans="1:8" ht="18.75" customHeight="1">
      <c r="A4429" s="47"/>
      <c r="H4429" s="2"/>
    </row>
    <row r="4430" spans="1:8" ht="18.75" customHeight="1">
      <c r="A4430" s="47"/>
      <c r="H4430" s="2"/>
    </row>
    <row r="4431" spans="1:8" ht="18.75" customHeight="1">
      <c r="A4431" s="47"/>
      <c r="H4431" s="2"/>
    </row>
    <row r="4432" spans="1:8" ht="18.75" customHeight="1">
      <c r="A4432" s="47"/>
      <c r="H4432" s="2"/>
    </row>
    <row r="4433" spans="1:8" ht="18.75" customHeight="1">
      <c r="A4433" s="47"/>
      <c r="H4433" s="2"/>
    </row>
    <row r="4434" spans="1:8" ht="18.75" customHeight="1">
      <c r="A4434" s="47"/>
      <c r="H4434" s="2"/>
    </row>
    <row r="4435" spans="1:8" ht="18.75" customHeight="1">
      <c r="A4435" s="47"/>
      <c r="H4435" s="2"/>
    </row>
    <row r="4436" spans="1:8" ht="18.75" customHeight="1">
      <c r="A4436" s="47"/>
      <c r="H4436" s="2"/>
    </row>
    <row r="4437" spans="1:8" ht="58.5" customHeight="1">
      <c r="A4437" s="47"/>
      <c r="H4437" s="2"/>
    </row>
    <row r="4438" spans="1:8" ht="18.75" customHeight="1">
      <c r="A4438" s="47"/>
      <c r="H4438" s="2"/>
    </row>
    <row r="4439" spans="1:8" ht="18.75" customHeight="1">
      <c r="A4439" s="47"/>
      <c r="H4439" s="2"/>
    </row>
    <row r="4440" spans="1:8" ht="18.75" customHeight="1">
      <c r="A4440" s="47"/>
      <c r="H4440" s="2"/>
    </row>
    <row r="4441" spans="1:8" ht="18.75" customHeight="1">
      <c r="A4441" s="47"/>
      <c r="H4441" s="2"/>
    </row>
    <row r="4442" spans="1:8" ht="18.75" customHeight="1">
      <c r="A4442" s="47"/>
      <c r="H4442" s="2"/>
    </row>
    <row r="4443" spans="1:8" ht="18.75" customHeight="1">
      <c r="A4443" s="47"/>
      <c r="H4443" s="2"/>
    </row>
    <row r="4444" spans="1:8" ht="18.75" customHeight="1">
      <c r="A4444" s="47"/>
      <c r="H4444" s="2"/>
    </row>
    <row r="4445" spans="1:8" ht="18.75" customHeight="1">
      <c r="A4445" s="47"/>
      <c r="H4445" s="2"/>
    </row>
    <row r="4446" spans="1:8" ht="18.75" customHeight="1">
      <c r="A4446" s="47"/>
      <c r="H4446" s="2"/>
    </row>
    <row r="4447" spans="1:8" ht="18.75" customHeight="1">
      <c r="A4447" s="47"/>
      <c r="H4447" s="2"/>
    </row>
    <row r="4448" spans="1:8" ht="18.75" customHeight="1">
      <c r="A4448" s="47"/>
      <c r="H4448" s="2"/>
    </row>
    <row r="4449" spans="1:8" ht="18.75" customHeight="1">
      <c r="A4449" s="47"/>
      <c r="H4449" s="2"/>
    </row>
    <row r="4450" spans="1:8" ht="58.5" customHeight="1">
      <c r="A4450" s="47"/>
      <c r="H4450" s="2"/>
    </row>
    <row r="4451" spans="1:8" ht="18.75" customHeight="1">
      <c r="A4451" s="47"/>
      <c r="H4451" s="2"/>
    </row>
    <row r="4452" spans="1:8" ht="18.75" customHeight="1">
      <c r="A4452" s="47"/>
      <c r="H4452" s="2"/>
    </row>
    <row r="4453" spans="1:8" ht="18.75" customHeight="1">
      <c r="A4453" s="47"/>
      <c r="H4453" s="2"/>
    </row>
    <row r="4454" spans="1:8" ht="18.75" customHeight="1">
      <c r="A4454" s="47"/>
      <c r="H4454" s="2"/>
    </row>
    <row r="4455" spans="1:8" ht="18.75" customHeight="1">
      <c r="A4455" s="47"/>
      <c r="H4455" s="2"/>
    </row>
    <row r="4456" spans="1:8" ht="18.75" customHeight="1">
      <c r="A4456" s="47"/>
      <c r="H4456" s="2"/>
    </row>
    <row r="4457" spans="1:8" ht="18.75" customHeight="1">
      <c r="A4457" s="47"/>
      <c r="H4457" s="2"/>
    </row>
    <row r="4458" spans="1:8" ht="18.75" customHeight="1">
      <c r="A4458" s="47"/>
      <c r="H4458" s="2"/>
    </row>
    <row r="4459" spans="1:8" ht="18.75" customHeight="1">
      <c r="A4459" s="47"/>
      <c r="H4459" s="2"/>
    </row>
    <row r="4460" spans="1:8" ht="18.75" customHeight="1">
      <c r="A4460" s="47"/>
      <c r="H4460" s="2"/>
    </row>
    <row r="4461" spans="1:8" ht="18.75" customHeight="1">
      <c r="A4461" s="47"/>
      <c r="H4461" s="2"/>
    </row>
    <row r="4462" spans="1:8" ht="18.75" customHeight="1">
      <c r="A4462" s="47"/>
      <c r="H4462" s="2"/>
    </row>
    <row r="4463" spans="1:8" ht="58.5" customHeight="1">
      <c r="A4463" s="47"/>
      <c r="H4463" s="2"/>
    </row>
    <row r="4464" spans="1:8" ht="18.75" customHeight="1">
      <c r="A4464" s="47"/>
      <c r="H4464" s="2"/>
    </row>
    <row r="4465" spans="1:8" ht="18.75" customHeight="1">
      <c r="A4465" s="47"/>
      <c r="H4465" s="2"/>
    </row>
    <row r="4466" spans="1:8" ht="18.75" customHeight="1">
      <c r="A4466" s="47"/>
      <c r="H4466" s="2"/>
    </row>
    <row r="4467" spans="1:8" ht="18.75" customHeight="1">
      <c r="A4467" s="47"/>
      <c r="H4467" s="2"/>
    </row>
    <row r="4468" spans="1:8" ht="18.75" customHeight="1">
      <c r="A4468" s="47"/>
      <c r="H4468" s="2"/>
    </row>
    <row r="4469" spans="1:8" ht="18.75" customHeight="1">
      <c r="A4469" s="47"/>
      <c r="H4469" s="2"/>
    </row>
    <row r="4470" spans="1:8" ht="18.75" customHeight="1">
      <c r="A4470" s="47"/>
      <c r="H4470" s="2"/>
    </row>
    <row r="4471" spans="1:8" ht="18.75" customHeight="1">
      <c r="A4471" s="47"/>
      <c r="H4471" s="2"/>
    </row>
    <row r="4472" spans="1:8" ht="18.75" customHeight="1">
      <c r="A4472" s="47"/>
      <c r="H4472" s="2"/>
    </row>
    <row r="4473" spans="1:8" ht="18.75" customHeight="1">
      <c r="A4473" s="47"/>
      <c r="H4473" s="2"/>
    </row>
    <row r="4474" spans="1:8" ht="18.75" customHeight="1">
      <c r="A4474" s="47"/>
      <c r="H4474" s="2"/>
    </row>
    <row r="4475" spans="1:8" ht="18.75" customHeight="1">
      <c r="A4475" s="47"/>
      <c r="H4475" s="2"/>
    </row>
    <row r="4476" spans="1:8" ht="58.5" customHeight="1">
      <c r="A4476" s="47"/>
      <c r="H4476" s="2"/>
    </row>
    <row r="4477" spans="1:8" ht="18.75" customHeight="1">
      <c r="A4477" s="47"/>
      <c r="H4477" s="2"/>
    </row>
    <row r="4478" spans="1:8" ht="18.75" customHeight="1">
      <c r="A4478" s="47"/>
      <c r="H4478" s="2"/>
    </row>
    <row r="4479" spans="1:8" ht="18.75" customHeight="1">
      <c r="A4479" s="47"/>
      <c r="H4479" s="2"/>
    </row>
    <row r="4480" spans="1:8" ht="18.75" customHeight="1">
      <c r="A4480" s="47"/>
      <c r="H4480" s="2"/>
    </row>
    <row r="4481" spans="1:8" ht="18.75" customHeight="1">
      <c r="A4481" s="47"/>
      <c r="H4481" s="2"/>
    </row>
    <row r="4482" spans="1:8" ht="18.75" customHeight="1">
      <c r="A4482" s="47"/>
      <c r="H4482" s="2"/>
    </row>
    <row r="4483" spans="1:8" ht="18.75" customHeight="1">
      <c r="A4483" s="47"/>
      <c r="H4483" s="2"/>
    </row>
    <row r="4484" spans="1:8" ht="18.75" customHeight="1">
      <c r="A4484" s="47"/>
      <c r="H4484" s="2"/>
    </row>
    <row r="4485" spans="1:8" ht="18.75" customHeight="1">
      <c r="A4485" s="47"/>
      <c r="H4485" s="2"/>
    </row>
    <row r="4486" spans="1:8" ht="18.75" customHeight="1">
      <c r="A4486" s="47"/>
      <c r="H4486" s="2"/>
    </row>
    <row r="4487" spans="1:8" ht="18.75" customHeight="1">
      <c r="A4487" s="47"/>
      <c r="H4487" s="2"/>
    </row>
    <row r="4488" spans="1:8" ht="18.75" customHeight="1">
      <c r="A4488" s="47"/>
      <c r="H4488" s="2"/>
    </row>
    <row r="4489" spans="1:8" ht="58.5" customHeight="1">
      <c r="A4489" s="47"/>
      <c r="H4489" s="2"/>
    </row>
    <row r="4490" spans="1:8" ht="18.75" customHeight="1">
      <c r="A4490" s="47"/>
      <c r="H4490" s="2"/>
    </row>
    <row r="4491" spans="1:8" ht="18.75" customHeight="1">
      <c r="A4491" s="47"/>
      <c r="H4491" s="2"/>
    </row>
    <row r="4492" spans="1:8" ht="18.75" customHeight="1">
      <c r="A4492" s="47"/>
      <c r="H4492" s="2"/>
    </row>
    <row r="4493" spans="1:8" ht="18.75" customHeight="1">
      <c r="A4493" s="47"/>
      <c r="H4493" s="2"/>
    </row>
    <row r="4494" spans="1:8" ht="18.75" customHeight="1">
      <c r="A4494" s="47"/>
      <c r="H4494" s="2"/>
    </row>
    <row r="4495" spans="1:8" ht="18.75" customHeight="1">
      <c r="A4495" s="47"/>
      <c r="H4495" s="2"/>
    </row>
    <row r="4496" spans="1:8" ht="18.75" customHeight="1">
      <c r="A4496" s="47"/>
      <c r="H4496" s="2"/>
    </row>
    <row r="4497" spans="1:8" ht="18.75" customHeight="1">
      <c r="A4497" s="47"/>
      <c r="H4497" s="2"/>
    </row>
    <row r="4498" spans="1:8" ht="18.75" customHeight="1">
      <c r="A4498" s="47"/>
      <c r="H4498" s="2"/>
    </row>
    <row r="4499" spans="1:8" ht="18.75" customHeight="1">
      <c r="A4499" s="47"/>
      <c r="H4499" s="2"/>
    </row>
    <row r="4500" spans="1:8" ht="18.75" customHeight="1">
      <c r="A4500" s="47"/>
      <c r="H4500" s="2"/>
    </row>
    <row r="4501" spans="1:8" ht="18.75" customHeight="1">
      <c r="A4501" s="47"/>
      <c r="H4501" s="2"/>
    </row>
    <row r="4502" spans="1:8" ht="58.5" customHeight="1">
      <c r="A4502" s="47"/>
      <c r="H4502" s="2"/>
    </row>
    <row r="4503" spans="1:8" ht="18.75" customHeight="1">
      <c r="A4503" s="47"/>
      <c r="H4503" s="2"/>
    </row>
    <row r="4504" spans="1:8" ht="18.75" customHeight="1">
      <c r="A4504" s="47"/>
      <c r="H4504" s="2"/>
    </row>
    <row r="4505" spans="1:8" ht="18.75" customHeight="1">
      <c r="A4505" s="47"/>
      <c r="H4505" s="2"/>
    </row>
    <row r="4506" spans="1:8" ht="18.75" customHeight="1">
      <c r="A4506" s="47"/>
      <c r="H4506" s="2"/>
    </row>
    <row r="4507" spans="1:8" ht="18.75" customHeight="1">
      <c r="A4507" s="47"/>
      <c r="H4507" s="2"/>
    </row>
    <row r="4508" spans="1:8" ht="18.75" customHeight="1">
      <c r="A4508" s="47"/>
      <c r="H4508" s="2"/>
    </row>
    <row r="4509" spans="1:8" ht="18.75" customHeight="1">
      <c r="A4509" s="47"/>
      <c r="H4509" s="2"/>
    </row>
    <row r="4510" spans="1:8" ht="18.75" customHeight="1">
      <c r="A4510" s="47"/>
      <c r="H4510" s="2"/>
    </row>
    <row r="4511" spans="1:8" ht="18.75" customHeight="1">
      <c r="A4511" s="47"/>
      <c r="H4511" s="2"/>
    </row>
    <row r="4512" spans="1:8" ht="18.75" customHeight="1">
      <c r="A4512" s="47"/>
      <c r="H4512" s="2"/>
    </row>
    <row r="4513" spans="1:8" ht="18.75" customHeight="1">
      <c r="A4513" s="47"/>
      <c r="H4513" s="2"/>
    </row>
    <row r="4514" spans="1:8" ht="18.75" customHeight="1">
      <c r="A4514" s="47"/>
      <c r="H4514" s="2"/>
    </row>
    <row r="4515" spans="1:8" ht="58.5" customHeight="1">
      <c r="A4515" s="47"/>
      <c r="H4515" s="2"/>
    </row>
    <row r="4516" spans="1:8" ht="18.75" customHeight="1">
      <c r="A4516" s="47"/>
      <c r="H4516" s="2"/>
    </row>
    <row r="4517" spans="1:8" ht="18.75" customHeight="1">
      <c r="A4517" s="47"/>
      <c r="H4517" s="2"/>
    </row>
    <row r="4518" spans="1:8" ht="18.75" customHeight="1">
      <c r="A4518" s="47"/>
      <c r="H4518" s="2"/>
    </row>
    <row r="4519" spans="1:8" ht="18.75" customHeight="1">
      <c r="A4519" s="47"/>
      <c r="H4519" s="2"/>
    </row>
    <row r="4520" spans="1:8" ht="18.75" customHeight="1">
      <c r="A4520" s="47"/>
      <c r="H4520" s="2"/>
    </row>
    <row r="4521" spans="1:8" ht="18.75" customHeight="1">
      <c r="A4521" s="47"/>
      <c r="H4521" s="2"/>
    </row>
    <row r="4522" spans="1:8" ht="18.75" customHeight="1">
      <c r="A4522" s="47"/>
      <c r="H4522" s="2"/>
    </row>
    <row r="4523" spans="1:8" ht="18.75" customHeight="1">
      <c r="A4523" s="47"/>
      <c r="H4523" s="2"/>
    </row>
    <row r="4524" spans="1:8" ht="18.75" customHeight="1">
      <c r="A4524" s="47"/>
      <c r="H4524" s="2"/>
    </row>
    <row r="4525" spans="1:8" ht="18.75" customHeight="1">
      <c r="A4525" s="47"/>
      <c r="H4525" s="2"/>
    </row>
    <row r="4526" spans="1:8" ht="18.75" customHeight="1">
      <c r="A4526" s="47"/>
      <c r="H4526" s="2"/>
    </row>
    <row r="4527" spans="1:8" ht="18.75" customHeight="1">
      <c r="A4527" s="47"/>
      <c r="H4527" s="2"/>
    </row>
    <row r="4528" spans="1:8" ht="58.5" customHeight="1">
      <c r="A4528" s="47"/>
      <c r="H4528" s="2"/>
    </row>
    <row r="4529" spans="1:8" ht="18.75" customHeight="1">
      <c r="A4529" s="47"/>
      <c r="H4529" s="2"/>
    </row>
    <row r="4530" spans="1:8" ht="18.75" customHeight="1">
      <c r="A4530" s="47"/>
      <c r="H4530" s="2"/>
    </row>
    <row r="4531" spans="1:8" ht="18.75" customHeight="1">
      <c r="A4531" s="47"/>
      <c r="H4531" s="2"/>
    </row>
    <row r="4532" spans="1:8" ht="18.75" customHeight="1">
      <c r="A4532" s="47"/>
      <c r="H4532" s="2"/>
    </row>
    <row r="4533" spans="1:8" ht="18.75" customHeight="1">
      <c r="A4533" s="47"/>
      <c r="H4533" s="2"/>
    </row>
    <row r="4534" spans="1:8" ht="18.75" customHeight="1">
      <c r="A4534" s="47"/>
      <c r="H4534" s="2"/>
    </row>
    <row r="4535" spans="1:8" ht="18.75" customHeight="1">
      <c r="A4535" s="47"/>
      <c r="H4535" s="2"/>
    </row>
    <row r="4536" spans="1:8" ht="18.75" customHeight="1">
      <c r="A4536" s="47"/>
      <c r="H4536" s="2"/>
    </row>
    <row r="4537" spans="1:8" ht="18.75" customHeight="1">
      <c r="A4537" s="47"/>
      <c r="H4537" s="2"/>
    </row>
    <row r="4538" spans="1:8" ht="18.75" customHeight="1">
      <c r="A4538" s="47"/>
      <c r="H4538" s="2"/>
    </row>
    <row r="4539" spans="1:8" ht="18.75" customHeight="1">
      <c r="A4539" s="47"/>
      <c r="H4539" s="2"/>
    </row>
    <row r="4540" spans="1:8" ht="18.75" customHeight="1">
      <c r="A4540" s="47"/>
      <c r="H4540" s="2"/>
    </row>
    <row r="4541" spans="1:8" ht="58.5" customHeight="1">
      <c r="A4541" s="47"/>
      <c r="H4541" s="2"/>
    </row>
    <row r="4542" spans="1:8" ht="18.75" customHeight="1">
      <c r="A4542" s="47"/>
      <c r="H4542" s="2"/>
    </row>
    <row r="4543" spans="1:8" ht="18.75" customHeight="1">
      <c r="A4543" s="47"/>
      <c r="H4543" s="2"/>
    </row>
    <row r="4544" spans="1:8" ht="18.75" customHeight="1">
      <c r="A4544" s="47"/>
      <c r="H4544" s="2"/>
    </row>
    <row r="4545" spans="1:8" ht="18.75" customHeight="1">
      <c r="A4545" s="47"/>
      <c r="H4545" s="2"/>
    </row>
    <row r="4546" spans="1:8" ht="18.75" customHeight="1">
      <c r="A4546" s="47"/>
      <c r="H4546" s="2"/>
    </row>
    <row r="4547" spans="1:8" ht="18.75" customHeight="1">
      <c r="A4547" s="47"/>
      <c r="H4547" s="2"/>
    </row>
    <row r="4548" spans="1:8" ht="18.75" customHeight="1">
      <c r="A4548" s="47"/>
      <c r="H4548" s="2"/>
    </row>
    <row r="4549" spans="1:8" ht="18.75" customHeight="1">
      <c r="A4549" s="47"/>
      <c r="H4549" s="2"/>
    </row>
    <row r="4550" spans="1:8" ht="18.75" customHeight="1">
      <c r="A4550" s="47"/>
      <c r="H4550" s="2"/>
    </row>
    <row r="4551" spans="1:8" ht="18.75" customHeight="1">
      <c r="A4551" s="47"/>
      <c r="H4551" s="2"/>
    </row>
    <row r="4552" spans="1:8" ht="18.75" customHeight="1">
      <c r="A4552" s="47"/>
      <c r="H4552" s="2"/>
    </row>
    <row r="4553" spans="1:8" ht="18.75" customHeight="1">
      <c r="A4553" s="47"/>
      <c r="H4553" s="2"/>
    </row>
    <row r="4554" spans="1:8" ht="16.5">
      <c r="A4554" s="10"/>
      <c r="B4554" s="35"/>
      <c r="C4554" s="18"/>
      <c r="D4554" s="6"/>
      <c r="E4554" s="6"/>
      <c r="F4554" s="6"/>
      <c r="G4554" s="6"/>
      <c r="H4554" s="6"/>
    </row>
    <row r="4555" spans="1:8" ht="16.5">
      <c r="A4555" s="10"/>
      <c r="B4555" s="80"/>
      <c r="C4555" s="53"/>
      <c r="D4555" s="6"/>
      <c r="E4555" s="6"/>
      <c r="F4555" s="6"/>
      <c r="G4555" s="6"/>
      <c r="H4555" s="6"/>
    </row>
    <row r="4556" spans="1:8" ht="17.25" thickBot="1">
      <c r="A4556" s="12"/>
      <c r="B4556" s="89"/>
      <c r="C4556" s="90"/>
      <c r="D4556" s="6"/>
      <c r="E4556" s="6"/>
      <c r="F4556" s="6"/>
      <c r="G4556" s="6"/>
      <c r="H4556" s="6"/>
    </row>
    <row r="4557" spans="1:8" ht="15.75" thickTop="1"/>
  </sheetData>
  <mergeCells count="1006">
    <mergeCell ref="B7:C7"/>
    <mergeCell ref="B8:C8"/>
    <mergeCell ref="B9:C9"/>
    <mergeCell ref="B10:C10"/>
    <mergeCell ref="B11:C11"/>
    <mergeCell ref="B15:C15"/>
    <mergeCell ref="A1:C1"/>
    <mergeCell ref="A2:C2"/>
    <mergeCell ref="A3:C3"/>
    <mergeCell ref="B4:C4"/>
    <mergeCell ref="B5:C5"/>
    <mergeCell ref="B6:C6"/>
    <mergeCell ref="B31:C31"/>
    <mergeCell ref="B32:C32"/>
    <mergeCell ref="B33:C33"/>
    <mergeCell ref="B34:C34"/>
    <mergeCell ref="B35:C35"/>
    <mergeCell ref="B36:C36"/>
    <mergeCell ref="B22:C22"/>
    <mergeCell ref="B23:C23"/>
    <mergeCell ref="B24:C24"/>
    <mergeCell ref="B28:C28"/>
    <mergeCell ref="B29:C29"/>
    <mergeCell ref="B30:C30"/>
    <mergeCell ref="B16:C16"/>
    <mergeCell ref="B17:C17"/>
    <mergeCell ref="B18:C18"/>
    <mergeCell ref="B19:C19"/>
    <mergeCell ref="B20:C20"/>
    <mergeCell ref="B21:C21"/>
    <mergeCell ref="B55:C55"/>
    <mergeCell ref="B56:C56"/>
    <mergeCell ref="B57:C57"/>
    <mergeCell ref="B58:C58"/>
    <mergeCell ref="B59:C59"/>
    <mergeCell ref="B60:C60"/>
    <mergeCell ref="B46:C46"/>
    <mergeCell ref="B47:C47"/>
    <mergeCell ref="B48:C48"/>
    <mergeCell ref="B49:C49"/>
    <mergeCell ref="B50:C50"/>
    <mergeCell ref="B54:C54"/>
    <mergeCell ref="B37:C37"/>
    <mergeCell ref="B41:C41"/>
    <mergeCell ref="B42:C42"/>
    <mergeCell ref="B43:C43"/>
    <mergeCell ref="B44:C44"/>
    <mergeCell ref="B45:C45"/>
    <mergeCell ref="B76:C76"/>
    <mergeCell ref="B80:C80"/>
    <mergeCell ref="B81:C81"/>
    <mergeCell ref="B82:C82"/>
    <mergeCell ref="B83:C83"/>
    <mergeCell ref="B84:C84"/>
    <mergeCell ref="B70:C70"/>
    <mergeCell ref="B71:C71"/>
    <mergeCell ref="B72:C72"/>
    <mergeCell ref="B73:C73"/>
    <mergeCell ref="B74:C74"/>
    <mergeCell ref="B75:C75"/>
    <mergeCell ref="B61:C61"/>
    <mergeCell ref="B62:C62"/>
    <mergeCell ref="B63:C63"/>
    <mergeCell ref="B67:C67"/>
    <mergeCell ref="B68:C68"/>
    <mergeCell ref="B69:C69"/>
    <mergeCell ref="B100:C100"/>
    <mergeCell ref="B101:C101"/>
    <mergeCell ref="B102:C102"/>
    <mergeCell ref="B106:C106"/>
    <mergeCell ref="B107:C107"/>
    <mergeCell ref="B108:C108"/>
    <mergeCell ref="B94:C94"/>
    <mergeCell ref="B95:C95"/>
    <mergeCell ref="B96:C96"/>
    <mergeCell ref="B97:C97"/>
    <mergeCell ref="B98:C98"/>
    <mergeCell ref="B99:C99"/>
    <mergeCell ref="B85:C85"/>
    <mergeCell ref="B86:C86"/>
    <mergeCell ref="B87:C87"/>
    <mergeCell ref="B88:C88"/>
    <mergeCell ref="B89:C89"/>
    <mergeCell ref="B93:C93"/>
    <mergeCell ref="B124:C124"/>
    <mergeCell ref="B125:C125"/>
    <mergeCell ref="B126:C126"/>
    <mergeCell ref="B127:C127"/>
    <mergeCell ref="B128:C128"/>
    <mergeCell ref="B132:C132"/>
    <mergeCell ref="B115:C115"/>
    <mergeCell ref="B119:C119"/>
    <mergeCell ref="B120:C120"/>
    <mergeCell ref="B121:C121"/>
    <mergeCell ref="B122:C122"/>
    <mergeCell ref="B123:C123"/>
    <mergeCell ref="B109:C109"/>
    <mergeCell ref="B110:C110"/>
    <mergeCell ref="B111:C111"/>
    <mergeCell ref="B112:C112"/>
    <mergeCell ref="B113:C113"/>
    <mergeCell ref="B114:C114"/>
    <mergeCell ref="B148:C148"/>
    <mergeCell ref="B149:C149"/>
    <mergeCell ref="B150:C150"/>
    <mergeCell ref="B151:C151"/>
    <mergeCell ref="B152:C152"/>
    <mergeCell ref="B153:C153"/>
    <mergeCell ref="B139:C139"/>
    <mergeCell ref="B140:C140"/>
    <mergeCell ref="B141:C141"/>
    <mergeCell ref="B145:C145"/>
    <mergeCell ref="B146:C146"/>
    <mergeCell ref="B147:C147"/>
    <mergeCell ref="B133:C133"/>
    <mergeCell ref="B134:C134"/>
    <mergeCell ref="B135:C135"/>
    <mergeCell ref="B136:C136"/>
    <mergeCell ref="B137:C137"/>
    <mergeCell ref="B138:C138"/>
    <mergeCell ref="B172:C172"/>
    <mergeCell ref="B173:C173"/>
    <mergeCell ref="B174:C174"/>
    <mergeCell ref="B175:C175"/>
    <mergeCell ref="B176:C176"/>
    <mergeCell ref="B177:C177"/>
    <mergeCell ref="B163:C163"/>
    <mergeCell ref="B164:C164"/>
    <mergeCell ref="B165:C165"/>
    <mergeCell ref="B166:C166"/>
    <mergeCell ref="B167:C167"/>
    <mergeCell ref="B171:C171"/>
    <mergeCell ref="B154:C154"/>
    <mergeCell ref="B158:C158"/>
    <mergeCell ref="B159:C159"/>
    <mergeCell ref="B160:C160"/>
    <mergeCell ref="B161:C161"/>
    <mergeCell ref="B162:C162"/>
    <mergeCell ref="B193:C193"/>
    <mergeCell ref="B197:C197"/>
    <mergeCell ref="B198:C198"/>
    <mergeCell ref="B199:C199"/>
    <mergeCell ref="B200:C200"/>
    <mergeCell ref="B201:C201"/>
    <mergeCell ref="B187:C187"/>
    <mergeCell ref="B188:C188"/>
    <mergeCell ref="B189:C189"/>
    <mergeCell ref="B190:C190"/>
    <mergeCell ref="B191:C191"/>
    <mergeCell ref="B192:C192"/>
    <mergeCell ref="B178:C178"/>
    <mergeCell ref="B179:C179"/>
    <mergeCell ref="B180:C180"/>
    <mergeCell ref="B184:C184"/>
    <mergeCell ref="B185:C185"/>
    <mergeCell ref="B186:C186"/>
    <mergeCell ref="B217:C217"/>
    <mergeCell ref="B218:C218"/>
    <mergeCell ref="B219:C219"/>
    <mergeCell ref="B223:C223"/>
    <mergeCell ref="B224:C224"/>
    <mergeCell ref="B225:C225"/>
    <mergeCell ref="B211:C211"/>
    <mergeCell ref="B212:C212"/>
    <mergeCell ref="B213:C213"/>
    <mergeCell ref="B214:C214"/>
    <mergeCell ref="B215:C215"/>
    <mergeCell ref="B216:C216"/>
    <mergeCell ref="B202:C202"/>
    <mergeCell ref="B203:C203"/>
    <mergeCell ref="B204:C204"/>
    <mergeCell ref="B205:C205"/>
    <mergeCell ref="B206:C206"/>
    <mergeCell ref="B210:C210"/>
    <mergeCell ref="B241:C241"/>
    <mergeCell ref="B242:C242"/>
    <mergeCell ref="B243:C243"/>
    <mergeCell ref="B244:C244"/>
    <mergeCell ref="B245:C245"/>
    <mergeCell ref="B249:C249"/>
    <mergeCell ref="B232:C232"/>
    <mergeCell ref="B236:C236"/>
    <mergeCell ref="B237:C237"/>
    <mergeCell ref="B238:C238"/>
    <mergeCell ref="B239:C239"/>
    <mergeCell ref="B240:C240"/>
    <mergeCell ref="B226:C226"/>
    <mergeCell ref="B227:C227"/>
    <mergeCell ref="B228:C228"/>
    <mergeCell ref="B229:C229"/>
    <mergeCell ref="B230:C230"/>
    <mergeCell ref="B231:C231"/>
    <mergeCell ref="B265:C265"/>
    <mergeCell ref="B266:C266"/>
    <mergeCell ref="B267:C267"/>
    <mergeCell ref="B268:C268"/>
    <mergeCell ref="B269:C269"/>
    <mergeCell ref="B270:C270"/>
    <mergeCell ref="B256:C256"/>
    <mergeCell ref="B257:C257"/>
    <mergeCell ref="B258:C258"/>
    <mergeCell ref="B262:C262"/>
    <mergeCell ref="B263:C263"/>
    <mergeCell ref="B264:C264"/>
    <mergeCell ref="B250:C250"/>
    <mergeCell ref="B251:C251"/>
    <mergeCell ref="B252:C252"/>
    <mergeCell ref="B253:C253"/>
    <mergeCell ref="B254:C254"/>
    <mergeCell ref="B255:C255"/>
    <mergeCell ref="B289:C289"/>
    <mergeCell ref="B290:C290"/>
    <mergeCell ref="B291:C291"/>
    <mergeCell ref="B292:C292"/>
    <mergeCell ref="B293:C293"/>
    <mergeCell ref="B294:C294"/>
    <mergeCell ref="B280:C280"/>
    <mergeCell ref="B281:C281"/>
    <mergeCell ref="B282:C282"/>
    <mergeCell ref="B283:C283"/>
    <mergeCell ref="B284:C284"/>
    <mergeCell ref="B288:C288"/>
    <mergeCell ref="B271:C271"/>
    <mergeCell ref="B275:C275"/>
    <mergeCell ref="B276:C276"/>
    <mergeCell ref="B277:C277"/>
    <mergeCell ref="B278:C278"/>
    <mergeCell ref="B279:C279"/>
    <mergeCell ref="B310:C310"/>
    <mergeCell ref="B314:C314"/>
    <mergeCell ref="B315:C315"/>
    <mergeCell ref="B316:C316"/>
    <mergeCell ref="B317:C317"/>
    <mergeCell ref="B318:C318"/>
    <mergeCell ref="B304:C304"/>
    <mergeCell ref="B305:C305"/>
    <mergeCell ref="B306:C306"/>
    <mergeCell ref="B307:C307"/>
    <mergeCell ref="B308:C308"/>
    <mergeCell ref="B309:C309"/>
    <mergeCell ref="B295:C295"/>
    <mergeCell ref="B296:C296"/>
    <mergeCell ref="B297:C297"/>
    <mergeCell ref="B301:C301"/>
    <mergeCell ref="B302:C302"/>
    <mergeCell ref="B303:C303"/>
    <mergeCell ref="B334:C334"/>
    <mergeCell ref="B335:C335"/>
    <mergeCell ref="B336:C336"/>
    <mergeCell ref="B340:C340"/>
    <mergeCell ref="B341:C341"/>
    <mergeCell ref="B342:C342"/>
    <mergeCell ref="B328:C328"/>
    <mergeCell ref="B329:C329"/>
    <mergeCell ref="B330:C330"/>
    <mergeCell ref="B331:C331"/>
    <mergeCell ref="B332:C332"/>
    <mergeCell ref="B333:C333"/>
    <mergeCell ref="B319:C319"/>
    <mergeCell ref="B320:C320"/>
    <mergeCell ref="B321:C321"/>
    <mergeCell ref="B322:C322"/>
    <mergeCell ref="B323:C323"/>
    <mergeCell ref="B327:C327"/>
    <mergeCell ref="B358:C358"/>
    <mergeCell ref="B359:C359"/>
    <mergeCell ref="B360:C360"/>
    <mergeCell ref="B361:C361"/>
    <mergeCell ref="B362:C362"/>
    <mergeCell ref="B366:C366"/>
    <mergeCell ref="B349:C349"/>
    <mergeCell ref="B353:C353"/>
    <mergeCell ref="B354:C354"/>
    <mergeCell ref="B355:C355"/>
    <mergeCell ref="B356:C356"/>
    <mergeCell ref="B357:C357"/>
    <mergeCell ref="B343:C343"/>
    <mergeCell ref="B344:C344"/>
    <mergeCell ref="B345:C345"/>
    <mergeCell ref="B346:C346"/>
    <mergeCell ref="B347:C347"/>
    <mergeCell ref="B348:C348"/>
    <mergeCell ref="B382:C382"/>
    <mergeCell ref="B383:C383"/>
    <mergeCell ref="B384:C384"/>
    <mergeCell ref="B385:C385"/>
    <mergeCell ref="B386:C386"/>
    <mergeCell ref="B387:C387"/>
    <mergeCell ref="B373:C373"/>
    <mergeCell ref="B374:C374"/>
    <mergeCell ref="B375:C375"/>
    <mergeCell ref="B379:C379"/>
    <mergeCell ref="B380:C380"/>
    <mergeCell ref="B381:C381"/>
    <mergeCell ref="B367:C367"/>
    <mergeCell ref="B368:C368"/>
    <mergeCell ref="B369:C369"/>
    <mergeCell ref="B370:C370"/>
    <mergeCell ref="B371:C371"/>
    <mergeCell ref="B372:C372"/>
    <mergeCell ref="B406:C406"/>
    <mergeCell ref="B407:C407"/>
    <mergeCell ref="B408:C408"/>
    <mergeCell ref="B409:C409"/>
    <mergeCell ref="B410:C410"/>
    <mergeCell ref="B411:C411"/>
    <mergeCell ref="B397:C397"/>
    <mergeCell ref="B398:C398"/>
    <mergeCell ref="B399:C399"/>
    <mergeCell ref="B400:C400"/>
    <mergeCell ref="B401:C401"/>
    <mergeCell ref="B405:C405"/>
    <mergeCell ref="B388:C388"/>
    <mergeCell ref="B392:C392"/>
    <mergeCell ref="B393:C393"/>
    <mergeCell ref="B394:C394"/>
    <mergeCell ref="B395:C395"/>
    <mergeCell ref="B396:C396"/>
    <mergeCell ref="B427:C427"/>
    <mergeCell ref="B431:C431"/>
    <mergeCell ref="B432:C432"/>
    <mergeCell ref="B433:C433"/>
    <mergeCell ref="B434:C434"/>
    <mergeCell ref="B435:C435"/>
    <mergeCell ref="B421:C421"/>
    <mergeCell ref="B422:C422"/>
    <mergeCell ref="B423:C423"/>
    <mergeCell ref="B424:C424"/>
    <mergeCell ref="B425:C425"/>
    <mergeCell ref="B426:C426"/>
    <mergeCell ref="B412:C412"/>
    <mergeCell ref="B413:C413"/>
    <mergeCell ref="B414:C414"/>
    <mergeCell ref="B418:C418"/>
    <mergeCell ref="B419:C419"/>
    <mergeCell ref="B420:C420"/>
    <mergeCell ref="B451:C451"/>
    <mergeCell ref="B452:C452"/>
    <mergeCell ref="B453:C453"/>
    <mergeCell ref="B457:C457"/>
    <mergeCell ref="B458:C458"/>
    <mergeCell ref="B459:C459"/>
    <mergeCell ref="B445:C445"/>
    <mergeCell ref="B446:C446"/>
    <mergeCell ref="B447:C447"/>
    <mergeCell ref="B448:C448"/>
    <mergeCell ref="B449:C449"/>
    <mergeCell ref="B450:C450"/>
    <mergeCell ref="B436:C436"/>
    <mergeCell ref="B437:C437"/>
    <mergeCell ref="B438:C438"/>
    <mergeCell ref="B439:C439"/>
    <mergeCell ref="B440:C440"/>
    <mergeCell ref="B444:C444"/>
    <mergeCell ref="B475:C475"/>
    <mergeCell ref="B476:C476"/>
    <mergeCell ref="B477:C477"/>
    <mergeCell ref="B478:C478"/>
    <mergeCell ref="B479:C479"/>
    <mergeCell ref="B483:C483"/>
    <mergeCell ref="B466:C466"/>
    <mergeCell ref="B470:C470"/>
    <mergeCell ref="B471:C471"/>
    <mergeCell ref="B472:C472"/>
    <mergeCell ref="B473:C473"/>
    <mergeCell ref="B474:C474"/>
    <mergeCell ref="B460:C460"/>
    <mergeCell ref="B461:C461"/>
    <mergeCell ref="B462:C462"/>
    <mergeCell ref="B463:C463"/>
    <mergeCell ref="B464:C464"/>
    <mergeCell ref="B465:C465"/>
    <mergeCell ref="B499:C499"/>
    <mergeCell ref="B500:C500"/>
    <mergeCell ref="B501:C501"/>
    <mergeCell ref="B502:C502"/>
    <mergeCell ref="B503:C503"/>
    <mergeCell ref="B504:C504"/>
    <mergeCell ref="B490:C490"/>
    <mergeCell ref="B491:C491"/>
    <mergeCell ref="B492:C492"/>
    <mergeCell ref="B496:C496"/>
    <mergeCell ref="B497:C497"/>
    <mergeCell ref="B498:C498"/>
    <mergeCell ref="B484:C484"/>
    <mergeCell ref="B485:C485"/>
    <mergeCell ref="B486:C486"/>
    <mergeCell ref="B487:C487"/>
    <mergeCell ref="B488:C488"/>
    <mergeCell ref="B489:C489"/>
    <mergeCell ref="B523:C523"/>
    <mergeCell ref="B524:C524"/>
    <mergeCell ref="B525:C525"/>
    <mergeCell ref="B526:C526"/>
    <mergeCell ref="B527:C527"/>
    <mergeCell ref="B528:C528"/>
    <mergeCell ref="B514:C514"/>
    <mergeCell ref="B515:C515"/>
    <mergeCell ref="B516:C516"/>
    <mergeCell ref="B517:C517"/>
    <mergeCell ref="B518:C518"/>
    <mergeCell ref="B522:C522"/>
    <mergeCell ref="B505:C505"/>
    <mergeCell ref="B509:C509"/>
    <mergeCell ref="B510:C510"/>
    <mergeCell ref="B511:C511"/>
    <mergeCell ref="B512:C512"/>
    <mergeCell ref="B513:C513"/>
    <mergeCell ref="B544:C544"/>
    <mergeCell ref="B548:C548"/>
    <mergeCell ref="B549:C549"/>
    <mergeCell ref="B550:C550"/>
    <mergeCell ref="B551:C551"/>
    <mergeCell ref="B552:C552"/>
    <mergeCell ref="B538:C538"/>
    <mergeCell ref="B539:C539"/>
    <mergeCell ref="B540:C540"/>
    <mergeCell ref="B541:C541"/>
    <mergeCell ref="B542:C542"/>
    <mergeCell ref="B543:C543"/>
    <mergeCell ref="B529:C529"/>
    <mergeCell ref="B530:C530"/>
    <mergeCell ref="B531:C531"/>
    <mergeCell ref="B535:C535"/>
    <mergeCell ref="B536:C536"/>
    <mergeCell ref="B537:C537"/>
    <mergeCell ref="B568:C568"/>
    <mergeCell ref="B569:C569"/>
    <mergeCell ref="B570:C570"/>
    <mergeCell ref="B574:C574"/>
    <mergeCell ref="B575:C575"/>
    <mergeCell ref="B576:C576"/>
    <mergeCell ref="B562:C562"/>
    <mergeCell ref="B563:C563"/>
    <mergeCell ref="B564:C564"/>
    <mergeCell ref="B565:C565"/>
    <mergeCell ref="B566:C566"/>
    <mergeCell ref="B567:C567"/>
    <mergeCell ref="B553:C553"/>
    <mergeCell ref="B554:C554"/>
    <mergeCell ref="B555:C555"/>
    <mergeCell ref="B556:C556"/>
    <mergeCell ref="B557:C557"/>
    <mergeCell ref="B561:C561"/>
    <mergeCell ref="B592:C592"/>
    <mergeCell ref="B593:C593"/>
    <mergeCell ref="B594:C594"/>
    <mergeCell ref="B595:C595"/>
    <mergeCell ref="B596:C596"/>
    <mergeCell ref="B600:C600"/>
    <mergeCell ref="B583:C583"/>
    <mergeCell ref="B587:C587"/>
    <mergeCell ref="B588:C588"/>
    <mergeCell ref="B589:C589"/>
    <mergeCell ref="B590:C590"/>
    <mergeCell ref="B591:C591"/>
    <mergeCell ref="B577:C577"/>
    <mergeCell ref="B578:C578"/>
    <mergeCell ref="B579:C579"/>
    <mergeCell ref="B580:C580"/>
    <mergeCell ref="B581:C581"/>
    <mergeCell ref="B582:C582"/>
    <mergeCell ref="B616:C616"/>
    <mergeCell ref="B617:C617"/>
    <mergeCell ref="B618:C618"/>
    <mergeCell ref="B619:C619"/>
    <mergeCell ref="B620:C620"/>
    <mergeCell ref="B621:C621"/>
    <mergeCell ref="B607:C607"/>
    <mergeCell ref="B608:C608"/>
    <mergeCell ref="B609:C609"/>
    <mergeCell ref="B613:C613"/>
    <mergeCell ref="B614:C614"/>
    <mergeCell ref="B615:C615"/>
    <mergeCell ref="B601:C601"/>
    <mergeCell ref="B602:C602"/>
    <mergeCell ref="B603:C603"/>
    <mergeCell ref="B604:C604"/>
    <mergeCell ref="B605:C605"/>
    <mergeCell ref="B606:C606"/>
    <mergeCell ref="B640:C640"/>
    <mergeCell ref="B641:C641"/>
    <mergeCell ref="B642:C642"/>
    <mergeCell ref="B643:C643"/>
    <mergeCell ref="B644:C644"/>
    <mergeCell ref="B645:C645"/>
    <mergeCell ref="B631:C631"/>
    <mergeCell ref="B632:C632"/>
    <mergeCell ref="B633:C633"/>
    <mergeCell ref="B634:C634"/>
    <mergeCell ref="B635:C635"/>
    <mergeCell ref="B639:C639"/>
    <mergeCell ref="B622:C622"/>
    <mergeCell ref="B626:C626"/>
    <mergeCell ref="B627:C627"/>
    <mergeCell ref="B628:C628"/>
    <mergeCell ref="B629:C629"/>
    <mergeCell ref="B630:C630"/>
    <mergeCell ref="B661:C661"/>
    <mergeCell ref="B665:C665"/>
    <mergeCell ref="B666:C666"/>
    <mergeCell ref="B667:C667"/>
    <mergeCell ref="B668:C668"/>
    <mergeCell ref="B669:C669"/>
    <mergeCell ref="B655:C655"/>
    <mergeCell ref="B656:C656"/>
    <mergeCell ref="B657:C657"/>
    <mergeCell ref="B658:C658"/>
    <mergeCell ref="B659:C659"/>
    <mergeCell ref="B660:C660"/>
    <mergeCell ref="B646:C646"/>
    <mergeCell ref="B647:C647"/>
    <mergeCell ref="B648:C648"/>
    <mergeCell ref="B652:C652"/>
    <mergeCell ref="B653:C653"/>
    <mergeCell ref="B654:C654"/>
    <mergeCell ref="B685:C685"/>
    <mergeCell ref="B686:C686"/>
    <mergeCell ref="B687:C687"/>
    <mergeCell ref="B691:C691"/>
    <mergeCell ref="B692:C692"/>
    <mergeCell ref="B693:C693"/>
    <mergeCell ref="B679:C679"/>
    <mergeCell ref="B680:C680"/>
    <mergeCell ref="B681:C681"/>
    <mergeCell ref="B682:C682"/>
    <mergeCell ref="B683:C683"/>
    <mergeCell ref="B684:C684"/>
    <mergeCell ref="B670:C670"/>
    <mergeCell ref="B671:C671"/>
    <mergeCell ref="B672:C672"/>
    <mergeCell ref="B673:C673"/>
    <mergeCell ref="B674:C674"/>
    <mergeCell ref="B678:C678"/>
    <mergeCell ref="B709:C709"/>
    <mergeCell ref="B710:C710"/>
    <mergeCell ref="B711:C711"/>
    <mergeCell ref="B712:C712"/>
    <mergeCell ref="B713:C713"/>
    <mergeCell ref="B717:C717"/>
    <mergeCell ref="B700:C700"/>
    <mergeCell ref="B704:C704"/>
    <mergeCell ref="B705:C705"/>
    <mergeCell ref="B706:C706"/>
    <mergeCell ref="B707:C707"/>
    <mergeCell ref="B708:C708"/>
    <mergeCell ref="B694:C694"/>
    <mergeCell ref="B695:C695"/>
    <mergeCell ref="B696:C696"/>
    <mergeCell ref="B697:C697"/>
    <mergeCell ref="B698:C698"/>
    <mergeCell ref="B699:C699"/>
    <mergeCell ref="B733:C733"/>
    <mergeCell ref="B734:C734"/>
    <mergeCell ref="B735:C735"/>
    <mergeCell ref="B736:C736"/>
    <mergeCell ref="B737:C737"/>
    <mergeCell ref="B738:C738"/>
    <mergeCell ref="B724:C724"/>
    <mergeCell ref="B725:C725"/>
    <mergeCell ref="B726:C726"/>
    <mergeCell ref="B730:C730"/>
    <mergeCell ref="B731:C731"/>
    <mergeCell ref="B732:C732"/>
    <mergeCell ref="B718:C718"/>
    <mergeCell ref="B719:C719"/>
    <mergeCell ref="B720:C720"/>
    <mergeCell ref="B721:C721"/>
    <mergeCell ref="B722:C722"/>
    <mergeCell ref="B723:C723"/>
    <mergeCell ref="B757:C757"/>
    <mergeCell ref="B758:C758"/>
    <mergeCell ref="B759:C759"/>
    <mergeCell ref="B760:C760"/>
    <mergeCell ref="B761:C761"/>
    <mergeCell ref="B762:C762"/>
    <mergeCell ref="B748:C748"/>
    <mergeCell ref="B749:C749"/>
    <mergeCell ref="B750:C750"/>
    <mergeCell ref="B751:C751"/>
    <mergeCell ref="B752:C752"/>
    <mergeCell ref="B756:C756"/>
    <mergeCell ref="B739:C739"/>
    <mergeCell ref="B743:C743"/>
    <mergeCell ref="B744:C744"/>
    <mergeCell ref="B745:C745"/>
    <mergeCell ref="B746:C746"/>
    <mergeCell ref="B747:C747"/>
    <mergeCell ref="B778:C778"/>
    <mergeCell ref="B782:C782"/>
    <mergeCell ref="B783:C783"/>
    <mergeCell ref="B784:C784"/>
    <mergeCell ref="B785:C785"/>
    <mergeCell ref="B786:C786"/>
    <mergeCell ref="B772:C772"/>
    <mergeCell ref="B773:C773"/>
    <mergeCell ref="B774:C774"/>
    <mergeCell ref="B775:C775"/>
    <mergeCell ref="B776:C776"/>
    <mergeCell ref="B777:C777"/>
    <mergeCell ref="B763:C763"/>
    <mergeCell ref="B764:C764"/>
    <mergeCell ref="B765:C765"/>
    <mergeCell ref="B769:C769"/>
    <mergeCell ref="B770:C770"/>
    <mergeCell ref="B771:C771"/>
    <mergeCell ref="B802:C802"/>
    <mergeCell ref="B803:C803"/>
    <mergeCell ref="B804:C804"/>
    <mergeCell ref="B808:C808"/>
    <mergeCell ref="B809:C809"/>
    <mergeCell ref="B810:C810"/>
    <mergeCell ref="B796:C796"/>
    <mergeCell ref="B797:C797"/>
    <mergeCell ref="B798:C798"/>
    <mergeCell ref="B799:C799"/>
    <mergeCell ref="B800:C800"/>
    <mergeCell ref="B801:C801"/>
    <mergeCell ref="B787:C787"/>
    <mergeCell ref="B788:C788"/>
    <mergeCell ref="B789:C789"/>
    <mergeCell ref="B790:C790"/>
    <mergeCell ref="B791:C791"/>
    <mergeCell ref="B795:C795"/>
    <mergeCell ref="B826:C826"/>
    <mergeCell ref="B827:C827"/>
    <mergeCell ref="B828:C828"/>
    <mergeCell ref="B829:C829"/>
    <mergeCell ref="B830:C830"/>
    <mergeCell ref="B834:C834"/>
    <mergeCell ref="B817:C817"/>
    <mergeCell ref="B821:C821"/>
    <mergeCell ref="B822:C822"/>
    <mergeCell ref="B823:C823"/>
    <mergeCell ref="B824:C824"/>
    <mergeCell ref="B825:C825"/>
    <mergeCell ref="B811:C811"/>
    <mergeCell ref="B812:C812"/>
    <mergeCell ref="B813:C813"/>
    <mergeCell ref="B814:C814"/>
    <mergeCell ref="B815:C815"/>
    <mergeCell ref="B816:C816"/>
    <mergeCell ref="B850:C850"/>
    <mergeCell ref="B851:C851"/>
    <mergeCell ref="B852:C852"/>
    <mergeCell ref="B853:C853"/>
    <mergeCell ref="B854:C854"/>
    <mergeCell ref="B855:C855"/>
    <mergeCell ref="B841:C841"/>
    <mergeCell ref="B842:C842"/>
    <mergeCell ref="B843:C843"/>
    <mergeCell ref="B847:C847"/>
    <mergeCell ref="B848:C848"/>
    <mergeCell ref="B849:C849"/>
    <mergeCell ref="B835:C835"/>
    <mergeCell ref="B836:C836"/>
    <mergeCell ref="B837:C837"/>
    <mergeCell ref="B838:C838"/>
    <mergeCell ref="B839:C839"/>
    <mergeCell ref="B840:C840"/>
    <mergeCell ref="B874:C874"/>
    <mergeCell ref="B875:C875"/>
    <mergeCell ref="B876:C876"/>
    <mergeCell ref="B877:C877"/>
    <mergeCell ref="B878:C878"/>
    <mergeCell ref="B879:C879"/>
    <mergeCell ref="B865:C865"/>
    <mergeCell ref="B866:C866"/>
    <mergeCell ref="B867:C867"/>
    <mergeCell ref="B868:C868"/>
    <mergeCell ref="B869:C869"/>
    <mergeCell ref="B873:C873"/>
    <mergeCell ref="B856:C856"/>
    <mergeCell ref="B860:C860"/>
    <mergeCell ref="B861:C861"/>
    <mergeCell ref="B862:C862"/>
    <mergeCell ref="B863:C863"/>
    <mergeCell ref="B864:C864"/>
    <mergeCell ref="B895:C895"/>
    <mergeCell ref="B899:C899"/>
    <mergeCell ref="B900:C900"/>
    <mergeCell ref="B901:C901"/>
    <mergeCell ref="B902:C902"/>
    <mergeCell ref="B903:C903"/>
    <mergeCell ref="B889:C889"/>
    <mergeCell ref="B890:C890"/>
    <mergeCell ref="B891:C891"/>
    <mergeCell ref="B892:C892"/>
    <mergeCell ref="B893:C893"/>
    <mergeCell ref="B894:C894"/>
    <mergeCell ref="B880:C880"/>
    <mergeCell ref="B881:C881"/>
    <mergeCell ref="B882:C882"/>
    <mergeCell ref="B886:C886"/>
    <mergeCell ref="B887:C887"/>
    <mergeCell ref="B888:C888"/>
    <mergeCell ref="B919:C919"/>
    <mergeCell ref="B920:C920"/>
    <mergeCell ref="B921:C921"/>
    <mergeCell ref="B925:C925"/>
    <mergeCell ref="B926:C926"/>
    <mergeCell ref="B927:C927"/>
    <mergeCell ref="B913:C913"/>
    <mergeCell ref="B914:C914"/>
    <mergeCell ref="B915:C915"/>
    <mergeCell ref="B916:C916"/>
    <mergeCell ref="B917:C917"/>
    <mergeCell ref="B918:C918"/>
    <mergeCell ref="B904:C904"/>
    <mergeCell ref="B905:C905"/>
    <mergeCell ref="B906:C906"/>
    <mergeCell ref="B907:C907"/>
    <mergeCell ref="B908:C908"/>
    <mergeCell ref="B912:C912"/>
    <mergeCell ref="B943:C943"/>
    <mergeCell ref="B944:C944"/>
    <mergeCell ref="B945:C945"/>
    <mergeCell ref="B946:C946"/>
    <mergeCell ref="B947:C947"/>
    <mergeCell ref="B951:C951"/>
    <mergeCell ref="B934:C934"/>
    <mergeCell ref="B938:C938"/>
    <mergeCell ref="B939:C939"/>
    <mergeCell ref="B940:C940"/>
    <mergeCell ref="B941:C941"/>
    <mergeCell ref="B942:C942"/>
    <mergeCell ref="B928:C928"/>
    <mergeCell ref="B929:C929"/>
    <mergeCell ref="B930:C930"/>
    <mergeCell ref="B931:C931"/>
    <mergeCell ref="B932:C932"/>
    <mergeCell ref="B933:C933"/>
    <mergeCell ref="B967:C967"/>
    <mergeCell ref="B968:C968"/>
    <mergeCell ref="B969:C969"/>
    <mergeCell ref="B970:C970"/>
    <mergeCell ref="B971:C971"/>
    <mergeCell ref="B972:C972"/>
    <mergeCell ref="B958:C958"/>
    <mergeCell ref="B959:C959"/>
    <mergeCell ref="B960:C960"/>
    <mergeCell ref="B964:C964"/>
    <mergeCell ref="B965:C965"/>
    <mergeCell ref="B966:C966"/>
    <mergeCell ref="B952:C952"/>
    <mergeCell ref="B953:C953"/>
    <mergeCell ref="B954:C954"/>
    <mergeCell ref="B955:C955"/>
    <mergeCell ref="B956:C956"/>
    <mergeCell ref="B957:C957"/>
    <mergeCell ref="B991:C991"/>
    <mergeCell ref="B992:C992"/>
    <mergeCell ref="B993:C993"/>
    <mergeCell ref="B994:C994"/>
    <mergeCell ref="B995:C995"/>
    <mergeCell ref="B996:C996"/>
    <mergeCell ref="B982:C982"/>
    <mergeCell ref="B983:C983"/>
    <mergeCell ref="B984:C984"/>
    <mergeCell ref="B985:C985"/>
    <mergeCell ref="B986:C986"/>
    <mergeCell ref="B990:C990"/>
    <mergeCell ref="B973:C973"/>
    <mergeCell ref="B977:C977"/>
    <mergeCell ref="B978:C978"/>
    <mergeCell ref="B979:C979"/>
    <mergeCell ref="B980:C980"/>
    <mergeCell ref="B981:C981"/>
    <mergeCell ref="B1012:C1012"/>
    <mergeCell ref="B1016:C1016"/>
    <mergeCell ref="B1017:C1017"/>
    <mergeCell ref="B1018:C1018"/>
    <mergeCell ref="B1019:C1019"/>
    <mergeCell ref="B1020:C1020"/>
    <mergeCell ref="B1006:C1006"/>
    <mergeCell ref="B1007:C1007"/>
    <mergeCell ref="B1008:C1008"/>
    <mergeCell ref="B1009:C1009"/>
    <mergeCell ref="B1010:C1010"/>
    <mergeCell ref="B1011:C1011"/>
    <mergeCell ref="B997:C997"/>
    <mergeCell ref="B998:C998"/>
    <mergeCell ref="B999:C999"/>
    <mergeCell ref="B1003:C1003"/>
    <mergeCell ref="B1004:C1004"/>
    <mergeCell ref="B1005:C1005"/>
    <mergeCell ref="B1036:C1036"/>
    <mergeCell ref="B1037:C1037"/>
    <mergeCell ref="B1038:C1038"/>
    <mergeCell ref="B1042:C1042"/>
    <mergeCell ref="B1043:C1043"/>
    <mergeCell ref="B1044:C1044"/>
    <mergeCell ref="B1030:C1030"/>
    <mergeCell ref="B1031:C1031"/>
    <mergeCell ref="B1032:C1032"/>
    <mergeCell ref="B1033:C1033"/>
    <mergeCell ref="B1034:C1034"/>
    <mergeCell ref="B1035:C1035"/>
    <mergeCell ref="B1021:C1021"/>
    <mergeCell ref="B1022:C1022"/>
    <mergeCell ref="B1023:C1023"/>
    <mergeCell ref="B1024:C1024"/>
    <mergeCell ref="B1025:C1025"/>
    <mergeCell ref="B1029:C1029"/>
    <mergeCell ref="B1060:C1060"/>
    <mergeCell ref="B1061:C1061"/>
    <mergeCell ref="B1062:C1062"/>
    <mergeCell ref="B1063:C1063"/>
    <mergeCell ref="B1064:C1064"/>
    <mergeCell ref="B1068:C1068"/>
    <mergeCell ref="B1051:C1051"/>
    <mergeCell ref="B1055:C1055"/>
    <mergeCell ref="B1056:C1056"/>
    <mergeCell ref="B1057:C1057"/>
    <mergeCell ref="B1058:C1058"/>
    <mergeCell ref="B1059:C1059"/>
    <mergeCell ref="B1045:C1045"/>
    <mergeCell ref="B1046:C1046"/>
    <mergeCell ref="B1047:C1047"/>
    <mergeCell ref="B1048:C1048"/>
    <mergeCell ref="B1049:C1049"/>
    <mergeCell ref="B1050:C1050"/>
    <mergeCell ref="B1084:C1084"/>
    <mergeCell ref="B1085:C1085"/>
    <mergeCell ref="B1086:C1086"/>
    <mergeCell ref="B1087:C1087"/>
    <mergeCell ref="B1088:C1088"/>
    <mergeCell ref="B1089:C1089"/>
    <mergeCell ref="B1075:C1075"/>
    <mergeCell ref="B1076:C1076"/>
    <mergeCell ref="B1077:C1077"/>
    <mergeCell ref="B1081:C1081"/>
    <mergeCell ref="B1082:C1082"/>
    <mergeCell ref="B1083:C1083"/>
    <mergeCell ref="B1069:C1069"/>
    <mergeCell ref="B1070:C1070"/>
    <mergeCell ref="B1071:C1071"/>
    <mergeCell ref="B1072:C1072"/>
    <mergeCell ref="B1073:C1073"/>
    <mergeCell ref="B1074:C1074"/>
    <mergeCell ref="B1108:C1108"/>
    <mergeCell ref="B1109:C1109"/>
    <mergeCell ref="B1110:C1110"/>
    <mergeCell ref="B1111:C1111"/>
    <mergeCell ref="B1112:C1112"/>
    <mergeCell ref="B1113:C1113"/>
    <mergeCell ref="B1099:C1099"/>
    <mergeCell ref="B1100:C1100"/>
    <mergeCell ref="B1101:C1101"/>
    <mergeCell ref="B1102:C1102"/>
    <mergeCell ref="B1103:C1103"/>
    <mergeCell ref="B1107:C1107"/>
    <mergeCell ref="B1090:C1090"/>
    <mergeCell ref="B1094:C1094"/>
    <mergeCell ref="B1095:C1095"/>
    <mergeCell ref="B1096:C1096"/>
    <mergeCell ref="B1097:C1097"/>
    <mergeCell ref="B1098:C1098"/>
    <mergeCell ref="B1129:C1129"/>
    <mergeCell ref="B1133:C1133"/>
    <mergeCell ref="B1134:C1134"/>
    <mergeCell ref="B1135:C1135"/>
    <mergeCell ref="B1136:C1136"/>
    <mergeCell ref="B1137:C1137"/>
    <mergeCell ref="B1123:C1123"/>
    <mergeCell ref="B1124:C1124"/>
    <mergeCell ref="B1125:C1125"/>
    <mergeCell ref="B1126:C1126"/>
    <mergeCell ref="B1127:C1127"/>
    <mergeCell ref="B1128:C1128"/>
    <mergeCell ref="B1114:C1114"/>
    <mergeCell ref="B1115:C1115"/>
    <mergeCell ref="B1116:C1116"/>
    <mergeCell ref="B1120:C1120"/>
    <mergeCell ref="B1121:C1121"/>
    <mergeCell ref="B1122:C1122"/>
    <mergeCell ref="B1153:C1153"/>
    <mergeCell ref="B1154:C1154"/>
    <mergeCell ref="B1155:C1155"/>
    <mergeCell ref="B1159:C1159"/>
    <mergeCell ref="B1160:C1160"/>
    <mergeCell ref="B1161:C1161"/>
    <mergeCell ref="B1147:C1147"/>
    <mergeCell ref="B1148:C1148"/>
    <mergeCell ref="B1149:C1149"/>
    <mergeCell ref="B1150:C1150"/>
    <mergeCell ref="B1151:C1151"/>
    <mergeCell ref="B1152:C1152"/>
    <mergeCell ref="B1138:C1138"/>
    <mergeCell ref="B1139:C1139"/>
    <mergeCell ref="B1140:C1140"/>
    <mergeCell ref="B1141:C1141"/>
    <mergeCell ref="B1142:C1142"/>
    <mergeCell ref="B1146:C1146"/>
    <mergeCell ref="B1177:C1177"/>
    <mergeCell ref="B1178:C1178"/>
    <mergeCell ref="B1179:C1179"/>
    <mergeCell ref="B1180:C1180"/>
    <mergeCell ref="B1181:C1181"/>
    <mergeCell ref="B1185:C1185"/>
    <mergeCell ref="B1168:C1168"/>
    <mergeCell ref="B1172:C1172"/>
    <mergeCell ref="B1173:C1173"/>
    <mergeCell ref="B1174:C1174"/>
    <mergeCell ref="B1175:C1175"/>
    <mergeCell ref="B1176:C1176"/>
    <mergeCell ref="B1162:C1162"/>
    <mergeCell ref="B1163:C1163"/>
    <mergeCell ref="B1164:C1164"/>
    <mergeCell ref="B1165:C1165"/>
    <mergeCell ref="B1166:C1166"/>
    <mergeCell ref="B1167:C1167"/>
    <mergeCell ref="B1201:C1201"/>
    <mergeCell ref="B1202:C1202"/>
    <mergeCell ref="B1203:C1203"/>
    <mergeCell ref="B1204:C1204"/>
    <mergeCell ref="B1205:C1205"/>
    <mergeCell ref="B1206:C1206"/>
    <mergeCell ref="B1192:C1192"/>
    <mergeCell ref="B1193:C1193"/>
    <mergeCell ref="B1194:C1194"/>
    <mergeCell ref="B1198:C1198"/>
    <mergeCell ref="B1199:C1199"/>
    <mergeCell ref="B1200:C1200"/>
    <mergeCell ref="B1186:C1186"/>
    <mergeCell ref="B1187:C1187"/>
    <mergeCell ref="B1188:C1188"/>
    <mergeCell ref="B1189:C1189"/>
    <mergeCell ref="B1190:C1190"/>
    <mergeCell ref="B1191:C1191"/>
    <mergeCell ref="B1225:C1225"/>
    <mergeCell ref="B1226:C1226"/>
    <mergeCell ref="B1227:C1227"/>
    <mergeCell ref="B1228:C1228"/>
    <mergeCell ref="B1229:C1229"/>
    <mergeCell ref="B1230:C1230"/>
    <mergeCell ref="B1216:C1216"/>
    <mergeCell ref="B1217:C1217"/>
    <mergeCell ref="B1218:C1218"/>
    <mergeCell ref="B1219:C1219"/>
    <mergeCell ref="B1220:C1220"/>
    <mergeCell ref="B1224:C1224"/>
    <mergeCell ref="B1207:C1207"/>
    <mergeCell ref="B1211:C1211"/>
    <mergeCell ref="B1212:C1212"/>
    <mergeCell ref="B1213:C1213"/>
    <mergeCell ref="B1214:C1214"/>
    <mergeCell ref="B1215:C1215"/>
    <mergeCell ref="B1246:C1246"/>
    <mergeCell ref="B1250:C1250"/>
    <mergeCell ref="B1251:C1251"/>
    <mergeCell ref="B1252:C1252"/>
    <mergeCell ref="B1253:C1253"/>
    <mergeCell ref="B1254:C1254"/>
    <mergeCell ref="B1240:C1240"/>
    <mergeCell ref="B1241:C1241"/>
    <mergeCell ref="B1242:C1242"/>
    <mergeCell ref="B1243:C1243"/>
    <mergeCell ref="B1244:C1244"/>
    <mergeCell ref="B1245:C1245"/>
    <mergeCell ref="B1231:C1231"/>
    <mergeCell ref="B1232:C1232"/>
    <mergeCell ref="B1233:C1233"/>
    <mergeCell ref="B1237:C1237"/>
    <mergeCell ref="B1238:C1238"/>
    <mergeCell ref="B1239:C1239"/>
    <mergeCell ref="B1270:C1270"/>
    <mergeCell ref="B1271:C1271"/>
    <mergeCell ref="B1272:C1272"/>
    <mergeCell ref="B1276:C1276"/>
    <mergeCell ref="B1277:C1277"/>
    <mergeCell ref="B1278:C1278"/>
    <mergeCell ref="B1264:C1264"/>
    <mergeCell ref="B1265:C1265"/>
    <mergeCell ref="B1266:C1266"/>
    <mergeCell ref="B1267:C1267"/>
    <mergeCell ref="B1268:C1268"/>
    <mergeCell ref="B1269:C1269"/>
    <mergeCell ref="B1255:C1255"/>
    <mergeCell ref="B1256:C1256"/>
    <mergeCell ref="B1257:C1257"/>
    <mergeCell ref="B1258:C1258"/>
    <mergeCell ref="B1259:C1259"/>
    <mergeCell ref="B1263:C1263"/>
    <mergeCell ref="B1303:C1303"/>
    <mergeCell ref="B1304:C1304"/>
    <mergeCell ref="B4555:C4555"/>
    <mergeCell ref="B4556:C4556"/>
    <mergeCell ref="B1294:C1294"/>
    <mergeCell ref="B1295:C1295"/>
    <mergeCell ref="B1296:C1296"/>
    <mergeCell ref="B1297:C1297"/>
    <mergeCell ref="B1298:C1298"/>
    <mergeCell ref="B1302:C1302"/>
    <mergeCell ref="B1285:C1285"/>
    <mergeCell ref="B1289:C1289"/>
    <mergeCell ref="B1290:C1290"/>
    <mergeCell ref="B1291:C1291"/>
    <mergeCell ref="B1292:C1292"/>
    <mergeCell ref="B1293:C1293"/>
    <mergeCell ref="B1279:C1279"/>
    <mergeCell ref="B1280:C1280"/>
    <mergeCell ref="B1281:C1281"/>
    <mergeCell ref="B1282:C1282"/>
    <mergeCell ref="B1283:C1283"/>
    <mergeCell ref="B1284:C1284"/>
  </mergeCells>
  <phoneticPr fontId="2"/>
  <conditionalFormatting sqref="A6:B11">
    <cfRule type="expression" dxfId="505" priority="3">
      <formula>AND($B$12&lt;&gt;"",$A6&lt;&gt;"",ISNUMBER(SEARCH(LEFT($A6,1),SUBSTITUTE($G$4,"，",","))))</formula>
    </cfRule>
    <cfRule type="expression" dxfId="504" priority="4">
      <formula>AND($B$12&lt;&gt;"",$A6&lt;&gt;"",ISNUMBER(SEARCH(LEFT($A6,1),SUBSTITUTE(UPPER($B$12),"，",","))),NOT(ISNUMBER(SEARCH(LEFT($A6,1),SUBSTITUTE($G$4,"，",",")))))</formula>
    </cfRule>
  </conditionalFormatting>
  <conditionalFormatting sqref="A19:B24">
    <cfRule type="expression" dxfId="503" priority="6">
      <formula>AND($B$25&lt;&gt;"",$A19&lt;&gt;"",ISNUMBER(SEARCH(LEFT($A19,1),SUBSTITUTE(UPPER($B$25),"，",","))),NOT(ISNUMBER(SEARCH(LEFT($A19,1),SUBSTITUTE($G$17,"，",",")))))</formula>
    </cfRule>
    <cfRule type="expression" dxfId="502" priority="5">
      <formula>AND($B$25&lt;&gt;"",$A19&lt;&gt;"",ISNUMBER(SEARCH(LEFT($A19,1),SUBSTITUTE($G$17,"，",","))))</formula>
    </cfRule>
  </conditionalFormatting>
  <conditionalFormatting sqref="A32:B37">
    <cfRule type="expression" dxfId="501" priority="7">
      <formula>AND($B$38&lt;&gt;"",$A32&lt;&gt;"",ISNUMBER(SEARCH(LEFT($A32,1),SUBSTITUTE($G$30,"，",","))))</formula>
    </cfRule>
    <cfRule type="expression" dxfId="500" priority="8">
      <formula>AND($B$38&lt;&gt;"",$A32&lt;&gt;"",ISNUMBER(SEARCH(LEFT($A32,1),SUBSTITUTE(UPPER($B$38),"，",","))),NOT(ISNUMBER(SEARCH(LEFT($A32,1),SUBSTITUTE($G$30,"，",",")))))</formula>
    </cfRule>
  </conditionalFormatting>
  <conditionalFormatting sqref="A45:B50">
    <cfRule type="expression" dxfId="499" priority="9">
      <formula>AND($B$51&lt;&gt;"",$A45&lt;&gt;"",ISNUMBER(SEARCH(LEFT($A45,1),SUBSTITUTE($G$43,"，",","))))</formula>
    </cfRule>
    <cfRule type="expression" dxfId="498" priority="10">
      <formula>AND($B$51&lt;&gt;"",$A45&lt;&gt;"",ISNUMBER(SEARCH(LEFT($A45,1),SUBSTITUTE(UPPER($B$51),"，",","))),NOT(ISNUMBER(SEARCH(LEFT($A45,1),SUBSTITUTE($G$43,"，",",")))))</formula>
    </cfRule>
  </conditionalFormatting>
  <conditionalFormatting sqref="A58:B63">
    <cfRule type="expression" dxfId="497" priority="11">
      <formula>AND($B$64&lt;&gt;"",$A58&lt;&gt;"",ISNUMBER(SEARCH(LEFT($A58,1),SUBSTITUTE($G$56,"，",","))))</formula>
    </cfRule>
    <cfRule type="expression" dxfId="496" priority="12">
      <formula>AND($B$64&lt;&gt;"",$A58&lt;&gt;"",ISNUMBER(SEARCH(LEFT($A58,1),SUBSTITUTE(UPPER($B$64),"，",","))),NOT(ISNUMBER(SEARCH(LEFT($A58,1),SUBSTITUTE($G$56,"，",",")))))</formula>
    </cfRule>
  </conditionalFormatting>
  <conditionalFormatting sqref="A71:B76">
    <cfRule type="expression" dxfId="495" priority="13">
      <formula>AND($B$77&lt;&gt;"",$A71&lt;&gt;"",ISNUMBER(SEARCH(LEFT($A71,1),SUBSTITUTE($G$69,"，",","))))</formula>
    </cfRule>
    <cfRule type="expression" dxfId="494" priority="14">
      <formula>AND($B$77&lt;&gt;"",$A71&lt;&gt;"",ISNUMBER(SEARCH(LEFT($A71,1),SUBSTITUTE(UPPER($B$77),"，",","))),NOT(ISNUMBER(SEARCH(LEFT($A71,1),SUBSTITUTE($G$69,"，",",")))))</formula>
    </cfRule>
  </conditionalFormatting>
  <conditionalFormatting sqref="A84:B89">
    <cfRule type="expression" dxfId="493" priority="15">
      <formula>AND($B$90&lt;&gt;"",$A84&lt;&gt;"",ISNUMBER(SEARCH(LEFT($A84,1),SUBSTITUTE($G$82,"，",","))))</formula>
    </cfRule>
    <cfRule type="expression" dxfId="492" priority="16">
      <formula>AND($B$90&lt;&gt;"",$A84&lt;&gt;"",ISNUMBER(SEARCH(LEFT($A84,1),SUBSTITUTE(UPPER($B$90),"，",","))),NOT(ISNUMBER(SEARCH(LEFT($A84,1),SUBSTITUTE($G$82,"，",",")))))</formula>
    </cfRule>
  </conditionalFormatting>
  <conditionalFormatting sqref="A97:B102">
    <cfRule type="expression" dxfId="491" priority="17">
      <formula>AND($B$103&lt;&gt;"",$A97&lt;&gt;"",ISNUMBER(SEARCH(LEFT($A97,1),SUBSTITUTE($G$95,"，",","))))</formula>
    </cfRule>
    <cfRule type="expression" dxfId="490" priority="18">
      <formula>AND($B$103&lt;&gt;"",$A97&lt;&gt;"",ISNUMBER(SEARCH(LEFT($A97,1),SUBSTITUTE(UPPER($B$103),"，",","))),NOT(ISNUMBER(SEARCH(LEFT($A97,1),SUBSTITUTE($G$95,"，",",")))))</formula>
    </cfRule>
  </conditionalFormatting>
  <conditionalFormatting sqref="A110:B115">
    <cfRule type="expression" dxfId="489" priority="19">
      <formula>AND($B$116&lt;&gt;"",$A110&lt;&gt;"",ISNUMBER(SEARCH(LEFT($A110,1),SUBSTITUTE($G$108,"，",","))))</formula>
    </cfRule>
    <cfRule type="expression" dxfId="488" priority="20">
      <formula>AND($B$116&lt;&gt;"",$A110&lt;&gt;"",ISNUMBER(SEARCH(LEFT($A110,1),SUBSTITUTE(UPPER($B$116),"，",","))),NOT(ISNUMBER(SEARCH(LEFT($A110,1),SUBSTITUTE($G$108,"，",",")))))</formula>
    </cfRule>
  </conditionalFormatting>
  <conditionalFormatting sqref="A123:B128">
    <cfRule type="expression" dxfId="487" priority="21">
      <formula>AND($B$129&lt;&gt;"",$A123&lt;&gt;"",ISNUMBER(SEARCH(LEFT($A123,1),SUBSTITUTE($G$121,"，",","))))</formula>
    </cfRule>
    <cfRule type="expression" dxfId="486" priority="22">
      <formula>AND($B$129&lt;&gt;"",$A123&lt;&gt;"",ISNUMBER(SEARCH(LEFT($A123,1),SUBSTITUTE(UPPER($B$129),"，",","))),NOT(ISNUMBER(SEARCH(LEFT($A123,1),SUBSTITUTE($G$121,"，",",")))))</formula>
    </cfRule>
  </conditionalFormatting>
  <conditionalFormatting sqref="A136:B141">
    <cfRule type="expression" dxfId="485" priority="23">
      <formula>AND($B$142&lt;&gt;"",$A136&lt;&gt;"",ISNUMBER(SEARCH(LEFT($A136,1),SUBSTITUTE($G$134,"，",","))))</formula>
    </cfRule>
    <cfRule type="expression" dxfId="484" priority="24">
      <formula>AND($B$142&lt;&gt;"",$A136&lt;&gt;"",ISNUMBER(SEARCH(LEFT($A136,1),SUBSTITUTE(UPPER($B$142),"，",","))),NOT(ISNUMBER(SEARCH(LEFT($A136,1),SUBSTITUTE($G$134,"，",",")))))</formula>
    </cfRule>
  </conditionalFormatting>
  <conditionalFormatting sqref="A149:B154">
    <cfRule type="expression" dxfId="483" priority="26">
      <formula>AND($B$155&lt;&gt;"",$A149&lt;&gt;"",ISNUMBER(SEARCH(LEFT($A149,1),SUBSTITUTE(UPPER($B$155),"，",","))),NOT(ISNUMBER(SEARCH(LEFT($A149,1),SUBSTITUTE($G$147,"，",",")))))</formula>
    </cfRule>
    <cfRule type="expression" dxfId="482" priority="25">
      <formula>AND($B$155&lt;&gt;"",$A149&lt;&gt;"",ISNUMBER(SEARCH(LEFT($A149,1),SUBSTITUTE($G$147,"，",","))))</formula>
    </cfRule>
  </conditionalFormatting>
  <conditionalFormatting sqref="A162:B167">
    <cfRule type="expression" dxfId="481" priority="27">
      <formula>AND($B$168&lt;&gt;"",$A162&lt;&gt;"",ISNUMBER(SEARCH(LEFT($A162,1),SUBSTITUTE($G$160,"，",","))))</formula>
    </cfRule>
    <cfRule type="expression" dxfId="480" priority="28">
      <formula>AND($B$168&lt;&gt;"",$A162&lt;&gt;"",ISNUMBER(SEARCH(LEFT($A162,1),SUBSTITUTE(UPPER($B$168),"，",","))),NOT(ISNUMBER(SEARCH(LEFT($A162,1),SUBSTITUTE($G$160,"，",",")))))</formula>
    </cfRule>
  </conditionalFormatting>
  <conditionalFormatting sqref="A175:B180">
    <cfRule type="expression" dxfId="479" priority="29">
      <formula>AND($B$181&lt;&gt;"",$A175&lt;&gt;"",ISNUMBER(SEARCH(LEFT($A175,1),SUBSTITUTE($G$173,"，",","))))</formula>
    </cfRule>
    <cfRule type="expression" dxfId="478" priority="30">
      <formula>AND($B$181&lt;&gt;"",$A175&lt;&gt;"",ISNUMBER(SEARCH(LEFT($A175,1),SUBSTITUTE(UPPER($B$181),"，",","))),NOT(ISNUMBER(SEARCH(LEFT($A175,1),SUBSTITUTE($G$173,"，",",")))))</formula>
    </cfRule>
  </conditionalFormatting>
  <conditionalFormatting sqref="A188:B193">
    <cfRule type="expression" dxfId="477" priority="31">
      <formula>AND($B$194&lt;&gt;"",$A188&lt;&gt;"",ISNUMBER(SEARCH(LEFT($A188,1),SUBSTITUTE($G$186,"，",","))))</formula>
    </cfRule>
    <cfRule type="expression" dxfId="476" priority="32">
      <formula>AND($B$194&lt;&gt;"",$A188&lt;&gt;"",ISNUMBER(SEARCH(LEFT($A188,1),SUBSTITUTE(UPPER($B$194),"，",","))),NOT(ISNUMBER(SEARCH(LEFT($A188,1),SUBSTITUTE($G$186,"，",",")))))</formula>
    </cfRule>
  </conditionalFormatting>
  <conditionalFormatting sqref="A201:B206">
    <cfRule type="expression" dxfId="475" priority="33">
      <formula>AND($B$207&lt;&gt;"",$A201&lt;&gt;"",ISNUMBER(SEARCH(LEFT($A201,1),SUBSTITUTE($G$199,"，",","))))</formula>
    </cfRule>
    <cfRule type="expression" dxfId="474" priority="34">
      <formula>AND($B$207&lt;&gt;"",$A201&lt;&gt;"",ISNUMBER(SEARCH(LEFT($A201,1),SUBSTITUTE(UPPER($B$207),"，",","))),NOT(ISNUMBER(SEARCH(LEFT($A201,1),SUBSTITUTE($G$199,"，",",")))))</formula>
    </cfRule>
  </conditionalFormatting>
  <conditionalFormatting sqref="A214:B219">
    <cfRule type="expression" dxfId="473" priority="35">
      <formula>AND($B$220&lt;&gt;"",$A214&lt;&gt;"",ISNUMBER(SEARCH(LEFT($A214,1),SUBSTITUTE($G$212,"，",","))))</formula>
    </cfRule>
    <cfRule type="expression" dxfId="472" priority="36">
      <formula>AND($B$220&lt;&gt;"",$A214&lt;&gt;"",ISNUMBER(SEARCH(LEFT($A214,1),SUBSTITUTE(UPPER($B$220),"，",","))),NOT(ISNUMBER(SEARCH(LEFT($A214,1),SUBSTITUTE($G$212,"，",",")))))</formula>
    </cfRule>
  </conditionalFormatting>
  <conditionalFormatting sqref="A227:B232">
    <cfRule type="expression" dxfId="471" priority="37">
      <formula>AND($B$233&lt;&gt;"",$A227&lt;&gt;"",ISNUMBER(SEARCH(LEFT($A227,1),SUBSTITUTE($G$225,"，",","))))</formula>
    </cfRule>
    <cfRule type="expression" dxfId="470" priority="38">
      <formula>AND($B$233&lt;&gt;"",$A227&lt;&gt;"",ISNUMBER(SEARCH(LEFT($A227,1),SUBSTITUTE(UPPER($B$233),"，",","))),NOT(ISNUMBER(SEARCH(LEFT($A227,1),SUBSTITUTE($G$225,"，",",")))))</formula>
    </cfRule>
  </conditionalFormatting>
  <conditionalFormatting sqref="A240:B245">
    <cfRule type="expression" dxfId="469" priority="39">
      <formula>AND($B$246&lt;&gt;"",$A240&lt;&gt;"",ISNUMBER(SEARCH(LEFT($A240,1),SUBSTITUTE($G$238,"，",","))))</formula>
    </cfRule>
    <cfRule type="expression" dxfId="468" priority="40">
      <formula>AND($B$246&lt;&gt;"",$A240&lt;&gt;"",ISNUMBER(SEARCH(LEFT($A240,1),SUBSTITUTE(UPPER($B$246),"，",","))),NOT(ISNUMBER(SEARCH(LEFT($A240,1),SUBSTITUTE($G$238,"，",",")))))</formula>
    </cfRule>
  </conditionalFormatting>
  <conditionalFormatting sqref="A253:B258">
    <cfRule type="expression" dxfId="467" priority="41">
      <formula>AND($B$259&lt;&gt;"",$A253&lt;&gt;"",ISNUMBER(SEARCH(LEFT($A253,1),SUBSTITUTE($G$251,"，",","))))</formula>
    </cfRule>
    <cfRule type="expression" dxfId="466" priority="42">
      <formula>AND($B$259&lt;&gt;"",$A253&lt;&gt;"",ISNUMBER(SEARCH(LEFT($A253,1),SUBSTITUTE(UPPER($B$259),"，",","))),NOT(ISNUMBER(SEARCH(LEFT($A253,1),SUBSTITUTE($G$251,"，",",")))))</formula>
    </cfRule>
  </conditionalFormatting>
  <conditionalFormatting sqref="A266:B271">
    <cfRule type="expression" dxfId="465" priority="43">
      <formula>AND($B$272&lt;&gt;"",$A266&lt;&gt;"",ISNUMBER(SEARCH(LEFT($A266,1),SUBSTITUTE($G$264,"，",","))))</formula>
    </cfRule>
    <cfRule type="expression" dxfId="464" priority="44">
      <formula>AND($B$272&lt;&gt;"",$A266&lt;&gt;"",ISNUMBER(SEARCH(LEFT($A266,1),SUBSTITUTE(UPPER($B$272),"，",","))),NOT(ISNUMBER(SEARCH(LEFT($A266,1),SUBSTITUTE($G$264,"，",",")))))</formula>
    </cfRule>
  </conditionalFormatting>
  <conditionalFormatting sqref="A279:B284">
    <cfRule type="expression" dxfId="463" priority="45">
      <formula>AND($B$285&lt;&gt;"",$A279&lt;&gt;"",ISNUMBER(SEARCH(LEFT($A279,1),SUBSTITUTE($G$277,"，",","))))</formula>
    </cfRule>
    <cfRule type="expression" dxfId="462" priority="46">
      <formula>AND($B$285&lt;&gt;"",$A279&lt;&gt;"",ISNUMBER(SEARCH(LEFT($A279,1),SUBSTITUTE(UPPER($B$285),"，",","))),NOT(ISNUMBER(SEARCH(LEFT($A279,1),SUBSTITUTE($G$277,"，",",")))))</formula>
    </cfRule>
  </conditionalFormatting>
  <conditionalFormatting sqref="A292:B297">
    <cfRule type="expression" dxfId="461" priority="47">
      <formula>AND($B$298&lt;&gt;"",$A292&lt;&gt;"",ISNUMBER(SEARCH(LEFT($A292,1),SUBSTITUTE($G$290,"，",","))))</formula>
    </cfRule>
    <cfRule type="expression" dxfId="460" priority="48">
      <formula>AND($B$298&lt;&gt;"",$A292&lt;&gt;"",ISNUMBER(SEARCH(LEFT($A292,1),SUBSTITUTE(UPPER($B$298),"，",","))),NOT(ISNUMBER(SEARCH(LEFT($A292,1),SUBSTITUTE($G$290,"，",",")))))</formula>
    </cfRule>
  </conditionalFormatting>
  <conditionalFormatting sqref="A305:B310">
    <cfRule type="expression" dxfId="459" priority="49">
      <formula>AND($B$311&lt;&gt;"",$A305&lt;&gt;"",ISNUMBER(SEARCH(LEFT($A305,1),SUBSTITUTE($G$303,"，",","))))</formula>
    </cfRule>
    <cfRule type="expression" dxfId="458" priority="50">
      <formula>AND($B$311&lt;&gt;"",$A305&lt;&gt;"",ISNUMBER(SEARCH(LEFT($A305,1),SUBSTITUTE(UPPER($B$311),"，",","))),NOT(ISNUMBER(SEARCH(LEFT($A305,1),SUBSTITUTE($G$303,"，",",")))))</formula>
    </cfRule>
  </conditionalFormatting>
  <conditionalFormatting sqref="A318:B323">
    <cfRule type="expression" dxfId="457" priority="51">
      <formula>AND($B$324&lt;&gt;"",$A318&lt;&gt;"",ISNUMBER(SEARCH(LEFT($A318,1),SUBSTITUTE($G$316,"，",","))))</formula>
    </cfRule>
    <cfRule type="expression" dxfId="456" priority="52">
      <formula>AND($B$324&lt;&gt;"",$A318&lt;&gt;"",ISNUMBER(SEARCH(LEFT($A318,1),SUBSTITUTE(UPPER($B$324),"，",","))),NOT(ISNUMBER(SEARCH(LEFT($A318,1),SUBSTITUTE($G$316,"，",",")))))</formula>
    </cfRule>
  </conditionalFormatting>
  <conditionalFormatting sqref="A331:B336">
    <cfRule type="expression" dxfId="455" priority="53">
      <formula>AND($B$337&lt;&gt;"",$A331&lt;&gt;"",ISNUMBER(SEARCH(LEFT($A331,1),SUBSTITUTE($G$329,"，",","))))</formula>
    </cfRule>
    <cfRule type="expression" dxfId="454" priority="54">
      <formula>AND($B$337&lt;&gt;"",$A331&lt;&gt;"",ISNUMBER(SEARCH(LEFT($A331,1),SUBSTITUTE(UPPER($B$337),"，",","))),NOT(ISNUMBER(SEARCH(LEFT($A331,1),SUBSTITUTE($G$329,"，",",")))))</formula>
    </cfRule>
  </conditionalFormatting>
  <conditionalFormatting sqref="A344:B349">
    <cfRule type="expression" dxfId="453" priority="55">
      <formula>AND($B$350&lt;&gt;"",$A344&lt;&gt;"",ISNUMBER(SEARCH(LEFT($A344,1),SUBSTITUTE($G$342,"，",","))))</formula>
    </cfRule>
    <cfRule type="expression" dxfId="452" priority="56">
      <formula>AND($B$350&lt;&gt;"",$A344&lt;&gt;"",ISNUMBER(SEARCH(LEFT($A344,1),SUBSTITUTE(UPPER($B$350),"，",","))),NOT(ISNUMBER(SEARCH(LEFT($A344,1),SUBSTITUTE($G$342,"，",",")))))</formula>
    </cfRule>
  </conditionalFormatting>
  <conditionalFormatting sqref="A357:B362">
    <cfRule type="expression" dxfId="451" priority="57">
      <formula>AND($B$363&lt;&gt;"",$A357&lt;&gt;"",ISNUMBER(SEARCH(LEFT($A357,1),SUBSTITUTE($G$355,"，",","))))</formula>
    </cfRule>
    <cfRule type="expression" dxfId="450" priority="58">
      <formula>AND($B$363&lt;&gt;"",$A357&lt;&gt;"",ISNUMBER(SEARCH(LEFT($A357,1),SUBSTITUTE(UPPER($B$363),"，",","))),NOT(ISNUMBER(SEARCH(LEFT($A357,1),SUBSTITUTE($G$355,"，",",")))))</formula>
    </cfRule>
  </conditionalFormatting>
  <conditionalFormatting sqref="A370:B375">
    <cfRule type="expression" dxfId="449" priority="59">
      <formula>AND($B$376&lt;&gt;"",$A370&lt;&gt;"",ISNUMBER(SEARCH(LEFT($A370,1),SUBSTITUTE($G$368,"，",","))))</formula>
    </cfRule>
    <cfRule type="expression" dxfId="448" priority="60">
      <formula>AND($B$376&lt;&gt;"",$A370&lt;&gt;"",ISNUMBER(SEARCH(LEFT($A370,1),SUBSTITUTE(UPPER($B$376),"，",","))),NOT(ISNUMBER(SEARCH(LEFT($A370,1),SUBSTITUTE($G$368,"，",",")))))</formula>
    </cfRule>
  </conditionalFormatting>
  <conditionalFormatting sqref="A383:B388">
    <cfRule type="expression" dxfId="447" priority="61">
      <formula>AND($B$389&lt;&gt;"",$A383&lt;&gt;"",ISNUMBER(SEARCH(LEFT($A383,1),SUBSTITUTE($G$381,"，",","))))</formula>
    </cfRule>
    <cfRule type="expression" dxfId="446" priority="62">
      <formula>AND($B$389&lt;&gt;"",$A383&lt;&gt;"",ISNUMBER(SEARCH(LEFT($A383,1),SUBSTITUTE(UPPER($B$389),"，",","))),NOT(ISNUMBER(SEARCH(LEFT($A383,1),SUBSTITUTE($G$381,"，",",")))))</formula>
    </cfRule>
  </conditionalFormatting>
  <conditionalFormatting sqref="A396:B401">
    <cfRule type="expression" dxfId="445" priority="63">
      <formula>AND($B$402&lt;&gt;"",$A396&lt;&gt;"",ISNUMBER(SEARCH(LEFT($A396,1),SUBSTITUTE($G$394,"，",","))))</formula>
    </cfRule>
    <cfRule type="expression" dxfId="444" priority="64">
      <formula>AND($B$402&lt;&gt;"",$A396&lt;&gt;"",ISNUMBER(SEARCH(LEFT($A396,1),SUBSTITUTE(UPPER($B$402),"，",","))),NOT(ISNUMBER(SEARCH(LEFT($A396,1),SUBSTITUTE($G$394,"，",",")))))</formula>
    </cfRule>
  </conditionalFormatting>
  <conditionalFormatting sqref="A409:B414">
    <cfRule type="expression" dxfId="443" priority="65">
      <formula>AND($B$415&lt;&gt;"",$A409&lt;&gt;"",ISNUMBER(SEARCH(LEFT($A409,1),SUBSTITUTE($G$407,"，",","))))</formula>
    </cfRule>
    <cfRule type="expression" dxfId="442" priority="66">
      <formula>AND($B$415&lt;&gt;"",$A409&lt;&gt;"",ISNUMBER(SEARCH(LEFT($A409,1),SUBSTITUTE(UPPER($B$415),"，",","))),NOT(ISNUMBER(SEARCH(LEFT($A409,1),SUBSTITUTE($G$407,"，",",")))))</formula>
    </cfRule>
  </conditionalFormatting>
  <conditionalFormatting sqref="A422:B427">
    <cfRule type="expression" dxfId="441" priority="67">
      <formula>AND($B$428&lt;&gt;"",$A422&lt;&gt;"",ISNUMBER(SEARCH(LEFT($A422,1),SUBSTITUTE($G$420,"，",","))))</formula>
    </cfRule>
    <cfRule type="expression" dxfId="440" priority="68">
      <formula>AND($B$428&lt;&gt;"",$A422&lt;&gt;"",ISNUMBER(SEARCH(LEFT($A422,1),SUBSTITUTE(UPPER($B$428),"，",","))),NOT(ISNUMBER(SEARCH(LEFT($A422,1),SUBSTITUTE($G$420,"，",",")))))</formula>
    </cfRule>
  </conditionalFormatting>
  <conditionalFormatting sqref="A435:B440">
    <cfRule type="expression" dxfId="439" priority="69">
      <formula>AND($B$441&lt;&gt;"",$A435&lt;&gt;"",ISNUMBER(SEARCH(LEFT($A435,1),SUBSTITUTE($G$433,"，",","))))</formula>
    </cfRule>
    <cfRule type="expression" dxfId="438" priority="70">
      <formula>AND($B$441&lt;&gt;"",$A435&lt;&gt;"",ISNUMBER(SEARCH(LEFT($A435,1),SUBSTITUTE(UPPER($B$441),"，",","))),NOT(ISNUMBER(SEARCH(LEFT($A435,1),SUBSTITUTE($G$433,"，",",")))))</formula>
    </cfRule>
  </conditionalFormatting>
  <conditionalFormatting sqref="A448:B453">
    <cfRule type="expression" dxfId="437" priority="71">
      <formula>AND($B$454&lt;&gt;"",$A448&lt;&gt;"",ISNUMBER(SEARCH(LEFT($A448,1),SUBSTITUTE($G$446,"，",","))))</formula>
    </cfRule>
    <cfRule type="expression" dxfId="436" priority="72">
      <formula>AND($B$454&lt;&gt;"",$A448&lt;&gt;"",ISNUMBER(SEARCH(LEFT($A448,1),SUBSTITUTE(UPPER($B$454),"，",","))),NOT(ISNUMBER(SEARCH(LEFT($A448,1),SUBSTITUTE($G$446,"，",",")))))</formula>
    </cfRule>
  </conditionalFormatting>
  <conditionalFormatting sqref="A461:B466">
    <cfRule type="expression" dxfId="435" priority="73">
      <formula>AND($B$467&lt;&gt;"",$A461&lt;&gt;"",ISNUMBER(SEARCH(LEFT($A461,1),SUBSTITUTE($G$459,"，",","))))</formula>
    </cfRule>
    <cfRule type="expression" dxfId="434" priority="74">
      <formula>AND($B$467&lt;&gt;"",$A461&lt;&gt;"",ISNUMBER(SEARCH(LEFT($A461,1),SUBSTITUTE(UPPER($B$467),"，",","))),NOT(ISNUMBER(SEARCH(LEFT($A461,1),SUBSTITUTE($G$459,"，",",")))))</formula>
    </cfRule>
  </conditionalFormatting>
  <conditionalFormatting sqref="A474:B479">
    <cfRule type="expression" dxfId="433" priority="75">
      <formula>AND($B$480&lt;&gt;"",$A474&lt;&gt;"",ISNUMBER(SEARCH(LEFT($A474,1),SUBSTITUTE($G$472,"，",","))))</formula>
    </cfRule>
    <cfRule type="expression" dxfId="432" priority="76">
      <formula>AND($B$480&lt;&gt;"",$A474&lt;&gt;"",ISNUMBER(SEARCH(LEFT($A474,1),SUBSTITUTE(UPPER($B$480),"，",","))),NOT(ISNUMBER(SEARCH(LEFT($A474,1),SUBSTITUTE($G$472,"，",",")))))</formula>
    </cfRule>
  </conditionalFormatting>
  <conditionalFormatting sqref="A487:B492">
    <cfRule type="expression" dxfId="431" priority="77">
      <formula>AND($B$493&lt;&gt;"",$A487&lt;&gt;"",ISNUMBER(SEARCH(LEFT($A487,1),SUBSTITUTE($G$485,"，",","))))</formula>
    </cfRule>
    <cfRule type="expression" dxfId="430" priority="78">
      <formula>AND($B$493&lt;&gt;"",$A487&lt;&gt;"",ISNUMBER(SEARCH(LEFT($A487,1),SUBSTITUTE(UPPER($B$493),"，",","))),NOT(ISNUMBER(SEARCH(LEFT($A487,1),SUBSTITUTE($G$485,"，",",")))))</formula>
    </cfRule>
  </conditionalFormatting>
  <conditionalFormatting sqref="A500:B505">
    <cfRule type="expression" dxfId="429" priority="79">
      <formula>AND($B$506&lt;&gt;"",$A500&lt;&gt;"",ISNUMBER(SEARCH(LEFT($A500,1),SUBSTITUTE($G$498,"，",","))))</formula>
    </cfRule>
    <cfRule type="expression" dxfId="428" priority="80">
      <formula>AND($B$506&lt;&gt;"",$A500&lt;&gt;"",ISNUMBER(SEARCH(LEFT($A500,1),SUBSTITUTE(UPPER($B$506),"，",","))),NOT(ISNUMBER(SEARCH(LEFT($A500,1),SUBSTITUTE($G$498,"，",",")))))</formula>
    </cfRule>
  </conditionalFormatting>
  <conditionalFormatting sqref="A513:B518">
    <cfRule type="expression" dxfId="427" priority="81">
      <formula>AND($B$519&lt;&gt;"",$A513&lt;&gt;"",ISNUMBER(SEARCH(LEFT($A513,1),SUBSTITUTE($G$511,"，",","))))</formula>
    </cfRule>
    <cfRule type="expression" dxfId="426" priority="82">
      <formula>AND($B$519&lt;&gt;"",$A513&lt;&gt;"",ISNUMBER(SEARCH(LEFT($A513,1),SUBSTITUTE(UPPER($B$519),"，",","))),NOT(ISNUMBER(SEARCH(LEFT($A513,1),SUBSTITUTE($G$511,"，",",")))))</formula>
    </cfRule>
  </conditionalFormatting>
  <conditionalFormatting sqref="A526:B531">
    <cfRule type="expression" dxfId="425" priority="83">
      <formula>AND($B$532&lt;&gt;"",$A526&lt;&gt;"",ISNUMBER(SEARCH(LEFT($A526,1),SUBSTITUTE($G$524,"，",","))))</formula>
    </cfRule>
    <cfRule type="expression" dxfId="424" priority="84">
      <formula>AND($B$532&lt;&gt;"",$A526&lt;&gt;"",ISNUMBER(SEARCH(LEFT($A526,1),SUBSTITUTE(UPPER($B$532),"，",","))),NOT(ISNUMBER(SEARCH(LEFT($A526,1),SUBSTITUTE($G$524,"，",",")))))</formula>
    </cfRule>
  </conditionalFormatting>
  <conditionalFormatting sqref="A539:B544">
    <cfRule type="expression" dxfId="423" priority="85">
      <formula>AND($B$545&lt;&gt;"",$A539&lt;&gt;"",ISNUMBER(SEARCH(LEFT($A539,1),SUBSTITUTE($G$537,"，",","))))</formula>
    </cfRule>
    <cfRule type="expression" dxfId="422" priority="86">
      <formula>AND($B$545&lt;&gt;"",$A539&lt;&gt;"",ISNUMBER(SEARCH(LEFT($A539,1),SUBSTITUTE(UPPER($B$545),"，",","))),NOT(ISNUMBER(SEARCH(LEFT($A539,1),SUBSTITUTE($G$537,"，",",")))))</formula>
    </cfRule>
  </conditionalFormatting>
  <conditionalFormatting sqref="A552:B557">
    <cfRule type="expression" dxfId="421" priority="87">
      <formula>AND($B$558&lt;&gt;"",$A552&lt;&gt;"",ISNUMBER(SEARCH(LEFT($A552,1),SUBSTITUTE($G$550,"，",","))))</formula>
    </cfRule>
    <cfRule type="expression" dxfId="420" priority="88">
      <formula>AND($B$558&lt;&gt;"",$A552&lt;&gt;"",ISNUMBER(SEARCH(LEFT($A552,1),SUBSTITUTE(UPPER($B$558),"，",","))),NOT(ISNUMBER(SEARCH(LEFT($A552,1),SUBSTITUTE($G$550,"，",",")))))</formula>
    </cfRule>
  </conditionalFormatting>
  <conditionalFormatting sqref="A565:B570">
    <cfRule type="expression" dxfId="419" priority="89">
      <formula>AND($B$571&lt;&gt;"",$A565&lt;&gt;"",ISNUMBER(SEARCH(LEFT($A565,1),SUBSTITUTE($G$563,"，",","))))</formula>
    </cfRule>
    <cfRule type="expression" dxfId="418" priority="90">
      <formula>AND($B$571&lt;&gt;"",$A565&lt;&gt;"",ISNUMBER(SEARCH(LEFT($A565,1),SUBSTITUTE(UPPER($B$571),"，",","))),NOT(ISNUMBER(SEARCH(LEFT($A565,1),SUBSTITUTE($G$563,"，",",")))))</formula>
    </cfRule>
  </conditionalFormatting>
  <conditionalFormatting sqref="A578:B583">
    <cfRule type="expression" dxfId="417" priority="91">
      <formula>AND($B$584&lt;&gt;"",$A578&lt;&gt;"",ISNUMBER(SEARCH(LEFT($A578,1),SUBSTITUTE($G$576,"，",","))))</formula>
    </cfRule>
    <cfRule type="expression" dxfId="416" priority="92">
      <formula>AND($B$584&lt;&gt;"",$A578&lt;&gt;"",ISNUMBER(SEARCH(LEFT($A578,1),SUBSTITUTE(UPPER($B$584),"，",","))),NOT(ISNUMBER(SEARCH(LEFT($A578,1),SUBSTITUTE($G$576,"，",",")))))</formula>
    </cfRule>
  </conditionalFormatting>
  <conditionalFormatting sqref="A591:B596">
    <cfRule type="expression" dxfId="415" priority="93">
      <formula>AND($B$597&lt;&gt;"",$A591&lt;&gt;"",ISNUMBER(SEARCH(LEFT($A591,1),SUBSTITUTE($G$589,"，",","))))</formula>
    </cfRule>
    <cfRule type="expression" dxfId="414" priority="94">
      <formula>AND($B$597&lt;&gt;"",$A591&lt;&gt;"",ISNUMBER(SEARCH(LEFT($A591,1),SUBSTITUTE(UPPER($B$597),"，",","))),NOT(ISNUMBER(SEARCH(LEFT($A591,1),SUBSTITUTE($G$589,"，",",")))))</formula>
    </cfRule>
  </conditionalFormatting>
  <conditionalFormatting sqref="A604:B609">
    <cfRule type="expression" dxfId="413" priority="95">
      <formula>AND($B$610&lt;&gt;"",$A604&lt;&gt;"",ISNUMBER(SEARCH(LEFT($A604,1),SUBSTITUTE($G$602,"，",","))))</formula>
    </cfRule>
    <cfRule type="expression" dxfId="412" priority="96">
      <formula>AND($B$610&lt;&gt;"",$A604&lt;&gt;"",ISNUMBER(SEARCH(LEFT($A604,1),SUBSTITUTE(UPPER($B$610),"，",","))),NOT(ISNUMBER(SEARCH(LEFT($A604,1),SUBSTITUTE($G$602,"，",",")))))</formula>
    </cfRule>
  </conditionalFormatting>
  <conditionalFormatting sqref="A617:B622">
    <cfRule type="expression" dxfId="411" priority="97">
      <formula>AND($B$623&lt;&gt;"",$A617&lt;&gt;"",ISNUMBER(SEARCH(LEFT($A617,1),SUBSTITUTE($G$615,"，",","))))</formula>
    </cfRule>
    <cfRule type="expression" dxfId="410" priority="98">
      <formula>AND($B$623&lt;&gt;"",$A617&lt;&gt;"",ISNUMBER(SEARCH(LEFT($A617,1),SUBSTITUTE(UPPER($B$623),"，",","))),NOT(ISNUMBER(SEARCH(LEFT($A617,1),SUBSTITUTE($G$615,"，",",")))))</formula>
    </cfRule>
  </conditionalFormatting>
  <conditionalFormatting sqref="A630:B635">
    <cfRule type="expression" dxfId="409" priority="100">
      <formula>AND($B$636&lt;&gt;"",$A630&lt;&gt;"",ISNUMBER(SEARCH(LEFT($A630,1),SUBSTITUTE(UPPER($B$636),"，",","))),NOT(ISNUMBER(SEARCH(LEFT($A630,1),SUBSTITUTE($G$628,"，",",")))))</formula>
    </cfRule>
    <cfRule type="expression" dxfId="408" priority="99">
      <formula>AND($B$636&lt;&gt;"",$A630&lt;&gt;"",ISNUMBER(SEARCH(LEFT($A630,1),SUBSTITUTE($G$628,"，",","))))</formula>
    </cfRule>
  </conditionalFormatting>
  <conditionalFormatting sqref="A643:B648">
    <cfRule type="expression" dxfId="407" priority="101">
      <formula>AND($B$649&lt;&gt;"",$A643&lt;&gt;"",ISNUMBER(SEARCH(LEFT($A643,1),SUBSTITUTE($G$641,"，",","))))</formula>
    </cfRule>
    <cfRule type="expression" dxfId="406" priority="102">
      <formula>AND($B$649&lt;&gt;"",$A643&lt;&gt;"",ISNUMBER(SEARCH(LEFT($A643,1),SUBSTITUTE(UPPER($B$649),"，",","))),NOT(ISNUMBER(SEARCH(LEFT($A643,1),SUBSTITUTE($G$641,"，",",")))))</formula>
    </cfRule>
  </conditionalFormatting>
  <conditionalFormatting sqref="A656:B661">
    <cfRule type="expression" dxfId="405" priority="103">
      <formula>AND($B$662&lt;&gt;"",$A656&lt;&gt;"",ISNUMBER(SEARCH(LEFT($A656,1),SUBSTITUTE($G$654,"，",","))))</formula>
    </cfRule>
    <cfRule type="expression" dxfId="404" priority="104">
      <formula>AND($B$662&lt;&gt;"",$A656&lt;&gt;"",ISNUMBER(SEARCH(LEFT($A656,1),SUBSTITUTE(UPPER($B$662),"，",","))),NOT(ISNUMBER(SEARCH(LEFT($A656,1),SUBSTITUTE($G$654,"，",",")))))</formula>
    </cfRule>
  </conditionalFormatting>
  <conditionalFormatting sqref="A669:B674">
    <cfRule type="expression" dxfId="403" priority="105">
      <formula>AND($B$675&lt;&gt;"",$A669&lt;&gt;"",ISNUMBER(SEARCH(LEFT($A669,1),SUBSTITUTE($G$667,"，",","))))</formula>
    </cfRule>
    <cfRule type="expression" dxfId="402" priority="106">
      <formula>AND($B$675&lt;&gt;"",$A669&lt;&gt;"",ISNUMBER(SEARCH(LEFT($A669,1),SUBSTITUTE(UPPER($B$675),"，",","))),NOT(ISNUMBER(SEARCH(LEFT($A669,1),SUBSTITUTE($G$667,"，",",")))))</formula>
    </cfRule>
  </conditionalFormatting>
  <conditionalFormatting sqref="A682:B687">
    <cfRule type="expression" dxfId="401" priority="107">
      <formula>AND($B$688&lt;&gt;"",$A682&lt;&gt;"",ISNUMBER(SEARCH(LEFT($A682,1),SUBSTITUTE($G$680,"，",","))))</formula>
    </cfRule>
    <cfRule type="expression" dxfId="400" priority="108">
      <formula>AND($B$688&lt;&gt;"",$A682&lt;&gt;"",ISNUMBER(SEARCH(LEFT($A682,1),SUBSTITUTE(UPPER($B$688),"，",","))),NOT(ISNUMBER(SEARCH(LEFT($A682,1),SUBSTITUTE($G$680,"，",",")))))</formula>
    </cfRule>
  </conditionalFormatting>
  <conditionalFormatting sqref="A695:B700">
    <cfRule type="expression" dxfId="399" priority="109">
      <formula>AND($B$701&lt;&gt;"",$A695&lt;&gt;"",ISNUMBER(SEARCH(LEFT($A695,1),SUBSTITUTE($G$693,"，",","))))</formula>
    </cfRule>
    <cfRule type="expression" dxfId="398" priority="110">
      <formula>AND($B$701&lt;&gt;"",$A695&lt;&gt;"",ISNUMBER(SEARCH(LEFT($A695,1),SUBSTITUTE(UPPER($B$701),"，",","))),NOT(ISNUMBER(SEARCH(LEFT($A695,1),SUBSTITUTE($G$693,"，",",")))))</formula>
    </cfRule>
  </conditionalFormatting>
  <conditionalFormatting sqref="A708:B713">
    <cfRule type="expression" dxfId="397" priority="111">
      <formula>AND($B$714&lt;&gt;"",$A708&lt;&gt;"",ISNUMBER(SEARCH(LEFT($A708,1),SUBSTITUTE($G$706,"，",","))))</formula>
    </cfRule>
    <cfRule type="expression" dxfId="396" priority="112">
      <formula>AND($B$714&lt;&gt;"",$A708&lt;&gt;"",ISNUMBER(SEARCH(LEFT($A708,1),SUBSTITUTE(UPPER($B$714),"，",","))),NOT(ISNUMBER(SEARCH(LEFT($A708,1),SUBSTITUTE($G$706,"，",",")))))</formula>
    </cfRule>
  </conditionalFormatting>
  <conditionalFormatting sqref="A721:B726">
    <cfRule type="expression" dxfId="395" priority="113">
      <formula>AND($B$727&lt;&gt;"",$A721&lt;&gt;"",ISNUMBER(SEARCH(LEFT($A721,1),SUBSTITUTE($G$719,"，",","))))</formula>
    </cfRule>
    <cfRule type="expression" dxfId="394" priority="114">
      <formula>AND($B$727&lt;&gt;"",$A721&lt;&gt;"",ISNUMBER(SEARCH(LEFT($A721,1),SUBSTITUTE(UPPER($B$727),"，",","))),NOT(ISNUMBER(SEARCH(LEFT($A721,1),SUBSTITUTE($G$719,"，",",")))))</formula>
    </cfRule>
  </conditionalFormatting>
  <conditionalFormatting sqref="A734:B739">
    <cfRule type="expression" dxfId="393" priority="115">
      <formula>AND($B$740&lt;&gt;"",$A734&lt;&gt;"",ISNUMBER(SEARCH(LEFT($A734,1),SUBSTITUTE($G$732,"，",","))))</formula>
    </cfRule>
    <cfRule type="expression" dxfId="392" priority="116">
      <formula>AND($B$740&lt;&gt;"",$A734&lt;&gt;"",ISNUMBER(SEARCH(LEFT($A734,1),SUBSTITUTE(UPPER($B$740),"，",","))),NOT(ISNUMBER(SEARCH(LEFT($A734,1),SUBSTITUTE($G$732,"，",",")))))</formula>
    </cfRule>
  </conditionalFormatting>
  <conditionalFormatting sqref="A747:B752">
    <cfRule type="expression" dxfId="391" priority="117">
      <formula>AND($B$753&lt;&gt;"",$A747&lt;&gt;"",ISNUMBER(SEARCH(LEFT($A747,1),SUBSTITUTE($G$745,"，",","))))</formula>
    </cfRule>
    <cfRule type="expression" dxfId="390" priority="118">
      <formula>AND($B$753&lt;&gt;"",$A747&lt;&gt;"",ISNUMBER(SEARCH(LEFT($A747,1),SUBSTITUTE(UPPER($B$753),"，",","))),NOT(ISNUMBER(SEARCH(LEFT($A747,1),SUBSTITUTE($G$745,"，",",")))))</formula>
    </cfRule>
  </conditionalFormatting>
  <conditionalFormatting sqref="A760:B765">
    <cfRule type="expression" dxfId="389" priority="119">
      <formula>AND($B$766&lt;&gt;"",$A760&lt;&gt;"",ISNUMBER(SEARCH(LEFT($A760,1),SUBSTITUTE($G$758,"，",","))))</formula>
    </cfRule>
    <cfRule type="expression" dxfId="388" priority="120">
      <formula>AND($B$766&lt;&gt;"",$A760&lt;&gt;"",ISNUMBER(SEARCH(LEFT($A760,1),SUBSTITUTE(UPPER($B$766),"，",","))),NOT(ISNUMBER(SEARCH(LEFT($A760,1),SUBSTITUTE($G$758,"，",",")))))</formula>
    </cfRule>
  </conditionalFormatting>
  <conditionalFormatting sqref="A773:B778">
    <cfRule type="expression" dxfId="387" priority="121">
      <formula>AND($B$779&lt;&gt;"",$A773&lt;&gt;"",ISNUMBER(SEARCH(LEFT($A773,1),SUBSTITUTE($G$771,"，",","))))</formula>
    </cfRule>
    <cfRule type="expression" dxfId="386" priority="122">
      <formula>AND($B$779&lt;&gt;"",$A773&lt;&gt;"",ISNUMBER(SEARCH(LEFT($A773,1),SUBSTITUTE(UPPER($B$779),"，",","))),NOT(ISNUMBER(SEARCH(LEFT($A773,1),SUBSTITUTE($G$771,"，",",")))))</formula>
    </cfRule>
  </conditionalFormatting>
  <conditionalFormatting sqref="A786:B791">
    <cfRule type="expression" dxfId="385" priority="123">
      <formula>AND($B$792&lt;&gt;"",$A786&lt;&gt;"",ISNUMBER(SEARCH(LEFT($A786,1),SUBSTITUTE($G$784,"，",","))))</formula>
    </cfRule>
    <cfRule type="expression" dxfId="384" priority="124">
      <formula>AND($B$792&lt;&gt;"",$A786&lt;&gt;"",ISNUMBER(SEARCH(LEFT($A786,1),SUBSTITUTE(UPPER($B$792),"，",","))),NOT(ISNUMBER(SEARCH(LEFT($A786,1),SUBSTITUTE($G$784,"，",",")))))</formula>
    </cfRule>
  </conditionalFormatting>
  <conditionalFormatting sqref="A799:B804">
    <cfRule type="expression" dxfId="383" priority="126">
      <formula>AND($B$805&lt;&gt;"",$A799&lt;&gt;"",ISNUMBER(SEARCH(LEFT($A799,1),SUBSTITUTE(UPPER($B$805),"，",","))),NOT(ISNUMBER(SEARCH(LEFT($A799,1),SUBSTITUTE($G$797,"，",",")))))</formula>
    </cfRule>
    <cfRule type="expression" dxfId="382" priority="125">
      <formula>AND($B$805&lt;&gt;"",$A799&lt;&gt;"",ISNUMBER(SEARCH(LEFT($A799,1),SUBSTITUTE($G$797,"，",","))))</formula>
    </cfRule>
  </conditionalFormatting>
  <conditionalFormatting sqref="A812:B817">
    <cfRule type="expression" dxfId="381" priority="127">
      <formula>AND($B$818&lt;&gt;"",$A812&lt;&gt;"",ISNUMBER(SEARCH(LEFT($A812,1),SUBSTITUTE($G$810,"，",","))))</formula>
    </cfRule>
    <cfRule type="expression" dxfId="380" priority="128">
      <formula>AND($B$818&lt;&gt;"",$A812&lt;&gt;"",ISNUMBER(SEARCH(LEFT($A812,1),SUBSTITUTE(UPPER($B$818),"，",","))),NOT(ISNUMBER(SEARCH(LEFT($A812,1),SUBSTITUTE($G$810,"，",",")))))</formula>
    </cfRule>
  </conditionalFormatting>
  <conditionalFormatting sqref="A825:B830">
    <cfRule type="expression" dxfId="379" priority="129">
      <formula>AND($B$831&lt;&gt;"",$A825&lt;&gt;"",ISNUMBER(SEARCH(LEFT($A825,1),SUBSTITUTE($G$823,"，",","))))</formula>
    </cfRule>
    <cfRule type="expression" dxfId="378" priority="130">
      <formula>AND($B$831&lt;&gt;"",$A825&lt;&gt;"",ISNUMBER(SEARCH(LEFT($A825,1),SUBSTITUTE(UPPER($B$831),"，",","))),NOT(ISNUMBER(SEARCH(LEFT($A825,1),SUBSTITUTE($G$823,"，",",")))))</formula>
    </cfRule>
  </conditionalFormatting>
  <conditionalFormatting sqref="A838:B843">
    <cfRule type="expression" dxfId="377" priority="131">
      <formula>AND($B$844&lt;&gt;"",$A838&lt;&gt;"",ISNUMBER(SEARCH(LEFT($A838,1),SUBSTITUTE($G$836,"，",","))))</formula>
    </cfRule>
    <cfRule type="expression" dxfId="376" priority="132">
      <formula>AND($B$844&lt;&gt;"",$A838&lt;&gt;"",ISNUMBER(SEARCH(LEFT($A838,1),SUBSTITUTE(UPPER($B$844),"，",","))),NOT(ISNUMBER(SEARCH(LEFT($A838,1),SUBSTITUTE($G$836,"，",",")))))</formula>
    </cfRule>
  </conditionalFormatting>
  <conditionalFormatting sqref="A851:B856">
    <cfRule type="expression" dxfId="375" priority="133">
      <formula>AND($B$857&lt;&gt;"",$A851&lt;&gt;"",ISNUMBER(SEARCH(LEFT($A851,1),SUBSTITUTE($G$849,"，",","))))</formula>
    </cfRule>
    <cfRule type="expression" dxfId="374" priority="134">
      <formula>AND($B$857&lt;&gt;"",$A851&lt;&gt;"",ISNUMBER(SEARCH(LEFT($A851,1),SUBSTITUTE(UPPER($B$857),"，",","))),NOT(ISNUMBER(SEARCH(LEFT($A851,1),SUBSTITUTE($G$849,"，",",")))))</formula>
    </cfRule>
  </conditionalFormatting>
  <conditionalFormatting sqref="A864:B869">
    <cfRule type="expression" dxfId="373" priority="135">
      <formula>AND($B$870&lt;&gt;"",$A864&lt;&gt;"",ISNUMBER(SEARCH(LEFT($A864,1),SUBSTITUTE($G$862,"，",","))))</formula>
    </cfRule>
    <cfRule type="expression" dxfId="372" priority="136">
      <formula>AND($B$870&lt;&gt;"",$A864&lt;&gt;"",ISNUMBER(SEARCH(LEFT($A864,1),SUBSTITUTE(UPPER($B$870),"，",","))),NOT(ISNUMBER(SEARCH(LEFT($A864,1),SUBSTITUTE($G$862,"，",",")))))</formula>
    </cfRule>
  </conditionalFormatting>
  <conditionalFormatting sqref="A877:B882">
    <cfRule type="expression" dxfId="371" priority="137">
      <formula>AND($B$883&lt;&gt;"",$A877&lt;&gt;"",ISNUMBER(SEARCH(LEFT($A877,1),SUBSTITUTE($G$875,"，",","))))</formula>
    </cfRule>
    <cfRule type="expression" dxfId="370" priority="138">
      <formula>AND($B$883&lt;&gt;"",$A877&lt;&gt;"",ISNUMBER(SEARCH(LEFT($A877,1),SUBSTITUTE(UPPER($B$883),"，",","))),NOT(ISNUMBER(SEARCH(LEFT($A877,1),SUBSTITUTE($G$875,"，",",")))))</formula>
    </cfRule>
  </conditionalFormatting>
  <conditionalFormatting sqref="A890:B895">
    <cfRule type="expression" dxfId="369" priority="139">
      <formula>AND($B$896&lt;&gt;"",$A890&lt;&gt;"",ISNUMBER(SEARCH(LEFT($A890,1),SUBSTITUTE($G$888,"，",","))))</formula>
    </cfRule>
    <cfRule type="expression" dxfId="368" priority="140">
      <formula>AND($B$896&lt;&gt;"",$A890&lt;&gt;"",ISNUMBER(SEARCH(LEFT($A890,1),SUBSTITUTE(UPPER($B$896),"，",","))),NOT(ISNUMBER(SEARCH(LEFT($A890,1),SUBSTITUTE($G$888,"，",",")))))</formula>
    </cfRule>
  </conditionalFormatting>
  <conditionalFormatting sqref="A903:B908">
    <cfRule type="expression" dxfId="367" priority="141">
      <formula>AND($B$909&lt;&gt;"",$A903&lt;&gt;"",ISNUMBER(SEARCH(LEFT($A903,1),SUBSTITUTE($G$901,"，",","))))</formula>
    </cfRule>
    <cfRule type="expression" dxfId="366" priority="142">
      <formula>AND($B$909&lt;&gt;"",$A903&lt;&gt;"",ISNUMBER(SEARCH(LEFT($A903,1),SUBSTITUTE(UPPER($B$909),"，",","))),NOT(ISNUMBER(SEARCH(LEFT($A903,1),SUBSTITUTE($G$901,"，",",")))))</formula>
    </cfRule>
  </conditionalFormatting>
  <conditionalFormatting sqref="A916:B921">
    <cfRule type="expression" dxfId="365" priority="143">
      <formula>AND($B$922&lt;&gt;"",$A916&lt;&gt;"",ISNUMBER(SEARCH(LEFT($A916,1),SUBSTITUTE($G$914,"，",","))))</formula>
    </cfRule>
    <cfRule type="expression" dxfId="364" priority="144">
      <formula>AND($B$922&lt;&gt;"",$A916&lt;&gt;"",ISNUMBER(SEARCH(LEFT($A916,1),SUBSTITUTE(UPPER($B$922),"，",","))),NOT(ISNUMBER(SEARCH(LEFT($A916,1),SUBSTITUTE($G$914,"，",",")))))</formula>
    </cfRule>
  </conditionalFormatting>
  <conditionalFormatting sqref="A929:B934">
    <cfRule type="expression" dxfId="363" priority="145">
      <formula>AND($B$935&lt;&gt;"",$A929&lt;&gt;"",ISNUMBER(SEARCH(LEFT($A929,1),SUBSTITUTE($G$927,"，",","))))</formula>
    </cfRule>
    <cfRule type="expression" dxfId="362" priority="146">
      <formula>AND($B$935&lt;&gt;"",$A929&lt;&gt;"",ISNUMBER(SEARCH(LEFT($A929,1),SUBSTITUTE(UPPER($B$935),"，",","))),NOT(ISNUMBER(SEARCH(LEFT($A929,1),SUBSTITUTE($G$927,"，",",")))))</formula>
    </cfRule>
  </conditionalFormatting>
  <conditionalFormatting sqref="A942:B947">
    <cfRule type="expression" dxfId="361" priority="147">
      <formula>AND($B$948&lt;&gt;"",$A942&lt;&gt;"",ISNUMBER(SEARCH(LEFT($A942,1),SUBSTITUTE($G$940,"，",","))))</formula>
    </cfRule>
    <cfRule type="expression" dxfId="360" priority="148">
      <formula>AND($B$948&lt;&gt;"",$A942&lt;&gt;"",ISNUMBER(SEARCH(LEFT($A942,1),SUBSTITUTE(UPPER($B$948),"，",","))),NOT(ISNUMBER(SEARCH(LEFT($A942,1),SUBSTITUTE($G$940,"，",",")))))</formula>
    </cfRule>
  </conditionalFormatting>
  <conditionalFormatting sqref="A955:B960">
    <cfRule type="expression" dxfId="359" priority="150">
      <formula>AND($B$961&lt;&gt;"",$A955&lt;&gt;"",ISNUMBER(SEARCH(LEFT($A955,1),SUBSTITUTE(UPPER($B$961),"，",","))),NOT(ISNUMBER(SEARCH(LEFT($A955,1),SUBSTITUTE($G$953,"，",",")))))</formula>
    </cfRule>
    <cfRule type="expression" dxfId="358" priority="149">
      <formula>AND($B$961&lt;&gt;"",$A955&lt;&gt;"",ISNUMBER(SEARCH(LEFT($A955,1),SUBSTITUTE($G$953,"，",","))))</formula>
    </cfRule>
  </conditionalFormatting>
  <conditionalFormatting sqref="A968:B973">
    <cfRule type="expression" dxfId="357" priority="151">
      <formula>AND($B$974&lt;&gt;"",$A968&lt;&gt;"",ISNUMBER(SEARCH(LEFT($A968,1),SUBSTITUTE($G$966,"，",","))))</formula>
    </cfRule>
    <cfRule type="expression" dxfId="356" priority="152">
      <formula>AND($B$974&lt;&gt;"",$A968&lt;&gt;"",ISNUMBER(SEARCH(LEFT($A968,1),SUBSTITUTE(UPPER($B$974),"，",","))),NOT(ISNUMBER(SEARCH(LEFT($A968,1),SUBSTITUTE($G$966,"，",",")))))</formula>
    </cfRule>
  </conditionalFormatting>
  <conditionalFormatting sqref="A981:B986">
    <cfRule type="expression" dxfId="355" priority="153">
      <formula>AND($B$987&lt;&gt;"",$A981&lt;&gt;"",ISNUMBER(SEARCH(LEFT($A981,1),SUBSTITUTE($G$979,"，",","))))</formula>
    </cfRule>
    <cfRule type="expression" dxfId="354" priority="154">
      <formula>AND($B$987&lt;&gt;"",$A981&lt;&gt;"",ISNUMBER(SEARCH(LEFT($A981,1),SUBSTITUTE(UPPER($B$987),"，",","))),NOT(ISNUMBER(SEARCH(LEFT($A981,1),SUBSTITUTE($G$979,"，",",")))))</formula>
    </cfRule>
  </conditionalFormatting>
  <conditionalFormatting sqref="A994:B999">
    <cfRule type="expression" dxfId="353" priority="155">
      <formula>AND($B$1000&lt;&gt;"",$A994&lt;&gt;"",ISNUMBER(SEARCH(LEFT($A994,1),SUBSTITUTE($G$992,"，",","))))</formula>
    </cfRule>
    <cfRule type="expression" dxfId="352" priority="156">
      <formula>AND($B$1000&lt;&gt;"",$A994&lt;&gt;"",ISNUMBER(SEARCH(LEFT($A994,1),SUBSTITUTE(UPPER($B$1000),"，",","))),NOT(ISNUMBER(SEARCH(LEFT($A994,1),SUBSTITUTE($G$992,"，",",")))))</formula>
    </cfRule>
  </conditionalFormatting>
  <conditionalFormatting sqref="A1007:B1012">
    <cfRule type="expression" dxfId="351" priority="157">
      <formula>AND($B$1013&lt;&gt;"",$A1007&lt;&gt;"",ISNUMBER(SEARCH(LEFT($A1007,1),SUBSTITUTE($G$1005,"，",","))))</formula>
    </cfRule>
    <cfRule type="expression" dxfId="350" priority="158">
      <formula>AND($B$1013&lt;&gt;"",$A1007&lt;&gt;"",ISNUMBER(SEARCH(LEFT($A1007,1),SUBSTITUTE(UPPER($B$1013),"，",","))),NOT(ISNUMBER(SEARCH(LEFT($A1007,1),SUBSTITUTE($G$1005,"，",",")))))</formula>
    </cfRule>
  </conditionalFormatting>
  <conditionalFormatting sqref="A1020:B1025">
    <cfRule type="expression" dxfId="349" priority="159">
      <formula>AND($B$1026&lt;&gt;"",$A1020&lt;&gt;"",ISNUMBER(SEARCH(LEFT($A1020,1),SUBSTITUTE($G$1018,"，",","))))</formula>
    </cfRule>
    <cfRule type="expression" dxfId="348" priority="160">
      <formula>AND($B$1026&lt;&gt;"",$A1020&lt;&gt;"",ISNUMBER(SEARCH(LEFT($A1020,1),SUBSTITUTE(UPPER($B$1026),"，",","))),NOT(ISNUMBER(SEARCH(LEFT($A1020,1),SUBSTITUTE($G$1018,"，",",")))))</formula>
    </cfRule>
  </conditionalFormatting>
  <conditionalFormatting sqref="A1033:B1038">
    <cfRule type="expression" dxfId="347" priority="161">
      <formula>AND($B$1039&lt;&gt;"",$A1033&lt;&gt;"",ISNUMBER(SEARCH(LEFT($A1033,1),SUBSTITUTE($G$1031,"，",","))))</formula>
    </cfRule>
    <cfRule type="expression" dxfId="346" priority="162">
      <formula>AND($B$1039&lt;&gt;"",$A1033&lt;&gt;"",ISNUMBER(SEARCH(LEFT($A1033,1),SUBSTITUTE(UPPER($B$1039),"，",","))),NOT(ISNUMBER(SEARCH(LEFT($A1033,1),SUBSTITUTE($G$1031,"，",",")))))</formula>
    </cfRule>
  </conditionalFormatting>
  <conditionalFormatting sqref="A1046:B1051">
    <cfRule type="expression" dxfId="345" priority="163">
      <formula>AND($B$1052&lt;&gt;"",$A1046&lt;&gt;"",ISNUMBER(SEARCH(LEFT($A1046,1),SUBSTITUTE($G$1044,"，",","))))</formula>
    </cfRule>
    <cfRule type="expression" dxfId="344" priority="164">
      <formula>AND($B$1052&lt;&gt;"",$A1046&lt;&gt;"",ISNUMBER(SEARCH(LEFT($A1046,1),SUBSTITUTE(UPPER($B$1052),"，",","))),NOT(ISNUMBER(SEARCH(LEFT($A1046,1),SUBSTITUTE($G$1044,"，",",")))))</formula>
    </cfRule>
  </conditionalFormatting>
  <conditionalFormatting sqref="A1059:B1064">
    <cfRule type="expression" dxfId="343" priority="165">
      <formula>AND($B$1065&lt;&gt;"",$A1059&lt;&gt;"",ISNUMBER(SEARCH(LEFT($A1059,1),SUBSTITUTE($G$1057,"，",","))))</formula>
    </cfRule>
    <cfRule type="expression" dxfId="342" priority="166">
      <formula>AND($B$1065&lt;&gt;"",$A1059&lt;&gt;"",ISNUMBER(SEARCH(LEFT($A1059,1),SUBSTITUTE(UPPER($B$1065),"，",","))),NOT(ISNUMBER(SEARCH(LEFT($A1059,1),SUBSTITUTE($G$1057,"，",",")))))</formula>
    </cfRule>
  </conditionalFormatting>
  <conditionalFormatting sqref="A1072:B1077">
    <cfRule type="expression" dxfId="341" priority="167">
      <formula>AND($B$1078&lt;&gt;"",$A1072&lt;&gt;"",ISNUMBER(SEARCH(LEFT($A1072,1),SUBSTITUTE($G$1070,"，",","))))</formula>
    </cfRule>
    <cfRule type="expression" dxfId="340" priority="168">
      <formula>AND($B$1078&lt;&gt;"",$A1072&lt;&gt;"",ISNUMBER(SEARCH(LEFT($A1072,1),SUBSTITUTE(UPPER($B$1078),"，",","))),NOT(ISNUMBER(SEARCH(LEFT($A1072,1),SUBSTITUTE($G$1070,"，",",")))))</formula>
    </cfRule>
  </conditionalFormatting>
  <conditionalFormatting sqref="A1085:B1090">
    <cfRule type="expression" dxfId="339" priority="169">
      <formula>AND($B$1091&lt;&gt;"",$A1085&lt;&gt;"",ISNUMBER(SEARCH(LEFT($A1085,1),SUBSTITUTE($G$1083,"，",","))))</formula>
    </cfRule>
    <cfRule type="expression" dxfId="338" priority="170">
      <formula>AND($B$1091&lt;&gt;"",$A1085&lt;&gt;"",ISNUMBER(SEARCH(LEFT($A1085,1),SUBSTITUTE(UPPER($B$1091),"，",","))),NOT(ISNUMBER(SEARCH(LEFT($A1085,1),SUBSTITUTE($G$1083,"，",",")))))</formula>
    </cfRule>
  </conditionalFormatting>
  <conditionalFormatting sqref="A1098:B1103">
    <cfRule type="expression" dxfId="337" priority="171">
      <formula>AND($B$1104&lt;&gt;"",$A1098&lt;&gt;"",ISNUMBER(SEARCH(LEFT($A1098,1),SUBSTITUTE($G$1096,"，",","))))</formula>
    </cfRule>
    <cfRule type="expression" dxfId="336" priority="172">
      <formula>AND($B$1104&lt;&gt;"",$A1098&lt;&gt;"",ISNUMBER(SEARCH(LEFT($A1098,1),SUBSTITUTE(UPPER($B$1104),"，",","))),NOT(ISNUMBER(SEARCH(LEFT($A1098,1),SUBSTITUTE($G$1096,"，",",")))))</formula>
    </cfRule>
  </conditionalFormatting>
  <conditionalFormatting sqref="A1111:B1116">
    <cfRule type="expression" dxfId="335" priority="173">
      <formula>AND($B$1117&lt;&gt;"",$A1111&lt;&gt;"",ISNUMBER(SEARCH(LEFT($A1111,1),SUBSTITUTE($G$1109,"，",","))))</formula>
    </cfRule>
    <cfRule type="expression" dxfId="334" priority="174">
      <formula>AND($B$1117&lt;&gt;"",$A1111&lt;&gt;"",ISNUMBER(SEARCH(LEFT($A1111,1),SUBSTITUTE(UPPER($B$1117),"，",","))),NOT(ISNUMBER(SEARCH(LEFT($A1111,1),SUBSTITUTE($G$1109,"，",",")))))</formula>
    </cfRule>
  </conditionalFormatting>
  <conditionalFormatting sqref="A1124:B1129">
    <cfRule type="expression" dxfId="333" priority="175">
      <formula>AND($B$1130&lt;&gt;"",$A1124&lt;&gt;"",ISNUMBER(SEARCH(LEFT($A1124,1),SUBSTITUTE($G$1122,"，",","))))</formula>
    </cfRule>
    <cfRule type="expression" dxfId="332" priority="176">
      <formula>AND($B$1130&lt;&gt;"",$A1124&lt;&gt;"",ISNUMBER(SEARCH(LEFT($A1124,1),SUBSTITUTE(UPPER($B$1130),"，",","))),NOT(ISNUMBER(SEARCH(LEFT($A1124,1),SUBSTITUTE($G$1122,"，",",")))))</formula>
    </cfRule>
  </conditionalFormatting>
  <conditionalFormatting sqref="A1137:B1142">
    <cfRule type="expression" dxfId="331" priority="177">
      <formula>AND($B$1143&lt;&gt;"",$A1137&lt;&gt;"",ISNUMBER(SEARCH(LEFT($A1137,1),SUBSTITUTE($G$1135,"，",","))))</formula>
    </cfRule>
    <cfRule type="expression" dxfId="330" priority="178">
      <formula>AND($B$1143&lt;&gt;"",$A1137&lt;&gt;"",ISNUMBER(SEARCH(LEFT($A1137,1),SUBSTITUTE(UPPER($B$1143),"，",","))),NOT(ISNUMBER(SEARCH(LEFT($A1137,1),SUBSTITUTE($G$1135,"，",",")))))</formula>
    </cfRule>
  </conditionalFormatting>
  <conditionalFormatting sqref="A1150:B1155">
    <cfRule type="expression" dxfId="329" priority="179">
      <formula>AND($B$1156&lt;&gt;"",$A1150&lt;&gt;"",ISNUMBER(SEARCH(LEFT($A1150,1),SUBSTITUTE($G$1148,"，",","))))</formula>
    </cfRule>
    <cfRule type="expression" dxfId="328" priority="180">
      <formula>AND($B$1156&lt;&gt;"",$A1150&lt;&gt;"",ISNUMBER(SEARCH(LEFT($A1150,1),SUBSTITUTE(UPPER($B$1156),"，",","))),NOT(ISNUMBER(SEARCH(LEFT($A1150,1),SUBSTITUTE($G$1148,"，",",")))))</formula>
    </cfRule>
  </conditionalFormatting>
  <conditionalFormatting sqref="A1163:B1168">
    <cfRule type="expression" dxfId="327" priority="181">
      <formula>AND($B$1169&lt;&gt;"",$A1163&lt;&gt;"",ISNUMBER(SEARCH(LEFT($A1163,1),SUBSTITUTE($G$1161,"，",","))))</formula>
    </cfRule>
    <cfRule type="expression" dxfId="326" priority="182">
      <formula>AND($B$1169&lt;&gt;"",$A1163&lt;&gt;"",ISNUMBER(SEARCH(LEFT($A1163,1),SUBSTITUTE(UPPER($B$1169),"，",","))),NOT(ISNUMBER(SEARCH(LEFT($A1163,1),SUBSTITUTE($G$1161,"，",",")))))</formula>
    </cfRule>
  </conditionalFormatting>
  <conditionalFormatting sqref="A1176:B1181">
    <cfRule type="expression" dxfId="325" priority="183">
      <formula>AND($B$1182&lt;&gt;"",$A1176&lt;&gt;"",ISNUMBER(SEARCH(LEFT($A1176,1),SUBSTITUTE($G$1174,"，",","))))</formula>
    </cfRule>
    <cfRule type="expression" dxfId="324" priority="184">
      <formula>AND($B$1182&lt;&gt;"",$A1176&lt;&gt;"",ISNUMBER(SEARCH(LEFT($A1176,1),SUBSTITUTE(UPPER($B$1182),"，",","))),NOT(ISNUMBER(SEARCH(LEFT($A1176,1),SUBSTITUTE($G$1174,"，",",")))))</formula>
    </cfRule>
  </conditionalFormatting>
  <conditionalFormatting sqref="A1189:B1194">
    <cfRule type="expression" dxfId="323" priority="185">
      <formula>AND($B$1195&lt;&gt;"",$A1189&lt;&gt;"",ISNUMBER(SEARCH(LEFT($A1189,1),SUBSTITUTE($G$1187,"，",","))))</formula>
    </cfRule>
    <cfRule type="expression" dxfId="322" priority="186">
      <formula>AND($B$1195&lt;&gt;"",$A1189&lt;&gt;"",ISNUMBER(SEARCH(LEFT($A1189,1),SUBSTITUTE(UPPER($B$1195),"，",","))),NOT(ISNUMBER(SEARCH(LEFT($A1189,1),SUBSTITUTE($G$1187,"，",",")))))</formula>
    </cfRule>
  </conditionalFormatting>
  <conditionalFormatting sqref="A1202:B1207">
    <cfRule type="expression" dxfId="321" priority="187">
      <formula>AND($B$1208&lt;&gt;"",$A1202&lt;&gt;"",ISNUMBER(SEARCH(LEFT($A1202,1),SUBSTITUTE($G$1200,"，",","))))</formula>
    </cfRule>
    <cfRule type="expression" dxfId="320" priority="188">
      <formula>AND($B$1208&lt;&gt;"",$A1202&lt;&gt;"",ISNUMBER(SEARCH(LEFT($A1202,1),SUBSTITUTE(UPPER($B$1208),"，",","))),NOT(ISNUMBER(SEARCH(LEFT($A1202,1),SUBSTITUTE($G$1200,"，",",")))))</formula>
    </cfRule>
  </conditionalFormatting>
  <conditionalFormatting sqref="A1215:B1220">
    <cfRule type="expression" dxfId="319" priority="189">
      <formula>AND($B$1221&lt;&gt;"",$A1215&lt;&gt;"",ISNUMBER(SEARCH(LEFT($A1215,1),SUBSTITUTE($G$1213,"，",","))))</formula>
    </cfRule>
    <cfRule type="expression" dxfId="318" priority="190">
      <formula>AND($B$1221&lt;&gt;"",$A1215&lt;&gt;"",ISNUMBER(SEARCH(LEFT($A1215,1),SUBSTITUTE(UPPER($B$1221),"，",","))),NOT(ISNUMBER(SEARCH(LEFT($A1215,1),SUBSTITUTE($G$1213,"，",",")))))</formula>
    </cfRule>
  </conditionalFormatting>
  <conditionalFormatting sqref="A1228:B1233">
    <cfRule type="expression" dxfId="317" priority="191">
      <formula>AND($B$1234&lt;&gt;"",$A1228&lt;&gt;"",ISNUMBER(SEARCH(LEFT($A1228,1),SUBSTITUTE($G$1226,"，",","))))</formula>
    </cfRule>
    <cfRule type="expression" dxfId="316" priority="192">
      <formula>AND($B$1234&lt;&gt;"",$A1228&lt;&gt;"",ISNUMBER(SEARCH(LEFT($A1228,1),SUBSTITUTE(UPPER($B$1234),"，",","))),NOT(ISNUMBER(SEARCH(LEFT($A1228,1),SUBSTITUTE($G$1226,"，",",")))))</formula>
    </cfRule>
  </conditionalFormatting>
  <conditionalFormatting sqref="A1241:B1246">
    <cfRule type="expression" dxfId="315" priority="193">
      <formula>AND($B$1247&lt;&gt;"",$A1241&lt;&gt;"",ISNUMBER(SEARCH(LEFT($A1241,1),SUBSTITUTE($G$1239,"，",","))))</formula>
    </cfRule>
    <cfRule type="expression" dxfId="314" priority="194">
      <formula>AND($B$1247&lt;&gt;"",$A1241&lt;&gt;"",ISNUMBER(SEARCH(LEFT($A1241,1),SUBSTITUTE(UPPER($B$1247),"，",","))),NOT(ISNUMBER(SEARCH(LEFT($A1241,1),SUBSTITUTE($G$1239,"，",",")))))</formula>
    </cfRule>
  </conditionalFormatting>
  <conditionalFormatting sqref="A1254:B1259">
    <cfRule type="expression" dxfId="313" priority="195">
      <formula>AND($B$1260&lt;&gt;"",$A1254&lt;&gt;"",ISNUMBER(SEARCH(LEFT($A1254,1),SUBSTITUTE($G$1252,"，",","))))</formula>
    </cfRule>
    <cfRule type="expression" dxfId="312" priority="196">
      <formula>AND($B$1260&lt;&gt;"",$A1254&lt;&gt;"",ISNUMBER(SEARCH(LEFT($A1254,1),SUBSTITUTE(UPPER($B$1260),"，",","))),NOT(ISNUMBER(SEARCH(LEFT($A1254,1),SUBSTITUTE($G$1252,"，",",")))))</formula>
    </cfRule>
  </conditionalFormatting>
  <conditionalFormatting sqref="A1267:B1272">
    <cfRule type="expression" dxfId="311" priority="197">
      <formula>AND($B$1273&lt;&gt;"",$A1267&lt;&gt;"",ISNUMBER(SEARCH(LEFT($A1267,1),SUBSTITUTE($G$1265,"，",","))))</formula>
    </cfRule>
    <cfRule type="expression" dxfId="310" priority="198">
      <formula>AND($B$1273&lt;&gt;"",$A1267&lt;&gt;"",ISNUMBER(SEARCH(LEFT($A1267,1),SUBSTITUTE(UPPER($B$1273),"，",","))),NOT(ISNUMBER(SEARCH(LEFT($A1267,1),SUBSTITUTE($G$1265,"，",",")))))</formula>
    </cfRule>
  </conditionalFormatting>
  <conditionalFormatting sqref="A1280:B1285">
    <cfRule type="expression" dxfId="309" priority="199">
      <formula>AND($B$1286&lt;&gt;"",$A1280&lt;&gt;"",ISNUMBER(SEARCH(LEFT($A1280,1),SUBSTITUTE($G$1278,"，",","))))</formula>
    </cfRule>
    <cfRule type="expression" dxfId="308" priority="200">
      <formula>AND($B$1286&lt;&gt;"",$A1280&lt;&gt;"",ISNUMBER(SEARCH(LEFT($A1280,1),SUBSTITUTE(UPPER($B$1286),"，",","))),NOT(ISNUMBER(SEARCH(LEFT($A1280,1),SUBSTITUTE($G$1278,"，",",")))))</formula>
    </cfRule>
  </conditionalFormatting>
  <conditionalFormatting sqref="A1293:B1298">
    <cfRule type="expression" dxfId="307" priority="201">
      <formula>AND($B$1299&lt;&gt;"",$A1293&lt;&gt;"",ISNUMBER(SEARCH(LEFT($A1293,1),SUBSTITUTE($G$1291,"，",","))))</formula>
    </cfRule>
    <cfRule type="expression" dxfId="306" priority="202">
      <formula>AND($B$1299&lt;&gt;"",$A1293&lt;&gt;"",ISNUMBER(SEARCH(LEFT($A1293,1),SUBSTITUTE(UPPER($B$1299),"，",","))),NOT(ISNUMBER(SEARCH(LEFT($A1293,1),SUBSTITUTE($G$1291,"，",",")))))</formula>
    </cfRule>
  </conditionalFormatting>
  <conditionalFormatting sqref="B52:C53">
    <cfRule type="expression" dxfId="305" priority="2">
      <formula>AND($D52&lt;&gt;"",OR($A52="A:",$A52="B:",$A52="C:",$A52="D:",$A52="E:",$A52="F:"),ISNUMBER(SEARCH(LEFT($A52,1),SUBSTITUTE(SUBSTITUTE(SUBSTITUTE($D52," ",""),"、",","),"，",","))),NOT(ISNUMBER(SEARCH(LEFT($A52,1),SUBSTITUTE(SUBSTITUTE(SUBSTITUTE($G52," ",""),"、",","),"，",",")))))</formula>
    </cfRule>
    <cfRule type="expression" dxfId="304" priority="1">
      <formula>AND($D52&lt;&gt;"",OR($A52="A:",$A52="B:",$A52="C:",$A52="D:",$A52="E:",$A52="F:"),ISNUMBER(SEARCH(LEFT($A52,1),SUBSTITUTE(SUBSTITUTE(SUBSTITUTE($G52," ",""),"、",","),"，",","))))</formula>
    </cfRule>
  </conditionalFormatting>
  <dataValidations count="1">
    <dataValidation type="list" allowBlank="1" sqref="B2600 B2587 B2574 B2561 B2548 B2535 B2522 B2509 B2496 B2483 B2470 B2457 B2444 B2431 B2418 B2405 B2392 B2379 B2366 B2353 B2340 B2327 B2314 B2301 B2288 B2275 B2262 B2249 B2236 B2223 B2210 B2197 B2184 B2171 B2158 B2145 B2132 B2119 B2106 B2093 B2080 B2067 B2054 B2041 B2028 B2015 B2002 B1989 B1976 B1963 B3251 B3238 B3225 B3212 B3199 B3186 B3173 B3160 B3147 B3134 B3121 B3108 B3095 B3082 B3069 B3056 B3043 B3030 B3017 B3004 B2991 B2978 B2965 B2952 B2939 B2926 B2913 B2900 B2887 B2874 B2861 B2848 B2835 B2822 B2809 B2796 B2783 B2770 B2757 B2744 B2731 B2718 B2705 B2692 B2679 B2666 B2653 B2640 B2627 B2614 B3901 B3888 B3875 B3862 B3849 B3836 B3823 B3810 B3797 B3784 B3771 B3758 B3745 B3732 B3719 B3706 B3693 B3680 B3667 B3654 B3641 B3628 B3615 B3602 B3589 B3576 B3563 B3550 B3537 B3524 B3511 B3498 B3485 B3472 B3459 B3446 B3433 B3420 B3407 B3394 B3381 B3368 B3355 B3342 B3329 B3316 B3303 B3290 B3277 B3264 B4552 B4539 B4526 B4513 B4500 B4487 B4474 B4461 B4448 B4435 B4422 B4409 B4396 B4383 B4370 B4357 B4344 B4331 B4318 B4305 B4292 B4279 B4266 B4253 B4240 B4227 B4214 B4201 B4188 B4175 B4162 B4149 B4136 B4123 B4110 B4097 B4084 B4071 B4058 B4045 B4032 B4019 B4006 B3993 B3980 B3967 B3954 B3941 B3928 B3915 B1950 B1937 B1924 B1911 B1898 B1885 B1872 B1859 B1846 B1833 B1820 B1807 B1794 B1781 B1768 B1755 B1742 B1729 B1716 B1703 B1690 B1677 B1664 B1651 B1638 B1625 B1612 B1599 B1586 B1573 B1560 B1547 B1534 B1521 B1508 B1495 B1482 B1469 B1456 B1443 B1430 B1417 B1404 B1391 B1378 B1365 B1352 B1339 B1326 B1313 B1298:B1300 B1285:B1287 B1272:B1274 B1259:B1261 B1246:B1248 B1233:B1235 B1220:B1222 B1207:B1209 B1194:B1196 B1181:B1183 B1168:B1170 B1155:B1157 B1142:B1144 B1129:B1131 B1116:B1118 B1103:B1105 B1090:B1092 B1077:B1079 B1064:B1066 B1051:B1053 B1038:B1040 B1025:B1027 B1012:B1014 B999:B1001 B986:B988 B973:B975 B960:B962 B947:B949 B934:B936 B921:B923 B908:B910 B895:B897 B882:B884 B869:B871 B856:B858 B843:B845 B830:B832 B817:B819 B804:B806 B791:B793 B778:B780 B765:B767 B752:B754 B739:B741 B726:B728 B713:B715 B700:B702 B687:B689 B674:B676 B661:B663 B648:B650 B635:B637 B622:B624 B609:B611 B596:B598 B583:B585 B570:B572 B557:B559 B544:B546 B531:B533 B518:B520 B505:B507 B492:B494 B479:B481 B466:B468 B453:B455 B440:B442 B427:B429 B414:B416 B401:B403 B388:B390 B375:B377 B362:B364 B349:B351 B336:B338 B323:B325 B310:B312 B297:B299 B284:B286 B271:B273 B258:B260 B245:B247 B232:B234 B219:B221 B206:B208 B193:B195 B180:B182 B167:B169 B154:B156 B141:B143 B128:B130 B115:B117 B102:B104 B89:B91 B76:B78 B63:B65 B50:B52 B37:B39 B24:B26 B11:B13" xr:uid="{F9FAB4B7-13F9-49AF-AD8C-BBA6813012F4}">
      <formula1>"A,B,C,D,E,F"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9C485-4B02-4CBB-8598-B4E84775B123}">
  <dimension ref="A1:H4557"/>
  <sheetViews>
    <sheetView workbookViewId="0">
      <pane xSplit="1" ySplit="3" topLeftCell="B4" activePane="bottomRight" state="frozen"/>
      <selection pane="topRight" activeCell="B1" sqref="B1"/>
      <selection pane="bottomLeft" activeCell="A4" sqref="A4"/>
      <selection pane="bottomRight" activeCell="B19" sqref="B19:C19"/>
    </sheetView>
  </sheetViews>
  <sheetFormatPr defaultRowHeight="15"/>
  <cols>
    <col min="1" max="1" width="11.75" style="50" customWidth="1"/>
    <col min="2" max="2" width="13" style="50" customWidth="1"/>
    <col min="3" max="3" width="166.75" style="50" customWidth="1"/>
    <col min="4" max="8" width="2.125" hidden="1" customWidth="1"/>
  </cols>
  <sheetData>
    <row r="1" spans="1:8" ht="25.5" customHeight="1" thickBot="1">
      <c r="A1" s="68" t="s">
        <v>8049</v>
      </c>
      <c r="B1" s="68"/>
      <c r="C1" s="68"/>
      <c r="D1" s="6"/>
      <c r="E1" s="6"/>
      <c r="F1" s="6"/>
      <c r="G1" s="6"/>
      <c r="H1" s="6"/>
    </row>
    <row r="2" spans="1:8" ht="19.5" customHeight="1" thickBot="1">
      <c r="A2" s="69" t="s">
        <v>20</v>
      </c>
      <c r="B2" s="69"/>
      <c r="C2" s="70"/>
      <c r="D2" s="6"/>
      <c r="E2" s="6"/>
      <c r="F2" s="6"/>
      <c r="G2" s="6"/>
      <c r="H2" s="6"/>
    </row>
    <row r="3" spans="1:8" ht="19.5" customHeight="1" thickBot="1">
      <c r="A3" s="71" t="str" cm="1">
        <f t="array" ref="A3">"📊 进度：已作答 "&amp;SUMPRODUCT((MOD(ROW($B$12:$B$1949)-12,13)=0)*(LEN(TRIM($B$12:$B$1949))&gt;0))&amp;"/150  |  正确 "&amp;SUMPRODUCT((MOD(ROW($B$13:$B$1950)-13,13)=0)*($B$13:$B$1950="✅正确"))&amp;"  |  正确率 "&amp;TEXT(IFERROR(SUMPRODUCT((MOD(ROW($B$13:$B$1950)-13,13)=0)*($B$13:$B$1950="✅正确"))/SUMPRODUCT((MOD(ROW($B$12:$B$1949)-12,13)=0)*(LEN(TRIM($B$12:$B$1949))&gt;0)),0),"0.0%")</f>
        <v>📊 进度：已作答 0/150  |  正确 0  |  正确率 0.0%</v>
      </c>
      <c r="B3" s="71"/>
      <c r="C3" s="72"/>
      <c r="D3" s="6"/>
      <c r="E3" s="6"/>
      <c r="F3" s="6"/>
      <c r="G3" s="6"/>
      <c r="H3" s="6"/>
    </row>
    <row r="4" spans="1:8" ht="58.5" customHeight="1" thickTop="1" thickBot="1">
      <c r="A4" s="8" t="s">
        <v>6116</v>
      </c>
      <c r="B4" s="56" t="s">
        <v>6612</v>
      </c>
      <c r="C4" s="73"/>
      <c r="D4" s="6"/>
      <c r="E4" s="6"/>
      <c r="F4" s="6">
        <v>1001</v>
      </c>
      <c r="G4" s="6" t="s">
        <v>26</v>
      </c>
      <c r="H4" s="6" t="s">
        <v>8102</v>
      </c>
    </row>
    <row r="5" spans="1:8" ht="18.75" customHeight="1">
      <c r="A5" s="9"/>
      <c r="B5" s="74"/>
      <c r="C5" s="75"/>
      <c r="D5" s="6"/>
      <c r="E5" s="6"/>
      <c r="F5" s="6"/>
      <c r="G5" s="6"/>
      <c r="H5" s="6"/>
    </row>
    <row r="6" spans="1:8" ht="18.75" customHeight="1">
      <c r="A6" s="10" t="s">
        <v>107</v>
      </c>
      <c r="B6" s="64" t="s">
        <v>6613</v>
      </c>
      <c r="C6" s="65"/>
      <c r="D6" s="6"/>
      <c r="E6" s="6"/>
      <c r="F6" s="6"/>
      <c r="G6" s="6"/>
      <c r="H6" s="6"/>
    </row>
    <row r="7" spans="1:8" ht="18.75" customHeight="1">
      <c r="A7" s="10" t="s">
        <v>108</v>
      </c>
      <c r="B7" s="64" t="s">
        <v>6614</v>
      </c>
      <c r="C7" s="65"/>
      <c r="D7" s="6"/>
      <c r="E7" s="6"/>
      <c r="F7" s="6"/>
      <c r="G7" s="6"/>
      <c r="H7" s="6"/>
    </row>
    <row r="8" spans="1:8" ht="18.75" customHeight="1">
      <c r="A8" s="10" t="s">
        <v>109</v>
      </c>
      <c r="B8" s="64" t="s">
        <v>6615</v>
      </c>
      <c r="C8" s="65"/>
      <c r="D8" s="6"/>
      <c r="E8" s="6"/>
      <c r="F8" s="6"/>
      <c r="G8" s="6"/>
      <c r="H8" s="6"/>
    </row>
    <row r="9" spans="1:8" ht="18.75" customHeight="1">
      <c r="A9" s="10" t="s">
        <v>110</v>
      </c>
      <c r="B9" s="64" t="s">
        <v>6616</v>
      </c>
      <c r="C9" s="65"/>
      <c r="D9" s="6"/>
      <c r="E9" s="6"/>
      <c r="F9" s="6"/>
      <c r="G9" s="6"/>
      <c r="H9" s="6"/>
    </row>
    <row r="10" spans="1:8" ht="18.75" customHeight="1">
      <c r="A10" s="10"/>
      <c r="B10" s="62"/>
      <c r="C10" s="63"/>
      <c r="D10" s="6"/>
      <c r="E10" s="6"/>
      <c r="F10" s="6"/>
      <c r="G10" s="6"/>
      <c r="H10" s="6"/>
    </row>
    <row r="11" spans="1:8" ht="18.75" customHeight="1" thickBot="1">
      <c r="A11" s="10"/>
      <c r="B11" s="66"/>
      <c r="C11" s="67"/>
      <c r="D11" s="6"/>
      <c r="E11" s="6"/>
      <c r="F11" s="6"/>
      <c r="G11" s="6"/>
      <c r="H11" s="6"/>
    </row>
    <row r="12" spans="1:8" ht="18.75" customHeight="1" thickBot="1">
      <c r="A12" s="11" t="s">
        <v>111</v>
      </c>
      <c r="B12" s="25"/>
      <c r="C12" s="7"/>
      <c r="D12" s="6"/>
      <c r="E12" s="6"/>
      <c r="F12" s="6"/>
      <c r="G12" s="6"/>
      <c r="H12" s="6"/>
    </row>
    <row r="13" spans="1:8" ht="18.75" customHeight="1">
      <c r="A13" s="10" t="s">
        <v>112</v>
      </c>
      <c r="B13" s="34" t="str">
        <f>_xlfn.LET(_xlpm.inp,$B$12,_xlpm.nInp,_xlfn.LET(_xlpm.raw,UPPER(TRIM($B$12)),_xlpm.clean,SUBSTITUTE(SUBSTITUTE(SUBSTITUTE(SUBSTITUTE(SUBSTITUTE(_xlpm.raw,"，",","),"、",","),"；",","),"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 s="19"/>
      <c r="D13" s="6"/>
      <c r="E13" s="6"/>
      <c r="F13" s="6"/>
      <c r="G13" s="6"/>
      <c r="H13" s="6"/>
    </row>
    <row r="14" spans="1:8" ht="18.75" customHeight="1">
      <c r="A14" s="10" t="s">
        <v>113</v>
      </c>
      <c r="B14" s="35" t="str">
        <f>_xlfn.LET(_xlpm.inp,$B$12,_xlpm.nStd,_xlfn.LET(_xlpm.raw,UPPER(TRIM($G$4)),_xlpm.clean,SUBSTITUTE(SUBSTITUTE(SUBSTITUTE(SUBSTITUTE(SUBSTITUTE(_xlpm.raw,"，",","),"、",","),"；",","),"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 s="18"/>
      <c r="D14" s="6"/>
      <c r="E14" s="6"/>
      <c r="F14" s="6"/>
      <c r="G14" s="6"/>
      <c r="H14" s="6"/>
    </row>
    <row r="15" spans="1:8" ht="18.75" customHeight="1">
      <c r="A15" s="37" t="s">
        <v>114</v>
      </c>
      <c r="B15" s="52" t="str">
        <f>_xlfn.LET(_xlpm.inp,$B$12,_xlpm.p,$H$4,IF(OR(LEN(TRIM(_xlpm.inp))=0,LEN(TRIM(_xlpm.p))=0,_xlpm.p=0),"",_xlpm.p))</f>
        <v/>
      </c>
      <c r="C15" s="53"/>
      <c r="D15" s="6"/>
      <c r="E15" s="6"/>
      <c r="F15" s="6"/>
      <c r="G15" s="6"/>
      <c r="H15" s="6"/>
    </row>
    <row r="16" spans="1:8" ht="18.75" customHeight="1" thickBot="1">
      <c r="A16" s="12"/>
      <c r="B16" s="54"/>
      <c r="C16" s="55"/>
      <c r="D16" s="6"/>
      <c r="E16" s="6"/>
      <c r="F16" s="6"/>
      <c r="G16" s="6"/>
      <c r="H16" s="6"/>
    </row>
    <row r="17" spans="1:8" ht="58.5" customHeight="1" thickTop="1" thickBot="1">
      <c r="A17" s="8" t="s">
        <v>6117</v>
      </c>
      <c r="B17" s="56" t="s">
        <v>6617</v>
      </c>
      <c r="C17" s="57"/>
      <c r="D17" s="6"/>
      <c r="E17" s="6"/>
      <c r="F17" s="6">
        <v>1002</v>
      </c>
      <c r="G17" s="6" t="s">
        <v>26</v>
      </c>
      <c r="H17" s="6" t="s">
        <v>8103</v>
      </c>
    </row>
    <row r="18" spans="1:8" ht="18.75" customHeight="1">
      <c r="A18" s="13"/>
      <c r="B18" s="58"/>
      <c r="C18" s="59"/>
      <c r="D18" s="6"/>
      <c r="E18" s="6"/>
      <c r="F18" s="6"/>
      <c r="G18" s="6"/>
      <c r="H18" s="6"/>
    </row>
    <row r="19" spans="1:8" ht="18.75" customHeight="1">
      <c r="A19" s="14" t="s">
        <v>107</v>
      </c>
      <c r="B19" s="60" t="s">
        <v>6618</v>
      </c>
      <c r="C19" s="61"/>
      <c r="D19" s="6"/>
      <c r="E19" s="6"/>
      <c r="F19" s="6"/>
      <c r="G19" s="6"/>
      <c r="H19" s="6"/>
    </row>
    <row r="20" spans="1:8" ht="18.75" customHeight="1">
      <c r="A20" s="14" t="s">
        <v>108</v>
      </c>
      <c r="B20" s="60" t="s">
        <v>6619</v>
      </c>
      <c r="C20" s="61"/>
      <c r="D20" s="6"/>
      <c r="E20" s="6"/>
      <c r="F20" s="6"/>
      <c r="G20" s="6"/>
      <c r="H20" s="6"/>
    </row>
    <row r="21" spans="1:8" ht="18.75" customHeight="1">
      <c r="A21" s="14" t="s">
        <v>109</v>
      </c>
      <c r="B21" s="60" t="s">
        <v>6620</v>
      </c>
      <c r="C21" s="61"/>
      <c r="D21" s="6"/>
      <c r="E21" s="6"/>
      <c r="F21" s="6"/>
      <c r="G21" s="6"/>
      <c r="H21" s="6"/>
    </row>
    <row r="22" spans="1:8" ht="18.75" customHeight="1">
      <c r="A22" s="14" t="s">
        <v>110</v>
      </c>
      <c r="B22" s="60" t="s">
        <v>6621</v>
      </c>
      <c r="C22" s="61"/>
      <c r="D22" s="6"/>
      <c r="E22" s="6"/>
      <c r="F22" s="6"/>
      <c r="G22" s="6"/>
      <c r="H22" s="6"/>
    </row>
    <row r="23" spans="1:8" ht="18.75" customHeight="1">
      <c r="A23" s="14"/>
      <c r="B23" s="62"/>
      <c r="C23" s="63"/>
      <c r="D23" s="6"/>
      <c r="E23" s="6"/>
      <c r="F23" s="6"/>
      <c r="G23" s="6"/>
      <c r="H23" s="6"/>
    </row>
    <row r="24" spans="1:8" ht="18.75" customHeight="1" thickBot="1">
      <c r="A24" s="14"/>
      <c r="B24" s="66"/>
      <c r="C24" s="67"/>
      <c r="D24" s="6"/>
      <c r="E24" s="6"/>
      <c r="F24" s="6"/>
      <c r="G24" s="6"/>
      <c r="H24" s="6"/>
    </row>
    <row r="25" spans="1:8" ht="18.75" customHeight="1" thickBot="1">
      <c r="A25" s="11" t="s">
        <v>111</v>
      </c>
      <c r="B25" s="25"/>
      <c r="C25" s="7"/>
      <c r="D25" s="6"/>
      <c r="E25" s="6"/>
      <c r="F25" s="6"/>
      <c r="G25" s="6"/>
      <c r="H25" s="6"/>
    </row>
    <row r="26" spans="1:8" ht="18.75" customHeight="1">
      <c r="A26" s="14" t="s">
        <v>112</v>
      </c>
      <c r="B26" s="34" t="str">
        <f>_xlfn.LET(_xlpm.inp,$B$25,_xlpm.nInp,_xlfn.LET(_xlpm.raw,UPPER(TRIM($B$25)),_xlpm.clean,SUBSTITUTE(SUBSTITUTE(SUBSTITUTE(SUBSTITUTE(SUBSTITUTE(_xlpm.raw,"，",","),"、",","),"；",","),"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 s="19"/>
      <c r="D26" s="6"/>
      <c r="E26" s="6"/>
      <c r="F26" s="6"/>
      <c r="G26" s="6"/>
      <c r="H26" s="6"/>
    </row>
    <row r="27" spans="1:8" ht="18.75" customHeight="1">
      <c r="A27" s="14" t="s">
        <v>113</v>
      </c>
      <c r="B27" s="35" t="str">
        <f>_xlfn.LET(_xlpm.inp,$B$25,_xlpm.nStd,_xlfn.LET(_xlpm.raw,UPPER(TRIM($G$17)),_xlpm.clean,SUBSTITUTE(SUBSTITUTE(SUBSTITUTE(SUBSTITUTE(SUBSTITUTE(_xlpm.raw,"，",","),"、",","),"；",","),"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 s="18"/>
      <c r="D27" s="6"/>
      <c r="E27" s="6"/>
      <c r="F27" s="6"/>
      <c r="G27" s="6"/>
      <c r="H27" s="6"/>
    </row>
    <row r="28" spans="1:8" ht="18.75" customHeight="1">
      <c r="A28" s="37" t="s">
        <v>114</v>
      </c>
      <c r="B28" s="52" t="str">
        <f>_xlfn.LET(_xlpm.inp,$B$25,_xlpm.p,$H$17,IF(OR(LEN(TRIM(_xlpm.inp))=0,LEN(TRIM(_xlpm.p))=0,_xlpm.p=0),"",_xlpm.p))</f>
        <v/>
      </c>
      <c r="C28" s="76"/>
      <c r="D28" s="6"/>
      <c r="E28" s="6"/>
      <c r="F28" s="6"/>
      <c r="G28" s="6"/>
      <c r="H28" s="6"/>
    </row>
    <row r="29" spans="1:8" ht="18.75" customHeight="1" thickBot="1">
      <c r="A29" s="15"/>
      <c r="B29" s="54"/>
      <c r="C29" s="55"/>
      <c r="D29" s="6"/>
      <c r="E29" s="6"/>
      <c r="F29" s="6"/>
      <c r="G29" s="6"/>
      <c r="H29" s="6"/>
    </row>
    <row r="30" spans="1:8" ht="58.5" customHeight="1" thickTop="1" thickBot="1">
      <c r="A30" s="8" t="s">
        <v>6118</v>
      </c>
      <c r="B30" s="56" t="s">
        <v>6622</v>
      </c>
      <c r="C30" s="57"/>
      <c r="D30" s="6"/>
      <c r="E30" s="6"/>
      <c r="F30" s="6">
        <v>1003</v>
      </c>
      <c r="G30" s="6" t="s">
        <v>28</v>
      </c>
      <c r="H30" s="6" t="s">
        <v>8104</v>
      </c>
    </row>
    <row r="31" spans="1:8" ht="18.75" customHeight="1">
      <c r="A31" s="9"/>
      <c r="B31" s="74"/>
      <c r="C31" s="75"/>
      <c r="D31" s="6"/>
      <c r="E31" s="6"/>
      <c r="F31" s="6"/>
      <c r="G31" s="6"/>
      <c r="H31" s="6"/>
    </row>
    <row r="32" spans="1:8" ht="18.75" customHeight="1">
      <c r="A32" s="10" t="s">
        <v>107</v>
      </c>
      <c r="B32" s="64" t="s">
        <v>6623</v>
      </c>
      <c r="C32" s="65"/>
      <c r="D32" s="6"/>
      <c r="E32" s="6"/>
      <c r="F32" s="6"/>
      <c r="G32" s="6"/>
      <c r="H32" s="6"/>
    </row>
    <row r="33" spans="1:8" ht="18.75" customHeight="1">
      <c r="A33" s="10" t="s">
        <v>108</v>
      </c>
      <c r="B33" s="64" t="s">
        <v>6624</v>
      </c>
      <c r="C33" s="65"/>
      <c r="D33" s="6"/>
      <c r="E33" s="6"/>
      <c r="F33" s="6"/>
      <c r="G33" s="6"/>
      <c r="H33" s="6"/>
    </row>
    <row r="34" spans="1:8" ht="18.75" customHeight="1">
      <c r="A34" s="10" t="s">
        <v>109</v>
      </c>
      <c r="B34" s="64" t="s">
        <v>6625</v>
      </c>
      <c r="C34" s="65"/>
      <c r="D34" s="6"/>
      <c r="E34" s="6"/>
      <c r="F34" s="6"/>
      <c r="G34" s="6"/>
      <c r="H34" s="6"/>
    </row>
    <row r="35" spans="1:8" ht="18.75" customHeight="1">
      <c r="A35" s="10" t="s">
        <v>110</v>
      </c>
      <c r="B35" s="64" t="s">
        <v>6626</v>
      </c>
      <c r="C35" s="65"/>
      <c r="D35" s="6"/>
      <c r="E35" s="6"/>
      <c r="F35" s="6"/>
      <c r="G35" s="6"/>
      <c r="H35" s="6"/>
    </row>
    <row r="36" spans="1:8" ht="18.75" customHeight="1">
      <c r="A36" s="10"/>
      <c r="B36" s="62"/>
      <c r="C36" s="63"/>
      <c r="D36" s="6"/>
      <c r="E36" s="6"/>
      <c r="F36" s="6"/>
      <c r="G36" s="6"/>
      <c r="H36" s="6"/>
    </row>
    <row r="37" spans="1:8" ht="18.75" customHeight="1" thickBot="1">
      <c r="A37" s="10"/>
      <c r="B37" s="66"/>
      <c r="C37" s="67"/>
      <c r="D37" s="6"/>
      <c r="E37" s="6"/>
      <c r="F37" s="6"/>
      <c r="G37" s="6"/>
      <c r="H37" s="6"/>
    </row>
    <row r="38" spans="1:8" ht="18.75" customHeight="1" thickBot="1">
      <c r="A38" s="11" t="s">
        <v>111</v>
      </c>
      <c r="B38" s="43"/>
      <c r="C38" s="7"/>
      <c r="D38" s="6"/>
      <c r="E38" s="6"/>
      <c r="F38" s="6"/>
      <c r="G38" s="6"/>
      <c r="H38" s="6"/>
    </row>
    <row r="39" spans="1:8" ht="18.75" customHeight="1">
      <c r="A39" s="10" t="s">
        <v>112</v>
      </c>
      <c r="B39" s="34" t="str">
        <f>_xlfn.LET(_xlpm.inp,$B$38,_xlpm.nInp,_xlfn.LET(_xlpm.raw,UPPER(TRIM($B$38)),_xlpm.clean,SUBSTITUTE(SUBSTITUTE(SUBSTITUTE(SUBSTITUTE(SUBSTITUTE(_xlpm.raw,"，",","),"、",","),"；",","),"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 s="19"/>
      <c r="D39" s="6"/>
      <c r="E39" s="6"/>
      <c r="F39" s="6"/>
      <c r="G39" s="6"/>
      <c r="H39" s="6"/>
    </row>
    <row r="40" spans="1:8" ht="18.75" customHeight="1">
      <c r="A40" s="10" t="s">
        <v>113</v>
      </c>
      <c r="B40" s="35" t="str">
        <f>_xlfn.LET(_xlpm.inp,$B$38,_xlpm.nStd,_xlfn.LET(_xlpm.raw,UPPER(TRIM($G$30)),_xlpm.clean,SUBSTITUTE(SUBSTITUTE(SUBSTITUTE(SUBSTITUTE(SUBSTITUTE(_xlpm.raw,"，",","),"、",","),"；",","),"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 s="18"/>
      <c r="D40" s="6"/>
      <c r="E40" s="6"/>
      <c r="F40" s="6"/>
      <c r="G40" s="6"/>
      <c r="H40" s="6"/>
    </row>
    <row r="41" spans="1:8" ht="18.75" customHeight="1">
      <c r="A41" s="37" t="s">
        <v>114</v>
      </c>
      <c r="B41" s="52" t="str">
        <f>_xlfn.LET(_xlpm.inp,$B$38,_xlpm.p,$H$30,IF(OR(LEN(TRIM(_xlpm.inp))=0,LEN(TRIM(_xlpm.p))=0,_xlpm.p=0),"",_xlpm.p))</f>
        <v/>
      </c>
      <c r="C41" s="53"/>
      <c r="D41" s="6"/>
      <c r="E41" s="6"/>
      <c r="F41" s="6"/>
      <c r="G41" s="6"/>
      <c r="H41" s="6"/>
    </row>
    <row r="42" spans="1:8" ht="18.75" customHeight="1" thickBot="1">
      <c r="A42" s="12"/>
      <c r="B42" s="54"/>
      <c r="C42" s="55"/>
      <c r="D42" s="6"/>
      <c r="E42" s="6"/>
      <c r="F42" s="6"/>
      <c r="G42" s="6"/>
      <c r="H42" s="6"/>
    </row>
    <row r="43" spans="1:8" ht="58.5" customHeight="1" thickTop="1" thickBot="1">
      <c r="A43" s="8" t="s">
        <v>6119</v>
      </c>
      <c r="B43" s="56" t="s">
        <v>6627</v>
      </c>
      <c r="C43" s="57"/>
      <c r="D43" s="6"/>
      <c r="E43" s="6"/>
      <c r="F43" s="6">
        <v>1004</v>
      </c>
      <c r="G43" s="6" t="s">
        <v>18</v>
      </c>
      <c r="H43" s="6" t="s">
        <v>8105</v>
      </c>
    </row>
    <row r="44" spans="1:8" ht="18.75" customHeight="1">
      <c r="A44" s="13"/>
      <c r="B44" s="58"/>
      <c r="C44" s="59"/>
      <c r="D44" s="6"/>
      <c r="E44" s="6"/>
      <c r="F44" s="6"/>
      <c r="G44" s="6"/>
      <c r="H44" s="6"/>
    </row>
    <row r="45" spans="1:8" ht="18.75" customHeight="1">
      <c r="A45" s="14" t="s">
        <v>107</v>
      </c>
      <c r="B45" s="60" t="s">
        <v>6628</v>
      </c>
      <c r="C45" s="61"/>
      <c r="D45" s="6"/>
      <c r="E45" s="6"/>
      <c r="F45" s="6"/>
      <c r="G45" s="6"/>
      <c r="H45" s="6"/>
    </row>
    <row r="46" spans="1:8" ht="18.75" customHeight="1">
      <c r="A46" s="14" t="s">
        <v>108</v>
      </c>
      <c r="B46" s="60" t="s">
        <v>6629</v>
      </c>
      <c r="C46" s="61"/>
      <c r="D46" s="6"/>
      <c r="E46" s="6"/>
      <c r="F46" s="6"/>
      <c r="G46" s="6"/>
      <c r="H46" s="6"/>
    </row>
    <row r="47" spans="1:8" ht="18.75" customHeight="1">
      <c r="A47" s="14" t="s">
        <v>109</v>
      </c>
      <c r="B47" s="60" t="s">
        <v>6630</v>
      </c>
      <c r="C47" s="61"/>
      <c r="D47" s="6"/>
      <c r="E47" s="6"/>
      <c r="F47" s="6"/>
      <c r="G47" s="6"/>
      <c r="H47" s="6"/>
    </row>
    <row r="48" spans="1:8" ht="18.75" customHeight="1">
      <c r="A48" s="14" t="s">
        <v>110</v>
      </c>
      <c r="B48" s="60" t="s">
        <v>6631</v>
      </c>
      <c r="C48" s="61"/>
      <c r="D48" s="6"/>
      <c r="E48" s="6"/>
      <c r="F48" s="6"/>
      <c r="G48" s="6"/>
      <c r="H48" s="6"/>
    </row>
    <row r="49" spans="1:8" ht="18.75" customHeight="1">
      <c r="A49" s="14"/>
      <c r="B49" s="62"/>
      <c r="C49" s="63"/>
      <c r="D49" s="6"/>
      <c r="E49" s="6"/>
      <c r="F49" s="6"/>
      <c r="G49" s="6"/>
      <c r="H49" s="6"/>
    </row>
    <row r="50" spans="1:8" ht="18.75" customHeight="1" thickBot="1">
      <c r="A50" s="14"/>
      <c r="B50" s="66"/>
      <c r="C50" s="67"/>
      <c r="D50" s="6"/>
      <c r="E50" s="6"/>
      <c r="F50" s="6"/>
      <c r="G50" s="6"/>
      <c r="H50" s="6"/>
    </row>
    <row r="51" spans="1:8" ht="18.75" customHeight="1" thickBot="1">
      <c r="A51" s="11" t="s">
        <v>111</v>
      </c>
      <c r="B51" s="25"/>
      <c r="C51" s="7"/>
      <c r="D51" s="6"/>
      <c r="E51" s="6"/>
      <c r="F51" s="6"/>
      <c r="G51" s="6"/>
      <c r="H51" s="6"/>
    </row>
    <row r="52" spans="1:8" ht="18.75" customHeight="1">
      <c r="A52" s="14" t="s">
        <v>112</v>
      </c>
      <c r="B52" s="34" t="str">
        <f>_xlfn.LET(_xlpm.inp,$B$51,_xlpm.nInp,_xlfn.LET(_xlpm.raw,UPPER(TRIM($B$51)),_xlpm.clean,SUBSTITUTE(SUBSTITUTE(SUBSTITUTE(SUBSTITUTE(SUBSTITUTE(_xlpm.raw,"，",","),"、",","),"；",","),"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 s="19"/>
      <c r="D52" s="6"/>
      <c r="E52" s="6"/>
      <c r="F52" s="6"/>
      <c r="G52" s="6"/>
      <c r="H52" s="6"/>
    </row>
    <row r="53" spans="1:8" ht="18.75" customHeight="1">
      <c r="A53" s="14" t="s">
        <v>113</v>
      </c>
      <c r="B53" s="35" t="str">
        <f>_xlfn.LET(_xlpm.inp,$B$51,_xlpm.nStd,_xlfn.LET(_xlpm.raw,UPPER(TRIM($G$43)),_xlpm.clean,SUBSTITUTE(SUBSTITUTE(SUBSTITUTE(SUBSTITUTE(SUBSTITUTE(_xlpm.raw,"，",","),"、",","),"；",","),"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 s="18"/>
      <c r="D53" s="6"/>
      <c r="E53" s="6"/>
      <c r="F53" s="6"/>
      <c r="G53" s="6"/>
      <c r="H53" s="6"/>
    </row>
    <row r="54" spans="1:8" ht="18.75" customHeight="1">
      <c r="A54" s="37" t="s">
        <v>114</v>
      </c>
      <c r="B54" s="52" t="str">
        <f>_xlfn.LET(_xlpm.inp,$B$51,_xlpm.p,$H$43,IF(OR(LEN(TRIM(_xlpm.inp))=0,LEN(TRIM(_xlpm.p))=0,_xlpm.p=0),"",_xlpm.p))</f>
        <v/>
      </c>
      <c r="C54" s="52"/>
      <c r="D54" s="6"/>
      <c r="E54" s="6"/>
      <c r="F54" s="6"/>
      <c r="G54" s="6"/>
      <c r="H54" s="6"/>
    </row>
    <row r="55" spans="1:8" ht="18.75" customHeight="1" thickBot="1">
      <c r="A55" s="15"/>
      <c r="B55" s="54"/>
      <c r="C55" s="55"/>
      <c r="D55" s="6"/>
      <c r="E55" s="6"/>
      <c r="F55" s="6"/>
      <c r="G55" s="6"/>
      <c r="H55" s="6"/>
    </row>
    <row r="56" spans="1:8" ht="58.5" customHeight="1" thickTop="1" thickBot="1">
      <c r="A56" s="8" t="s">
        <v>6120</v>
      </c>
      <c r="B56" s="56" t="s">
        <v>6632</v>
      </c>
      <c r="C56" s="57"/>
      <c r="D56" s="6"/>
      <c r="E56" s="6"/>
      <c r="F56" s="6">
        <v>1005</v>
      </c>
      <c r="G56" s="6" t="s">
        <v>27</v>
      </c>
      <c r="H56" s="6" t="s">
        <v>8106</v>
      </c>
    </row>
    <row r="57" spans="1:8" ht="18.75" customHeight="1">
      <c r="A57" s="9"/>
      <c r="B57" s="74"/>
      <c r="C57" s="75"/>
      <c r="D57" s="6"/>
      <c r="E57" s="6"/>
      <c r="F57" s="6"/>
      <c r="G57" s="6"/>
      <c r="H57" s="6"/>
    </row>
    <row r="58" spans="1:8" ht="18.75" customHeight="1">
      <c r="A58" s="10" t="s">
        <v>107</v>
      </c>
      <c r="B58" s="64" t="s">
        <v>6633</v>
      </c>
      <c r="C58" s="65"/>
      <c r="D58" s="6"/>
      <c r="E58" s="6"/>
      <c r="F58" s="6"/>
      <c r="G58" s="6"/>
      <c r="H58" s="6"/>
    </row>
    <row r="59" spans="1:8" ht="18.75" customHeight="1">
      <c r="A59" s="10" t="s">
        <v>108</v>
      </c>
      <c r="B59" s="64" t="s">
        <v>6634</v>
      </c>
      <c r="C59" s="65"/>
      <c r="D59" s="6"/>
      <c r="E59" s="6"/>
      <c r="F59" s="6"/>
      <c r="G59" s="6"/>
      <c r="H59" s="6"/>
    </row>
    <row r="60" spans="1:8" ht="18.75" customHeight="1">
      <c r="A60" s="10" t="s">
        <v>109</v>
      </c>
      <c r="B60" s="64" t="s">
        <v>6635</v>
      </c>
      <c r="C60" s="65"/>
      <c r="D60" s="6"/>
      <c r="E60" s="6"/>
      <c r="F60" s="6"/>
      <c r="G60" s="6"/>
      <c r="H60" s="6"/>
    </row>
    <row r="61" spans="1:8" ht="18.75" customHeight="1">
      <c r="A61" s="10" t="s">
        <v>110</v>
      </c>
      <c r="B61" s="64" t="s">
        <v>6636</v>
      </c>
      <c r="C61" s="65"/>
      <c r="D61" s="6"/>
      <c r="E61" s="6"/>
      <c r="F61" s="6"/>
      <c r="G61" s="6"/>
      <c r="H61" s="6"/>
    </row>
    <row r="62" spans="1:8" ht="18.75" customHeight="1">
      <c r="A62" s="10"/>
      <c r="B62" s="62"/>
      <c r="C62" s="63"/>
      <c r="D62" s="6"/>
      <c r="E62" s="6"/>
      <c r="F62" s="6"/>
      <c r="G62" s="6"/>
      <c r="H62" s="6"/>
    </row>
    <row r="63" spans="1:8" ht="18.75" customHeight="1" thickBot="1">
      <c r="A63" s="10"/>
      <c r="B63" s="66"/>
      <c r="C63" s="67"/>
      <c r="D63" s="6"/>
      <c r="E63" s="6"/>
      <c r="F63" s="6"/>
      <c r="G63" s="6"/>
      <c r="H63" s="6"/>
    </row>
    <row r="64" spans="1:8" ht="18.75" customHeight="1" thickBot="1">
      <c r="A64" s="11" t="s">
        <v>111</v>
      </c>
      <c r="B64" s="25"/>
      <c r="C64" s="7"/>
      <c r="D64" s="6"/>
      <c r="E64" s="6"/>
      <c r="F64" s="6"/>
      <c r="G64" s="6"/>
      <c r="H64" s="6"/>
    </row>
    <row r="65" spans="1:8" ht="18.75" customHeight="1">
      <c r="A65" s="10" t="s">
        <v>112</v>
      </c>
      <c r="B65" s="34" t="str">
        <f>_xlfn.LET(_xlpm.inp,$B$64,_xlpm.nInp,_xlfn.LET(_xlpm.raw,UPPER(TRIM($B$64)),_xlpm.clean,SUBSTITUTE(SUBSTITUTE(SUBSTITUTE(SUBSTITUTE(SUBSTITUTE(_xlpm.raw,"，",","),"、",","),"；",","),"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 s="19"/>
      <c r="D65" s="6"/>
      <c r="E65" s="6"/>
      <c r="F65" s="6"/>
      <c r="G65" s="6"/>
      <c r="H65" s="6"/>
    </row>
    <row r="66" spans="1:8" ht="18.75" customHeight="1">
      <c r="A66" s="10" t="s">
        <v>113</v>
      </c>
      <c r="B66" s="35" t="str">
        <f>_xlfn.LET(_xlpm.inp,$B$64,_xlpm.nStd,_xlfn.LET(_xlpm.raw,UPPER(TRIM($G$56)),_xlpm.clean,SUBSTITUTE(SUBSTITUTE(SUBSTITUTE(SUBSTITUTE(SUBSTITUTE(_xlpm.raw,"，",","),"、",","),"；",","),"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 s="18"/>
      <c r="D66" s="6"/>
      <c r="E66" s="6"/>
      <c r="F66" s="6"/>
      <c r="G66" s="6"/>
      <c r="H66" s="6"/>
    </row>
    <row r="67" spans="1:8" ht="18.75" customHeight="1">
      <c r="A67" s="37" t="s">
        <v>114</v>
      </c>
      <c r="B67" s="52" t="str">
        <f>_xlfn.LET(_xlpm.inp,$B$64,_xlpm.p,$H$56,IF(OR(LEN(TRIM(_xlpm.inp))=0,LEN(TRIM(_xlpm.p))=0,_xlpm.p=0),"",_xlpm.p))</f>
        <v/>
      </c>
      <c r="C67" s="63"/>
      <c r="D67" s="6"/>
      <c r="E67" s="6"/>
      <c r="F67" s="6"/>
      <c r="G67" s="6"/>
      <c r="H67" s="6"/>
    </row>
    <row r="68" spans="1:8" ht="18.75" customHeight="1" thickBot="1">
      <c r="A68" s="12"/>
      <c r="B68" s="54"/>
      <c r="C68" s="55"/>
      <c r="D68" s="6"/>
      <c r="E68" s="6"/>
      <c r="F68" s="6"/>
      <c r="G68" s="6"/>
      <c r="H68" s="6"/>
    </row>
    <row r="69" spans="1:8" ht="58.5" customHeight="1" thickTop="1" thickBot="1">
      <c r="A69" s="8" t="s">
        <v>6121</v>
      </c>
      <c r="B69" s="56" t="s">
        <v>6637</v>
      </c>
      <c r="C69" s="57"/>
      <c r="D69" s="6"/>
      <c r="E69" s="6"/>
      <c r="F69" s="6">
        <v>1006</v>
      </c>
      <c r="G69" s="6" t="s">
        <v>29</v>
      </c>
      <c r="H69" s="6" t="s">
        <v>8107</v>
      </c>
    </row>
    <row r="70" spans="1:8" ht="18.75" customHeight="1">
      <c r="A70" s="13"/>
      <c r="B70" s="58"/>
      <c r="C70" s="59"/>
      <c r="D70" s="6"/>
      <c r="E70" s="6"/>
      <c r="F70" s="6"/>
      <c r="G70" s="6"/>
      <c r="H70" s="6"/>
    </row>
    <row r="71" spans="1:8" ht="18.75" customHeight="1">
      <c r="A71" s="14" t="s">
        <v>107</v>
      </c>
      <c r="B71" s="60" t="s">
        <v>6638</v>
      </c>
      <c r="C71" s="61"/>
      <c r="D71" s="6"/>
      <c r="E71" s="6"/>
      <c r="F71" s="6"/>
      <c r="G71" s="6"/>
      <c r="H71" s="6"/>
    </row>
    <row r="72" spans="1:8" ht="18.75" customHeight="1">
      <c r="A72" s="14" t="s">
        <v>108</v>
      </c>
      <c r="B72" s="60" t="s">
        <v>6639</v>
      </c>
      <c r="C72" s="61"/>
      <c r="D72" s="6"/>
      <c r="E72" s="6"/>
      <c r="F72" s="6"/>
      <c r="G72" s="6"/>
      <c r="H72" s="6"/>
    </row>
    <row r="73" spans="1:8" ht="18.75" customHeight="1">
      <c r="A73" s="14" t="s">
        <v>109</v>
      </c>
      <c r="B73" s="60" t="s">
        <v>6640</v>
      </c>
      <c r="C73" s="61"/>
      <c r="D73" s="6"/>
      <c r="E73" s="6"/>
      <c r="F73" s="6"/>
      <c r="G73" s="6"/>
      <c r="H73" s="6"/>
    </row>
    <row r="74" spans="1:8" ht="18.75" customHeight="1">
      <c r="A74" s="14" t="s">
        <v>110</v>
      </c>
      <c r="B74" s="60" t="s">
        <v>6641</v>
      </c>
      <c r="C74" s="61"/>
      <c r="D74" s="6"/>
      <c r="E74" s="6"/>
      <c r="F74" s="6"/>
      <c r="G74" s="6"/>
      <c r="H74" s="6"/>
    </row>
    <row r="75" spans="1:8" ht="18.75" customHeight="1">
      <c r="A75" s="14" t="s">
        <v>128</v>
      </c>
      <c r="B75" s="62" t="s">
        <v>6642</v>
      </c>
      <c r="C75" s="63"/>
      <c r="D75" s="6"/>
      <c r="E75" s="6"/>
      <c r="F75" s="6"/>
      <c r="G75" s="6"/>
      <c r="H75" s="6"/>
    </row>
    <row r="76" spans="1:8" ht="18.75" customHeight="1" thickBot="1">
      <c r="A76" s="14"/>
      <c r="B76" s="66"/>
      <c r="C76" s="67"/>
      <c r="D76" s="6"/>
      <c r="E76" s="6"/>
      <c r="F76" s="6"/>
      <c r="G76" s="6"/>
      <c r="H76" s="6"/>
    </row>
    <row r="77" spans="1:8" ht="18.75" customHeight="1" thickBot="1">
      <c r="A77" s="11" t="s">
        <v>111</v>
      </c>
      <c r="B77" s="25"/>
      <c r="C77" s="7"/>
      <c r="D77" s="6"/>
      <c r="E77" s="6"/>
      <c r="F77" s="6"/>
      <c r="G77" s="6"/>
      <c r="H77" s="6"/>
    </row>
    <row r="78" spans="1:8" ht="18.75" customHeight="1">
      <c r="A78" s="14" t="s">
        <v>112</v>
      </c>
      <c r="B78" s="34" t="str">
        <f>_xlfn.LET(_xlpm.inp,$B$77,_xlpm.nInp,_xlfn.LET(_xlpm.raw,UPPER(TRIM($B$77)),_xlpm.clean,SUBSTITUTE(SUBSTITUTE(SUBSTITUTE(SUBSTITUTE(SUBSTITUTE(_xlpm.raw,"，",","),"、",","),"；",","),"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 s="19"/>
      <c r="D78" s="6"/>
      <c r="E78" s="6"/>
      <c r="F78" s="6"/>
      <c r="G78" s="6"/>
      <c r="H78" s="6"/>
    </row>
    <row r="79" spans="1:8" ht="18.75" customHeight="1">
      <c r="A79" s="14" t="s">
        <v>113</v>
      </c>
      <c r="B79" s="35" t="str">
        <f>_xlfn.LET(_xlpm.inp,$B$77,_xlpm.nStd,_xlfn.LET(_xlpm.raw,UPPER(TRIM($G$69)),_xlpm.clean,SUBSTITUTE(SUBSTITUTE(SUBSTITUTE(SUBSTITUTE(SUBSTITUTE(_xlpm.raw,"，",","),"、",","),"；",","),"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 s="18"/>
      <c r="D79" s="6"/>
      <c r="E79" s="6"/>
      <c r="F79" s="6"/>
      <c r="G79" s="6"/>
      <c r="H79" s="6"/>
    </row>
    <row r="80" spans="1:8" ht="18.75" customHeight="1">
      <c r="A80" s="37" t="s">
        <v>114</v>
      </c>
      <c r="B80" s="52" t="str">
        <f>_xlfn.LET(_xlpm.inp,$B$77,_xlpm.p,$H$69,IF(OR(LEN(TRIM(_xlpm.inp))=0,LEN(TRIM(_xlpm.p))=0,_xlpm.p=0),"",_xlpm.p))</f>
        <v/>
      </c>
      <c r="C80" s="63"/>
      <c r="D80" s="6"/>
      <c r="E80" s="6"/>
      <c r="F80" s="6"/>
      <c r="G80" s="6"/>
      <c r="H80" s="6"/>
    </row>
    <row r="81" spans="1:8" ht="18.75" customHeight="1" thickBot="1">
      <c r="A81" s="15"/>
      <c r="B81" s="54"/>
      <c r="C81" s="55"/>
      <c r="D81" s="6"/>
      <c r="E81" s="6"/>
      <c r="F81" s="6"/>
      <c r="G81" s="6"/>
      <c r="H81" s="6"/>
    </row>
    <row r="82" spans="1:8" ht="58.5" customHeight="1" thickTop="1" thickBot="1">
      <c r="A82" s="8" t="s">
        <v>6122</v>
      </c>
      <c r="B82" s="56" t="s">
        <v>6643</v>
      </c>
      <c r="C82" s="57"/>
      <c r="D82" s="6"/>
      <c r="E82" s="6"/>
      <c r="F82" s="6">
        <v>1007</v>
      </c>
      <c r="G82" s="6" t="s">
        <v>18</v>
      </c>
      <c r="H82" s="6" t="s">
        <v>8108</v>
      </c>
    </row>
    <row r="83" spans="1:8" ht="18.75" customHeight="1">
      <c r="A83" s="9"/>
      <c r="B83" s="74"/>
      <c r="C83" s="75"/>
      <c r="D83" s="6"/>
      <c r="E83" s="6"/>
      <c r="F83" s="6"/>
      <c r="G83" s="6"/>
      <c r="H83" s="6"/>
    </row>
    <row r="84" spans="1:8" ht="18.75" customHeight="1">
      <c r="A84" s="10" t="s">
        <v>107</v>
      </c>
      <c r="B84" s="64" t="s">
        <v>6644</v>
      </c>
      <c r="C84" s="65"/>
      <c r="D84" s="6"/>
      <c r="E84" s="6"/>
      <c r="F84" s="6"/>
      <c r="G84" s="6"/>
      <c r="H84" s="6"/>
    </row>
    <row r="85" spans="1:8" ht="18.75" customHeight="1">
      <c r="A85" s="10" t="s">
        <v>108</v>
      </c>
      <c r="B85" s="64" t="s">
        <v>6645</v>
      </c>
      <c r="C85" s="65"/>
      <c r="D85" s="6"/>
      <c r="E85" s="6"/>
      <c r="F85" s="6"/>
      <c r="G85" s="6"/>
      <c r="H85" s="6"/>
    </row>
    <row r="86" spans="1:8" ht="18.75" customHeight="1">
      <c r="A86" s="10" t="s">
        <v>109</v>
      </c>
      <c r="B86" s="64" t="s">
        <v>6646</v>
      </c>
      <c r="C86" s="65"/>
      <c r="D86" s="6"/>
      <c r="E86" s="6"/>
      <c r="F86" s="6"/>
      <c r="G86" s="6"/>
      <c r="H86" s="6"/>
    </row>
    <row r="87" spans="1:8" ht="18.75" customHeight="1">
      <c r="A87" s="10" t="s">
        <v>110</v>
      </c>
      <c r="B87" s="64" t="s">
        <v>6647</v>
      </c>
      <c r="C87" s="65"/>
      <c r="D87" s="6"/>
      <c r="E87" s="6"/>
      <c r="F87" s="6"/>
      <c r="G87" s="6"/>
      <c r="H87" s="6"/>
    </row>
    <row r="88" spans="1:8" ht="18.75" customHeight="1">
      <c r="A88" s="10"/>
      <c r="B88" s="62"/>
      <c r="C88" s="63"/>
      <c r="D88" s="6"/>
      <c r="E88" s="6"/>
      <c r="F88" s="6"/>
      <c r="G88" s="6"/>
      <c r="H88" s="6"/>
    </row>
    <row r="89" spans="1:8" ht="18.75" customHeight="1" thickBot="1">
      <c r="A89" s="10"/>
      <c r="B89" s="66"/>
      <c r="C89" s="67"/>
      <c r="D89" s="6"/>
      <c r="E89" s="6"/>
      <c r="F89" s="6"/>
      <c r="G89" s="6"/>
      <c r="H89" s="6"/>
    </row>
    <row r="90" spans="1:8" ht="18.75" customHeight="1" thickBot="1">
      <c r="A90" s="11" t="s">
        <v>111</v>
      </c>
      <c r="B90" s="25"/>
      <c r="C90" s="7"/>
      <c r="D90" s="6"/>
      <c r="E90" s="6"/>
      <c r="F90" s="6"/>
      <c r="G90" s="6"/>
      <c r="H90" s="6"/>
    </row>
    <row r="91" spans="1:8" ht="18.75" customHeight="1">
      <c r="A91" s="10" t="s">
        <v>112</v>
      </c>
      <c r="B91" s="34" t="str">
        <f>_xlfn.LET(_xlpm.inp,$B$90,_xlpm.nInp,_xlfn.LET(_xlpm.raw,UPPER(TRIM($B$90)),_xlpm.clean,SUBSTITUTE(SUBSTITUTE(SUBSTITUTE(SUBSTITUTE(SUBSTITUTE(_xlpm.raw,"，",","),"、",","),"；",","),"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 s="19"/>
      <c r="D91" s="6"/>
      <c r="E91" s="6"/>
      <c r="F91" s="6"/>
      <c r="G91" s="6"/>
      <c r="H91" s="6"/>
    </row>
    <row r="92" spans="1:8" ht="18.75" customHeight="1">
      <c r="A92" s="10" t="s">
        <v>113</v>
      </c>
      <c r="B92" s="35" t="str">
        <f>_xlfn.LET(_xlpm.inp,$B$90,_xlpm.nStd,_xlfn.LET(_xlpm.raw,UPPER(TRIM($G$82)),_xlpm.clean,SUBSTITUTE(SUBSTITUTE(SUBSTITUTE(SUBSTITUTE(SUBSTITUTE(_xlpm.raw,"，",","),"、",","),"；",","),"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 s="18"/>
      <c r="D92" s="6"/>
      <c r="E92" s="6"/>
      <c r="F92" s="6"/>
      <c r="G92" s="6"/>
      <c r="H92" s="6"/>
    </row>
    <row r="93" spans="1:8" ht="18.75" customHeight="1">
      <c r="A93" s="37" t="s">
        <v>114</v>
      </c>
      <c r="B93" s="52" t="str">
        <f>_xlfn.LET(_xlpm.inp,$B$90,_xlpm.p,$H$82,IF(OR(LEN(TRIM(_xlpm.inp))=0,LEN(TRIM(_xlpm.p))=0,_xlpm.p=0),"",_xlpm.p))</f>
        <v/>
      </c>
      <c r="C93" s="63"/>
      <c r="D93" s="6"/>
      <c r="E93" s="6"/>
      <c r="F93" s="6"/>
      <c r="G93" s="6"/>
      <c r="H93" s="6"/>
    </row>
    <row r="94" spans="1:8" ht="18.75" customHeight="1" thickBot="1">
      <c r="A94" s="12"/>
      <c r="B94" s="54"/>
      <c r="C94" s="55"/>
      <c r="D94" s="6"/>
      <c r="E94" s="6"/>
      <c r="F94" s="6"/>
      <c r="G94" s="6"/>
      <c r="H94" s="6"/>
    </row>
    <row r="95" spans="1:8" ht="58.5" customHeight="1" thickTop="1" thickBot="1">
      <c r="A95" s="8" t="s">
        <v>6123</v>
      </c>
      <c r="B95" s="56" t="s">
        <v>6648</v>
      </c>
      <c r="C95" s="57"/>
      <c r="D95" s="6"/>
      <c r="E95" s="6"/>
      <c r="F95" s="6">
        <v>1008</v>
      </c>
      <c r="G95" s="6" t="s">
        <v>26</v>
      </c>
      <c r="H95" s="6" t="s">
        <v>8109</v>
      </c>
    </row>
    <row r="96" spans="1:8" ht="18.75" customHeight="1">
      <c r="A96" s="13"/>
      <c r="B96" s="58"/>
      <c r="C96" s="59"/>
      <c r="D96" s="6"/>
      <c r="E96" s="6"/>
      <c r="F96" s="6"/>
      <c r="G96" s="6"/>
      <c r="H96" s="6"/>
    </row>
    <row r="97" spans="1:8" ht="18.75" customHeight="1">
      <c r="A97" s="14" t="s">
        <v>107</v>
      </c>
      <c r="B97" s="60" t="s">
        <v>6649</v>
      </c>
      <c r="C97" s="61"/>
      <c r="D97" s="6"/>
      <c r="E97" s="6"/>
      <c r="F97" s="6"/>
      <c r="G97" s="6"/>
      <c r="H97" s="6"/>
    </row>
    <row r="98" spans="1:8" ht="18.75" customHeight="1">
      <c r="A98" s="14" t="s">
        <v>108</v>
      </c>
      <c r="B98" s="60" t="s">
        <v>6650</v>
      </c>
      <c r="C98" s="61"/>
      <c r="D98" s="6"/>
      <c r="E98" s="6"/>
      <c r="F98" s="6"/>
      <c r="G98" s="6"/>
      <c r="H98" s="6"/>
    </row>
    <row r="99" spans="1:8" ht="18.75" customHeight="1">
      <c r="A99" s="14" t="s">
        <v>109</v>
      </c>
      <c r="B99" s="60" t="s">
        <v>6651</v>
      </c>
      <c r="C99" s="61"/>
      <c r="D99" s="6"/>
      <c r="E99" s="6"/>
      <c r="F99" s="6"/>
      <c r="G99" s="6"/>
      <c r="H99" s="6"/>
    </row>
    <row r="100" spans="1:8" ht="18.75" customHeight="1">
      <c r="A100" s="14" t="s">
        <v>110</v>
      </c>
      <c r="B100" s="60" t="s">
        <v>6652</v>
      </c>
      <c r="C100" s="61"/>
      <c r="D100" s="6"/>
      <c r="E100" s="6"/>
      <c r="F100" s="6"/>
      <c r="G100" s="6"/>
      <c r="H100" s="6"/>
    </row>
    <row r="101" spans="1:8" ht="18.75" customHeight="1">
      <c r="A101" s="14"/>
      <c r="B101" s="62"/>
      <c r="C101" s="63"/>
      <c r="D101" s="6"/>
      <c r="E101" s="6"/>
      <c r="F101" s="6"/>
      <c r="G101" s="6"/>
      <c r="H101" s="6"/>
    </row>
    <row r="102" spans="1:8" ht="18.75" customHeight="1" thickBot="1">
      <c r="A102" s="14"/>
      <c r="B102" s="66"/>
      <c r="C102" s="67"/>
      <c r="D102" s="6"/>
      <c r="E102" s="6"/>
      <c r="F102" s="6"/>
      <c r="G102" s="6"/>
      <c r="H102" s="6"/>
    </row>
    <row r="103" spans="1:8" ht="18.75" customHeight="1" thickBot="1">
      <c r="A103" s="11" t="s">
        <v>111</v>
      </c>
      <c r="B103" s="25"/>
      <c r="C103" s="7"/>
      <c r="D103" s="6"/>
      <c r="E103" s="6"/>
      <c r="F103" s="6"/>
      <c r="G103" s="6"/>
      <c r="H103" s="6"/>
    </row>
    <row r="104" spans="1:8" ht="18.75" customHeight="1">
      <c r="A104" s="14" t="s">
        <v>112</v>
      </c>
      <c r="B104" s="34" t="str">
        <f>_xlfn.LET(_xlpm.inp,$B$103,_xlpm.nInp,_xlfn.LET(_xlpm.raw,UPPER(TRIM($B$103)),_xlpm.clean,SUBSTITUTE(SUBSTITUTE(SUBSTITUTE(SUBSTITUTE(SUBSTITUTE(_xlpm.raw,"，",","),"、",","),"；",","),"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 s="19"/>
      <c r="D104" s="6"/>
      <c r="E104" s="6"/>
      <c r="F104" s="6"/>
      <c r="G104" s="6"/>
      <c r="H104" s="6"/>
    </row>
    <row r="105" spans="1:8" ht="18.75" customHeight="1">
      <c r="A105" s="14" t="s">
        <v>113</v>
      </c>
      <c r="B105" s="35" t="str">
        <f>_xlfn.LET(_xlpm.inp,$B$103,_xlpm.nStd,_xlfn.LET(_xlpm.raw,UPPER(TRIM($G$95)),_xlpm.clean,SUBSTITUTE(SUBSTITUTE(SUBSTITUTE(SUBSTITUTE(SUBSTITUTE(_xlpm.raw,"，",","),"、",","),"；",","),"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 s="18"/>
      <c r="D105" s="6"/>
      <c r="E105" s="6"/>
      <c r="F105" s="6"/>
      <c r="G105" s="6"/>
      <c r="H105" s="6"/>
    </row>
    <row r="106" spans="1:8" ht="18.75" customHeight="1">
      <c r="A106" s="37" t="s">
        <v>114</v>
      </c>
      <c r="B106" s="52" t="str">
        <f>_xlfn.LET(_xlpm.inp,$B$103,_xlpm.p,$H$95,IF(OR(LEN(TRIM(_xlpm.inp))=0,LEN(TRIM(_xlpm.p))=0,_xlpm.p=0),"",_xlpm.p))</f>
        <v/>
      </c>
      <c r="C106" s="63"/>
      <c r="D106" s="6"/>
      <c r="E106" s="6"/>
      <c r="F106" s="6"/>
      <c r="G106" s="6"/>
      <c r="H106" s="6"/>
    </row>
    <row r="107" spans="1:8" ht="18.75" customHeight="1" thickBot="1">
      <c r="A107" s="15"/>
      <c r="B107" s="54"/>
      <c r="C107" s="55"/>
      <c r="D107" s="6"/>
      <c r="E107" s="6"/>
      <c r="F107" s="6"/>
      <c r="G107" s="6"/>
      <c r="H107" s="6"/>
    </row>
    <row r="108" spans="1:8" ht="58.5" customHeight="1" thickTop="1" thickBot="1">
      <c r="A108" s="8" t="s">
        <v>6124</v>
      </c>
      <c r="B108" s="56" t="s">
        <v>6653</v>
      </c>
      <c r="C108" s="57"/>
      <c r="D108" s="6"/>
      <c r="E108" s="6"/>
      <c r="F108" s="6">
        <v>1009</v>
      </c>
      <c r="G108" s="6" t="s">
        <v>28</v>
      </c>
      <c r="H108" s="6" t="s">
        <v>8110</v>
      </c>
    </row>
    <row r="109" spans="1:8" ht="18.75" customHeight="1">
      <c r="A109" s="9"/>
      <c r="B109" s="74"/>
      <c r="C109" s="75"/>
      <c r="D109" s="6"/>
      <c r="E109" s="6"/>
      <c r="F109" s="6"/>
      <c r="G109" s="6"/>
      <c r="H109" s="6"/>
    </row>
    <row r="110" spans="1:8" ht="18.75" customHeight="1">
      <c r="A110" s="10" t="s">
        <v>107</v>
      </c>
      <c r="B110" s="64" t="s">
        <v>6654</v>
      </c>
      <c r="C110" s="65"/>
      <c r="D110" s="6"/>
      <c r="E110" s="6"/>
      <c r="F110" s="6"/>
      <c r="G110" s="6"/>
      <c r="H110" s="6"/>
    </row>
    <row r="111" spans="1:8" ht="18.75" customHeight="1">
      <c r="A111" s="10" t="s">
        <v>108</v>
      </c>
      <c r="B111" s="64" t="s">
        <v>6655</v>
      </c>
      <c r="C111" s="65"/>
      <c r="D111" s="6"/>
      <c r="E111" s="6"/>
      <c r="F111" s="6"/>
      <c r="G111" s="6"/>
      <c r="H111" s="6"/>
    </row>
    <row r="112" spans="1:8" ht="18.75" customHeight="1">
      <c r="A112" s="10" t="s">
        <v>109</v>
      </c>
      <c r="B112" s="64" t="s">
        <v>6656</v>
      </c>
      <c r="C112" s="65"/>
      <c r="D112" s="6"/>
      <c r="E112" s="6"/>
      <c r="F112" s="6"/>
      <c r="G112" s="6"/>
      <c r="H112" s="6"/>
    </row>
    <row r="113" spans="1:8" ht="18.75" customHeight="1">
      <c r="A113" s="10" t="s">
        <v>110</v>
      </c>
      <c r="B113" s="64" t="s">
        <v>6657</v>
      </c>
      <c r="C113" s="65"/>
      <c r="D113" s="6"/>
      <c r="E113" s="6"/>
      <c r="F113" s="6"/>
      <c r="G113" s="6"/>
      <c r="H113" s="6"/>
    </row>
    <row r="114" spans="1:8" ht="18.75" customHeight="1">
      <c r="A114" s="10"/>
      <c r="B114" s="62"/>
      <c r="C114" s="63"/>
      <c r="D114" s="6"/>
      <c r="E114" s="6"/>
      <c r="F114" s="6"/>
      <c r="G114" s="6"/>
      <c r="H114" s="6"/>
    </row>
    <row r="115" spans="1:8" ht="18.75" customHeight="1" thickBot="1">
      <c r="A115" s="10"/>
      <c r="B115" s="66"/>
      <c r="C115" s="67"/>
      <c r="D115" s="6"/>
      <c r="E115" s="6"/>
      <c r="F115" s="6"/>
      <c r="G115" s="6"/>
      <c r="H115" s="6"/>
    </row>
    <row r="116" spans="1:8" ht="18.75" customHeight="1" thickBot="1">
      <c r="A116" s="11" t="s">
        <v>111</v>
      </c>
      <c r="B116" s="25"/>
      <c r="C116" s="7"/>
      <c r="D116" s="6"/>
      <c r="E116" s="6"/>
      <c r="F116" s="6"/>
      <c r="G116" s="6"/>
      <c r="H116" s="6"/>
    </row>
    <row r="117" spans="1:8" ht="18.75" customHeight="1">
      <c r="A117" s="10" t="s">
        <v>112</v>
      </c>
      <c r="B117" s="34" t="str">
        <f>_xlfn.LET(_xlpm.inp,$B$116,_xlpm.nInp,_xlfn.LET(_xlpm.raw,UPPER(TRIM($B$116)),_xlpm.clean,SUBSTITUTE(SUBSTITUTE(SUBSTITUTE(SUBSTITUTE(SUBSTITUTE(_xlpm.raw,"，",","),"、",","),"；",","),"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 s="19"/>
      <c r="D117" s="6"/>
      <c r="E117" s="6"/>
      <c r="F117" s="6"/>
      <c r="G117" s="6"/>
      <c r="H117" s="6"/>
    </row>
    <row r="118" spans="1:8" ht="18.75" customHeight="1">
      <c r="A118" s="10" t="s">
        <v>113</v>
      </c>
      <c r="B118" s="35" t="str">
        <f>_xlfn.LET(_xlpm.inp,$B$116,_xlpm.nStd,_xlfn.LET(_xlpm.raw,UPPER(TRIM($G$108)),_xlpm.clean,SUBSTITUTE(SUBSTITUTE(SUBSTITUTE(SUBSTITUTE(SUBSTITUTE(_xlpm.raw,"，",","),"、",","),"；",","),"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 s="18"/>
      <c r="D118" s="6"/>
      <c r="E118" s="6"/>
      <c r="F118" s="6"/>
      <c r="G118" s="6"/>
      <c r="H118" s="6"/>
    </row>
    <row r="119" spans="1:8" ht="18.75" customHeight="1">
      <c r="A119" s="37" t="s">
        <v>114</v>
      </c>
      <c r="B119" s="52" t="str">
        <f>_xlfn.LET(_xlpm.inp,$B$116,_xlpm.p,$H$108,IF(OR(LEN(TRIM(_xlpm.inp))=0,LEN(TRIM(_xlpm.p))=0,_xlpm.p=0),"",_xlpm.p))</f>
        <v/>
      </c>
      <c r="C119" s="63"/>
      <c r="D119" s="6"/>
      <c r="E119" s="6"/>
      <c r="F119" s="6"/>
      <c r="G119" s="6"/>
      <c r="H119" s="6"/>
    </row>
    <row r="120" spans="1:8" ht="18.75" customHeight="1" thickBot="1">
      <c r="A120" s="12"/>
      <c r="B120" s="54"/>
      <c r="C120" s="55"/>
      <c r="D120" s="6"/>
      <c r="E120" s="6"/>
      <c r="F120" s="6"/>
      <c r="G120" s="6"/>
      <c r="H120" s="6"/>
    </row>
    <row r="121" spans="1:8" ht="58.5" customHeight="1" thickTop="1" thickBot="1">
      <c r="A121" s="8" t="s">
        <v>6125</v>
      </c>
      <c r="B121" s="56" t="s">
        <v>6658</v>
      </c>
      <c r="C121" s="57"/>
      <c r="D121" s="6"/>
      <c r="E121" s="6"/>
      <c r="F121" s="6">
        <v>1010</v>
      </c>
      <c r="G121" s="6" t="s">
        <v>6659</v>
      </c>
      <c r="H121" s="6"/>
    </row>
    <row r="122" spans="1:8" ht="18.75" customHeight="1">
      <c r="A122" s="13"/>
      <c r="B122" s="58"/>
      <c r="C122" s="59"/>
      <c r="D122" s="6"/>
      <c r="E122" s="6"/>
      <c r="F122" s="6"/>
      <c r="G122" s="6"/>
      <c r="H122" s="6"/>
    </row>
    <row r="123" spans="1:8" ht="18.75" customHeight="1">
      <c r="A123" s="14" t="s">
        <v>107</v>
      </c>
      <c r="B123" s="60" t="s">
        <v>6660</v>
      </c>
      <c r="C123" s="61"/>
      <c r="D123" s="6"/>
      <c r="E123" s="6"/>
      <c r="F123" s="6"/>
      <c r="G123" s="6"/>
      <c r="H123" s="6"/>
    </row>
    <row r="124" spans="1:8" ht="18.75" customHeight="1">
      <c r="A124" s="14" t="s">
        <v>108</v>
      </c>
      <c r="B124" s="60" t="s">
        <v>6661</v>
      </c>
      <c r="C124" s="61"/>
      <c r="D124" s="6"/>
      <c r="E124" s="6"/>
      <c r="F124" s="6"/>
      <c r="G124" s="6"/>
      <c r="H124" s="6"/>
    </row>
    <row r="125" spans="1:8" ht="18.75" customHeight="1">
      <c r="A125" s="14" t="s">
        <v>109</v>
      </c>
      <c r="B125" s="60" t="s">
        <v>6662</v>
      </c>
      <c r="C125" s="61"/>
      <c r="D125" s="6"/>
      <c r="E125" s="6"/>
      <c r="F125" s="6"/>
      <c r="G125" s="6"/>
      <c r="H125" s="6"/>
    </row>
    <row r="126" spans="1:8" ht="18.75" customHeight="1">
      <c r="A126" s="14" t="s">
        <v>110</v>
      </c>
      <c r="B126" s="60" t="s">
        <v>6663</v>
      </c>
      <c r="C126" s="61"/>
      <c r="D126" s="6"/>
      <c r="E126" s="6"/>
      <c r="F126" s="6"/>
      <c r="G126" s="6"/>
      <c r="H126" s="6"/>
    </row>
    <row r="127" spans="1:8" ht="18.75" customHeight="1">
      <c r="A127" s="14" t="s">
        <v>128</v>
      </c>
      <c r="B127" s="62" t="s">
        <v>6664</v>
      </c>
      <c r="C127" s="63"/>
      <c r="D127" s="6"/>
      <c r="E127" s="6"/>
      <c r="F127" s="6"/>
      <c r="G127" s="6"/>
      <c r="H127" s="6"/>
    </row>
    <row r="128" spans="1:8" ht="18.75" customHeight="1" thickBot="1">
      <c r="A128" s="14" t="s">
        <v>5228</v>
      </c>
      <c r="B128" s="66" t="s">
        <v>6665</v>
      </c>
      <c r="C128" s="67"/>
      <c r="D128" s="6"/>
      <c r="E128" s="6"/>
      <c r="F128" s="6"/>
      <c r="G128" s="6"/>
      <c r="H128" s="6"/>
    </row>
    <row r="129" spans="1:8" ht="18.75" customHeight="1" thickBot="1">
      <c r="A129" s="11" t="s">
        <v>111</v>
      </c>
      <c r="B129" s="25"/>
      <c r="C129" s="7"/>
      <c r="D129" s="6"/>
      <c r="E129" s="6"/>
      <c r="F129" s="6"/>
      <c r="G129" s="6"/>
      <c r="H129" s="6"/>
    </row>
    <row r="130" spans="1:8" ht="18.75" customHeight="1">
      <c r="A130" s="14" t="s">
        <v>112</v>
      </c>
      <c r="B130" s="34" t="str">
        <f>_xlfn.LET(_xlpm.inp,$B$129,_xlpm.nInp,_xlfn.LET(_xlpm.raw,UPPER(TRIM($B$129)),_xlpm.clean,SUBSTITUTE(SUBSTITUTE(SUBSTITUTE(SUBSTITUTE(SUBSTITUTE(_xlpm.raw,"，",","),"、",","),"；",","),"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 s="19"/>
      <c r="D130" s="6"/>
      <c r="E130" s="6"/>
      <c r="F130" s="6"/>
      <c r="G130" s="6"/>
      <c r="H130" s="6"/>
    </row>
    <row r="131" spans="1:8" ht="18.75" customHeight="1">
      <c r="A131" s="14" t="s">
        <v>113</v>
      </c>
      <c r="B131" s="35" t="str">
        <f>_xlfn.LET(_xlpm.inp,$B$129,_xlpm.nStd,_xlfn.LET(_xlpm.raw,UPPER(TRIM($G$121)),_xlpm.clean,SUBSTITUTE(SUBSTITUTE(SUBSTITUTE(SUBSTITUTE(SUBSTITUTE(_xlpm.raw,"，",","),"、",","),"；",","),"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1" s="18"/>
      <c r="D131" s="6"/>
      <c r="E131" s="6"/>
      <c r="F131" s="6"/>
      <c r="G131" s="6"/>
      <c r="H131" s="6"/>
    </row>
    <row r="132" spans="1:8" ht="18.75" customHeight="1">
      <c r="A132" s="37" t="s">
        <v>114</v>
      </c>
      <c r="B132" s="52" t="str">
        <f>_xlfn.LET(_xlpm.inp,$B$129,_xlpm.p,$H$121,IF(OR(LEN(TRIM(_xlpm.inp))=0,LEN(TRIM(_xlpm.p))=0,_xlpm.p=0),"",_xlpm.p))</f>
        <v/>
      </c>
      <c r="C132" s="63"/>
      <c r="D132" s="6"/>
      <c r="E132" s="6"/>
      <c r="F132" s="6"/>
      <c r="G132" s="6"/>
      <c r="H132" s="6"/>
    </row>
    <row r="133" spans="1:8" ht="18.75" customHeight="1" thickBot="1">
      <c r="A133" s="15"/>
      <c r="B133" s="54"/>
      <c r="C133" s="55"/>
      <c r="D133" s="6"/>
      <c r="E133" s="6"/>
      <c r="F133" s="6"/>
      <c r="G133" s="6"/>
      <c r="H133" s="6"/>
    </row>
    <row r="134" spans="1:8" ht="58.5" customHeight="1" thickTop="1" thickBot="1">
      <c r="A134" s="8" t="s">
        <v>6126</v>
      </c>
      <c r="B134" s="56" t="s">
        <v>6666</v>
      </c>
      <c r="C134" s="57"/>
      <c r="D134" s="6"/>
      <c r="E134" s="6"/>
      <c r="F134" s="6">
        <v>1011</v>
      </c>
      <c r="G134" s="6" t="s">
        <v>30</v>
      </c>
      <c r="H134" s="6"/>
    </row>
    <row r="135" spans="1:8" ht="18.75" customHeight="1">
      <c r="A135" s="9"/>
      <c r="B135" s="74"/>
      <c r="C135" s="75"/>
      <c r="D135" s="6"/>
      <c r="E135" s="6"/>
      <c r="F135" s="6"/>
      <c r="G135" s="6"/>
      <c r="H135" s="6"/>
    </row>
    <row r="136" spans="1:8" ht="18.75" customHeight="1">
      <c r="A136" s="10" t="s">
        <v>107</v>
      </c>
      <c r="B136" s="64" t="s">
        <v>6667</v>
      </c>
      <c r="C136" s="65"/>
      <c r="D136" s="6"/>
      <c r="E136" s="6"/>
      <c r="F136" s="6"/>
      <c r="G136" s="6"/>
      <c r="H136" s="6"/>
    </row>
    <row r="137" spans="1:8" ht="18.75" customHeight="1">
      <c r="A137" s="10" t="s">
        <v>108</v>
      </c>
      <c r="B137" s="64" t="s">
        <v>6668</v>
      </c>
      <c r="C137" s="65"/>
      <c r="D137" s="6"/>
      <c r="E137" s="6"/>
      <c r="F137" s="6"/>
      <c r="G137" s="6"/>
      <c r="H137" s="6"/>
    </row>
    <row r="138" spans="1:8" ht="18.75" customHeight="1">
      <c r="A138" s="10" t="s">
        <v>109</v>
      </c>
      <c r="B138" s="64" t="s">
        <v>6669</v>
      </c>
      <c r="C138" s="65"/>
      <c r="D138" s="6"/>
      <c r="E138" s="6"/>
      <c r="F138" s="6"/>
      <c r="G138" s="6"/>
      <c r="H138" s="6"/>
    </row>
    <row r="139" spans="1:8" ht="18.75" customHeight="1">
      <c r="A139" s="10" t="s">
        <v>110</v>
      </c>
      <c r="B139" s="64" t="s">
        <v>6670</v>
      </c>
      <c r="C139" s="65"/>
      <c r="D139" s="6"/>
      <c r="E139" s="6"/>
      <c r="F139" s="6"/>
      <c r="G139" s="6"/>
      <c r="H139" s="6"/>
    </row>
    <row r="140" spans="1:8" ht="18.75" customHeight="1">
      <c r="A140" s="10" t="s">
        <v>128</v>
      </c>
      <c r="B140" s="62" t="s">
        <v>6671</v>
      </c>
      <c r="C140" s="63"/>
      <c r="D140" s="6"/>
      <c r="E140" s="6"/>
      <c r="F140" s="6"/>
      <c r="G140" s="6"/>
      <c r="H140" s="6"/>
    </row>
    <row r="141" spans="1:8" ht="18.75" customHeight="1" thickBot="1">
      <c r="A141" s="10"/>
      <c r="B141" s="66"/>
      <c r="C141" s="67"/>
      <c r="D141" s="6"/>
      <c r="E141" s="6"/>
      <c r="F141" s="6"/>
      <c r="G141" s="6"/>
      <c r="H141" s="6"/>
    </row>
    <row r="142" spans="1:8" ht="18.75" customHeight="1" thickBot="1">
      <c r="A142" s="11" t="s">
        <v>111</v>
      </c>
      <c r="B142" s="25"/>
      <c r="C142" s="7"/>
      <c r="D142" s="6"/>
      <c r="E142" s="6"/>
      <c r="F142" s="6"/>
      <c r="G142" s="6"/>
      <c r="H142" s="6"/>
    </row>
    <row r="143" spans="1:8" ht="18.75" customHeight="1">
      <c r="A143" s="10" t="s">
        <v>112</v>
      </c>
      <c r="B143" s="34" t="str">
        <f>_xlfn.LET(_xlpm.inp,$B$142,_xlpm.nInp,_xlfn.LET(_xlpm.raw,UPPER(TRIM($B$142)),_xlpm.clean,SUBSTITUTE(SUBSTITUTE(SUBSTITUTE(SUBSTITUTE(SUBSTITUTE(_xlpm.raw,"，",","),"、",","),"；",","),"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3" s="19"/>
      <c r="D143" s="6"/>
      <c r="E143" s="6"/>
      <c r="F143" s="6"/>
      <c r="G143" s="6"/>
      <c r="H143" s="6"/>
    </row>
    <row r="144" spans="1:8" ht="18.75" customHeight="1">
      <c r="A144" s="10" t="s">
        <v>113</v>
      </c>
      <c r="B144" s="35" t="str">
        <f>_xlfn.LET(_xlpm.inp,$B$142,_xlpm.nStd,_xlfn.LET(_xlpm.raw,UPPER(TRIM($G$134)),_xlpm.clean,SUBSTITUTE(SUBSTITUTE(SUBSTITUTE(SUBSTITUTE(SUBSTITUTE(_xlpm.raw,"，",","),"、",","),"；",","),"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4" s="18"/>
      <c r="D144" s="6"/>
      <c r="E144" s="6"/>
      <c r="F144" s="6"/>
      <c r="G144" s="6"/>
      <c r="H144" s="6"/>
    </row>
    <row r="145" spans="1:8" ht="18.75" customHeight="1">
      <c r="A145" s="37" t="s">
        <v>114</v>
      </c>
      <c r="B145" s="52" t="str">
        <f>_xlfn.LET(_xlpm.inp,$B$142,_xlpm.p,$H$134,IF(OR(LEN(TRIM(_xlpm.inp))=0,LEN(TRIM(_xlpm.p))=0,_xlpm.p=0),"",_xlpm.p))</f>
        <v/>
      </c>
      <c r="C145" s="63"/>
      <c r="D145" s="6"/>
      <c r="E145" s="6"/>
      <c r="F145" s="6"/>
      <c r="G145" s="6"/>
      <c r="H145" s="6"/>
    </row>
    <row r="146" spans="1:8" ht="18.75" customHeight="1" thickBot="1">
      <c r="A146" s="12"/>
      <c r="B146" s="54"/>
      <c r="C146" s="55"/>
      <c r="D146" s="6"/>
      <c r="E146" s="6"/>
      <c r="F146" s="6"/>
      <c r="G146" s="6"/>
      <c r="H146" s="6"/>
    </row>
    <row r="147" spans="1:8" ht="58.5" customHeight="1" thickTop="1" thickBot="1">
      <c r="A147" s="8" t="s">
        <v>6127</v>
      </c>
      <c r="B147" s="56" t="s">
        <v>6672</v>
      </c>
      <c r="C147" s="57"/>
      <c r="D147" s="6"/>
      <c r="E147" s="6"/>
      <c r="F147" s="6">
        <v>1012</v>
      </c>
      <c r="G147" s="6" t="s">
        <v>26</v>
      </c>
      <c r="H147" s="6"/>
    </row>
    <row r="148" spans="1:8" ht="18.75" customHeight="1">
      <c r="A148" s="13"/>
      <c r="B148" s="58"/>
      <c r="C148" s="59"/>
      <c r="D148" s="6"/>
      <c r="E148" s="6"/>
      <c r="F148" s="6"/>
      <c r="G148" s="6"/>
      <c r="H148" s="6"/>
    </row>
    <row r="149" spans="1:8" ht="18.75" customHeight="1">
      <c r="A149" s="14" t="s">
        <v>107</v>
      </c>
      <c r="B149" s="60" t="s">
        <v>6673</v>
      </c>
      <c r="C149" s="61"/>
      <c r="D149" s="6"/>
      <c r="E149" s="6"/>
      <c r="F149" s="6"/>
      <c r="G149" s="6"/>
      <c r="H149" s="6"/>
    </row>
    <row r="150" spans="1:8" ht="18.75" customHeight="1">
      <c r="A150" s="14" t="s">
        <v>108</v>
      </c>
      <c r="B150" s="60" t="s">
        <v>6674</v>
      </c>
      <c r="C150" s="61"/>
      <c r="D150" s="6"/>
      <c r="E150" s="6"/>
      <c r="F150" s="6"/>
      <c r="G150" s="6"/>
      <c r="H150" s="6"/>
    </row>
    <row r="151" spans="1:8" ht="18.75" customHeight="1">
      <c r="A151" s="14" t="s">
        <v>109</v>
      </c>
      <c r="B151" s="60" t="s">
        <v>6675</v>
      </c>
      <c r="C151" s="61"/>
      <c r="D151" s="6"/>
      <c r="E151" s="6"/>
      <c r="F151" s="6"/>
      <c r="G151" s="6"/>
      <c r="H151" s="6"/>
    </row>
    <row r="152" spans="1:8" ht="18.75" customHeight="1">
      <c r="A152" s="14" t="s">
        <v>110</v>
      </c>
      <c r="B152" s="60" t="s">
        <v>6676</v>
      </c>
      <c r="C152" s="61"/>
      <c r="D152" s="6"/>
      <c r="E152" s="6"/>
      <c r="F152" s="6"/>
      <c r="G152" s="6"/>
      <c r="H152" s="6"/>
    </row>
    <row r="153" spans="1:8" ht="18.75" customHeight="1">
      <c r="A153" s="14"/>
      <c r="B153" s="62"/>
      <c r="C153" s="63"/>
      <c r="D153" s="6"/>
      <c r="E153" s="6"/>
      <c r="F153" s="6"/>
      <c r="G153" s="6"/>
      <c r="H153" s="6"/>
    </row>
    <row r="154" spans="1:8" ht="18.75" customHeight="1" thickBot="1">
      <c r="A154" s="14"/>
      <c r="B154" s="66"/>
      <c r="C154" s="67"/>
      <c r="D154" s="6"/>
      <c r="E154" s="6"/>
      <c r="F154" s="6"/>
      <c r="G154" s="6"/>
      <c r="H154" s="6"/>
    </row>
    <row r="155" spans="1:8" ht="18.75" customHeight="1" thickBot="1">
      <c r="A155" s="11" t="s">
        <v>111</v>
      </c>
      <c r="B155" s="25"/>
      <c r="C155" s="7"/>
      <c r="D155" s="6"/>
      <c r="E155" s="6"/>
      <c r="F155" s="6"/>
      <c r="G155" s="6"/>
      <c r="H155" s="6"/>
    </row>
    <row r="156" spans="1:8" ht="18.75" customHeight="1">
      <c r="A156" s="14" t="s">
        <v>112</v>
      </c>
      <c r="B156" s="34" t="str">
        <f>_xlfn.LET(_xlpm.inp,$B$155,_xlpm.nInp,_xlfn.LET(_xlpm.raw,UPPER(TRIM($B$155)),_xlpm.clean,SUBSTITUTE(SUBSTITUTE(SUBSTITUTE(SUBSTITUTE(SUBSTITUTE(_xlpm.raw,"，",","),"、",","),"；",","),"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6" s="19"/>
      <c r="D156" s="6"/>
      <c r="E156" s="6"/>
      <c r="F156" s="6"/>
      <c r="G156" s="6"/>
      <c r="H156" s="6"/>
    </row>
    <row r="157" spans="1:8" ht="18.75" customHeight="1">
      <c r="A157" s="14" t="s">
        <v>113</v>
      </c>
      <c r="B157" s="35" t="str">
        <f>_xlfn.LET(_xlpm.inp,$B$155,_xlpm.nStd,_xlfn.LET(_xlpm.raw,UPPER(TRIM($G$147)),_xlpm.clean,SUBSTITUTE(SUBSTITUTE(SUBSTITUTE(SUBSTITUTE(SUBSTITUTE(_xlpm.raw,"，",","),"、",","),"；",","),"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57" s="18"/>
      <c r="D157" s="6"/>
      <c r="E157" s="6"/>
      <c r="F157" s="6"/>
      <c r="G157" s="6"/>
      <c r="H157" s="6"/>
    </row>
    <row r="158" spans="1:8" ht="18.75" customHeight="1">
      <c r="A158" s="37" t="s">
        <v>114</v>
      </c>
      <c r="B158" s="52" t="str">
        <f>_xlfn.LET(_xlpm.inp,$B$155,_xlpm.p,$H$147,IF(OR(LEN(TRIM(_xlpm.inp))=0,LEN(TRIM(_xlpm.p))=0,_xlpm.p=0),"",_xlpm.p))</f>
        <v/>
      </c>
      <c r="C158" s="63"/>
      <c r="D158" s="6"/>
      <c r="E158" s="6"/>
      <c r="F158" s="6"/>
      <c r="G158" s="6"/>
      <c r="H158" s="6"/>
    </row>
    <row r="159" spans="1:8" ht="18.75" customHeight="1" thickBot="1">
      <c r="A159" s="15"/>
      <c r="B159" s="54"/>
      <c r="C159" s="55"/>
      <c r="D159" s="6"/>
      <c r="E159" s="6"/>
      <c r="F159" s="6"/>
      <c r="G159" s="6"/>
      <c r="H159" s="6"/>
    </row>
    <row r="160" spans="1:8" ht="58.5" customHeight="1" thickTop="1" thickBot="1">
      <c r="A160" s="8" t="s">
        <v>6191</v>
      </c>
      <c r="B160" s="56" t="s">
        <v>6677</v>
      </c>
      <c r="C160" s="57"/>
      <c r="D160" s="6"/>
      <c r="E160" s="6"/>
      <c r="F160" s="6">
        <v>1013</v>
      </c>
      <c r="G160" s="6" t="s">
        <v>27</v>
      </c>
      <c r="H160" s="6" t="s">
        <v>8111</v>
      </c>
    </row>
    <row r="161" spans="1:8" ht="18.75" customHeight="1">
      <c r="A161" s="9"/>
      <c r="B161" s="74"/>
      <c r="C161" s="75"/>
      <c r="D161" s="6"/>
      <c r="E161" s="6"/>
      <c r="F161" s="6"/>
      <c r="G161" s="6"/>
      <c r="H161" s="6"/>
    </row>
    <row r="162" spans="1:8" ht="18.75" customHeight="1">
      <c r="A162" s="10" t="s">
        <v>107</v>
      </c>
      <c r="B162" s="64" t="s">
        <v>6678</v>
      </c>
      <c r="C162" s="65"/>
      <c r="D162" s="6"/>
      <c r="E162" s="6"/>
      <c r="F162" s="6"/>
      <c r="G162" s="6"/>
      <c r="H162" s="6"/>
    </row>
    <row r="163" spans="1:8" ht="18.75" customHeight="1">
      <c r="A163" s="10" t="s">
        <v>108</v>
      </c>
      <c r="B163" s="64" t="s">
        <v>6679</v>
      </c>
      <c r="C163" s="65"/>
      <c r="D163" s="6"/>
      <c r="E163" s="6"/>
      <c r="F163" s="6"/>
      <c r="G163" s="6"/>
      <c r="H163" s="6"/>
    </row>
    <row r="164" spans="1:8" ht="18.75" customHeight="1">
      <c r="A164" s="10" t="s">
        <v>109</v>
      </c>
      <c r="B164" s="64" t="s">
        <v>6680</v>
      </c>
      <c r="C164" s="65"/>
      <c r="D164" s="6"/>
      <c r="E164" s="6"/>
      <c r="F164" s="6"/>
      <c r="G164" s="6"/>
      <c r="H164" s="6"/>
    </row>
    <row r="165" spans="1:8" ht="18.75" customHeight="1">
      <c r="A165" s="10" t="s">
        <v>110</v>
      </c>
      <c r="B165" s="64" t="s">
        <v>6681</v>
      </c>
      <c r="C165" s="65"/>
      <c r="D165" s="6"/>
      <c r="E165" s="6"/>
      <c r="F165" s="6"/>
      <c r="G165" s="6"/>
      <c r="H165" s="6"/>
    </row>
    <row r="166" spans="1:8" ht="18.75" customHeight="1">
      <c r="A166" s="10"/>
      <c r="B166" s="62"/>
      <c r="C166" s="63"/>
      <c r="D166" s="6"/>
      <c r="E166" s="6"/>
      <c r="F166" s="6"/>
      <c r="G166" s="6"/>
      <c r="H166" s="6"/>
    </row>
    <row r="167" spans="1:8" ht="18.75" customHeight="1" thickBot="1">
      <c r="A167" s="10"/>
      <c r="B167" s="66"/>
      <c r="C167" s="67"/>
      <c r="D167" s="6"/>
      <c r="E167" s="6"/>
      <c r="F167" s="6"/>
      <c r="G167" s="6"/>
      <c r="H167" s="6"/>
    </row>
    <row r="168" spans="1:8" ht="18.75" customHeight="1" thickBot="1">
      <c r="A168" s="11" t="s">
        <v>111</v>
      </c>
      <c r="B168" s="25"/>
      <c r="C168" s="7"/>
      <c r="D168" s="6"/>
      <c r="E168" s="6"/>
      <c r="F168" s="6"/>
      <c r="G168" s="6"/>
      <c r="H168" s="6"/>
    </row>
    <row r="169" spans="1:8" ht="18.75" customHeight="1">
      <c r="A169" s="10" t="s">
        <v>112</v>
      </c>
      <c r="B169" s="34" t="str">
        <f>_xlfn.LET(_xlpm.inp,$B$168,_xlpm.nInp,_xlfn.LET(_xlpm.raw,UPPER(TRIM($B$168)),_xlpm.clean,SUBSTITUTE(SUBSTITUTE(SUBSTITUTE(SUBSTITUTE(SUBSTITUTE(_xlpm.raw,"，",","),"、",","),"；",","),"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69" s="19"/>
      <c r="D169" s="6"/>
      <c r="E169" s="6"/>
      <c r="F169" s="6"/>
      <c r="G169" s="6"/>
      <c r="H169" s="6"/>
    </row>
    <row r="170" spans="1:8" ht="18.75" customHeight="1">
      <c r="A170" s="10" t="s">
        <v>113</v>
      </c>
      <c r="B170" s="35" t="str">
        <f>_xlfn.LET(_xlpm.inp,$B$168,_xlpm.nStd,_xlfn.LET(_xlpm.raw,UPPER(TRIM($G$160)),_xlpm.clean,SUBSTITUTE(SUBSTITUTE(SUBSTITUTE(SUBSTITUTE(SUBSTITUTE(_xlpm.raw,"，",","),"、",","),"；",","),"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0" s="18"/>
      <c r="D170" s="6"/>
      <c r="E170" s="6"/>
      <c r="F170" s="6"/>
      <c r="G170" s="6"/>
      <c r="H170" s="6"/>
    </row>
    <row r="171" spans="1:8" ht="18.75" customHeight="1">
      <c r="A171" s="37" t="s">
        <v>114</v>
      </c>
      <c r="B171" s="52" t="str">
        <f>_xlfn.LET(_xlpm.inp,$B$168,_xlpm.p,$H$160,IF(OR(LEN(TRIM(_xlpm.inp))=0,LEN(TRIM(_xlpm.p))=0,_xlpm.p=0),"",_xlpm.p))</f>
        <v/>
      </c>
      <c r="C171" s="63"/>
      <c r="D171" s="6"/>
      <c r="E171" s="6"/>
      <c r="F171" s="6"/>
      <c r="G171" s="6"/>
      <c r="H171" s="6"/>
    </row>
    <row r="172" spans="1:8" ht="18.75" customHeight="1" thickBot="1">
      <c r="A172" s="12"/>
      <c r="B172" s="54"/>
      <c r="C172" s="55"/>
      <c r="D172" s="6"/>
      <c r="E172" s="6"/>
      <c r="F172" s="6"/>
      <c r="G172" s="6"/>
      <c r="H172" s="6"/>
    </row>
    <row r="173" spans="1:8" ht="58.5" customHeight="1" thickTop="1" thickBot="1">
      <c r="A173" s="8" t="s">
        <v>6192</v>
      </c>
      <c r="B173" s="56" t="s">
        <v>6682</v>
      </c>
      <c r="C173" s="57"/>
      <c r="D173" s="6"/>
      <c r="E173" s="6"/>
      <c r="F173" s="6">
        <v>1014</v>
      </c>
      <c r="G173" s="6" t="s">
        <v>28</v>
      </c>
      <c r="H173" s="6"/>
    </row>
    <row r="174" spans="1:8" ht="18.75" customHeight="1">
      <c r="A174" s="13"/>
      <c r="B174" s="58"/>
      <c r="C174" s="59"/>
      <c r="D174" s="6"/>
      <c r="E174" s="6"/>
      <c r="F174" s="6"/>
      <c r="G174" s="6"/>
      <c r="H174" s="6"/>
    </row>
    <row r="175" spans="1:8" ht="18.75" customHeight="1">
      <c r="A175" s="14" t="s">
        <v>107</v>
      </c>
      <c r="B175" s="60" t="s">
        <v>6683</v>
      </c>
      <c r="C175" s="61"/>
      <c r="D175" s="6"/>
      <c r="E175" s="6"/>
      <c r="F175" s="6"/>
      <c r="G175" s="6"/>
      <c r="H175" s="6"/>
    </row>
    <row r="176" spans="1:8" ht="18.75" customHeight="1">
      <c r="A176" s="14" t="s">
        <v>108</v>
      </c>
      <c r="B176" s="60" t="s">
        <v>6684</v>
      </c>
      <c r="C176" s="61"/>
      <c r="D176" s="6"/>
      <c r="E176" s="6"/>
      <c r="F176" s="6"/>
      <c r="G176" s="6"/>
      <c r="H176" s="6"/>
    </row>
    <row r="177" spans="1:8" ht="18.75" customHeight="1">
      <c r="A177" s="14" t="s">
        <v>109</v>
      </c>
      <c r="B177" s="60" t="s">
        <v>6685</v>
      </c>
      <c r="C177" s="61"/>
      <c r="D177" s="6"/>
      <c r="E177" s="6"/>
      <c r="F177" s="6"/>
      <c r="G177" s="6"/>
      <c r="H177" s="6"/>
    </row>
    <row r="178" spans="1:8" ht="18.75" customHeight="1">
      <c r="A178" s="14" t="s">
        <v>110</v>
      </c>
      <c r="B178" s="60" t="s">
        <v>6686</v>
      </c>
      <c r="C178" s="61"/>
      <c r="D178" s="6"/>
      <c r="E178" s="6"/>
      <c r="F178" s="6"/>
      <c r="G178" s="6"/>
      <c r="H178" s="6"/>
    </row>
    <row r="179" spans="1:8" ht="18.75" customHeight="1">
      <c r="A179" s="14"/>
      <c r="B179" s="60"/>
      <c r="C179" s="61"/>
      <c r="D179" s="6"/>
      <c r="E179" s="6"/>
      <c r="F179" s="6"/>
      <c r="G179" s="6"/>
      <c r="H179" s="6"/>
    </row>
    <row r="180" spans="1:8" ht="18.75" customHeight="1" thickBot="1">
      <c r="A180" s="14"/>
      <c r="B180" s="66"/>
      <c r="C180" s="67"/>
      <c r="D180" s="6"/>
      <c r="E180" s="6"/>
      <c r="F180" s="6"/>
      <c r="G180" s="6"/>
      <c r="H180" s="6"/>
    </row>
    <row r="181" spans="1:8" ht="18.75" customHeight="1" thickBot="1">
      <c r="A181" s="11" t="s">
        <v>111</v>
      </c>
      <c r="B181" s="25"/>
      <c r="C181" s="7"/>
      <c r="D181" s="6"/>
      <c r="E181" s="6"/>
      <c r="F181" s="6"/>
      <c r="G181" s="6"/>
      <c r="H181" s="6"/>
    </row>
    <row r="182" spans="1:8" ht="18.75" customHeight="1">
      <c r="A182" s="14" t="s">
        <v>112</v>
      </c>
      <c r="B182" s="34" t="str">
        <f>_xlfn.LET(_xlpm.inp,$B$181,_xlpm.nInp,_xlfn.LET(_xlpm.raw,UPPER(TRIM($B$181)),_xlpm.clean,SUBSTITUTE(SUBSTITUTE(SUBSTITUTE(SUBSTITUTE(SUBSTITUTE(_xlpm.raw,"，",","),"、",","),"；",","),"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2" s="19"/>
      <c r="D182" s="6"/>
      <c r="E182" s="6"/>
      <c r="F182" s="6"/>
      <c r="G182" s="6"/>
      <c r="H182" s="6"/>
    </row>
    <row r="183" spans="1:8" ht="18.75" customHeight="1">
      <c r="A183" s="14" t="s">
        <v>113</v>
      </c>
      <c r="B183" s="35" t="str">
        <f>_xlfn.LET(_xlpm.inp,$B$181,_xlpm.nStd,_xlfn.LET(_xlpm.raw,UPPER(TRIM($G$173)),_xlpm.clean,SUBSTITUTE(SUBSTITUTE(SUBSTITUTE(SUBSTITUTE(SUBSTITUTE(_xlpm.raw,"，",","),"、",","),"；",","),"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3" s="18"/>
      <c r="D183" s="6"/>
      <c r="E183" s="6"/>
      <c r="F183" s="6"/>
      <c r="G183" s="6"/>
      <c r="H183" s="6"/>
    </row>
    <row r="184" spans="1:8" ht="18.75" customHeight="1">
      <c r="A184" s="37" t="s">
        <v>114</v>
      </c>
      <c r="B184" s="52" t="str">
        <f>_xlfn.LET(_xlpm.inp,$B$181,_xlpm.p,$H$173,IF(OR(LEN(TRIM(_xlpm.inp))=0,LEN(TRIM(_xlpm.p))=0,_xlpm.p=0),"",_xlpm.p))</f>
        <v/>
      </c>
      <c r="C184" s="63"/>
      <c r="D184" s="6"/>
      <c r="E184" s="6"/>
      <c r="F184" s="6"/>
      <c r="G184" s="6"/>
      <c r="H184" s="6"/>
    </row>
    <row r="185" spans="1:8" ht="18.75" customHeight="1" thickBot="1">
      <c r="A185" s="15"/>
      <c r="B185" s="54"/>
      <c r="C185" s="55"/>
      <c r="D185" s="6"/>
      <c r="E185" s="6"/>
      <c r="F185" s="6"/>
      <c r="G185" s="6"/>
      <c r="H185" s="6"/>
    </row>
    <row r="186" spans="1:8" ht="58.5" customHeight="1" thickTop="1" thickBot="1">
      <c r="A186" s="8" t="s">
        <v>6193</v>
      </c>
      <c r="B186" s="56" t="s">
        <v>6687</v>
      </c>
      <c r="C186" s="57"/>
      <c r="D186" s="6"/>
      <c r="E186" s="6"/>
      <c r="F186" s="6">
        <v>1015</v>
      </c>
      <c r="G186" s="6" t="s">
        <v>27</v>
      </c>
      <c r="H186" s="6"/>
    </row>
    <row r="187" spans="1:8" ht="18.75" customHeight="1">
      <c r="A187" s="9"/>
      <c r="B187" s="74"/>
      <c r="C187" s="75"/>
      <c r="D187" s="6"/>
      <c r="E187" s="6"/>
      <c r="F187" s="6"/>
      <c r="G187" s="6"/>
      <c r="H187" s="6"/>
    </row>
    <row r="188" spans="1:8" ht="18.75" customHeight="1">
      <c r="A188" s="10" t="s">
        <v>107</v>
      </c>
      <c r="B188" s="64" t="s">
        <v>6688</v>
      </c>
      <c r="C188" s="65"/>
      <c r="D188" s="6"/>
      <c r="E188" s="6"/>
      <c r="F188" s="6"/>
      <c r="G188" s="6"/>
      <c r="H188" s="6"/>
    </row>
    <row r="189" spans="1:8" ht="18.75" customHeight="1">
      <c r="A189" s="10" t="s">
        <v>108</v>
      </c>
      <c r="B189" s="64" t="s">
        <v>6689</v>
      </c>
      <c r="C189" s="65"/>
      <c r="D189" s="6"/>
      <c r="E189" s="6"/>
      <c r="F189" s="6"/>
      <c r="G189" s="6"/>
      <c r="H189" s="6"/>
    </row>
    <row r="190" spans="1:8" ht="18.75" customHeight="1">
      <c r="A190" s="10" t="s">
        <v>109</v>
      </c>
      <c r="B190" s="64" t="s">
        <v>6690</v>
      </c>
      <c r="C190" s="65"/>
      <c r="D190" s="6"/>
      <c r="E190" s="6"/>
      <c r="F190" s="6"/>
      <c r="G190" s="6"/>
      <c r="H190" s="6"/>
    </row>
    <row r="191" spans="1:8" ht="18.75" customHeight="1">
      <c r="A191" s="10" t="s">
        <v>110</v>
      </c>
      <c r="B191" s="64" t="s">
        <v>6691</v>
      </c>
      <c r="C191" s="65"/>
      <c r="D191" s="6"/>
      <c r="E191" s="6"/>
      <c r="F191" s="6"/>
      <c r="G191" s="6"/>
      <c r="H191" s="6"/>
    </row>
    <row r="192" spans="1:8" ht="18.75" customHeight="1">
      <c r="A192" s="10"/>
      <c r="B192" s="64"/>
      <c r="C192" s="65"/>
      <c r="D192" s="6"/>
      <c r="E192" s="6"/>
      <c r="F192" s="6"/>
      <c r="G192" s="6"/>
      <c r="H192" s="6"/>
    </row>
    <row r="193" spans="1:8" ht="18.75" customHeight="1" thickBot="1">
      <c r="A193" s="10"/>
      <c r="B193" s="66"/>
      <c r="C193" s="67"/>
      <c r="D193" s="6"/>
      <c r="E193" s="6"/>
      <c r="F193" s="6"/>
      <c r="G193" s="6"/>
      <c r="H193" s="6"/>
    </row>
    <row r="194" spans="1:8" ht="18.75" customHeight="1" thickBot="1">
      <c r="A194" s="11" t="s">
        <v>111</v>
      </c>
      <c r="B194" s="25"/>
      <c r="C194" s="7"/>
      <c r="D194" s="6"/>
      <c r="E194" s="6"/>
      <c r="F194" s="6"/>
      <c r="G194" s="6"/>
      <c r="H194" s="6"/>
    </row>
    <row r="195" spans="1:8" ht="18.75" customHeight="1">
      <c r="A195" s="10" t="s">
        <v>112</v>
      </c>
      <c r="B195" s="34" t="str">
        <f>_xlfn.LET(_xlpm.inp,$B$194,_xlpm.nInp,_xlfn.LET(_xlpm.raw,UPPER(TRIM($B$194)),_xlpm.clean,SUBSTITUTE(SUBSTITUTE(SUBSTITUTE(SUBSTITUTE(SUBSTITUTE(_xlpm.raw,"，",","),"、",","),"；",","),"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95" s="19"/>
      <c r="D195" s="6"/>
      <c r="E195" s="6"/>
      <c r="F195" s="6"/>
      <c r="G195" s="6"/>
      <c r="H195" s="6"/>
    </row>
    <row r="196" spans="1:8" ht="18.75" customHeight="1">
      <c r="A196" s="10" t="s">
        <v>113</v>
      </c>
      <c r="B196" s="35" t="str">
        <f>_xlfn.LET(_xlpm.inp,$B$194,_xlpm.nStd,_xlfn.LET(_xlpm.raw,UPPER(TRIM($G$186)),_xlpm.clean,SUBSTITUTE(SUBSTITUTE(SUBSTITUTE(SUBSTITUTE(SUBSTITUTE(_xlpm.raw,"，",","),"、",","),"；",","),"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96" s="18"/>
      <c r="D196" s="6"/>
      <c r="E196" s="6"/>
      <c r="F196" s="6"/>
      <c r="G196" s="6"/>
      <c r="H196" s="6"/>
    </row>
    <row r="197" spans="1:8" ht="18.75" customHeight="1">
      <c r="A197" s="37" t="s">
        <v>114</v>
      </c>
      <c r="B197" s="52" t="str">
        <f>_xlfn.LET(_xlpm.inp,$B$194,_xlpm.p,$H$186,IF(OR(LEN(TRIM(_xlpm.inp))=0,LEN(TRIM(_xlpm.p))=0,_xlpm.p=0),"",_xlpm.p))</f>
        <v/>
      </c>
      <c r="C197" s="63"/>
      <c r="D197" s="6"/>
      <c r="E197" s="6"/>
      <c r="F197" s="6"/>
      <c r="G197" s="6"/>
      <c r="H197" s="6"/>
    </row>
    <row r="198" spans="1:8" ht="18.75" customHeight="1" thickBot="1">
      <c r="A198" s="12"/>
      <c r="B198" s="54"/>
      <c r="C198" s="55"/>
      <c r="D198" s="6"/>
      <c r="E198" s="6"/>
      <c r="F198" s="6"/>
      <c r="G198" s="6"/>
      <c r="H198" s="6"/>
    </row>
    <row r="199" spans="1:8" ht="58.5" customHeight="1" thickTop="1" thickBot="1">
      <c r="A199" s="8" t="s">
        <v>6295</v>
      </c>
      <c r="B199" s="56" t="s">
        <v>6692</v>
      </c>
      <c r="C199" s="57"/>
      <c r="D199" s="6"/>
      <c r="E199" s="6"/>
      <c r="F199" s="6">
        <v>1016</v>
      </c>
      <c r="G199" s="6" t="s">
        <v>28</v>
      </c>
      <c r="H199" s="6" t="s">
        <v>8112</v>
      </c>
    </row>
    <row r="200" spans="1:8" ht="18.75" customHeight="1">
      <c r="A200" s="13"/>
      <c r="B200" s="58"/>
      <c r="C200" s="59"/>
      <c r="D200" s="6"/>
      <c r="E200" s="6"/>
      <c r="F200" s="6"/>
      <c r="G200" s="6"/>
      <c r="H200" s="6"/>
    </row>
    <row r="201" spans="1:8" ht="18.75" customHeight="1">
      <c r="A201" s="14" t="s">
        <v>107</v>
      </c>
      <c r="B201" s="60" t="s">
        <v>6693</v>
      </c>
      <c r="C201" s="61"/>
      <c r="D201" s="6"/>
      <c r="E201" s="6"/>
      <c r="F201" s="6"/>
      <c r="G201" s="6"/>
      <c r="H201" s="6"/>
    </row>
    <row r="202" spans="1:8" ht="18.75" customHeight="1">
      <c r="A202" s="14" t="s">
        <v>108</v>
      </c>
      <c r="B202" s="60" t="s">
        <v>6694</v>
      </c>
      <c r="C202" s="61"/>
      <c r="D202" s="6"/>
      <c r="E202" s="6"/>
      <c r="F202" s="6"/>
      <c r="G202" s="6"/>
      <c r="H202" s="6"/>
    </row>
    <row r="203" spans="1:8" ht="18.75" customHeight="1">
      <c r="A203" s="14" t="s">
        <v>109</v>
      </c>
      <c r="B203" s="60" t="s">
        <v>6695</v>
      </c>
      <c r="C203" s="61"/>
      <c r="D203" s="6"/>
      <c r="E203" s="6"/>
      <c r="F203" s="6"/>
      <c r="G203" s="6"/>
      <c r="H203" s="6"/>
    </row>
    <row r="204" spans="1:8" ht="18.75" customHeight="1">
      <c r="A204" s="14" t="s">
        <v>110</v>
      </c>
      <c r="B204" s="60" t="s">
        <v>6696</v>
      </c>
      <c r="C204" s="61"/>
      <c r="D204" s="6"/>
      <c r="E204" s="6"/>
      <c r="F204" s="6"/>
      <c r="G204" s="6"/>
      <c r="H204" s="6"/>
    </row>
    <row r="205" spans="1:8" ht="18.75" customHeight="1">
      <c r="A205" s="14"/>
      <c r="B205" s="62"/>
      <c r="C205" s="63"/>
      <c r="D205" s="6"/>
      <c r="E205" s="6"/>
      <c r="F205" s="6"/>
      <c r="G205" s="6"/>
      <c r="H205" s="6"/>
    </row>
    <row r="206" spans="1:8" ht="18.75" customHeight="1" thickBot="1">
      <c r="A206" s="14"/>
      <c r="B206" s="66"/>
      <c r="C206" s="67"/>
      <c r="D206" s="6"/>
      <c r="E206" s="6"/>
      <c r="F206" s="6"/>
      <c r="G206" s="6"/>
      <c r="H206" s="6"/>
    </row>
    <row r="207" spans="1:8" ht="18.75" customHeight="1" thickBot="1">
      <c r="A207" s="11" t="s">
        <v>111</v>
      </c>
      <c r="B207" s="25"/>
      <c r="C207" s="7"/>
      <c r="D207" s="6"/>
      <c r="E207" s="6"/>
      <c r="F207" s="6"/>
      <c r="G207" s="6"/>
      <c r="H207" s="6"/>
    </row>
    <row r="208" spans="1:8" ht="18.75" customHeight="1">
      <c r="A208" s="14" t="s">
        <v>112</v>
      </c>
      <c r="B208" s="34" t="str">
        <f>_xlfn.LET(_xlpm.inp,$B$207,_xlpm.nInp,_xlfn.LET(_xlpm.raw,UPPER(TRIM($B$207)),_xlpm.clean,SUBSTITUTE(SUBSTITUTE(SUBSTITUTE(SUBSTITUTE(SUBSTITUTE(_xlpm.raw,"，",","),"、",","),"；",","),"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08" s="19"/>
      <c r="D208" s="6"/>
      <c r="E208" s="6"/>
      <c r="F208" s="6"/>
      <c r="G208" s="6"/>
      <c r="H208" s="6"/>
    </row>
    <row r="209" spans="1:8" ht="18.75" customHeight="1">
      <c r="A209" s="14" t="s">
        <v>113</v>
      </c>
      <c r="B209" s="35" t="str">
        <f>_xlfn.LET(_xlpm.inp,$B$207,_xlpm.nStd,_xlfn.LET(_xlpm.raw,UPPER(TRIM($G$199)),_xlpm.clean,SUBSTITUTE(SUBSTITUTE(SUBSTITUTE(SUBSTITUTE(SUBSTITUTE(_xlpm.raw,"，",","),"、",","),"；",","),"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09" s="18"/>
      <c r="D209" s="6"/>
      <c r="E209" s="6"/>
      <c r="F209" s="6"/>
      <c r="G209" s="6"/>
      <c r="H209" s="6"/>
    </row>
    <row r="210" spans="1:8" ht="18.75" customHeight="1">
      <c r="A210" s="37" t="s">
        <v>114</v>
      </c>
      <c r="B210" s="52" t="str">
        <f>_xlfn.LET(_xlpm.inp,$B$207,_xlpm.p,$H$199,IF(OR(LEN(TRIM(_xlpm.inp))=0,LEN(TRIM(_xlpm.p))=0,_xlpm.p=0),"",_xlpm.p))</f>
        <v/>
      </c>
      <c r="C210" s="63"/>
      <c r="D210" s="6"/>
      <c r="E210" s="6"/>
      <c r="F210" s="6"/>
      <c r="G210" s="6"/>
      <c r="H210" s="6"/>
    </row>
    <row r="211" spans="1:8" ht="18.75" customHeight="1" thickBot="1">
      <c r="A211" s="15"/>
      <c r="B211" s="54"/>
      <c r="C211" s="55"/>
      <c r="D211" s="6"/>
      <c r="E211" s="6"/>
      <c r="F211" s="6"/>
      <c r="G211" s="6"/>
      <c r="H211" s="6"/>
    </row>
    <row r="212" spans="1:8" ht="58.5" customHeight="1" thickTop="1" thickBot="1">
      <c r="A212" s="8" t="s">
        <v>6296</v>
      </c>
      <c r="B212" s="56" t="s">
        <v>6697</v>
      </c>
      <c r="C212" s="57"/>
      <c r="D212" s="6"/>
      <c r="E212" s="6"/>
      <c r="F212" s="6">
        <v>1017</v>
      </c>
      <c r="G212" s="6" t="s">
        <v>26</v>
      </c>
      <c r="H212" s="6" t="s">
        <v>8113</v>
      </c>
    </row>
    <row r="213" spans="1:8" ht="18.75" customHeight="1">
      <c r="A213" s="9"/>
      <c r="B213" s="74"/>
      <c r="C213" s="75"/>
      <c r="D213" s="6"/>
      <c r="E213" s="6"/>
      <c r="F213" s="6"/>
      <c r="G213" s="6"/>
      <c r="H213" s="6"/>
    </row>
    <row r="214" spans="1:8" ht="18.75" customHeight="1">
      <c r="A214" s="10" t="s">
        <v>107</v>
      </c>
      <c r="B214" s="64" t="s">
        <v>6698</v>
      </c>
      <c r="C214" s="65"/>
      <c r="D214" s="6"/>
      <c r="E214" s="6"/>
      <c r="F214" s="6"/>
      <c r="G214" s="6"/>
      <c r="H214" s="6"/>
    </row>
    <row r="215" spans="1:8" ht="18.75" customHeight="1">
      <c r="A215" s="10" t="s">
        <v>108</v>
      </c>
      <c r="B215" s="64" t="s">
        <v>6699</v>
      </c>
      <c r="C215" s="65"/>
      <c r="D215" s="6"/>
      <c r="E215" s="6"/>
      <c r="F215" s="6"/>
      <c r="G215" s="6"/>
      <c r="H215" s="6"/>
    </row>
    <row r="216" spans="1:8" ht="18.75" customHeight="1">
      <c r="A216" s="10" t="s">
        <v>109</v>
      </c>
      <c r="B216" s="64" t="s">
        <v>6700</v>
      </c>
      <c r="C216" s="65"/>
      <c r="D216" s="6"/>
      <c r="E216" s="6"/>
      <c r="F216" s="6"/>
      <c r="G216" s="6"/>
      <c r="H216" s="6"/>
    </row>
    <row r="217" spans="1:8" ht="18.75" customHeight="1">
      <c r="A217" s="10" t="s">
        <v>110</v>
      </c>
      <c r="B217" s="64" t="s">
        <v>6701</v>
      </c>
      <c r="C217" s="65"/>
      <c r="D217" s="6"/>
      <c r="E217" s="6"/>
      <c r="F217" s="6"/>
      <c r="G217" s="6"/>
      <c r="H217" s="6"/>
    </row>
    <row r="218" spans="1:8" ht="18.75" customHeight="1">
      <c r="A218" s="10"/>
      <c r="B218" s="62"/>
      <c r="C218" s="63"/>
      <c r="D218" s="6"/>
      <c r="E218" s="6"/>
      <c r="F218" s="6"/>
      <c r="G218" s="6"/>
      <c r="H218" s="6"/>
    </row>
    <row r="219" spans="1:8" ht="18.75" customHeight="1" thickBot="1">
      <c r="A219" s="10"/>
      <c r="B219" s="66"/>
      <c r="C219" s="67"/>
      <c r="D219" s="6"/>
      <c r="E219" s="6"/>
      <c r="F219" s="6"/>
      <c r="G219" s="6"/>
      <c r="H219" s="6"/>
    </row>
    <row r="220" spans="1:8" ht="18.75" customHeight="1" thickBot="1">
      <c r="A220" s="11" t="s">
        <v>111</v>
      </c>
      <c r="B220" s="25"/>
      <c r="C220" s="7"/>
      <c r="D220" s="6"/>
      <c r="E220" s="6"/>
      <c r="F220" s="6"/>
      <c r="G220" s="6"/>
      <c r="H220" s="6"/>
    </row>
    <row r="221" spans="1:8" ht="18.75" customHeight="1">
      <c r="A221" s="10" t="s">
        <v>112</v>
      </c>
      <c r="B221" s="34" t="str">
        <f>_xlfn.LET(_xlpm.inp,$B$220,_xlpm.nInp,_xlfn.LET(_xlpm.raw,UPPER(TRIM($B$220)),_xlpm.clean,SUBSTITUTE(SUBSTITUTE(SUBSTITUTE(SUBSTITUTE(SUBSTITUTE(_xlpm.raw,"，",","),"、",","),"；",","),"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21" s="19"/>
      <c r="D221" s="6"/>
      <c r="E221" s="6"/>
      <c r="F221" s="6"/>
      <c r="G221" s="6"/>
      <c r="H221" s="6"/>
    </row>
    <row r="222" spans="1:8" ht="18.75" customHeight="1">
      <c r="A222" s="10" t="s">
        <v>113</v>
      </c>
      <c r="B222" s="35" t="str">
        <f>_xlfn.LET(_xlpm.inp,$B$220,_xlpm.nStd,_xlfn.LET(_xlpm.raw,UPPER(TRIM($G$212)),_xlpm.clean,SUBSTITUTE(SUBSTITUTE(SUBSTITUTE(SUBSTITUTE(SUBSTITUTE(_xlpm.raw,"，",","),"、",","),"；",","),"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22" s="18"/>
      <c r="D222" s="6"/>
      <c r="E222" s="6"/>
      <c r="F222" s="6"/>
      <c r="G222" s="6"/>
      <c r="H222" s="6"/>
    </row>
    <row r="223" spans="1:8" ht="18.75" customHeight="1">
      <c r="A223" s="37" t="s">
        <v>114</v>
      </c>
      <c r="B223" s="52" t="str">
        <f>_xlfn.LET(_xlpm.inp,$B$220,_xlpm.p,$H$212,IF(OR(LEN(TRIM(_xlpm.inp))=0,LEN(TRIM(_xlpm.p))=0,_xlpm.p=0),"",_xlpm.p))</f>
        <v/>
      </c>
      <c r="C223" s="63"/>
      <c r="D223" s="6"/>
      <c r="E223" s="6"/>
      <c r="F223" s="6"/>
      <c r="G223" s="6"/>
      <c r="H223" s="6"/>
    </row>
    <row r="224" spans="1:8" ht="18.75" customHeight="1" thickBot="1">
      <c r="A224" s="12"/>
      <c r="B224" s="54"/>
      <c r="C224" s="55"/>
      <c r="D224" s="6"/>
      <c r="E224" s="6"/>
      <c r="F224" s="6"/>
      <c r="G224" s="6"/>
      <c r="H224" s="6"/>
    </row>
    <row r="225" spans="1:8" ht="58.5" customHeight="1" thickTop="1" thickBot="1">
      <c r="A225" s="8" t="s">
        <v>6297</v>
      </c>
      <c r="B225" s="56" t="s">
        <v>6702</v>
      </c>
      <c r="C225" s="57"/>
      <c r="D225" s="6"/>
      <c r="E225" s="6"/>
      <c r="F225" s="6">
        <v>1018</v>
      </c>
      <c r="G225" s="6" t="s">
        <v>18</v>
      </c>
      <c r="H225" s="6" t="s">
        <v>8114</v>
      </c>
    </row>
    <row r="226" spans="1:8" ht="18.75" customHeight="1">
      <c r="A226" s="13"/>
      <c r="B226" s="58"/>
      <c r="C226" s="59"/>
      <c r="D226" s="6"/>
      <c r="E226" s="6"/>
      <c r="F226" s="6"/>
      <c r="G226" s="6"/>
      <c r="H226" s="6"/>
    </row>
    <row r="227" spans="1:8" ht="18.75" customHeight="1">
      <c r="A227" s="14" t="s">
        <v>107</v>
      </c>
      <c r="B227" s="60" t="s">
        <v>6703</v>
      </c>
      <c r="C227" s="61"/>
      <c r="D227" s="6"/>
      <c r="E227" s="6"/>
      <c r="F227" s="6"/>
      <c r="G227" s="6"/>
      <c r="H227" s="6"/>
    </row>
    <row r="228" spans="1:8" ht="18.75" customHeight="1">
      <c r="A228" s="14" t="s">
        <v>108</v>
      </c>
      <c r="B228" s="60" t="s">
        <v>6704</v>
      </c>
      <c r="C228" s="61"/>
      <c r="D228" s="6"/>
      <c r="E228" s="6"/>
      <c r="F228" s="6"/>
      <c r="G228" s="6"/>
      <c r="H228" s="6"/>
    </row>
    <row r="229" spans="1:8" ht="18.75" customHeight="1">
      <c r="A229" s="14" t="s">
        <v>109</v>
      </c>
      <c r="B229" s="60" t="s">
        <v>6705</v>
      </c>
      <c r="C229" s="61"/>
      <c r="D229" s="6"/>
      <c r="E229" s="6"/>
      <c r="F229" s="6"/>
      <c r="G229" s="6"/>
      <c r="H229" s="6"/>
    </row>
    <row r="230" spans="1:8" ht="18.75" customHeight="1">
      <c r="A230" s="14" t="s">
        <v>110</v>
      </c>
      <c r="B230" s="60" t="s">
        <v>6706</v>
      </c>
      <c r="C230" s="61"/>
      <c r="D230" s="6"/>
      <c r="E230" s="6"/>
      <c r="F230" s="6"/>
      <c r="G230" s="6"/>
      <c r="H230" s="6"/>
    </row>
    <row r="231" spans="1:8" ht="18.75" customHeight="1">
      <c r="A231" s="14"/>
      <c r="B231" s="62"/>
      <c r="C231" s="63"/>
      <c r="D231" s="6"/>
      <c r="E231" s="6"/>
      <c r="F231" s="6"/>
      <c r="G231" s="6"/>
      <c r="H231" s="6"/>
    </row>
    <row r="232" spans="1:8" ht="18.75" customHeight="1" thickBot="1">
      <c r="A232" s="14"/>
      <c r="B232" s="66"/>
      <c r="C232" s="67"/>
      <c r="D232" s="6"/>
      <c r="E232" s="6"/>
      <c r="F232" s="6"/>
      <c r="G232" s="6"/>
      <c r="H232" s="6"/>
    </row>
    <row r="233" spans="1:8" ht="18.75" customHeight="1" thickBot="1">
      <c r="A233" s="11" t="s">
        <v>111</v>
      </c>
      <c r="B233" s="25"/>
      <c r="C233" s="7"/>
      <c r="D233" s="6"/>
      <c r="E233" s="6"/>
      <c r="F233" s="6"/>
      <c r="G233" s="6"/>
      <c r="H233" s="6"/>
    </row>
    <row r="234" spans="1:8" ht="18.75" customHeight="1">
      <c r="A234" s="14" t="s">
        <v>112</v>
      </c>
      <c r="B234" s="34" t="str">
        <f>_xlfn.LET(_xlpm.inp,$B$233,_xlpm.nInp,_xlfn.LET(_xlpm.raw,UPPER(TRIM($B$233)),_xlpm.clean,SUBSTITUTE(SUBSTITUTE(SUBSTITUTE(SUBSTITUTE(SUBSTITUTE(_xlpm.raw,"，",","),"、",","),"；",","),"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34" s="19"/>
      <c r="D234" s="6"/>
      <c r="E234" s="6"/>
      <c r="F234" s="6"/>
      <c r="G234" s="6"/>
      <c r="H234" s="6"/>
    </row>
    <row r="235" spans="1:8" ht="18.75" customHeight="1">
      <c r="A235" s="14" t="s">
        <v>113</v>
      </c>
      <c r="B235" s="35" t="str">
        <f>_xlfn.LET(_xlpm.inp,$B$233,_xlpm.nStd,_xlfn.LET(_xlpm.raw,UPPER(TRIM($G$225)),_xlpm.clean,SUBSTITUTE(SUBSTITUTE(SUBSTITUTE(SUBSTITUTE(SUBSTITUTE(_xlpm.raw,"，",","),"、",","),"；",","),"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35" s="18"/>
      <c r="D235" s="6"/>
      <c r="E235" s="6"/>
      <c r="F235" s="6"/>
      <c r="G235" s="6"/>
      <c r="H235" s="6"/>
    </row>
    <row r="236" spans="1:8" ht="18.75" customHeight="1">
      <c r="A236" s="37" t="s">
        <v>114</v>
      </c>
      <c r="B236" s="52" t="str">
        <f>_xlfn.LET(_xlpm.inp,$B$233,_xlpm.p,$H$225,IF(OR(LEN(TRIM(_xlpm.inp))=0,LEN(TRIM(_xlpm.p))=0,_xlpm.p=0),"",_xlpm.p))</f>
        <v/>
      </c>
      <c r="C236" s="63"/>
      <c r="D236" s="6"/>
      <c r="E236" s="6"/>
      <c r="F236" s="6"/>
      <c r="G236" s="6"/>
      <c r="H236" s="6"/>
    </row>
    <row r="237" spans="1:8" ht="18.75" customHeight="1" thickBot="1">
      <c r="A237" s="15"/>
      <c r="B237" s="54"/>
      <c r="C237" s="55"/>
      <c r="D237" s="6"/>
      <c r="E237" s="6"/>
      <c r="F237" s="6"/>
      <c r="G237" s="6"/>
      <c r="H237" s="6"/>
    </row>
    <row r="238" spans="1:8" ht="58.5" customHeight="1" thickTop="1" thickBot="1">
      <c r="A238" s="8" t="s">
        <v>6298</v>
      </c>
      <c r="B238" s="56" t="s">
        <v>6707</v>
      </c>
      <c r="C238" s="73"/>
      <c r="D238" s="6"/>
      <c r="E238" s="6"/>
      <c r="F238" s="6">
        <v>1019</v>
      </c>
      <c r="G238" s="6" t="s">
        <v>28</v>
      </c>
      <c r="H238" s="6"/>
    </row>
    <row r="239" spans="1:8" ht="18.75" customHeight="1">
      <c r="A239" s="9"/>
      <c r="B239" s="74"/>
      <c r="C239" s="75"/>
      <c r="D239" s="6"/>
      <c r="E239" s="6"/>
      <c r="F239" s="6"/>
      <c r="G239" s="6"/>
      <c r="H239" s="6"/>
    </row>
    <row r="240" spans="1:8" ht="18.75" customHeight="1">
      <c r="A240" s="10" t="s">
        <v>107</v>
      </c>
      <c r="B240" s="64" t="s">
        <v>6708</v>
      </c>
      <c r="C240" s="65"/>
      <c r="D240" s="6"/>
      <c r="E240" s="6"/>
      <c r="F240" s="6"/>
      <c r="G240" s="6"/>
      <c r="H240" s="6"/>
    </row>
    <row r="241" spans="1:8" ht="18.75" customHeight="1">
      <c r="A241" s="10" t="s">
        <v>108</v>
      </c>
      <c r="B241" s="64" t="s">
        <v>6709</v>
      </c>
      <c r="C241" s="65"/>
      <c r="D241" s="6"/>
      <c r="E241" s="6"/>
      <c r="F241" s="6"/>
      <c r="G241" s="6"/>
      <c r="H241" s="6"/>
    </row>
    <row r="242" spans="1:8" ht="18.75" customHeight="1">
      <c r="A242" s="10" t="s">
        <v>109</v>
      </c>
      <c r="B242" s="64" t="s">
        <v>6710</v>
      </c>
      <c r="C242" s="65"/>
      <c r="D242" s="6"/>
      <c r="E242" s="6"/>
      <c r="F242" s="6"/>
      <c r="G242" s="6"/>
      <c r="H242" s="6"/>
    </row>
    <row r="243" spans="1:8" ht="18.75" customHeight="1">
      <c r="A243" s="10" t="s">
        <v>110</v>
      </c>
      <c r="B243" s="64" t="s">
        <v>6711</v>
      </c>
      <c r="C243" s="65"/>
      <c r="D243" s="6"/>
      <c r="E243" s="6"/>
      <c r="F243" s="6"/>
      <c r="G243" s="6"/>
      <c r="H243" s="6"/>
    </row>
    <row r="244" spans="1:8" ht="18.75" customHeight="1">
      <c r="A244" s="10"/>
      <c r="B244" s="62"/>
      <c r="C244" s="63"/>
      <c r="D244" s="6"/>
      <c r="E244" s="6"/>
      <c r="F244" s="6"/>
      <c r="G244" s="6"/>
      <c r="H244" s="6"/>
    </row>
    <row r="245" spans="1:8" ht="18.75" customHeight="1" thickBot="1">
      <c r="A245" s="10"/>
      <c r="B245" s="66"/>
      <c r="C245" s="67"/>
      <c r="D245" s="6"/>
      <c r="E245" s="6"/>
      <c r="F245" s="6"/>
      <c r="G245" s="6"/>
      <c r="H245" s="6"/>
    </row>
    <row r="246" spans="1:8" ht="18.75" customHeight="1" thickBot="1">
      <c r="A246" s="11" t="s">
        <v>111</v>
      </c>
      <c r="B246" s="25"/>
      <c r="C246" s="7"/>
      <c r="D246" s="6"/>
      <c r="E246" s="6"/>
      <c r="F246" s="6"/>
      <c r="G246" s="6"/>
      <c r="H246" s="6"/>
    </row>
    <row r="247" spans="1:8" ht="18.75" customHeight="1">
      <c r="A247" s="10" t="s">
        <v>112</v>
      </c>
      <c r="B247" s="34" t="str">
        <f>_xlfn.LET(_xlpm.inp,$B$246,_xlpm.nInp,_xlfn.LET(_xlpm.raw,UPPER(TRIM($B$246)),_xlpm.clean,SUBSTITUTE(SUBSTITUTE(SUBSTITUTE(SUBSTITUTE(SUBSTITUTE(_xlpm.raw,"，",","),"、",","),"；",","),"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47" s="19"/>
      <c r="D247" s="6"/>
      <c r="E247" s="6"/>
      <c r="F247" s="6"/>
      <c r="G247" s="6"/>
      <c r="H247" s="6"/>
    </row>
    <row r="248" spans="1:8" ht="18.75" customHeight="1">
      <c r="A248" s="10" t="s">
        <v>113</v>
      </c>
      <c r="B248" s="35" t="str">
        <f>_xlfn.LET(_xlpm.inp,$B$246,_xlpm.nStd,_xlfn.LET(_xlpm.raw,UPPER(TRIM($G$238)),_xlpm.clean,SUBSTITUTE(SUBSTITUTE(SUBSTITUTE(SUBSTITUTE(SUBSTITUTE(_xlpm.raw,"，",","),"、",","),"；",","),"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48" s="18"/>
      <c r="D248" s="6"/>
      <c r="E248" s="6"/>
      <c r="F248" s="6"/>
      <c r="G248" s="6"/>
      <c r="H248" s="6"/>
    </row>
    <row r="249" spans="1:8" ht="18.75" customHeight="1">
      <c r="A249" s="37" t="s">
        <v>114</v>
      </c>
      <c r="B249" s="52" t="str">
        <f>_xlfn.LET(_xlpm.inp,$B$246,_xlpm.p,$H$238,IF(OR(LEN(TRIM(_xlpm.inp))=0,LEN(TRIM(_xlpm.p))=0,_xlpm.p=0),"",_xlpm.p))</f>
        <v/>
      </c>
      <c r="C249" s="53"/>
      <c r="D249" s="6"/>
      <c r="E249" s="6"/>
      <c r="F249" s="6"/>
      <c r="G249" s="6"/>
      <c r="H249" s="6"/>
    </row>
    <row r="250" spans="1:8" ht="18.75" customHeight="1" thickBot="1">
      <c r="A250" s="12"/>
      <c r="B250" s="54"/>
      <c r="C250" s="55"/>
      <c r="D250" s="6"/>
      <c r="E250" s="6"/>
      <c r="F250" s="6"/>
      <c r="G250" s="6"/>
      <c r="H250" s="6"/>
    </row>
    <row r="251" spans="1:8" ht="58.5" customHeight="1" thickTop="1" thickBot="1">
      <c r="A251" s="8" t="s">
        <v>6299</v>
      </c>
      <c r="B251" s="56" t="s">
        <v>6712</v>
      </c>
      <c r="C251" s="73"/>
      <c r="D251" s="6"/>
      <c r="E251" s="6"/>
      <c r="F251" s="6">
        <v>1020</v>
      </c>
      <c r="G251" s="6" t="s">
        <v>28</v>
      </c>
      <c r="H251" s="6" t="s">
        <v>8115</v>
      </c>
    </row>
    <row r="252" spans="1:8" ht="18.75" customHeight="1">
      <c r="A252" s="9"/>
      <c r="B252" s="74"/>
      <c r="C252" s="75"/>
      <c r="D252" s="6"/>
      <c r="E252" s="6"/>
      <c r="F252" s="6"/>
      <c r="G252" s="6"/>
      <c r="H252" s="6"/>
    </row>
    <row r="253" spans="1:8" ht="18.75" customHeight="1">
      <c r="A253" s="10" t="s">
        <v>107</v>
      </c>
      <c r="B253" s="64" t="s">
        <v>6713</v>
      </c>
      <c r="C253" s="65"/>
      <c r="D253" s="6"/>
      <c r="E253" s="6"/>
      <c r="F253" s="6"/>
      <c r="G253" s="6"/>
      <c r="H253" s="6"/>
    </row>
    <row r="254" spans="1:8" ht="18.75" customHeight="1">
      <c r="A254" s="10" t="s">
        <v>108</v>
      </c>
      <c r="B254" s="64" t="s">
        <v>6714</v>
      </c>
      <c r="C254" s="65"/>
      <c r="D254" s="6"/>
      <c r="E254" s="6"/>
      <c r="F254" s="6"/>
      <c r="G254" s="6"/>
      <c r="H254" s="6"/>
    </row>
    <row r="255" spans="1:8" ht="18.75" customHeight="1">
      <c r="A255" s="10" t="s">
        <v>109</v>
      </c>
      <c r="B255" s="64" t="s">
        <v>6715</v>
      </c>
      <c r="C255" s="65"/>
      <c r="D255" s="6"/>
      <c r="E255" s="6"/>
      <c r="F255" s="6"/>
      <c r="G255" s="6"/>
      <c r="H255" s="6"/>
    </row>
    <row r="256" spans="1:8" ht="18.75" customHeight="1">
      <c r="A256" s="10" t="s">
        <v>110</v>
      </c>
      <c r="B256" s="64" t="s">
        <v>6716</v>
      </c>
      <c r="C256" s="65"/>
      <c r="D256" s="6"/>
      <c r="E256" s="6"/>
      <c r="F256" s="6"/>
      <c r="G256" s="6"/>
      <c r="H256" s="6"/>
    </row>
    <row r="257" spans="1:8" ht="18.75" customHeight="1">
      <c r="A257" s="10"/>
      <c r="B257" s="62"/>
      <c r="C257" s="63"/>
      <c r="D257" s="6"/>
      <c r="E257" s="6"/>
      <c r="F257" s="6"/>
      <c r="G257" s="6"/>
      <c r="H257" s="6"/>
    </row>
    <row r="258" spans="1:8" ht="18.75" customHeight="1" thickBot="1">
      <c r="A258" s="10"/>
      <c r="B258" s="66"/>
      <c r="C258" s="67"/>
      <c r="D258" s="6"/>
      <c r="E258" s="6"/>
      <c r="F258" s="6"/>
      <c r="G258" s="6"/>
      <c r="H258" s="6"/>
    </row>
    <row r="259" spans="1:8" ht="18.75" customHeight="1" thickBot="1">
      <c r="A259" s="11" t="s">
        <v>111</v>
      </c>
      <c r="B259" s="25"/>
      <c r="C259" s="7"/>
      <c r="D259" s="6"/>
      <c r="E259" s="6"/>
      <c r="F259" s="6"/>
      <c r="G259" s="6"/>
      <c r="H259" s="6"/>
    </row>
    <row r="260" spans="1:8" ht="18.75" customHeight="1">
      <c r="A260" s="10" t="s">
        <v>112</v>
      </c>
      <c r="B260" s="34" t="str">
        <f>_xlfn.LET(_xlpm.inp,$B$259,_xlpm.nInp,_xlfn.LET(_xlpm.raw,UPPER(TRIM($B$259)),_xlpm.clean,SUBSTITUTE(SUBSTITUTE(SUBSTITUTE(SUBSTITUTE(SUBSTITUTE(_xlpm.raw,"，",","),"、",","),"；",","),"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60" s="19"/>
      <c r="D260" s="6"/>
      <c r="E260" s="6"/>
      <c r="F260" s="6"/>
      <c r="G260" s="6"/>
      <c r="H260" s="6"/>
    </row>
    <row r="261" spans="1:8" ht="18.75" customHeight="1">
      <c r="A261" s="10" t="s">
        <v>113</v>
      </c>
      <c r="B261" s="35" t="str">
        <f>_xlfn.LET(_xlpm.inp,$B$259,_xlpm.nStd,_xlfn.LET(_xlpm.raw,UPPER(TRIM($G$251)),_xlpm.clean,SUBSTITUTE(SUBSTITUTE(SUBSTITUTE(SUBSTITUTE(SUBSTITUTE(_xlpm.raw,"，",","),"、",","),"；",","),"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61" s="18"/>
      <c r="D261" s="6"/>
      <c r="E261" s="6"/>
      <c r="F261" s="6"/>
      <c r="G261" s="6"/>
      <c r="H261" s="6"/>
    </row>
    <row r="262" spans="1:8" ht="18.75" customHeight="1">
      <c r="A262" s="37" t="s">
        <v>114</v>
      </c>
      <c r="B262" s="52" t="str">
        <f>_xlfn.LET(_xlpm.inp,$B$259,_xlpm.p,$H$251,IF(OR(LEN(TRIM(_xlpm.inp))=0,LEN(TRIM(_xlpm.p))=0,_xlpm.p=0),"",_xlpm.p))</f>
        <v/>
      </c>
      <c r="C262" s="53"/>
      <c r="D262" s="6"/>
      <c r="E262" s="6"/>
      <c r="F262" s="6"/>
      <c r="G262" s="6"/>
      <c r="H262" s="6"/>
    </row>
    <row r="263" spans="1:8" ht="18.75" customHeight="1" thickBot="1">
      <c r="A263" s="12"/>
      <c r="B263" s="54"/>
      <c r="C263" s="55"/>
      <c r="D263" s="6"/>
      <c r="E263" s="6"/>
      <c r="F263" s="6"/>
      <c r="G263" s="6"/>
      <c r="H263" s="6"/>
    </row>
    <row r="264" spans="1:8" ht="58.5" customHeight="1" thickTop="1" thickBot="1">
      <c r="A264" s="8" t="s">
        <v>6300</v>
      </c>
      <c r="B264" s="56" t="s">
        <v>6717</v>
      </c>
      <c r="C264" s="73"/>
      <c r="D264" s="6"/>
      <c r="E264" s="6"/>
      <c r="F264" s="6">
        <v>1021</v>
      </c>
      <c r="G264" s="6" t="s">
        <v>5036</v>
      </c>
      <c r="H264" s="6" t="s">
        <v>8116</v>
      </c>
    </row>
    <row r="265" spans="1:8" ht="18.75" customHeight="1">
      <c r="A265" s="9"/>
      <c r="B265" s="74"/>
      <c r="C265" s="75"/>
      <c r="D265" s="6"/>
      <c r="E265" s="6"/>
      <c r="F265" s="6"/>
      <c r="G265" s="6"/>
      <c r="H265" s="6"/>
    </row>
    <row r="266" spans="1:8" ht="18.75" customHeight="1">
      <c r="A266" s="10" t="s">
        <v>107</v>
      </c>
      <c r="B266" s="64" t="s">
        <v>6718</v>
      </c>
      <c r="C266" s="65"/>
      <c r="D266" s="6"/>
      <c r="E266" s="6"/>
      <c r="F266" s="6"/>
      <c r="G266" s="6"/>
      <c r="H266" s="6"/>
    </row>
    <row r="267" spans="1:8" ht="18.75" customHeight="1">
      <c r="A267" s="10" t="s">
        <v>108</v>
      </c>
      <c r="B267" s="64" t="s">
        <v>6719</v>
      </c>
      <c r="C267" s="65"/>
      <c r="D267" s="6"/>
      <c r="E267" s="6"/>
      <c r="F267" s="6"/>
      <c r="G267" s="6"/>
      <c r="H267" s="6"/>
    </row>
    <row r="268" spans="1:8" ht="18.75" customHeight="1">
      <c r="A268" s="10" t="s">
        <v>109</v>
      </c>
      <c r="B268" s="64" t="s">
        <v>6720</v>
      </c>
      <c r="C268" s="65"/>
      <c r="D268" s="6"/>
      <c r="E268" s="6"/>
      <c r="F268" s="6"/>
      <c r="G268" s="6"/>
      <c r="H268" s="6"/>
    </row>
    <row r="269" spans="1:8" ht="18.75" customHeight="1">
      <c r="A269" s="10" t="s">
        <v>110</v>
      </c>
      <c r="B269" s="64" t="s">
        <v>6721</v>
      </c>
      <c r="C269" s="65"/>
      <c r="D269" s="6"/>
      <c r="E269" s="6"/>
      <c r="F269" s="6"/>
      <c r="G269" s="6"/>
      <c r="H269" s="6"/>
    </row>
    <row r="270" spans="1:8" ht="18.75" customHeight="1">
      <c r="A270" s="10" t="s">
        <v>128</v>
      </c>
      <c r="B270" s="62" t="s">
        <v>6722</v>
      </c>
      <c r="C270" s="63"/>
      <c r="D270" s="6"/>
      <c r="E270" s="6"/>
      <c r="F270" s="6"/>
      <c r="G270" s="6"/>
      <c r="H270" s="6"/>
    </row>
    <row r="271" spans="1:8" ht="18.75" customHeight="1" thickBot="1">
      <c r="A271" s="10" t="s">
        <v>5228</v>
      </c>
      <c r="B271" s="66" t="s">
        <v>6723</v>
      </c>
      <c r="C271" s="67"/>
      <c r="D271" s="6"/>
      <c r="E271" s="6"/>
      <c r="F271" s="6"/>
      <c r="G271" s="6"/>
      <c r="H271" s="6"/>
    </row>
    <row r="272" spans="1:8" ht="18.75" customHeight="1" thickBot="1">
      <c r="A272" s="11" t="s">
        <v>111</v>
      </c>
      <c r="B272" s="25"/>
      <c r="C272" s="7"/>
      <c r="D272" s="6"/>
      <c r="E272" s="6"/>
      <c r="F272" s="6"/>
      <c r="G272" s="6"/>
      <c r="H272" s="6"/>
    </row>
    <row r="273" spans="1:8" ht="18.75" customHeight="1">
      <c r="A273" s="10" t="s">
        <v>112</v>
      </c>
      <c r="B273" s="34" t="str">
        <f>_xlfn.LET(_xlpm.inp,$B$272,_xlpm.nInp,_xlfn.LET(_xlpm.raw,UPPER(TRIM($B$272)),_xlpm.clean,SUBSTITUTE(SUBSTITUTE(SUBSTITUTE(SUBSTITUTE(SUBSTITUTE(_xlpm.raw,"，",","),"、",","),"；",","),"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73" s="19"/>
      <c r="D273" s="6"/>
      <c r="E273" s="6"/>
      <c r="F273" s="6"/>
      <c r="G273" s="6"/>
      <c r="H273" s="6"/>
    </row>
    <row r="274" spans="1:8" ht="18.75" customHeight="1">
      <c r="A274" s="10" t="s">
        <v>113</v>
      </c>
      <c r="B274" s="35" t="str">
        <f>_xlfn.LET(_xlpm.inp,$B$272,_xlpm.nStd,_xlfn.LET(_xlpm.raw,UPPER(TRIM($G$264)),_xlpm.clean,SUBSTITUTE(SUBSTITUTE(SUBSTITUTE(SUBSTITUTE(SUBSTITUTE(_xlpm.raw,"，",","),"、",","),"；",","),"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74" s="18"/>
      <c r="D274" s="6"/>
      <c r="E274" s="6"/>
      <c r="F274" s="6"/>
      <c r="G274" s="6"/>
      <c r="H274" s="6"/>
    </row>
    <row r="275" spans="1:8" ht="18.75" customHeight="1">
      <c r="A275" s="37" t="s">
        <v>114</v>
      </c>
      <c r="B275" s="52" t="str">
        <f>_xlfn.LET(_xlpm.inp,$B$272,_xlpm.p,$H$264,IF(OR(LEN(TRIM(_xlpm.inp))=0,LEN(TRIM(_xlpm.p))=0,_xlpm.p=0),"",_xlpm.p))</f>
        <v/>
      </c>
      <c r="C275" s="53"/>
      <c r="D275" s="6"/>
      <c r="E275" s="6"/>
      <c r="F275" s="6"/>
      <c r="G275" s="6"/>
      <c r="H275" s="6"/>
    </row>
    <row r="276" spans="1:8" ht="18.75" customHeight="1" thickBot="1">
      <c r="A276" s="12"/>
      <c r="B276" s="54"/>
      <c r="C276" s="55"/>
      <c r="D276" s="6"/>
      <c r="E276" s="6"/>
      <c r="F276" s="6"/>
      <c r="G276" s="6"/>
      <c r="H276" s="6"/>
    </row>
    <row r="277" spans="1:8" ht="58.5" customHeight="1" thickTop="1" thickBot="1">
      <c r="A277" s="8" t="s">
        <v>6301</v>
      </c>
      <c r="B277" s="56" t="s">
        <v>6724</v>
      </c>
      <c r="C277" s="73"/>
      <c r="D277" s="6"/>
      <c r="E277" s="6"/>
      <c r="F277" s="6">
        <v>1022</v>
      </c>
      <c r="G277" s="6" t="s">
        <v>29</v>
      </c>
      <c r="H277" s="6" t="s">
        <v>8117</v>
      </c>
    </row>
    <row r="278" spans="1:8" ht="18.75" customHeight="1">
      <c r="A278" s="9"/>
      <c r="B278" s="74"/>
      <c r="C278" s="75"/>
      <c r="D278" s="6"/>
      <c r="E278" s="6"/>
      <c r="F278" s="6"/>
      <c r="G278" s="6"/>
      <c r="H278" s="6"/>
    </row>
    <row r="279" spans="1:8" ht="18.75" customHeight="1">
      <c r="A279" s="10" t="s">
        <v>107</v>
      </c>
      <c r="B279" s="64" t="s">
        <v>6725</v>
      </c>
      <c r="C279" s="65"/>
      <c r="D279" s="6"/>
      <c r="E279" s="6"/>
      <c r="F279" s="6"/>
      <c r="G279" s="6"/>
      <c r="H279" s="6"/>
    </row>
    <row r="280" spans="1:8" ht="18.75" customHeight="1">
      <c r="A280" s="10" t="s">
        <v>108</v>
      </c>
      <c r="B280" s="64" t="s">
        <v>6726</v>
      </c>
      <c r="C280" s="65"/>
      <c r="D280" s="6"/>
      <c r="E280" s="6"/>
      <c r="F280" s="6"/>
      <c r="G280" s="6"/>
      <c r="H280" s="6"/>
    </row>
    <row r="281" spans="1:8" ht="18.75" customHeight="1">
      <c r="A281" s="10" t="s">
        <v>109</v>
      </c>
      <c r="B281" s="64" t="s">
        <v>6727</v>
      </c>
      <c r="C281" s="65"/>
      <c r="D281" s="6"/>
      <c r="E281" s="6"/>
      <c r="F281" s="6"/>
      <c r="G281" s="6"/>
      <c r="H281" s="6"/>
    </row>
    <row r="282" spans="1:8" ht="18.75" customHeight="1">
      <c r="A282" s="10" t="s">
        <v>110</v>
      </c>
      <c r="B282" s="64" t="s">
        <v>6728</v>
      </c>
      <c r="C282" s="65"/>
      <c r="D282" s="6"/>
      <c r="E282" s="6"/>
      <c r="F282" s="6"/>
      <c r="G282" s="6"/>
      <c r="H282" s="6"/>
    </row>
    <row r="283" spans="1:8" ht="18.75" customHeight="1">
      <c r="A283" s="10" t="s">
        <v>128</v>
      </c>
      <c r="B283" s="62" t="s">
        <v>6729</v>
      </c>
      <c r="C283" s="63"/>
      <c r="D283" s="6"/>
      <c r="E283" s="6"/>
      <c r="F283" s="6"/>
      <c r="G283" s="6"/>
      <c r="H283" s="6"/>
    </row>
    <row r="284" spans="1:8" ht="18.75" customHeight="1" thickBot="1">
      <c r="A284" s="10"/>
      <c r="B284" s="66"/>
      <c r="C284" s="67"/>
      <c r="D284" s="6"/>
      <c r="E284" s="6"/>
      <c r="F284" s="6"/>
      <c r="G284" s="6"/>
      <c r="H284" s="6"/>
    </row>
    <row r="285" spans="1:8" ht="18.75" customHeight="1" thickBot="1">
      <c r="A285" s="11" t="s">
        <v>111</v>
      </c>
      <c r="B285" s="25"/>
      <c r="C285" s="7"/>
      <c r="D285" s="6"/>
      <c r="E285" s="6"/>
      <c r="F285" s="6"/>
      <c r="G285" s="6"/>
      <c r="H285" s="6"/>
    </row>
    <row r="286" spans="1:8" ht="18.75" customHeight="1">
      <c r="A286" s="10" t="s">
        <v>112</v>
      </c>
      <c r="B286" s="34" t="str">
        <f>_xlfn.LET(_xlpm.inp,$B$285,_xlpm.nInp,_xlfn.LET(_xlpm.raw,UPPER(TRIM($B$285)),_xlpm.clean,SUBSTITUTE(SUBSTITUTE(SUBSTITUTE(SUBSTITUTE(SUBSTITUTE(_xlpm.raw,"，",","),"、",","),"；",","),"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86" s="19"/>
      <c r="D286" s="6"/>
      <c r="E286" s="6"/>
      <c r="F286" s="6"/>
      <c r="G286" s="6"/>
      <c r="H286" s="6"/>
    </row>
    <row r="287" spans="1:8" ht="18.75" customHeight="1">
      <c r="A287" s="10" t="s">
        <v>113</v>
      </c>
      <c r="B287" s="35" t="str">
        <f>_xlfn.LET(_xlpm.inp,$B$285,_xlpm.nStd,_xlfn.LET(_xlpm.raw,UPPER(TRIM($G$277)),_xlpm.clean,SUBSTITUTE(SUBSTITUTE(SUBSTITUTE(SUBSTITUTE(SUBSTITUTE(_xlpm.raw,"，",","),"、",","),"；",","),"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287" s="18"/>
      <c r="D287" s="6"/>
      <c r="E287" s="6"/>
      <c r="F287" s="6"/>
      <c r="G287" s="6"/>
      <c r="H287" s="6"/>
    </row>
    <row r="288" spans="1:8" ht="18.75" customHeight="1">
      <c r="A288" s="37" t="s">
        <v>114</v>
      </c>
      <c r="B288" s="52" t="str">
        <f>_xlfn.LET(_xlpm.inp,$B$285,_xlpm.p,$H$277,IF(OR(LEN(TRIM(_xlpm.inp))=0,LEN(TRIM(_xlpm.p))=0,_xlpm.p=0),"",_xlpm.p))</f>
        <v/>
      </c>
      <c r="C288" s="53"/>
      <c r="D288" s="6"/>
      <c r="E288" s="6"/>
      <c r="F288" s="6"/>
      <c r="G288" s="6"/>
      <c r="H288" s="6"/>
    </row>
    <row r="289" spans="1:8" ht="18.75" customHeight="1" thickBot="1">
      <c r="A289" s="12"/>
      <c r="B289" s="54"/>
      <c r="C289" s="55"/>
      <c r="D289" s="6"/>
      <c r="E289" s="6"/>
      <c r="F289" s="6"/>
      <c r="G289" s="6"/>
      <c r="H289" s="6"/>
    </row>
    <row r="290" spans="1:8" ht="58.5" customHeight="1" thickTop="1" thickBot="1">
      <c r="A290" s="8" t="s">
        <v>6302</v>
      </c>
      <c r="B290" s="56" t="s">
        <v>6730</v>
      </c>
      <c r="C290" s="73"/>
      <c r="D290" s="6"/>
      <c r="E290" s="6"/>
      <c r="F290" s="6">
        <v>1023</v>
      </c>
      <c r="G290" s="6" t="s">
        <v>5435</v>
      </c>
      <c r="H290" s="6" t="s">
        <v>8118</v>
      </c>
    </row>
    <row r="291" spans="1:8" ht="18.75" customHeight="1">
      <c r="A291" s="9"/>
      <c r="B291" s="74"/>
      <c r="C291" s="75"/>
      <c r="D291" s="6"/>
      <c r="E291" s="6"/>
      <c r="F291" s="6"/>
      <c r="G291" s="6"/>
      <c r="H291" s="6"/>
    </row>
    <row r="292" spans="1:8" ht="18.75" customHeight="1">
      <c r="A292" s="10" t="s">
        <v>107</v>
      </c>
      <c r="B292" s="64" t="s">
        <v>6731</v>
      </c>
      <c r="C292" s="65"/>
      <c r="D292" s="6"/>
      <c r="E292" s="6"/>
      <c r="F292" s="6"/>
      <c r="G292" s="6"/>
      <c r="H292" s="6"/>
    </row>
    <row r="293" spans="1:8" ht="18.75" customHeight="1">
      <c r="A293" s="10" t="s">
        <v>108</v>
      </c>
      <c r="B293" s="64" t="s">
        <v>6732</v>
      </c>
      <c r="C293" s="65"/>
      <c r="D293" s="6"/>
      <c r="E293" s="6"/>
      <c r="F293" s="6"/>
      <c r="G293" s="6"/>
      <c r="H293" s="6"/>
    </row>
    <row r="294" spans="1:8" ht="18.75" customHeight="1">
      <c r="A294" s="10" t="s">
        <v>109</v>
      </c>
      <c r="B294" s="64" t="s">
        <v>6733</v>
      </c>
      <c r="C294" s="65"/>
      <c r="D294" s="6"/>
      <c r="E294" s="6"/>
      <c r="F294" s="6"/>
      <c r="G294" s="6"/>
      <c r="H294" s="6"/>
    </row>
    <row r="295" spans="1:8" ht="18.75" customHeight="1">
      <c r="A295" s="10" t="s">
        <v>110</v>
      </c>
      <c r="B295" s="64" t="s">
        <v>6734</v>
      </c>
      <c r="C295" s="65"/>
      <c r="D295" s="6"/>
      <c r="E295" s="6"/>
      <c r="F295" s="6"/>
      <c r="G295" s="6"/>
      <c r="H295" s="6"/>
    </row>
    <row r="296" spans="1:8" ht="18.75" customHeight="1">
      <c r="A296" s="10" t="s">
        <v>128</v>
      </c>
      <c r="B296" s="62" t="s">
        <v>6735</v>
      </c>
      <c r="C296" s="63"/>
      <c r="D296" s="6"/>
      <c r="E296" s="6"/>
      <c r="F296" s="6"/>
      <c r="G296" s="6"/>
      <c r="H296" s="6"/>
    </row>
    <row r="297" spans="1:8" ht="18.75" customHeight="1" thickBot="1">
      <c r="A297" s="10"/>
      <c r="B297" s="66"/>
      <c r="C297" s="67"/>
      <c r="D297" s="6"/>
      <c r="E297" s="6"/>
      <c r="F297" s="6"/>
      <c r="G297" s="6"/>
      <c r="H297" s="6"/>
    </row>
    <row r="298" spans="1:8" ht="18.75" customHeight="1" thickBot="1">
      <c r="A298" s="11" t="s">
        <v>111</v>
      </c>
      <c r="B298" s="25"/>
      <c r="C298" s="7"/>
      <c r="D298" s="6"/>
      <c r="E298" s="6"/>
      <c r="F298" s="6"/>
      <c r="G298" s="6"/>
      <c r="H298" s="6"/>
    </row>
    <row r="299" spans="1:8" ht="18.75" customHeight="1">
      <c r="A299" s="10" t="s">
        <v>112</v>
      </c>
      <c r="B299" s="34" t="str">
        <f>_xlfn.LET(_xlpm.inp,$B$298,_xlpm.nInp,_xlfn.LET(_xlpm.raw,UPPER(TRIM($B$298)),_xlpm.clean,SUBSTITUTE(SUBSTITUTE(SUBSTITUTE(SUBSTITUTE(SUBSTITUTE(_xlpm.raw,"，",","),"、",","),"；",","),"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299" s="19"/>
      <c r="D299" s="6"/>
      <c r="E299" s="6"/>
      <c r="F299" s="6"/>
      <c r="G299" s="6"/>
      <c r="H299" s="6"/>
    </row>
    <row r="300" spans="1:8" ht="18.75" customHeight="1">
      <c r="A300" s="10" t="s">
        <v>113</v>
      </c>
      <c r="B300" s="35" t="str">
        <f>_xlfn.LET(_xlpm.inp,$B$298,_xlpm.nStd,_xlfn.LET(_xlpm.raw,UPPER(TRIM($G$290)),_xlpm.clean,SUBSTITUTE(SUBSTITUTE(SUBSTITUTE(SUBSTITUTE(SUBSTITUTE(_xlpm.raw,"，",","),"、",","),"；",","),"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00" s="18"/>
      <c r="D300" s="6"/>
      <c r="E300" s="6"/>
      <c r="F300" s="6"/>
      <c r="G300" s="6"/>
      <c r="H300" s="6"/>
    </row>
    <row r="301" spans="1:8" ht="18.75" customHeight="1">
      <c r="A301" s="37" t="s">
        <v>114</v>
      </c>
      <c r="B301" s="52" t="str">
        <f>_xlfn.LET(_xlpm.inp,$B$298,_xlpm.p,$H$290,IF(OR(LEN(TRIM(_xlpm.inp))=0,LEN(TRIM(_xlpm.p))=0,_xlpm.p=0),"",_xlpm.p))</f>
        <v/>
      </c>
      <c r="C301" s="53"/>
      <c r="D301" s="6"/>
      <c r="E301" s="6"/>
      <c r="F301" s="6"/>
      <c r="G301" s="6"/>
      <c r="H301" s="6"/>
    </row>
    <row r="302" spans="1:8" ht="18.75" customHeight="1" thickBot="1">
      <c r="A302" s="12"/>
      <c r="B302" s="54"/>
      <c r="C302" s="55"/>
      <c r="D302" s="6"/>
      <c r="E302" s="6"/>
      <c r="F302" s="6"/>
      <c r="G302" s="6"/>
      <c r="H302" s="6"/>
    </row>
    <row r="303" spans="1:8" ht="58.5" customHeight="1" thickTop="1" thickBot="1">
      <c r="A303" s="8" t="s">
        <v>6303</v>
      </c>
      <c r="B303" s="56" t="s">
        <v>6736</v>
      </c>
      <c r="C303" s="73"/>
      <c r="D303" s="6"/>
      <c r="E303" s="6"/>
      <c r="F303" s="6">
        <v>1024</v>
      </c>
      <c r="G303" s="6" t="s">
        <v>27</v>
      </c>
      <c r="H303" s="6" t="s">
        <v>8119</v>
      </c>
    </row>
    <row r="304" spans="1:8" ht="18.75" customHeight="1">
      <c r="A304" s="9"/>
      <c r="B304" s="74"/>
      <c r="C304" s="75"/>
      <c r="D304" s="6"/>
      <c r="E304" s="6"/>
      <c r="F304" s="6"/>
      <c r="G304" s="6"/>
      <c r="H304" s="6"/>
    </row>
    <row r="305" spans="1:8" ht="18.75" customHeight="1">
      <c r="A305" s="10" t="s">
        <v>107</v>
      </c>
      <c r="B305" s="64" t="s">
        <v>6737</v>
      </c>
      <c r="C305" s="65"/>
      <c r="D305" s="6"/>
      <c r="E305" s="6"/>
      <c r="F305" s="6"/>
      <c r="G305" s="6"/>
      <c r="H305" s="6"/>
    </row>
    <row r="306" spans="1:8" ht="18.75" customHeight="1">
      <c r="A306" s="10" t="s">
        <v>108</v>
      </c>
      <c r="B306" s="64" t="s">
        <v>6738</v>
      </c>
      <c r="C306" s="65"/>
      <c r="D306" s="6"/>
      <c r="E306" s="6"/>
      <c r="F306" s="6"/>
      <c r="G306" s="6"/>
      <c r="H306" s="6"/>
    </row>
    <row r="307" spans="1:8" ht="18.75" customHeight="1">
      <c r="A307" s="10" t="s">
        <v>109</v>
      </c>
      <c r="B307" s="64" t="s">
        <v>6739</v>
      </c>
      <c r="C307" s="65"/>
      <c r="D307" s="6"/>
      <c r="E307" s="6"/>
      <c r="F307" s="6"/>
      <c r="G307" s="6"/>
      <c r="H307" s="6"/>
    </row>
    <row r="308" spans="1:8" ht="18.75" customHeight="1">
      <c r="A308" s="10" t="s">
        <v>110</v>
      </c>
      <c r="B308" s="64" t="s">
        <v>6740</v>
      </c>
      <c r="C308" s="65"/>
      <c r="D308" s="6"/>
      <c r="E308" s="6"/>
      <c r="F308" s="6"/>
      <c r="G308" s="6"/>
      <c r="H308" s="6"/>
    </row>
    <row r="309" spans="1:8" ht="18.75" customHeight="1">
      <c r="A309" s="10"/>
      <c r="B309" s="62"/>
      <c r="C309" s="63"/>
      <c r="D309" s="6"/>
      <c r="E309" s="6"/>
      <c r="F309" s="6"/>
      <c r="G309" s="6"/>
      <c r="H309" s="6"/>
    </row>
    <row r="310" spans="1:8" ht="18.75" customHeight="1" thickBot="1">
      <c r="A310" s="10"/>
      <c r="B310" s="66"/>
      <c r="C310" s="67"/>
      <c r="D310" s="6"/>
      <c r="E310" s="6"/>
      <c r="F310" s="6"/>
      <c r="G310" s="6"/>
      <c r="H310" s="6"/>
    </row>
    <row r="311" spans="1:8" ht="18.75" customHeight="1" thickBot="1">
      <c r="A311" s="11" t="s">
        <v>111</v>
      </c>
      <c r="B311" s="25"/>
      <c r="C311" s="7"/>
      <c r="D311" s="6"/>
      <c r="E311" s="6"/>
      <c r="F311" s="6"/>
      <c r="G311" s="6"/>
      <c r="H311" s="6"/>
    </row>
    <row r="312" spans="1:8" ht="18.75" customHeight="1">
      <c r="A312" s="10" t="s">
        <v>112</v>
      </c>
      <c r="B312" s="34" t="str">
        <f>_xlfn.LET(_xlpm.inp,$B$311,_xlpm.nInp,_xlfn.LET(_xlpm.raw,UPPER(TRIM($B$311)),_xlpm.clean,SUBSTITUTE(SUBSTITUTE(SUBSTITUTE(SUBSTITUTE(SUBSTITUTE(_xlpm.raw,"，",","),"、",","),"；",","),"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12" s="19"/>
      <c r="D312" s="6"/>
      <c r="E312" s="6"/>
      <c r="F312" s="6"/>
      <c r="G312" s="6"/>
      <c r="H312" s="6"/>
    </row>
    <row r="313" spans="1:8" ht="18.75" customHeight="1">
      <c r="A313" s="10" t="s">
        <v>113</v>
      </c>
      <c r="B313" s="35" t="str">
        <f>_xlfn.LET(_xlpm.inp,$B$311,_xlpm.nStd,_xlfn.LET(_xlpm.raw,UPPER(TRIM($G$303)),_xlpm.clean,SUBSTITUTE(SUBSTITUTE(SUBSTITUTE(SUBSTITUTE(SUBSTITUTE(_xlpm.raw,"，",","),"、",","),"；",","),"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13" s="18"/>
      <c r="D313" s="6"/>
      <c r="E313" s="6"/>
      <c r="F313" s="6"/>
      <c r="G313" s="6"/>
      <c r="H313" s="6"/>
    </row>
    <row r="314" spans="1:8" ht="18.75" customHeight="1">
      <c r="A314" s="37" t="s">
        <v>114</v>
      </c>
      <c r="B314" s="52" t="str">
        <f>_xlfn.LET(_xlpm.inp,$B$311,_xlpm.p,$H$303,IF(OR(LEN(TRIM(_xlpm.inp))=0,LEN(TRIM(_xlpm.p))=0,_xlpm.p=0),"",_xlpm.p))</f>
        <v/>
      </c>
      <c r="C314" s="53"/>
      <c r="D314" s="6"/>
      <c r="E314" s="6"/>
      <c r="F314" s="6"/>
      <c r="G314" s="6"/>
      <c r="H314" s="6"/>
    </row>
    <row r="315" spans="1:8" ht="18.75" customHeight="1" thickBot="1">
      <c r="A315" s="12"/>
      <c r="B315" s="54"/>
      <c r="C315" s="55"/>
      <c r="D315" s="6"/>
      <c r="E315" s="6"/>
      <c r="F315" s="6"/>
      <c r="G315" s="6"/>
      <c r="H315" s="6"/>
    </row>
    <row r="316" spans="1:8" ht="58.5" customHeight="1" thickTop="1" thickBot="1">
      <c r="A316" s="8" t="s">
        <v>6304</v>
      </c>
      <c r="B316" s="56" t="s">
        <v>6741</v>
      </c>
      <c r="C316" s="73"/>
      <c r="D316" s="6"/>
      <c r="E316" s="6"/>
      <c r="F316" s="6">
        <v>1025</v>
      </c>
      <c r="G316" s="6" t="s">
        <v>27</v>
      </c>
      <c r="H316" s="6" t="s">
        <v>8120</v>
      </c>
    </row>
    <row r="317" spans="1:8" ht="18.75" customHeight="1">
      <c r="A317" s="9"/>
      <c r="B317" s="74"/>
      <c r="C317" s="75"/>
      <c r="D317" s="6"/>
      <c r="E317" s="6"/>
      <c r="F317" s="6"/>
      <c r="G317" s="6"/>
      <c r="H317" s="6"/>
    </row>
    <row r="318" spans="1:8" ht="18.75" customHeight="1">
      <c r="A318" s="10" t="s">
        <v>107</v>
      </c>
      <c r="B318" s="64" t="s">
        <v>6742</v>
      </c>
      <c r="C318" s="65"/>
      <c r="D318" s="6"/>
      <c r="E318" s="6"/>
      <c r="F318" s="6"/>
      <c r="G318" s="6"/>
      <c r="H318" s="6"/>
    </row>
    <row r="319" spans="1:8" ht="18.75" customHeight="1">
      <c r="A319" s="10" t="s">
        <v>108</v>
      </c>
      <c r="B319" s="64" t="s">
        <v>6743</v>
      </c>
      <c r="C319" s="65"/>
      <c r="D319" s="6"/>
      <c r="E319" s="6"/>
      <c r="F319" s="6"/>
      <c r="G319" s="6"/>
      <c r="H319" s="6"/>
    </row>
    <row r="320" spans="1:8" ht="18.75" customHeight="1">
      <c r="A320" s="10" t="s">
        <v>109</v>
      </c>
      <c r="B320" s="64" t="s">
        <v>6744</v>
      </c>
      <c r="C320" s="65"/>
      <c r="D320" s="6"/>
      <c r="E320" s="6"/>
      <c r="F320" s="6"/>
      <c r="G320" s="6"/>
      <c r="H320" s="6"/>
    </row>
    <row r="321" spans="1:8" ht="18.75" customHeight="1">
      <c r="A321" s="10" t="s">
        <v>110</v>
      </c>
      <c r="B321" s="64" t="s">
        <v>6745</v>
      </c>
      <c r="C321" s="65"/>
      <c r="D321" s="6"/>
      <c r="E321" s="6"/>
      <c r="F321" s="6"/>
      <c r="G321" s="6"/>
      <c r="H321" s="6"/>
    </row>
    <row r="322" spans="1:8" ht="18.75" customHeight="1">
      <c r="A322" s="10"/>
      <c r="B322" s="62"/>
      <c r="C322" s="63"/>
      <c r="D322" s="6"/>
      <c r="E322" s="6"/>
      <c r="F322" s="6"/>
      <c r="G322" s="6"/>
      <c r="H322" s="6"/>
    </row>
    <row r="323" spans="1:8" ht="18.75" customHeight="1" thickBot="1">
      <c r="A323" s="10"/>
      <c r="B323" s="66"/>
      <c r="C323" s="67"/>
      <c r="D323" s="6"/>
      <c r="E323" s="6"/>
      <c r="F323" s="6"/>
      <c r="G323" s="6"/>
      <c r="H323" s="6"/>
    </row>
    <row r="324" spans="1:8" ht="18.75" customHeight="1" thickBot="1">
      <c r="A324" s="11" t="s">
        <v>111</v>
      </c>
      <c r="B324" s="25"/>
      <c r="C324" s="7"/>
      <c r="D324" s="6"/>
      <c r="E324" s="6"/>
      <c r="F324" s="6"/>
      <c r="G324" s="6"/>
      <c r="H324" s="6"/>
    </row>
    <row r="325" spans="1:8" ht="18.75" customHeight="1">
      <c r="A325" s="10" t="s">
        <v>112</v>
      </c>
      <c r="B325" s="34" t="str">
        <f>_xlfn.LET(_xlpm.inp,$B$324,_xlpm.nInp,_xlfn.LET(_xlpm.raw,UPPER(TRIM($B$324)),_xlpm.clean,SUBSTITUTE(SUBSTITUTE(SUBSTITUTE(SUBSTITUTE(SUBSTITUTE(_xlpm.raw,"，",","),"、",","),"；",","),"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25" s="19"/>
      <c r="D325" s="6"/>
      <c r="E325" s="6"/>
      <c r="F325" s="6"/>
      <c r="G325" s="6"/>
      <c r="H325" s="6"/>
    </row>
    <row r="326" spans="1:8" ht="18.75" customHeight="1">
      <c r="A326" s="10" t="s">
        <v>113</v>
      </c>
      <c r="B326" s="35" t="str">
        <f>_xlfn.LET(_xlpm.inp,$B$324,_xlpm.nStd,_xlfn.LET(_xlpm.raw,UPPER(TRIM($G$316)),_xlpm.clean,SUBSTITUTE(SUBSTITUTE(SUBSTITUTE(SUBSTITUTE(SUBSTITUTE(_xlpm.raw,"，",","),"、",","),"；",","),"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26" s="18"/>
      <c r="D326" s="6"/>
      <c r="E326" s="6"/>
      <c r="F326" s="6"/>
      <c r="G326" s="6"/>
      <c r="H326" s="6"/>
    </row>
    <row r="327" spans="1:8" ht="18.75" customHeight="1">
      <c r="A327" s="37" t="s">
        <v>114</v>
      </c>
      <c r="B327" s="52" t="str">
        <f>_xlfn.LET(_xlpm.inp,$B$324,_xlpm.p,$H$316,IF(OR(LEN(TRIM(_xlpm.inp))=0,LEN(TRIM(_xlpm.p))=0,_xlpm.p=0),"",_xlpm.p))</f>
        <v/>
      </c>
      <c r="C327" s="53"/>
      <c r="D327" s="6"/>
      <c r="E327" s="6"/>
      <c r="F327" s="6"/>
      <c r="G327" s="6"/>
      <c r="H327" s="6"/>
    </row>
    <row r="328" spans="1:8" ht="18.75" customHeight="1" thickBot="1">
      <c r="A328" s="12"/>
      <c r="B328" s="54"/>
      <c r="C328" s="55"/>
      <c r="D328" s="6"/>
      <c r="E328" s="6"/>
      <c r="F328" s="6"/>
      <c r="G328" s="6"/>
      <c r="H328" s="6"/>
    </row>
    <row r="329" spans="1:8" ht="58.5" customHeight="1" thickTop="1" thickBot="1">
      <c r="A329" s="8" t="s">
        <v>6305</v>
      </c>
      <c r="B329" s="56" t="s">
        <v>6746</v>
      </c>
      <c r="C329" s="73"/>
      <c r="D329" s="6"/>
      <c r="E329" s="6"/>
      <c r="F329" s="6">
        <v>1026</v>
      </c>
      <c r="G329" s="6" t="s">
        <v>28</v>
      </c>
      <c r="H329" s="6" t="s">
        <v>8121</v>
      </c>
    </row>
    <row r="330" spans="1:8" ht="18.75" customHeight="1">
      <c r="A330" s="9"/>
      <c r="B330" s="74"/>
      <c r="C330" s="75"/>
      <c r="D330" s="6"/>
      <c r="E330" s="6"/>
      <c r="F330" s="6"/>
      <c r="G330" s="6"/>
      <c r="H330" s="6"/>
    </row>
    <row r="331" spans="1:8" ht="18.75" customHeight="1">
      <c r="A331" s="10" t="s">
        <v>107</v>
      </c>
      <c r="B331" s="64" t="s">
        <v>6747</v>
      </c>
      <c r="C331" s="65"/>
      <c r="D331" s="6"/>
      <c r="E331" s="6"/>
      <c r="F331" s="6"/>
      <c r="G331" s="6"/>
      <c r="H331" s="6"/>
    </row>
    <row r="332" spans="1:8" ht="18.75" customHeight="1">
      <c r="A332" s="10" t="s">
        <v>108</v>
      </c>
      <c r="B332" s="64" t="s">
        <v>6748</v>
      </c>
      <c r="C332" s="65"/>
      <c r="D332" s="6"/>
      <c r="E332" s="6"/>
      <c r="F332" s="6"/>
      <c r="G332" s="6"/>
      <c r="H332" s="6"/>
    </row>
    <row r="333" spans="1:8" ht="18.75" customHeight="1">
      <c r="A333" s="10" t="s">
        <v>109</v>
      </c>
      <c r="B333" s="64" t="s">
        <v>6749</v>
      </c>
      <c r="C333" s="65"/>
      <c r="D333" s="6"/>
      <c r="E333" s="6"/>
      <c r="F333" s="6"/>
      <c r="G333" s="6"/>
      <c r="H333" s="6"/>
    </row>
    <row r="334" spans="1:8" ht="18.75" customHeight="1">
      <c r="A334" s="10" t="s">
        <v>110</v>
      </c>
      <c r="B334" s="64" t="s">
        <v>6750</v>
      </c>
      <c r="C334" s="65"/>
      <c r="D334" s="6"/>
      <c r="E334" s="6"/>
      <c r="F334" s="6"/>
      <c r="G334" s="6"/>
      <c r="H334" s="6"/>
    </row>
    <row r="335" spans="1:8" ht="18.75" customHeight="1">
      <c r="A335" s="10"/>
      <c r="B335" s="62"/>
      <c r="C335" s="63"/>
      <c r="D335" s="6"/>
      <c r="E335" s="6"/>
      <c r="F335" s="6"/>
      <c r="G335" s="6"/>
      <c r="H335" s="6"/>
    </row>
    <row r="336" spans="1:8" ht="18.75" customHeight="1" thickBot="1">
      <c r="A336" s="10"/>
      <c r="B336" s="66"/>
      <c r="C336" s="67"/>
      <c r="D336" s="6"/>
      <c r="E336" s="6"/>
      <c r="F336" s="6"/>
      <c r="G336" s="6"/>
      <c r="H336" s="6"/>
    </row>
    <row r="337" spans="1:8" ht="18.75" customHeight="1" thickBot="1">
      <c r="A337" s="11" t="s">
        <v>111</v>
      </c>
      <c r="B337" s="25"/>
      <c r="C337" s="7"/>
      <c r="D337" s="6"/>
      <c r="E337" s="6"/>
      <c r="F337" s="6"/>
      <c r="G337" s="6"/>
      <c r="H337" s="6"/>
    </row>
    <row r="338" spans="1:8" ht="18.75" customHeight="1">
      <c r="A338" s="10" t="s">
        <v>112</v>
      </c>
      <c r="B338" s="34" t="str">
        <f>_xlfn.LET(_xlpm.inp,$B$337,_xlpm.nInp,_xlfn.LET(_xlpm.raw,UPPER(TRIM($B$337)),_xlpm.clean,SUBSTITUTE(SUBSTITUTE(SUBSTITUTE(SUBSTITUTE(SUBSTITUTE(_xlpm.raw,"，",","),"、",","),"；",","),"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38" s="19"/>
      <c r="D338" s="6"/>
      <c r="E338" s="6"/>
      <c r="F338" s="6"/>
      <c r="G338" s="6"/>
      <c r="H338" s="6"/>
    </row>
    <row r="339" spans="1:8" ht="18.75" customHeight="1">
      <c r="A339" s="10" t="s">
        <v>113</v>
      </c>
      <c r="B339" s="35" t="str">
        <f>_xlfn.LET(_xlpm.inp,$B$337,_xlpm.nStd,_xlfn.LET(_xlpm.raw,UPPER(TRIM($G$329)),_xlpm.clean,SUBSTITUTE(SUBSTITUTE(SUBSTITUTE(SUBSTITUTE(SUBSTITUTE(_xlpm.raw,"，",","),"、",","),"；",","),"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39" s="18"/>
      <c r="D339" s="6"/>
      <c r="E339" s="6"/>
      <c r="F339" s="6"/>
      <c r="G339" s="6"/>
      <c r="H339" s="6"/>
    </row>
    <row r="340" spans="1:8" ht="18.75" customHeight="1">
      <c r="A340" s="37" t="s">
        <v>114</v>
      </c>
      <c r="B340" s="52" t="str">
        <f>_xlfn.LET(_xlpm.inp,$B$337,_xlpm.p,$H$329,IF(OR(LEN(TRIM(_xlpm.inp))=0,LEN(TRIM(_xlpm.p))=0,_xlpm.p=0),"",_xlpm.p))</f>
        <v/>
      </c>
      <c r="C340" s="53"/>
      <c r="D340" s="6"/>
      <c r="E340" s="6"/>
      <c r="F340" s="6"/>
      <c r="G340" s="6"/>
      <c r="H340" s="6"/>
    </row>
    <row r="341" spans="1:8" ht="18.75" customHeight="1" thickBot="1">
      <c r="A341" s="12"/>
      <c r="B341" s="54"/>
      <c r="C341" s="55"/>
      <c r="D341" s="6"/>
      <c r="E341" s="6"/>
      <c r="F341" s="6"/>
      <c r="G341" s="6"/>
      <c r="H341" s="6"/>
    </row>
    <row r="342" spans="1:8" ht="58.5" customHeight="1" thickTop="1" thickBot="1">
      <c r="A342" s="8" t="s">
        <v>6306</v>
      </c>
      <c r="B342" s="56" t="s">
        <v>6751</v>
      </c>
      <c r="C342" s="73"/>
      <c r="D342" s="6"/>
      <c r="E342" s="6"/>
      <c r="F342" s="6">
        <v>1027</v>
      </c>
      <c r="G342" s="6" t="s">
        <v>27</v>
      </c>
      <c r="H342" s="6" t="s">
        <v>8122</v>
      </c>
    </row>
    <row r="343" spans="1:8" ht="18.75" customHeight="1">
      <c r="A343" s="9"/>
      <c r="B343" s="74"/>
      <c r="C343" s="75"/>
      <c r="D343" s="6"/>
      <c r="E343" s="6"/>
      <c r="F343" s="6"/>
      <c r="G343" s="6"/>
      <c r="H343" s="6"/>
    </row>
    <row r="344" spans="1:8" ht="18.75" customHeight="1">
      <c r="A344" s="10" t="s">
        <v>107</v>
      </c>
      <c r="B344" s="64" t="s">
        <v>6752</v>
      </c>
      <c r="C344" s="65"/>
      <c r="D344" s="6"/>
      <c r="E344" s="6"/>
      <c r="F344" s="6"/>
      <c r="G344" s="6"/>
      <c r="H344" s="6"/>
    </row>
    <row r="345" spans="1:8" ht="18.75" customHeight="1">
      <c r="A345" s="10" t="s">
        <v>108</v>
      </c>
      <c r="B345" s="64" t="s">
        <v>6753</v>
      </c>
      <c r="C345" s="65"/>
      <c r="D345" s="6"/>
      <c r="E345" s="6"/>
      <c r="F345" s="6"/>
      <c r="G345" s="6"/>
      <c r="H345" s="6"/>
    </row>
    <row r="346" spans="1:8" ht="18.75" customHeight="1">
      <c r="A346" s="10" t="s">
        <v>109</v>
      </c>
      <c r="B346" s="64" t="s">
        <v>6754</v>
      </c>
      <c r="C346" s="65"/>
      <c r="D346" s="6"/>
      <c r="E346" s="6"/>
      <c r="F346" s="6"/>
      <c r="G346" s="6"/>
      <c r="H346" s="6"/>
    </row>
    <row r="347" spans="1:8" ht="18.75" customHeight="1">
      <c r="A347" s="10" t="s">
        <v>110</v>
      </c>
      <c r="B347" s="64" t="s">
        <v>6755</v>
      </c>
      <c r="C347" s="65"/>
      <c r="D347" s="6"/>
      <c r="E347" s="6"/>
      <c r="F347" s="6"/>
      <c r="G347" s="6"/>
      <c r="H347" s="6"/>
    </row>
    <row r="348" spans="1:8" ht="18.75" customHeight="1">
      <c r="A348" s="10"/>
      <c r="B348" s="62"/>
      <c r="C348" s="63"/>
      <c r="D348" s="6"/>
      <c r="E348" s="6"/>
      <c r="F348" s="6"/>
      <c r="G348" s="6"/>
      <c r="H348" s="6"/>
    </row>
    <row r="349" spans="1:8" ht="18.75" customHeight="1" thickBot="1">
      <c r="A349" s="10"/>
      <c r="B349" s="66"/>
      <c r="C349" s="67"/>
      <c r="D349" s="6"/>
      <c r="E349" s="6"/>
      <c r="F349" s="6"/>
      <c r="G349" s="6"/>
      <c r="H349" s="6"/>
    </row>
    <row r="350" spans="1:8" ht="18.75" customHeight="1" thickBot="1">
      <c r="A350" s="11" t="s">
        <v>111</v>
      </c>
      <c r="B350" s="25"/>
      <c r="C350" s="7"/>
      <c r="D350" s="6"/>
      <c r="E350" s="6"/>
      <c r="F350" s="6"/>
      <c r="G350" s="6"/>
      <c r="H350" s="6"/>
    </row>
    <row r="351" spans="1:8" ht="18.75" customHeight="1">
      <c r="A351" s="10" t="s">
        <v>112</v>
      </c>
      <c r="B351" s="34" t="str">
        <f>_xlfn.LET(_xlpm.inp,$B$350,_xlpm.nInp,_xlfn.LET(_xlpm.raw,UPPER(TRIM($B$350)),_xlpm.clean,SUBSTITUTE(SUBSTITUTE(SUBSTITUTE(SUBSTITUTE(SUBSTITUTE(_xlpm.raw,"，",","),"、",","),"；",","),"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51" s="19"/>
      <c r="D351" s="6"/>
      <c r="E351" s="6"/>
      <c r="F351" s="6"/>
      <c r="G351" s="6"/>
      <c r="H351" s="6"/>
    </row>
    <row r="352" spans="1:8" ht="18.75" customHeight="1">
      <c r="A352" s="10" t="s">
        <v>113</v>
      </c>
      <c r="B352" s="35" t="str">
        <f>_xlfn.LET(_xlpm.inp,$B$350,_xlpm.nStd,_xlfn.LET(_xlpm.raw,UPPER(TRIM($G$342)),_xlpm.clean,SUBSTITUTE(SUBSTITUTE(SUBSTITUTE(SUBSTITUTE(SUBSTITUTE(_xlpm.raw,"，",","),"、",","),"；",","),"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52" s="18"/>
      <c r="D352" s="6"/>
      <c r="E352" s="6"/>
      <c r="F352" s="6"/>
      <c r="G352" s="6"/>
      <c r="H352" s="6"/>
    </row>
    <row r="353" spans="1:8" ht="18.75" customHeight="1">
      <c r="A353" s="37" t="s">
        <v>114</v>
      </c>
      <c r="B353" s="52" t="str">
        <f>_xlfn.LET(_xlpm.inp,$B$350,_xlpm.p,$H$342,IF(OR(LEN(TRIM(_xlpm.inp))=0,LEN(TRIM(_xlpm.p))=0,_xlpm.p=0),"",_xlpm.p))</f>
        <v/>
      </c>
      <c r="C353" s="53"/>
      <c r="D353" s="6"/>
      <c r="E353" s="6"/>
      <c r="F353" s="6"/>
      <c r="G353" s="6"/>
      <c r="H353" s="6"/>
    </row>
    <row r="354" spans="1:8" ht="18.75" customHeight="1" thickBot="1">
      <c r="A354" s="12"/>
      <c r="B354" s="54"/>
      <c r="C354" s="55"/>
      <c r="D354" s="6"/>
      <c r="E354" s="6"/>
      <c r="F354" s="6"/>
      <c r="G354" s="6"/>
      <c r="H354" s="6"/>
    </row>
    <row r="355" spans="1:8" ht="58.5" customHeight="1" thickTop="1" thickBot="1">
      <c r="A355" s="8" t="s">
        <v>6307</v>
      </c>
      <c r="B355" s="56" t="s">
        <v>6756</v>
      </c>
      <c r="C355" s="73"/>
      <c r="D355" s="6"/>
      <c r="E355" s="6"/>
      <c r="F355" s="6">
        <v>1028</v>
      </c>
      <c r="G355" s="6" t="s">
        <v>28</v>
      </c>
      <c r="H355" s="6" t="s">
        <v>8123</v>
      </c>
    </row>
    <row r="356" spans="1:8" ht="18.75" customHeight="1">
      <c r="A356" s="9"/>
      <c r="B356" s="74"/>
      <c r="C356" s="75"/>
      <c r="D356" s="6"/>
      <c r="E356" s="6"/>
      <c r="F356" s="6"/>
      <c r="G356" s="6"/>
      <c r="H356" s="6"/>
    </row>
    <row r="357" spans="1:8" ht="18.75" customHeight="1">
      <c r="A357" s="10" t="s">
        <v>107</v>
      </c>
      <c r="B357" s="64" t="s">
        <v>6757</v>
      </c>
      <c r="C357" s="65"/>
      <c r="D357" s="6"/>
      <c r="E357" s="6"/>
      <c r="F357" s="6"/>
      <c r="G357" s="6"/>
      <c r="H357" s="6"/>
    </row>
    <row r="358" spans="1:8" ht="18.75" customHeight="1">
      <c r="A358" s="10" t="s">
        <v>108</v>
      </c>
      <c r="B358" s="64" t="s">
        <v>6758</v>
      </c>
      <c r="C358" s="65"/>
      <c r="D358" s="6"/>
      <c r="E358" s="6"/>
      <c r="F358" s="6"/>
      <c r="G358" s="6"/>
      <c r="H358" s="6"/>
    </row>
    <row r="359" spans="1:8" ht="18.75" customHeight="1">
      <c r="A359" s="10" t="s">
        <v>109</v>
      </c>
      <c r="B359" s="64" t="s">
        <v>6759</v>
      </c>
      <c r="C359" s="65"/>
      <c r="D359" s="6"/>
      <c r="E359" s="6"/>
      <c r="F359" s="6"/>
      <c r="G359" s="6"/>
      <c r="H359" s="6"/>
    </row>
    <row r="360" spans="1:8" ht="18.75" customHeight="1">
      <c r="A360" s="10" t="s">
        <v>110</v>
      </c>
      <c r="B360" s="64" t="s">
        <v>6760</v>
      </c>
      <c r="C360" s="65"/>
      <c r="D360" s="6"/>
      <c r="E360" s="6"/>
      <c r="F360" s="6"/>
      <c r="G360" s="6"/>
      <c r="H360" s="6"/>
    </row>
    <row r="361" spans="1:8" ht="18.75" customHeight="1">
      <c r="A361" s="10"/>
      <c r="B361" s="62"/>
      <c r="C361" s="63"/>
      <c r="D361" s="6"/>
      <c r="E361" s="6"/>
      <c r="F361" s="6"/>
      <c r="G361" s="6"/>
      <c r="H361" s="6"/>
    </row>
    <row r="362" spans="1:8" ht="18.75" customHeight="1" thickBot="1">
      <c r="A362" s="10"/>
      <c r="B362" s="66"/>
      <c r="C362" s="67"/>
      <c r="D362" s="6"/>
      <c r="E362" s="6"/>
      <c r="F362" s="6"/>
      <c r="G362" s="6"/>
      <c r="H362" s="6"/>
    </row>
    <row r="363" spans="1:8" ht="18.75" customHeight="1" thickBot="1">
      <c r="A363" s="11" t="s">
        <v>111</v>
      </c>
      <c r="B363" s="25"/>
      <c r="C363" s="7"/>
      <c r="D363" s="6"/>
      <c r="E363" s="6"/>
      <c r="F363" s="6"/>
      <c r="G363" s="6"/>
      <c r="H363" s="6"/>
    </row>
    <row r="364" spans="1:8" ht="18.75" customHeight="1">
      <c r="A364" s="10" t="s">
        <v>112</v>
      </c>
      <c r="B364" s="34" t="str">
        <f>_xlfn.LET(_xlpm.inp,$B$363,_xlpm.nInp,_xlfn.LET(_xlpm.raw,UPPER(TRIM($B$363)),_xlpm.clean,SUBSTITUTE(SUBSTITUTE(SUBSTITUTE(SUBSTITUTE(SUBSTITUTE(_xlpm.raw,"，",","),"、",","),"；",","),"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64" s="19"/>
      <c r="D364" s="6"/>
      <c r="E364" s="6"/>
      <c r="F364" s="6"/>
      <c r="G364" s="6"/>
      <c r="H364" s="6"/>
    </row>
    <row r="365" spans="1:8" ht="18.75" customHeight="1">
      <c r="A365" s="10" t="s">
        <v>113</v>
      </c>
      <c r="B365" s="35" t="str">
        <f>_xlfn.LET(_xlpm.inp,$B$363,_xlpm.nStd,_xlfn.LET(_xlpm.raw,UPPER(TRIM($G$355)),_xlpm.clean,SUBSTITUTE(SUBSTITUTE(SUBSTITUTE(SUBSTITUTE(SUBSTITUTE(_xlpm.raw,"，",","),"、",","),"；",","),"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65" s="18"/>
      <c r="D365" s="6"/>
      <c r="E365" s="6"/>
      <c r="F365" s="6"/>
      <c r="G365" s="6"/>
      <c r="H365" s="6"/>
    </row>
    <row r="366" spans="1:8" ht="18.75" customHeight="1">
      <c r="A366" s="37" t="s">
        <v>114</v>
      </c>
      <c r="B366" s="52" t="str">
        <f>_xlfn.LET(_xlpm.inp,$B$363,_xlpm.p,$H$355,IF(OR(LEN(TRIM(_xlpm.inp))=0,LEN(TRIM(_xlpm.p))=0,_xlpm.p=0),"",_xlpm.p))</f>
        <v/>
      </c>
      <c r="C366" s="53"/>
      <c r="D366" s="6"/>
      <c r="E366" s="6"/>
      <c r="F366" s="6"/>
      <c r="G366" s="6"/>
      <c r="H366" s="6"/>
    </row>
    <row r="367" spans="1:8" ht="18.75" customHeight="1" thickBot="1">
      <c r="A367" s="12"/>
      <c r="B367" s="54"/>
      <c r="C367" s="55"/>
      <c r="D367" s="6"/>
      <c r="E367" s="6"/>
      <c r="F367" s="6"/>
      <c r="G367" s="6"/>
      <c r="H367" s="6"/>
    </row>
    <row r="368" spans="1:8" ht="58.5" customHeight="1" thickTop="1" thickBot="1">
      <c r="A368" s="8" t="s">
        <v>6308</v>
      </c>
      <c r="B368" s="56" t="s">
        <v>6761</v>
      </c>
      <c r="C368" s="73"/>
      <c r="D368" s="6"/>
      <c r="E368" s="6"/>
      <c r="F368" s="6">
        <v>1029</v>
      </c>
      <c r="G368" s="6" t="s">
        <v>27</v>
      </c>
      <c r="H368" s="6" t="s">
        <v>8124</v>
      </c>
    </row>
    <row r="369" spans="1:8" ht="18.75" customHeight="1">
      <c r="A369" s="9"/>
      <c r="B369" s="74"/>
      <c r="C369" s="75"/>
      <c r="D369" s="6"/>
      <c r="E369" s="6"/>
      <c r="F369" s="6"/>
      <c r="G369" s="6"/>
      <c r="H369" s="6"/>
    </row>
    <row r="370" spans="1:8" ht="18.75" customHeight="1">
      <c r="A370" s="10" t="s">
        <v>107</v>
      </c>
      <c r="B370" s="64" t="s">
        <v>6762</v>
      </c>
      <c r="C370" s="65"/>
      <c r="D370" s="6"/>
      <c r="E370" s="6"/>
      <c r="F370" s="6"/>
      <c r="G370" s="6"/>
      <c r="H370" s="6"/>
    </row>
    <row r="371" spans="1:8" ht="18.75" customHeight="1">
      <c r="A371" s="10" t="s">
        <v>108</v>
      </c>
      <c r="B371" s="64" t="s">
        <v>6763</v>
      </c>
      <c r="C371" s="65"/>
      <c r="D371" s="6"/>
      <c r="E371" s="6"/>
      <c r="F371" s="6"/>
      <c r="G371" s="6"/>
      <c r="H371" s="6"/>
    </row>
    <row r="372" spans="1:8" ht="18.75" customHeight="1">
      <c r="A372" s="10" t="s">
        <v>109</v>
      </c>
      <c r="B372" s="64" t="s">
        <v>6764</v>
      </c>
      <c r="C372" s="65"/>
      <c r="D372" s="6"/>
      <c r="E372" s="6"/>
      <c r="F372" s="6"/>
      <c r="G372" s="6"/>
      <c r="H372" s="6"/>
    </row>
    <row r="373" spans="1:8" ht="18.75" customHeight="1">
      <c r="A373" s="10" t="s">
        <v>110</v>
      </c>
      <c r="B373" s="64" t="s">
        <v>6765</v>
      </c>
      <c r="C373" s="65"/>
      <c r="D373" s="6"/>
      <c r="E373" s="6"/>
      <c r="F373" s="6"/>
      <c r="G373" s="6"/>
      <c r="H373" s="6"/>
    </row>
    <row r="374" spans="1:8" ht="18.75" customHeight="1">
      <c r="A374" s="10"/>
      <c r="B374" s="62"/>
      <c r="C374" s="63"/>
      <c r="D374" s="6"/>
      <c r="E374" s="6"/>
      <c r="F374" s="6"/>
      <c r="G374" s="6"/>
      <c r="H374" s="6"/>
    </row>
    <row r="375" spans="1:8" ht="18.75" customHeight="1" thickBot="1">
      <c r="A375" s="10"/>
      <c r="B375" s="66"/>
      <c r="C375" s="67"/>
      <c r="D375" s="6"/>
      <c r="E375" s="6"/>
      <c r="F375" s="6"/>
      <c r="G375" s="6"/>
      <c r="H375" s="6"/>
    </row>
    <row r="376" spans="1:8" ht="18.75" customHeight="1" thickBot="1">
      <c r="A376" s="11" t="s">
        <v>111</v>
      </c>
      <c r="B376" s="25"/>
      <c r="C376" s="7"/>
      <c r="D376" s="6"/>
      <c r="E376" s="6"/>
      <c r="F376" s="6"/>
      <c r="G376" s="6"/>
      <c r="H376" s="6"/>
    </row>
    <row r="377" spans="1:8" ht="18.75" customHeight="1">
      <c r="A377" s="10" t="s">
        <v>112</v>
      </c>
      <c r="B377" s="34" t="str">
        <f>_xlfn.LET(_xlpm.inp,$B$376,_xlpm.nInp,_xlfn.LET(_xlpm.raw,UPPER(TRIM($B$376)),_xlpm.clean,SUBSTITUTE(SUBSTITUTE(SUBSTITUTE(SUBSTITUTE(SUBSTITUTE(_xlpm.raw,"，",","),"、",","),"；",","),"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77" s="19"/>
      <c r="D377" s="6"/>
      <c r="E377" s="6"/>
      <c r="F377" s="6"/>
      <c r="G377" s="6"/>
      <c r="H377" s="6"/>
    </row>
    <row r="378" spans="1:8" ht="18.75" customHeight="1">
      <c r="A378" s="10" t="s">
        <v>113</v>
      </c>
      <c r="B378" s="35" t="str">
        <f>_xlfn.LET(_xlpm.inp,$B$376,_xlpm.nStd,_xlfn.LET(_xlpm.raw,UPPER(TRIM($G$368)),_xlpm.clean,SUBSTITUTE(SUBSTITUTE(SUBSTITUTE(SUBSTITUTE(SUBSTITUTE(_xlpm.raw,"，",","),"、",","),"；",","),"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78" s="18"/>
      <c r="D378" s="6"/>
      <c r="E378" s="6"/>
      <c r="F378" s="6"/>
      <c r="G378" s="6"/>
      <c r="H378" s="6"/>
    </row>
    <row r="379" spans="1:8" ht="18.75" customHeight="1">
      <c r="A379" s="37" t="s">
        <v>114</v>
      </c>
      <c r="B379" s="52" t="str">
        <f>_xlfn.LET(_xlpm.inp,$B$376,_xlpm.p,$H$368,IF(OR(LEN(TRIM(_xlpm.inp))=0,LEN(TRIM(_xlpm.p))=0,_xlpm.p=0),"",_xlpm.p))</f>
        <v/>
      </c>
      <c r="C379" s="53"/>
      <c r="D379" s="6"/>
      <c r="E379" s="6"/>
      <c r="F379" s="6"/>
      <c r="G379" s="6"/>
      <c r="H379" s="6"/>
    </row>
    <row r="380" spans="1:8" ht="18.75" customHeight="1" thickBot="1">
      <c r="A380" s="12"/>
      <c r="B380" s="54"/>
      <c r="C380" s="55"/>
      <c r="D380" s="6"/>
      <c r="E380" s="6"/>
      <c r="F380" s="6"/>
      <c r="G380" s="6"/>
      <c r="H380" s="6"/>
    </row>
    <row r="381" spans="1:8" ht="58.5" customHeight="1" thickTop="1" thickBot="1">
      <c r="A381" s="8" t="s">
        <v>6309</v>
      </c>
      <c r="B381" s="56" t="s">
        <v>7710</v>
      </c>
      <c r="C381" s="73"/>
      <c r="D381" s="6"/>
      <c r="E381" s="6"/>
      <c r="F381" s="6">
        <v>1030</v>
      </c>
      <c r="G381" s="6" t="s">
        <v>27</v>
      </c>
      <c r="H381" s="6" t="s">
        <v>8125</v>
      </c>
    </row>
    <row r="382" spans="1:8" ht="18.75" customHeight="1">
      <c r="A382" s="9"/>
      <c r="B382" s="74"/>
      <c r="C382" s="75"/>
      <c r="D382" s="6"/>
      <c r="E382" s="6"/>
      <c r="F382" s="6"/>
      <c r="G382" s="6"/>
      <c r="H382" s="6"/>
    </row>
    <row r="383" spans="1:8" ht="18.75" customHeight="1">
      <c r="A383" s="10" t="s">
        <v>107</v>
      </c>
      <c r="B383" s="64" t="s">
        <v>7711</v>
      </c>
      <c r="C383" s="65"/>
      <c r="D383" s="6"/>
      <c r="E383" s="6"/>
      <c r="F383" s="6"/>
      <c r="G383" s="6"/>
      <c r="H383" s="6"/>
    </row>
    <row r="384" spans="1:8" ht="18.75" customHeight="1">
      <c r="A384" s="10" t="s">
        <v>108</v>
      </c>
      <c r="B384" s="64" t="s">
        <v>7712</v>
      </c>
      <c r="C384" s="65"/>
      <c r="D384" s="6"/>
      <c r="E384" s="6"/>
      <c r="F384" s="6"/>
      <c r="G384" s="6"/>
      <c r="H384" s="6"/>
    </row>
    <row r="385" spans="1:8" ht="18.75" customHeight="1">
      <c r="A385" s="10" t="s">
        <v>109</v>
      </c>
      <c r="B385" s="64" t="s">
        <v>7713</v>
      </c>
      <c r="C385" s="65"/>
      <c r="D385" s="6"/>
      <c r="E385" s="6"/>
      <c r="F385" s="6"/>
      <c r="G385" s="6"/>
      <c r="H385" s="6"/>
    </row>
    <row r="386" spans="1:8" ht="18.75" customHeight="1">
      <c r="A386" s="10" t="s">
        <v>110</v>
      </c>
      <c r="B386" s="64" t="s">
        <v>7714</v>
      </c>
      <c r="C386" s="65"/>
      <c r="D386" s="6"/>
      <c r="E386" s="6"/>
      <c r="F386" s="6"/>
      <c r="G386" s="6"/>
      <c r="H386" s="6"/>
    </row>
    <row r="387" spans="1:8" ht="18.75" customHeight="1">
      <c r="A387" s="10"/>
      <c r="B387" s="62"/>
      <c r="C387" s="63"/>
      <c r="D387" s="6"/>
      <c r="E387" s="6"/>
      <c r="F387" s="6"/>
      <c r="G387" s="6"/>
      <c r="H387" s="6"/>
    </row>
    <row r="388" spans="1:8" ht="18.75" customHeight="1" thickBot="1">
      <c r="A388" s="10"/>
      <c r="B388" s="66"/>
      <c r="C388" s="67"/>
      <c r="D388" s="6"/>
      <c r="E388" s="6"/>
      <c r="F388" s="6"/>
      <c r="G388" s="6"/>
      <c r="H388" s="6"/>
    </row>
    <row r="389" spans="1:8" ht="18.75" customHeight="1" thickBot="1">
      <c r="A389" s="11" t="s">
        <v>111</v>
      </c>
      <c r="B389" s="25"/>
      <c r="C389" s="7"/>
      <c r="D389" s="6"/>
      <c r="E389" s="6"/>
      <c r="F389" s="6"/>
      <c r="G389" s="6"/>
      <c r="H389" s="6"/>
    </row>
    <row r="390" spans="1:8" ht="18.75" customHeight="1">
      <c r="A390" s="10" t="s">
        <v>112</v>
      </c>
      <c r="B390" s="34" t="str">
        <f>_xlfn.LET(_xlpm.inp,$B$389,_xlpm.nInp,_xlfn.LET(_xlpm.raw,UPPER(TRIM($B$389)),_xlpm.clean,SUBSTITUTE(SUBSTITUTE(SUBSTITUTE(SUBSTITUTE(SUBSTITUTE(_xlpm.raw,"，",","),"、",","),"；",","),"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390" s="19"/>
      <c r="D390" s="6"/>
      <c r="E390" s="6"/>
      <c r="F390" s="6"/>
      <c r="G390" s="6"/>
      <c r="H390" s="6"/>
    </row>
    <row r="391" spans="1:8" ht="18.75" customHeight="1">
      <c r="A391" s="10" t="s">
        <v>113</v>
      </c>
      <c r="B391" s="35" t="str">
        <f>_xlfn.LET(_xlpm.inp,$B$389,_xlpm.nStd,_xlfn.LET(_xlpm.raw,UPPER(TRIM($G$381)),_xlpm.clean,SUBSTITUTE(SUBSTITUTE(SUBSTITUTE(SUBSTITUTE(SUBSTITUTE(_xlpm.raw,"，",","),"、",","),"；",","),"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391" s="18"/>
      <c r="D391" s="6"/>
      <c r="E391" s="6"/>
      <c r="F391" s="6"/>
      <c r="G391" s="6"/>
      <c r="H391" s="6"/>
    </row>
    <row r="392" spans="1:8" ht="18.75" customHeight="1">
      <c r="A392" s="37" t="s">
        <v>114</v>
      </c>
      <c r="B392" s="52" t="str">
        <f>_xlfn.LET(_xlpm.inp,$B$389,_xlpm.p,$H$381,IF(OR(LEN(TRIM(_xlpm.inp))=0,LEN(TRIM(_xlpm.p))=0,_xlpm.p=0),"",_xlpm.p))</f>
        <v/>
      </c>
      <c r="C392" s="53"/>
      <c r="D392" s="6"/>
      <c r="E392" s="6"/>
      <c r="F392" s="6"/>
      <c r="G392" s="6"/>
      <c r="H392" s="6"/>
    </row>
    <row r="393" spans="1:8" ht="18.75" customHeight="1" thickBot="1">
      <c r="A393" s="12"/>
      <c r="B393" s="54"/>
      <c r="C393" s="55"/>
      <c r="D393" s="6"/>
      <c r="E393" s="6"/>
      <c r="F393" s="6"/>
      <c r="G393" s="6"/>
      <c r="H393" s="6"/>
    </row>
    <row r="394" spans="1:8" ht="58.5" customHeight="1" thickTop="1" thickBot="1">
      <c r="A394" s="8" t="s">
        <v>6310</v>
      </c>
      <c r="B394" s="56" t="s">
        <v>7715</v>
      </c>
      <c r="C394" s="73"/>
      <c r="D394" s="6"/>
      <c r="E394" s="6"/>
      <c r="F394" s="6">
        <v>1031</v>
      </c>
      <c r="G394" s="6" t="s">
        <v>27</v>
      </c>
      <c r="H394" s="6" t="s">
        <v>8126</v>
      </c>
    </row>
    <row r="395" spans="1:8" ht="18.75" customHeight="1">
      <c r="A395" s="9"/>
      <c r="B395" s="74"/>
      <c r="C395" s="75"/>
      <c r="D395" s="6"/>
      <c r="E395" s="6"/>
      <c r="F395" s="6"/>
      <c r="G395" s="6"/>
      <c r="H395" s="6"/>
    </row>
    <row r="396" spans="1:8" ht="18.75" customHeight="1">
      <c r="A396" s="10" t="s">
        <v>107</v>
      </c>
      <c r="B396" s="64" t="s">
        <v>7716</v>
      </c>
      <c r="C396" s="65"/>
      <c r="D396" s="6"/>
      <c r="E396" s="6"/>
      <c r="F396" s="6"/>
      <c r="G396" s="6"/>
      <c r="H396" s="6"/>
    </row>
    <row r="397" spans="1:8" ht="18.75" customHeight="1">
      <c r="A397" s="10" t="s">
        <v>108</v>
      </c>
      <c r="B397" s="64" t="s">
        <v>7717</v>
      </c>
      <c r="C397" s="65"/>
      <c r="D397" s="6"/>
      <c r="E397" s="6"/>
      <c r="F397" s="6"/>
      <c r="G397" s="6"/>
      <c r="H397" s="6"/>
    </row>
    <row r="398" spans="1:8" ht="18.75" customHeight="1">
      <c r="A398" s="10" t="s">
        <v>109</v>
      </c>
      <c r="B398" s="64" t="s">
        <v>7718</v>
      </c>
      <c r="C398" s="65"/>
      <c r="D398" s="6"/>
      <c r="E398" s="6"/>
      <c r="F398" s="6"/>
      <c r="G398" s="6"/>
      <c r="H398" s="6"/>
    </row>
    <row r="399" spans="1:8" ht="18.75" customHeight="1">
      <c r="A399" s="10" t="s">
        <v>110</v>
      </c>
      <c r="B399" s="64" t="s">
        <v>7719</v>
      </c>
      <c r="C399" s="65"/>
      <c r="D399" s="6"/>
      <c r="E399" s="6"/>
      <c r="F399" s="6"/>
      <c r="G399" s="6"/>
      <c r="H399" s="6"/>
    </row>
    <row r="400" spans="1:8" ht="18.75" customHeight="1">
      <c r="A400" s="10"/>
      <c r="B400" s="62"/>
      <c r="C400" s="63"/>
      <c r="D400" s="6"/>
      <c r="E400" s="6"/>
      <c r="F400" s="6"/>
      <c r="G400" s="6"/>
      <c r="H400" s="6"/>
    </row>
    <row r="401" spans="1:8" ht="18.75" customHeight="1" thickBot="1">
      <c r="A401" s="10"/>
      <c r="B401" s="66"/>
      <c r="C401" s="67"/>
      <c r="D401" s="6"/>
      <c r="E401" s="6"/>
      <c r="F401" s="6"/>
      <c r="G401" s="6"/>
      <c r="H401" s="6"/>
    </row>
    <row r="402" spans="1:8" ht="18.75" customHeight="1" thickBot="1">
      <c r="A402" s="11" t="s">
        <v>111</v>
      </c>
      <c r="B402" s="25"/>
      <c r="C402" s="7"/>
      <c r="D402" s="6"/>
      <c r="E402" s="6"/>
      <c r="F402" s="6"/>
      <c r="G402" s="6"/>
      <c r="H402" s="6"/>
    </row>
    <row r="403" spans="1:8" ht="18.75" customHeight="1">
      <c r="A403" s="10" t="s">
        <v>112</v>
      </c>
      <c r="B403" s="34" t="str">
        <f>_xlfn.LET(_xlpm.inp,$B$402,_xlpm.nInp,_xlfn.LET(_xlpm.raw,UPPER(TRIM($B$402)),_xlpm.clean,SUBSTITUTE(SUBSTITUTE(SUBSTITUTE(SUBSTITUTE(SUBSTITUTE(_xlpm.raw,"，",","),"、",","),"；",","),"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03" s="19"/>
      <c r="D403" s="6"/>
      <c r="E403" s="6"/>
      <c r="F403" s="6"/>
      <c r="G403" s="6"/>
      <c r="H403" s="6"/>
    </row>
    <row r="404" spans="1:8" ht="18.75" customHeight="1">
      <c r="A404" s="10" t="s">
        <v>113</v>
      </c>
      <c r="B404" s="35" t="str">
        <f>_xlfn.LET(_xlpm.inp,$B$402,_xlpm.nStd,_xlfn.LET(_xlpm.raw,UPPER(TRIM($G$394)),_xlpm.clean,SUBSTITUTE(SUBSTITUTE(SUBSTITUTE(SUBSTITUTE(SUBSTITUTE(_xlpm.raw,"，",","),"、",","),"；",","),"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04" s="18"/>
      <c r="D404" s="6"/>
      <c r="E404" s="6"/>
      <c r="F404" s="6"/>
      <c r="G404" s="6"/>
      <c r="H404" s="6"/>
    </row>
    <row r="405" spans="1:8" ht="18.75" customHeight="1">
      <c r="A405" s="37" t="s">
        <v>114</v>
      </c>
      <c r="B405" s="52" t="str">
        <f>_xlfn.LET(_xlpm.inp,$B$402,_xlpm.p,$H$394,IF(OR(LEN(TRIM(_xlpm.inp))=0,LEN(TRIM(_xlpm.p))=0,_xlpm.p=0),"",_xlpm.p))</f>
        <v/>
      </c>
      <c r="C405" s="53"/>
      <c r="D405" s="6"/>
      <c r="E405" s="6"/>
      <c r="F405" s="6"/>
      <c r="G405" s="6"/>
      <c r="H405" s="6"/>
    </row>
    <row r="406" spans="1:8" ht="18.75" customHeight="1" thickBot="1">
      <c r="A406" s="12"/>
      <c r="B406" s="54"/>
      <c r="C406" s="55"/>
      <c r="D406" s="6"/>
      <c r="E406" s="6"/>
      <c r="F406" s="6"/>
      <c r="G406" s="6"/>
      <c r="H406" s="6"/>
    </row>
    <row r="407" spans="1:8" ht="58.5" customHeight="1" thickTop="1" thickBot="1">
      <c r="A407" s="8" t="s">
        <v>6311</v>
      </c>
      <c r="B407" s="56" t="s">
        <v>7720</v>
      </c>
      <c r="C407" s="73"/>
      <c r="D407" s="6"/>
      <c r="E407" s="6"/>
      <c r="F407" s="6">
        <v>1032</v>
      </c>
      <c r="G407" s="6" t="s">
        <v>26</v>
      </c>
      <c r="H407" s="6" t="s">
        <v>6766</v>
      </c>
    </row>
    <row r="408" spans="1:8" ht="18.75" customHeight="1">
      <c r="A408" s="9"/>
      <c r="B408" s="74"/>
      <c r="C408" s="75"/>
      <c r="D408" s="6"/>
      <c r="E408" s="6"/>
      <c r="F408" s="6"/>
      <c r="G408" s="6"/>
      <c r="H408" s="6"/>
    </row>
    <row r="409" spans="1:8" ht="18.75" customHeight="1">
      <c r="A409" s="10" t="s">
        <v>107</v>
      </c>
      <c r="B409" s="64" t="s">
        <v>7721</v>
      </c>
      <c r="C409" s="65"/>
      <c r="D409" s="6"/>
      <c r="E409" s="6"/>
      <c r="F409" s="6"/>
      <c r="G409" s="6"/>
      <c r="H409" s="6"/>
    </row>
    <row r="410" spans="1:8" ht="18.75" customHeight="1">
      <c r="A410" s="10" t="s">
        <v>108</v>
      </c>
      <c r="B410" s="64" t="s">
        <v>7722</v>
      </c>
      <c r="C410" s="65"/>
      <c r="D410" s="6"/>
      <c r="E410" s="6"/>
      <c r="F410" s="6"/>
      <c r="G410" s="6"/>
      <c r="H410" s="6"/>
    </row>
    <row r="411" spans="1:8" ht="18.75" customHeight="1">
      <c r="A411" s="10" t="s">
        <v>109</v>
      </c>
      <c r="B411" s="64" t="s">
        <v>7723</v>
      </c>
      <c r="C411" s="65"/>
      <c r="D411" s="6"/>
      <c r="E411" s="6"/>
      <c r="F411" s="6"/>
      <c r="G411" s="6"/>
      <c r="H411" s="6"/>
    </row>
    <row r="412" spans="1:8" ht="18.75" customHeight="1">
      <c r="A412" s="10" t="s">
        <v>110</v>
      </c>
      <c r="B412" s="64" t="s">
        <v>7724</v>
      </c>
      <c r="C412" s="65"/>
      <c r="D412" s="6"/>
      <c r="E412" s="6"/>
      <c r="F412" s="6"/>
      <c r="G412" s="6"/>
      <c r="H412" s="6"/>
    </row>
    <row r="413" spans="1:8" ht="18.75" customHeight="1">
      <c r="A413" s="10"/>
      <c r="B413" s="62"/>
      <c r="C413" s="63"/>
      <c r="D413" s="6"/>
      <c r="E413" s="6"/>
      <c r="F413" s="6"/>
      <c r="G413" s="6"/>
      <c r="H413" s="6"/>
    </row>
    <row r="414" spans="1:8" ht="18.75" customHeight="1" thickBot="1">
      <c r="A414" s="10"/>
      <c r="B414" s="66"/>
      <c r="C414" s="67"/>
      <c r="D414" s="6"/>
      <c r="E414" s="6"/>
      <c r="F414" s="6"/>
      <c r="G414" s="6"/>
      <c r="H414" s="6"/>
    </row>
    <row r="415" spans="1:8" ht="18.75" customHeight="1" thickBot="1">
      <c r="A415" s="11" t="s">
        <v>111</v>
      </c>
      <c r="B415" s="25"/>
      <c r="C415" s="7"/>
      <c r="D415" s="6"/>
      <c r="E415" s="6"/>
      <c r="F415" s="6"/>
      <c r="G415" s="6"/>
      <c r="H415" s="6"/>
    </row>
    <row r="416" spans="1:8" ht="18.75" customHeight="1">
      <c r="A416" s="10" t="s">
        <v>112</v>
      </c>
      <c r="B416" s="34" t="str">
        <f>_xlfn.LET(_xlpm.inp,$B$415,_xlpm.nInp,_xlfn.LET(_xlpm.raw,UPPER(TRIM($B$415)),_xlpm.clean,SUBSTITUTE(SUBSTITUTE(SUBSTITUTE(SUBSTITUTE(SUBSTITUTE(_xlpm.raw,"，",","),"、",","),"；",","),"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16" s="19"/>
      <c r="D416" s="6"/>
      <c r="E416" s="6"/>
      <c r="F416" s="6"/>
      <c r="G416" s="6"/>
      <c r="H416" s="6"/>
    </row>
    <row r="417" spans="1:8" ht="18.75" customHeight="1">
      <c r="A417" s="10" t="s">
        <v>113</v>
      </c>
      <c r="B417" s="35" t="str">
        <f>_xlfn.LET(_xlpm.inp,$B$415,_xlpm.nStd,_xlfn.LET(_xlpm.raw,UPPER(TRIM($G$407)),_xlpm.clean,SUBSTITUTE(SUBSTITUTE(SUBSTITUTE(SUBSTITUTE(SUBSTITUTE(_xlpm.raw,"，",","),"、",","),"；",","),"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17" s="18"/>
      <c r="D417" s="6"/>
      <c r="E417" s="6"/>
      <c r="F417" s="6"/>
      <c r="G417" s="6"/>
      <c r="H417" s="6"/>
    </row>
    <row r="418" spans="1:8" ht="18.75" customHeight="1">
      <c r="A418" s="37" t="s">
        <v>114</v>
      </c>
      <c r="B418" s="52" t="str">
        <f>_xlfn.LET(_xlpm.inp,$B$415,_xlpm.p,$H$407,IF(OR(LEN(TRIM(_xlpm.inp))=0,LEN(TRIM(_xlpm.p))=0,_xlpm.p=0),"",_xlpm.p))</f>
        <v/>
      </c>
      <c r="C418" s="53"/>
      <c r="D418" s="6"/>
      <c r="E418" s="6"/>
      <c r="F418" s="6"/>
      <c r="G418" s="6"/>
      <c r="H418" s="6"/>
    </row>
    <row r="419" spans="1:8" ht="18.75" customHeight="1" thickBot="1">
      <c r="A419" s="12"/>
      <c r="B419" s="54"/>
      <c r="C419" s="55"/>
      <c r="D419" s="6"/>
      <c r="E419" s="6"/>
      <c r="F419" s="6"/>
      <c r="G419" s="6"/>
      <c r="H419" s="6"/>
    </row>
    <row r="420" spans="1:8" ht="58.5" customHeight="1" thickTop="1" thickBot="1">
      <c r="A420" s="8" t="s">
        <v>6312</v>
      </c>
      <c r="B420" s="56" t="s">
        <v>6921</v>
      </c>
      <c r="C420" s="73"/>
      <c r="D420" s="6"/>
      <c r="E420" s="6"/>
      <c r="F420" s="6">
        <v>1033</v>
      </c>
      <c r="G420" s="6" t="s">
        <v>28</v>
      </c>
      <c r="H420" s="6" t="s">
        <v>8127</v>
      </c>
    </row>
    <row r="421" spans="1:8" ht="18.75" customHeight="1">
      <c r="A421" s="9"/>
      <c r="B421" s="74"/>
      <c r="C421" s="75"/>
      <c r="D421" s="6"/>
      <c r="E421" s="6"/>
      <c r="F421" s="6"/>
      <c r="G421" s="6"/>
      <c r="H421" s="6"/>
    </row>
    <row r="422" spans="1:8" ht="18.75" customHeight="1">
      <c r="A422" s="10" t="s">
        <v>107</v>
      </c>
      <c r="B422" s="64" t="s">
        <v>6922</v>
      </c>
      <c r="C422" s="65"/>
      <c r="D422" s="6"/>
      <c r="E422" s="6"/>
      <c r="F422" s="6"/>
      <c r="G422" s="6"/>
      <c r="H422" s="6"/>
    </row>
    <row r="423" spans="1:8" ht="18.75" customHeight="1">
      <c r="A423" s="10" t="s">
        <v>108</v>
      </c>
      <c r="B423" s="64" t="s">
        <v>6923</v>
      </c>
      <c r="C423" s="65"/>
      <c r="D423" s="6"/>
      <c r="E423" s="6"/>
      <c r="F423" s="6"/>
      <c r="G423" s="6"/>
      <c r="H423" s="6"/>
    </row>
    <row r="424" spans="1:8" ht="18.75" customHeight="1">
      <c r="A424" s="10" t="s">
        <v>109</v>
      </c>
      <c r="B424" s="64" t="s">
        <v>6924</v>
      </c>
      <c r="C424" s="65"/>
      <c r="D424" s="6"/>
      <c r="E424" s="6"/>
      <c r="F424" s="6"/>
      <c r="G424" s="6"/>
      <c r="H424" s="6"/>
    </row>
    <row r="425" spans="1:8" ht="18.75" customHeight="1">
      <c r="A425" s="10" t="s">
        <v>110</v>
      </c>
      <c r="B425" s="64" t="s">
        <v>6925</v>
      </c>
      <c r="C425" s="65"/>
      <c r="D425" s="6"/>
      <c r="E425" s="6"/>
      <c r="F425" s="6"/>
      <c r="G425" s="6"/>
      <c r="H425" s="6"/>
    </row>
    <row r="426" spans="1:8" ht="18.75" customHeight="1">
      <c r="A426" s="10"/>
      <c r="B426" s="62"/>
      <c r="C426" s="63"/>
      <c r="D426" s="6"/>
      <c r="E426" s="6"/>
      <c r="F426" s="6"/>
      <c r="G426" s="6"/>
      <c r="H426" s="6"/>
    </row>
    <row r="427" spans="1:8" ht="18.75" customHeight="1" thickBot="1">
      <c r="A427" s="10"/>
      <c r="B427" s="66"/>
      <c r="C427" s="67"/>
      <c r="D427" s="6"/>
      <c r="E427" s="6"/>
      <c r="F427" s="6"/>
      <c r="G427" s="6"/>
      <c r="H427" s="6"/>
    </row>
    <row r="428" spans="1:8" ht="18.75" customHeight="1" thickBot="1">
      <c r="A428" s="11" t="s">
        <v>111</v>
      </c>
      <c r="B428" s="25"/>
      <c r="C428" s="7"/>
      <c r="D428" s="6"/>
      <c r="E428" s="6"/>
      <c r="F428" s="6"/>
      <c r="G428" s="6"/>
      <c r="H428" s="6"/>
    </row>
    <row r="429" spans="1:8" ht="18.75" customHeight="1">
      <c r="A429" s="10" t="s">
        <v>112</v>
      </c>
      <c r="B429" s="34" t="str">
        <f>_xlfn.LET(_xlpm.inp,$B$428,_xlpm.nInp,_xlfn.LET(_xlpm.raw,UPPER(TRIM($B$428)),_xlpm.clean,SUBSTITUTE(SUBSTITUTE(SUBSTITUTE(SUBSTITUTE(SUBSTITUTE(_xlpm.raw,"，",","),"、",","),"；",","),"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29" s="19"/>
      <c r="D429" s="6"/>
      <c r="E429" s="6"/>
      <c r="F429" s="6"/>
      <c r="G429" s="6"/>
      <c r="H429" s="6"/>
    </row>
    <row r="430" spans="1:8" ht="18.75" customHeight="1">
      <c r="A430" s="10" t="s">
        <v>113</v>
      </c>
      <c r="B430" s="35" t="str">
        <f>_xlfn.LET(_xlpm.inp,$B$428,_xlpm.nStd,_xlfn.LET(_xlpm.raw,UPPER(TRIM($G$420)),_xlpm.clean,SUBSTITUTE(SUBSTITUTE(SUBSTITUTE(SUBSTITUTE(SUBSTITUTE(_xlpm.raw,"，",","),"、",","),"；",","),"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30" s="18"/>
      <c r="D430" s="6"/>
      <c r="E430" s="6"/>
      <c r="F430" s="6"/>
      <c r="G430" s="6"/>
      <c r="H430" s="6"/>
    </row>
    <row r="431" spans="1:8" ht="18.75" customHeight="1">
      <c r="A431" s="37" t="s">
        <v>114</v>
      </c>
      <c r="B431" s="52" t="str">
        <f>_xlfn.LET(_xlpm.inp,$B$428,_xlpm.p,$H$420,IF(OR(LEN(TRIM(_xlpm.inp))=0,LEN(TRIM(_xlpm.p))=0,_xlpm.p=0),"",_xlpm.p))</f>
        <v/>
      </c>
      <c r="C431" s="53"/>
      <c r="D431" s="6"/>
      <c r="E431" s="6"/>
      <c r="F431" s="6"/>
      <c r="G431" s="6"/>
      <c r="H431" s="6"/>
    </row>
    <row r="432" spans="1:8" ht="18.75" customHeight="1" thickBot="1">
      <c r="A432" s="12"/>
      <c r="B432" s="54"/>
      <c r="C432" s="55"/>
      <c r="D432" s="6"/>
      <c r="E432" s="6"/>
      <c r="F432" s="6"/>
      <c r="G432" s="6"/>
      <c r="H432" s="6"/>
    </row>
    <row r="433" spans="1:8" ht="58.5" customHeight="1" thickTop="1" thickBot="1">
      <c r="A433" s="8" t="s">
        <v>6313</v>
      </c>
      <c r="B433" s="56" t="s">
        <v>6926</v>
      </c>
      <c r="C433" s="73"/>
      <c r="D433" s="6"/>
      <c r="E433" s="6"/>
      <c r="F433" s="6">
        <v>1034</v>
      </c>
      <c r="G433" s="6" t="s">
        <v>27</v>
      </c>
      <c r="H433" s="6" t="s">
        <v>8128</v>
      </c>
    </row>
    <row r="434" spans="1:8" ht="18.75" customHeight="1">
      <c r="A434" s="9"/>
      <c r="B434" s="74"/>
      <c r="C434" s="75"/>
      <c r="D434" s="6"/>
      <c r="E434" s="6"/>
      <c r="F434" s="6"/>
      <c r="G434" s="6"/>
      <c r="H434" s="6"/>
    </row>
    <row r="435" spans="1:8" ht="18.75" customHeight="1">
      <c r="A435" s="10" t="s">
        <v>107</v>
      </c>
      <c r="B435" s="64" t="s">
        <v>6927</v>
      </c>
      <c r="C435" s="65"/>
      <c r="D435" s="6"/>
      <c r="E435" s="6"/>
      <c r="F435" s="6"/>
      <c r="G435" s="6"/>
      <c r="H435" s="6"/>
    </row>
    <row r="436" spans="1:8" ht="18.75" customHeight="1">
      <c r="A436" s="10" t="s">
        <v>108</v>
      </c>
      <c r="B436" s="64" t="s">
        <v>6928</v>
      </c>
      <c r="C436" s="65"/>
      <c r="D436" s="6"/>
      <c r="E436" s="6"/>
      <c r="F436" s="6"/>
      <c r="G436" s="6"/>
      <c r="H436" s="6"/>
    </row>
    <row r="437" spans="1:8" ht="18.75" customHeight="1">
      <c r="A437" s="10" t="s">
        <v>109</v>
      </c>
      <c r="B437" s="64" t="s">
        <v>6929</v>
      </c>
      <c r="C437" s="65"/>
      <c r="D437" s="6"/>
      <c r="E437" s="6"/>
      <c r="F437" s="6"/>
      <c r="G437" s="6"/>
      <c r="H437" s="6"/>
    </row>
    <row r="438" spans="1:8" ht="18.75" customHeight="1">
      <c r="A438" s="10" t="s">
        <v>110</v>
      </c>
      <c r="B438" s="64" t="s">
        <v>6930</v>
      </c>
      <c r="C438" s="65"/>
      <c r="D438" s="6"/>
      <c r="E438" s="6"/>
      <c r="F438" s="6"/>
      <c r="G438" s="6"/>
      <c r="H438" s="6"/>
    </row>
    <row r="439" spans="1:8" ht="18.75" customHeight="1">
      <c r="A439" s="10"/>
      <c r="B439" s="62"/>
      <c r="C439" s="63"/>
      <c r="D439" s="6"/>
      <c r="E439" s="6"/>
      <c r="F439" s="6"/>
      <c r="G439" s="6"/>
      <c r="H439" s="6"/>
    </row>
    <row r="440" spans="1:8" ht="18.75" customHeight="1" thickBot="1">
      <c r="A440" s="10"/>
      <c r="B440" s="66"/>
      <c r="C440" s="67"/>
      <c r="D440" s="6"/>
      <c r="E440" s="6"/>
      <c r="F440" s="6"/>
      <c r="G440" s="6"/>
      <c r="H440" s="6"/>
    </row>
    <row r="441" spans="1:8" ht="18.75" customHeight="1" thickBot="1">
      <c r="A441" s="11" t="s">
        <v>111</v>
      </c>
      <c r="B441" s="25"/>
      <c r="C441" s="7"/>
      <c r="D441" s="6"/>
      <c r="E441" s="6"/>
      <c r="F441" s="6"/>
      <c r="G441" s="6"/>
      <c r="H441" s="6"/>
    </row>
    <row r="442" spans="1:8" ht="18.75" customHeight="1">
      <c r="A442" s="10" t="s">
        <v>112</v>
      </c>
      <c r="B442" s="34" t="str">
        <f>_xlfn.LET(_xlpm.inp,$B$441,_xlpm.nInp,_xlfn.LET(_xlpm.raw,UPPER(TRIM($B$441)),_xlpm.clean,SUBSTITUTE(SUBSTITUTE(SUBSTITUTE(SUBSTITUTE(SUBSTITUTE(_xlpm.raw,"，",","),"、",","),"；",","),"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42" s="19"/>
      <c r="D442" s="6"/>
      <c r="E442" s="6"/>
      <c r="F442" s="6"/>
      <c r="G442" s="6"/>
      <c r="H442" s="6"/>
    </row>
    <row r="443" spans="1:8" ht="18.75" customHeight="1">
      <c r="A443" s="10" t="s">
        <v>113</v>
      </c>
      <c r="B443" s="35" t="str">
        <f>_xlfn.LET(_xlpm.inp,$B$441,_xlpm.nStd,_xlfn.LET(_xlpm.raw,UPPER(TRIM($G$433)),_xlpm.clean,SUBSTITUTE(SUBSTITUTE(SUBSTITUTE(SUBSTITUTE(SUBSTITUTE(_xlpm.raw,"，",","),"、",","),"；",","),"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43" s="18"/>
      <c r="D443" s="6"/>
      <c r="E443" s="6"/>
      <c r="F443" s="6"/>
      <c r="G443" s="6"/>
      <c r="H443" s="6"/>
    </row>
    <row r="444" spans="1:8" ht="18.75" customHeight="1">
      <c r="A444" s="37" t="s">
        <v>114</v>
      </c>
      <c r="B444" s="52" t="str">
        <f>_xlfn.LET(_xlpm.inp,$B$441,_xlpm.p,$H$433,IF(OR(LEN(TRIM(_xlpm.inp))=0,LEN(TRIM(_xlpm.p))=0,_xlpm.p=0),"",_xlpm.p))</f>
        <v/>
      </c>
      <c r="C444" s="53"/>
      <c r="D444" s="6"/>
      <c r="E444" s="6"/>
      <c r="F444" s="6"/>
      <c r="G444" s="6"/>
      <c r="H444" s="6"/>
    </row>
    <row r="445" spans="1:8" ht="18.75" customHeight="1" thickBot="1">
      <c r="A445" s="12"/>
      <c r="B445" s="54"/>
      <c r="C445" s="55"/>
      <c r="D445" s="6"/>
      <c r="E445" s="6"/>
      <c r="F445" s="6"/>
      <c r="G445" s="6"/>
      <c r="H445" s="6"/>
    </row>
    <row r="446" spans="1:8" ht="58.5" customHeight="1" thickTop="1" thickBot="1">
      <c r="A446" s="8" t="s">
        <v>6314</v>
      </c>
      <c r="B446" s="56" t="s">
        <v>6931</v>
      </c>
      <c r="C446" s="73"/>
      <c r="D446" s="6"/>
      <c r="E446" s="6"/>
      <c r="F446" s="6">
        <v>1035</v>
      </c>
      <c r="G446" s="6" t="s">
        <v>18</v>
      </c>
      <c r="H446" s="6" t="s">
        <v>8129</v>
      </c>
    </row>
    <row r="447" spans="1:8" ht="18.75" customHeight="1">
      <c r="A447" s="9"/>
      <c r="B447" s="74"/>
      <c r="C447" s="75"/>
      <c r="D447" s="6"/>
      <c r="E447" s="6"/>
      <c r="F447" s="6"/>
      <c r="G447" s="6"/>
      <c r="H447" s="6"/>
    </row>
    <row r="448" spans="1:8" ht="18.75" customHeight="1">
      <c r="A448" s="10" t="s">
        <v>107</v>
      </c>
      <c r="B448" s="64" t="s">
        <v>6932</v>
      </c>
      <c r="C448" s="65"/>
      <c r="D448" s="6"/>
      <c r="E448" s="6"/>
      <c r="F448" s="6"/>
      <c r="G448" s="6"/>
      <c r="H448" s="6"/>
    </row>
    <row r="449" spans="1:8" ht="18.75" customHeight="1">
      <c r="A449" s="10" t="s">
        <v>108</v>
      </c>
      <c r="B449" s="64" t="s">
        <v>6933</v>
      </c>
      <c r="C449" s="65"/>
      <c r="D449" s="6"/>
      <c r="E449" s="6"/>
      <c r="F449" s="6"/>
      <c r="G449" s="6"/>
      <c r="H449" s="6"/>
    </row>
    <row r="450" spans="1:8" ht="18.75" customHeight="1">
      <c r="A450" s="10" t="s">
        <v>109</v>
      </c>
      <c r="B450" s="64" t="s">
        <v>6934</v>
      </c>
      <c r="C450" s="65"/>
      <c r="D450" s="6"/>
      <c r="E450" s="6"/>
      <c r="F450" s="6"/>
      <c r="G450" s="6"/>
      <c r="H450" s="6"/>
    </row>
    <row r="451" spans="1:8" ht="18.75" customHeight="1">
      <c r="A451" s="10" t="s">
        <v>110</v>
      </c>
      <c r="B451" s="64" t="s">
        <v>6935</v>
      </c>
      <c r="C451" s="65"/>
      <c r="D451" s="6"/>
      <c r="E451" s="6"/>
      <c r="F451" s="6"/>
      <c r="G451" s="6"/>
      <c r="H451" s="6"/>
    </row>
    <row r="452" spans="1:8" ht="18.75" customHeight="1">
      <c r="A452" s="10"/>
      <c r="B452" s="62"/>
      <c r="C452" s="63"/>
      <c r="D452" s="6"/>
      <c r="E452" s="6"/>
      <c r="F452" s="6"/>
      <c r="G452" s="6"/>
      <c r="H452" s="6"/>
    </row>
    <row r="453" spans="1:8" ht="18.75" customHeight="1" thickBot="1">
      <c r="A453" s="10"/>
      <c r="B453" s="66"/>
      <c r="C453" s="67"/>
      <c r="D453" s="6"/>
      <c r="E453" s="6"/>
      <c r="F453" s="6"/>
      <c r="G453" s="6"/>
      <c r="H453" s="6"/>
    </row>
    <row r="454" spans="1:8" ht="18.75" customHeight="1" thickBot="1">
      <c r="A454" s="11" t="s">
        <v>111</v>
      </c>
      <c r="B454" s="25"/>
      <c r="C454" s="7"/>
      <c r="D454" s="6"/>
      <c r="E454" s="6"/>
      <c r="F454" s="6"/>
      <c r="G454" s="6"/>
      <c r="H454" s="6"/>
    </row>
    <row r="455" spans="1:8" ht="18.75" customHeight="1">
      <c r="A455" s="10" t="s">
        <v>112</v>
      </c>
      <c r="B455" s="34" t="str">
        <f>_xlfn.LET(_xlpm.inp,$B$454,_xlpm.nInp,_xlfn.LET(_xlpm.raw,UPPER(TRIM($B$454)),_xlpm.clean,SUBSTITUTE(SUBSTITUTE(SUBSTITUTE(SUBSTITUTE(SUBSTITUTE(_xlpm.raw,"，",","),"、",","),"；",","),"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55" s="19"/>
      <c r="D455" s="6"/>
      <c r="E455" s="6"/>
      <c r="F455" s="6"/>
      <c r="G455" s="6"/>
      <c r="H455" s="6"/>
    </row>
    <row r="456" spans="1:8" ht="18.75" customHeight="1">
      <c r="A456" s="10" t="s">
        <v>113</v>
      </c>
      <c r="B456" s="35" t="str">
        <f>_xlfn.LET(_xlpm.inp,$B$454,_xlpm.nStd,_xlfn.LET(_xlpm.raw,UPPER(TRIM($G$446)),_xlpm.clean,SUBSTITUTE(SUBSTITUTE(SUBSTITUTE(SUBSTITUTE(SUBSTITUTE(_xlpm.raw,"，",","),"、",","),"；",","),"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56" s="18"/>
      <c r="D456" s="6"/>
      <c r="E456" s="6"/>
      <c r="F456" s="6"/>
      <c r="G456" s="6"/>
      <c r="H456" s="6"/>
    </row>
    <row r="457" spans="1:8" ht="18.75" customHeight="1">
      <c r="A457" s="37" t="s">
        <v>114</v>
      </c>
      <c r="B457" s="52" t="str">
        <f>_xlfn.LET(_xlpm.inp,$B$454,_xlpm.p,$H$446,IF(OR(LEN(TRIM(_xlpm.inp))=0,LEN(TRIM(_xlpm.p))=0,_xlpm.p=0),"",_xlpm.p))</f>
        <v/>
      </c>
      <c r="C457" s="53"/>
      <c r="D457" s="6"/>
      <c r="E457" s="6"/>
      <c r="F457" s="6"/>
      <c r="G457" s="6"/>
      <c r="H457" s="6"/>
    </row>
    <row r="458" spans="1:8" ht="18.75" customHeight="1" thickBot="1">
      <c r="A458" s="12"/>
      <c r="B458" s="54"/>
      <c r="C458" s="55"/>
      <c r="D458" s="6"/>
      <c r="E458" s="6"/>
      <c r="F458" s="6"/>
      <c r="G458" s="6"/>
      <c r="H458" s="6"/>
    </row>
    <row r="459" spans="1:8" ht="58.5" customHeight="1" thickTop="1" thickBot="1">
      <c r="A459" s="8" t="s">
        <v>6315</v>
      </c>
      <c r="B459" s="56" t="s">
        <v>6936</v>
      </c>
      <c r="C459" s="73"/>
      <c r="D459" s="6"/>
      <c r="E459" s="6"/>
      <c r="F459" s="6">
        <v>1036</v>
      </c>
      <c r="G459" s="6" t="s">
        <v>26</v>
      </c>
      <c r="H459" s="6" t="s">
        <v>8130</v>
      </c>
    </row>
    <row r="460" spans="1:8" ht="18.75" customHeight="1">
      <c r="A460" s="9"/>
      <c r="B460" s="74"/>
      <c r="C460" s="75"/>
      <c r="D460" s="6"/>
      <c r="E460" s="6"/>
      <c r="F460" s="6"/>
      <c r="G460" s="6"/>
      <c r="H460" s="6"/>
    </row>
    <row r="461" spans="1:8" ht="18.75" customHeight="1">
      <c r="A461" s="10" t="s">
        <v>107</v>
      </c>
      <c r="B461" s="64" t="s">
        <v>6937</v>
      </c>
      <c r="C461" s="65"/>
      <c r="D461" s="6"/>
      <c r="E461" s="6"/>
      <c r="F461" s="6"/>
      <c r="G461" s="6"/>
      <c r="H461" s="6"/>
    </row>
    <row r="462" spans="1:8" ht="18.75" customHeight="1">
      <c r="A462" s="10" t="s">
        <v>108</v>
      </c>
      <c r="B462" s="64" t="s">
        <v>6938</v>
      </c>
      <c r="C462" s="65"/>
      <c r="D462" s="6"/>
      <c r="E462" s="6"/>
      <c r="F462" s="6"/>
      <c r="G462" s="6"/>
      <c r="H462" s="6"/>
    </row>
    <row r="463" spans="1:8" ht="18.75" customHeight="1">
      <c r="A463" s="10" t="s">
        <v>109</v>
      </c>
      <c r="B463" s="64" t="s">
        <v>6939</v>
      </c>
      <c r="C463" s="65"/>
      <c r="D463" s="6"/>
      <c r="E463" s="6"/>
      <c r="F463" s="6"/>
      <c r="G463" s="6"/>
      <c r="H463" s="6"/>
    </row>
    <row r="464" spans="1:8" ht="18.75" customHeight="1">
      <c r="A464" s="10" t="s">
        <v>110</v>
      </c>
      <c r="B464" s="64" t="s">
        <v>6940</v>
      </c>
      <c r="C464" s="65"/>
      <c r="D464" s="6"/>
      <c r="E464" s="6"/>
      <c r="F464" s="6"/>
      <c r="G464" s="6"/>
      <c r="H464" s="6"/>
    </row>
    <row r="465" spans="1:8" ht="18.75" customHeight="1">
      <c r="A465" s="10"/>
      <c r="B465" s="62"/>
      <c r="C465" s="63"/>
      <c r="D465" s="6"/>
      <c r="E465" s="6"/>
      <c r="F465" s="6"/>
      <c r="G465" s="6"/>
      <c r="H465" s="6"/>
    </row>
    <row r="466" spans="1:8" ht="18.75" customHeight="1" thickBot="1">
      <c r="A466" s="10"/>
      <c r="B466" s="66"/>
      <c r="C466" s="67"/>
      <c r="D466" s="6"/>
      <c r="E466" s="6"/>
      <c r="F466" s="6"/>
      <c r="G466" s="6"/>
      <c r="H466" s="6"/>
    </row>
    <row r="467" spans="1:8" ht="18.75" customHeight="1" thickBot="1">
      <c r="A467" s="11" t="s">
        <v>111</v>
      </c>
      <c r="B467" s="25"/>
      <c r="C467" s="7"/>
      <c r="D467" s="6"/>
      <c r="E467" s="6"/>
      <c r="F467" s="6"/>
      <c r="G467" s="6"/>
      <c r="H467" s="6"/>
    </row>
    <row r="468" spans="1:8" ht="18.75" customHeight="1">
      <c r="A468" s="10" t="s">
        <v>112</v>
      </c>
      <c r="B468" s="34" t="str">
        <f>_xlfn.LET(_xlpm.inp,$B$467,_xlpm.nInp,_xlfn.LET(_xlpm.raw,UPPER(TRIM($B$467)),_xlpm.clean,SUBSTITUTE(SUBSTITUTE(SUBSTITUTE(SUBSTITUTE(SUBSTITUTE(_xlpm.raw,"，",","),"、",","),"；",","),"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68" s="19"/>
      <c r="D468" s="6"/>
      <c r="E468" s="6"/>
      <c r="F468" s="6"/>
      <c r="G468" s="6"/>
      <c r="H468" s="6"/>
    </row>
    <row r="469" spans="1:8" ht="18.75" customHeight="1">
      <c r="A469" s="10" t="s">
        <v>113</v>
      </c>
      <c r="B469" s="35" t="str">
        <f>_xlfn.LET(_xlpm.inp,$B$467,_xlpm.nStd,_xlfn.LET(_xlpm.raw,UPPER(TRIM($G$459)),_xlpm.clean,SUBSTITUTE(SUBSTITUTE(SUBSTITUTE(SUBSTITUTE(SUBSTITUTE(_xlpm.raw,"，",","),"、",","),"；",","),"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69" s="18"/>
      <c r="D469" s="6"/>
      <c r="E469" s="6"/>
      <c r="F469" s="6"/>
      <c r="G469" s="6"/>
      <c r="H469" s="6"/>
    </row>
    <row r="470" spans="1:8" ht="18.75" customHeight="1">
      <c r="A470" s="37" t="s">
        <v>114</v>
      </c>
      <c r="B470" s="52" t="str">
        <f>_xlfn.LET(_xlpm.inp,$B$467,_xlpm.p,$H$459,IF(OR(LEN(TRIM(_xlpm.inp))=0,LEN(TRIM(_xlpm.p))=0,_xlpm.p=0),"",_xlpm.p))</f>
        <v/>
      </c>
      <c r="C470" s="53"/>
      <c r="D470" s="6"/>
      <c r="E470" s="6"/>
      <c r="F470" s="6"/>
      <c r="G470" s="6"/>
      <c r="H470" s="6"/>
    </row>
    <row r="471" spans="1:8" ht="18.75" customHeight="1" thickBot="1">
      <c r="A471" s="12"/>
      <c r="B471" s="54"/>
      <c r="C471" s="55"/>
      <c r="D471" s="6"/>
      <c r="E471" s="6"/>
      <c r="F471" s="6"/>
      <c r="G471" s="6"/>
      <c r="H471" s="6"/>
    </row>
    <row r="472" spans="1:8" ht="58.5" customHeight="1" thickTop="1" thickBot="1">
      <c r="A472" s="8" t="s">
        <v>6316</v>
      </c>
      <c r="B472" s="56" t="s">
        <v>6941</v>
      </c>
      <c r="C472" s="73"/>
      <c r="D472" s="6"/>
      <c r="E472" s="6"/>
      <c r="F472" s="6">
        <v>1037</v>
      </c>
      <c r="G472" s="6" t="s">
        <v>895</v>
      </c>
      <c r="H472" s="6" t="s">
        <v>8131</v>
      </c>
    </row>
    <row r="473" spans="1:8" ht="18.75" customHeight="1">
      <c r="A473" s="9"/>
      <c r="B473" s="74"/>
      <c r="C473" s="75"/>
      <c r="D473" s="6"/>
      <c r="E473" s="6"/>
      <c r="F473" s="6"/>
      <c r="G473" s="6"/>
      <c r="H473" s="6"/>
    </row>
    <row r="474" spans="1:8" ht="18.75" customHeight="1">
      <c r="A474" s="10" t="s">
        <v>107</v>
      </c>
      <c r="B474" s="64" t="s">
        <v>6942</v>
      </c>
      <c r="C474" s="65"/>
      <c r="D474" s="6"/>
      <c r="E474" s="6"/>
      <c r="F474" s="6"/>
      <c r="G474" s="6"/>
      <c r="H474" s="6"/>
    </row>
    <row r="475" spans="1:8" ht="18.75" customHeight="1">
      <c r="A475" s="10" t="s">
        <v>108</v>
      </c>
      <c r="B475" s="64" t="s">
        <v>6943</v>
      </c>
      <c r="C475" s="65"/>
      <c r="D475" s="6"/>
      <c r="E475" s="6"/>
      <c r="F475" s="6"/>
      <c r="G475" s="6"/>
      <c r="H475" s="6"/>
    </row>
    <row r="476" spans="1:8" ht="18.75" customHeight="1">
      <c r="A476" s="10" t="s">
        <v>109</v>
      </c>
      <c r="B476" s="64" t="s">
        <v>6944</v>
      </c>
      <c r="C476" s="65"/>
      <c r="D476" s="6"/>
      <c r="E476" s="6"/>
      <c r="F476" s="6"/>
      <c r="G476" s="6"/>
      <c r="H476" s="6"/>
    </row>
    <row r="477" spans="1:8" ht="18.75" customHeight="1">
      <c r="A477" s="10" t="s">
        <v>110</v>
      </c>
      <c r="B477" s="64" t="s">
        <v>6945</v>
      </c>
      <c r="C477" s="65"/>
      <c r="D477" s="6"/>
      <c r="E477" s="6"/>
      <c r="F477" s="6"/>
      <c r="G477" s="6"/>
      <c r="H477" s="6"/>
    </row>
    <row r="478" spans="1:8" ht="18.75" customHeight="1">
      <c r="A478" s="10" t="s">
        <v>128</v>
      </c>
      <c r="B478" s="62" t="s">
        <v>6946</v>
      </c>
      <c r="C478" s="63"/>
      <c r="D478" s="6"/>
      <c r="E478" s="6"/>
      <c r="F478" s="6"/>
      <c r="G478" s="6"/>
      <c r="H478" s="6"/>
    </row>
    <row r="479" spans="1:8" ht="18.75" customHeight="1" thickBot="1">
      <c r="A479" s="10"/>
      <c r="B479" s="66"/>
      <c r="C479" s="67"/>
      <c r="D479" s="6"/>
      <c r="E479" s="6"/>
      <c r="F479" s="6"/>
      <c r="G479" s="6"/>
      <c r="H479" s="6"/>
    </row>
    <row r="480" spans="1:8" ht="18.75" customHeight="1" thickBot="1">
      <c r="A480" s="11" t="s">
        <v>111</v>
      </c>
      <c r="B480" s="25"/>
      <c r="C480" s="7"/>
      <c r="D480" s="6"/>
      <c r="E480" s="6"/>
      <c r="F480" s="6"/>
      <c r="G480" s="6"/>
      <c r="H480" s="6"/>
    </row>
    <row r="481" spans="1:8" ht="18.75" customHeight="1">
      <c r="A481" s="10" t="s">
        <v>112</v>
      </c>
      <c r="B481" s="34" t="str">
        <f>_xlfn.LET(_xlpm.inp,$B$480,_xlpm.nInp,_xlfn.LET(_xlpm.raw,UPPER(TRIM($B$480)),_xlpm.clean,SUBSTITUTE(SUBSTITUTE(SUBSTITUTE(SUBSTITUTE(SUBSTITUTE(_xlpm.raw,"，",","),"、",","),"；",","),"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81" s="19"/>
      <c r="D481" s="6"/>
      <c r="E481" s="6"/>
      <c r="F481" s="6"/>
      <c r="G481" s="6"/>
      <c r="H481" s="6"/>
    </row>
    <row r="482" spans="1:8" ht="18.75" customHeight="1">
      <c r="A482" s="10" t="s">
        <v>113</v>
      </c>
      <c r="B482" s="35" t="str">
        <f>_xlfn.LET(_xlpm.inp,$B$480,_xlpm.nStd,_xlfn.LET(_xlpm.raw,UPPER(TRIM($G$472)),_xlpm.clean,SUBSTITUTE(SUBSTITUTE(SUBSTITUTE(SUBSTITUTE(SUBSTITUTE(_xlpm.raw,"，",","),"、",","),"；",","),"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82" s="18"/>
      <c r="D482" s="6"/>
      <c r="E482" s="6"/>
      <c r="F482" s="6"/>
      <c r="G482" s="6"/>
      <c r="H482" s="6"/>
    </row>
    <row r="483" spans="1:8" ht="18.75" customHeight="1">
      <c r="A483" s="37" t="s">
        <v>114</v>
      </c>
      <c r="B483" s="52" t="str">
        <f>_xlfn.LET(_xlpm.inp,$B$480,_xlpm.p,$H$472,IF(OR(LEN(TRIM(_xlpm.inp))=0,LEN(TRIM(_xlpm.p))=0,_xlpm.p=0),"",_xlpm.p))</f>
        <v/>
      </c>
      <c r="C483" s="53"/>
      <c r="D483" s="6"/>
      <c r="E483" s="6"/>
      <c r="F483" s="6"/>
      <c r="G483" s="6"/>
      <c r="H483" s="6"/>
    </row>
    <row r="484" spans="1:8" ht="18.75" customHeight="1" thickBot="1">
      <c r="A484" s="12"/>
      <c r="B484" s="54"/>
      <c r="C484" s="55"/>
      <c r="D484" s="6"/>
      <c r="E484" s="6"/>
      <c r="F484" s="6"/>
      <c r="G484" s="6"/>
      <c r="H484" s="6"/>
    </row>
    <row r="485" spans="1:8" ht="58.5" customHeight="1" thickTop="1" thickBot="1">
      <c r="A485" s="8" t="s">
        <v>6317</v>
      </c>
      <c r="B485" s="56" t="s">
        <v>6947</v>
      </c>
      <c r="C485" s="73"/>
      <c r="D485" s="6"/>
      <c r="E485" s="6"/>
      <c r="F485" s="6">
        <v>1038</v>
      </c>
      <c r="G485" s="6" t="s">
        <v>28</v>
      </c>
      <c r="H485" s="6" t="s">
        <v>8132</v>
      </c>
    </row>
    <row r="486" spans="1:8" ht="18.75" customHeight="1">
      <c r="A486" s="9"/>
      <c r="B486" s="74"/>
      <c r="C486" s="75"/>
      <c r="D486" s="6"/>
      <c r="E486" s="6"/>
      <c r="F486" s="6"/>
      <c r="G486" s="6"/>
      <c r="H486" s="6"/>
    </row>
    <row r="487" spans="1:8" ht="18.75" customHeight="1">
      <c r="A487" s="10" t="s">
        <v>107</v>
      </c>
      <c r="B487" s="64" t="s">
        <v>6949</v>
      </c>
      <c r="C487" s="65"/>
      <c r="D487" s="6"/>
      <c r="E487" s="6"/>
      <c r="F487" s="6"/>
      <c r="G487" s="6"/>
      <c r="H487" s="6"/>
    </row>
    <row r="488" spans="1:8" ht="18.75" customHeight="1">
      <c r="A488" s="10" t="s">
        <v>108</v>
      </c>
      <c r="B488" s="64" t="s">
        <v>6948</v>
      </c>
      <c r="C488" s="65"/>
      <c r="D488" s="6"/>
      <c r="E488" s="6"/>
      <c r="F488" s="6"/>
      <c r="G488" s="6"/>
      <c r="H488" s="6"/>
    </row>
    <row r="489" spans="1:8" ht="18.75" customHeight="1">
      <c r="A489" s="10" t="s">
        <v>109</v>
      </c>
      <c r="B489" s="64" t="s">
        <v>6950</v>
      </c>
      <c r="C489" s="65"/>
      <c r="D489" s="6"/>
      <c r="E489" s="6"/>
      <c r="F489" s="6"/>
      <c r="G489" s="6"/>
      <c r="H489" s="6"/>
    </row>
    <row r="490" spans="1:8" ht="18.75" customHeight="1">
      <c r="A490" s="10" t="s">
        <v>110</v>
      </c>
      <c r="B490" s="64" t="s">
        <v>6951</v>
      </c>
      <c r="C490" s="65"/>
      <c r="D490" s="6"/>
      <c r="E490" s="6"/>
      <c r="F490" s="6"/>
      <c r="G490" s="6"/>
      <c r="H490" s="6"/>
    </row>
    <row r="491" spans="1:8" ht="18.75" customHeight="1">
      <c r="A491" s="10"/>
      <c r="B491" s="62"/>
      <c r="C491" s="63"/>
      <c r="D491" s="6"/>
      <c r="E491" s="6"/>
      <c r="F491" s="6"/>
      <c r="G491" s="6"/>
      <c r="H491" s="6"/>
    </row>
    <row r="492" spans="1:8" ht="18.75" customHeight="1" thickBot="1">
      <c r="A492" s="10"/>
      <c r="B492" s="66"/>
      <c r="C492" s="67"/>
      <c r="D492" s="6"/>
      <c r="E492" s="6"/>
      <c r="F492" s="6"/>
      <c r="G492" s="6"/>
      <c r="H492" s="6"/>
    </row>
    <row r="493" spans="1:8" ht="18.75" customHeight="1" thickBot="1">
      <c r="A493" s="11" t="s">
        <v>111</v>
      </c>
      <c r="B493" s="25"/>
      <c r="C493" s="7"/>
      <c r="D493" s="6"/>
      <c r="E493" s="6"/>
      <c r="F493" s="6"/>
      <c r="G493" s="6"/>
      <c r="H493" s="6"/>
    </row>
    <row r="494" spans="1:8" ht="18.75" customHeight="1">
      <c r="A494" s="10" t="s">
        <v>112</v>
      </c>
      <c r="B494" s="34" t="str">
        <f>_xlfn.LET(_xlpm.inp,$B$493,_xlpm.nInp,_xlfn.LET(_xlpm.raw,UPPER(TRIM($B$493)),_xlpm.clean,SUBSTITUTE(SUBSTITUTE(SUBSTITUTE(SUBSTITUTE(SUBSTITUTE(_xlpm.raw,"，",","),"、",","),"；",","),"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494" s="19"/>
      <c r="D494" s="6"/>
      <c r="E494" s="6"/>
      <c r="F494" s="6"/>
      <c r="G494" s="6"/>
      <c r="H494" s="6"/>
    </row>
    <row r="495" spans="1:8" ht="18.75" customHeight="1">
      <c r="A495" s="10" t="s">
        <v>113</v>
      </c>
      <c r="B495" s="35" t="str">
        <f>_xlfn.LET(_xlpm.inp,$B$493,_xlpm.nStd,_xlfn.LET(_xlpm.raw,UPPER(TRIM($G$485)),_xlpm.clean,SUBSTITUTE(SUBSTITUTE(SUBSTITUTE(SUBSTITUTE(SUBSTITUTE(_xlpm.raw,"，",","),"、",","),"；",","),"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495" s="18"/>
      <c r="D495" s="6"/>
      <c r="E495" s="6"/>
      <c r="F495" s="6"/>
      <c r="G495" s="6"/>
      <c r="H495" s="6"/>
    </row>
    <row r="496" spans="1:8" ht="18.75" customHeight="1">
      <c r="A496" s="37" t="s">
        <v>114</v>
      </c>
      <c r="B496" s="52" t="str">
        <f>_xlfn.LET(_xlpm.inp,$B$493,_xlpm.p,$H$485,IF(OR(LEN(TRIM(_xlpm.inp))=0,LEN(TRIM(_xlpm.p))=0,_xlpm.p=0),"",_xlpm.p))</f>
        <v/>
      </c>
      <c r="C496" s="53"/>
      <c r="D496" s="6"/>
      <c r="E496" s="6"/>
      <c r="F496" s="6"/>
      <c r="G496" s="6"/>
      <c r="H496" s="6"/>
    </row>
    <row r="497" spans="1:8" ht="18.75" customHeight="1" thickBot="1">
      <c r="A497" s="12"/>
      <c r="B497" s="54"/>
      <c r="C497" s="55"/>
      <c r="D497" s="6"/>
      <c r="E497" s="6"/>
      <c r="F497" s="6"/>
      <c r="G497" s="6"/>
      <c r="H497" s="6"/>
    </row>
    <row r="498" spans="1:8" ht="58.5" customHeight="1" thickTop="1" thickBot="1">
      <c r="A498" s="8" t="s">
        <v>6318</v>
      </c>
      <c r="B498" s="56" t="s">
        <v>6952</v>
      </c>
      <c r="C498" s="73"/>
      <c r="D498" s="6"/>
      <c r="E498" s="6"/>
      <c r="F498" s="6">
        <v>1039</v>
      </c>
      <c r="G498" s="6" t="s">
        <v>27</v>
      </c>
      <c r="H498" s="6" t="s">
        <v>8133</v>
      </c>
    </row>
    <row r="499" spans="1:8" ht="18.75" customHeight="1">
      <c r="A499" s="9"/>
      <c r="B499" s="74"/>
      <c r="C499" s="75"/>
      <c r="D499" s="6"/>
      <c r="E499" s="6"/>
      <c r="F499" s="6"/>
      <c r="G499" s="6"/>
      <c r="H499" s="6"/>
    </row>
    <row r="500" spans="1:8" ht="18.75" customHeight="1">
      <c r="A500" s="10" t="s">
        <v>107</v>
      </c>
      <c r="B500" s="64" t="s">
        <v>6953</v>
      </c>
      <c r="C500" s="65"/>
      <c r="D500" s="6"/>
      <c r="E500" s="6"/>
      <c r="F500" s="6"/>
      <c r="G500" s="6"/>
      <c r="H500" s="6"/>
    </row>
    <row r="501" spans="1:8" ht="18.75" customHeight="1">
      <c r="A501" s="10" t="s">
        <v>108</v>
      </c>
      <c r="B501" s="64" t="s">
        <v>6954</v>
      </c>
      <c r="C501" s="65"/>
      <c r="D501" s="6"/>
      <c r="E501" s="6"/>
      <c r="F501" s="6"/>
      <c r="G501" s="6"/>
      <c r="H501" s="6"/>
    </row>
    <row r="502" spans="1:8" ht="18.75" customHeight="1">
      <c r="A502" s="10" t="s">
        <v>109</v>
      </c>
      <c r="B502" s="64" t="s">
        <v>6955</v>
      </c>
      <c r="C502" s="65"/>
      <c r="D502" s="6"/>
      <c r="E502" s="6"/>
      <c r="F502" s="6"/>
      <c r="G502" s="6"/>
      <c r="H502" s="6"/>
    </row>
    <row r="503" spans="1:8" ht="18.75" customHeight="1">
      <c r="A503" s="10" t="s">
        <v>110</v>
      </c>
      <c r="B503" s="64" t="s">
        <v>6956</v>
      </c>
      <c r="C503" s="65"/>
      <c r="D503" s="6"/>
      <c r="E503" s="6"/>
      <c r="F503" s="6"/>
      <c r="G503" s="6"/>
      <c r="H503" s="6"/>
    </row>
    <row r="504" spans="1:8" ht="18.75" customHeight="1">
      <c r="A504" s="10"/>
      <c r="B504" s="62"/>
      <c r="C504" s="63"/>
      <c r="D504" s="6"/>
      <c r="E504" s="6"/>
      <c r="F504" s="6"/>
      <c r="G504" s="6"/>
      <c r="H504" s="6"/>
    </row>
    <row r="505" spans="1:8" ht="18.75" customHeight="1" thickBot="1">
      <c r="A505" s="10"/>
      <c r="B505" s="66"/>
      <c r="C505" s="67"/>
      <c r="D505" s="6"/>
      <c r="E505" s="6"/>
      <c r="F505" s="6"/>
      <c r="G505" s="6"/>
      <c r="H505" s="6"/>
    </row>
    <row r="506" spans="1:8" ht="18.75" customHeight="1" thickBot="1">
      <c r="A506" s="11" t="s">
        <v>111</v>
      </c>
      <c r="B506" s="25"/>
      <c r="C506" s="7"/>
      <c r="D506" s="6"/>
      <c r="E506" s="6"/>
      <c r="F506" s="6"/>
      <c r="G506" s="6"/>
      <c r="H506" s="6"/>
    </row>
    <row r="507" spans="1:8" ht="18.75" customHeight="1">
      <c r="A507" s="10" t="s">
        <v>112</v>
      </c>
      <c r="B507" s="34" t="str">
        <f>_xlfn.LET(_xlpm.inp,$B$506,_xlpm.nInp,_xlfn.LET(_xlpm.raw,UPPER(TRIM($B$506)),_xlpm.clean,SUBSTITUTE(SUBSTITUTE(SUBSTITUTE(SUBSTITUTE(SUBSTITUTE(_xlpm.raw,"，",","),"、",","),"；",","),"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07" s="19"/>
      <c r="D507" s="6"/>
      <c r="E507" s="6"/>
      <c r="F507" s="6"/>
      <c r="G507" s="6"/>
      <c r="H507" s="6"/>
    </row>
    <row r="508" spans="1:8" ht="18.75" customHeight="1">
      <c r="A508" s="10" t="s">
        <v>113</v>
      </c>
      <c r="B508" s="35" t="str">
        <f>_xlfn.LET(_xlpm.inp,$B$506,_xlpm.nStd,_xlfn.LET(_xlpm.raw,UPPER(TRIM($G$498)),_xlpm.clean,SUBSTITUTE(SUBSTITUTE(SUBSTITUTE(SUBSTITUTE(SUBSTITUTE(_xlpm.raw,"，",","),"、",","),"；",","),"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08" s="18"/>
      <c r="D508" s="6"/>
      <c r="E508" s="6"/>
      <c r="F508" s="6"/>
      <c r="G508" s="6"/>
      <c r="H508" s="6"/>
    </row>
    <row r="509" spans="1:8" ht="18.75" customHeight="1">
      <c r="A509" s="37" t="s">
        <v>114</v>
      </c>
      <c r="B509" s="52" t="str">
        <f>_xlfn.LET(_xlpm.inp,$B$506,_xlpm.p,$H$498,IF(OR(LEN(TRIM(_xlpm.inp))=0,LEN(TRIM(_xlpm.p))=0,_xlpm.p=0),"",_xlpm.p))</f>
        <v/>
      </c>
      <c r="C509" s="53"/>
      <c r="D509" s="6"/>
      <c r="E509" s="6"/>
      <c r="F509" s="6"/>
      <c r="G509" s="6"/>
      <c r="H509" s="6"/>
    </row>
    <row r="510" spans="1:8" ht="18.75" customHeight="1" thickBot="1">
      <c r="A510" s="12"/>
      <c r="B510" s="54"/>
      <c r="C510" s="55"/>
      <c r="D510" s="6"/>
      <c r="E510" s="6"/>
      <c r="F510" s="6"/>
      <c r="G510" s="6"/>
      <c r="H510" s="6"/>
    </row>
    <row r="511" spans="1:8" ht="58.5" customHeight="1" thickTop="1" thickBot="1">
      <c r="A511" s="8" t="s">
        <v>6319</v>
      </c>
      <c r="B511" s="56" t="s">
        <v>6957</v>
      </c>
      <c r="C511" s="73"/>
      <c r="D511" s="6"/>
      <c r="E511" s="6"/>
      <c r="F511" s="6">
        <v>1040</v>
      </c>
      <c r="G511" s="6" t="s">
        <v>27</v>
      </c>
      <c r="H511" s="6" t="s">
        <v>8134</v>
      </c>
    </row>
    <row r="512" spans="1:8" ht="18.75" customHeight="1">
      <c r="A512" s="9"/>
      <c r="B512" s="74"/>
      <c r="C512" s="75"/>
      <c r="D512" s="6"/>
      <c r="E512" s="6"/>
      <c r="F512" s="6"/>
      <c r="G512" s="6"/>
      <c r="H512" s="6"/>
    </row>
    <row r="513" spans="1:8" ht="18.75" customHeight="1">
      <c r="A513" s="10" t="s">
        <v>107</v>
      </c>
      <c r="B513" s="64" t="s">
        <v>6958</v>
      </c>
      <c r="C513" s="65"/>
      <c r="D513" s="6"/>
      <c r="E513" s="6"/>
      <c r="F513" s="6"/>
      <c r="G513" s="6"/>
      <c r="H513" s="6"/>
    </row>
    <row r="514" spans="1:8" ht="18.75" customHeight="1">
      <c r="A514" s="10" t="s">
        <v>108</v>
      </c>
      <c r="B514" s="64" t="s">
        <v>6959</v>
      </c>
      <c r="C514" s="65"/>
      <c r="D514" s="6"/>
      <c r="E514" s="6"/>
      <c r="F514" s="6"/>
      <c r="G514" s="6"/>
      <c r="H514" s="6"/>
    </row>
    <row r="515" spans="1:8" ht="18.75" customHeight="1">
      <c r="A515" s="10" t="s">
        <v>109</v>
      </c>
      <c r="B515" s="64" t="s">
        <v>6960</v>
      </c>
      <c r="C515" s="65"/>
      <c r="D515" s="6"/>
      <c r="E515" s="6"/>
      <c r="F515" s="6"/>
      <c r="G515" s="6"/>
      <c r="H515" s="6"/>
    </row>
    <row r="516" spans="1:8" ht="18.75" customHeight="1">
      <c r="A516" s="10" t="s">
        <v>110</v>
      </c>
      <c r="B516" s="64" t="s">
        <v>6961</v>
      </c>
      <c r="C516" s="65"/>
      <c r="D516" s="6"/>
      <c r="E516" s="6"/>
      <c r="F516" s="6"/>
      <c r="G516" s="6"/>
      <c r="H516" s="6"/>
    </row>
    <row r="517" spans="1:8" ht="18.75" customHeight="1">
      <c r="A517" s="10"/>
      <c r="B517" s="62"/>
      <c r="C517" s="63"/>
      <c r="D517" s="6"/>
      <c r="E517" s="6"/>
      <c r="F517" s="6"/>
      <c r="G517" s="6"/>
      <c r="H517" s="6"/>
    </row>
    <row r="518" spans="1:8" ht="18.75" customHeight="1" thickBot="1">
      <c r="A518" s="10"/>
      <c r="B518" s="66"/>
      <c r="C518" s="67"/>
      <c r="D518" s="6"/>
      <c r="E518" s="6"/>
      <c r="F518" s="6"/>
      <c r="G518" s="6"/>
      <c r="H518" s="6"/>
    </row>
    <row r="519" spans="1:8" ht="18.75" customHeight="1" thickBot="1">
      <c r="A519" s="11" t="s">
        <v>111</v>
      </c>
      <c r="B519" s="25"/>
      <c r="C519" s="7"/>
      <c r="D519" s="6"/>
      <c r="E519" s="6"/>
      <c r="F519" s="6"/>
      <c r="G519" s="6"/>
      <c r="H519" s="6"/>
    </row>
    <row r="520" spans="1:8" ht="18.75" customHeight="1">
      <c r="A520" s="10" t="s">
        <v>112</v>
      </c>
      <c r="B520" s="34" t="str">
        <f>_xlfn.LET(_xlpm.inp,$B$519,_xlpm.nInp,_xlfn.LET(_xlpm.raw,UPPER(TRIM($B$519)),_xlpm.clean,SUBSTITUTE(SUBSTITUTE(SUBSTITUTE(SUBSTITUTE(SUBSTITUTE(_xlpm.raw,"，",","),"、",","),"；",","),"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20" s="19"/>
      <c r="D520" s="6"/>
      <c r="E520" s="6"/>
      <c r="F520" s="6"/>
      <c r="G520" s="6"/>
      <c r="H520" s="6"/>
    </row>
    <row r="521" spans="1:8" ht="18.75" customHeight="1">
      <c r="A521" s="10" t="s">
        <v>113</v>
      </c>
      <c r="B521" s="35" t="str">
        <f>_xlfn.LET(_xlpm.inp,$B$519,_xlpm.nStd,_xlfn.LET(_xlpm.raw,UPPER(TRIM($G$511)),_xlpm.clean,SUBSTITUTE(SUBSTITUTE(SUBSTITUTE(SUBSTITUTE(SUBSTITUTE(_xlpm.raw,"，",","),"、",","),"；",","),"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21" s="18"/>
      <c r="D521" s="6"/>
      <c r="E521" s="6"/>
      <c r="F521" s="6"/>
      <c r="G521" s="6"/>
      <c r="H521" s="6"/>
    </row>
    <row r="522" spans="1:8" ht="18.75" customHeight="1">
      <c r="A522" s="37" t="s">
        <v>114</v>
      </c>
      <c r="B522" s="52" t="str">
        <f>_xlfn.LET(_xlpm.inp,$B$519,_xlpm.p,$H$511,IF(OR(LEN(TRIM(_xlpm.inp))=0,LEN(TRIM(_xlpm.p))=0,_xlpm.p=0),"",_xlpm.p))</f>
        <v/>
      </c>
      <c r="C522" s="53"/>
      <c r="D522" s="6"/>
      <c r="E522" s="6"/>
      <c r="F522" s="6"/>
      <c r="G522" s="6"/>
      <c r="H522" s="6"/>
    </row>
    <row r="523" spans="1:8" ht="18.75" customHeight="1" thickBot="1">
      <c r="A523" s="12"/>
      <c r="B523" s="54"/>
      <c r="C523" s="55"/>
      <c r="D523" s="6"/>
      <c r="E523" s="6"/>
      <c r="F523" s="6"/>
      <c r="G523" s="6"/>
      <c r="H523" s="6"/>
    </row>
    <row r="524" spans="1:8" ht="58.5" customHeight="1" thickTop="1" thickBot="1">
      <c r="A524" s="8" t="s">
        <v>6320</v>
      </c>
      <c r="B524" s="56" t="s">
        <v>6962</v>
      </c>
      <c r="C524" s="73"/>
      <c r="D524" s="6"/>
      <c r="E524" s="6"/>
      <c r="F524" s="6">
        <v>1041</v>
      </c>
      <c r="G524" s="6" t="s">
        <v>27</v>
      </c>
      <c r="H524" s="6" t="s">
        <v>8135</v>
      </c>
    </row>
    <row r="525" spans="1:8" ht="18.75" customHeight="1">
      <c r="A525" s="9"/>
      <c r="B525" s="74"/>
      <c r="C525" s="75"/>
      <c r="D525" s="6"/>
      <c r="E525" s="6"/>
      <c r="F525" s="6"/>
      <c r="G525" s="6"/>
      <c r="H525" s="6"/>
    </row>
    <row r="526" spans="1:8" ht="18.75" customHeight="1">
      <c r="A526" s="10" t="s">
        <v>107</v>
      </c>
      <c r="B526" s="64" t="s">
        <v>6963</v>
      </c>
      <c r="C526" s="65"/>
      <c r="D526" s="6"/>
      <c r="E526" s="6"/>
      <c r="F526" s="6"/>
      <c r="G526" s="6"/>
      <c r="H526" s="6"/>
    </row>
    <row r="527" spans="1:8" ht="18.75" customHeight="1">
      <c r="A527" s="10" t="s">
        <v>108</v>
      </c>
      <c r="B527" s="64" t="s">
        <v>6964</v>
      </c>
      <c r="C527" s="65"/>
      <c r="D527" s="6"/>
      <c r="E527" s="6"/>
      <c r="F527" s="6"/>
      <c r="G527" s="6"/>
      <c r="H527" s="6"/>
    </row>
    <row r="528" spans="1:8" ht="18.75" customHeight="1">
      <c r="A528" s="10" t="s">
        <v>109</v>
      </c>
      <c r="B528" s="64" t="s">
        <v>6965</v>
      </c>
      <c r="C528" s="65"/>
      <c r="D528" s="6"/>
      <c r="E528" s="6"/>
      <c r="F528" s="6"/>
      <c r="G528" s="6"/>
      <c r="H528" s="6"/>
    </row>
    <row r="529" spans="1:8" ht="18.75" customHeight="1">
      <c r="A529" s="10" t="s">
        <v>110</v>
      </c>
      <c r="B529" s="64" t="s">
        <v>6966</v>
      </c>
      <c r="C529" s="65"/>
      <c r="D529" s="6"/>
      <c r="E529" s="6"/>
      <c r="F529" s="6"/>
      <c r="G529" s="6"/>
      <c r="H529" s="6"/>
    </row>
    <row r="530" spans="1:8" ht="18.75" customHeight="1">
      <c r="A530" s="10"/>
      <c r="B530" s="62"/>
      <c r="C530" s="63"/>
      <c r="D530" s="6"/>
      <c r="E530" s="6"/>
      <c r="F530" s="6"/>
      <c r="G530" s="6"/>
      <c r="H530" s="6"/>
    </row>
    <row r="531" spans="1:8" ht="18.75" customHeight="1" thickBot="1">
      <c r="A531" s="10"/>
      <c r="B531" s="66"/>
      <c r="C531" s="67"/>
      <c r="D531" s="6"/>
      <c r="E531" s="6"/>
      <c r="F531" s="6"/>
      <c r="G531" s="6"/>
      <c r="H531" s="6"/>
    </row>
    <row r="532" spans="1:8" ht="18.75" customHeight="1" thickBot="1">
      <c r="A532" s="11" t="s">
        <v>111</v>
      </c>
      <c r="B532" s="25"/>
      <c r="C532" s="7"/>
      <c r="D532" s="6"/>
      <c r="E532" s="6"/>
      <c r="F532" s="6"/>
      <c r="G532" s="6"/>
      <c r="H532" s="6"/>
    </row>
    <row r="533" spans="1:8" ht="18.75" customHeight="1">
      <c r="A533" s="10" t="s">
        <v>112</v>
      </c>
      <c r="B533" s="34" t="str">
        <f>_xlfn.LET(_xlpm.inp,$B$532,_xlpm.nInp,_xlfn.LET(_xlpm.raw,UPPER(TRIM($B$532)),_xlpm.clean,SUBSTITUTE(SUBSTITUTE(SUBSTITUTE(SUBSTITUTE(SUBSTITUTE(_xlpm.raw,"，",","),"、",","),"；",","),"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33" s="19"/>
      <c r="D533" s="6"/>
      <c r="E533" s="6"/>
      <c r="F533" s="6"/>
      <c r="G533" s="6"/>
      <c r="H533" s="6"/>
    </row>
    <row r="534" spans="1:8" ht="18.75" customHeight="1">
      <c r="A534" s="10" t="s">
        <v>113</v>
      </c>
      <c r="B534" s="35" t="str">
        <f>_xlfn.LET(_xlpm.inp,$B$532,_xlpm.nStd,_xlfn.LET(_xlpm.raw,UPPER(TRIM($G$524)),_xlpm.clean,SUBSTITUTE(SUBSTITUTE(SUBSTITUTE(SUBSTITUTE(SUBSTITUTE(_xlpm.raw,"，",","),"、",","),"；",","),"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34" s="18"/>
      <c r="D534" s="6"/>
      <c r="E534" s="6"/>
      <c r="F534" s="6"/>
      <c r="G534" s="6"/>
      <c r="H534" s="6"/>
    </row>
    <row r="535" spans="1:8" ht="18.75" customHeight="1">
      <c r="A535" s="37" t="s">
        <v>114</v>
      </c>
      <c r="B535" s="52" t="str">
        <f>_xlfn.LET(_xlpm.inp,$B$532,_xlpm.p,$H$524,IF(OR(LEN(TRIM(_xlpm.inp))=0,LEN(TRIM(_xlpm.p))=0,_xlpm.p=0),"",_xlpm.p))</f>
        <v/>
      </c>
      <c r="C535" s="53"/>
      <c r="D535" s="6"/>
      <c r="E535" s="6"/>
      <c r="F535" s="6"/>
      <c r="G535" s="6"/>
      <c r="H535" s="6"/>
    </row>
    <row r="536" spans="1:8" ht="18.75" customHeight="1" thickBot="1">
      <c r="A536" s="12"/>
      <c r="B536" s="54"/>
      <c r="C536" s="55"/>
      <c r="D536" s="6"/>
      <c r="E536" s="6"/>
      <c r="F536" s="6"/>
      <c r="G536" s="6"/>
      <c r="H536" s="6"/>
    </row>
    <row r="537" spans="1:8" ht="58.5" customHeight="1" thickTop="1" thickBot="1">
      <c r="A537" s="8" t="s">
        <v>6321</v>
      </c>
      <c r="B537" s="56" t="s">
        <v>6967</v>
      </c>
      <c r="C537" s="73"/>
      <c r="D537" s="6"/>
      <c r="E537" s="6"/>
      <c r="F537" s="6">
        <v>1042</v>
      </c>
      <c r="G537" s="6" t="s">
        <v>62</v>
      </c>
      <c r="H537" s="6" t="s">
        <v>8136</v>
      </c>
    </row>
    <row r="538" spans="1:8" ht="18.75" customHeight="1">
      <c r="A538" s="9"/>
      <c r="B538" s="74"/>
      <c r="C538" s="75"/>
      <c r="D538" s="6"/>
      <c r="E538" s="6"/>
      <c r="F538" s="6"/>
      <c r="G538" s="6"/>
      <c r="H538" s="6"/>
    </row>
    <row r="539" spans="1:8" ht="18.75" customHeight="1">
      <c r="A539" s="10" t="s">
        <v>107</v>
      </c>
      <c r="B539" s="64" t="s">
        <v>6968</v>
      </c>
      <c r="C539" s="65"/>
      <c r="D539" s="6"/>
      <c r="E539" s="6"/>
      <c r="F539" s="6"/>
      <c r="G539" s="6"/>
      <c r="H539" s="6"/>
    </row>
    <row r="540" spans="1:8" ht="18.75" customHeight="1">
      <c r="A540" s="10" t="s">
        <v>108</v>
      </c>
      <c r="B540" s="64" t="s">
        <v>6969</v>
      </c>
      <c r="C540" s="65"/>
      <c r="D540" s="6"/>
      <c r="E540" s="6"/>
      <c r="F540" s="6"/>
      <c r="G540" s="6"/>
      <c r="H540" s="6"/>
    </row>
    <row r="541" spans="1:8" ht="18.75" customHeight="1">
      <c r="A541" s="10" t="s">
        <v>109</v>
      </c>
      <c r="B541" s="64" t="s">
        <v>6970</v>
      </c>
      <c r="C541" s="65"/>
      <c r="D541" s="6"/>
      <c r="E541" s="6"/>
      <c r="F541" s="6"/>
      <c r="G541" s="6"/>
      <c r="H541" s="6"/>
    </row>
    <row r="542" spans="1:8" ht="18.75" customHeight="1">
      <c r="A542" s="10" t="s">
        <v>110</v>
      </c>
      <c r="B542" s="64" t="s">
        <v>6971</v>
      </c>
      <c r="C542" s="65"/>
      <c r="D542" s="6"/>
      <c r="E542" s="6"/>
      <c r="F542" s="6"/>
      <c r="G542" s="6"/>
      <c r="H542" s="6"/>
    </row>
    <row r="543" spans="1:8" ht="18.75" customHeight="1">
      <c r="A543" s="10" t="s">
        <v>128</v>
      </c>
      <c r="B543" s="62" t="s">
        <v>6972</v>
      </c>
      <c r="C543" s="63"/>
      <c r="D543" s="6"/>
      <c r="E543" s="6"/>
      <c r="F543" s="6"/>
      <c r="G543" s="6"/>
      <c r="H543" s="6"/>
    </row>
    <row r="544" spans="1:8" ht="18.75" customHeight="1" thickBot="1">
      <c r="A544" s="10"/>
      <c r="B544" s="66"/>
      <c r="C544" s="67"/>
      <c r="D544" s="6"/>
      <c r="E544" s="6"/>
      <c r="F544" s="6"/>
      <c r="G544" s="6"/>
      <c r="H544" s="6"/>
    </row>
    <row r="545" spans="1:8" ht="18.75" customHeight="1" thickBot="1">
      <c r="A545" s="11" t="s">
        <v>111</v>
      </c>
      <c r="B545" s="25"/>
      <c r="C545" s="7"/>
      <c r="D545" s="6"/>
      <c r="E545" s="6"/>
      <c r="F545" s="6"/>
      <c r="G545" s="6"/>
      <c r="H545" s="6"/>
    </row>
    <row r="546" spans="1:8" ht="18.75" customHeight="1">
      <c r="A546" s="10" t="s">
        <v>112</v>
      </c>
      <c r="B546" s="34" t="str">
        <f>_xlfn.LET(_xlpm.inp,$B$545,_xlpm.nInp,_xlfn.LET(_xlpm.raw,UPPER(TRIM($B$545)),_xlpm.clean,SUBSTITUTE(SUBSTITUTE(SUBSTITUTE(SUBSTITUTE(SUBSTITUTE(_xlpm.raw,"，",","),"、",","),"；",","),"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46" s="19"/>
      <c r="D546" s="6"/>
      <c r="E546" s="6"/>
      <c r="F546" s="6"/>
      <c r="G546" s="6"/>
      <c r="H546" s="6"/>
    </row>
    <row r="547" spans="1:8" ht="18.75" customHeight="1">
      <c r="A547" s="10" t="s">
        <v>113</v>
      </c>
      <c r="B547" s="35" t="str">
        <f>_xlfn.LET(_xlpm.inp,$B$545,_xlpm.nStd,_xlfn.LET(_xlpm.raw,UPPER(TRIM($G$537)),_xlpm.clean,SUBSTITUTE(SUBSTITUTE(SUBSTITUTE(SUBSTITUTE(SUBSTITUTE(_xlpm.raw,"，",","),"、",","),"；",","),"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47" s="18"/>
      <c r="D547" s="6"/>
      <c r="E547" s="6"/>
      <c r="F547" s="6"/>
      <c r="G547" s="6"/>
      <c r="H547" s="6"/>
    </row>
    <row r="548" spans="1:8" ht="18.75" customHeight="1">
      <c r="A548" s="37" t="s">
        <v>114</v>
      </c>
      <c r="B548" s="52" t="str">
        <f>_xlfn.LET(_xlpm.inp,$B$545,_xlpm.p,$H$537,IF(OR(LEN(TRIM(_xlpm.inp))=0,LEN(TRIM(_xlpm.p))=0,_xlpm.p=0),"",_xlpm.p))</f>
        <v/>
      </c>
      <c r="C548" s="53"/>
      <c r="D548" s="6"/>
      <c r="E548" s="6"/>
      <c r="F548" s="6"/>
      <c r="G548" s="6"/>
      <c r="H548" s="6"/>
    </row>
    <row r="549" spans="1:8" ht="18.75" customHeight="1" thickBot="1">
      <c r="A549" s="12"/>
      <c r="B549" s="54"/>
      <c r="C549" s="55"/>
      <c r="D549" s="6"/>
      <c r="E549" s="6"/>
      <c r="F549" s="6"/>
      <c r="G549" s="6"/>
      <c r="H549" s="6"/>
    </row>
    <row r="550" spans="1:8" ht="58.5" customHeight="1" thickTop="1" thickBot="1">
      <c r="A550" s="8" t="s">
        <v>6322</v>
      </c>
      <c r="B550" s="56" t="s">
        <v>6973</v>
      </c>
      <c r="C550" s="73"/>
      <c r="D550" s="6"/>
      <c r="E550" s="6"/>
      <c r="F550" s="6">
        <v>1043</v>
      </c>
      <c r="G550" s="6" t="s">
        <v>18</v>
      </c>
      <c r="H550" s="6" t="s">
        <v>8137</v>
      </c>
    </row>
    <row r="551" spans="1:8" ht="18.75" customHeight="1">
      <c r="A551" s="9"/>
      <c r="B551" s="74"/>
      <c r="C551" s="75"/>
      <c r="D551" s="6"/>
      <c r="E551" s="6"/>
      <c r="F551" s="6"/>
      <c r="G551" s="6"/>
      <c r="H551" s="6"/>
    </row>
    <row r="552" spans="1:8" ht="18.75" customHeight="1">
      <c r="A552" s="10" t="s">
        <v>107</v>
      </c>
      <c r="B552" s="64" t="s">
        <v>6974</v>
      </c>
      <c r="C552" s="65"/>
      <c r="D552" s="6"/>
      <c r="E552" s="6"/>
      <c r="F552" s="6"/>
      <c r="G552" s="6"/>
      <c r="H552" s="6"/>
    </row>
    <row r="553" spans="1:8" ht="18.75" customHeight="1">
      <c r="A553" s="10" t="s">
        <v>108</v>
      </c>
      <c r="B553" s="64" t="s">
        <v>6975</v>
      </c>
      <c r="C553" s="65"/>
      <c r="D553" s="6"/>
      <c r="E553" s="6"/>
      <c r="F553" s="6"/>
      <c r="G553" s="6"/>
      <c r="H553" s="6"/>
    </row>
    <row r="554" spans="1:8" ht="18.75" customHeight="1">
      <c r="A554" s="10" t="s">
        <v>109</v>
      </c>
      <c r="B554" s="64" t="s">
        <v>6976</v>
      </c>
      <c r="C554" s="65"/>
      <c r="D554" s="6"/>
      <c r="E554" s="6"/>
      <c r="F554" s="6"/>
      <c r="G554" s="6"/>
      <c r="H554" s="6"/>
    </row>
    <row r="555" spans="1:8" ht="18.75" customHeight="1">
      <c r="A555" s="10" t="s">
        <v>110</v>
      </c>
      <c r="B555" s="64" t="s">
        <v>6977</v>
      </c>
      <c r="C555" s="65"/>
      <c r="D555" s="6"/>
      <c r="E555" s="6"/>
      <c r="F555" s="6"/>
      <c r="G555" s="6"/>
      <c r="H555" s="6"/>
    </row>
    <row r="556" spans="1:8" ht="18.75" customHeight="1">
      <c r="A556" s="10"/>
      <c r="B556" s="62"/>
      <c r="C556" s="63"/>
      <c r="D556" s="6"/>
      <c r="E556" s="6"/>
      <c r="F556" s="6"/>
      <c r="G556" s="6"/>
      <c r="H556" s="6"/>
    </row>
    <row r="557" spans="1:8" ht="18.75" customHeight="1" thickBot="1">
      <c r="A557" s="10"/>
      <c r="B557" s="66"/>
      <c r="C557" s="67"/>
      <c r="D557" s="6"/>
      <c r="E557" s="6"/>
      <c r="F557" s="6"/>
      <c r="G557" s="6"/>
      <c r="H557" s="6"/>
    </row>
    <row r="558" spans="1:8" ht="18.75" customHeight="1" thickBot="1">
      <c r="A558" s="11" t="s">
        <v>111</v>
      </c>
      <c r="B558" s="25"/>
      <c r="C558" s="7"/>
      <c r="D558" s="6"/>
      <c r="E558" s="6"/>
      <c r="F558" s="6"/>
      <c r="G558" s="6"/>
      <c r="H558" s="6"/>
    </row>
    <row r="559" spans="1:8" ht="18.75" customHeight="1">
      <c r="A559" s="10" t="s">
        <v>112</v>
      </c>
      <c r="B559" s="34" t="str">
        <f>_xlfn.LET(_xlpm.inp,$B$558,_xlpm.nInp,_xlfn.LET(_xlpm.raw,UPPER(TRIM($B$558)),_xlpm.clean,SUBSTITUTE(SUBSTITUTE(SUBSTITUTE(SUBSTITUTE(SUBSTITUTE(_xlpm.raw,"，",","),"、",","),"；",","),"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59" s="19"/>
      <c r="D559" s="6"/>
      <c r="E559" s="6"/>
      <c r="F559" s="6"/>
      <c r="G559" s="6"/>
      <c r="H559" s="6"/>
    </row>
    <row r="560" spans="1:8" ht="18.75" customHeight="1">
      <c r="A560" s="10" t="s">
        <v>113</v>
      </c>
      <c r="B560" s="35" t="str">
        <f>_xlfn.LET(_xlpm.inp,$B$558,_xlpm.nStd,_xlfn.LET(_xlpm.raw,UPPER(TRIM($G$550)),_xlpm.clean,SUBSTITUTE(SUBSTITUTE(SUBSTITUTE(SUBSTITUTE(SUBSTITUTE(_xlpm.raw,"，",","),"、",","),"；",","),"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60" s="18"/>
      <c r="D560" s="6"/>
      <c r="E560" s="6"/>
      <c r="F560" s="6"/>
      <c r="G560" s="6"/>
      <c r="H560" s="6"/>
    </row>
    <row r="561" spans="1:8" ht="18.75" customHeight="1">
      <c r="A561" s="37" t="s">
        <v>114</v>
      </c>
      <c r="B561" s="52" t="str">
        <f>_xlfn.LET(_xlpm.inp,$B$558,_xlpm.p,$H$550,IF(OR(LEN(TRIM(_xlpm.inp))=0,LEN(TRIM(_xlpm.p))=0,_xlpm.p=0),"",_xlpm.p))</f>
        <v/>
      </c>
      <c r="C561" s="53"/>
      <c r="D561" s="6"/>
      <c r="E561" s="6"/>
      <c r="F561" s="6"/>
      <c r="G561" s="6"/>
      <c r="H561" s="6"/>
    </row>
    <row r="562" spans="1:8" ht="18.75" customHeight="1" thickBot="1">
      <c r="A562" s="12"/>
      <c r="B562" s="54"/>
      <c r="C562" s="55"/>
      <c r="D562" s="6"/>
      <c r="E562" s="6"/>
      <c r="F562" s="6"/>
      <c r="G562" s="6"/>
      <c r="H562" s="6"/>
    </row>
    <row r="563" spans="1:8" ht="58.5" customHeight="1" thickTop="1" thickBot="1">
      <c r="A563" s="8" t="s">
        <v>6323</v>
      </c>
      <c r="B563" s="56" t="s">
        <v>6978</v>
      </c>
      <c r="C563" s="73"/>
      <c r="D563" s="6"/>
      <c r="E563" s="6"/>
      <c r="F563" s="6">
        <v>1044</v>
      </c>
      <c r="G563" s="6" t="s">
        <v>18</v>
      </c>
      <c r="H563" s="6" t="s">
        <v>8138</v>
      </c>
    </row>
    <row r="564" spans="1:8" ht="18.75" customHeight="1">
      <c r="A564" s="9"/>
      <c r="B564" s="74"/>
      <c r="C564" s="75"/>
      <c r="D564" s="6"/>
      <c r="E564" s="6"/>
      <c r="F564" s="6"/>
      <c r="G564" s="6"/>
      <c r="H564" s="6"/>
    </row>
    <row r="565" spans="1:8" ht="18.75" customHeight="1">
      <c r="A565" s="10" t="s">
        <v>107</v>
      </c>
      <c r="B565" s="64" t="s">
        <v>6979</v>
      </c>
      <c r="C565" s="65"/>
      <c r="D565" s="6"/>
      <c r="E565" s="6"/>
      <c r="F565" s="6"/>
      <c r="G565" s="6"/>
      <c r="H565" s="6"/>
    </row>
    <row r="566" spans="1:8" ht="18.75" customHeight="1">
      <c r="A566" s="10" t="s">
        <v>108</v>
      </c>
      <c r="B566" s="64" t="s">
        <v>6980</v>
      </c>
      <c r="C566" s="65"/>
      <c r="D566" s="6"/>
      <c r="E566" s="6"/>
      <c r="F566" s="6"/>
      <c r="G566" s="6"/>
      <c r="H566" s="6"/>
    </row>
    <row r="567" spans="1:8" ht="18.75" customHeight="1">
      <c r="A567" s="10" t="s">
        <v>109</v>
      </c>
      <c r="B567" s="64" t="s">
        <v>6981</v>
      </c>
      <c r="C567" s="65"/>
      <c r="D567" s="6"/>
      <c r="E567" s="6"/>
      <c r="F567" s="6"/>
      <c r="G567" s="6"/>
      <c r="H567" s="6"/>
    </row>
    <row r="568" spans="1:8" ht="18.75" customHeight="1">
      <c r="A568" s="10" t="s">
        <v>110</v>
      </c>
      <c r="B568" s="64" t="s">
        <v>6982</v>
      </c>
      <c r="C568" s="65"/>
      <c r="D568" s="6"/>
      <c r="E568" s="6"/>
      <c r="F568" s="6"/>
      <c r="G568" s="6"/>
      <c r="H568" s="6"/>
    </row>
    <row r="569" spans="1:8" ht="18.75" customHeight="1">
      <c r="A569" s="10"/>
      <c r="B569" s="62"/>
      <c r="C569" s="63"/>
      <c r="D569" s="6"/>
      <c r="E569" s="6"/>
      <c r="F569" s="6"/>
      <c r="G569" s="6"/>
      <c r="H569" s="6"/>
    </row>
    <row r="570" spans="1:8" ht="18.75" customHeight="1" thickBot="1">
      <c r="A570" s="10"/>
      <c r="B570" s="66"/>
      <c r="C570" s="67"/>
      <c r="D570" s="6"/>
      <c r="E570" s="6"/>
      <c r="F570" s="6"/>
      <c r="G570" s="6"/>
      <c r="H570" s="6"/>
    </row>
    <row r="571" spans="1:8" ht="18.75" customHeight="1" thickBot="1">
      <c r="A571" s="11" t="s">
        <v>111</v>
      </c>
      <c r="B571" s="25"/>
      <c r="C571" s="7"/>
      <c r="D571" s="6"/>
      <c r="E571" s="6"/>
      <c r="F571" s="6"/>
      <c r="G571" s="6"/>
      <c r="H571" s="6"/>
    </row>
    <row r="572" spans="1:8" ht="18.75" customHeight="1">
      <c r="A572" s="10" t="s">
        <v>112</v>
      </c>
      <c r="B572" s="34" t="str">
        <f>_xlfn.LET(_xlpm.inp,$B$571,_xlpm.nInp,_xlfn.LET(_xlpm.raw,UPPER(TRIM($B$571)),_xlpm.clean,SUBSTITUTE(SUBSTITUTE(SUBSTITUTE(SUBSTITUTE(SUBSTITUTE(_xlpm.raw,"，",","),"、",","),"；",","),"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72" s="19"/>
      <c r="D572" s="6"/>
      <c r="E572" s="6"/>
      <c r="F572" s="6"/>
      <c r="G572" s="6"/>
      <c r="H572" s="6"/>
    </row>
    <row r="573" spans="1:8" ht="18.75" customHeight="1">
      <c r="A573" s="10" t="s">
        <v>113</v>
      </c>
      <c r="B573" s="35" t="str">
        <f>_xlfn.LET(_xlpm.inp,$B$571,_xlpm.nStd,_xlfn.LET(_xlpm.raw,UPPER(TRIM($G$563)),_xlpm.clean,SUBSTITUTE(SUBSTITUTE(SUBSTITUTE(SUBSTITUTE(SUBSTITUTE(_xlpm.raw,"，",","),"、",","),"；",","),"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73" s="18"/>
      <c r="D573" s="6"/>
      <c r="E573" s="6"/>
      <c r="F573" s="6"/>
      <c r="G573" s="6"/>
      <c r="H573" s="6"/>
    </row>
    <row r="574" spans="1:8" ht="18.75" customHeight="1">
      <c r="A574" s="37" t="s">
        <v>114</v>
      </c>
      <c r="B574" s="52" t="str">
        <f>_xlfn.LET(_xlpm.inp,$B$571,_xlpm.p,$H$563,IF(OR(LEN(TRIM(_xlpm.inp))=0,LEN(TRIM(_xlpm.p))=0,_xlpm.p=0),"",_xlpm.p))</f>
        <v/>
      </c>
      <c r="C574" s="53"/>
      <c r="D574" s="6"/>
      <c r="E574" s="6"/>
      <c r="F574" s="6"/>
      <c r="G574" s="6"/>
      <c r="H574" s="6"/>
    </row>
    <row r="575" spans="1:8" ht="18.75" customHeight="1" thickBot="1">
      <c r="A575" s="12"/>
      <c r="B575" s="54"/>
      <c r="C575" s="55"/>
      <c r="D575" s="6"/>
      <c r="E575" s="6"/>
      <c r="F575" s="6"/>
      <c r="G575" s="6"/>
      <c r="H575" s="6"/>
    </row>
    <row r="576" spans="1:8" ht="58.5" customHeight="1" thickTop="1" thickBot="1">
      <c r="A576" s="8" t="s">
        <v>6194</v>
      </c>
      <c r="B576" s="56" t="s">
        <v>6983</v>
      </c>
      <c r="C576" s="73"/>
      <c r="D576" s="6"/>
      <c r="E576" s="6"/>
      <c r="F576" s="6">
        <v>1045</v>
      </c>
      <c r="G576" s="6" t="s">
        <v>27</v>
      </c>
      <c r="H576" s="6" t="s">
        <v>8139</v>
      </c>
    </row>
    <row r="577" spans="1:8" ht="18.75" customHeight="1">
      <c r="A577" s="9"/>
      <c r="B577" s="74"/>
      <c r="C577" s="75"/>
      <c r="D577" s="6"/>
      <c r="E577" s="6"/>
      <c r="F577" s="6"/>
      <c r="G577" s="6"/>
      <c r="H577" s="6"/>
    </row>
    <row r="578" spans="1:8" ht="18.75" customHeight="1">
      <c r="A578" s="10" t="s">
        <v>107</v>
      </c>
      <c r="B578" s="64" t="s">
        <v>6984</v>
      </c>
      <c r="C578" s="65"/>
      <c r="D578" s="6"/>
      <c r="E578" s="6"/>
      <c r="F578" s="6"/>
      <c r="G578" s="6"/>
      <c r="H578" s="6"/>
    </row>
    <row r="579" spans="1:8" ht="18.75" customHeight="1">
      <c r="A579" s="10" t="s">
        <v>108</v>
      </c>
      <c r="B579" s="64" t="s">
        <v>6985</v>
      </c>
      <c r="C579" s="65"/>
      <c r="D579" s="6"/>
      <c r="E579" s="6"/>
      <c r="F579" s="6"/>
      <c r="G579" s="6"/>
      <c r="H579" s="6"/>
    </row>
    <row r="580" spans="1:8" ht="18.75" customHeight="1">
      <c r="A580" s="10" t="s">
        <v>109</v>
      </c>
      <c r="B580" s="64" t="s">
        <v>6986</v>
      </c>
      <c r="C580" s="65"/>
      <c r="D580" s="6"/>
      <c r="E580" s="6"/>
      <c r="F580" s="6"/>
      <c r="G580" s="6"/>
      <c r="H580" s="6"/>
    </row>
    <row r="581" spans="1:8" ht="18.75" customHeight="1">
      <c r="A581" s="10" t="s">
        <v>110</v>
      </c>
      <c r="B581" s="64" t="s">
        <v>6987</v>
      </c>
      <c r="C581" s="65"/>
      <c r="D581" s="6"/>
      <c r="E581" s="6"/>
      <c r="F581" s="6"/>
      <c r="G581" s="6"/>
      <c r="H581" s="6"/>
    </row>
    <row r="582" spans="1:8" ht="18.75" customHeight="1">
      <c r="A582" s="10"/>
      <c r="B582" s="62"/>
      <c r="C582" s="63"/>
      <c r="D582" s="6"/>
      <c r="E582" s="6"/>
      <c r="F582" s="6"/>
      <c r="G582" s="6"/>
      <c r="H582" s="6"/>
    </row>
    <row r="583" spans="1:8" ht="18.75" customHeight="1" thickBot="1">
      <c r="A583" s="10"/>
      <c r="B583" s="66"/>
      <c r="C583" s="67"/>
      <c r="D583" s="6"/>
      <c r="E583" s="6"/>
      <c r="F583" s="6"/>
      <c r="G583" s="6"/>
      <c r="H583" s="6"/>
    </row>
    <row r="584" spans="1:8" ht="18.75" customHeight="1" thickBot="1">
      <c r="A584" s="11" t="s">
        <v>111</v>
      </c>
      <c r="B584" s="25"/>
      <c r="C584" s="7"/>
      <c r="D584" s="6"/>
      <c r="E584" s="6"/>
      <c r="F584" s="6"/>
      <c r="G584" s="6"/>
      <c r="H584" s="6"/>
    </row>
    <row r="585" spans="1:8" ht="18.75" customHeight="1">
      <c r="A585" s="10" t="s">
        <v>112</v>
      </c>
      <c r="B585" s="34" t="str">
        <f>_xlfn.LET(_xlpm.inp,$B$584,_xlpm.nInp,_xlfn.LET(_xlpm.raw,UPPER(TRIM($B$584)),_xlpm.clean,SUBSTITUTE(SUBSTITUTE(SUBSTITUTE(SUBSTITUTE(SUBSTITUTE(_xlpm.raw,"，",","),"、",","),"；",","),"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85" s="19"/>
      <c r="D585" s="6"/>
      <c r="E585" s="6"/>
      <c r="F585" s="6"/>
      <c r="G585" s="6"/>
      <c r="H585" s="6"/>
    </row>
    <row r="586" spans="1:8" ht="18.75" customHeight="1">
      <c r="A586" s="10" t="s">
        <v>113</v>
      </c>
      <c r="B586" s="35" t="str">
        <f>_xlfn.LET(_xlpm.inp,$B$584,_xlpm.nStd,_xlfn.LET(_xlpm.raw,UPPER(TRIM($G$576)),_xlpm.clean,SUBSTITUTE(SUBSTITUTE(SUBSTITUTE(SUBSTITUTE(SUBSTITUTE(_xlpm.raw,"，",","),"、",","),"；",","),"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86" s="18"/>
      <c r="D586" s="6"/>
      <c r="E586" s="6"/>
      <c r="F586" s="6"/>
      <c r="G586" s="6"/>
      <c r="H586" s="6"/>
    </row>
    <row r="587" spans="1:8" ht="18.75" customHeight="1">
      <c r="A587" s="37" t="s">
        <v>114</v>
      </c>
      <c r="B587" s="52" t="str">
        <f>_xlfn.LET(_xlpm.inp,$B$584,_xlpm.p,$H$576,IF(OR(LEN(TRIM(_xlpm.inp))=0,LEN(TRIM(_xlpm.p))=0,_xlpm.p=0),"",_xlpm.p))</f>
        <v/>
      </c>
      <c r="C587" s="53"/>
      <c r="D587" s="6"/>
      <c r="E587" s="6"/>
      <c r="F587" s="6"/>
      <c r="G587" s="6"/>
      <c r="H587" s="6"/>
    </row>
    <row r="588" spans="1:8" ht="18.75" customHeight="1" thickBot="1">
      <c r="A588" s="12"/>
      <c r="B588" s="54"/>
      <c r="C588" s="55"/>
      <c r="D588" s="6"/>
      <c r="E588" s="6"/>
      <c r="F588" s="6"/>
      <c r="G588" s="6"/>
      <c r="H588" s="6"/>
    </row>
    <row r="589" spans="1:8" ht="58.5" customHeight="1" thickTop="1" thickBot="1">
      <c r="A589" s="8" t="s">
        <v>6195</v>
      </c>
      <c r="B589" s="56" t="s">
        <v>6988</v>
      </c>
      <c r="C589" s="73"/>
      <c r="D589" s="6"/>
      <c r="E589" s="6"/>
      <c r="F589" s="6">
        <v>1046</v>
      </c>
      <c r="G589" s="6" t="s">
        <v>26</v>
      </c>
      <c r="H589" s="6" t="s">
        <v>8140</v>
      </c>
    </row>
    <row r="590" spans="1:8" ht="18.75" customHeight="1">
      <c r="A590" s="9"/>
      <c r="B590" s="74"/>
      <c r="C590" s="75"/>
      <c r="D590" s="6"/>
      <c r="E590" s="6"/>
      <c r="F590" s="6"/>
      <c r="G590" s="6"/>
      <c r="H590" s="6"/>
    </row>
    <row r="591" spans="1:8" ht="18.75" customHeight="1">
      <c r="A591" s="10" t="s">
        <v>107</v>
      </c>
      <c r="B591" s="64" t="s">
        <v>6989</v>
      </c>
      <c r="C591" s="65"/>
      <c r="D591" s="6"/>
      <c r="E591" s="6"/>
      <c r="F591" s="6"/>
      <c r="G591" s="6"/>
      <c r="H591" s="6"/>
    </row>
    <row r="592" spans="1:8" ht="18.75" customHeight="1">
      <c r="A592" s="10" t="s">
        <v>108</v>
      </c>
      <c r="B592" s="64" t="s">
        <v>6990</v>
      </c>
      <c r="C592" s="65"/>
      <c r="D592" s="6"/>
      <c r="E592" s="6"/>
      <c r="F592" s="6"/>
      <c r="G592" s="6"/>
      <c r="H592" s="6"/>
    </row>
    <row r="593" spans="1:8" ht="18.75" customHeight="1">
      <c r="A593" s="10" t="s">
        <v>109</v>
      </c>
      <c r="B593" s="64" t="s">
        <v>6991</v>
      </c>
      <c r="C593" s="65"/>
      <c r="D593" s="6"/>
      <c r="E593" s="6"/>
      <c r="F593" s="6"/>
      <c r="G593" s="6"/>
      <c r="H593" s="6"/>
    </row>
    <row r="594" spans="1:8" ht="18.75" customHeight="1">
      <c r="A594" s="10" t="s">
        <v>110</v>
      </c>
      <c r="B594" s="64" t="s">
        <v>6992</v>
      </c>
      <c r="C594" s="65"/>
      <c r="D594" s="6"/>
      <c r="E594" s="6"/>
      <c r="F594" s="6"/>
      <c r="G594" s="6"/>
      <c r="H594" s="6"/>
    </row>
    <row r="595" spans="1:8" ht="18.75" customHeight="1">
      <c r="A595" s="10"/>
      <c r="B595" s="62"/>
      <c r="C595" s="63"/>
      <c r="D595" s="6"/>
      <c r="E595" s="6"/>
      <c r="F595" s="6"/>
      <c r="G595" s="6"/>
      <c r="H595" s="6"/>
    </row>
    <row r="596" spans="1:8" ht="18.75" customHeight="1" thickBot="1">
      <c r="A596" s="10"/>
      <c r="B596" s="66"/>
      <c r="C596" s="67"/>
      <c r="D596" s="6"/>
      <c r="E596" s="6"/>
      <c r="F596" s="6"/>
      <c r="G596" s="6"/>
      <c r="H596" s="6"/>
    </row>
    <row r="597" spans="1:8" ht="18.75" customHeight="1" thickBot="1">
      <c r="A597" s="11" t="s">
        <v>111</v>
      </c>
      <c r="B597" s="25"/>
      <c r="C597" s="7"/>
      <c r="D597" s="6"/>
      <c r="E597" s="6"/>
      <c r="F597" s="6"/>
      <c r="G597" s="6"/>
      <c r="H597" s="6"/>
    </row>
    <row r="598" spans="1:8" ht="18.75" customHeight="1">
      <c r="A598" s="10" t="s">
        <v>112</v>
      </c>
      <c r="B598" s="34" t="str">
        <f>_xlfn.LET(_xlpm.inp,$B$597,_xlpm.nInp,_xlfn.LET(_xlpm.raw,UPPER(TRIM($B$597)),_xlpm.clean,SUBSTITUTE(SUBSTITUTE(SUBSTITUTE(SUBSTITUTE(SUBSTITUTE(_xlpm.raw,"，",","),"、",","),"；",","),"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598" s="19"/>
      <c r="D598" s="6"/>
      <c r="E598" s="6"/>
      <c r="F598" s="6"/>
      <c r="G598" s="6"/>
      <c r="H598" s="6"/>
    </row>
    <row r="599" spans="1:8" ht="18.75" customHeight="1">
      <c r="A599" s="10" t="s">
        <v>113</v>
      </c>
      <c r="B599" s="35" t="str">
        <f>_xlfn.LET(_xlpm.inp,$B$597,_xlpm.nStd,_xlfn.LET(_xlpm.raw,UPPER(TRIM($G$589)),_xlpm.clean,SUBSTITUTE(SUBSTITUTE(SUBSTITUTE(SUBSTITUTE(SUBSTITUTE(_xlpm.raw,"，",","),"、",","),"；",","),"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599" s="18"/>
      <c r="D599" s="6"/>
      <c r="E599" s="6"/>
      <c r="F599" s="6"/>
      <c r="G599" s="6"/>
      <c r="H599" s="6"/>
    </row>
    <row r="600" spans="1:8" ht="18.75" customHeight="1">
      <c r="A600" s="37" t="s">
        <v>114</v>
      </c>
      <c r="B600" s="52" t="str">
        <f>_xlfn.LET(_xlpm.inp,$B$597,_xlpm.p,$H$589,IF(OR(LEN(TRIM(_xlpm.inp))=0,LEN(TRIM(_xlpm.p))=0,_xlpm.p=0),"",_xlpm.p))</f>
        <v/>
      </c>
      <c r="C600" s="53"/>
      <c r="D600" s="6"/>
      <c r="E600" s="6"/>
      <c r="F600" s="6"/>
      <c r="G600" s="6"/>
      <c r="H600" s="6"/>
    </row>
    <row r="601" spans="1:8" ht="18.75" customHeight="1" thickBot="1">
      <c r="A601" s="12"/>
      <c r="B601" s="54"/>
      <c r="C601" s="55"/>
      <c r="D601" s="6"/>
      <c r="E601" s="6"/>
      <c r="F601" s="6"/>
      <c r="G601" s="6"/>
      <c r="H601" s="6"/>
    </row>
    <row r="602" spans="1:8" ht="58.5" customHeight="1" thickTop="1" thickBot="1">
      <c r="A602" s="8" t="s">
        <v>6196</v>
      </c>
      <c r="B602" s="56" t="s">
        <v>6993</v>
      </c>
      <c r="C602" s="73"/>
      <c r="D602" s="6"/>
      <c r="E602" s="6"/>
      <c r="F602" s="6">
        <v>1047</v>
      </c>
      <c r="G602" s="6" t="s">
        <v>28</v>
      </c>
      <c r="H602" s="6" t="s">
        <v>8141</v>
      </c>
    </row>
    <row r="603" spans="1:8" ht="18.75" customHeight="1">
      <c r="A603" s="9"/>
      <c r="B603" s="74"/>
      <c r="C603" s="75"/>
      <c r="D603" s="6"/>
      <c r="E603" s="6"/>
      <c r="F603" s="6"/>
      <c r="G603" s="6"/>
      <c r="H603" s="6"/>
    </row>
    <row r="604" spans="1:8" ht="18.75" customHeight="1">
      <c r="A604" s="10" t="s">
        <v>107</v>
      </c>
      <c r="B604" s="64" t="s">
        <v>6994</v>
      </c>
      <c r="C604" s="65"/>
      <c r="D604" s="6"/>
      <c r="E604" s="6"/>
      <c r="F604" s="6"/>
      <c r="G604" s="6"/>
      <c r="H604" s="6"/>
    </row>
    <row r="605" spans="1:8" ht="18.75" customHeight="1">
      <c r="A605" s="10" t="s">
        <v>108</v>
      </c>
      <c r="B605" s="64" t="s">
        <v>6995</v>
      </c>
      <c r="C605" s="65"/>
      <c r="D605" s="6"/>
      <c r="E605" s="6"/>
      <c r="F605" s="6"/>
      <c r="G605" s="6"/>
      <c r="H605" s="6"/>
    </row>
    <row r="606" spans="1:8" ht="18.75" customHeight="1">
      <c r="A606" s="10" t="s">
        <v>109</v>
      </c>
      <c r="B606" s="64" t="s">
        <v>6996</v>
      </c>
      <c r="C606" s="65"/>
      <c r="D606" s="6"/>
      <c r="E606" s="6"/>
      <c r="F606" s="6"/>
      <c r="G606" s="6"/>
      <c r="H606" s="6"/>
    </row>
    <row r="607" spans="1:8" ht="18.75" customHeight="1">
      <c r="A607" s="10" t="s">
        <v>110</v>
      </c>
      <c r="B607" s="64" t="s">
        <v>6997</v>
      </c>
      <c r="C607" s="65"/>
      <c r="D607" s="6"/>
      <c r="E607" s="6"/>
      <c r="F607" s="6"/>
      <c r="G607" s="6"/>
      <c r="H607" s="6"/>
    </row>
    <row r="608" spans="1:8" ht="18.75" customHeight="1">
      <c r="A608" s="10"/>
      <c r="B608" s="62"/>
      <c r="C608" s="63"/>
      <c r="D608" s="6"/>
      <c r="E608" s="6"/>
      <c r="F608" s="6"/>
      <c r="G608" s="6"/>
      <c r="H608" s="6"/>
    </row>
    <row r="609" spans="1:8" ht="18.75" customHeight="1" thickBot="1">
      <c r="A609" s="10"/>
      <c r="B609" s="66"/>
      <c r="C609" s="67"/>
      <c r="D609" s="6"/>
      <c r="E609" s="6"/>
      <c r="F609" s="6"/>
      <c r="G609" s="6"/>
      <c r="H609" s="6"/>
    </row>
    <row r="610" spans="1:8" ht="18.75" customHeight="1" thickBot="1">
      <c r="A610" s="11" t="s">
        <v>111</v>
      </c>
      <c r="B610" s="25"/>
      <c r="C610" s="7"/>
      <c r="D610" s="6"/>
      <c r="E610" s="6"/>
      <c r="F610" s="6"/>
      <c r="G610" s="6"/>
      <c r="H610" s="6"/>
    </row>
    <row r="611" spans="1:8" ht="18.75" customHeight="1">
      <c r="A611" s="10" t="s">
        <v>112</v>
      </c>
      <c r="B611" s="34" t="str">
        <f>_xlfn.LET(_xlpm.inp,$B$610,_xlpm.nInp,_xlfn.LET(_xlpm.raw,UPPER(TRIM($B$610)),_xlpm.clean,SUBSTITUTE(SUBSTITUTE(SUBSTITUTE(SUBSTITUTE(SUBSTITUTE(_xlpm.raw,"，",","),"、",","),"；",","),"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11" s="19"/>
      <c r="D611" s="6"/>
      <c r="E611" s="6"/>
      <c r="F611" s="6"/>
      <c r="G611" s="6"/>
      <c r="H611" s="6"/>
    </row>
    <row r="612" spans="1:8" ht="18.75" customHeight="1">
      <c r="A612" s="10" t="s">
        <v>113</v>
      </c>
      <c r="B612" s="35" t="str">
        <f>_xlfn.LET(_xlpm.inp,$B$610,_xlpm.nStd,_xlfn.LET(_xlpm.raw,UPPER(TRIM($G$602)),_xlpm.clean,SUBSTITUTE(SUBSTITUTE(SUBSTITUTE(SUBSTITUTE(SUBSTITUTE(_xlpm.raw,"，",","),"、",","),"；",","),"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12" s="18"/>
      <c r="D612" s="6"/>
      <c r="E612" s="6"/>
      <c r="F612" s="6"/>
      <c r="G612" s="6"/>
      <c r="H612" s="6"/>
    </row>
    <row r="613" spans="1:8" ht="18.75" customHeight="1">
      <c r="A613" s="37" t="s">
        <v>114</v>
      </c>
      <c r="B613" s="52" t="str">
        <f>_xlfn.LET(_xlpm.inp,$B$610,_xlpm.p,$H$602,IF(OR(LEN(TRIM(_xlpm.inp))=0,LEN(TRIM(_xlpm.p))=0,_xlpm.p=0),"",_xlpm.p))</f>
        <v/>
      </c>
      <c r="C613" s="53"/>
      <c r="D613" s="6"/>
      <c r="E613" s="6"/>
      <c r="F613" s="6"/>
      <c r="G613" s="6"/>
      <c r="H613" s="6"/>
    </row>
    <row r="614" spans="1:8" ht="18.75" customHeight="1" thickBot="1">
      <c r="A614" s="12"/>
      <c r="B614" s="54"/>
      <c r="C614" s="55"/>
      <c r="D614" s="6"/>
      <c r="E614" s="6"/>
      <c r="F614" s="6"/>
      <c r="G614" s="6"/>
      <c r="H614" s="6"/>
    </row>
    <row r="615" spans="1:8" ht="58.5" customHeight="1" thickTop="1" thickBot="1">
      <c r="A615" s="8" t="s">
        <v>6197</v>
      </c>
      <c r="B615" s="56" t="s">
        <v>6998</v>
      </c>
      <c r="C615" s="73"/>
      <c r="D615" s="6"/>
      <c r="E615" s="6"/>
      <c r="F615" s="6">
        <v>1048</v>
      </c>
      <c r="G615" s="6" t="s">
        <v>18</v>
      </c>
      <c r="H615" s="6"/>
    </row>
    <row r="616" spans="1:8" ht="18.75" customHeight="1">
      <c r="A616" s="9"/>
      <c r="B616" s="74"/>
      <c r="C616" s="75"/>
      <c r="D616" s="6"/>
      <c r="E616" s="6"/>
      <c r="F616" s="6"/>
      <c r="G616" s="6"/>
      <c r="H616" s="6"/>
    </row>
    <row r="617" spans="1:8" ht="18.75" customHeight="1">
      <c r="A617" s="10" t="s">
        <v>107</v>
      </c>
      <c r="B617" s="64" t="s">
        <v>6999</v>
      </c>
      <c r="C617" s="65"/>
      <c r="D617" s="6"/>
      <c r="E617" s="6"/>
      <c r="F617" s="6"/>
      <c r="G617" s="6"/>
      <c r="H617" s="6"/>
    </row>
    <row r="618" spans="1:8" ht="18.75" customHeight="1">
      <c r="A618" s="10" t="s">
        <v>108</v>
      </c>
      <c r="B618" s="64" t="s">
        <v>7000</v>
      </c>
      <c r="C618" s="65"/>
      <c r="D618" s="6"/>
      <c r="E618" s="6"/>
      <c r="F618" s="6"/>
      <c r="G618" s="6"/>
      <c r="H618" s="6"/>
    </row>
    <row r="619" spans="1:8" ht="18.75" customHeight="1">
      <c r="A619" s="10" t="s">
        <v>109</v>
      </c>
      <c r="B619" s="64" t="s">
        <v>7001</v>
      </c>
      <c r="C619" s="65"/>
      <c r="D619" s="6"/>
      <c r="E619" s="6"/>
      <c r="F619" s="6"/>
      <c r="G619" s="6"/>
      <c r="H619" s="6"/>
    </row>
    <row r="620" spans="1:8" ht="18.75" customHeight="1">
      <c r="A620" s="10" t="s">
        <v>110</v>
      </c>
      <c r="B620" s="64" t="s">
        <v>7002</v>
      </c>
      <c r="C620" s="65"/>
      <c r="D620" s="6"/>
      <c r="E620" s="6"/>
      <c r="F620" s="6"/>
      <c r="G620" s="6"/>
      <c r="H620" s="6"/>
    </row>
    <row r="621" spans="1:8" ht="18.75" customHeight="1">
      <c r="A621" s="10"/>
      <c r="B621" s="62"/>
      <c r="C621" s="63"/>
      <c r="D621" s="6"/>
      <c r="E621" s="6"/>
      <c r="F621" s="6"/>
      <c r="G621" s="6"/>
      <c r="H621" s="6"/>
    </row>
    <row r="622" spans="1:8" ht="18.75" customHeight="1" thickBot="1">
      <c r="A622" s="10"/>
      <c r="B622" s="66"/>
      <c r="C622" s="67"/>
      <c r="D622" s="6"/>
      <c r="E622" s="6"/>
      <c r="F622" s="6"/>
      <c r="G622" s="6"/>
      <c r="H622" s="6"/>
    </row>
    <row r="623" spans="1:8" ht="18.75" customHeight="1" thickBot="1">
      <c r="A623" s="11" t="s">
        <v>111</v>
      </c>
      <c r="B623" s="25"/>
      <c r="C623" s="7"/>
      <c r="D623" s="6"/>
      <c r="E623" s="6"/>
      <c r="F623" s="6"/>
      <c r="G623" s="6"/>
      <c r="H623" s="6"/>
    </row>
    <row r="624" spans="1:8" ht="18.75" customHeight="1">
      <c r="A624" s="10" t="s">
        <v>112</v>
      </c>
      <c r="B624" s="34" t="str">
        <f>_xlfn.LET(_xlpm.inp,$B$623,_xlpm.nInp,_xlfn.LET(_xlpm.raw,UPPER(TRIM($B$623)),_xlpm.clean,SUBSTITUTE(SUBSTITUTE(SUBSTITUTE(SUBSTITUTE(SUBSTITUTE(_xlpm.raw,"，",","),"、",","),"；",","),"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24" s="19"/>
      <c r="D624" s="6"/>
      <c r="E624" s="6"/>
      <c r="F624" s="6"/>
      <c r="G624" s="6"/>
      <c r="H624" s="6"/>
    </row>
    <row r="625" spans="1:8" ht="18.75" customHeight="1">
      <c r="A625" s="10" t="s">
        <v>113</v>
      </c>
      <c r="B625" s="35" t="str">
        <f>_xlfn.LET(_xlpm.inp,$B$623,_xlpm.nStd,_xlfn.LET(_xlpm.raw,UPPER(TRIM($G$615)),_xlpm.clean,SUBSTITUTE(SUBSTITUTE(SUBSTITUTE(SUBSTITUTE(SUBSTITUTE(_xlpm.raw,"，",","),"、",","),"；",","),"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25" s="18"/>
      <c r="D625" s="6"/>
      <c r="E625" s="6"/>
      <c r="F625" s="6"/>
      <c r="G625" s="6"/>
      <c r="H625" s="6"/>
    </row>
    <row r="626" spans="1:8" ht="18.75" customHeight="1">
      <c r="A626" s="37" t="s">
        <v>114</v>
      </c>
      <c r="B626" s="52" t="str">
        <f>_xlfn.LET(_xlpm.inp,$B$623,_xlpm.p,$H$615,IF(OR(LEN(TRIM(_xlpm.inp))=0,LEN(TRIM(_xlpm.p))=0,_xlpm.p=0),"",_xlpm.p))</f>
        <v/>
      </c>
      <c r="C626" s="53"/>
      <c r="D626" s="6"/>
      <c r="E626" s="6"/>
      <c r="F626" s="6"/>
      <c r="G626" s="6"/>
      <c r="H626" s="6"/>
    </row>
    <row r="627" spans="1:8" ht="18.75" customHeight="1" thickBot="1">
      <c r="A627" s="12"/>
      <c r="B627" s="54"/>
      <c r="C627" s="55"/>
      <c r="D627" s="6"/>
      <c r="E627" s="6"/>
      <c r="F627" s="6"/>
      <c r="G627" s="6"/>
      <c r="H627" s="6"/>
    </row>
    <row r="628" spans="1:8" ht="58.5" customHeight="1" thickTop="1" thickBot="1">
      <c r="A628" s="8" t="s">
        <v>6198</v>
      </c>
      <c r="B628" s="56" t="s">
        <v>7003</v>
      </c>
      <c r="C628" s="73"/>
      <c r="D628" s="6"/>
      <c r="E628" s="6"/>
      <c r="F628" s="6">
        <v>1049</v>
      </c>
      <c r="G628" s="6" t="s">
        <v>26</v>
      </c>
      <c r="H628" s="6" t="s">
        <v>8142</v>
      </c>
    </row>
    <row r="629" spans="1:8" ht="18.75" customHeight="1">
      <c r="A629" s="9"/>
      <c r="B629" s="74"/>
      <c r="C629" s="75"/>
      <c r="D629" s="6"/>
      <c r="E629" s="6"/>
      <c r="F629" s="6"/>
      <c r="G629" s="6"/>
      <c r="H629" s="6"/>
    </row>
    <row r="630" spans="1:8" ht="18.75" customHeight="1">
      <c r="A630" s="10" t="s">
        <v>107</v>
      </c>
      <c r="B630" s="64" t="s">
        <v>7005</v>
      </c>
      <c r="C630" s="65"/>
      <c r="D630" s="6"/>
      <c r="E630" s="6"/>
      <c r="F630" s="6"/>
      <c r="G630" s="6"/>
      <c r="H630" s="6"/>
    </row>
    <row r="631" spans="1:8" ht="18.75" customHeight="1">
      <c r="A631" s="10" t="s">
        <v>108</v>
      </c>
      <c r="B631" s="64" t="s">
        <v>7006</v>
      </c>
      <c r="C631" s="65"/>
      <c r="D631" s="6"/>
      <c r="E631" s="6"/>
      <c r="F631" s="6"/>
      <c r="G631" s="6"/>
      <c r="H631" s="6"/>
    </row>
    <row r="632" spans="1:8" ht="18.75" customHeight="1">
      <c r="A632" s="10" t="s">
        <v>109</v>
      </c>
      <c r="B632" s="64" t="s">
        <v>7007</v>
      </c>
      <c r="C632" s="65"/>
      <c r="D632" s="6"/>
      <c r="E632" s="6"/>
      <c r="F632" s="6"/>
      <c r="G632" s="6"/>
      <c r="H632" s="6"/>
    </row>
    <row r="633" spans="1:8" ht="18.75" customHeight="1">
      <c r="A633" s="10" t="s">
        <v>110</v>
      </c>
      <c r="B633" s="64" t="s">
        <v>7004</v>
      </c>
      <c r="C633" s="65"/>
      <c r="D633" s="6"/>
      <c r="E633" s="6"/>
      <c r="F633" s="6"/>
      <c r="G633" s="6"/>
      <c r="H633" s="6"/>
    </row>
    <row r="634" spans="1:8" ht="18.75" customHeight="1">
      <c r="A634" s="10"/>
      <c r="B634" s="62"/>
      <c r="C634" s="63"/>
      <c r="D634" s="6"/>
      <c r="E634" s="6"/>
      <c r="F634" s="6"/>
      <c r="G634" s="6"/>
      <c r="H634" s="6"/>
    </row>
    <row r="635" spans="1:8" ht="18.75" customHeight="1" thickBot="1">
      <c r="A635" s="10"/>
      <c r="B635" s="66"/>
      <c r="C635" s="67"/>
      <c r="D635" s="6"/>
      <c r="E635" s="6"/>
      <c r="F635" s="6"/>
      <c r="G635" s="6"/>
      <c r="H635" s="6"/>
    </row>
    <row r="636" spans="1:8" ht="18.75" customHeight="1" thickBot="1">
      <c r="A636" s="11" t="s">
        <v>111</v>
      </c>
      <c r="B636" s="25"/>
      <c r="C636" s="7"/>
      <c r="D636" s="6"/>
      <c r="E636" s="6"/>
      <c r="F636" s="6"/>
      <c r="G636" s="6"/>
      <c r="H636" s="6"/>
    </row>
    <row r="637" spans="1:8" ht="18.75" customHeight="1">
      <c r="A637" s="10" t="s">
        <v>112</v>
      </c>
      <c r="B637" s="34" t="str">
        <f>_xlfn.LET(_xlpm.inp,$B$636,_xlpm.nInp,_xlfn.LET(_xlpm.raw,UPPER(TRIM($B$636)),_xlpm.clean,SUBSTITUTE(SUBSTITUTE(SUBSTITUTE(SUBSTITUTE(SUBSTITUTE(_xlpm.raw,"，",","),"、",","),"；",","),"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37" s="19"/>
      <c r="D637" s="6"/>
      <c r="E637" s="6"/>
      <c r="F637" s="6"/>
      <c r="G637" s="6"/>
      <c r="H637" s="6"/>
    </row>
    <row r="638" spans="1:8" ht="18.75" customHeight="1">
      <c r="A638" s="10" t="s">
        <v>113</v>
      </c>
      <c r="B638" s="35" t="str">
        <f>_xlfn.LET(_xlpm.inp,$B$636,_xlpm.nStd,_xlfn.LET(_xlpm.raw,UPPER(TRIM($G$628)),_xlpm.clean,SUBSTITUTE(SUBSTITUTE(SUBSTITUTE(SUBSTITUTE(SUBSTITUTE(_xlpm.raw,"，",","),"、",","),"；",","),"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38" s="18"/>
      <c r="D638" s="6"/>
      <c r="E638" s="6"/>
      <c r="F638" s="6"/>
      <c r="G638" s="6"/>
      <c r="H638" s="6"/>
    </row>
    <row r="639" spans="1:8" ht="18.75" customHeight="1">
      <c r="A639" s="37" t="s">
        <v>114</v>
      </c>
      <c r="B639" s="52" t="str">
        <f>_xlfn.LET(_xlpm.inp,$B$636,_xlpm.p,$H$628,IF(OR(LEN(TRIM(_xlpm.inp))=0,LEN(TRIM(_xlpm.p))=0,_xlpm.p=0),"",_xlpm.p))</f>
        <v/>
      </c>
      <c r="C639" s="53"/>
      <c r="D639" s="6"/>
      <c r="E639" s="6"/>
      <c r="F639" s="6"/>
      <c r="G639" s="6"/>
      <c r="H639" s="6"/>
    </row>
    <row r="640" spans="1:8" ht="18.75" customHeight="1" thickBot="1">
      <c r="A640" s="12"/>
      <c r="B640" s="54"/>
      <c r="C640" s="55"/>
      <c r="D640" s="6"/>
      <c r="E640" s="6"/>
      <c r="F640" s="6"/>
      <c r="G640" s="6"/>
      <c r="H640" s="6"/>
    </row>
    <row r="641" spans="1:8" ht="58.5" customHeight="1" thickTop="1" thickBot="1">
      <c r="A641" s="8" t="s">
        <v>6199</v>
      </c>
      <c r="B641" s="56" t="s">
        <v>7008</v>
      </c>
      <c r="C641" s="73"/>
      <c r="D641" s="6"/>
      <c r="E641" s="6"/>
      <c r="F641" s="6">
        <v>1050</v>
      </c>
      <c r="G641" s="6" t="s">
        <v>18</v>
      </c>
      <c r="H641" s="6"/>
    </row>
    <row r="642" spans="1:8" ht="18.75" customHeight="1">
      <c r="A642" s="9"/>
      <c r="B642" s="74"/>
      <c r="C642" s="75"/>
      <c r="D642" s="6"/>
      <c r="E642" s="6"/>
      <c r="F642" s="6"/>
      <c r="G642" s="6"/>
      <c r="H642" s="6"/>
    </row>
    <row r="643" spans="1:8" ht="18.75" customHeight="1">
      <c r="A643" s="10" t="s">
        <v>107</v>
      </c>
      <c r="B643" s="64" t="s">
        <v>7009</v>
      </c>
      <c r="C643" s="65"/>
      <c r="D643" s="6"/>
      <c r="E643" s="6"/>
      <c r="F643" s="6"/>
      <c r="G643" s="6"/>
      <c r="H643" s="6"/>
    </row>
    <row r="644" spans="1:8" ht="18.75" customHeight="1">
      <c r="A644" s="10" t="s">
        <v>108</v>
      </c>
      <c r="B644" s="64" t="s">
        <v>7010</v>
      </c>
      <c r="C644" s="65"/>
      <c r="D644" s="6"/>
      <c r="E644" s="6"/>
      <c r="F644" s="6"/>
      <c r="G644" s="6"/>
      <c r="H644" s="6"/>
    </row>
    <row r="645" spans="1:8" ht="18.75" customHeight="1">
      <c r="A645" s="10" t="s">
        <v>109</v>
      </c>
      <c r="B645" s="64" t="s">
        <v>7011</v>
      </c>
      <c r="C645" s="65"/>
      <c r="D645" s="6"/>
      <c r="E645" s="6"/>
      <c r="F645" s="6"/>
      <c r="G645" s="6"/>
      <c r="H645" s="6"/>
    </row>
    <row r="646" spans="1:8" ht="18.75" customHeight="1">
      <c r="A646" s="10" t="s">
        <v>110</v>
      </c>
      <c r="B646" s="64" t="s">
        <v>7012</v>
      </c>
      <c r="C646" s="65"/>
      <c r="D646" s="6"/>
      <c r="E646" s="6"/>
      <c r="F646" s="6"/>
      <c r="G646" s="6"/>
      <c r="H646" s="6"/>
    </row>
    <row r="647" spans="1:8" ht="18.75" customHeight="1">
      <c r="A647" s="10"/>
      <c r="B647" s="62"/>
      <c r="C647" s="63"/>
      <c r="D647" s="6"/>
      <c r="E647" s="6"/>
      <c r="F647" s="6"/>
      <c r="G647" s="6"/>
      <c r="H647" s="6"/>
    </row>
    <row r="648" spans="1:8" ht="18.75" customHeight="1" thickBot="1">
      <c r="A648" s="10"/>
      <c r="B648" s="66"/>
      <c r="C648" s="67"/>
      <c r="D648" s="6"/>
      <c r="E648" s="6"/>
      <c r="F648" s="6"/>
      <c r="G648" s="6"/>
      <c r="H648" s="6"/>
    </row>
    <row r="649" spans="1:8" ht="18.75" customHeight="1" thickBot="1">
      <c r="A649" s="11" t="s">
        <v>111</v>
      </c>
      <c r="B649" s="25"/>
      <c r="C649" s="7"/>
      <c r="D649" s="6"/>
      <c r="E649" s="6"/>
      <c r="F649" s="6"/>
      <c r="G649" s="6"/>
      <c r="H649" s="6"/>
    </row>
    <row r="650" spans="1:8" ht="18.75" customHeight="1">
      <c r="A650" s="10" t="s">
        <v>112</v>
      </c>
      <c r="B650" s="34" t="str">
        <f>_xlfn.LET(_xlpm.inp,$B$649,_xlpm.nInp,_xlfn.LET(_xlpm.raw,UPPER(TRIM($B$649)),_xlpm.clean,SUBSTITUTE(SUBSTITUTE(SUBSTITUTE(SUBSTITUTE(SUBSTITUTE(_xlpm.raw,"，",","),"、",","),"；",","),"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50" s="19"/>
      <c r="D650" s="6"/>
      <c r="E650" s="6"/>
      <c r="F650" s="6"/>
      <c r="G650" s="6"/>
      <c r="H650" s="6"/>
    </row>
    <row r="651" spans="1:8" ht="18.75" customHeight="1">
      <c r="A651" s="10" t="s">
        <v>113</v>
      </c>
      <c r="B651" s="35" t="str">
        <f>_xlfn.LET(_xlpm.inp,$B$649,_xlpm.nStd,_xlfn.LET(_xlpm.raw,UPPER(TRIM($G$641)),_xlpm.clean,SUBSTITUTE(SUBSTITUTE(SUBSTITUTE(SUBSTITUTE(SUBSTITUTE(_xlpm.raw,"，",","),"、",","),"；",","),"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51" s="18"/>
      <c r="D651" s="6"/>
      <c r="E651" s="6"/>
      <c r="F651" s="6"/>
      <c r="G651" s="6"/>
      <c r="H651" s="6"/>
    </row>
    <row r="652" spans="1:8" ht="18.75" customHeight="1">
      <c r="A652" s="37" t="s">
        <v>114</v>
      </c>
      <c r="B652" s="52" t="str">
        <f>_xlfn.LET(_xlpm.inp,$B$649,_xlpm.p,$H$641,IF(OR(LEN(TRIM(_xlpm.inp))=0,LEN(TRIM(_xlpm.p))=0,_xlpm.p=0),"",_xlpm.p))</f>
        <v/>
      </c>
      <c r="C652" s="53"/>
      <c r="D652" s="6"/>
      <c r="E652" s="6"/>
      <c r="F652" s="6"/>
      <c r="G652" s="6"/>
      <c r="H652" s="6"/>
    </row>
    <row r="653" spans="1:8" ht="18.75" customHeight="1" thickBot="1">
      <c r="A653" s="12"/>
      <c r="B653" s="54"/>
      <c r="C653" s="55"/>
      <c r="D653" s="6"/>
      <c r="E653" s="6"/>
      <c r="F653" s="6"/>
      <c r="G653" s="6"/>
      <c r="H653" s="6"/>
    </row>
    <row r="654" spans="1:8" ht="58.5" customHeight="1" thickTop="1" thickBot="1">
      <c r="A654" s="8" t="s">
        <v>6200</v>
      </c>
      <c r="B654" s="56" t="s">
        <v>7013</v>
      </c>
      <c r="C654" s="73"/>
      <c r="D654" s="6"/>
      <c r="E654" s="6"/>
      <c r="F654" s="6">
        <v>1051</v>
      </c>
      <c r="G654" s="6" t="s">
        <v>28</v>
      </c>
      <c r="H654" s="6"/>
    </row>
    <row r="655" spans="1:8" ht="18.75" customHeight="1">
      <c r="A655" s="9"/>
      <c r="B655" s="74"/>
      <c r="C655" s="75"/>
      <c r="D655" s="6"/>
      <c r="E655" s="6"/>
      <c r="F655" s="6"/>
      <c r="G655" s="6"/>
      <c r="H655" s="6"/>
    </row>
    <row r="656" spans="1:8" ht="18.75" customHeight="1">
      <c r="A656" s="10" t="s">
        <v>107</v>
      </c>
      <c r="B656" s="64" t="s">
        <v>7014</v>
      </c>
      <c r="C656" s="65"/>
      <c r="D656" s="6"/>
      <c r="E656" s="6"/>
      <c r="F656" s="6"/>
      <c r="G656" s="6"/>
      <c r="H656" s="6"/>
    </row>
    <row r="657" spans="1:8" ht="18.75" customHeight="1">
      <c r="A657" s="10" t="s">
        <v>108</v>
      </c>
      <c r="B657" s="64" t="s">
        <v>7015</v>
      </c>
      <c r="C657" s="65"/>
      <c r="D657" s="6"/>
      <c r="E657" s="6"/>
      <c r="F657" s="6"/>
      <c r="G657" s="6"/>
      <c r="H657" s="6"/>
    </row>
    <row r="658" spans="1:8" ht="18.75" customHeight="1">
      <c r="A658" s="10" t="s">
        <v>109</v>
      </c>
      <c r="B658" s="64" t="s">
        <v>7016</v>
      </c>
      <c r="C658" s="65"/>
      <c r="D658" s="6"/>
      <c r="E658" s="6"/>
      <c r="F658" s="6"/>
      <c r="G658" s="6"/>
      <c r="H658" s="6"/>
    </row>
    <row r="659" spans="1:8" ht="18.75" customHeight="1">
      <c r="A659" s="10" t="s">
        <v>110</v>
      </c>
      <c r="B659" s="64" t="s">
        <v>7017</v>
      </c>
      <c r="C659" s="65"/>
      <c r="D659" s="6"/>
      <c r="E659" s="6"/>
      <c r="F659" s="6"/>
      <c r="G659" s="6"/>
      <c r="H659" s="6"/>
    </row>
    <row r="660" spans="1:8" ht="18.75" customHeight="1">
      <c r="A660" s="10"/>
      <c r="B660" s="62"/>
      <c r="C660" s="63"/>
      <c r="D660" s="6"/>
      <c r="E660" s="6"/>
      <c r="F660" s="6"/>
      <c r="G660" s="6"/>
      <c r="H660" s="6"/>
    </row>
    <row r="661" spans="1:8" ht="18.75" customHeight="1" thickBot="1">
      <c r="A661" s="10"/>
      <c r="B661" s="66"/>
      <c r="C661" s="67"/>
      <c r="D661" s="6"/>
      <c r="E661" s="6"/>
      <c r="F661" s="6"/>
      <c r="G661" s="6"/>
      <c r="H661" s="6"/>
    </row>
    <row r="662" spans="1:8" ht="18.75" customHeight="1" thickBot="1">
      <c r="A662" s="11" t="s">
        <v>111</v>
      </c>
      <c r="B662" s="25"/>
      <c r="C662" s="7"/>
      <c r="D662" s="6"/>
      <c r="E662" s="6"/>
      <c r="F662" s="6"/>
      <c r="G662" s="6"/>
      <c r="H662" s="6"/>
    </row>
    <row r="663" spans="1:8" ht="18.75" customHeight="1">
      <c r="A663" s="10" t="s">
        <v>112</v>
      </c>
      <c r="B663" s="34" t="str">
        <f>_xlfn.LET(_xlpm.inp,$B$662,_xlpm.nInp,_xlfn.LET(_xlpm.raw,UPPER(TRIM($B$662)),_xlpm.clean,SUBSTITUTE(SUBSTITUTE(SUBSTITUTE(SUBSTITUTE(SUBSTITUTE(_xlpm.raw,"，",","),"、",","),"；",","),"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63" s="19"/>
      <c r="D663" s="6"/>
      <c r="E663" s="6"/>
      <c r="F663" s="6"/>
      <c r="G663" s="6"/>
      <c r="H663" s="6"/>
    </row>
    <row r="664" spans="1:8" ht="18.75" customHeight="1">
      <c r="A664" s="10" t="s">
        <v>113</v>
      </c>
      <c r="B664" s="35" t="str">
        <f>_xlfn.LET(_xlpm.inp,$B$662,_xlpm.nStd,_xlfn.LET(_xlpm.raw,UPPER(TRIM($G$654)),_xlpm.clean,SUBSTITUTE(SUBSTITUTE(SUBSTITUTE(SUBSTITUTE(SUBSTITUTE(_xlpm.raw,"，",","),"、",","),"；",","),"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64" s="18"/>
      <c r="D664" s="6"/>
      <c r="E664" s="6"/>
      <c r="F664" s="6"/>
      <c r="G664" s="6"/>
      <c r="H664" s="6"/>
    </row>
    <row r="665" spans="1:8" ht="18.75" customHeight="1">
      <c r="A665" s="37" t="s">
        <v>114</v>
      </c>
      <c r="B665" s="52" t="str">
        <f>_xlfn.LET(_xlpm.inp,$B$662,_xlpm.p,$H$654,IF(OR(LEN(TRIM(_xlpm.inp))=0,LEN(TRIM(_xlpm.p))=0,_xlpm.p=0),"",_xlpm.p))</f>
        <v/>
      </c>
      <c r="C665" s="53"/>
      <c r="D665" s="6"/>
      <c r="E665" s="6"/>
      <c r="F665" s="6"/>
      <c r="G665" s="6"/>
      <c r="H665" s="6"/>
    </row>
    <row r="666" spans="1:8" ht="18.75" customHeight="1" thickBot="1">
      <c r="A666" s="12"/>
      <c r="B666" s="54"/>
      <c r="C666" s="55"/>
      <c r="D666" s="6"/>
      <c r="E666" s="6"/>
      <c r="F666" s="6"/>
      <c r="G666" s="6"/>
      <c r="H666" s="6"/>
    </row>
    <row r="667" spans="1:8" ht="58.5" customHeight="1" thickTop="1" thickBot="1">
      <c r="A667" s="8" t="s">
        <v>6201</v>
      </c>
      <c r="B667" s="56" t="s">
        <v>7018</v>
      </c>
      <c r="C667" s="73"/>
      <c r="D667" s="6"/>
      <c r="E667" s="6"/>
      <c r="F667" s="6">
        <v>1052</v>
      </c>
      <c r="G667" s="6" t="s">
        <v>18</v>
      </c>
      <c r="H667" s="6" t="s">
        <v>8143</v>
      </c>
    </row>
    <row r="668" spans="1:8" ht="18.75" customHeight="1">
      <c r="A668" s="9"/>
      <c r="B668" s="74"/>
      <c r="C668" s="75"/>
      <c r="D668" s="6"/>
      <c r="E668" s="6"/>
      <c r="F668" s="6"/>
      <c r="G668" s="6"/>
      <c r="H668" s="6"/>
    </row>
    <row r="669" spans="1:8" ht="18.75" customHeight="1">
      <c r="A669" s="10" t="s">
        <v>107</v>
      </c>
      <c r="B669" s="64" t="s">
        <v>7019</v>
      </c>
      <c r="C669" s="65"/>
      <c r="D669" s="6"/>
      <c r="E669" s="6"/>
      <c r="F669" s="6"/>
      <c r="G669" s="6"/>
      <c r="H669" s="6"/>
    </row>
    <row r="670" spans="1:8" ht="18.75" customHeight="1">
      <c r="A670" s="10" t="s">
        <v>108</v>
      </c>
      <c r="B670" s="64" t="s">
        <v>7020</v>
      </c>
      <c r="C670" s="65"/>
      <c r="D670" s="6"/>
      <c r="E670" s="6"/>
      <c r="F670" s="6"/>
      <c r="G670" s="6"/>
      <c r="H670" s="6"/>
    </row>
    <row r="671" spans="1:8" ht="18.75" customHeight="1">
      <c r="A671" s="10" t="s">
        <v>109</v>
      </c>
      <c r="B671" s="64" t="s">
        <v>7021</v>
      </c>
      <c r="C671" s="65"/>
      <c r="D671" s="6"/>
      <c r="E671" s="6"/>
      <c r="F671" s="6"/>
      <c r="G671" s="6"/>
      <c r="H671" s="6"/>
    </row>
    <row r="672" spans="1:8" ht="18.75" customHeight="1">
      <c r="A672" s="10" t="s">
        <v>110</v>
      </c>
      <c r="B672" s="64" t="s">
        <v>7022</v>
      </c>
      <c r="C672" s="65"/>
      <c r="D672" s="6"/>
      <c r="E672" s="6"/>
      <c r="F672" s="6"/>
      <c r="G672" s="6"/>
      <c r="H672" s="6"/>
    </row>
    <row r="673" spans="1:8" ht="18.75" customHeight="1">
      <c r="A673" s="10"/>
      <c r="B673" s="62"/>
      <c r="C673" s="63"/>
      <c r="D673" s="6"/>
      <c r="E673" s="6"/>
      <c r="F673" s="6"/>
      <c r="G673" s="6"/>
      <c r="H673" s="6"/>
    </row>
    <row r="674" spans="1:8" ht="18.75" customHeight="1" thickBot="1">
      <c r="A674" s="10"/>
      <c r="B674" s="66"/>
      <c r="C674" s="67"/>
      <c r="D674" s="6"/>
      <c r="E674" s="6"/>
      <c r="F674" s="6"/>
      <c r="G674" s="6"/>
      <c r="H674" s="6"/>
    </row>
    <row r="675" spans="1:8" ht="18.75" customHeight="1" thickBot="1">
      <c r="A675" s="11" t="s">
        <v>111</v>
      </c>
      <c r="B675" s="25"/>
      <c r="C675" s="7"/>
      <c r="D675" s="6"/>
      <c r="E675" s="6"/>
      <c r="F675" s="6"/>
      <c r="G675" s="6"/>
      <c r="H675" s="6"/>
    </row>
    <row r="676" spans="1:8" ht="18.75" customHeight="1">
      <c r="A676" s="10" t="s">
        <v>112</v>
      </c>
      <c r="B676" s="34" t="str">
        <f>_xlfn.LET(_xlpm.inp,$B$675,_xlpm.nInp,_xlfn.LET(_xlpm.raw,UPPER(TRIM($B$675)),_xlpm.clean,SUBSTITUTE(SUBSTITUTE(SUBSTITUTE(SUBSTITUTE(SUBSTITUTE(_xlpm.raw,"，",","),"、",","),"；",","),"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76" s="19"/>
      <c r="D676" s="6"/>
      <c r="E676" s="6"/>
      <c r="F676" s="6"/>
      <c r="G676" s="6"/>
      <c r="H676" s="6"/>
    </row>
    <row r="677" spans="1:8" ht="18.75" customHeight="1">
      <c r="A677" s="10" t="s">
        <v>113</v>
      </c>
      <c r="B677" s="35" t="str">
        <f>_xlfn.LET(_xlpm.inp,$B$675,_xlpm.nStd,_xlfn.LET(_xlpm.raw,UPPER(TRIM($G$667)),_xlpm.clean,SUBSTITUTE(SUBSTITUTE(SUBSTITUTE(SUBSTITUTE(SUBSTITUTE(_xlpm.raw,"，",","),"、",","),"；",","),"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77" s="18"/>
      <c r="D677" s="6"/>
      <c r="E677" s="6"/>
      <c r="F677" s="6"/>
      <c r="G677" s="6"/>
      <c r="H677" s="6"/>
    </row>
    <row r="678" spans="1:8" ht="18.75" customHeight="1">
      <c r="A678" s="37" t="s">
        <v>114</v>
      </c>
      <c r="B678" s="52" t="str">
        <f>_xlfn.LET(_xlpm.inp,$B$675,_xlpm.p,$H$667,IF(OR(LEN(TRIM(_xlpm.inp))=0,LEN(TRIM(_xlpm.p))=0,_xlpm.p=0),"",_xlpm.p))</f>
        <v/>
      </c>
      <c r="C678" s="53"/>
      <c r="D678" s="6"/>
      <c r="E678" s="6"/>
      <c r="F678" s="6"/>
      <c r="G678" s="6"/>
      <c r="H678" s="6"/>
    </row>
    <row r="679" spans="1:8" ht="18.75" customHeight="1" thickBot="1">
      <c r="A679" s="12"/>
      <c r="B679" s="54"/>
      <c r="C679" s="55"/>
      <c r="D679" s="6"/>
      <c r="E679" s="6"/>
      <c r="F679" s="6"/>
      <c r="G679" s="6"/>
      <c r="H679" s="6"/>
    </row>
    <row r="680" spans="1:8" ht="58.5" customHeight="1" thickTop="1" thickBot="1">
      <c r="A680" s="8" t="s">
        <v>6202</v>
      </c>
      <c r="B680" s="56" t="s">
        <v>7023</v>
      </c>
      <c r="C680" s="73"/>
      <c r="D680" s="6"/>
      <c r="E680" s="6"/>
      <c r="F680" s="6">
        <v>1053</v>
      </c>
      <c r="G680" s="6" t="s">
        <v>26</v>
      </c>
      <c r="H680" s="6" t="s">
        <v>8144</v>
      </c>
    </row>
    <row r="681" spans="1:8" ht="18.75" customHeight="1">
      <c r="A681" s="9"/>
      <c r="B681" s="74"/>
      <c r="C681" s="75"/>
      <c r="D681" s="6"/>
      <c r="E681" s="6"/>
      <c r="F681" s="6"/>
      <c r="G681" s="6"/>
      <c r="H681" s="6"/>
    </row>
    <row r="682" spans="1:8" ht="18.75" customHeight="1">
      <c r="A682" s="10" t="s">
        <v>107</v>
      </c>
      <c r="B682" s="64" t="s">
        <v>7024</v>
      </c>
      <c r="C682" s="65"/>
      <c r="D682" s="6"/>
      <c r="E682" s="6"/>
      <c r="F682" s="6"/>
      <c r="G682" s="6"/>
      <c r="H682" s="6"/>
    </row>
    <row r="683" spans="1:8" ht="18.75" customHeight="1">
      <c r="A683" s="10" t="s">
        <v>108</v>
      </c>
      <c r="B683" s="64" t="s">
        <v>7025</v>
      </c>
      <c r="C683" s="65"/>
      <c r="D683" s="6"/>
      <c r="E683" s="6"/>
      <c r="F683" s="6"/>
      <c r="G683" s="6"/>
      <c r="H683" s="6"/>
    </row>
    <row r="684" spans="1:8" ht="18.75" customHeight="1">
      <c r="A684" s="10" t="s">
        <v>109</v>
      </c>
      <c r="B684" s="64" t="s">
        <v>7026</v>
      </c>
      <c r="C684" s="65"/>
      <c r="D684" s="6"/>
      <c r="E684" s="6"/>
      <c r="F684" s="6"/>
      <c r="G684" s="6"/>
      <c r="H684" s="6"/>
    </row>
    <row r="685" spans="1:8" ht="18.75" customHeight="1">
      <c r="A685" s="10" t="s">
        <v>110</v>
      </c>
      <c r="B685" s="64" t="s">
        <v>7027</v>
      </c>
      <c r="C685" s="65"/>
      <c r="D685" s="6"/>
      <c r="E685" s="6"/>
      <c r="F685" s="6"/>
      <c r="G685" s="6"/>
      <c r="H685" s="6"/>
    </row>
    <row r="686" spans="1:8" ht="18.75" customHeight="1">
      <c r="A686" s="10"/>
      <c r="B686" s="62"/>
      <c r="C686" s="63"/>
      <c r="D686" s="6"/>
      <c r="E686" s="6"/>
      <c r="F686" s="6"/>
      <c r="G686" s="6"/>
      <c r="H686" s="6"/>
    </row>
    <row r="687" spans="1:8" ht="18.75" customHeight="1" thickBot="1">
      <c r="A687" s="10"/>
      <c r="B687" s="66"/>
      <c r="C687" s="67"/>
      <c r="D687" s="6"/>
      <c r="E687" s="6"/>
      <c r="F687" s="6"/>
      <c r="G687" s="6"/>
      <c r="H687" s="6"/>
    </row>
    <row r="688" spans="1:8" ht="18.75" customHeight="1" thickBot="1">
      <c r="A688" s="11" t="s">
        <v>111</v>
      </c>
      <c r="B688" s="25"/>
      <c r="C688" s="7"/>
      <c r="D688" s="6"/>
      <c r="E688" s="6"/>
      <c r="F688" s="6"/>
      <c r="G688" s="6"/>
      <c r="H688" s="6"/>
    </row>
    <row r="689" spans="1:8" ht="18.75" customHeight="1">
      <c r="A689" s="10" t="s">
        <v>112</v>
      </c>
      <c r="B689" s="34" t="str">
        <f>_xlfn.LET(_xlpm.inp,$B$688,_xlpm.nInp,_xlfn.LET(_xlpm.raw,UPPER(TRIM($B$688)),_xlpm.clean,SUBSTITUTE(SUBSTITUTE(SUBSTITUTE(SUBSTITUTE(SUBSTITUTE(_xlpm.raw,"，",","),"、",","),"；",","),"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689" s="19"/>
      <c r="D689" s="6"/>
      <c r="E689" s="6"/>
      <c r="F689" s="6"/>
      <c r="G689" s="6"/>
      <c r="H689" s="6"/>
    </row>
    <row r="690" spans="1:8" ht="18.75" customHeight="1">
      <c r="A690" s="10" t="s">
        <v>113</v>
      </c>
      <c r="B690" s="35" t="str">
        <f>_xlfn.LET(_xlpm.inp,$B$688,_xlpm.nStd,_xlfn.LET(_xlpm.raw,UPPER(TRIM($G$680)),_xlpm.clean,SUBSTITUTE(SUBSTITUTE(SUBSTITUTE(SUBSTITUTE(SUBSTITUTE(_xlpm.raw,"，",","),"、",","),"；",","),"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690" s="18"/>
      <c r="D690" s="6"/>
      <c r="E690" s="6"/>
      <c r="F690" s="6"/>
      <c r="G690" s="6"/>
      <c r="H690" s="6"/>
    </row>
    <row r="691" spans="1:8" ht="18.75" customHeight="1">
      <c r="A691" s="37" t="s">
        <v>114</v>
      </c>
      <c r="B691" s="52" t="str">
        <f>_xlfn.LET(_xlpm.inp,$B$688,_xlpm.p,$H$680,IF(OR(LEN(TRIM(_xlpm.inp))=0,LEN(TRIM(_xlpm.p))=0,_xlpm.p=0),"",_xlpm.p))</f>
        <v/>
      </c>
      <c r="C691" s="53"/>
      <c r="D691" s="6"/>
      <c r="E691" s="6"/>
      <c r="F691" s="6"/>
      <c r="G691" s="6"/>
      <c r="H691" s="6"/>
    </row>
    <row r="692" spans="1:8" ht="18.75" customHeight="1" thickBot="1">
      <c r="A692" s="12"/>
      <c r="B692" s="54"/>
      <c r="C692" s="55"/>
      <c r="D692" s="6"/>
      <c r="E692" s="6"/>
      <c r="F692" s="6"/>
      <c r="G692" s="6"/>
      <c r="H692" s="6"/>
    </row>
    <row r="693" spans="1:8" ht="58.5" customHeight="1" thickTop="1" thickBot="1">
      <c r="A693" s="8" t="s">
        <v>6203</v>
      </c>
      <c r="B693" s="56" t="s">
        <v>7028</v>
      </c>
      <c r="C693" s="73"/>
      <c r="D693" s="6"/>
      <c r="E693" s="6"/>
      <c r="F693" s="6">
        <v>1054</v>
      </c>
      <c r="G693" s="6" t="s">
        <v>26</v>
      </c>
      <c r="H693" s="6"/>
    </row>
    <row r="694" spans="1:8" ht="18.75" customHeight="1">
      <c r="A694" s="9"/>
      <c r="B694" s="74"/>
      <c r="C694" s="75"/>
      <c r="D694" s="6"/>
      <c r="E694" s="6"/>
      <c r="F694" s="6"/>
      <c r="G694" s="6"/>
      <c r="H694" s="6"/>
    </row>
    <row r="695" spans="1:8" ht="18.75" customHeight="1">
      <c r="A695" s="10" t="s">
        <v>107</v>
      </c>
      <c r="B695" s="64" t="s">
        <v>7029</v>
      </c>
      <c r="C695" s="65"/>
      <c r="D695" s="6"/>
      <c r="E695" s="6"/>
      <c r="F695" s="6"/>
      <c r="G695" s="6"/>
      <c r="H695" s="6"/>
    </row>
    <row r="696" spans="1:8" ht="18.75" customHeight="1">
      <c r="A696" s="10" t="s">
        <v>108</v>
      </c>
      <c r="B696" s="64" t="s">
        <v>7030</v>
      </c>
      <c r="C696" s="65"/>
      <c r="D696" s="6"/>
      <c r="E696" s="6"/>
      <c r="F696" s="6"/>
      <c r="G696" s="6"/>
      <c r="H696" s="6"/>
    </row>
    <row r="697" spans="1:8" ht="18.75" customHeight="1">
      <c r="A697" s="10" t="s">
        <v>109</v>
      </c>
      <c r="B697" s="64" t="s">
        <v>7031</v>
      </c>
      <c r="C697" s="65"/>
      <c r="D697" s="6"/>
      <c r="E697" s="6"/>
      <c r="F697" s="6"/>
      <c r="G697" s="6"/>
      <c r="H697" s="6"/>
    </row>
    <row r="698" spans="1:8" ht="18.75" customHeight="1">
      <c r="A698" s="10" t="s">
        <v>110</v>
      </c>
      <c r="B698" s="64" t="s">
        <v>7032</v>
      </c>
      <c r="C698" s="65"/>
      <c r="D698" s="6"/>
      <c r="E698" s="6"/>
      <c r="F698" s="6"/>
      <c r="G698" s="6"/>
      <c r="H698" s="6"/>
    </row>
    <row r="699" spans="1:8" ht="18.75" customHeight="1">
      <c r="A699" s="10"/>
      <c r="B699" s="62"/>
      <c r="C699" s="63"/>
      <c r="D699" s="6"/>
      <c r="E699" s="6"/>
      <c r="F699" s="6"/>
      <c r="G699" s="6"/>
      <c r="H699" s="6"/>
    </row>
    <row r="700" spans="1:8" ht="18.75" customHeight="1" thickBot="1">
      <c r="A700" s="10"/>
      <c r="B700" s="66"/>
      <c r="C700" s="67"/>
      <c r="D700" s="6"/>
      <c r="E700" s="6"/>
      <c r="F700" s="6"/>
      <c r="G700" s="6"/>
      <c r="H700" s="6"/>
    </row>
    <row r="701" spans="1:8" ht="18.75" customHeight="1" thickBot="1">
      <c r="A701" s="11" t="s">
        <v>111</v>
      </c>
      <c r="B701" s="25"/>
      <c r="C701" s="7"/>
      <c r="D701" s="6"/>
      <c r="E701" s="6"/>
      <c r="F701" s="6"/>
      <c r="G701" s="6"/>
      <c r="H701" s="6"/>
    </row>
    <row r="702" spans="1:8" ht="18.75" customHeight="1">
      <c r="A702" s="10" t="s">
        <v>112</v>
      </c>
      <c r="B702" s="34" t="str">
        <f>_xlfn.LET(_xlpm.inp,$B$701,_xlpm.nInp,_xlfn.LET(_xlpm.raw,UPPER(TRIM($B$701)),_xlpm.clean,SUBSTITUTE(SUBSTITUTE(SUBSTITUTE(SUBSTITUTE(SUBSTITUTE(_xlpm.raw,"，",","),"、",","),"；",","),"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02" s="19"/>
      <c r="D702" s="6"/>
      <c r="E702" s="6"/>
      <c r="F702" s="6"/>
      <c r="G702" s="6"/>
      <c r="H702" s="6"/>
    </row>
    <row r="703" spans="1:8" ht="18.75" customHeight="1">
      <c r="A703" s="10" t="s">
        <v>113</v>
      </c>
      <c r="B703" s="35" t="str">
        <f>_xlfn.LET(_xlpm.inp,$B$701,_xlpm.nStd,_xlfn.LET(_xlpm.raw,UPPER(TRIM($G$693)),_xlpm.clean,SUBSTITUTE(SUBSTITUTE(SUBSTITUTE(SUBSTITUTE(SUBSTITUTE(_xlpm.raw,"，",","),"、",","),"；",","),"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03" s="18"/>
      <c r="D703" s="6"/>
      <c r="E703" s="6"/>
      <c r="F703" s="6"/>
      <c r="G703" s="6"/>
      <c r="H703" s="6"/>
    </row>
    <row r="704" spans="1:8" ht="18.75" customHeight="1">
      <c r="A704" s="37" t="s">
        <v>114</v>
      </c>
      <c r="B704" s="52" t="str">
        <f>_xlfn.LET(_xlpm.inp,$B$701,_xlpm.p,$H$693,IF(OR(LEN(TRIM(_xlpm.inp))=0,LEN(TRIM(_xlpm.p))=0,_xlpm.p=0),"",_xlpm.p))</f>
        <v/>
      </c>
      <c r="C704" s="53"/>
      <c r="D704" s="6"/>
      <c r="E704" s="6"/>
      <c r="F704" s="6"/>
      <c r="G704" s="6"/>
      <c r="H704" s="6"/>
    </row>
    <row r="705" spans="1:8" ht="18.75" customHeight="1" thickBot="1">
      <c r="A705" s="12"/>
      <c r="B705" s="54"/>
      <c r="C705" s="55"/>
      <c r="D705" s="6"/>
      <c r="E705" s="6"/>
      <c r="F705" s="6"/>
      <c r="G705" s="6"/>
      <c r="H705" s="6"/>
    </row>
    <row r="706" spans="1:8" ht="58.5" customHeight="1" thickTop="1" thickBot="1">
      <c r="A706" s="8" t="s">
        <v>6204</v>
      </c>
      <c r="B706" s="56" t="s">
        <v>7033</v>
      </c>
      <c r="C706" s="73"/>
      <c r="D706" s="6"/>
      <c r="E706" s="6"/>
      <c r="F706" s="6">
        <v>1055</v>
      </c>
      <c r="G706" s="6" t="s">
        <v>26</v>
      </c>
      <c r="H706" s="6" t="s">
        <v>8145</v>
      </c>
    </row>
    <row r="707" spans="1:8" ht="18.75" customHeight="1">
      <c r="A707" s="9"/>
      <c r="B707" s="74"/>
      <c r="C707" s="75"/>
      <c r="D707" s="6"/>
      <c r="E707" s="6"/>
      <c r="F707" s="6"/>
      <c r="G707" s="6"/>
      <c r="H707" s="6"/>
    </row>
    <row r="708" spans="1:8" ht="18.75" customHeight="1">
      <c r="A708" s="10" t="s">
        <v>107</v>
      </c>
      <c r="B708" s="64" t="s">
        <v>7034</v>
      </c>
      <c r="C708" s="65"/>
      <c r="D708" s="6"/>
      <c r="E708" s="6"/>
      <c r="F708" s="6"/>
      <c r="G708" s="6"/>
      <c r="H708" s="6"/>
    </row>
    <row r="709" spans="1:8" ht="18.75" customHeight="1">
      <c r="A709" s="10" t="s">
        <v>108</v>
      </c>
      <c r="B709" s="64" t="s">
        <v>7035</v>
      </c>
      <c r="C709" s="65"/>
      <c r="D709" s="6"/>
      <c r="E709" s="6"/>
      <c r="F709" s="6"/>
      <c r="G709" s="6"/>
      <c r="H709" s="6"/>
    </row>
    <row r="710" spans="1:8" ht="18.75" customHeight="1">
      <c r="A710" s="10" t="s">
        <v>109</v>
      </c>
      <c r="B710" s="64" t="s">
        <v>7036</v>
      </c>
      <c r="C710" s="65"/>
      <c r="D710" s="6"/>
      <c r="E710" s="6"/>
      <c r="F710" s="6"/>
      <c r="G710" s="6"/>
      <c r="H710" s="6"/>
    </row>
    <row r="711" spans="1:8" ht="18.75" customHeight="1">
      <c r="A711" s="10" t="s">
        <v>110</v>
      </c>
      <c r="B711" s="64" t="s">
        <v>7037</v>
      </c>
      <c r="C711" s="65"/>
      <c r="D711" s="6"/>
      <c r="E711" s="6"/>
      <c r="F711" s="6"/>
      <c r="G711" s="6"/>
      <c r="H711" s="6"/>
    </row>
    <row r="712" spans="1:8" ht="18.75" customHeight="1">
      <c r="A712" s="10"/>
      <c r="B712" s="62"/>
      <c r="C712" s="63"/>
      <c r="D712" s="6"/>
      <c r="E712" s="6"/>
      <c r="F712" s="6"/>
      <c r="G712" s="6"/>
      <c r="H712" s="6"/>
    </row>
    <row r="713" spans="1:8" ht="18.75" customHeight="1" thickBot="1">
      <c r="A713" s="10"/>
      <c r="B713" s="66"/>
      <c r="C713" s="67"/>
      <c r="D713" s="6"/>
      <c r="E713" s="6"/>
      <c r="F713" s="6"/>
      <c r="G713" s="6"/>
      <c r="H713" s="6"/>
    </row>
    <row r="714" spans="1:8" ht="18.75" customHeight="1" thickBot="1">
      <c r="A714" s="11" t="s">
        <v>111</v>
      </c>
      <c r="B714" s="25"/>
      <c r="C714" s="7"/>
      <c r="D714" s="6"/>
      <c r="E714" s="6"/>
      <c r="F714" s="6"/>
      <c r="G714" s="6"/>
      <c r="H714" s="6"/>
    </row>
    <row r="715" spans="1:8" ht="18.75" customHeight="1">
      <c r="A715" s="10" t="s">
        <v>112</v>
      </c>
      <c r="B715" s="34" t="str">
        <f>_xlfn.LET(_xlpm.inp,$B$714,_xlpm.nInp,_xlfn.LET(_xlpm.raw,UPPER(TRIM($B$714)),_xlpm.clean,SUBSTITUTE(SUBSTITUTE(SUBSTITUTE(SUBSTITUTE(SUBSTITUTE(_xlpm.raw,"，",","),"、",","),"；",","),"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15" s="19"/>
      <c r="D715" s="6"/>
      <c r="E715" s="6"/>
      <c r="F715" s="6"/>
      <c r="G715" s="6"/>
      <c r="H715" s="6"/>
    </row>
    <row r="716" spans="1:8" ht="18.75" customHeight="1">
      <c r="A716" s="10" t="s">
        <v>113</v>
      </c>
      <c r="B716" s="35" t="str">
        <f>_xlfn.LET(_xlpm.inp,$B$714,_xlpm.nStd,_xlfn.LET(_xlpm.raw,UPPER(TRIM($G$706)),_xlpm.clean,SUBSTITUTE(SUBSTITUTE(SUBSTITUTE(SUBSTITUTE(SUBSTITUTE(_xlpm.raw,"，",","),"、",","),"；",","),"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16" s="18"/>
      <c r="D716" s="6"/>
      <c r="E716" s="6"/>
      <c r="F716" s="6"/>
      <c r="G716" s="6"/>
      <c r="H716" s="6"/>
    </row>
    <row r="717" spans="1:8" ht="18.75" customHeight="1">
      <c r="A717" s="37" t="s">
        <v>114</v>
      </c>
      <c r="B717" s="52" t="str">
        <f>_xlfn.LET(_xlpm.inp,$B$714,_xlpm.p,$H$706,IF(OR(LEN(TRIM(_xlpm.inp))=0,LEN(TRIM(_xlpm.p))=0,_xlpm.p=0),"",_xlpm.p))</f>
        <v/>
      </c>
      <c r="C717" s="53"/>
      <c r="D717" s="6"/>
      <c r="E717" s="6"/>
      <c r="F717" s="6"/>
      <c r="G717" s="6"/>
      <c r="H717" s="6"/>
    </row>
    <row r="718" spans="1:8" ht="18.75" customHeight="1" thickBot="1">
      <c r="A718" s="12"/>
      <c r="B718" s="54"/>
      <c r="C718" s="55"/>
      <c r="D718" s="6"/>
      <c r="E718" s="6"/>
      <c r="F718" s="6"/>
      <c r="G718" s="6"/>
      <c r="H718" s="6"/>
    </row>
    <row r="719" spans="1:8" ht="58.5" customHeight="1" thickTop="1" thickBot="1">
      <c r="A719" s="8" t="s">
        <v>6205</v>
      </c>
      <c r="B719" s="56" t="s">
        <v>7038</v>
      </c>
      <c r="C719" s="73"/>
      <c r="D719" s="6"/>
      <c r="E719" s="6"/>
      <c r="F719" s="6">
        <v>1056</v>
      </c>
      <c r="G719" s="6" t="s">
        <v>27</v>
      </c>
      <c r="H719" s="6" t="s">
        <v>8146</v>
      </c>
    </row>
    <row r="720" spans="1:8" ht="18.75" customHeight="1">
      <c r="A720" s="9"/>
      <c r="B720" s="74"/>
      <c r="C720" s="75"/>
      <c r="D720" s="6"/>
      <c r="E720" s="6"/>
      <c r="F720" s="6"/>
      <c r="G720" s="6"/>
      <c r="H720" s="6"/>
    </row>
    <row r="721" spans="1:8" ht="18.75" customHeight="1">
      <c r="A721" s="10" t="s">
        <v>107</v>
      </c>
      <c r="B721" s="64" t="s">
        <v>7039</v>
      </c>
      <c r="C721" s="65"/>
      <c r="D721" s="6"/>
      <c r="E721" s="6"/>
      <c r="F721" s="6"/>
      <c r="G721" s="6"/>
      <c r="H721" s="6"/>
    </row>
    <row r="722" spans="1:8" ht="18.75" customHeight="1">
      <c r="A722" s="10" t="s">
        <v>108</v>
      </c>
      <c r="B722" s="64" t="s">
        <v>7040</v>
      </c>
      <c r="C722" s="65"/>
      <c r="D722" s="6"/>
      <c r="E722" s="6"/>
      <c r="F722" s="6"/>
      <c r="G722" s="6"/>
      <c r="H722" s="6"/>
    </row>
    <row r="723" spans="1:8" ht="18.75" customHeight="1">
      <c r="A723" s="10" t="s">
        <v>109</v>
      </c>
      <c r="B723" s="64" t="s">
        <v>7041</v>
      </c>
      <c r="C723" s="65"/>
      <c r="D723" s="6"/>
      <c r="E723" s="6"/>
      <c r="F723" s="6"/>
      <c r="G723" s="6"/>
      <c r="H723" s="6"/>
    </row>
    <row r="724" spans="1:8" ht="18.75" customHeight="1">
      <c r="A724" s="10" t="s">
        <v>110</v>
      </c>
      <c r="B724" s="64" t="s">
        <v>7042</v>
      </c>
      <c r="C724" s="65"/>
      <c r="D724" s="6"/>
      <c r="E724" s="6"/>
      <c r="F724" s="6"/>
      <c r="G724" s="6"/>
      <c r="H724" s="6"/>
    </row>
    <row r="725" spans="1:8" ht="18.75" customHeight="1">
      <c r="A725" s="10"/>
      <c r="B725" s="62"/>
      <c r="C725" s="63"/>
      <c r="D725" s="6"/>
      <c r="E725" s="6"/>
      <c r="F725" s="6"/>
      <c r="G725" s="6"/>
      <c r="H725" s="6"/>
    </row>
    <row r="726" spans="1:8" ht="18.75" customHeight="1" thickBot="1">
      <c r="A726" s="10"/>
      <c r="B726" s="66"/>
      <c r="C726" s="67"/>
      <c r="D726" s="6"/>
      <c r="E726" s="6"/>
      <c r="F726" s="6"/>
      <c r="G726" s="6"/>
      <c r="H726" s="6"/>
    </row>
    <row r="727" spans="1:8" ht="18.75" customHeight="1" thickBot="1">
      <c r="A727" s="11" t="s">
        <v>111</v>
      </c>
      <c r="B727" s="25"/>
      <c r="C727" s="7"/>
      <c r="D727" s="6"/>
      <c r="E727" s="6"/>
      <c r="F727" s="6"/>
      <c r="G727" s="6"/>
      <c r="H727" s="6"/>
    </row>
    <row r="728" spans="1:8" ht="18.75" customHeight="1">
      <c r="A728" s="10" t="s">
        <v>112</v>
      </c>
      <c r="B728" s="34" t="str">
        <f>_xlfn.LET(_xlpm.inp,$B$727,_xlpm.nInp,_xlfn.LET(_xlpm.raw,UPPER(TRIM($B$727)),_xlpm.clean,SUBSTITUTE(SUBSTITUTE(SUBSTITUTE(SUBSTITUTE(SUBSTITUTE(_xlpm.raw,"，",","),"、",","),"；",","),"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28" s="19"/>
      <c r="D728" s="6"/>
      <c r="E728" s="6"/>
      <c r="F728" s="6"/>
      <c r="G728" s="6"/>
      <c r="H728" s="6"/>
    </row>
    <row r="729" spans="1:8" ht="18.75" customHeight="1">
      <c r="A729" s="10" t="s">
        <v>113</v>
      </c>
      <c r="B729" s="35" t="str">
        <f>_xlfn.LET(_xlpm.inp,$B$727,_xlpm.nStd,_xlfn.LET(_xlpm.raw,UPPER(TRIM($G$719)),_xlpm.clean,SUBSTITUTE(SUBSTITUTE(SUBSTITUTE(SUBSTITUTE(SUBSTITUTE(_xlpm.raw,"，",","),"、",","),"；",","),"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29" s="18"/>
      <c r="D729" s="6"/>
      <c r="E729" s="6"/>
      <c r="F729" s="6"/>
      <c r="G729" s="6"/>
      <c r="H729" s="6"/>
    </row>
    <row r="730" spans="1:8" ht="18.75" customHeight="1">
      <c r="A730" s="37" t="s">
        <v>114</v>
      </c>
      <c r="B730" s="52" t="str">
        <f>_xlfn.LET(_xlpm.inp,$B$727,_xlpm.p,$H$719,IF(OR(LEN(TRIM(_xlpm.inp))=0,LEN(TRIM(_xlpm.p))=0,_xlpm.p=0),"",_xlpm.p))</f>
        <v/>
      </c>
      <c r="C730" s="53"/>
      <c r="D730" s="6"/>
      <c r="E730" s="6"/>
      <c r="F730" s="6"/>
      <c r="G730" s="6"/>
      <c r="H730" s="6"/>
    </row>
    <row r="731" spans="1:8" ht="18.75" customHeight="1" thickBot="1">
      <c r="A731" s="12"/>
      <c r="B731" s="54"/>
      <c r="C731" s="55"/>
      <c r="D731" s="6"/>
      <c r="E731" s="6"/>
      <c r="F731" s="6"/>
      <c r="G731" s="6"/>
      <c r="H731" s="6"/>
    </row>
    <row r="732" spans="1:8" ht="58.5" customHeight="1" thickTop="1" thickBot="1">
      <c r="A732" s="8" t="s">
        <v>6206</v>
      </c>
      <c r="B732" s="56" t="s">
        <v>7043</v>
      </c>
      <c r="C732" s="73"/>
      <c r="D732" s="6"/>
      <c r="E732" s="6"/>
      <c r="F732" s="6">
        <v>1057</v>
      </c>
      <c r="G732" s="6" t="s">
        <v>26</v>
      </c>
      <c r="H732" s="6" t="s">
        <v>8147</v>
      </c>
    </row>
    <row r="733" spans="1:8" ht="18.75" customHeight="1">
      <c r="A733" s="9"/>
      <c r="B733" s="74"/>
      <c r="C733" s="75"/>
      <c r="D733" s="6"/>
      <c r="E733" s="6"/>
      <c r="F733" s="6"/>
      <c r="G733" s="6"/>
      <c r="H733" s="6"/>
    </row>
    <row r="734" spans="1:8" ht="18.75" customHeight="1">
      <c r="A734" s="10" t="s">
        <v>107</v>
      </c>
      <c r="B734" s="64" t="s">
        <v>7044</v>
      </c>
      <c r="C734" s="65"/>
      <c r="D734" s="6"/>
      <c r="E734" s="6"/>
      <c r="F734" s="6"/>
      <c r="G734" s="6"/>
      <c r="H734" s="6"/>
    </row>
    <row r="735" spans="1:8" ht="18.75" customHeight="1">
      <c r="A735" s="10" t="s">
        <v>108</v>
      </c>
      <c r="B735" s="64" t="s">
        <v>7045</v>
      </c>
      <c r="C735" s="65"/>
      <c r="D735" s="6"/>
      <c r="E735" s="6"/>
      <c r="F735" s="6"/>
      <c r="G735" s="6"/>
      <c r="H735" s="6"/>
    </row>
    <row r="736" spans="1:8" ht="18.75" customHeight="1">
      <c r="A736" s="10" t="s">
        <v>109</v>
      </c>
      <c r="B736" s="64" t="s">
        <v>7046</v>
      </c>
      <c r="C736" s="65"/>
      <c r="D736" s="6"/>
      <c r="E736" s="6"/>
      <c r="F736" s="6"/>
      <c r="G736" s="6"/>
      <c r="H736" s="6"/>
    </row>
    <row r="737" spans="1:8" ht="18.75" customHeight="1">
      <c r="A737" s="10" t="s">
        <v>110</v>
      </c>
      <c r="B737" s="64" t="s">
        <v>7047</v>
      </c>
      <c r="C737" s="65"/>
      <c r="D737" s="6"/>
      <c r="E737" s="6"/>
      <c r="F737" s="6"/>
      <c r="G737" s="6"/>
      <c r="H737" s="6"/>
    </row>
    <row r="738" spans="1:8" ht="18.75" customHeight="1">
      <c r="A738" s="10"/>
      <c r="B738" s="62"/>
      <c r="C738" s="63"/>
      <c r="D738" s="6"/>
      <c r="E738" s="6"/>
      <c r="F738" s="6"/>
      <c r="G738" s="6"/>
      <c r="H738" s="6"/>
    </row>
    <row r="739" spans="1:8" ht="18.75" customHeight="1" thickBot="1">
      <c r="A739" s="10"/>
      <c r="B739" s="66"/>
      <c r="C739" s="67"/>
      <c r="D739" s="6"/>
      <c r="E739" s="6"/>
      <c r="F739" s="6"/>
      <c r="G739" s="6"/>
      <c r="H739" s="6"/>
    </row>
    <row r="740" spans="1:8" ht="18.75" customHeight="1" thickBot="1">
      <c r="A740" s="11" t="s">
        <v>111</v>
      </c>
      <c r="B740" s="25"/>
      <c r="C740" s="7"/>
      <c r="D740" s="6"/>
      <c r="E740" s="6"/>
      <c r="F740" s="6"/>
      <c r="G740" s="6"/>
      <c r="H740" s="6"/>
    </row>
    <row r="741" spans="1:8" ht="18.75" customHeight="1">
      <c r="A741" s="10" t="s">
        <v>112</v>
      </c>
      <c r="B741" s="34" t="str">
        <f>_xlfn.LET(_xlpm.inp,$B$740,_xlpm.nInp,_xlfn.LET(_xlpm.raw,UPPER(TRIM($B$740)),_xlpm.clean,SUBSTITUTE(SUBSTITUTE(SUBSTITUTE(SUBSTITUTE(SUBSTITUTE(_xlpm.raw,"，",","),"、",","),"；",","),"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41" s="19"/>
      <c r="D741" s="6"/>
      <c r="E741" s="6"/>
      <c r="F741" s="6"/>
      <c r="G741" s="6"/>
      <c r="H741" s="6"/>
    </row>
    <row r="742" spans="1:8" ht="18.75" customHeight="1">
      <c r="A742" s="10" t="s">
        <v>113</v>
      </c>
      <c r="B742" s="35" t="str">
        <f>_xlfn.LET(_xlpm.inp,$B$740,_xlpm.nStd,_xlfn.LET(_xlpm.raw,UPPER(TRIM($G$732)),_xlpm.clean,SUBSTITUTE(SUBSTITUTE(SUBSTITUTE(SUBSTITUTE(SUBSTITUTE(_xlpm.raw,"，",","),"、",","),"；",","),"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42" s="18"/>
      <c r="D742" s="6"/>
      <c r="E742" s="6"/>
      <c r="F742" s="6"/>
      <c r="G742" s="6"/>
      <c r="H742" s="6"/>
    </row>
    <row r="743" spans="1:8" ht="18.75" customHeight="1">
      <c r="A743" s="37" t="s">
        <v>114</v>
      </c>
      <c r="B743" s="52" t="str">
        <f>_xlfn.LET(_xlpm.inp,$B$740,_xlpm.p,$H$732,IF(OR(LEN(TRIM(_xlpm.inp))=0,LEN(TRIM(_xlpm.p))=0,_xlpm.p=0),"",_xlpm.p))</f>
        <v/>
      </c>
      <c r="C743" s="53"/>
      <c r="D743" s="6"/>
      <c r="E743" s="6"/>
      <c r="F743" s="6"/>
      <c r="G743" s="6"/>
      <c r="H743" s="6"/>
    </row>
    <row r="744" spans="1:8" ht="18.75" customHeight="1" thickBot="1">
      <c r="A744" s="12"/>
      <c r="B744" s="54"/>
      <c r="C744" s="55"/>
      <c r="D744" s="6"/>
      <c r="E744" s="6"/>
      <c r="F744" s="6"/>
      <c r="G744" s="6"/>
      <c r="H744" s="6"/>
    </row>
    <row r="745" spans="1:8" ht="58.5" customHeight="1" thickTop="1" thickBot="1">
      <c r="A745" s="8" t="s">
        <v>6207</v>
      </c>
      <c r="B745" s="56" t="s">
        <v>7048</v>
      </c>
      <c r="C745" s="73"/>
      <c r="D745" s="6"/>
      <c r="E745" s="6"/>
      <c r="F745" s="6">
        <v>1058</v>
      </c>
      <c r="G745" s="6" t="s">
        <v>27</v>
      </c>
      <c r="H745" s="6" t="s">
        <v>8148</v>
      </c>
    </row>
    <row r="746" spans="1:8" ht="18.75" customHeight="1">
      <c r="A746" s="9"/>
      <c r="B746" s="74"/>
      <c r="C746" s="75"/>
      <c r="D746" s="6"/>
      <c r="E746" s="6"/>
      <c r="F746" s="6"/>
      <c r="G746" s="6"/>
      <c r="H746" s="6"/>
    </row>
    <row r="747" spans="1:8" ht="18.75" customHeight="1">
      <c r="A747" s="10" t="s">
        <v>107</v>
      </c>
      <c r="B747" s="64" t="s">
        <v>7049</v>
      </c>
      <c r="C747" s="65"/>
      <c r="D747" s="6"/>
      <c r="E747" s="6"/>
      <c r="F747" s="6"/>
      <c r="G747" s="6"/>
      <c r="H747" s="6"/>
    </row>
    <row r="748" spans="1:8" ht="18.75" customHeight="1">
      <c r="A748" s="10" t="s">
        <v>108</v>
      </c>
      <c r="B748" s="64" t="s">
        <v>7050</v>
      </c>
      <c r="C748" s="65"/>
      <c r="D748" s="6"/>
      <c r="E748" s="6"/>
      <c r="F748" s="6"/>
      <c r="G748" s="6"/>
      <c r="H748" s="6"/>
    </row>
    <row r="749" spans="1:8" ht="18.75" customHeight="1">
      <c r="A749" s="10" t="s">
        <v>109</v>
      </c>
      <c r="B749" s="64" t="s">
        <v>7051</v>
      </c>
      <c r="C749" s="65"/>
      <c r="D749" s="6"/>
      <c r="E749" s="6"/>
      <c r="F749" s="6"/>
      <c r="G749" s="6"/>
      <c r="H749" s="6"/>
    </row>
    <row r="750" spans="1:8" ht="18.75" customHeight="1">
      <c r="A750" s="10" t="s">
        <v>110</v>
      </c>
      <c r="B750" s="64" t="s">
        <v>7052</v>
      </c>
      <c r="C750" s="65"/>
      <c r="D750" s="6"/>
      <c r="E750" s="6"/>
      <c r="F750" s="6"/>
      <c r="G750" s="6"/>
      <c r="H750" s="6"/>
    </row>
    <row r="751" spans="1:8" ht="18.75" customHeight="1">
      <c r="A751" s="10"/>
      <c r="B751" s="62"/>
      <c r="C751" s="63"/>
      <c r="D751" s="6"/>
      <c r="E751" s="6"/>
      <c r="F751" s="6"/>
      <c r="G751" s="6"/>
      <c r="H751" s="6"/>
    </row>
    <row r="752" spans="1:8" ht="18.75" customHeight="1" thickBot="1">
      <c r="A752" s="10"/>
      <c r="B752" s="66"/>
      <c r="C752" s="67"/>
      <c r="D752" s="6"/>
      <c r="E752" s="6"/>
      <c r="F752" s="6"/>
      <c r="G752" s="6"/>
      <c r="H752" s="6"/>
    </row>
    <row r="753" spans="1:8" ht="18.75" customHeight="1" thickBot="1">
      <c r="A753" s="11" t="s">
        <v>111</v>
      </c>
      <c r="B753" s="25"/>
      <c r="C753" s="7"/>
      <c r="D753" s="6"/>
      <c r="E753" s="6"/>
      <c r="F753" s="6"/>
      <c r="G753" s="6"/>
      <c r="H753" s="6"/>
    </row>
    <row r="754" spans="1:8" ht="18.75" customHeight="1">
      <c r="A754" s="10" t="s">
        <v>112</v>
      </c>
      <c r="B754" s="34" t="str">
        <f>_xlfn.LET(_xlpm.inp,$B$753,_xlpm.nInp,_xlfn.LET(_xlpm.raw,UPPER(TRIM($B$753)),_xlpm.clean,SUBSTITUTE(SUBSTITUTE(SUBSTITUTE(SUBSTITUTE(SUBSTITUTE(_xlpm.raw,"，",","),"、",","),"；",","),"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54" s="19"/>
      <c r="D754" s="6"/>
      <c r="E754" s="6"/>
      <c r="F754" s="6"/>
      <c r="G754" s="6"/>
      <c r="H754" s="6"/>
    </row>
    <row r="755" spans="1:8" ht="18.75" customHeight="1">
      <c r="A755" s="10" t="s">
        <v>113</v>
      </c>
      <c r="B755" s="35" t="str">
        <f>_xlfn.LET(_xlpm.inp,$B$753,_xlpm.nStd,_xlfn.LET(_xlpm.raw,UPPER(TRIM($G$745)),_xlpm.clean,SUBSTITUTE(SUBSTITUTE(SUBSTITUTE(SUBSTITUTE(SUBSTITUTE(_xlpm.raw,"，",","),"、",","),"；",","),"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55" s="18"/>
      <c r="D755" s="6"/>
      <c r="E755" s="6"/>
      <c r="F755" s="6"/>
      <c r="G755" s="6"/>
      <c r="H755" s="6"/>
    </row>
    <row r="756" spans="1:8" ht="18.75" customHeight="1">
      <c r="A756" s="37" t="s">
        <v>114</v>
      </c>
      <c r="B756" s="52" t="str">
        <f>_xlfn.LET(_xlpm.inp,$B$753,_xlpm.p,$H$745,IF(OR(LEN(TRIM(_xlpm.inp))=0,LEN(TRIM(_xlpm.p))=0,_xlpm.p=0),"",_xlpm.p))</f>
        <v/>
      </c>
      <c r="C756" s="53"/>
      <c r="D756" s="6"/>
      <c r="E756" s="6"/>
      <c r="F756" s="6"/>
      <c r="G756" s="6"/>
      <c r="H756" s="6"/>
    </row>
    <row r="757" spans="1:8" ht="18.75" customHeight="1" thickBot="1">
      <c r="A757" s="12"/>
      <c r="B757" s="54"/>
      <c r="C757" s="55"/>
      <c r="D757" s="6"/>
      <c r="E757" s="6"/>
      <c r="F757" s="6"/>
      <c r="G757" s="6"/>
      <c r="H757" s="6"/>
    </row>
    <row r="758" spans="1:8" ht="58.5" customHeight="1" thickTop="1" thickBot="1">
      <c r="A758" s="8" t="s">
        <v>6324</v>
      </c>
      <c r="B758" s="56" t="s">
        <v>7725</v>
      </c>
      <c r="C758" s="73"/>
      <c r="D758" s="6"/>
      <c r="E758" s="6"/>
      <c r="F758" s="6">
        <v>1059</v>
      </c>
      <c r="G758" s="6" t="s">
        <v>28</v>
      </c>
      <c r="H758" s="6" t="s">
        <v>7520</v>
      </c>
    </row>
    <row r="759" spans="1:8" ht="18.75" customHeight="1">
      <c r="A759" s="9" t="s">
        <v>107</v>
      </c>
      <c r="B759" s="74"/>
      <c r="C759" s="75"/>
      <c r="D759" s="6"/>
      <c r="E759" s="6"/>
      <c r="F759" s="6"/>
      <c r="G759" s="6"/>
      <c r="H759" s="6"/>
    </row>
    <row r="760" spans="1:8" ht="18.75" customHeight="1">
      <c r="A760" s="10" t="s">
        <v>107</v>
      </c>
      <c r="B760" s="64" t="s">
        <v>7726</v>
      </c>
      <c r="C760" s="65"/>
      <c r="D760" s="6"/>
      <c r="E760" s="6"/>
      <c r="F760" s="6"/>
      <c r="G760" s="6"/>
      <c r="H760" s="6"/>
    </row>
    <row r="761" spans="1:8" ht="18.75" customHeight="1">
      <c r="A761" s="10" t="s">
        <v>108</v>
      </c>
      <c r="B761" s="64" t="s">
        <v>7727</v>
      </c>
      <c r="C761" s="65"/>
      <c r="D761" s="6"/>
      <c r="E761" s="6"/>
      <c r="F761" s="6"/>
      <c r="G761" s="6"/>
      <c r="H761" s="6"/>
    </row>
    <row r="762" spans="1:8" ht="18.75" customHeight="1">
      <c r="A762" s="10" t="s">
        <v>109</v>
      </c>
      <c r="B762" s="64" t="s">
        <v>7728</v>
      </c>
      <c r="C762" s="65"/>
      <c r="D762" s="6"/>
      <c r="E762" s="6"/>
      <c r="F762" s="6"/>
      <c r="G762" s="6"/>
      <c r="H762" s="6"/>
    </row>
    <row r="763" spans="1:8" ht="18.75" customHeight="1">
      <c r="A763" s="10" t="s">
        <v>110</v>
      </c>
      <c r="B763" s="64" t="s">
        <v>7729</v>
      </c>
      <c r="C763" s="65"/>
      <c r="D763" s="6"/>
      <c r="E763" s="6"/>
      <c r="F763" s="6"/>
      <c r="G763" s="6"/>
      <c r="H763" s="6"/>
    </row>
    <row r="764" spans="1:8" ht="18.75" customHeight="1">
      <c r="A764" s="10"/>
      <c r="B764" s="62"/>
      <c r="C764" s="63"/>
      <c r="D764" s="6"/>
      <c r="E764" s="6"/>
      <c r="F764" s="6"/>
      <c r="G764" s="6"/>
      <c r="H764" s="6"/>
    </row>
    <row r="765" spans="1:8" ht="18.75" customHeight="1" thickBot="1">
      <c r="A765" s="10"/>
      <c r="B765" s="66"/>
      <c r="C765" s="67"/>
      <c r="D765" s="6"/>
      <c r="E765" s="6"/>
      <c r="F765" s="6"/>
      <c r="G765" s="6"/>
      <c r="H765" s="6"/>
    </row>
    <row r="766" spans="1:8" ht="18.75" customHeight="1" thickBot="1">
      <c r="A766" s="11" t="s">
        <v>112</v>
      </c>
      <c r="B766" s="25"/>
      <c r="C766" s="7"/>
      <c r="D766" s="6"/>
      <c r="E766" s="6"/>
      <c r="F766" s="6"/>
      <c r="G766" s="6"/>
      <c r="H766" s="6"/>
    </row>
    <row r="767" spans="1:8" ht="18.75" customHeight="1">
      <c r="A767" s="10" t="s">
        <v>113</v>
      </c>
      <c r="B767" s="34" t="str">
        <f>_xlfn.LET(_xlpm.inp,$B$766,_xlpm.nInp,_xlfn.LET(_xlpm.raw,UPPER(TRIM($B$766)),_xlpm.clean,SUBSTITUTE(SUBSTITUTE(SUBSTITUTE(SUBSTITUTE(SUBSTITUTE(_xlpm.raw,"，",","),"、",","),"；",","),"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67" s="19"/>
      <c r="D767" s="6"/>
      <c r="E767" s="6"/>
      <c r="F767" s="6"/>
      <c r="G767" s="6"/>
      <c r="H767" s="6"/>
    </row>
    <row r="768" spans="1:8" ht="18.75" customHeight="1">
      <c r="A768" s="10" t="s">
        <v>114</v>
      </c>
      <c r="B768" s="35" t="str">
        <f>_xlfn.LET(_xlpm.inp,$B$766,_xlpm.nStd,_xlfn.LET(_xlpm.raw,UPPER(TRIM($G$758)),_xlpm.clean,SUBSTITUTE(SUBSTITUTE(SUBSTITUTE(SUBSTITUTE(SUBSTITUTE(_xlpm.raw,"，",","),"、",","),"；",","),"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68" s="18"/>
      <c r="D768" s="6"/>
      <c r="E768" s="6"/>
      <c r="F768" s="6"/>
      <c r="G768" s="6"/>
      <c r="H768" s="6"/>
    </row>
    <row r="769" spans="1:8" ht="18.75" customHeight="1">
      <c r="A769" s="37"/>
      <c r="B769" s="52" t="str">
        <f>_xlfn.LET(_xlpm.inp,$B$766,_xlpm.p,$H$758,IF(OR(LEN(TRIM(_xlpm.inp))=0,LEN(TRIM(_xlpm.p))=0,_xlpm.p=0),"",_xlpm.p))</f>
        <v/>
      </c>
      <c r="C769" s="53"/>
      <c r="D769" s="6"/>
      <c r="E769" s="6"/>
      <c r="F769" s="6"/>
      <c r="G769" s="6"/>
      <c r="H769" s="6"/>
    </row>
    <row r="770" spans="1:8" ht="18.75" customHeight="1" thickBot="1">
      <c r="A770" s="12"/>
      <c r="B770" s="54"/>
      <c r="C770" s="55"/>
      <c r="D770" s="6"/>
      <c r="E770" s="6"/>
      <c r="F770" s="6"/>
      <c r="G770" s="6"/>
      <c r="H770" s="6"/>
    </row>
    <row r="771" spans="1:8" ht="58.5" customHeight="1" thickTop="1" thickBot="1">
      <c r="A771" s="8" t="s">
        <v>6325</v>
      </c>
      <c r="B771" s="56" t="s">
        <v>7730</v>
      </c>
      <c r="C771" s="73"/>
      <c r="D771" s="6"/>
      <c r="E771" s="6"/>
      <c r="F771" s="6">
        <v>1060</v>
      </c>
      <c r="G771" s="6" t="s">
        <v>827</v>
      </c>
      <c r="H771" s="6" t="s">
        <v>7521</v>
      </c>
    </row>
    <row r="772" spans="1:8" ht="18.75" customHeight="1">
      <c r="A772" s="9" t="s">
        <v>107</v>
      </c>
      <c r="B772" s="74"/>
      <c r="C772" s="75"/>
      <c r="D772" s="6"/>
      <c r="E772" s="6"/>
      <c r="F772" s="6"/>
      <c r="G772" s="6"/>
      <c r="H772" s="6"/>
    </row>
    <row r="773" spans="1:8" ht="18.75" customHeight="1">
      <c r="A773" s="10" t="s">
        <v>107</v>
      </c>
      <c r="B773" s="64" t="s">
        <v>7731</v>
      </c>
      <c r="C773" s="65"/>
      <c r="D773" s="6"/>
      <c r="E773" s="6"/>
      <c r="F773" s="6"/>
      <c r="G773" s="6"/>
      <c r="H773" s="6"/>
    </row>
    <row r="774" spans="1:8" ht="18.75" customHeight="1">
      <c r="A774" s="10" t="s">
        <v>108</v>
      </c>
      <c r="B774" s="64" t="s">
        <v>7732</v>
      </c>
      <c r="C774" s="65"/>
      <c r="D774" s="6"/>
      <c r="E774" s="6"/>
      <c r="F774" s="6"/>
      <c r="G774" s="6"/>
      <c r="H774" s="6"/>
    </row>
    <row r="775" spans="1:8" ht="18.75" customHeight="1">
      <c r="A775" s="10" t="s">
        <v>109</v>
      </c>
      <c r="B775" s="64" t="s">
        <v>7733</v>
      </c>
      <c r="C775" s="65"/>
      <c r="D775" s="6"/>
      <c r="E775" s="6"/>
      <c r="F775" s="6"/>
      <c r="G775" s="6"/>
      <c r="H775" s="6"/>
    </row>
    <row r="776" spans="1:8" ht="18.75" customHeight="1">
      <c r="A776" s="10" t="s">
        <v>110</v>
      </c>
      <c r="B776" s="64" t="s">
        <v>7734</v>
      </c>
      <c r="C776" s="65"/>
      <c r="D776" s="6"/>
      <c r="E776" s="6"/>
      <c r="F776" s="6"/>
      <c r="G776" s="6"/>
      <c r="H776" s="6"/>
    </row>
    <row r="777" spans="1:8" ht="18.75" customHeight="1">
      <c r="A777" s="10" t="s">
        <v>128</v>
      </c>
      <c r="B777" s="62" t="s">
        <v>7735</v>
      </c>
      <c r="C777" s="63"/>
      <c r="D777" s="6"/>
      <c r="E777" s="6"/>
      <c r="F777" s="6"/>
      <c r="G777" s="6"/>
      <c r="H777" s="6"/>
    </row>
    <row r="778" spans="1:8" ht="18.75" customHeight="1" thickBot="1">
      <c r="A778" s="10"/>
      <c r="B778" s="66"/>
      <c r="C778" s="67"/>
      <c r="D778" s="6"/>
      <c r="E778" s="6"/>
      <c r="F778" s="6"/>
      <c r="G778" s="6"/>
      <c r="H778" s="6"/>
    </row>
    <row r="779" spans="1:8" ht="18.75" customHeight="1" thickBot="1">
      <c r="A779" s="11" t="s">
        <v>112</v>
      </c>
      <c r="B779" s="25"/>
      <c r="C779" s="7"/>
      <c r="D779" s="6"/>
      <c r="E779" s="6"/>
      <c r="F779" s="6"/>
      <c r="G779" s="6"/>
      <c r="H779" s="6"/>
    </row>
    <row r="780" spans="1:8" ht="18.75" customHeight="1">
      <c r="A780" s="10" t="s">
        <v>113</v>
      </c>
      <c r="B780" s="34" t="str">
        <f>_xlfn.LET(_xlpm.inp,$B$779,_xlpm.nInp,_xlfn.LET(_xlpm.raw,UPPER(TRIM($B$779)),_xlpm.clean,SUBSTITUTE(SUBSTITUTE(SUBSTITUTE(SUBSTITUTE(SUBSTITUTE(_xlpm.raw,"，",","),"、",","),"；",","),"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80" s="19"/>
      <c r="D780" s="6"/>
      <c r="E780" s="6"/>
      <c r="F780" s="6"/>
      <c r="G780" s="6"/>
      <c r="H780" s="6"/>
    </row>
    <row r="781" spans="1:8" ht="18.75" customHeight="1">
      <c r="A781" s="10" t="s">
        <v>114</v>
      </c>
      <c r="B781" s="35" t="str">
        <f>_xlfn.LET(_xlpm.inp,$B$779,_xlpm.nStd,_xlfn.LET(_xlpm.raw,UPPER(TRIM($G$771)),_xlpm.clean,SUBSTITUTE(SUBSTITUTE(SUBSTITUTE(SUBSTITUTE(SUBSTITUTE(_xlpm.raw,"，",","),"、",","),"；",","),"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81" s="18"/>
      <c r="D781" s="6"/>
      <c r="E781" s="6"/>
      <c r="F781" s="6"/>
      <c r="G781" s="6"/>
      <c r="H781" s="6"/>
    </row>
    <row r="782" spans="1:8" ht="18.75" customHeight="1">
      <c r="A782" s="37"/>
      <c r="B782" s="52" t="str">
        <f>_xlfn.LET(_xlpm.inp,$B$779,_xlpm.p,$H$771,IF(OR(LEN(TRIM(_xlpm.inp))=0,LEN(TRIM(_xlpm.p))=0,_xlpm.p=0),"",_xlpm.p))</f>
        <v/>
      </c>
      <c r="C782" s="53"/>
      <c r="D782" s="6"/>
      <c r="E782" s="6"/>
      <c r="F782" s="6"/>
      <c r="G782" s="6"/>
      <c r="H782" s="6"/>
    </row>
    <row r="783" spans="1:8" ht="18.75" customHeight="1" thickBot="1">
      <c r="A783" s="12"/>
      <c r="B783" s="54"/>
      <c r="C783" s="55"/>
      <c r="D783" s="6"/>
      <c r="E783" s="6"/>
      <c r="F783" s="6"/>
      <c r="G783" s="6"/>
      <c r="H783" s="6"/>
    </row>
    <row r="784" spans="1:8" ht="58.5" customHeight="1" thickTop="1" thickBot="1">
      <c r="A784" s="8" t="s">
        <v>6326</v>
      </c>
      <c r="B784" s="56" t="s">
        <v>7736</v>
      </c>
      <c r="C784" s="73"/>
      <c r="D784" s="6"/>
      <c r="E784" s="6"/>
      <c r="F784" s="6">
        <v>1061</v>
      </c>
      <c r="G784" s="6" t="s">
        <v>18</v>
      </c>
      <c r="H784" s="6" t="s">
        <v>7522</v>
      </c>
    </row>
    <row r="785" spans="1:8" ht="18.75" customHeight="1">
      <c r="A785" s="9" t="s">
        <v>107</v>
      </c>
      <c r="B785" s="74"/>
      <c r="C785" s="75"/>
      <c r="D785" s="6"/>
      <c r="E785" s="6"/>
      <c r="F785" s="6"/>
      <c r="G785" s="6"/>
      <c r="H785" s="6"/>
    </row>
    <row r="786" spans="1:8" ht="18.75" customHeight="1">
      <c r="A786" s="10" t="s">
        <v>107</v>
      </c>
      <c r="B786" s="64" t="s">
        <v>7737</v>
      </c>
      <c r="C786" s="65"/>
      <c r="D786" s="6"/>
      <c r="E786" s="6"/>
      <c r="F786" s="6"/>
      <c r="G786" s="6"/>
      <c r="H786" s="6"/>
    </row>
    <row r="787" spans="1:8" ht="18.75" customHeight="1">
      <c r="A787" s="10" t="s">
        <v>108</v>
      </c>
      <c r="B787" s="64" t="s">
        <v>7738</v>
      </c>
      <c r="C787" s="65"/>
      <c r="D787" s="6"/>
      <c r="E787" s="6"/>
      <c r="F787" s="6"/>
      <c r="G787" s="6"/>
      <c r="H787" s="6"/>
    </row>
    <row r="788" spans="1:8" ht="18.75" customHeight="1">
      <c r="A788" s="10" t="s">
        <v>109</v>
      </c>
      <c r="B788" s="64" t="s">
        <v>7739</v>
      </c>
      <c r="C788" s="65"/>
      <c r="D788" s="6"/>
      <c r="E788" s="6"/>
      <c r="F788" s="6"/>
      <c r="G788" s="6"/>
      <c r="H788" s="6"/>
    </row>
    <row r="789" spans="1:8" ht="18.75" customHeight="1">
      <c r="A789" s="10" t="s">
        <v>110</v>
      </c>
      <c r="B789" s="64" t="s">
        <v>7740</v>
      </c>
      <c r="C789" s="65"/>
      <c r="D789" s="6"/>
      <c r="E789" s="6"/>
      <c r="F789" s="6"/>
      <c r="G789" s="6"/>
      <c r="H789" s="6"/>
    </row>
    <row r="790" spans="1:8" ht="18.75" customHeight="1">
      <c r="A790" s="10"/>
      <c r="B790" s="62"/>
      <c r="C790" s="63"/>
      <c r="D790" s="6"/>
      <c r="E790" s="6"/>
      <c r="F790" s="6"/>
      <c r="G790" s="6"/>
      <c r="H790" s="6"/>
    </row>
    <row r="791" spans="1:8" ht="18.75" customHeight="1" thickBot="1">
      <c r="A791" s="10"/>
      <c r="B791" s="66"/>
      <c r="C791" s="67"/>
      <c r="D791" s="6"/>
      <c r="E791" s="6"/>
      <c r="F791" s="6"/>
      <c r="G791" s="6"/>
      <c r="H791" s="6"/>
    </row>
    <row r="792" spans="1:8" ht="18.75" customHeight="1" thickBot="1">
      <c r="A792" s="11" t="s">
        <v>112</v>
      </c>
      <c r="B792" s="25"/>
      <c r="C792" s="7"/>
      <c r="D792" s="6"/>
      <c r="E792" s="6"/>
      <c r="F792" s="6"/>
      <c r="G792" s="6"/>
      <c r="H792" s="6"/>
    </row>
    <row r="793" spans="1:8" ht="18.75" customHeight="1">
      <c r="A793" s="10" t="s">
        <v>113</v>
      </c>
      <c r="B793" s="34" t="str">
        <f>_xlfn.LET(_xlpm.inp,$B$792,_xlpm.nInp,_xlfn.LET(_xlpm.raw,UPPER(TRIM($B$792)),_xlpm.clean,SUBSTITUTE(SUBSTITUTE(SUBSTITUTE(SUBSTITUTE(SUBSTITUTE(_xlpm.raw,"，",","),"、",","),"；",","),"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793" s="19"/>
      <c r="D793" s="6"/>
      <c r="E793" s="6"/>
      <c r="F793" s="6"/>
      <c r="G793" s="6"/>
      <c r="H793" s="6"/>
    </row>
    <row r="794" spans="1:8" ht="18.75" customHeight="1">
      <c r="A794" s="10" t="s">
        <v>114</v>
      </c>
      <c r="B794" s="35" t="str">
        <f>_xlfn.LET(_xlpm.inp,$B$792,_xlpm.nStd,_xlfn.LET(_xlpm.raw,UPPER(TRIM($G$784)),_xlpm.clean,SUBSTITUTE(SUBSTITUTE(SUBSTITUTE(SUBSTITUTE(SUBSTITUTE(_xlpm.raw,"，",","),"、",","),"；",","),"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794" s="18"/>
      <c r="D794" s="6"/>
      <c r="E794" s="6"/>
      <c r="F794" s="6"/>
      <c r="G794" s="6"/>
      <c r="H794" s="6"/>
    </row>
    <row r="795" spans="1:8" ht="18.75" customHeight="1">
      <c r="A795" s="37"/>
      <c r="B795" s="52" t="str">
        <f>_xlfn.LET(_xlpm.inp,$B$792,_xlpm.p,$H$784,IF(OR(LEN(TRIM(_xlpm.inp))=0,LEN(TRIM(_xlpm.p))=0,_xlpm.p=0),"",_xlpm.p))</f>
        <v/>
      </c>
      <c r="C795" s="53"/>
      <c r="D795" s="6"/>
      <c r="E795" s="6"/>
      <c r="F795" s="6"/>
      <c r="G795" s="6"/>
      <c r="H795" s="6"/>
    </row>
    <row r="796" spans="1:8" ht="18.75" customHeight="1" thickBot="1">
      <c r="A796" s="12"/>
      <c r="B796" s="54"/>
      <c r="C796" s="55"/>
      <c r="D796" s="6"/>
      <c r="E796" s="6"/>
      <c r="F796" s="6"/>
      <c r="G796" s="6"/>
      <c r="H796" s="6"/>
    </row>
    <row r="797" spans="1:8" ht="58.5" customHeight="1" thickTop="1" thickBot="1">
      <c r="A797" s="8" t="s">
        <v>6327</v>
      </c>
      <c r="B797" s="56" t="s">
        <v>7741</v>
      </c>
      <c r="C797" s="73"/>
      <c r="D797" s="6"/>
      <c r="E797" s="6"/>
      <c r="F797" s="6">
        <v>1062</v>
      </c>
      <c r="G797" s="6" t="s">
        <v>28</v>
      </c>
      <c r="H797" s="6"/>
    </row>
    <row r="798" spans="1:8" ht="18.75" customHeight="1">
      <c r="A798" s="9" t="s">
        <v>107</v>
      </c>
      <c r="B798" s="74"/>
      <c r="C798" s="75"/>
      <c r="D798" s="6"/>
      <c r="E798" s="6"/>
      <c r="F798" s="6"/>
      <c r="G798" s="6"/>
      <c r="H798" s="6"/>
    </row>
    <row r="799" spans="1:8" ht="18.75" customHeight="1">
      <c r="A799" s="10" t="s">
        <v>107</v>
      </c>
      <c r="B799" s="64" t="s">
        <v>7742</v>
      </c>
      <c r="C799" s="65"/>
      <c r="D799" s="6"/>
      <c r="E799" s="6"/>
      <c r="F799" s="6"/>
      <c r="G799" s="6"/>
      <c r="H799" s="6"/>
    </row>
    <row r="800" spans="1:8" ht="18.75" customHeight="1">
      <c r="A800" s="10" t="s">
        <v>108</v>
      </c>
      <c r="B800" s="64" t="s">
        <v>7743</v>
      </c>
      <c r="C800" s="65"/>
      <c r="D800" s="6"/>
      <c r="E800" s="6"/>
      <c r="F800" s="6"/>
      <c r="G800" s="6"/>
      <c r="H800" s="6"/>
    </row>
    <row r="801" spans="1:8" ht="18.75" customHeight="1">
      <c r="A801" s="10" t="s">
        <v>109</v>
      </c>
      <c r="B801" s="64" t="s">
        <v>7744</v>
      </c>
      <c r="C801" s="65"/>
      <c r="D801" s="6"/>
      <c r="E801" s="6"/>
      <c r="F801" s="6"/>
      <c r="G801" s="6"/>
      <c r="H801" s="6"/>
    </row>
    <row r="802" spans="1:8" ht="18.75" customHeight="1">
      <c r="A802" s="10" t="s">
        <v>110</v>
      </c>
      <c r="B802" s="64" t="s">
        <v>7745</v>
      </c>
      <c r="C802" s="65"/>
      <c r="D802" s="6"/>
      <c r="E802" s="6"/>
      <c r="F802" s="6"/>
      <c r="G802" s="6"/>
      <c r="H802" s="6"/>
    </row>
    <row r="803" spans="1:8" ht="18.75" customHeight="1">
      <c r="A803" s="10"/>
      <c r="B803" s="62"/>
      <c r="C803" s="63"/>
      <c r="D803" s="6"/>
      <c r="E803" s="6"/>
      <c r="F803" s="6"/>
      <c r="G803" s="6"/>
      <c r="H803" s="6"/>
    </row>
    <row r="804" spans="1:8" ht="18.75" customHeight="1" thickBot="1">
      <c r="A804" s="10"/>
      <c r="B804" s="66"/>
      <c r="C804" s="67"/>
      <c r="D804" s="6"/>
      <c r="E804" s="6"/>
      <c r="F804" s="6"/>
      <c r="G804" s="6"/>
      <c r="H804" s="6"/>
    </row>
    <row r="805" spans="1:8" ht="18.75" customHeight="1" thickBot="1">
      <c r="A805" s="11" t="s">
        <v>112</v>
      </c>
      <c r="B805" s="25"/>
      <c r="C805" s="7"/>
      <c r="D805" s="6"/>
      <c r="E805" s="6"/>
      <c r="F805" s="6"/>
      <c r="G805" s="6"/>
      <c r="H805" s="6"/>
    </row>
    <row r="806" spans="1:8" ht="18.75" customHeight="1">
      <c r="A806" s="10" t="s">
        <v>113</v>
      </c>
      <c r="B806" s="34" t="str">
        <f>_xlfn.LET(_xlpm.inp,$B$805,_xlpm.nInp,_xlfn.LET(_xlpm.raw,UPPER(TRIM($B$805)),_xlpm.clean,SUBSTITUTE(SUBSTITUTE(SUBSTITUTE(SUBSTITUTE(SUBSTITUTE(_xlpm.raw,"，",","),"、",","),"；",","),"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06" s="19"/>
      <c r="D806" s="6"/>
      <c r="E806" s="6"/>
      <c r="F806" s="6"/>
      <c r="G806" s="6"/>
      <c r="H806" s="6"/>
    </row>
    <row r="807" spans="1:8" ht="18.75" customHeight="1">
      <c r="A807" s="10" t="s">
        <v>114</v>
      </c>
      <c r="B807" s="35" t="str">
        <f>_xlfn.LET(_xlpm.inp,$B$805,_xlpm.nStd,_xlfn.LET(_xlpm.raw,UPPER(TRIM($G$797)),_xlpm.clean,SUBSTITUTE(SUBSTITUTE(SUBSTITUTE(SUBSTITUTE(SUBSTITUTE(_xlpm.raw,"，",","),"、",","),"；",","),"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07" s="18"/>
      <c r="D807" s="6"/>
      <c r="E807" s="6"/>
      <c r="F807" s="6"/>
      <c r="G807" s="6"/>
      <c r="H807" s="6"/>
    </row>
    <row r="808" spans="1:8" ht="18.75" customHeight="1">
      <c r="A808" s="37"/>
      <c r="B808" s="52" t="str">
        <f>_xlfn.LET(_xlpm.inp,$B$805,_xlpm.p,$H$797,IF(OR(LEN(TRIM(_xlpm.inp))=0,LEN(TRIM(_xlpm.p))=0,_xlpm.p=0),"",_xlpm.p))</f>
        <v/>
      </c>
      <c r="C808" s="53"/>
      <c r="D808" s="6"/>
      <c r="E808" s="6"/>
      <c r="F808" s="6"/>
      <c r="G808" s="6"/>
      <c r="H808" s="6"/>
    </row>
    <row r="809" spans="1:8" ht="18.75" customHeight="1" thickBot="1">
      <c r="A809" s="12"/>
      <c r="B809" s="54"/>
      <c r="C809" s="55"/>
      <c r="D809" s="6"/>
      <c r="E809" s="6"/>
      <c r="F809" s="6"/>
      <c r="G809" s="6"/>
      <c r="H809" s="6"/>
    </row>
    <row r="810" spans="1:8" ht="58.5" customHeight="1" thickTop="1" thickBot="1">
      <c r="A810" s="8" t="s">
        <v>6328</v>
      </c>
      <c r="B810" s="56" t="s">
        <v>7746</v>
      </c>
      <c r="C810" s="73"/>
      <c r="D810" s="6"/>
      <c r="E810" s="6"/>
      <c r="F810" s="6">
        <v>1063</v>
      </c>
      <c r="G810" s="6" t="s">
        <v>28</v>
      </c>
      <c r="H810" s="6" t="s">
        <v>7523</v>
      </c>
    </row>
    <row r="811" spans="1:8" ht="18.75" customHeight="1">
      <c r="A811" s="9" t="s">
        <v>107</v>
      </c>
      <c r="B811" s="74"/>
      <c r="C811" s="75"/>
      <c r="D811" s="6"/>
      <c r="E811" s="6"/>
      <c r="F811" s="6"/>
      <c r="G811" s="6"/>
      <c r="H811" s="6"/>
    </row>
    <row r="812" spans="1:8" ht="18.75" customHeight="1">
      <c r="A812" s="10" t="s">
        <v>107</v>
      </c>
      <c r="B812" s="64" t="s">
        <v>7747</v>
      </c>
      <c r="C812" s="65"/>
      <c r="D812" s="6"/>
      <c r="E812" s="6"/>
      <c r="F812" s="6"/>
      <c r="G812" s="6"/>
      <c r="H812" s="6"/>
    </row>
    <row r="813" spans="1:8" ht="18.75" customHeight="1">
      <c r="A813" s="10" t="s">
        <v>108</v>
      </c>
      <c r="B813" s="64" t="s">
        <v>7748</v>
      </c>
      <c r="C813" s="65"/>
      <c r="D813" s="6"/>
      <c r="E813" s="6"/>
      <c r="F813" s="6"/>
      <c r="G813" s="6"/>
      <c r="H813" s="6"/>
    </row>
    <row r="814" spans="1:8" ht="18.75" customHeight="1">
      <c r="A814" s="10" t="s">
        <v>109</v>
      </c>
      <c r="B814" s="64" t="s">
        <v>7749</v>
      </c>
      <c r="C814" s="65"/>
      <c r="D814" s="6"/>
      <c r="E814" s="6"/>
      <c r="F814" s="6"/>
      <c r="G814" s="6"/>
      <c r="H814" s="6"/>
    </row>
    <row r="815" spans="1:8" ht="18.75" customHeight="1">
      <c r="A815" s="10" t="s">
        <v>110</v>
      </c>
      <c r="B815" s="64" t="s">
        <v>7750</v>
      </c>
      <c r="C815" s="65"/>
      <c r="D815" s="6"/>
      <c r="E815" s="6"/>
      <c r="F815" s="6"/>
      <c r="G815" s="6"/>
      <c r="H815" s="6"/>
    </row>
    <row r="816" spans="1:8" ht="18.75" customHeight="1">
      <c r="A816" s="10"/>
      <c r="B816" s="62"/>
      <c r="C816" s="63"/>
      <c r="D816" s="6"/>
      <c r="E816" s="6"/>
      <c r="F816" s="6"/>
      <c r="G816" s="6"/>
      <c r="H816" s="6"/>
    </row>
    <row r="817" spans="1:8" ht="18.75" customHeight="1" thickBot="1">
      <c r="A817" s="10"/>
      <c r="B817" s="66"/>
      <c r="C817" s="67"/>
      <c r="D817" s="6"/>
      <c r="E817" s="6"/>
      <c r="F817" s="6"/>
      <c r="G817" s="6"/>
      <c r="H817" s="6"/>
    </row>
    <row r="818" spans="1:8" ht="18.75" customHeight="1" thickBot="1">
      <c r="A818" s="11" t="s">
        <v>112</v>
      </c>
      <c r="B818" s="25"/>
      <c r="C818" s="7"/>
      <c r="D818" s="6"/>
      <c r="E818" s="6"/>
      <c r="F818" s="6"/>
      <c r="G818" s="6"/>
      <c r="H818" s="6"/>
    </row>
    <row r="819" spans="1:8" ht="18.75" customHeight="1">
      <c r="A819" s="10" t="s">
        <v>113</v>
      </c>
      <c r="B819" s="34" t="str">
        <f>_xlfn.LET(_xlpm.inp,$B$818,_xlpm.nInp,_xlfn.LET(_xlpm.raw,UPPER(TRIM($B$818)),_xlpm.clean,SUBSTITUTE(SUBSTITUTE(SUBSTITUTE(SUBSTITUTE(SUBSTITUTE(_xlpm.raw,"，",","),"、",","),"；",","),"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19" s="19"/>
      <c r="D819" s="6"/>
      <c r="E819" s="6"/>
      <c r="F819" s="6"/>
      <c r="G819" s="6"/>
      <c r="H819" s="6"/>
    </row>
    <row r="820" spans="1:8" ht="18.75" customHeight="1">
      <c r="A820" s="10" t="s">
        <v>114</v>
      </c>
      <c r="B820" s="35" t="str">
        <f>_xlfn.LET(_xlpm.inp,$B$818,_xlpm.nStd,_xlfn.LET(_xlpm.raw,UPPER(TRIM($G$810)),_xlpm.clean,SUBSTITUTE(SUBSTITUTE(SUBSTITUTE(SUBSTITUTE(SUBSTITUTE(_xlpm.raw,"，",","),"、",","),"；",","),"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20" s="18"/>
      <c r="D820" s="6"/>
      <c r="E820" s="6"/>
      <c r="F820" s="6"/>
      <c r="G820" s="6"/>
      <c r="H820" s="6"/>
    </row>
    <row r="821" spans="1:8" ht="18.75" customHeight="1">
      <c r="A821" s="37"/>
      <c r="B821" s="52" t="str">
        <f>_xlfn.LET(_xlpm.inp,$B$818,_xlpm.p,$H$810,IF(OR(LEN(TRIM(_xlpm.inp))=0,LEN(TRIM(_xlpm.p))=0,_xlpm.p=0),"",_xlpm.p))</f>
        <v/>
      </c>
      <c r="C821" s="53"/>
      <c r="D821" s="6"/>
      <c r="E821" s="6"/>
      <c r="F821" s="6"/>
      <c r="G821" s="6"/>
      <c r="H821" s="6"/>
    </row>
    <row r="822" spans="1:8" ht="18.75" customHeight="1" thickBot="1">
      <c r="A822" s="12"/>
      <c r="B822" s="54"/>
      <c r="C822" s="55"/>
      <c r="D822" s="6"/>
      <c r="E822" s="6"/>
      <c r="F822" s="6"/>
      <c r="G822" s="6"/>
      <c r="H822" s="6"/>
    </row>
    <row r="823" spans="1:8" ht="58.5" customHeight="1" thickTop="1" thickBot="1">
      <c r="A823" s="8" t="s">
        <v>6329</v>
      </c>
      <c r="B823" s="56" t="s">
        <v>7751</v>
      </c>
      <c r="C823" s="73"/>
      <c r="D823" s="6"/>
      <c r="E823" s="6"/>
      <c r="F823" s="6">
        <v>1064</v>
      </c>
      <c r="G823" s="6" t="s">
        <v>26</v>
      </c>
      <c r="H823" s="6" t="s">
        <v>7524</v>
      </c>
    </row>
    <row r="824" spans="1:8" ht="18.75" customHeight="1">
      <c r="A824" s="9" t="s">
        <v>107</v>
      </c>
      <c r="B824" s="74"/>
      <c r="C824" s="75"/>
      <c r="D824" s="6"/>
      <c r="E824" s="6"/>
      <c r="F824" s="6"/>
      <c r="G824" s="6"/>
      <c r="H824" s="6"/>
    </row>
    <row r="825" spans="1:8" ht="18.75" customHeight="1">
      <c r="A825" s="10" t="s">
        <v>107</v>
      </c>
      <c r="B825" s="64" t="s">
        <v>7752</v>
      </c>
      <c r="C825" s="65"/>
      <c r="D825" s="6"/>
      <c r="E825" s="6"/>
      <c r="F825" s="6"/>
      <c r="G825" s="6"/>
      <c r="H825" s="6"/>
    </row>
    <row r="826" spans="1:8" ht="18.75" customHeight="1">
      <c r="A826" s="10" t="s">
        <v>108</v>
      </c>
      <c r="B826" s="64" t="s">
        <v>7753</v>
      </c>
      <c r="C826" s="65"/>
      <c r="D826" s="6"/>
      <c r="E826" s="6"/>
      <c r="F826" s="6"/>
      <c r="G826" s="6"/>
      <c r="H826" s="6"/>
    </row>
    <row r="827" spans="1:8" ht="18.75" customHeight="1">
      <c r="A827" s="10" t="s">
        <v>109</v>
      </c>
      <c r="B827" s="64" t="s">
        <v>7754</v>
      </c>
      <c r="C827" s="65"/>
      <c r="D827" s="6"/>
      <c r="E827" s="6"/>
      <c r="F827" s="6"/>
      <c r="G827" s="6"/>
      <c r="H827" s="6"/>
    </row>
    <row r="828" spans="1:8" ht="18.75" customHeight="1">
      <c r="A828" s="10" t="s">
        <v>110</v>
      </c>
      <c r="B828" s="64" t="s">
        <v>7755</v>
      </c>
      <c r="C828" s="65"/>
      <c r="D828" s="6"/>
      <c r="E828" s="6"/>
      <c r="F828" s="6"/>
      <c r="G828" s="6"/>
      <c r="H828" s="6"/>
    </row>
    <row r="829" spans="1:8" ht="18.75" customHeight="1">
      <c r="A829" s="10"/>
      <c r="B829" s="62"/>
      <c r="C829" s="63"/>
      <c r="D829" s="6"/>
      <c r="E829" s="6"/>
      <c r="F829" s="6"/>
      <c r="G829" s="6"/>
      <c r="H829" s="6"/>
    </row>
    <row r="830" spans="1:8" ht="18.75" customHeight="1" thickBot="1">
      <c r="A830" s="10"/>
      <c r="B830" s="66"/>
      <c r="C830" s="67"/>
      <c r="D830" s="6"/>
      <c r="E830" s="6"/>
      <c r="F830" s="6"/>
      <c r="G830" s="6"/>
      <c r="H830" s="6"/>
    </row>
    <row r="831" spans="1:8" ht="18.75" customHeight="1" thickBot="1">
      <c r="A831" s="11" t="s">
        <v>112</v>
      </c>
      <c r="B831" s="25"/>
      <c r="C831" s="7"/>
      <c r="D831" s="6"/>
      <c r="E831" s="6"/>
      <c r="F831" s="6"/>
      <c r="G831" s="6"/>
      <c r="H831" s="6"/>
    </row>
    <row r="832" spans="1:8" ht="18.75" customHeight="1">
      <c r="A832" s="10" t="s">
        <v>113</v>
      </c>
      <c r="B832" s="34" t="str">
        <f>_xlfn.LET(_xlpm.inp,$B$831,_xlpm.nInp,_xlfn.LET(_xlpm.raw,UPPER(TRIM($B$831)),_xlpm.clean,SUBSTITUTE(SUBSTITUTE(SUBSTITUTE(SUBSTITUTE(SUBSTITUTE(_xlpm.raw,"，",","),"、",","),"；",","),"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32" s="19"/>
      <c r="D832" s="6"/>
      <c r="E832" s="6"/>
      <c r="F832" s="6"/>
      <c r="G832" s="6"/>
      <c r="H832" s="6"/>
    </row>
    <row r="833" spans="1:8" ht="18.75" customHeight="1">
      <c r="A833" s="10" t="s">
        <v>114</v>
      </c>
      <c r="B833" s="35" t="str">
        <f>_xlfn.LET(_xlpm.inp,$B$831,_xlpm.nStd,_xlfn.LET(_xlpm.raw,UPPER(TRIM($G$823)),_xlpm.clean,SUBSTITUTE(SUBSTITUTE(SUBSTITUTE(SUBSTITUTE(SUBSTITUTE(_xlpm.raw,"，",","),"、",","),"；",","),"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33" s="18"/>
      <c r="D833" s="6"/>
      <c r="E833" s="6"/>
      <c r="F833" s="6"/>
      <c r="G833" s="6"/>
      <c r="H833" s="6"/>
    </row>
    <row r="834" spans="1:8" ht="18.75" customHeight="1">
      <c r="A834" s="37"/>
      <c r="B834" s="52" t="str">
        <f>_xlfn.LET(_xlpm.inp,$B$831,_xlpm.p,$H$823,IF(OR(LEN(TRIM(_xlpm.inp))=0,LEN(TRIM(_xlpm.p))=0,_xlpm.p=0),"",_xlpm.p))</f>
        <v/>
      </c>
      <c r="C834" s="53"/>
      <c r="D834" s="6"/>
      <c r="E834" s="6"/>
      <c r="F834" s="6"/>
      <c r="G834" s="6"/>
      <c r="H834" s="6"/>
    </row>
    <row r="835" spans="1:8" ht="18.75" customHeight="1" thickBot="1">
      <c r="A835" s="12"/>
      <c r="B835" s="54"/>
      <c r="C835" s="55"/>
      <c r="D835" s="6"/>
      <c r="E835" s="6"/>
      <c r="F835" s="6"/>
      <c r="G835" s="6"/>
      <c r="H835" s="6"/>
    </row>
    <row r="836" spans="1:8" ht="58.5" customHeight="1" thickTop="1" thickBot="1">
      <c r="A836" s="8" t="s">
        <v>6330</v>
      </c>
      <c r="B836" s="56" t="s">
        <v>7756</v>
      </c>
      <c r="C836" s="73"/>
      <c r="D836" s="6"/>
      <c r="E836" s="6"/>
      <c r="F836" s="6">
        <v>1065</v>
      </c>
      <c r="G836" s="6" t="s">
        <v>28</v>
      </c>
      <c r="H836" s="6" t="s">
        <v>8149</v>
      </c>
    </row>
    <row r="837" spans="1:8" ht="18.75" customHeight="1">
      <c r="A837" s="9" t="s">
        <v>107</v>
      </c>
      <c r="B837" s="74"/>
      <c r="C837" s="75"/>
      <c r="D837" s="6"/>
      <c r="E837" s="6"/>
      <c r="F837" s="6"/>
      <c r="G837" s="6"/>
      <c r="H837" s="6"/>
    </row>
    <row r="838" spans="1:8" ht="18.75" customHeight="1">
      <c r="A838" s="10" t="s">
        <v>107</v>
      </c>
      <c r="B838" s="64" t="s">
        <v>7757</v>
      </c>
      <c r="C838" s="65"/>
      <c r="D838" s="6"/>
      <c r="E838" s="6"/>
      <c r="F838" s="6"/>
      <c r="G838" s="6"/>
      <c r="H838" s="6"/>
    </row>
    <row r="839" spans="1:8" ht="18.75" customHeight="1">
      <c r="A839" s="10" t="s">
        <v>108</v>
      </c>
      <c r="B839" s="64" t="s">
        <v>7758</v>
      </c>
      <c r="C839" s="65"/>
      <c r="D839" s="6"/>
      <c r="E839" s="6"/>
      <c r="F839" s="6"/>
      <c r="G839" s="6"/>
      <c r="H839" s="6"/>
    </row>
    <row r="840" spans="1:8" ht="18.75" customHeight="1">
      <c r="A840" s="10" t="s">
        <v>109</v>
      </c>
      <c r="B840" s="64" t="s">
        <v>7759</v>
      </c>
      <c r="C840" s="65"/>
      <c r="D840" s="6"/>
      <c r="E840" s="6"/>
      <c r="F840" s="6"/>
      <c r="G840" s="6"/>
      <c r="H840" s="6"/>
    </row>
    <row r="841" spans="1:8" ht="18.75" customHeight="1">
      <c r="A841" s="10" t="s">
        <v>110</v>
      </c>
      <c r="B841" s="64" t="s">
        <v>7760</v>
      </c>
      <c r="C841" s="65"/>
      <c r="D841" s="6"/>
      <c r="E841" s="6"/>
      <c r="F841" s="6"/>
      <c r="G841" s="6"/>
      <c r="H841" s="6"/>
    </row>
    <row r="842" spans="1:8" ht="18.75" customHeight="1">
      <c r="A842" s="10"/>
      <c r="B842" s="62"/>
      <c r="C842" s="63"/>
      <c r="D842" s="6"/>
      <c r="E842" s="6"/>
      <c r="F842" s="6"/>
      <c r="G842" s="6"/>
      <c r="H842" s="6"/>
    </row>
    <row r="843" spans="1:8" ht="18.75" customHeight="1" thickBot="1">
      <c r="A843" s="10"/>
      <c r="B843" s="66"/>
      <c r="C843" s="67"/>
      <c r="D843" s="6"/>
      <c r="E843" s="6"/>
      <c r="F843" s="6"/>
      <c r="G843" s="6"/>
      <c r="H843" s="6"/>
    </row>
    <row r="844" spans="1:8" ht="18.75" customHeight="1" thickBot="1">
      <c r="A844" s="11" t="s">
        <v>112</v>
      </c>
      <c r="B844" s="25"/>
      <c r="C844" s="7"/>
      <c r="D844" s="6"/>
      <c r="E844" s="6"/>
      <c r="F844" s="6"/>
      <c r="G844" s="6"/>
      <c r="H844" s="6"/>
    </row>
    <row r="845" spans="1:8" ht="18.75" customHeight="1">
      <c r="A845" s="10" t="s">
        <v>113</v>
      </c>
      <c r="B845" s="34" t="str">
        <f>_xlfn.LET(_xlpm.inp,$B$844,_xlpm.nInp,_xlfn.LET(_xlpm.raw,UPPER(TRIM($B$844)),_xlpm.clean,SUBSTITUTE(SUBSTITUTE(SUBSTITUTE(SUBSTITUTE(SUBSTITUTE(_xlpm.raw,"，",","),"、",","),"；",","),"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45" s="19"/>
      <c r="D845" s="6"/>
      <c r="E845" s="6"/>
      <c r="F845" s="6"/>
      <c r="G845" s="6"/>
      <c r="H845" s="6"/>
    </row>
    <row r="846" spans="1:8" ht="18.75" customHeight="1">
      <c r="A846" s="10" t="s">
        <v>114</v>
      </c>
      <c r="B846" s="35" t="str">
        <f>_xlfn.LET(_xlpm.inp,$B$844,_xlpm.nStd,_xlfn.LET(_xlpm.raw,UPPER(TRIM($G$836)),_xlpm.clean,SUBSTITUTE(SUBSTITUTE(SUBSTITUTE(SUBSTITUTE(SUBSTITUTE(_xlpm.raw,"，",","),"、",","),"；",","),"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46" s="18"/>
      <c r="D846" s="6"/>
      <c r="E846" s="6"/>
      <c r="F846" s="6"/>
      <c r="G846" s="6"/>
      <c r="H846" s="6"/>
    </row>
    <row r="847" spans="1:8" ht="18.75" customHeight="1">
      <c r="A847" s="37"/>
      <c r="B847" s="52" t="str">
        <f>_xlfn.LET(_xlpm.inp,$B$844,_xlpm.p,$H$836,IF(OR(LEN(TRIM(_xlpm.inp))=0,LEN(TRIM(_xlpm.p))=0,_xlpm.p=0),"",_xlpm.p))</f>
        <v/>
      </c>
      <c r="C847" s="53"/>
      <c r="D847" s="6"/>
      <c r="E847" s="6"/>
      <c r="F847" s="6"/>
      <c r="G847" s="6"/>
      <c r="H847" s="6"/>
    </row>
    <row r="848" spans="1:8" ht="18.75" customHeight="1" thickBot="1">
      <c r="A848" s="12"/>
      <c r="B848" s="54"/>
      <c r="C848" s="55"/>
      <c r="D848" s="6"/>
      <c r="E848" s="6"/>
      <c r="F848" s="6"/>
      <c r="G848" s="6"/>
      <c r="H848" s="6"/>
    </row>
    <row r="849" spans="1:8" ht="58.5" customHeight="1" thickTop="1" thickBot="1">
      <c r="A849" s="8" t="s">
        <v>6331</v>
      </c>
      <c r="B849" s="56" t="s">
        <v>7761</v>
      </c>
      <c r="C849" s="73"/>
      <c r="D849" s="6"/>
      <c r="E849" s="6"/>
      <c r="F849" s="6">
        <v>1066</v>
      </c>
      <c r="G849" s="6" t="s">
        <v>7875</v>
      </c>
      <c r="H849" s="6"/>
    </row>
    <row r="850" spans="1:8" ht="18.75" customHeight="1">
      <c r="A850" s="9" t="s">
        <v>107</v>
      </c>
      <c r="B850" s="74"/>
      <c r="C850" s="75"/>
      <c r="D850" s="6"/>
      <c r="E850" s="6"/>
      <c r="F850" s="6"/>
      <c r="G850" s="6"/>
      <c r="H850" s="6"/>
    </row>
    <row r="851" spans="1:8" ht="18.75" customHeight="1">
      <c r="A851" s="10" t="s">
        <v>107</v>
      </c>
      <c r="B851" s="64" t="s">
        <v>7762</v>
      </c>
      <c r="C851" s="65"/>
      <c r="D851" s="6"/>
      <c r="E851" s="6"/>
      <c r="F851" s="6"/>
      <c r="G851" s="6"/>
      <c r="H851" s="6"/>
    </row>
    <row r="852" spans="1:8" ht="18.75" customHeight="1">
      <c r="A852" s="10" t="s">
        <v>108</v>
      </c>
      <c r="B852" s="64" t="s">
        <v>7763</v>
      </c>
      <c r="C852" s="65"/>
      <c r="D852" s="6"/>
      <c r="E852" s="6"/>
      <c r="F852" s="6"/>
      <c r="G852" s="6"/>
      <c r="H852" s="6"/>
    </row>
    <row r="853" spans="1:8" ht="18.75" customHeight="1">
      <c r="A853" s="10" t="s">
        <v>109</v>
      </c>
      <c r="B853" s="64" t="s">
        <v>7764</v>
      </c>
      <c r="C853" s="65"/>
      <c r="D853" s="6"/>
      <c r="E853" s="6"/>
      <c r="F853" s="6"/>
      <c r="G853" s="6"/>
      <c r="H853" s="6"/>
    </row>
    <row r="854" spans="1:8" ht="18.75" customHeight="1">
      <c r="A854" s="10" t="s">
        <v>110</v>
      </c>
      <c r="B854" s="64" t="s">
        <v>7765</v>
      </c>
      <c r="C854" s="65"/>
      <c r="D854" s="6"/>
      <c r="E854" s="6"/>
      <c r="F854" s="6"/>
      <c r="G854" s="6"/>
      <c r="H854" s="6"/>
    </row>
    <row r="855" spans="1:8" ht="18.75" customHeight="1">
      <c r="A855" s="10" t="s">
        <v>128</v>
      </c>
      <c r="B855" s="62" t="s">
        <v>7766</v>
      </c>
      <c r="C855" s="63"/>
      <c r="D855" s="6"/>
      <c r="E855" s="6"/>
      <c r="F855" s="6"/>
      <c r="G855" s="6"/>
      <c r="H855" s="6"/>
    </row>
    <row r="856" spans="1:8" ht="18.75" customHeight="1" thickBot="1">
      <c r="A856" s="10" t="s">
        <v>5228</v>
      </c>
      <c r="B856" s="66" t="s">
        <v>7767</v>
      </c>
      <c r="C856" s="67"/>
      <c r="D856" s="6"/>
      <c r="E856" s="6"/>
      <c r="F856" s="6"/>
      <c r="G856" s="6"/>
      <c r="H856" s="6"/>
    </row>
    <row r="857" spans="1:8" ht="18.75" customHeight="1" thickBot="1">
      <c r="A857" s="11" t="s">
        <v>112</v>
      </c>
      <c r="B857" s="25"/>
      <c r="C857" s="7"/>
      <c r="D857" s="6"/>
      <c r="E857" s="6"/>
      <c r="F857" s="6"/>
      <c r="G857" s="6"/>
      <c r="H857" s="6"/>
    </row>
    <row r="858" spans="1:8" ht="18.75" customHeight="1">
      <c r="A858" s="10" t="s">
        <v>113</v>
      </c>
      <c r="B858" s="34" t="str">
        <f>_xlfn.LET(_xlpm.inp,$B$857,_xlpm.nInp,_xlfn.LET(_xlpm.raw,UPPER(TRIM($B$857)),_xlpm.clean,SUBSTITUTE(SUBSTITUTE(SUBSTITUTE(SUBSTITUTE(SUBSTITUTE(_xlpm.raw,"，",","),"、",","),"；",","),"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58" s="19"/>
      <c r="D858" s="6"/>
      <c r="E858" s="6"/>
      <c r="F858" s="6"/>
      <c r="G858" s="6"/>
      <c r="H858" s="6"/>
    </row>
    <row r="859" spans="1:8" ht="18.75" customHeight="1">
      <c r="A859" s="10" t="s">
        <v>114</v>
      </c>
      <c r="B859" s="35" t="str">
        <f>_xlfn.LET(_xlpm.inp,$B$857,_xlpm.nStd,_xlfn.LET(_xlpm.raw,UPPER(TRIM($G$849)),_xlpm.clean,SUBSTITUTE(SUBSTITUTE(SUBSTITUTE(SUBSTITUTE(SUBSTITUTE(_xlpm.raw,"，",","),"、",","),"；",","),"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59" s="18"/>
      <c r="D859" s="6"/>
      <c r="E859" s="6"/>
      <c r="F859" s="6"/>
      <c r="G859" s="6"/>
      <c r="H859" s="6"/>
    </row>
    <row r="860" spans="1:8" ht="18.75" customHeight="1">
      <c r="A860" s="37"/>
      <c r="B860" s="52" t="str">
        <f>_xlfn.LET(_xlpm.inp,$B$857,_xlpm.p,$H$849,IF(OR(LEN(TRIM(_xlpm.inp))=0,LEN(TRIM(_xlpm.p))=0,_xlpm.p=0),"",_xlpm.p))</f>
        <v/>
      </c>
      <c r="C860" s="53"/>
      <c r="D860" s="6"/>
      <c r="E860" s="6"/>
      <c r="F860" s="6"/>
      <c r="G860" s="6"/>
      <c r="H860" s="6"/>
    </row>
    <row r="861" spans="1:8" ht="18.75" customHeight="1" thickBot="1">
      <c r="A861" s="12"/>
      <c r="B861" s="54"/>
      <c r="C861" s="55"/>
      <c r="D861" s="6"/>
      <c r="E861" s="6"/>
      <c r="F861" s="6"/>
      <c r="G861" s="6"/>
      <c r="H861" s="6"/>
    </row>
    <row r="862" spans="1:8" ht="58.5" customHeight="1" thickTop="1" thickBot="1">
      <c r="A862" s="8" t="s">
        <v>6332</v>
      </c>
      <c r="B862" s="56" t="s">
        <v>7768</v>
      </c>
      <c r="C862" s="73"/>
      <c r="D862" s="6"/>
      <c r="E862" s="6"/>
      <c r="F862" s="6">
        <v>1067</v>
      </c>
      <c r="G862" s="6" t="s">
        <v>27</v>
      </c>
      <c r="H862" s="6"/>
    </row>
    <row r="863" spans="1:8" ht="18.75" customHeight="1">
      <c r="A863" s="9" t="s">
        <v>107</v>
      </c>
      <c r="B863" s="74"/>
      <c r="C863" s="75"/>
      <c r="D863" s="6"/>
      <c r="E863" s="6"/>
      <c r="F863" s="6"/>
      <c r="G863" s="6"/>
      <c r="H863" s="6"/>
    </row>
    <row r="864" spans="1:8" ht="18.75" customHeight="1">
      <c r="A864" s="10" t="s">
        <v>107</v>
      </c>
      <c r="B864" s="64" t="s">
        <v>7769</v>
      </c>
      <c r="C864" s="65"/>
      <c r="D864" s="6"/>
      <c r="E864" s="6"/>
      <c r="F864" s="6"/>
      <c r="G864" s="6"/>
      <c r="H864" s="6"/>
    </row>
    <row r="865" spans="1:8" ht="18.75" customHeight="1">
      <c r="A865" s="10" t="s">
        <v>108</v>
      </c>
      <c r="B865" s="64" t="s">
        <v>7770</v>
      </c>
      <c r="C865" s="65"/>
      <c r="D865" s="6"/>
      <c r="E865" s="6"/>
      <c r="F865" s="6"/>
      <c r="G865" s="6"/>
      <c r="H865" s="6"/>
    </row>
    <row r="866" spans="1:8" ht="18.75" customHeight="1">
      <c r="A866" s="10" t="s">
        <v>109</v>
      </c>
      <c r="B866" s="64" t="s">
        <v>7771</v>
      </c>
      <c r="C866" s="65"/>
      <c r="D866" s="6"/>
      <c r="E866" s="6"/>
      <c r="F866" s="6"/>
      <c r="G866" s="6"/>
      <c r="H866" s="6"/>
    </row>
    <row r="867" spans="1:8" ht="18.75" customHeight="1">
      <c r="A867" s="10" t="s">
        <v>110</v>
      </c>
      <c r="B867" s="64" t="s">
        <v>7772</v>
      </c>
      <c r="C867" s="65"/>
      <c r="D867" s="6"/>
      <c r="E867" s="6"/>
      <c r="F867" s="6"/>
      <c r="G867" s="6"/>
      <c r="H867" s="6"/>
    </row>
    <row r="868" spans="1:8" ht="18.75" customHeight="1">
      <c r="A868" s="10"/>
      <c r="B868" s="62"/>
      <c r="C868" s="63"/>
      <c r="D868" s="6"/>
      <c r="E868" s="6"/>
      <c r="F868" s="6"/>
      <c r="G868" s="6"/>
      <c r="H868" s="6"/>
    </row>
    <row r="869" spans="1:8" ht="18.75" customHeight="1" thickBot="1">
      <c r="A869" s="10"/>
      <c r="B869" s="66"/>
      <c r="C869" s="67"/>
      <c r="D869" s="6"/>
      <c r="E869" s="6"/>
      <c r="F869" s="6"/>
      <c r="G869" s="6"/>
      <c r="H869" s="6"/>
    </row>
    <row r="870" spans="1:8" ht="18.75" customHeight="1" thickBot="1">
      <c r="A870" s="11" t="s">
        <v>112</v>
      </c>
      <c r="B870" s="25"/>
      <c r="C870" s="7"/>
      <c r="D870" s="6"/>
      <c r="E870" s="6"/>
      <c r="F870" s="6"/>
      <c r="G870" s="6"/>
      <c r="H870" s="6"/>
    </row>
    <row r="871" spans="1:8" ht="18.75" customHeight="1">
      <c r="A871" s="10" t="s">
        <v>113</v>
      </c>
      <c r="B871" s="34" t="str">
        <f>_xlfn.LET(_xlpm.inp,$B$870,_xlpm.nInp,_xlfn.LET(_xlpm.raw,UPPER(TRIM($B$870)),_xlpm.clean,SUBSTITUTE(SUBSTITUTE(SUBSTITUTE(SUBSTITUTE(SUBSTITUTE(_xlpm.raw,"，",","),"、",","),"；",","),"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71" s="19"/>
      <c r="D871" s="6"/>
      <c r="E871" s="6"/>
      <c r="F871" s="6"/>
      <c r="G871" s="6"/>
      <c r="H871" s="6"/>
    </row>
    <row r="872" spans="1:8" ht="18.75" customHeight="1">
      <c r="A872" s="10" t="s">
        <v>114</v>
      </c>
      <c r="B872" s="35" t="str">
        <f>_xlfn.LET(_xlpm.inp,$B$870,_xlpm.nStd,_xlfn.LET(_xlpm.raw,UPPER(TRIM($G$862)),_xlpm.clean,SUBSTITUTE(SUBSTITUTE(SUBSTITUTE(SUBSTITUTE(SUBSTITUTE(_xlpm.raw,"，",","),"、",","),"；",","),"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72" s="18"/>
      <c r="D872" s="6"/>
      <c r="E872" s="6"/>
      <c r="F872" s="6"/>
      <c r="G872" s="6"/>
      <c r="H872" s="6"/>
    </row>
    <row r="873" spans="1:8" ht="18.75" customHeight="1">
      <c r="A873" s="37"/>
      <c r="B873" s="52" t="str">
        <f>_xlfn.LET(_xlpm.inp,$B$870,_xlpm.p,$H$862,IF(OR(LEN(TRIM(_xlpm.inp))=0,LEN(TRIM(_xlpm.p))=0,_xlpm.p=0),"",_xlpm.p))</f>
        <v/>
      </c>
      <c r="C873" s="53"/>
      <c r="D873" s="6"/>
      <c r="E873" s="6"/>
      <c r="F873" s="6"/>
      <c r="G873" s="6"/>
      <c r="H873" s="6"/>
    </row>
    <row r="874" spans="1:8" ht="18.75" customHeight="1" thickBot="1">
      <c r="A874" s="12"/>
      <c r="B874" s="54"/>
      <c r="C874" s="55"/>
      <c r="D874" s="6"/>
      <c r="E874" s="6"/>
      <c r="F874" s="6"/>
      <c r="G874" s="6"/>
      <c r="H874" s="6"/>
    </row>
    <row r="875" spans="1:8" ht="58.5" customHeight="1" thickTop="1" thickBot="1">
      <c r="A875" s="8" t="s">
        <v>6333</v>
      </c>
      <c r="B875" s="56" t="s">
        <v>7773</v>
      </c>
      <c r="C875" s="73"/>
      <c r="D875" s="6"/>
      <c r="E875" s="6"/>
      <c r="F875" s="6">
        <v>1068</v>
      </c>
      <c r="G875" s="6" t="s">
        <v>27</v>
      </c>
      <c r="H875" s="6"/>
    </row>
    <row r="876" spans="1:8" ht="18.75" customHeight="1">
      <c r="A876" s="9" t="s">
        <v>107</v>
      </c>
      <c r="B876" s="74"/>
      <c r="C876" s="75"/>
      <c r="D876" s="6"/>
      <c r="E876" s="6"/>
      <c r="F876" s="6"/>
      <c r="G876" s="6"/>
      <c r="H876" s="6"/>
    </row>
    <row r="877" spans="1:8" ht="18.75" customHeight="1">
      <c r="A877" s="10" t="s">
        <v>107</v>
      </c>
      <c r="B877" s="64" t="s">
        <v>7774</v>
      </c>
      <c r="C877" s="65"/>
      <c r="D877" s="6"/>
      <c r="E877" s="6"/>
      <c r="F877" s="6"/>
      <c r="G877" s="6"/>
      <c r="H877" s="6"/>
    </row>
    <row r="878" spans="1:8" ht="18.75" customHeight="1">
      <c r="A878" s="10" t="s">
        <v>108</v>
      </c>
      <c r="B878" s="64" t="s">
        <v>7775</v>
      </c>
      <c r="C878" s="65"/>
      <c r="D878" s="6"/>
      <c r="E878" s="6"/>
      <c r="F878" s="6"/>
      <c r="G878" s="6"/>
      <c r="H878" s="6"/>
    </row>
    <row r="879" spans="1:8" ht="18.75" customHeight="1">
      <c r="A879" s="10" t="s">
        <v>109</v>
      </c>
      <c r="B879" s="64" t="s">
        <v>7776</v>
      </c>
      <c r="C879" s="65"/>
      <c r="D879" s="6"/>
      <c r="E879" s="6"/>
      <c r="F879" s="6"/>
      <c r="G879" s="6"/>
      <c r="H879" s="6"/>
    </row>
    <row r="880" spans="1:8" ht="18.75" customHeight="1">
      <c r="A880" s="10" t="s">
        <v>110</v>
      </c>
      <c r="B880" s="64" t="s">
        <v>7777</v>
      </c>
      <c r="C880" s="65"/>
      <c r="D880" s="6"/>
      <c r="E880" s="6"/>
      <c r="F880" s="6"/>
      <c r="G880" s="6"/>
      <c r="H880" s="6"/>
    </row>
    <row r="881" spans="1:8" ht="18.75" customHeight="1">
      <c r="A881" s="10"/>
      <c r="B881" s="62"/>
      <c r="C881" s="63"/>
      <c r="D881" s="6"/>
      <c r="E881" s="6"/>
      <c r="F881" s="6"/>
      <c r="G881" s="6"/>
      <c r="H881" s="6"/>
    </row>
    <row r="882" spans="1:8" ht="18.75" customHeight="1" thickBot="1">
      <c r="A882" s="10"/>
      <c r="B882" s="66"/>
      <c r="C882" s="67"/>
      <c r="D882" s="6"/>
      <c r="E882" s="6"/>
      <c r="F882" s="6"/>
      <c r="G882" s="6"/>
      <c r="H882" s="6"/>
    </row>
    <row r="883" spans="1:8" ht="18.75" customHeight="1" thickBot="1">
      <c r="A883" s="11" t="s">
        <v>112</v>
      </c>
      <c r="B883" s="25"/>
      <c r="C883" s="7"/>
      <c r="D883" s="6"/>
      <c r="E883" s="6"/>
      <c r="F883" s="6"/>
      <c r="G883" s="6"/>
      <c r="H883" s="6"/>
    </row>
    <row r="884" spans="1:8" ht="18.75" customHeight="1">
      <c r="A884" s="10" t="s">
        <v>113</v>
      </c>
      <c r="B884" s="34" t="str">
        <f>_xlfn.LET(_xlpm.inp,$B$883,_xlpm.nInp,_xlfn.LET(_xlpm.raw,UPPER(TRIM($B$883)),_xlpm.clean,SUBSTITUTE(SUBSTITUTE(SUBSTITUTE(SUBSTITUTE(SUBSTITUTE(_xlpm.raw,"，",","),"、",","),"；",","),"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84" s="19"/>
      <c r="D884" s="6"/>
      <c r="E884" s="6"/>
      <c r="F884" s="6"/>
      <c r="G884" s="6"/>
      <c r="H884" s="6"/>
    </row>
    <row r="885" spans="1:8" ht="18.75" customHeight="1">
      <c r="A885" s="10" t="s">
        <v>114</v>
      </c>
      <c r="B885" s="35" t="str">
        <f>_xlfn.LET(_xlpm.inp,$B$883,_xlpm.nStd,_xlfn.LET(_xlpm.raw,UPPER(TRIM($G$875)),_xlpm.clean,SUBSTITUTE(SUBSTITUTE(SUBSTITUTE(SUBSTITUTE(SUBSTITUTE(_xlpm.raw,"，",","),"、",","),"；",","),"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85" s="18"/>
      <c r="D885" s="6"/>
      <c r="E885" s="6"/>
      <c r="F885" s="6"/>
      <c r="G885" s="6"/>
      <c r="H885" s="6"/>
    </row>
    <row r="886" spans="1:8" ht="18.75" customHeight="1">
      <c r="A886" s="37"/>
      <c r="B886" s="52" t="str">
        <f>_xlfn.LET(_xlpm.inp,$B$883,_xlpm.p,$H$875,IF(OR(LEN(TRIM(_xlpm.inp))=0,LEN(TRIM(_xlpm.p))=0,_xlpm.p=0),"",_xlpm.p))</f>
        <v/>
      </c>
      <c r="C886" s="53"/>
      <c r="D886" s="6"/>
      <c r="E886" s="6"/>
      <c r="F886" s="6"/>
      <c r="G886" s="6"/>
      <c r="H886" s="6"/>
    </row>
    <row r="887" spans="1:8" ht="18.75" customHeight="1" thickBot="1">
      <c r="A887" s="12"/>
      <c r="B887" s="54"/>
      <c r="C887" s="55"/>
      <c r="D887" s="6"/>
      <c r="E887" s="6"/>
      <c r="F887" s="6"/>
      <c r="G887" s="6"/>
      <c r="H887" s="6"/>
    </row>
    <row r="888" spans="1:8" ht="58.5" customHeight="1" thickTop="1" thickBot="1">
      <c r="A888" s="8" t="s">
        <v>6334</v>
      </c>
      <c r="B888" s="56" t="s">
        <v>7778</v>
      </c>
      <c r="C888" s="73"/>
      <c r="D888" s="6"/>
      <c r="E888" s="6"/>
      <c r="F888" s="6">
        <v>1069</v>
      </c>
      <c r="G888" s="6" t="s">
        <v>18</v>
      </c>
      <c r="H888" s="6"/>
    </row>
    <row r="889" spans="1:8" ht="18.75" customHeight="1">
      <c r="A889" s="9" t="s">
        <v>107</v>
      </c>
      <c r="B889" s="74"/>
      <c r="C889" s="75"/>
      <c r="D889" s="6"/>
      <c r="E889" s="6"/>
      <c r="F889" s="6"/>
      <c r="G889" s="6"/>
      <c r="H889" s="6"/>
    </row>
    <row r="890" spans="1:8" ht="18.75" customHeight="1">
      <c r="A890" s="10" t="s">
        <v>107</v>
      </c>
      <c r="B890" s="64" t="s">
        <v>7779</v>
      </c>
      <c r="C890" s="65"/>
      <c r="D890" s="6"/>
      <c r="E890" s="6"/>
      <c r="F890" s="6"/>
      <c r="G890" s="6"/>
      <c r="H890" s="6"/>
    </row>
    <row r="891" spans="1:8" ht="18.75" customHeight="1">
      <c r="A891" s="10" t="s">
        <v>108</v>
      </c>
      <c r="B891" s="64" t="s">
        <v>7780</v>
      </c>
      <c r="C891" s="65"/>
      <c r="D891" s="6"/>
      <c r="E891" s="6"/>
      <c r="F891" s="6"/>
      <c r="G891" s="6"/>
      <c r="H891" s="6"/>
    </row>
    <row r="892" spans="1:8" ht="18.75" customHeight="1">
      <c r="A892" s="10" t="s">
        <v>109</v>
      </c>
      <c r="B892" s="64" t="s">
        <v>7781</v>
      </c>
      <c r="C892" s="65"/>
      <c r="D892" s="6"/>
      <c r="E892" s="6"/>
      <c r="F892" s="6"/>
      <c r="G892" s="6"/>
      <c r="H892" s="6"/>
    </row>
    <row r="893" spans="1:8" ht="18.75" customHeight="1">
      <c r="A893" s="10" t="s">
        <v>110</v>
      </c>
      <c r="B893" s="64" t="s">
        <v>7782</v>
      </c>
      <c r="C893" s="65"/>
      <c r="D893" s="6"/>
      <c r="E893" s="6"/>
      <c r="F893" s="6"/>
      <c r="G893" s="6"/>
      <c r="H893" s="6"/>
    </row>
    <row r="894" spans="1:8" ht="18.75" customHeight="1">
      <c r="A894" s="10"/>
      <c r="B894" s="62"/>
      <c r="C894" s="63"/>
      <c r="D894" s="6"/>
      <c r="E894" s="6"/>
      <c r="F894" s="6"/>
      <c r="G894" s="6"/>
      <c r="H894" s="6"/>
    </row>
    <row r="895" spans="1:8" ht="18.75" customHeight="1" thickBot="1">
      <c r="A895" s="10"/>
      <c r="B895" s="66"/>
      <c r="C895" s="67"/>
      <c r="D895" s="6"/>
      <c r="E895" s="6"/>
      <c r="F895" s="6"/>
      <c r="G895" s="6"/>
      <c r="H895" s="6"/>
    </row>
    <row r="896" spans="1:8" ht="18.75" customHeight="1" thickBot="1">
      <c r="A896" s="11" t="s">
        <v>112</v>
      </c>
      <c r="B896" s="25"/>
      <c r="C896" s="7"/>
      <c r="D896" s="6"/>
      <c r="E896" s="6"/>
      <c r="F896" s="6"/>
      <c r="G896" s="6"/>
      <c r="H896" s="6"/>
    </row>
    <row r="897" spans="1:8" ht="18.75" customHeight="1">
      <c r="A897" s="10" t="s">
        <v>113</v>
      </c>
      <c r="B897" s="34" t="str">
        <f>_xlfn.LET(_xlpm.inp,$B$896,_xlpm.nInp,_xlfn.LET(_xlpm.raw,UPPER(TRIM($B$896)),_xlpm.clean,SUBSTITUTE(SUBSTITUTE(SUBSTITUTE(SUBSTITUTE(SUBSTITUTE(_xlpm.raw,"，",","),"、",","),"；",","),"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897" s="19"/>
      <c r="D897" s="6"/>
      <c r="E897" s="6"/>
      <c r="F897" s="6"/>
      <c r="G897" s="6"/>
      <c r="H897" s="6"/>
    </row>
    <row r="898" spans="1:8" ht="18.75" customHeight="1">
      <c r="A898" s="10" t="s">
        <v>114</v>
      </c>
      <c r="B898" s="35" t="str">
        <f>_xlfn.LET(_xlpm.inp,$B$896,_xlpm.nStd,_xlfn.LET(_xlpm.raw,UPPER(TRIM($G$888)),_xlpm.clean,SUBSTITUTE(SUBSTITUTE(SUBSTITUTE(SUBSTITUTE(SUBSTITUTE(_xlpm.raw,"，",","),"、",","),"；",","),"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898" s="18"/>
      <c r="D898" s="6"/>
      <c r="E898" s="6"/>
      <c r="F898" s="6"/>
      <c r="G898" s="6"/>
      <c r="H898" s="6"/>
    </row>
    <row r="899" spans="1:8" ht="18.75" customHeight="1">
      <c r="A899" s="37"/>
      <c r="B899" s="52" t="str">
        <f>_xlfn.LET(_xlpm.inp,$B$896,_xlpm.p,$H$888,IF(OR(LEN(TRIM(_xlpm.inp))=0,LEN(TRIM(_xlpm.p))=0,_xlpm.p=0),"",_xlpm.p))</f>
        <v/>
      </c>
      <c r="C899" s="53"/>
      <c r="D899" s="6"/>
      <c r="E899" s="6"/>
      <c r="F899" s="6"/>
      <c r="G899" s="6"/>
      <c r="H899" s="6"/>
    </row>
    <row r="900" spans="1:8" ht="18.75" customHeight="1" thickBot="1">
      <c r="A900" s="12"/>
      <c r="B900" s="54"/>
      <c r="C900" s="55"/>
      <c r="D900" s="6"/>
      <c r="E900" s="6"/>
      <c r="F900" s="6"/>
      <c r="G900" s="6"/>
      <c r="H900" s="6"/>
    </row>
    <row r="901" spans="1:8" ht="58.5" customHeight="1" thickTop="1" thickBot="1">
      <c r="A901" s="8" t="s">
        <v>6335</v>
      </c>
      <c r="B901" s="56" t="s">
        <v>7783</v>
      </c>
      <c r="C901" s="73"/>
      <c r="D901" s="6"/>
      <c r="E901" s="6"/>
      <c r="F901" s="6">
        <v>1070</v>
      </c>
      <c r="G901" s="6" t="s">
        <v>26</v>
      </c>
      <c r="H901" s="6"/>
    </row>
    <row r="902" spans="1:8" ht="18.75" customHeight="1">
      <c r="A902" s="9" t="s">
        <v>107</v>
      </c>
      <c r="B902" s="74"/>
      <c r="C902" s="75"/>
      <c r="D902" s="6"/>
      <c r="E902" s="6"/>
      <c r="F902" s="6"/>
      <c r="G902" s="6"/>
      <c r="H902" s="6"/>
    </row>
    <row r="903" spans="1:8" ht="18.75" customHeight="1">
      <c r="A903" s="10" t="s">
        <v>107</v>
      </c>
      <c r="B903" s="64" t="s">
        <v>7784</v>
      </c>
      <c r="C903" s="65"/>
      <c r="D903" s="6"/>
      <c r="E903" s="6"/>
      <c r="F903" s="6"/>
      <c r="G903" s="6"/>
      <c r="H903" s="6"/>
    </row>
    <row r="904" spans="1:8" ht="18.75" customHeight="1">
      <c r="A904" s="10" t="s">
        <v>108</v>
      </c>
      <c r="B904" s="64" t="s">
        <v>7785</v>
      </c>
      <c r="C904" s="65"/>
      <c r="D904" s="6"/>
      <c r="E904" s="6"/>
      <c r="F904" s="6"/>
      <c r="G904" s="6"/>
      <c r="H904" s="6"/>
    </row>
    <row r="905" spans="1:8" ht="18.75" customHeight="1">
      <c r="A905" s="10" t="s">
        <v>109</v>
      </c>
      <c r="B905" s="64" t="s">
        <v>7786</v>
      </c>
      <c r="C905" s="65"/>
      <c r="D905" s="6"/>
      <c r="E905" s="6"/>
      <c r="F905" s="6"/>
      <c r="G905" s="6"/>
      <c r="H905" s="6"/>
    </row>
    <row r="906" spans="1:8" ht="18.75" customHeight="1">
      <c r="A906" s="10" t="s">
        <v>110</v>
      </c>
      <c r="B906" s="64" t="s">
        <v>7787</v>
      </c>
      <c r="C906" s="65"/>
      <c r="D906" s="6"/>
      <c r="E906" s="6"/>
      <c r="F906" s="6"/>
      <c r="G906" s="6"/>
      <c r="H906" s="6"/>
    </row>
    <row r="907" spans="1:8" ht="18.75" customHeight="1">
      <c r="A907" s="10"/>
      <c r="B907" s="62"/>
      <c r="C907" s="63"/>
      <c r="D907" s="6"/>
      <c r="E907" s="6"/>
      <c r="F907" s="6"/>
      <c r="G907" s="6"/>
      <c r="H907" s="6"/>
    </row>
    <row r="908" spans="1:8" ht="18.75" customHeight="1" thickBot="1">
      <c r="A908" s="10"/>
      <c r="B908" s="66"/>
      <c r="C908" s="67"/>
      <c r="D908" s="6"/>
      <c r="E908" s="6"/>
      <c r="F908" s="6"/>
      <c r="G908" s="6"/>
      <c r="H908" s="6"/>
    </row>
    <row r="909" spans="1:8" ht="18.75" customHeight="1" thickBot="1">
      <c r="A909" s="11" t="s">
        <v>112</v>
      </c>
      <c r="B909" s="25"/>
      <c r="C909" s="7"/>
      <c r="D909" s="6"/>
      <c r="E909" s="6"/>
      <c r="F909" s="6"/>
      <c r="G909" s="6"/>
      <c r="H909" s="6"/>
    </row>
    <row r="910" spans="1:8" ht="18.75" customHeight="1">
      <c r="A910" s="10" t="s">
        <v>113</v>
      </c>
      <c r="B910" s="34" t="str">
        <f>_xlfn.LET(_xlpm.inp,$B$909,_xlpm.nInp,_xlfn.LET(_xlpm.raw,UPPER(TRIM($B$909)),_xlpm.clean,SUBSTITUTE(SUBSTITUTE(SUBSTITUTE(SUBSTITUTE(SUBSTITUTE(_xlpm.raw,"，",","),"、",","),"；",","),"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10" s="19"/>
      <c r="D910" s="6"/>
      <c r="E910" s="6"/>
      <c r="F910" s="6"/>
      <c r="G910" s="6"/>
      <c r="H910" s="6"/>
    </row>
    <row r="911" spans="1:8" ht="18.75" customHeight="1">
      <c r="A911" s="10" t="s">
        <v>114</v>
      </c>
      <c r="B911" s="35" t="str">
        <f>_xlfn.LET(_xlpm.inp,$B$909,_xlpm.nStd,_xlfn.LET(_xlpm.raw,UPPER(TRIM($G$901)),_xlpm.clean,SUBSTITUTE(SUBSTITUTE(SUBSTITUTE(SUBSTITUTE(SUBSTITUTE(_xlpm.raw,"，",","),"、",","),"；",","),"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11" s="18"/>
      <c r="D911" s="6"/>
      <c r="E911" s="6"/>
      <c r="F911" s="6"/>
      <c r="G911" s="6"/>
      <c r="H911" s="6"/>
    </row>
    <row r="912" spans="1:8" ht="18.75" customHeight="1">
      <c r="A912" s="37"/>
      <c r="B912" s="52" t="str">
        <f>_xlfn.LET(_xlpm.inp,$B$909,_xlpm.p,$H$901,IF(OR(LEN(TRIM(_xlpm.inp))=0,LEN(TRIM(_xlpm.p))=0,_xlpm.p=0),"",_xlpm.p))</f>
        <v/>
      </c>
      <c r="C912" s="53"/>
      <c r="D912" s="6"/>
      <c r="E912" s="6"/>
      <c r="F912" s="6"/>
      <c r="G912" s="6"/>
      <c r="H912" s="6"/>
    </row>
    <row r="913" spans="1:8" ht="18.75" customHeight="1" thickBot="1">
      <c r="A913" s="12"/>
      <c r="B913" s="54"/>
      <c r="C913" s="55"/>
      <c r="D913" s="6"/>
      <c r="E913" s="6"/>
      <c r="F913" s="6"/>
      <c r="G913" s="6"/>
      <c r="H913" s="6"/>
    </row>
    <row r="914" spans="1:8" ht="58.5" customHeight="1" thickTop="1" thickBot="1">
      <c r="A914" s="8" t="s">
        <v>6336</v>
      </c>
      <c r="B914" s="56" t="s">
        <v>7788</v>
      </c>
      <c r="C914" s="73"/>
      <c r="D914" s="6"/>
      <c r="E914" s="6"/>
      <c r="F914" s="6">
        <v>1071</v>
      </c>
      <c r="G914" s="6" t="s">
        <v>18</v>
      </c>
      <c r="H914" s="6"/>
    </row>
    <row r="915" spans="1:8" ht="18.75" customHeight="1">
      <c r="A915" s="9" t="s">
        <v>107</v>
      </c>
      <c r="B915" s="74"/>
      <c r="C915" s="75"/>
      <c r="D915" s="6"/>
      <c r="E915" s="6"/>
      <c r="F915" s="6"/>
      <c r="G915" s="6"/>
      <c r="H915" s="6"/>
    </row>
    <row r="916" spans="1:8" ht="18.75" customHeight="1">
      <c r="A916" s="10" t="s">
        <v>107</v>
      </c>
      <c r="B916" s="64" t="s">
        <v>7789</v>
      </c>
      <c r="C916" s="65"/>
      <c r="D916" s="6"/>
      <c r="E916" s="6"/>
      <c r="F916" s="6"/>
      <c r="G916" s="6"/>
      <c r="H916" s="6"/>
    </row>
    <row r="917" spans="1:8" ht="18.75" customHeight="1">
      <c r="A917" s="10" t="s">
        <v>108</v>
      </c>
      <c r="B917" s="64" t="s">
        <v>7790</v>
      </c>
      <c r="C917" s="65"/>
      <c r="D917" s="6"/>
      <c r="E917" s="6"/>
      <c r="F917" s="6"/>
      <c r="G917" s="6"/>
      <c r="H917" s="6"/>
    </row>
    <row r="918" spans="1:8" ht="18.75" customHeight="1">
      <c r="A918" s="10" t="s">
        <v>109</v>
      </c>
      <c r="B918" s="64" t="s">
        <v>7791</v>
      </c>
      <c r="C918" s="65"/>
      <c r="D918" s="6"/>
      <c r="E918" s="6"/>
      <c r="F918" s="6"/>
      <c r="G918" s="6"/>
      <c r="H918" s="6"/>
    </row>
    <row r="919" spans="1:8" ht="18.75" customHeight="1">
      <c r="A919" s="10" t="s">
        <v>110</v>
      </c>
      <c r="B919" s="64" t="s">
        <v>7792</v>
      </c>
      <c r="C919" s="65"/>
      <c r="D919" s="6"/>
      <c r="E919" s="6"/>
      <c r="F919" s="6"/>
      <c r="G919" s="6"/>
      <c r="H919" s="6"/>
    </row>
    <row r="920" spans="1:8" ht="18.75" customHeight="1">
      <c r="A920" s="10"/>
      <c r="B920" s="62"/>
      <c r="C920" s="63"/>
      <c r="D920" s="6"/>
      <c r="E920" s="6"/>
      <c r="F920" s="6"/>
      <c r="G920" s="6"/>
      <c r="H920" s="6"/>
    </row>
    <row r="921" spans="1:8" ht="18.75" customHeight="1" thickBot="1">
      <c r="A921" s="10"/>
      <c r="B921" s="66"/>
      <c r="C921" s="67"/>
      <c r="D921" s="6"/>
      <c r="E921" s="6"/>
      <c r="F921" s="6"/>
      <c r="G921" s="6"/>
      <c r="H921" s="6"/>
    </row>
    <row r="922" spans="1:8" ht="18.75" customHeight="1" thickBot="1">
      <c r="A922" s="11" t="s">
        <v>112</v>
      </c>
      <c r="B922" s="25"/>
      <c r="C922" s="7"/>
      <c r="D922" s="6"/>
      <c r="E922" s="6"/>
      <c r="F922" s="6"/>
      <c r="G922" s="6"/>
      <c r="H922" s="6"/>
    </row>
    <row r="923" spans="1:8" ht="18.75" customHeight="1">
      <c r="A923" s="10" t="s">
        <v>113</v>
      </c>
      <c r="B923" s="34" t="str">
        <f>_xlfn.LET(_xlpm.inp,$B$922,_xlpm.nInp,_xlfn.LET(_xlpm.raw,UPPER(TRIM($B$922)),_xlpm.clean,SUBSTITUTE(SUBSTITUTE(SUBSTITUTE(SUBSTITUTE(SUBSTITUTE(_xlpm.raw,"，",","),"、",","),"；",","),"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23" s="19"/>
      <c r="D923" s="6"/>
      <c r="E923" s="6"/>
      <c r="F923" s="6"/>
      <c r="G923" s="6"/>
      <c r="H923" s="6"/>
    </row>
    <row r="924" spans="1:8" ht="18.75" customHeight="1">
      <c r="A924" s="10" t="s">
        <v>114</v>
      </c>
      <c r="B924" s="35" t="str">
        <f>_xlfn.LET(_xlpm.inp,$B$922,_xlpm.nStd,_xlfn.LET(_xlpm.raw,UPPER(TRIM($G$914)),_xlpm.clean,SUBSTITUTE(SUBSTITUTE(SUBSTITUTE(SUBSTITUTE(SUBSTITUTE(_xlpm.raw,"，",","),"、",","),"；",","),"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24" s="18"/>
      <c r="D924" s="6"/>
      <c r="E924" s="6"/>
      <c r="F924" s="6"/>
      <c r="G924" s="6"/>
      <c r="H924" s="6"/>
    </row>
    <row r="925" spans="1:8" ht="18.75" customHeight="1">
      <c r="A925" s="37"/>
      <c r="B925" s="52" t="str">
        <f>_xlfn.LET(_xlpm.inp,$B$922,_xlpm.p,$H$914,IF(OR(LEN(TRIM(_xlpm.inp))=0,LEN(TRIM(_xlpm.p))=0,_xlpm.p=0),"",_xlpm.p))</f>
        <v/>
      </c>
      <c r="C925" s="53"/>
      <c r="D925" s="6"/>
      <c r="E925" s="6"/>
      <c r="F925" s="6"/>
      <c r="G925" s="6"/>
      <c r="H925" s="6"/>
    </row>
    <row r="926" spans="1:8" ht="18.75" customHeight="1" thickBot="1">
      <c r="A926" s="12"/>
      <c r="B926" s="54"/>
      <c r="C926" s="55"/>
      <c r="D926" s="6"/>
      <c r="E926" s="6"/>
      <c r="F926" s="6"/>
      <c r="G926" s="6"/>
      <c r="H926" s="6"/>
    </row>
    <row r="927" spans="1:8" ht="58.5" customHeight="1" thickTop="1" thickBot="1">
      <c r="A927" s="8" t="s">
        <v>6337</v>
      </c>
      <c r="B927" s="56" t="s">
        <v>7793</v>
      </c>
      <c r="C927" s="73"/>
      <c r="D927" s="6"/>
      <c r="E927" s="6"/>
      <c r="F927" s="6">
        <v>1072</v>
      </c>
      <c r="G927" s="6" t="s">
        <v>28</v>
      </c>
      <c r="H927" s="6"/>
    </row>
    <row r="928" spans="1:8" ht="18.75" customHeight="1">
      <c r="A928" s="9" t="s">
        <v>107</v>
      </c>
      <c r="B928" s="74"/>
      <c r="C928" s="75"/>
      <c r="D928" s="6"/>
      <c r="E928" s="6"/>
      <c r="F928" s="6"/>
      <c r="G928" s="6"/>
      <c r="H928" s="6"/>
    </row>
    <row r="929" spans="1:8" ht="18.75" customHeight="1">
      <c r="A929" s="10" t="s">
        <v>107</v>
      </c>
      <c r="B929" s="64" t="s">
        <v>7794</v>
      </c>
      <c r="C929" s="65"/>
      <c r="D929" s="6"/>
      <c r="E929" s="6"/>
      <c r="F929" s="6"/>
      <c r="G929" s="6"/>
      <c r="H929" s="6"/>
    </row>
    <row r="930" spans="1:8" ht="18.75" customHeight="1">
      <c r="A930" s="10" t="s">
        <v>108</v>
      </c>
      <c r="B930" s="64" t="s">
        <v>7795</v>
      </c>
      <c r="C930" s="65"/>
      <c r="D930" s="6"/>
      <c r="E930" s="6"/>
      <c r="F930" s="6"/>
      <c r="G930" s="6"/>
      <c r="H930" s="6"/>
    </row>
    <row r="931" spans="1:8" ht="18.75" customHeight="1">
      <c r="A931" s="10" t="s">
        <v>109</v>
      </c>
      <c r="B931" s="64" t="s">
        <v>7796</v>
      </c>
      <c r="C931" s="65"/>
      <c r="D931" s="6"/>
      <c r="E931" s="6"/>
      <c r="F931" s="6"/>
      <c r="G931" s="6"/>
      <c r="H931" s="6"/>
    </row>
    <row r="932" spans="1:8" ht="18.75" customHeight="1">
      <c r="A932" s="10" t="s">
        <v>110</v>
      </c>
      <c r="B932" s="64" t="s">
        <v>7797</v>
      </c>
      <c r="C932" s="65"/>
      <c r="D932" s="6"/>
      <c r="E932" s="6"/>
      <c r="F932" s="6"/>
      <c r="G932" s="6"/>
      <c r="H932" s="6"/>
    </row>
    <row r="933" spans="1:8" ht="18.75" customHeight="1">
      <c r="A933" s="10"/>
      <c r="B933" s="62"/>
      <c r="C933" s="63"/>
      <c r="D933" s="6"/>
      <c r="E933" s="6"/>
      <c r="F933" s="6"/>
      <c r="G933" s="6"/>
      <c r="H933" s="6"/>
    </row>
    <row r="934" spans="1:8" ht="18.75" customHeight="1" thickBot="1">
      <c r="A934" s="10"/>
      <c r="B934" s="66"/>
      <c r="C934" s="67"/>
      <c r="D934" s="6"/>
      <c r="E934" s="6"/>
      <c r="F934" s="6"/>
      <c r="G934" s="6"/>
      <c r="H934" s="6"/>
    </row>
    <row r="935" spans="1:8" ht="18.75" customHeight="1" thickBot="1">
      <c r="A935" s="11" t="s">
        <v>112</v>
      </c>
      <c r="B935" s="25"/>
      <c r="C935" s="7"/>
      <c r="D935" s="6"/>
      <c r="E935" s="6"/>
      <c r="F935" s="6"/>
      <c r="G935" s="6"/>
      <c r="H935" s="6"/>
    </row>
    <row r="936" spans="1:8" ht="18.75" customHeight="1">
      <c r="A936" s="10" t="s">
        <v>113</v>
      </c>
      <c r="B936" s="34" t="str">
        <f>_xlfn.LET(_xlpm.inp,$B$935,_xlpm.nInp,_xlfn.LET(_xlpm.raw,UPPER(TRIM($B$935)),_xlpm.clean,SUBSTITUTE(SUBSTITUTE(SUBSTITUTE(SUBSTITUTE(SUBSTITUTE(_xlpm.raw,"，",","),"、",","),"；",","),"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36" s="19"/>
      <c r="D936" s="6"/>
      <c r="E936" s="6"/>
      <c r="F936" s="6"/>
      <c r="G936" s="6"/>
      <c r="H936" s="6"/>
    </row>
    <row r="937" spans="1:8" ht="18.75" customHeight="1">
      <c r="A937" s="10" t="s">
        <v>114</v>
      </c>
      <c r="B937" s="35" t="str">
        <f>_xlfn.LET(_xlpm.inp,$B$935,_xlpm.nStd,_xlfn.LET(_xlpm.raw,UPPER(TRIM($G$927)),_xlpm.clean,SUBSTITUTE(SUBSTITUTE(SUBSTITUTE(SUBSTITUTE(SUBSTITUTE(_xlpm.raw,"，",","),"、",","),"；",","),"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37" s="18"/>
      <c r="D937" s="6"/>
      <c r="E937" s="6"/>
      <c r="F937" s="6"/>
      <c r="G937" s="6"/>
      <c r="H937" s="6"/>
    </row>
    <row r="938" spans="1:8" ht="18.75" customHeight="1">
      <c r="A938" s="37"/>
      <c r="B938" s="52" t="str">
        <f>_xlfn.LET(_xlpm.inp,$B$935,_xlpm.p,$H$927,IF(OR(LEN(TRIM(_xlpm.inp))=0,LEN(TRIM(_xlpm.p))=0,_xlpm.p=0),"",_xlpm.p))</f>
        <v/>
      </c>
      <c r="C938" s="53"/>
      <c r="D938" s="6"/>
      <c r="E938" s="6"/>
      <c r="F938" s="6"/>
      <c r="G938" s="6"/>
      <c r="H938" s="6"/>
    </row>
    <row r="939" spans="1:8" ht="18.75" customHeight="1" thickBot="1">
      <c r="A939" s="12"/>
      <c r="B939" s="54"/>
      <c r="C939" s="55"/>
      <c r="D939" s="6"/>
      <c r="E939" s="6"/>
      <c r="F939" s="6"/>
      <c r="G939" s="6"/>
      <c r="H939" s="6"/>
    </row>
    <row r="940" spans="1:8" ht="58.5" customHeight="1" thickTop="1" thickBot="1">
      <c r="A940" s="8" t="s">
        <v>6338</v>
      </c>
      <c r="B940" s="56" t="s">
        <v>7798</v>
      </c>
      <c r="C940" s="73"/>
      <c r="D940" s="6"/>
      <c r="E940" s="6"/>
      <c r="F940" s="6">
        <v>1073</v>
      </c>
      <c r="G940" s="6" t="s">
        <v>26</v>
      </c>
      <c r="H940" s="6"/>
    </row>
    <row r="941" spans="1:8" ht="18.75" customHeight="1">
      <c r="A941" s="9" t="s">
        <v>107</v>
      </c>
      <c r="B941" s="74"/>
      <c r="C941" s="75"/>
      <c r="D941" s="6"/>
      <c r="E941" s="6"/>
      <c r="F941" s="6"/>
      <c r="G941" s="6"/>
      <c r="H941" s="6"/>
    </row>
    <row r="942" spans="1:8" ht="18.75" customHeight="1">
      <c r="A942" s="10" t="s">
        <v>107</v>
      </c>
      <c r="B942" s="64" t="s">
        <v>7799</v>
      </c>
      <c r="C942" s="65"/>
      <c r="D942" s="6"/>
      <c r="E942" s="6"/>
      <c r="F942" s="6"/>
      <c r="G942" s="6"/>
      <c r="H942" s="6"/>
    </row>
    <row r="943" spans="1:8" ht="18.75" customHeight="1">
      <c r="A943" s="10" t="s">
        <v>108</v>
      </c>
      <c r="B943" s="64" t="s">
        <v>7800</v>
      </c>
      <c r="C943" s="65"/>
      <c r="D943" s="6"/>
      <c r="E943" s="6"/>
      <c r="F943" s="6"/>
      <c r="G943" s="6"/>
      <c r="H943" s="6"/>
    </row>
    <row r="944" spans="1:8" ht="18.75" customHeight="1">
      <c r="A944" s="10" t="s">
        <v>109</v>
      </c>
      <c r="B944" s="64" t="s">
        <v>7801</v>
      </c>
      <c r="C944" s="65"/>
      <c r="D944" s="6"/>
      <c r="E944" s="6"/>
      <c r="F944" s="6"/>
      <c r="G944" s="6"/>
      <c r="H944" s="6"/>
    </row>
    <row r="945" spans="1:8" ht="18.75" customHeight="1">
      <c r="A945" s="10" t="s">
        <v>110</v>
      </c>
      <c r="B945" s="64" t="s">
        <v>7802</v>
      </c>
      <c r="C945" s="65"/>
      <c r="D945" s="6"/>
      <c r="E945" s="6"/>
      <c r="F945" s="6"/>
      <c r="G945" s="6"/>
      <c r="H945" s="6"/>
    </row>
    <row r="946" spans="1:8" ht="18.75" customHeight="1">
      <c r="A946" s="10"/>
      <c r="B946" s="62"/>
      <c r="C946" s="63"/>
      <c r="D946" s="6"/>
      <c r="E946" s="6"/>
      <c r="F946" s="6"/>
      <c r="G946" s="6"/>
      <c r="H946" s="6"/>
    </row>
    <row r="947" spans="1:8" ht="18.75" customHeight="1" thickBot="1">
      <c r="A947" s="10"/>
      <c r="B947" s="66"/>
      <c r="C947" s="67"/>
      <c r="D947" s="6"/>
      <c r="E947" s="6"/>
      <c r="F947" s="6"/>
      <c r="G947" s="6"/>
      <c r="H947" s="6"/>
    </row>
    <row r="948" spans="1:8" ht="18.75" customHeight="1" thickBot="1">
      <c r="A948" s="11" t="s">
        <v>112</v>
      </c>
      <c r="B948" s="25"/>
      <c r="C948" s="7"/>
      <c r="D948" s="6"/>
      <c r="E948" s="6"/>
      <c r="F948" s="6"/>
      <c r="G948" s="6"/>
      <c r="H948" s="6"/>
    </row>
    <row r="949" spans="1:8" ht="18.75" customHeight="1">
      <c r="A949" s="10" t="s">
        <v>113</v>
      </c>
      <c r="B949" s="34" t="str">
        <f>_xlfn.LET(_xlpm.inp,$B$948,_xlpm.nInp,_xlfn.LET(_xlpm.raw,UPPER(TRIM($B$948)),_xlpm.clean,SUBSTITUTE(SUBSTITUTE(SUBSTITUTE(SUBSTITUTE(SUBSTITUTE(_xlpm.raw,"，",","),"、",","),"；",","),"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49" s="19"/>
      <c r="D949" s="6"/>
      <c r="E949" s="6"/>
      <c r="F949" s="6"/>
      <c r="G949" s="6"/>
      <c r="H949" s="6"/>
    </row>
    <row r="950" spans="1:8" ht="18.75" customHeight="1">
      <c r="A950" s="10" t="s">
        <v>114</v>
      </c>
      <c r="B950" s="35" t="str">
        <f>_xlfn.LET(_xlpm.inp,$B$948,_xlpm.nStd,_xlfn.LET(_xlpm.raw,UPPER(TRIM($G$940)),_xlpm.clean,SUBSTITUTE(SUBSTITUTE(SUBSTITUTE(SUBSTITUTE(SUBSTITUTE(_xlpm.raw,"，",","),"、",","),"；",","),"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50" s="18"/>
      <c r="D950" s="6"/>
      <c r="E950" s="6"/>
      <c r="F950" s="6"/>
      <c r="G950" s="6"/>
      <c r="H950" s="6"/>
    </row>
    <row r="951" spans="1:8" ht="18.75" customHeight="1">
      <c r="A951" s="37"/>
      <c r="B951" s="52" t="str">
        <f>_xlfn.LET(_xlpm.inp,$B$948,_xlpm.p,$H$940,IF(OR(LEN(TRIM(_xlpm.inp))=0,LEN(TRIM(_xlpm.p))=0,_xlpm.p=0),"",_xlpm.p))</f>
        <v/>
      </c>
      <c r="C951" s="53"/>
      <c r="D951" s="6"/>
      <c r="E951" s="6"/>
      <c r="F951" s="6"/>
      <c r="G951" s="6"/>
      <c r="H951" s="6"/>
    </row>
    <row r="952" spans="1:8" ht="18.75" customHeight="1" thickBot="1">
      <c r="A952" s="12"/>
      <c r="B952" s="54"/>
      <c r="C952" s="55"/>
      <c r="D952" s="6"/>
      <c r="E952" s="6"/>
      <c r="F952" s="6"/>
      <c r="G952" s="6"/>
      <c r="H952" s="6"/>
    </row>
    <row r="953" spans="1:8" ht="58.5" customHeight="1" thickTop="1" thickBot="1">
      <c r="A953" s="8" t="s">
        <v>7803</v>
      </c>
      <c r="B953" s="56" t="s">
        <v>7804</v>
      </c>
      <c r="C953" s="73"/>
      <c r="D953" s="6"/>
      <c r="E953" s="6"/>
      <c r="F953" s="6">
        <v>1074</v>
      </c>
      <c r="G953" s="6" t="s">
        <v>18</v>
      </c>
      <c r="H953" s="6"/>
    </row>
    <row r="954" spans="1:8" ht="18.75" customHeight="1">
      <c r="A954" s="9" t="s">
        <v>107</v>
      </c>
      <c r="B954" s="74"/>
      <c r="C954" s="75"/>
      <c r="D954" s="6"/>
      <c r="E954" s="6"/>
      <c r="F954" s="6"/>
      <c r="G954" s="6"/>
      <c r="H954" s="6"/>
    </row>
    <row r="955" spans="1:8" ht="18.75" customHeight="1">
      <c r="A955" s="10" t="s">
        <v>107</v>
      </c>
      <c r="B955" s="64" t="s">
        <v>7805</v>
      </c>
      <c r="C955" s="65"/>
      <c r="D955" s="6"/>
      <c r="E955" s="6"/>
      <c r="F955" s="6"/>
      <c r="G955" s="6"/>
      <c r="H955" s="6"/>
    </row>
    <row r="956" spans="1:8" ht="18.75" customHeight="1">
      <c r="A956" s="10" t="s">
        <v>108</v>
      </c>
      <c r="B956" s="64" t="s">
        <v>7806</v>
      </c>
      <c r="C956" s="65"/>
      <c r="D956" s="6"/>
      <c r="E956" s="6"/>
      <c r="F956" s="6"/>
      <c r="G956" s="6"/>
      <c r="H956" s="6"/>
    </row>
    <row r="957" spans="1:8" ht="18.75" customHeight="1">
      <c r="A957" s="10" t="s">
        <v>109</v>
      </c>
      <c r="B957" s="64" t="s">
        <v>7807</v>
      </c>
      <c r="C957" s="65"/>
      <c r="D957" s="6"/>
      <c r="E957" s="6"/>
      <c r="F957" s="6"/>
      <c r="G957" s="6"/>
      <c r="H957" s="6"/>
    </row>
    <row r="958" spans="1:8" ht="18.75" customHeight="1">
      <c r="A958" s="10" t="s">
        <v>110</v>
      </c>
      <c r="B958" s="64" t="s">
        <v>7808</v>
      </c>
      <c r="C958" s="65"/>
      <c r="D958" s="6"/>
      <c r="E958" s="6"/>
      <c r="F958" s="6"/>
      <c r="G958" s="6"/>
      <c r="H958" s="6"/>
    </row>
    <row r="959" spans="1:8" ht="18.75" customHeight="1">
      <c r="A959" s="10"/>
      <c r="B959" s="62"/>
      <c r="C959" s="63"/>
      <c r="D959" s="6"/>
      <c r="E959" s="6"/>
      <c r="F959" s="6"/>
      <c r="G959" s="6"/>
      <c r="H959" s="6"/>
    </row>
    <row r="960" spans="1:8" ht="18.75" customHeight="1" thickBot="1">
      <c r="A960" s="10"/>
      <c r="B960" s="66"/>
      <c r="C960" s="67"/>
      <c r="D960" s="6"/>
      <c r="E960" s="6"/>
      <c r="F960" s="6"/>
      <c r="G960" s="6"/>
      <c r="H960" s="6"/>
    </row>
    <row r="961" spans="1:8" ht="18.75" customHeight="1" thickBot="1">
      <c r="A961" s="11" t="s">
        <v>112</v>
      </c>
      <c r="B961" s="25"/>
      <c r="C961" s="7"/>
      <c r="D961" s="6"/>
      <c r="E961" s="6"/>
      <c r="F961" s="6"/>
      <c r="G961" s="6"/>
      <c r="H961" s="6"/>
    </row>
    <row r="962" spans="1:8" ht="18.75" customHeight="1">
      <c r="A962" s="10" t="s">
        <v>113</v>
      </c>
      <c r="B962" s="34" t="str">
        <f>_xlfn.LET(_xlpm.inp,$B$961,_xlpm.nInp,_xlfn.LET(_xlpm.raw,UPPER(TRIM($B$961)),_xlpm.clean,SUBSTITUTE(SUBSTITUTE(SUBSTITUTE(SUBSTITUTE(SUBSTITUTE(_xlpm.raw,"，",","),"、",","),"；",","),"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62" s="19"/>
      <c r="D962" s="6"/>
      <c r="E962" s="6"/>
      <c r="F962" s="6"/>
      <c r="G962" s="6"/>
      <c r="H962" s="6"/>
    </row>
    <row r="963" spans="1:8" ht="18.75" customHeight="1">
      <c r="A963" s="10" t="s">
        <v>114</v>
      </c>
      <c r="B963" s="35" t="str">
        <f>_xlfn.LET(_xlpm.inp,$B$961,_xlpm.nStd,_xlfn.LET(_xlpm.raw,UPPER(TRIM($G$953)),_xlpm.clean,SUBSTITUTE(SUBSTITUTE(SUBSTITUTE(SUBSTITUTE(SUBSTITUTE(_xlpm.raw,"，",","),"、",","),"；",","),"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63" s="18"/>
      <c r="D963" s="6"/>
      <c r="E963" s="6"/>
      <c r="F963" s="6"/>
      <c r="G963" s="6"/>
      <c r="H963" s="6"/>
    </row>
    <row r="964" spans="1:8" ht="18.75" customHeight="1">
      <c r="A964" s="37"/>
      <c r="B964" s="52" t="str">
        <f>_xlfn.LET(_xlpm.inp,$B$961,_xlpm.p,$H$953,IF(OR(LEN(TRIM(_xlpm.inp))=0,LEN(TRIM(_xlpm.p))=0,_xlpm.p=0),"",_xlpm.p))</f>
        <v/>
      </c>
      <c r="C964" s="53"/>
      <c r="D964" s="6"/>
      <c r="E964" s="6"/>
      <c r="F964" s="6"/>
      <c r="G964" s="6"/>
      <c r="H964" s="6"/>
    </row>
    <row r="965" spans="1:8" ht="18.75" customHeight="1" thickBot="1">
      <c r="A965" s="12"/>
      <c r="B965" s="54"/>
      <c r="C965" s="55"/>
      <c r="D965" s="6"/>
      <c r="E965" s="6"/>
      <c r="F965" s="6"/>
      <c r="G965" s="6"/>
      <c r="H965" s="6"/>
    </row>
    <row r="966" spans="1:8" ht="58.5" customHeight="1" thickTop="1" thickBot="1">
      <c r="A966" s="8" t="s">
        <v>7809</v>
      </c>
      <c r="B966" s="56" t="s">
        <v>7810</v>
      </c>
      <c r="C966" s="73"/>
      <c r="D966" s="6"/>
      <c r="E966" s="6"/>
      <c r="F966" s="6">
        <v>1075</v>
      </c>
      <c r="G966" s="6" t="s">
        <v>27</v>
      </c>
      <c r="H966" s="6"/>
    </row>
    <row r="967" spans="1:8" ht="18.75" customHeight="1">
      <c r="A967" s="9" t="s">
        <v>107</v>
      </c>
      <c r="B967" s="74"/>
      <c r="C967" s="75"/>
      <c r="D967" s="6"/>
      <c r="E967" s="6"/>
      <c r="F967" s="6"/>
      <c r="G967" s="6"/>
      <c r="H967" s="6"/>
    </row>
    <row r="968" spans="1:8" ht="18.75" customHeight="1">
      <c r="A968" s="10" t="s">
        <v>107</v>
      </c>
      <c r="B968" s="64" t="s">
        <v>7811</v>
      </c>
      <c r="C968" s="65"/>
      <c r="D968" s="6"/>
      <c r="E968" s="6"/>
      <c r="F968" s="6"/>
      <c r="G968" s="6"/>
      <c r="H968" s="6"/>
    </row>
    <row r="969" spans="1:8" ht="18.75" customHeight="1">
      <c r="A969" s="10" t="s">
        <v>108</v>
      </c>
      <c r="B969" s="64" t="s">
        <v>7812</v>
      </c>
      <c r="C969" s="65"/>
      <c r="D969" s="6"/>
      <c r="E969" s="6"/>
      <c r="F969" s="6"/>
      <c r="G969" s="6"/>
      <c r="H969" s="6"/>
    </row>
    <row r="970" spans="1:8" ht="18.75" customHeight="1">
      <c r="A970" s="10" t="s">
        <v>109</v>
      </c>
      <c r="B970" s="64" t="s">
        <v>7813</v>
      </c>
      <c r="C970" s="65"/>
      <c r="D970" s="6"/>
      <c r="E970" s="6"/>
      <c r="F970" s="6"/>
      <c r="G970" s="6"/>
      <c r="H970" s="6"/>
    </row>
    <row r="971" spans="1:8" ht="18.75" customHeight="1">
      <c r="A971" s="10" t="s">
        <v>110</v>
      </c>
      <c r="B971" s="64" t="s">
        <v>7814</v>
      </c>
      <c r="C971" s="65"/>
      <c r="D971" s="6"/>
      <c r="E971" s="6"/>
      <c r="F971" s="6"/>
      <c r="G971" s="6"/>
      <c r="H971" s="6"/>
    </row>
    <row r="972" spans="1:8" ht="18.75" customHeight="1">
      <c r="A972" s="10"/>
      <c r="B972" s="62"/>
      <c r="C972" s="63"/>
      <c r="D972" s="6"/>
      <c r="E972" s="6"/>
      <c r="F972" s="6"/>
      <c r="G972" s="6"/>
      <c r="H972" s="6"/>
    </row>
    <row r="973" spans="1:8" ht="18.75" customHeight="1" thickBot="1">
      <c r="A973" s="10"/>
      <c r="B973" s="66"/>
      <c r="C973" s="67"/>
      <c r="D973" s="6"/>
      <c r="E973" s="6"/>
      <c r="F973" s="6"/>
      <c r="G973" s="6"/>
      <c r="H973" s="6"/>
    </row>
    <row r="974" spans="1:8" ht="18.75" customHeight="1" thickBot="1">
      <c r="A974" s="11" t="s">
        <v>112</v>
      </c>
      <c r="B974" s="25"/>
      <c r="C974" s="7"/>
      <c r="D974" s="6"/>
      <c r="E974" s="6"/>
      <c r="F974" s="6"/>
      <c r="G974" s="6"/>
      <c r="H974" s="6"/>
    </row>
    <row r="975" spans="1:8" ht="18.75" customHeight="1">
      <c r="A975" s="10" t="s">
        <v>113</v>
      </c>
      <c r="B975" s="34" t="str">
        <f>_xlfn.LET(_xlpm.inp,$B$974,_xlpm.nInp,_xlfn.LET(_xlpm.raw,UPPER(TRIM($B$974)),_xlpm.clean,SUBSTITUTE(SUBSTITUTE(SUBSTITUTE(SUBSTITUTE(SUBSTITUTE(_xlpm.raw,"，",","),"、",","),"；",","),"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75" s="19"/>
      <c r="D975" s="6"/>
      <c r="E975" s="6"/>
      <c r="F975" s="6"/>
      <c r="G975" s="6"/>
      <c r="H975" s="6"/>
    </row>
    <row r="976" spans="1:8" ht="18.75" customHeight="1">
      <c r="A976" s="10" t="s">
        <v>114</v>
      </c>
      <c r="B976" s="35" t="str">
        <f>_xlfn.LET(_xlpm.inp,$B$974,_xlpm.nStd,_xlfn.LET(_xlpm.raw,UPPER(TRIM($G$966)),_xlpm.clean,SUBSTITUTE(SUBSTITUTE(SUBSTITUTE(SUBSTITUTE(SUBSTITUTE(_xlpm.raw,"，",","),"、",","),"；",","),"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76" s="18"/>
      <c r="D976" s="6"/>
      <c r="E976" s="6"/>
      <c r="F976" s="6"/>
      <c r="G976" s="6"/>
      <c r="H976" s="6"/>
    </row>
    <row r="977" spans="1:8" ht="18.75" customHeight="1">
      <c r="A977" s="37"/>
      <c r="B977" s="52" t="str">
        <f>_xlfn.LET(_xlpm.inp,$B$974,_xlpm.p,$H$966,IF(OR(LEN(TRIM(_xlpm.inp))=0,LEN(TRIM(_xlpm.p))=0,_xlpm.p=0),"",_xlpm.p))</f>
        <v/>
      </c>
      <c r="C977" s="53"/>
      <c r="D977" s="6"/>
      <c r="E977" s="6"/>
      <c r="F977" s="6"/>
      <c r="G977" s="6"/>
      <c r="H977" s="6"/>
    </row>
    <row r="978" spans="1:8" ht="18.75" customHeight="1" thickBot="1">
      <c r="A978" s="12"/>
      <c r="B978" s="54"/>
      <c r="C978" s="55"/>
      <c r="D978" s="6"/>
      <c r="E978" s="6"/>
      <c r="F978" s="6"/>
      <c r="G978" s="6"/>
      <c r="H978" s="6"/>
    </row>
    <row r="979" spans="1:8" ht="58.5" customHeight="1" thickTop="1" thickBot="1">
      <c r="A979" s="8" t="s">
        <v>7815</v>
      </c>
      <c r="B979" s="56" t="s">
        <v>7816</v>
      </c>
      <c r="C979" s="73"/>
      <c r="D979" s="6"/>
      <c r="E979" s="6"/>
      <c r="F979" s="6">
        <v>1076</v>
      </c>
      <c r="G979" s="6" t="s">
        <v>18</v>
      </c>
      <c r="H979" s="6"/>
    </row>
    <row r="980" spans="1:8" ht="18.75" customHeight="1">
      <c r="A980" s="9" t="s">
        <v>107</v>
      </c>
      <c r="B980" s="74"/>
      <c r="C980" s="75"/>
      <c r="D980" s="6"/>
      <c r="E980" s="6"/>
      <c r="F980" s="6"/>
      <c r="G980" s="6"/>
      <c r="H980" s="6"/>
    </row>
    <row r="981" spans="1:8" ht="18.75" customHeight="1">
      <c r="A981" s="10" t="s">
        <v>107</v>
      </c>
      <c r="B981" s="64" t="s">
        <v>7817</v>
      </c>
      <c r="C981" s="65"/>
      <c r="D981" s="6"/>
      <c r="E981" s="6"/>
      <c r="F981" s="6"/>
      <c r="G981" s="6"/>
      <c r="H981" s="6"/>
    </row>
    <row r="982" spans="1:8" ht="18.75" customHeight="1">
      <c r="A982" s="10" t="s">
        <v>108</v>
      </c>
      <c r="B982" s="64" t="s">
        <v>7818</v>
      </c>
      <c r="C982" s="65"/>
      <c r="D982" s="6"/>
      <c r="E982" s="6"/>
      <c r="F982" s="6"/>
      <c r="G982" s="6"/>
      <c r="H982" s="6"/>
    </row>
    <row r="983" spans="1:8" ht="18.75" customHeight="1">
      <c r="A983" s="10" t="s">
        <v>109</v>
      </c>
      <c r="B983" s="64" t="s">
        <v>7819</v>
      </c>
      <c r="C983" s="65"/>
      <c r="D983" s="6"/>
      <c r="E983" s="6"/>
      <c r="F983" s="6"/>
      <c r="G983" s="6"/>
      <c r="H983" s="6"/>
    </row>
    <row r="984" spans="1:8" ht="18.75" customHeight="1">
      <c r="A984" s="10" t="s">
        <v>110</v>
      </c>
      <c r="B984" s="64" t="s">
        <v>7820</v>
      </c>
      <c r="C984" s="65"/>
      <c r="D984" s="6"/>
      <c r="E984" s="6"/>
      <c r="F984" s="6"/>
      <c r="G984" s="6"/>
      <c r="H984" s="6"/>
    </row>
    <row r="985" spans="1:8" ht="18.75" customHeight="1">
      <c r="A985" s="10"/>
      <c r="B985" s="62"/>
      <c r="C985" s="63"/>
      <c r="D985" s="6"/>
      <c r="E985" s="6"/>
      <c r="F985" s="6"/>
      <c r="G985" s="6"/>
      <c r="H985" s="6"/>
    </row>
    <row r="986" spans="1:8" ht="18.75" customHeight="1" thickBot="1">
      <c r="A986" s="10"/>
      <c r="B986" s="66"/>
      <c r="C986" s="67"/>
      <c r="D986" s="6"/>
      <c r="E986" s="6"/>
      <c r="F986" s="6"/>
      <c r="G986" s="6"/>
      <c r="H986" s="6"/>
    </row>
    <row r="987" spans="1:8" ht="18.75" customHeight="1" thickBot="1">
      <c r="A987" s="11" t="s">
        <v>112</v>
      </c>
      <c r="B987" s="25"/>
      <c r="C987" s="7"/>
      <c r="D987" s="6"/>
      <c r="E987" s="6"/>
      <c r="F987" s="6"/>
      <c r="G987" s="6"/>
      <c r="H987" s="6"/>
    </row>
    <row r="988" spans="1:8" ht="18.75" customHeight="1">
      <c r="A988" s="10" t="s">
        <v>113</v>
      </c>
      <c r="B988" s="34" t="str">
        <f>_xlfn.LET(_xlpm.inp,$B$987,_xlpm.nInp,_xlfn.LET(_xlpm.raw,UPPER(TRIM($B$987)),_xlpm.clean,SUBSTITUTE(SUBSTITUTE(SUBSTITUTE(SUBSTITUTE(SUBSTITUTE(_xlpm.raw,"，",","),"、",","),"；",","),"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988" s="19"/>
      <c r="D988" s="6"/>
      <c r="E988" s="6"/>
      <c r="F988" s="6"/>
      <c r="G988" s="6"/>
      <c r="H988" s="6"/>
    </row>
    <row r="989" spans="1:8" ht="18.75" customHeight="1">
      <c r="A989" s="10" t="s">
        <v>114</v>
      </c>
      <c r="B989" s="35" t="str">
        <f>_xlfn.LET(_xlpm.inp,$B$987,_xlpm.nStd,_xlfn.LET(_xlpm.raw,UPPER(TRIM($G$979)),_xlpm.clean,SUBSTITUTE(SUBSTITUTE(SUBSTITUTE(SUBSTITUTE(SUBSTITUTE(_xlpm.raw,"，",","),"、",","),"；",","),"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989" s="18"/>
      <c r="D989" s="6"/>
      <c r="E989" s="6"/>
      <c r="F989" s="6"/>
      <c r="G989" s="6"/>
      <c r="H989" s="6"/>
    </row>
    <row r="990" spans="1:8" ht="18.75" customHeight="1">
      <c r="A990" s="37"/>
      <c r="B990" s="52" t="str">
        <f>_xlfn.LET(_xlpm.inp,$B$987,_xlpm.p,$H$979,IF(OR(LEN(TRIM(_xlpm.inp))=0,LEN(TRIM(_xlpm.p))=0,_xlpm.p=0),"",_xlpm.p))</f>
        <v/>
      </c>
      <c r="C990" s="53"/>
      <c r="D990" s="6"/>
      <c r="E990" s="6"/>
      <c r="F990" s="6"/>
      <c r="G990" s="6"/>
      <c r="H990" s="6"/>
    </row>
    <row r="991" spans="1:8" ht="18.75" customHeight="1" thickBot="1">
      <c r="A991" s="12"/>
      <c r="B991" s="54"/>
      <c r="C991" s="55"/>
      <c r="D991" s="6"/>
      <c r="E991" s="6"/>
      <c r="F991" s="6"/>
      <c r="G991" s="6"/>
      <c r="H991" s="6"/>
    </row>
    <row r="992" spans="1:8" ht="58.5" customHeight="1" thickTop="1" thickBot="1">
      <c r="A992" s="8" t="s">
        <v>7821</v>
      </c>
      <c r="B992" s="56" t="s">
        <v>7822</v>
      </c>
      <c r="C992" s="73"/>
      <c r="D992" s="6"/>
      <c r="E992" s="6"/>
      <c r="F992" s="6">
        <v>1077</v>
      </c>
      <c r="G992" s="6" t="s">
        <v>28</v>
      </c>
      <c r="H992" s="6"/>
    </row>
    <row r="993" spans="1:8" ht="18.75" customHeight="1">
      <c r="A993" s="9" t="s">
        <v>107</v>
      </c>
      <c r="B993" s="74"/>
      <c r="C993" s="75"/>
      <c r="D993" s="6"/>
      <c r="E993" s="6"/>
      <c r="F993" s="6"/>
      <c r="G993" s="6"/>
      <c r="H993" s="6"/>
    </row>
    <row r="994" spans="1:8" ht="18.75" customHeight="1">
      <c r="A994" s="10" t="s">
        <v>107</v>
      </c>
      <c r="B994" s="64" t="s">
        <v>7823</v>
      </c>
      <c r="C994" s="65"/>
      <c r="D994" s="6"/>
      <c r="E994" s="6"/>
      <c r="F994" s="6"/>
      <c r="G994" s="6"/>
      <c r="H994" s="6"/>
    </row>
    <row r="995" spans="1:8" ht="18.75" customHeight="1">
      <c r="A995" s="10" t="s">
        <v>108</v>
      </c>
      <c r="B995" s="64" t="s">
        <v>7824</v>
      </c>
      <c r="C995" s="65"/>
      <c r="D995" s="6"/>
      <c r="E995" s="6"/>
      <c r="F995" s="6"/>
      <c r="G995" s="6"/>
      <c r="H995" s="6"/>
    </row>
    <row r="996" spans="1:8" ht="18.75" customHeight="1">
      <c r="A996" s="10" t="s">
        <v>109</v>
      </c>
      <c r="B996" s="64" t="s">
        <v>7825</v>
      </c>
      <c r="C996" s="65"/>
      <c r="D996" s="6"/>
      <c r="E996" s="6"/>
      <c r="F996" s="6"/>
      <c r="G996" s="6"/>
      <c r="H996" s="6"/>
    </row>
    <row r="997" spans="1:8" ht="18.75" customHeight="1">
      <c r="A997" s="10" t="s">
        <v>110</v>
      </c>
      <c r="B997" s="64" t="s">
        <v>7826</v>
      </c>
      <c r="C997" s="65"/>
      <c r="D997" s="6"/>
      <c r="E997" s="6"/>
      <c r="F997" s="6"/>
      <c r="G997" s="6"/>
      <c r="H997" s="6"/>
    </row>
    <row r="998" spans="1:8" ht="18.75" customHeight="1">
      <c r="A998" s="10"/>
      <c r="B998" s="62"/>
      <c r="C998" s="63"/>
      <c r="D998" s="6"/>
      <c r="E998" s="6"/>
      <c r="F998" s="6"/>
      <c r="G998" s="6"/>
      <c r="H998" s="6"/>
    </row>
    <row r="999" spans="1:8" ht="18.75" customHeight="1" thickBot="1">
      <c r="A999" s="10"/>
      <c r="B999" s="66"/>
      <c r="C999" s="67"/>
      <c r="D999" s="6"/>
      <c r="E999" s="6"/>
      <c r="F999" s="6"/>
      <c r="G999" s="6"/>
      <c r="H999" s="6"/>
    </row>
    <row r="1000" spans="1:8" ht="18.75" customHeight="1" thickBot="1">
      <c r="A1000" s="11" t="s">
        <v>112</v>
      </c>
      <c r="B1000" s="25"/>
      <c r="C1000" s="7"/>
      <c r="D1000" s="6"/>
      <c r="E1000" s="6"/>
      <c r="F1000" s="6"/>
      <c r="G1000" s="6"/>
      <c r="H1000" s="6"/>
    </row>
    <row r="1001" spans="1:8" ht="18.75" customHeight="1">
      <c r="A1001" s="10" t="s">
        <v>113</v>
      </c>
      <c r="B1001" s="34" t="str">
        <f>_xlfn.LET(_xlpm.inp,$B$1000,_xlpm.nInp,_xlfn.LET(_xlpm.raw,UPPER(TRIM($B$1000)),_xlpm.clean,SUBSTITUTE(SUBSTITUTE(SUBSTITUTE(SUBSTITUTE(SUBSTITUTE(_xlpm.raw,"，",","),"、",","),"；",","),"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01" s="19"/>
      <c r="D1001" s="6"/>
      <c r="E1001" s="6"/>
      <c r="F1001" s="6"/>
      <c r="G1001" s="6"/>
      <c r="H1001" s="6"/>
    </row>
    <row r="1002" spans="1:8" ht="18.75" customHeight="1">
      <c r="A1002" s="10" t="s">
        <v>114</v>
      </c>
      <c r="B1002" s="35" t="str">
        <f>_xlfn.LET(_xlpm.inp,$B$1000,_xlpm.nStd,_xlfn.LET(_xlpm.raw,UPPER(TRIM($G$992)),_xlpm.clean,SUBSTITUTE(SUBSTITUTE(SUBSTITUTE(SUBSTITUTE(SUBSTITUTE(_xlpm.raw,"，",","),"、",","),"；",","),"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02" s="18"/>
      <c r="D1002" s="6"/>
      <c r="E1002" s="6"/>
      <c r="F1002" s="6"/>
      <c r="G1002" s="6"/>
      <c r="H1002" s="6"/>
    </row>
    <row r="1003" spans="1:8" ht="18.75" customHeight="1">
      <c r="A1003" s="37"/>
      <c r="B1003" s="52" t="str">
        <f>_xlfn.LET(_xlpm.inp,$B$1000,_xlpm.p,$H$992,IF(OR(LEN(TRIM(_xlpm.inp))=0,LEN(TRIM(_xlpm.p))=0,_xlpm.p=0),"",_xlpm.p))</f>
        <v/>
      </c>
      <c r="C1003" s="53"/>
      <c r="D1003" s="6"/>
      <c r="E1003" s="6"/>
      <c r="F1003" s="6"/>
      <c r="G1003" s="6"/>
      <c r="H1003" s="6"/>
    </row>
    <row r="1004" spans="1:8" ht="18.75" customHeight="1" thickBot="1">
      <c r="A1004" s="12"/>
      <c r="B1004" s="54"/>
      <c r="C1004" s="55"/>
      <c r="D1004" s="6"/>
      <c r="E1004" s="6"/>
      <c r="F1004" s="6"/>
      <c r="G1004" s="6"/>
      <c r="H1004" s="6"/>
    </row>
    <row r="1005" spans="1:8" ht="58.5" customHeight="1" thickTop="1" thickBot="1">
      <c r="A1005" s="8" t="s">
        <v>7876</v>
      </c>
      <c r="B1005" s="56" t="s">
        <v>7877</v>
      </c>
      <c r="C1005" s="73"/>
      <c r="D1005" s="6"/>
      <c r="E1005" s="6"/>
      <c r="F1005" s="6">
        <v>1078</v>
      </c>
      <c r="G1005" s="6" t="s">
        <v>18</v>
      </c>
      <c r="H1005" s="6"/>
    </row>
    <row r="1006" spans="1:8" ht="18.75" customHeight="1">
      <c r="A1006" s="9" t="s">
        <v>820</v>
      </c>
      <c r="B1006" s="74"/>
      <c r="C1006" s="75"/>
      <c r="D1006" s="6"/>
      <c r="E1006" s="6"/>
      <c r="F1006" s="6"/>
      <c r="G1006" s="6"/>
      <c r="H1006" s="6"/>
    </row>
    <row r="1007" spans="1:8" ht="18.75" customHeight="1">
      <c r="A1007" s="10" t="s">
        <v>107</v>
      </c>
      <c r="B1007" s="64" t="s">
        <v>7878</v>
      </c>
      <c r="C1007" s="65"/>
      <c r="D1007" s="6"/>
      <c r="E1007" s="6"/>
      <c r="F1007" s="6"/>
      <c r="G1007" s="6"/>
      <c r="H1007" s="6"/>
    </row>
    <row r="1008" spans="1:8" ht="18.75" customHeight="1">
      <c r="A1008" s="10" t="s">
        <v>108</v>
      </c>
      <c r="B1008" s="64" t="s">
        <v>7879</v>
      </c>
      <c r="C1008" s="65"/>
      <c r="D1008" s="6"/>
      <c r="E1008" s="6"/>
      <c r="F1008" s="6"/>
      <c r="G1008" s="6"/>
      <c r="H1008" s="6"/>
    </row>
    <row r="1009" spans="1:8" ht="18.75" customHeight="1">
      <c r="A1009" s="10" t="s">
        <v>109</v>
      </c>
      <c r="B1009" s="64" t="s">
        <v>7880</v>
      </c>
      <c r="C1009" s="65"/>
      <c r="D1009" s="6"/>
      <c r="E1009" s="6"/>
      <c r="F1009" s="6"/>
      <c r="G1009" s="6"/>
      <c r="H1009" s="6"/>
    </row>
    <row r="1010" spans="1:8" ht="18.75" customHeight="1">
      <c r="A1010" s="10" t="s">
        <v>110</v>
      </c>
      <c r="B1010" s="64" t="s">
        <v>7881</v>
      </c>
      <c r="C1010" s="65"/>
      <c r="D1010" s="6"/>
      <c r="E1010" s="6"/>
      <c r="F1010" s="6"/>
      <c r="G1010" s="6"/>
      <c r="H1010" s="6"/>
    </row>
    <row r="1011" spans="1:8" ht="18.75" customHeight="1">
      <c r="A1011" s="10"/>
      <c r="B1011" s="62"/>
      <c r="C1011" s="63"/>
      <c r="D1011" s="6"/>
      <c r="E1011" s="6"/>
      <c r="F1011" s="6"/>
      <c r="G1011" s="6"/>
      <c r="H1011" s="6"/>
    </row>
    <row r="1012" spans="1:8" ht="18.75" customHeight="1" thickBot="1">
      <c r="A1012" s="10"/>
      <c r="B1012" s="66"/>
      <c r="C1012" s="67"/>
      <c r="D1012" s="6"/>
      <c r="E1012" s="6"/>
      <c r="F1012" s="6"/>
      <c r="G1012" s="6"/>
      <c r="H1012" s="6"/>
    </row>
    <row r="1013" spans="1:8" ht="18.75" customHeight="1" thickBot="1">
      <c r="A1013" s="11" t="s">
        <v>112</v>
      </c>
      <c r="B1013" s="25"/>
      <c r="C1013" s="7"/>
      <c r="D1013" s="6"/>
      <c r="E1013" s="6"/>
      <c r="F1013" s="6"/>
      <c r="G1013" s="6"/>
      <c r="H1013" s="6"/>
    </row>
    <row r="1014" spans="1:8" ht="18.75" customHeight="1">
      <c r="A1014" s="10" t="s">
        <v>113</v>
      </c>
      <c r="B1014" s="34" t="str">
        <f>_xlfn.LET(_xlpm.inp,$B$1013,_xlpm.nInp,_xlfn.LET(_xlpm.raw,UPPER(TRIM($B$1013)),_xlpm.clean,SUBSTITUTE(SUBSTITUTE(SUBSTITUTE(SUBSTITUTE(SUBSTITUTE(_xlpm.raw,"，",","),"、",","),"；",","),"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14" s="19"/>
      <c r="D1014" s="6"/>
      <c r="E1014" s="6"/>
      <c r="F1014" s="6"/>
      <c r="G1014" s="6"/>
      <c r="H1014" s="6"/>
    </row>
    <row r="1015" spans="1:8" ht="18.75" customHeight="1">
      <c r="A1015" s="10" t="s">
        <v>114</v>
      </c>
      <c r="B1015" s="35" t="str">
        <f>_xlfn.LET(_xlpm.inp,$B$1013,_xlpm.nStd,_xlfn.LET(_xlpm.raw,UPPER(TRIM($G$1005)),_xlpm.clean,SUBSTITUTE(SUBSTITUTE(SUBSTITUTE(SUBSTITUTE(SUBSTITUTE(_xlpm.raw,"，",","),"、",","),"；",","),"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15" s="18"/>
      <c r="D1015" s="6"/>
      <c r="E1015" s="6"/>
      <c r="F1015" s="6"/>
      <c r="G1015" s="6"/>
      <c r="H1015" s="6"/>
    </row>
    <row r="1016" spans="1:8" ht="18.75" customHeight="1">
      <c r="A1016" s="37"/>
      <c r="B1016" s="52" t="str">
        <f>_xlfn.LET(_xlpm.inp,$B$1013,_xlpm.p,$H$1005,IF(OR(LEN(TRIM(_xlpm.inp))=0,LEN(TRIM(_xlpm.p))=0,_xlpm.p=0),"",_xlpm.p))</f>
        <v/>
      </c>
      <c r="C1016" s="53"/>
      <c r="D1016" s="6"/>
      <c r="E1016" s="6"/>
      <c r="F1016" s="6"/>
      <c r="G1016" s="6"/>
      <c r="H1016" s="6"/>
    </row>
    <row r="1017" spans="1:8" ht="18.75" customHeight="1" thickBot="1">
      <c r="A1017" s="12"/>
      <c r="B1017" s="54"/>
      <c r="C1017" s="55"/>
      <c r="D1017" s="6"/>
      <c r="E1017" s="6"/>
      <c r="F1017" s="6"/>
      <c r="G1017" s="6"/>
      <c r="H1017" s="6"/>
    </row>
    <row r="1018" spans="1:8" ht="58.5" customHeight="1" thickTop="1" thickBot="1">
      <c r="A1018" s="8" t="s">
        <v>7882</v>
      </c>
      <c r="B1018" s="56" t="s">
        <v>7883</v>
      </c>
      <c r="C1018" s="73"/>
      <c r="D1018" s="6"/>
      <c r="E1018" s="6"/>
      <c r="F1018" s="6">
        <v>1079</v>
      </c>
      <c r="G1018" s="6" t="s">
        <v>27</v>
      </c>
      <c r="H1018" s="6"/>
    </row>
    <row r="1019" spans="1:8" ht="18.75" customHeight="1">
      <c r="A1019" s="9" t="s">
        <v>820</v>
      </c>
      <c r="B1019" s="74"/>
      <c r="C1019" s="75"/>
      <c r="D1019" s="6"/>
      <c r="E1019" s="6"/>
      <c r="F1019" s="6"/>
      <c r="G1019" s="6"/>
      <c r="H1019" s="6"/>
    </row>
    <row r="1020" spans="1:8" ht="18.75" customHeight="1">
      <c r="A1020" s="10" t="s">
        <v>107</v>
      </c>
      <c r="B1020" s="64" t="s">
        <v>7884</v>
      </c>
      <c r="C1020" s="65"/>
      <c r="D1020" s="6"/>
      <c r="E1020" s="6"/>
      <c r="F1020" s="6"/>
      <c r="G1020" s="6"/>
      <c r="H1020" s="6"/>
    </row>
    <row r="1021" spans="1:8" ht="18.75" customHeight="1">
      <c r="A1021" s="10" t="s">
        <v>108</v>
      </c>
      <c r="B1021" s="64" t="s">
        <v>7885</v>
      </c>
      <c r="C1021" s="65"/>
      <c r="D1021" s="6"/>
      <c r="E1021" s="6"/>
      <c r="F1021" s="6"/>
      <c r="G1021" s="6"/>
      <c r="H1021" s="6"/>
    </row>
    <row r="1022" spans="1:8" ht="18.75" customHeight="1">
      <c r="A1022" s="10" t="s">
        <v>109</v>
      </c>
      <c r="B1022" s="64" t="s">
        <v>7886</v>
      </c>
      <c r="C1022" s="65"/>
      <c r="D1022" s="6"/>
      <c r="E1022" s="6"/>
      <c r="F1022" s="6"/>
      <c r="G1022" s="6"/>
      <c r="H1022" s="6"/>
    </row>
    <row r="1023" spans="1:8" ht="18.75" customHeight="1">
      <c r="A1023" s="10" t="s">
        <v>110</v>
      </c>
      <c r="B1023" s="64" t="s">
        <v>7887</v>
      </c>
      <c r="C1023" s="65"/>
      <c r="D1023" s="6"/>
      <c r="E1023" s="6"/>
      <c r="F1023" s="6"/>
      <c r="G1023" s="6"/>
      <c r="H1023" s="6"/>
    </row>
    <row r="1024" spans="1:8" ht="18.75" customHeight="1">
      <c r="A1024" s="10"/>
      <c r="B1024" s="62"/>
      <c r="C1024" s="63"/>
      <c r="D1024" s="6"/>
      <c r="E1024" s="6"/>
      <c r="F1024" s="6"/>
      <c r="G1024" s="6"/>
      <c r="H1024" s="6"/>
    </row>
    <row r="1025" spans="1:8" ht="18.75" customHeight="1" thickBot="1">
      <c r="A1025" s="10"/>
      <c r="B1025" s="66"/>
      <c r="C1025" s="67"/>
      <c r="D1025" s="6"/>
      <c r="E1025" s="6"/>
      <c r="F1025" s="6"/>
      <c r="G1025" s="6"/>
      <c r="H1025" s="6"/>
    </row>
    <row r="1026" spans="1:8" ht="18.75" customHeight="1" thickBot="1">
      <c r="A1026" s="11" t="s">
        <v>112</v>
      </c>
      <c r="B1026" s="25"/>
      <c r="C1026" s="7"/>
      <c r="D1026" s="6"/>
      <c r="E1026" s="6"/>
      <c r="F1026" s="6"/>
      <c r="G1026" s="6"/>
      <c r="H1026" s="6"/>
    </row>
    <row r="1027" spans="1:8" ht="18.75" customHeight="1">
      <c r="A1027" s="10" t="s">
        <v>113</v>
      </c>
      <c r="B1027" s="34" t="str">
        <f>_xlfn.LET(_xlpm.inp,$B$1026,_xlpm.nInp,_xlfn.LET(_xlpm.raw,UPPER(TRIM($B$1026)),_xlpm.clean,SUBSTITUTE(SUBSTITUTE(SUBSTITUTE(SUBSTITUTE(SUBSTITUTE(_xlpm.raw,"，",","),"、",","),"；",","),"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27" s="19"/>
      <c r="D1027" s="6"/>
      <c r="E1027" s="6"/>
      <c r="F1027" s="6"/>
      <c r="G1027" s="6"/>
      <c r="H1027" s="6"/>
    </row>
    <row r="1028" spans="1:8" ht="18.75" customHeight="1">
      <c r="A1028" s="10" t="s">
        <v>114</v>
      </c>
      <c r="B1028" s="35" t="str">
        <f>_xlfn.LET(_xlpm.inp,$B$1026,_xlpm.nStd,_xlfn.LET(_xlpm.raw,UPPER(TRIM($G$1018)),_xlpm.clean,SUBSTITUTE(SUBSTITUTE(SUBSTITUTE(SUBSTITUTE(SUBSTITUTE(_xlpm.raw,"，",","),"、",","),"；",","),"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28" s="18"/>
      <c r="D1028" s="6"/>
      <c r="E1028" s="6"/>
      <c r="F1028" s="6"/>
      <c r="G1028" s="6"/>
      <c r="H1028" s="6"/>
    </row>
    <row r="1029" spans="1:8" ht="18.75" customHeight="1">
      <c r="A1029" s="37"/>
      <c r="B1029" s="52" t="str">
        <f>_xlfn.LET(_xlpm.inp,$B$1026,_xlpm.p,$H$1018,IF(OR(LEN(TRIM(_xlpm.inp))=0,LEN(TRIM(_xlpm.p))=0,_xlpm.p=0),"",_xlpm.p))</f>
        <v/>
      </c>
      <c r="C1029" s="53"/>
      <c r="D1029" s="6"/>
      <c r="E1029" s="6"/>
      <c r="F1029" s="6"/>
      <c r="G1029" s="6"/>
      <c r="H1029" s="6"/>
    </row>
    <row r="1030" spans="1:8" ht="18.75" customHeight="1" thickBot="1">
      <c r="A1030" s="12"/>
      <c r="B1030" s="54"/>
      <c r="C1030" s="55"/>
      <c r="D1030" s="6"/>
      <c r="E1030" s="6"/>
      <c r="F1030" s="6"/>
      <c r="G1030" s="6"/>
      <c r="H1030" s="6"/>
    </row>
    <row r="1031" spans="1:8" ht="58.5" customHeight="1" thickTop="1" thickBot="1">
      <c r="A1031" s="8" t="s">
        <v>7888</v>
      </c>
      <c r="B1031" s="56" t="s">
        <v>7889</v>
      </c>
      <c r="C1031" s="73"/>
      <c r="D1031" s="6"/>
      <c r="E1031" s="6"/>
      <c r="F1031" s="6">
        <v>1080</v>
      </c>
      <c r="G1031" s="6" t="s">
        <v>18</v>
      </c>
      <c r="H1031" s="6"/>
    </row>
    <row r="1032" spans="1:8" ht="18.75" customHeight="1">
      <c r="A1032" s="9" t="s">
        <v>820</v>
      </c>
      <c r="B1032" s="74"/>
      <c r="C1032" s="75"/>
      <c r="D1032" s="6"/>
      <c r="E1032" s="6"/>
      <c r="F1032" s="6"/>
      <c r="G1032" s="6"/>
      <c r="H1032" s="6"/>
    </row>
    <row r="1033" spans="1:8" ht="18.75" customHeight="1">
      <c r="A1033" s="10" t="s">
        <v>107</v>
      </c>
      <c r="B1033" s="64" t="s">
        <v>7890</v>
      </c>
      <c r="C1033" s="65"/>
      <c r="D1033" s="6"/>
      <c r="E1033" s="6"/>
      <c r="F1033" s="6"/>
      <c r="G1033" s="6"/>
      <c r="H1033" s="6"/>
    </row>
    <row r="1034" spans="1:8" ht="18.75" customHeight="1">
      <c r="A1034" s="10" t="s">
        <v>108</v>
      </c>
      <c r="B1034" s="64" t="s">
        <v>7891</v>
      </c>
      <c r="C1034" s="65"/>
      <c r="D1034" s="6"/>
      <c r="E1034" s="6"/>
      <c r="F1034" s="6"/>
      <c r="G1034" s="6"/>
      <c r="H1034" s="6"/>
    </row>
    <row r="1035" spans="1:8" ht="18.75" customHeight="1">
      <c r="A1035" s="10" t="s">
        <v>109</v>
      </c>
      <c r="B1035" s="64" t="s">
        <v>7892</v>
      </c>
      <c r="C1035" s="65"/>
      <c r="D1035" s="6"/>
      <c r="E1035" s="6"/>
      <c r="F1035" s="6"/>
      <c r="G1035" s="6"/>
      <c r="H1035" s="6"/>
    </row>
    <row r="1036" spans="1:8" ht="18.75" customHeight="1">
      <c r="A1036" s="10" t="s">
        <v>110</v>
      </c>
      <c r="B1036" s="64" t="s">
        <v>7893</v>
      </c>
      <c r="C1036" s="65"/>
      <c r="D1036" s="6"/>
      <c r="E1036" s="6"/>
      <c r="F1036" s="6"/>
      <c r="G1036" s="6"/>
      <c r="H1036" s="6"/>
    </row>
    <row r="1037" spans="1:8" ht="18.75" customHeight="1">
      <c r="A1037" s="10"/>
      <c r="B1037" s="62"/>
      <c r="C1037" s="63"/>
      <c r="D1037" s="6"/>
      <c r="E1037" s="6"/>
      <c r="F1037" s="6"/>
      <c r="G1037" s="6"/>
      <c r="H1037" s="6"/>
    </row>
    <row r="1038" spans="1:8" ht="18.75" customHeight="1" thickBot="1">
      <c r="A1038" s="10"/>
      <c r="B1038" s="66"/>
      <c r="C1038" s="67"/>
      <c r="D1038" s="6"/>
      <c r="E1038" s="6"/>
      <c r="F1038" s="6"/>
      <c r="G1038" s="6"/>
      <c r="H1038" s="6"/>
    </row>
    <row r="1039" spans="1:8" ht="18.75" customHeight="1" thickBot="1">
      <c r="A1039" s="11" t="s">
        <v>112</v>
      </c>
      <c r="B1039" s="25"/>
      <c r="C1039" s="7"/>
      <c r="D1039" s="6"/>
      <c r="E1039" s="6"/>
      <c r="F1039" s="6"/>
      <c r="G1039" s="6"/>
      <c r="H1039" s="6"/>
    </row>
    <row r="1040" spans="1:8" ht="18.75" customHeight="1">
      <c r="A1040" s="10" t="s">
        <v>113</v>
      </c>
      <c r="B1040" s="34" t="str">
        <f>_xlfn.LET(_xlpm.inp,$B$1039,_xlpm.nInp,_xlfn.LET(_xlpm.raw,UPPER(TRIM($B$1039)),_xlpm.clean,SUBSTITUTE(SUBSTITUTE(SUBSTITUTE(SUBSTITUTE(SUBSTITUTE(_xlpm.raw,"，",","),"、",","),"；",","),"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40" s="19"/>
      <c r="D1040" s="6"/>
      <c r="E1040" s="6"/>
      <c r="F1040" s="6"/>
      <c r="G1040" s="6"/>
      <c r="H1040" s="6"/>
    </row>
    <row r="1041" spans="1:8" ht="18.75" customHeight="1">
      <c r="A1041" s="10" t="s">
        <v>114</v>
      </c>
      <c r="B1041" s="35" t="str">
        <f>_xlfn.LET(_xlpm.inp,$B$1039,_xlpm.nStd,_xlfn.LET(_xlpm.raw,UPPER(TRIM($G$1031)),_xlpm.clean,SUBSTITUTE(SUBSTITUTE(SUBSTITUTE(SUBSTITUTE(SUBSTITUTE(_xlpm.raw,"，",","),"、",","),"；",","),"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41" s="18"/>
      <c r="D1041" s="6"/>
      <c r="E1041" s="6"/>
      <c r="F1041" s="6"/>
      <c r="G1041" s="6"/>
      <c r="H1041" s="6"/>
    </row>
    <row r="1042" spans="1:8" ht="18.75" customHeight="1">
      <c r="A1042" s="37"/>
      <c r="B1042" s="52" t="str">
        <f>_xlfn.LET(_xlpm.inp,$B$1039,_xlpm.p,$H$1031,IF(OR(LEN(TRIM(_xlpm.inp))=0,LEN(TRIM(_xlpm.p))=0,_xlpm.p=0),"",_xlpm.p))</f>
        <v/>
      </c>
      <c r="C1042" s="53"/>
      <c r="D1042" s="6"/>
      <c r="E1042" s="6"/>
      <c r="F1042" s="6"/>
      <c r="G1042" s="6"/>
      <c r="H1042" s="6"/>
    </row>
    <row r="1043" spans="1:8" ht="18.75" customHeight="1" thickBot="1">
      <c r="A1043" s="12"/>
      <c r="B1043" s="54"/>
      <c r="C1043" s="55"/>
      <c r="D1043" s="6"/>
      <c r="E1043" s="6"/>
      <c r="F1043" s="6"/>
      <c r="G1043" s="6"/>
      <c r="H1043" s="6"/>
    </row>
    <row r="1044" spans="1:8" ht="58.5" customHeight="1" thickTop="1" thickBot="1">
      <c r="A1044" s="8" t="s">
        <v>7894</v>
      </c>
      <c r="B1044" s="56" t="s">
        <v>7895</v>
      </c>
      <c r="C1044" s="73"/>
      <c r="D1044" s="6"/>
      <c r="E1044" s="6"/>
      <c r="F1044" s="6">
        <v>1081</v>
      </c>
      <c r="G1044" s="6" t="s">
        <v>64</v>
      </c>
      <c r="H1044" s="6"/>
    </row>
    <row r="1045" spans="1:8" ht="18.75" customHeight="1">
      <c r="A1045" s="9"/>
      <c r="B1045" s="74"/>
      <c r="C1045" s="75"/>
      <c r="D1045" s="6"/>
      <c r="E1045" s="6"/>
      <c r="F1045" s="6"/>
      <c r="G1045" s="6"/>
      <c r="H1045" s="6"/>
    </row>
    <row r="1046" spans="1:8" ht="18.75" customHeight="1">
      <c r="A1046" s="10" t="s">
        <v>107</v>
      </c>
      <c r="B1046" s="64" t="s">
        <v>7896</v>
      </c>
      <c r="C1046" s="65"/>
      <c r="D1046" s="6"/>
      <c r="E1046" s="6"/>
      <c r="F1046" s="6"/>
      <c r="G1046" s="6"/>
      <c r="H1046" s="6"/>
    </row>
    <row r="1047" spans="1:8" ht="18.75" customHeight="1">
      <c r="A1047" s="10" t="s">
        <v>108</v>
      </c>
      <c r="B1047" s="64" t="s">
        <v>7897</v>
      </c>
      <c r="C1047" s="65"/>
      <c r="D1047" s="6"/>
      <c r="E1047" s="6"/>
      <c r="F1047" s="6"/>
      <c r="G1047" s="6"/>
      <c r="H1047" s="6"/>
    </row>
    <row r="1048" spans="1:8" ht="18.75" customHeight="1">
      <c r="A1048" s="10" t="s">
        <v>109</v>
      </c>
      <c r="B1048" s="64" t="s">
        <v>7898</v>
      </c>
      <c r="C1048" s="65"/>
      <c r="D1048" s="6"/>
      <c r="E1048" s="6"/>
      <c r="F1048" s="6"/>
      <c r="G1048" s="6"/>
      <c r="H1048" s="6"/>
    </row>
    <row r="1049" spans="1:8" ht="18.75" customHeight="1">
      <c r="A1049" s="10" t="s">
        <v>110</v>
      </c>
      <c r="B1049" s="64" t="s">
        <v>7899</v>
      </c>
      <c r="C1049" s="65"/>
      <c r="D1049" s="6"/>
      <c r="E1049" s="6"/>
      <c r="F1049" s="6"/>
      <c r="G1049" s="6"/>
      <c r="H1049" s="6"/>
    </row>
    <row r="1050" spans="1:8" ht="18.75" customHeight="1">
      <c r="A1050" s="10"/>
      <c r="B1050" s="62"/>
      <c r="C1050" s="63"/>
      <c r="D1050" s="6"/>
      <c r="E1050" s="6"/>
      <c r="F1050" s="6"/>
      <c r="G1050" s="6"/>
      <c r="H1050" s="6"/>
    </row>
    <row r="1051" spans="1:8" ht="18.75" customHeight="1" thickBot="1">
      <c r="A1051" s="10"/>
      <c r="B1051" s="66"/>
      <c r="C1051" s="67"/>
      <c r="D1051" s="6"/>
      <c r="E1051" s="6"/>
      <c r="F1051" s="6"/>
      <c r="G1051" s="6"/>
      <c r="H1051" s="6"/>
    </row>
    <row r="1052" spans="1:8" ht="18.75" customHeight="1" thickBot="1">
      <c r="A1052" s="11" t="s">
        <v>111</v>
      </c>
      <c r="B1052" s="25"/>
      <c r="C1052" s="7"/>
      <c r="D1052" s="6"/>
      <c r="E1052" s="6"/>
      <c r="F1052" s="6"/>
      <c r="G1052" s="6"/>
      <c r="H1052" s="6"/>
    </row>
    <row r="1053" spans="1:8" ht="18.75" customHeight="1">
      <c r="A1053" s="10" t="s">
        <v>112</v>
      </c>
      <c r="B1053" s="34" t="str">
        <f>_xlfn.LET(_xlpm.inp,$B$1052,_xlpm.nInp,_xlfn.LET(_xlpm.raw,UPPER(TRIM($B$1052)),_xlpm.clean,SUBSTITUTE(SUBSTITUTE(SUBSTITUTE(SUBSTITUTE(SUBSTITUTE(_xlpm.raw,"，",","),"、",","),"；",","),"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53" s="19"/>
      <c r="D1053" s="6"/>
      <c r="E1053" s="6"/>
      <c r="F1053" s="6"/>
      <c r="G1053" s="6"/>
      <c r="H1053" s="6"/>
    </row>
    <row r="1054" spans="1:8" ht="18.75" customHeight="1">
      <c r="A1054" s="10" t="s">
        <v>113</v>
      </c>
      <c r="B1054" s="35" t="str">
        <f>_xlfn.LET(_xlpm.inp,$B$1052,_xlpm.nStd,_xlfn.LET(_xlpm.raw,UPPER(TRIM($G$1044)),_xlpm.clean,SUBSTITUTE(SUBSTITUTE(SUBSTITUTE(SUBSTITUTE(SUBSTITUTE(_xlpm.raw,"，",","),"、",","),"；",","),"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54" s="18"/>
      <c r="D1054" s="6"/>
      <c r="E1054" s="6"/>
      <c r="F1054" s="6"/>
      <c r="G1054" s="6"/>
      <c r="H1054" s="6"/>
    </row>
    <row r="1055" spans="1:8" ht="18.75" customHeight="1">
      <c r="A1055" s="37" t="s">
        <v>114</v>
      </c>
      <c r="B1055" s="52" t="str">
        <f>_xlfn.LET(_xlpm.inp,$B$1052,_xlpm.p,$H$1044,IF(OR(LEN(TRIM(_xlpm.inp))=0,LEN(TRIM(_xlpm.p))=0,_xlpm.p=0),"",_xlpm.p))</f>
        <v/>
      </c>
      <c r="C1055" s="53"/>
      <c r="D1055" s="6"/>
      <c r="E1055" s="6"/>
      <c r="F1055" s="6"/>
      <c r="G1055" s="6"/>
      <c r="H1055" s="6"/>
    </row>
    <row r="1056" spans="1:8" ht="18.75" customHeight="1" thickBot="1">
      <c r="A1056" s="12"/>
      <c r="B1056" s="54"/>
      <c r="C1056" s="55"/>
      <c r="D1056" s="6"/>
      <c r="E1056" s="6"/>
      <c r="F1056" s="6"/>
      <c r="G1056" s="6"/>
      <c r="H1056" s="6"/>
    </row>
    <row r="1057" spans="1:8" ht="58.5" customHeight="1" thickTop="1" thickBot="1">
      <c r="A1057" s="8" t="s">
        <v>7900</v>
      </c>
      <c r="B1057" s="56" t="s">
        <v>7901</v>
      </c>
      <c r="C1057" s="73"/>
      <c r="D1057" s="6"/>
      <c r="E1057" s="6"/>
      <c r="F1057" s="6">
        <v>1082</v>
      </c>
      <c r="G1057" s="6" t="s">
        <v>27</v>
      </c>
      <c r="H1057" s="6"/>
    </row>
    <row r="1058" spans="1:8" ht="18.75" customHeight="1">
      <c r="A1058" s="9"/>
      <c r="B1058" s="74"/>
      <c r="C1058" s="75"/>
      <c r="D1058" s="6"/>
      <c r="E1058" s="6"/>
      <c r="F1058" s="6"/>
      <c r="G1058" s="6"/>
      <c r="H1058" s="6"/>
    </row>
    <row r="1059" spans="1:8" ht="18.75" customHeight="1">
      <c r="A1059" s="10" t="s">
        <v>107</v>
      </c>
      <c r="B1059" s="64" t="s">
        <v>7902</v>
      </c>
      <c r="C1059" s="65"/>
      <c r="D1059" s="6"/>
      <c r="E1059" s="6"/>
      <c r="F1059" s="6"/>
      <c r="G1059" s="6"/>
      <c r="H1059" s="6"/>
    </row>
    <row r="1060" spans="1:8" ht="18.75" customHeight="1">
      <c r="A1060" s="10" t="s">
        <v>108</v>
      </c>
      <c r="B1060" s="64" t="s">
        <v>7903</v>
      </c>
      <c r="C1060" s="65"/>
      <c r="D1060" s="6"/>
      <c r="E1060" s="6"/>
      <c r="F1060" s="6"/>
      <c r="G1060" s="6"/>
      <c r="H1060" s="6"/>
    </row>
    <row r="1061" spans="1:8" ht="18.75" customHeight="1">
      <c r="A1061" s="10" t="s">
        <v>109</v>
      </c>
      <c r="B1061" s="64" t="s">
        <v>7904</v>
      </c>
      <c r="C1061" s="65"/>
      <c r="D1061" s="6"/>
      <c r="E1061" s="6"/>
      <c r="F1061" s="6"/>
      <c r="G1061" s="6"/>
      <c r="H1061" s="6"/>
    </row>
    <row r="1062" spans="1:8" ht="18.75" customHeight="1">
      <c r="A1062" s="10" t="s">
        <v>110</v>
      </c>
      <c r="B1062" s="64" t="s">
        <v>7905</v>
      </c>
      <c r="C1062" s="65"/>
      <c r="D1062" s="6"/>
      <c r="E1062" s="6"/>
      <c r="F1062" s="6"/>
      <c r="G1062" s="6"/>
      <c r="H1062" s="6"/>
    </row>
    <row r="1063" spans="1:8" ht="18.75" customHeight="1">
      <c r="A1063" s="10"/>
      <c r="B1063" s="62"/>
      <c r="C1063" s="63"/>
      <c r="D1063" s="6"/>
      <c r="E1063" s="6"/>
      <c r="F1063" s="6"/>
      <c r="G1063" s="6"/>
      <c r="H1063" s="6"/>
    </row>
    <row r="1064" spans="1:8" ht="18.75" customHeight="1" thickBot="1">
      <c r="A1064" s="10"/>
      <c r="B1064" s="66"/>
      <c r="C1064" s="67"/>
      <c r="D1064" s="6"/>
      <c r="E1064" s="6"/>
      <c r="F1064" s="6"/>
      <c r="G1064" s="6"/>
      <c r="H1064" s="6"/>
    </row>
    <row r="1065" spans="1:8" ht="18.75" customHeight="1" thickBot="1">
      <c r="A1065" s="11" t="s">
        <v>111</v>
      </c>
      <c r="B1065" s="25"/>
      <c r="C1065" s="7"/>
      <c r="D1065" s="6"/>
      <c r="E1065" s="6"/>
      <c r="F1065" s="6"/>
      <c r="G1065" s="6"/>
      <c r="H1065" s="6"/>
    </row>
    <row r="1066" spans="1:8" ht="18.75" customHeight="1">
      <c r="A1066" s="10" t="s">
        <v>112</v>
      </c>
      <c r="B1066" s="34" t="str">
        <f>_xlfn.LET(_xlpm.inp,$B$1065,_xlpm.nInp,_xlfn.LET(_xlpm.raw,UPPER(TRIM($B$1065)),_xlpm.clean,SUBSTITUTE(SUBSTITUTE(SUBSTITUTE(SUBSTITUTE(SUBSTITUTE(_xlpm.raw,"，",","),"、",","),"；",","),"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66" s="19"/>
      <c r="D1066" s="6"/>
      <c r="E1066" s="6"/>
      <c r="F1066" s="6"/>
      <c r="G1066" s="6"/>
      <c r="H1066" s="6"/>
    </row>
    <row r="1067" spans="1:8" ht="18.75" customHeight="1">
      <c r="A1067" s="10" t="s">
        <v>113</v>
      </c>
      <c r="B1067" s="35" t="str">
        <f>_xlfn.LET(_xlpm.inp,$B$1065,_xlpm.nStd,_xlfn.LET(_xlpm.raw,UPPER(TRIM($G$1057)),_xlpm.clean,SUBSTITUTE(SUBSTITUTE(SUBSTITUTE(SUBSTITUTE(SUBSTITUTE(_xlpm.raw,"，",","),"、",","),"；",","),"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67" s="18"/>
      <c r="D1067" s="6"/>
      <c r="E1067" s="6"/>
      <c r="F1067" s="6"/>
      <c r="G1067" s="6"/>
      <c r="H1067" s="6"/>
    </row>
    <row r="1068" spans="1:8" ht="18.75" customHeight="1">
      <c r="A1068" s="37" t="s">
        <v>114</v>
      </c>
      <c r="B1068" s="52" t="str">
        <f>_xlfn.LET(_xlpm.inp,$B$1065,_xlpm.p,$H$1057,IF(OR(LEN(TRIM(_xlpm.inp))=0,LEN(TRIM(_xlpm.p))=0,_xlpm.p=0),"",_xlpm.p))</f>
        <v/>
      </c>
      <c r="C1068" s="53"/>
      <c r="D1068" s="6"/>
      <c r="E1068" s="6"/>
      <c r="F1068" s="6"/>
      <c r="G1068" s="6"/>
      <c r="H1068" s="6"/>
    </row>
    <row r="1069" spans="1:8" ht="18.75" customHeight="1" thickBot="1">
      <c r="A1069" s="12"/>
      <c r="B1069" s="54"/>
      <c r="C1069" s="55"/>
      <c r="D1069" s="6"/>
      <c r="E1069" s="6"/>
      <c r="F1069" s="6"/>
      <c r="G1069" s="6"/>
      <c r="H1069" s="6"/>
    </row>
    <row r="1070" spans="1:8" ht="58.5" customHeight="1" thickTop="1" thickBot="1">
      <c r="A1070" s="8" t="s">
        <v>7906</v>
      </c>
      <c r="B1070" s="56" t="s">
        <v>7907</v>
      </c>
      <c r="C1070" s="73"/>
      <c r="D1070" s="6"/>
      <c r="E1070" s="6"/>
      <c r="F1070" s="6">
        <v>1083</v>
      </c>
      <c r="G1070" s="6" t="s">
        <v>18</v>
      </c>
      <c r="H1070" s="6"/>
    </row>
    <row r="1071" spans="1:8" ht="18.75" customHeight="1">
      <c r="A1071" s="9"/>
      <c r="B1071" s="74"/>
      <c r="C1071" s="75"/>
      <c r="D1071" s="6"/>
      <c r="E1071" s="6"/>
      <c r="F1071" s="6"/>
      <c r="G1071" s="6"/>
      <c r="H1071" s="6"/>
    </row>
    <row r="1072" spans="1:8" ht="18.75" customHeight="1">
      <c r="A1072" s="10" t="s">
        <v>107</v>
      </c>
      <c r="B1072" s="64" t="s">
        <v>7908</v>
      </c>
      <c r="C1072" s="65"/>
      <c r="D1072" s="6"/>
      <c r="E1072" s="6"/>
      <c r="F1072" s="6"/>
      <c r="G1072" s="6"/>
      <c r="H1072" s="6"/>
    </row>
    <row r="1073" spans="1:8" ht="18.75" customHeight="1">
      <c r="A1073" s="10" t="s">
        <v>108</v>
      </c>
      <c r="B1073" s="64" t="s">
        <v>7909</v>
      </c>
      <c r="C1073" s="65"/>
      <c r="D1073" s="6"/>
      <c r="E1073" s="6"/>
      <c r="F1073" s="6"/>
      <c r="G1073" s="6"/>
      <c r="H1073" s="6"/>
    </row>
    <row r="1074" spans="1:8" ht="18.75" customHeight="1">
      <c r="A1074" s="10" t="s">
        <v>109</v>
      </c>
      <c r="B1074" s="64" t="s">
        <v>7910</v>
      </c>
      <c r="C1074" s="65"/>
      <c r="D1074" s="6"/>
      <c r="E1074" s="6"/>
      <c r="F1074" s="6"/>
      <c r="G1074" s="6"/>
      <c r="H1074" s="6"/>
    </row>
    <row r="1075" spans="1:8" ht="18.75" customHeight="1">
      <c r="A1075" s="10" t="s">
        <v>110</v>
      </c>
      <c r="B1075" s="64" t="s">
        <v>7911</v>
      </c>
      <c r="C1075" s="65"/>
      <c r="D1075" s="6"/>
      <c r="E1075" s="6"/>
      <c r="F1075" s="6"/>
      <c r="G1075" s="6"/>
      <c r="H1075" s="6"/>
    </row>
    <row r="1076" spans="1:8" ht="18.75" customHeight="1">
      <c r="A1076" s="10"/>
      <c r="B1076" s="62"/>
      <c r="C1076" s="63"/>
      <c r="D1076" s="6"/>
      <c r="E1076" s="6"/>
      <c r="F1076" s="6"/>
      <c r="G1076" s="6"/>
      <c r="H1076" s="6"/>
    </row>
    <row r="1077" spans="1:8" ht="18.75" customHeight="1" thickBot="1">
      <c r="A1077" s="10"/>
      <c r="B1077" s="66"/>
      <c r="C1077" s="67"/>
      <c r="D1077" s="6"/>
      <c r="E1077" s="6"/>
      <c r="F1077" s="6"/>
      <c r="G1077" s="6"/>
      <c r="H1077" s="6"/>
    </row>
    <row r="1078" spans="1:8" ht="18.75" customHeight="1" thickBot="1">
      <c r="A1078" s="11" t="s">
        <v>111</v>
      </c>
      <c r="B1078" s="25"/>
      <c r="C1078" s="7"/>
      <c r="D1078" s="6"/>
      <c r="E1078" s="6"/>
      <c r="F1078" s="6"/>
      <c r="G1078" s="6"/>
      <c r="H1078" s="6"/>
    </row>
    <row r="1079" spans="1:8" ht="18.75" customHeight="1">
      <c r="A1079" s="10" t="s">
        <v>112</v>
      </c>
      <c r="B1079" s="34" t="str">
        <f>_xlfn.LET(_xlpm.inp,$B$1078,_xlpm.nInp,_xlfn.LET(_xlpm.raw,UPPER(TRIM($B$1078)),_xlpm.clean,SUBSTITUTE(SUBSTITUTE(SUBSTITUTE(SUBSTITUTE(SUBSTITUTE(_xlpm.raw,"，",","),"、",","),"；",","),"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79" s="19"/>
      <c r="D1079" s="6"/>
      <c r="E1079" s="6"/>
      <c r="F1079" s="6"/>
      <c r="G1079" s="6"/>
      <c r="H1079" s="6"/>
    </row>
    <row r="1080" spans="1:8" ht="18.75" customHeight="1">
      <c r="A1080" s="10" t="s">
        <v>113</v>
      </c>
      <c r="B1080" s="35" t="str">
        <f>_xlfn.LET(_xlpm.inp,$B$1078,_xlpm.nStd,_xlfn.LET(_xlpm.raw,UPPER(TRIM($G$1070)),_xlpm.clean,SUBSTITUTE(SUBSTITUTE(SUBSTITUTE(SUBSTITUTE(SUBSTITUTE(_xlpm.raw,"，",","),"、",","),"；",","),"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80" s="18"/>
      <c r="D1080" s="6"/>
      <c r="E1080" s="6"/>
      <c r="F1080" s="6"/>
      <c r="G1080" s="6"/>
      <c r="H1080" s="6"/>
    </row>
    <row r="1081" spans="1:8" ht="18.75" customHeight="1">
      <c r="A1081" s="37" t="s">
        <v>114</v>
      </c>
      <c r="B1081" s="52" t="str">
        <f>_xlfn.LET(_xlpm.inp,$B$1078,_xlpm.p,$H$1070,IF(OR(LEN(TRIM(_xlpm.inp))=0,LEN(TRIM(_xlpm.p))=0,_xlpm.p=0),"",_xlpm.p))</f>
        <v/>
      </c>
      <c r="C1081" s="53"/>
      <c r="D1081" s="6"/>
      <c r="E1081" s="6"/>
      <c r="F1081" s="6"/>
      <c r="G1081" s="6"/>
      <c r="H1081" s="6"/>
    </row>
    <row r="1082" spans="1:8" ht="18.75" customHeight="1" thickBot="1">
      <c r="A1082" s="12"/>
      <c r="B1082" s="54"/>
      <c r="C1082" s="55"/>
      <c r="D1082" s="6"/>
      <c r="E1082" s="6"/>
      <c r="F1082" s="6"/>
      <c r="G1082" s="6"/>
      <c r="H1082" s="6"/>
    </row>
    <row r="1083" spans="1:8" ht="58.5" customHeight="1" thickTop="1" thickBot="1">
      <c r="A1083" s="8" t="s">
        <v>7912</v>
      </c>
      <c r="B1083" s="56" t="s">
        <v>7913</v>
      </c>
      <c r="C1083" s="73"/>
      <c r="D1083" s="6"/>
      <c r="E1083" s="6"/>
      <c r="F1083" s="6">
        <v>1084</v>
      </c>
      <c r="G1083" s="6" t="s">
        <v>27</v>
      </c>
      <c r="H1083" s="6"/>
    </row>
    <row r="1084" spans="1:8" ht="18.75" customHeight="1">
      <c r="A1084" s="9"/>
      <c r="B1084" s="74"/>
      <c r="C1084" s="75"/>
      <c r="D1084" s="6"/>
      <c r="E1084" s="6"/>
      <c r="F1084" s="6"/>
      <c r="G1084" s="6"/>
      <c r="H1084" s="6"/>
    </row>
    <row r="1085" spans="1:8" ht="18.75" customHeight="1">
      <c r="A1085" s="10" t="s">
        <v>107</v>
      </c>
      <c r="B1085" s="64" t="s">
        <v>7914</v>
      </c>
      <c r="C1085" s="65"/>
      <c r="D1085" s="6"/>
      <c r="E1085" s="6"/>
      <c r="F1085" s="6"/>
      <c r="G1085" s="6"/>
      <c r="H1085" s="6"/>
    </row>
    <row r="1086" spans="1:8" ht="18.75" customHeight="1">
      <c r="A1086" s="10" t="s">
        <v>108</v>
      </c>
      <c r="B1086" s="64" t="s">
        <v>7915</v>
      </c>
      <c r="C1086" s="65"/>
      <c r="D1086" s="6"/>
      <c r="E1086" s="6"/>
      <c r="F1086" s="6"/>
      <c r="G1086" s="6"/>
      <c r="H1086" s="6"/>
    </row>
    <row r="1087" spans="1:8" ht="18.75" customHeight="1">
      <c r="A1087" s="10" t="s">
        <v>109</v>
      </c>
      <c r="B1087" s="64" t="s">
        <v>7916</v>
      </c>
      <c r="C1087" s="65"/>
      <c r="D1087" s="6"/>
      <c r="E1087" s="6"/>
      <c r="F1087" s="6"/>
      <c r="G1087" s="6"/>
      <c r="H1087" s="6"/>
    </row>
    <row r="1088" spans="1:8" ht="18.75" customHeight="1">
      <c r="A1088" s="10" t="s">
        <v>110</v>
      </c>
      <c r="B1088" s="64" t="s">
        <v>7917</v>
      </c>
      <c r="C1088" s="65"/>
      <c r="D1088" s="6"/>
      <c r="E1088" s="6"/>
      <c r="F1088" s="6"/>
      <c r="G1088" s="6"/>
      <c r="H1088" s="6"/>
    </row>
    <row r="1089" spans="1:8" ht="18.75" customHeight="1">
      <c r="A1089" s="10"/>
      <c r="B1089" s="62"/>
      <c r="C1089" s="63"/>
      <c r="D1089" s="6"/>
      <c r="E1089" s="6"/>
      <c r="F1089" s="6"/>
      <c r="G1089" s="6"/>
      <c r="H1089" s="6"/>
    </row>
    <row r="1090" spans="1:8" ht="18.75" customHeight="1" thickBot="1">
      <c r="A1090" s="10"/>
      <c r="B1090" s="66"/>
      <c r="C1090" s="67"/>
      <c r="D1090" s="6"/>
      <c r="E1090" s="6"/>
      <c r="F1090" s="6"/>
      <c r="G1090" s="6"/>
      <c r="H1090" s="6"/>
    </row>
    <row r="1091" spans="1:8" ht="18.75" customHeight="1" thickBot="1">
      <c r="A1091" s="11" t="s">
        <v>111</v>
      </c>
      <c r="B1091" s="25"/>
      <c r="C1091" s="7"/>
      <c r="D1091" s="6"/>
      <c r="E1091" s="6"/>
      <c r="F1091" s="6"/>
      <c r="G1091" s="6"/>
      <c r="H1091" s="6"/>
    </row>
    <row r="1092" spans="1:8" ht="18.75" customHeight="1">
      <c r="A1092" s="10" t="s">
        <v>112</v>
      </c>
      <c r="B1092" s="34" t="str">
        <f>_xlfn.LET(_xlpm.inp,$B$1091,_xlpm.nInp,_xlfn.LET(_xlpm.raw,UPPER(TRIM($B$1091)),_xlpm.clean,SUBSTITUTE(SUBSTITUTE(SUBSTITUTE(SUBSTITUTE(SUBSTITUTE(_xlpm.raw,"，",","),"、",","),"；",","),"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092" s="19"/>
      <c r="D1092" s="6"/>
      <c r="E1092" s="6"/>
      <c r="F1092" s="6"/>
      <c r="G1092" s="6"/>
      <c r="H1092" s="6"/>
    </row>
    <row r="1093" spans="1:8" ht="18.75" customHeight="1">
      <c r="A1093" s="10" t="s">
        <v>113</v>
      </c>
      <c r="B1093" s="35" t="str">
        <f>_xlfn.LET(_xlpm.inp,$B$1091,_xlpm.nStd,_xlfn.LET(_xlpm.raw,UPPER(TRIM($G$1083)),_xlpm.clean,SUBSTITUTE(SUBSTITUTE(SUBSTITUTE(SUBSTITUTE(SUBSTITUTE(_xlpm.raw,"，",","),"、",","),"；",","),"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093" s="18"/>
      <c r="D1093" s="6"/>
      <c r="E1093" s="6"/>
      <c r="F1093" s="6"/>
      <c r="G1093" s="6"/>
      <c r="H1093" s="6"/>
    </row>
    <row r="1094" spans="1:8" ht="18.75" customHeight="1">
      <c r="A1094" s="37" t="s">
        <v>114</v>
      </c>
      <c r="B1094" s="52" t="str">
        <f>_xlfn.LET(_xlpm.inp,$B$1091,_xlpm.p,$H$1083,IF(OR(LEN(TRIM(_xlpm.inp))=0,LEN(TRIM(_xlpm.p))=0,_xlpm.p=0),"",_xlpm.p))</f>
        <v/>
      </c>
      <c r="C1094" s="53"/>
      <c r="D1094" s="6"/>
      <c r="E1094" s="6"/>
      <c r="F1094" s="6"/>
      <c r="G1094" s="6"/>
      <c r="H1094" s="6"/>
    </row>
    <row r="1095" spans="1:8" ht="18.75" customHeight="1" thickBot="1">
      <c r="A1095" s="12"/>
      <c r="B1095" s="54"/>
      <c r="C1095" s="55"/>
      <c r="D1095" s="6"/>
      <c r="E1095" s="6"/>
      <c r="F1095" s="6"/>
      <c r="G1095" s="6"/>
      <c r="H1095" s="6"/>
    </row>
    <row r="1096" spans="1:8" ht="58.5" customHeight="1" thickTop="1" thickBot="1">
      <c r="A1096" s="8" t="s">
        <v>7918</v>
      </c>
      <c r="B1096" s="56" t="s">
        <v>7919</v>
      </c>
      <c r="C1096" s="73"/>
      <c r="D1096" s="6"/>
      <c r="E1096" s="6"/>
      <c r="F1096" s="6">
        <v>1085</v>
      </c>
      <c r="G1096" s="6" t="s">
        <v>27</v>
      </c>
      <c r="H1096" s="6"/>
    </row>
    <row r="1097" spans="1:8" ht="18.75" customHeight="1">
      <c r="A1097" s="9"/>
      <c r="B1097" s="74"/>
      <c r="C1097" s="75"/>
      <c r="D1097" s="6"/>
      <c r="E1097" s="6"/>
      <c r="F1097" s="6"/>
      <c r="G1097" s="6"/>
      <c r="H1097" s="6"/>
    </row>
    <row r="1098" spans="1:8" ht="18.75" customHeight="1">
      <c r="A1098" s="10" t="s">
        <v>107</v>
      </c>
      <c r="B1098" s="64" t="s">
        <v>7920</v>
      </c>
      <c r="C1098" s="65"/>
      <c r="D1098" s="6"/>
      <c r="E1098" s="6"/>
      <c r="F1098" s="6"/>
      <c r="G1098" s="6"/>
      <c r="H1098" s="6"/>
    </row>
    <row r="1099" spans="1:8" ht="18.75" customHeight="1">
      <c r="A1099" s="10" t="s">
        <v>108</v>
      </c>
      <c r="B1099" s="64" t="s">
        <v>7921</v>
      </c>
      <c r="C1099" s="65"/>
      <c r="D1099" s="6"/>
      <c r="E1099" s="6"/>
      <c r="F1099" s="6"/>
      <c r="G1099" s="6"/>
      <c r="H1099" s="6"/>
    </row>
    <row r="1100" spans="1:8" ht="18.75" customHeight="1">
      <c r="A1100" s="10" t="s">
        <v>109</v>
      </c>
      <c r="B1100" s="64" t="s">
        <v>7922</v>
      </c>
      <c r="C1100" s="65"/>
      <c r="D1100" s="6"/>
      <c r="E1100" s="6"/>
      <c r="F1100" s="6"/>
      <c r="G1100" s="6"/>
      <c r="H1100" s="6"/>
    </row>
    <row r="1101" spans="1:8" ht="18.75" customHeight="1">
      <c r="A1101" s="10" t="s">
        <v>110</v>
      </c>
      <c r="B1101" s="64" t="s">
        <v>7923</v>
      </c>
      <c r="C1101" s="65"/>
      <c r="D1101" s="6"/>
      <c r="E1101" s="6"/>
      <c r="F1101" s="6"/>
      <c r="G1101" s="6"/>
      <c r="H1101" s="6"/>
    </row>
    <row r="1102" spans="1:8" ht="18.75" customHeight="1">
      <c r="A1102" s="10"/>
      <c r="B1102" s="62"/>
      <c r="C1102" s="63"/>
      <c r="D1102" s="6"/>
      <c r="E1102" s="6"/>
      <c r="F1102" s="6"/>
      <c r="G1102" s="6"/>
      <c r="H1102" s="6"/>
    </row>
    <row r="1103" spans="1:8" ht="18.75" customHeight="1" thickBot="1">
      <c r="A1103" s="10"/>
      <c r="B1103" s="66"/>
      <c r="C1103" s="67"/>
      <c r="D1103" s="6"/>
      <c r="E1103" s="6"/>
      <c r="F1103" s="6"/>
      <c r="G1103" s="6"/>
      <c r="H1103" s="6"/>
    </row>
    <row r="1104" spans="1:8" ht="18.75" customHeight="1" thickBot="1">
      <c r="A1104" s="11" t="s">
        <v>111</v>
      </c>
      <c r="B1104" s="25"/>
      <c r="C1104" s="7"/>
      <c r="D1104" s="6"/>
      <c r="E1104" s="6"/>
      <c r="F1104" s="6"/>
      <c r="G1104" s="6"/>
      <c r="H1104" s="6"/>
    </row>
    <row r="1105" spans="1:8" ht="18.75" customHeight="1">
      <c r="A1105" s="10" t="s">
        <v>112</v>
      </c>
      <c r="B1105" s="34" t="str">
        <f>_xlfn.LET(_xlpm.inp,$B$1104,_xlpm.nInp,_xlfn.LET(_xlpm.raw,UPPER(TRIM($B$1104)),_xlpm.clean,SUBSTITUTE(SUBSTITUTE(SUBSTITUTE(SUBSTITUTE(SUBSTITUTE(_xlpm.raw,"，",","),"、",","),"；",","),"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05" s="19"/>
      <c r="D1105" s="6"/>
      <c r="E1105" s="6"/>
      <c r="F1105" s="6"/>
      <c r="G1105" s="6"/>
      <c r="H1105" s="6"/>
    </row>
    <row r="1106" spans="1:8" ht="18.75" customHeight="1">
      <c r="A1106" s="10" t="s">
        <v>113</v>
      </c>
      <c r="B1106" s="35" t="str">
        <f>_xlfn.LET(_xlpm.inp,$B$1104,_xlpm.nStd,_xlfn.LET(_xlpm.raw,UPPER(TRIM($G$1096)),_xlpm.clean,SUBSTITUTE(SUBSTITUTE(SUBSTITUTE(SUBSTITUTE(SUBSTITUTE(_xlpm.raw,"，",","),"、",","),"；",","),"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06" s="18"/>
      <c r="D1106" s="6"/>
      <c r="E1106" s="6"/>
      <c r="F1106" s="6"/>
      <c r="G1106" s="6"/>
      <c r="H1106" s="6"/>
    </row>
    <row r="1107" spans="1:8" ht="18.75" customHeight="1">
      <c r="A1107" s="37" t="s">
        <v>114</v>
      </c>
      <c r="B1107" s="52" t="str">
        <f>_xlfn.LET(_xlpm.inp,$B$1104,_xlpm.p,$H$1096,IF(OR(LEN(TRIM(_xlpm.inp))=0,LEN(TRIM(_xlpm.p))=0,_xlpm.p=0),"",_xlpm.p))</f>
        <v/>
      </c>
      <c r="C1107" s="53"/>
      <c r="D1107" s="6"/>
      <c r="E1107" s="6"/>
      <c r="F1107" s="6"/>
      <c r="G1107" s="6"/>
      <c r="H1107" s="6"/>
    </row>
    <row r="1108" spans="1:8" ht="18.75" customHeight="1" thickBot="1">
      <c r="A1108" s="12"/>
      <c r="B1108" s="54"/>
      <c r="C1108" s="55"/>
      <c r="D1108" s="6"/>
      <c r="E1108" s="6"/>
      <c r="F1108" s="6"/>
      <c r="G1108" s="6"/>
      <c r="H1108" s="6"/>
    </row>
    <row r="1109" spans="1:8" ht="58.5" customHeight="1" thickTop="1" thickBot="1">
      <c r="A1109" s="8" t="s">
        <v>7924</v>
      </c>
      <c r="B1109" s="56" t="s">
        <v>7925</v>
      </c>
      <c r="C1109" s="73"/>
      <c r="D1109" s="6"/>
      <c r="E1109" s="6"/>
      <c r="F1109" s="6">
        <v>1086</v>
      </c>
      <c r="G1109" s="6" t="s">
        <v>27</v>
      </c>
      <c r="H1109" s="6"/>
    </row>
    <row r="1110" spans="1:8" ht="18.75" customHeight="1">
      <c r="A1110" s="9"/>
      <c r="B1110" s="74"/>
      <c r="C1110" s="75"/>
      <c r="D1110" s="6"/>
      <c r="E1110" s="6"/>
      <c r="F1110" s="6"/>
      <c r="G1110" s="6"/>
      <c r="H1110" s="6"/>
    </row>
    <row r="1111" spans="1:8" ht="18.75" customHeight="1">
      <c r="A1111" s="10" t="s">
        <v>107</v>
      </c>
      <c r="B1111" s="64" t="s">
        <v>7926</v>
      </c>
      <c r="C1111" s="65"/>
      <c r="D1111" s="6"/>
      <c r="E1111" s="6"/>
      <c r="F1111" s="6"/>
      <c r="G1111" s="6"/>
      <c r="H1111" s="6"/>
    </row>
    <row r="1112" spans="1:8" ht="18.75" customHeight="1">
      <c r="A1112" s="10" t="s">
        <v>108</v>
      </c>
      <c r="B1112" s="64" t="s">
        <v>7927</v>
      </c>
      <c r="C1112" s="65"/>
      <c r="D1112" s="6"/>
      <c r="E1112" s="6"/>
      <c r="F1112" s="6"/>
      <c r="G1112" s="6"/>
      <c r="H1112" s="6"/>
    </row>
    <row r="1113" spans="1:8" ht="18.75" customHeight="1">
      <c r="A1113" s="10" t="s">
        <v>109</v>
      </c>
      <c r="B1113" s="64" t="s">
        <v>7928</v>
      </c>
      <c r="C1113" s="65"/>
      <c r="D1113" s="6"/>
      <c r="E1113" s="6"/>
      <c r="F1113" s="6"/>
      <c r="G1113" s="6"/>
      <c r="H1113" s="6"/>
    </row>
    <row r="1114" spans="1:8" ht="18.75" customHeight="1">
      <c r="A1114" s="10" t="s">
        <v>110</v>
      </c>
      <c r="B1114" s="64" t="s">
        <v>7929</v>
      </c>
      <c r="C1114" s="65"/>
      <c r="D1114" s="6"/>
      <c r="E1114" s="6"/>
      <c r="F1114" s="6"/>
      <c r="G1114" s="6"/>
      <c r="H1114" s="6"/>
    </row>
    <row r="1115" spans="1:8" ht="18.75" customHeight="1">
      <c r="A1115" s="10"/>
      <c r="B1115" s="62"/>
      <c r="C1115" s="63"/>
      <c r="D1115" s="6"/>
      <c r="E1115" s="6"/>
      <c r="F1115" s="6"/>
      <c r="G1115" s="6"/>
      <c r="H1115" s="6"/>
    </row>
    <row r="1116" spans="1:8" ht="18.75" customHeight="1" thickBot="1">
      <c r="A1116" s="10"/>
      <c r="B1116" s="66"/>
      <c r="C1116" s="67"/>
      <c r="D1116" s="6"/>
      <c r="E1116" s="6"/>
      <c r="F1116" s="6"/>
      <c r="G1116" s="6"/>
      <c r="H1116" s="6"/>
    </row>
    <row r="1117" spans="1:8" ht="18.75" customHeight="1" thickBot="1">
      <c r="A1117" s="11" t="s">
        <v>111</v>
      </c>
      <c r="B1117" s="25"/>
      <c r="C1117" s="7"/>
      <c r="D1117" s="6"/>
      <c r="E1117" s="6"/>
      <c r="F1117" s="6"/>
      <c r="G1117" s="6"/>
      <c r="H1117" s="6"/>
    </row>
    <row r="1118" spans="1:8" ht="18.75" customHeight="1">
      <c r="A1118" s="10" t="s">
        <v>112</v>
      </c>
      <c r="B1118" s="34" t="str">
        <f>_xlfn.LET(_xlpm.inp,$B$1117,_xlpm.nInp,_xlfn.LET(_xlpm.raw,UPPER(TRIM($B$1117)),_xlpm.clean,SUBSTITUTE(SUBSTITUTE(SUBSTITUTE(SUBSTITUTE(SUBSTITUTE(_xlpm.raw,"，",","),"、",","),"；",","),"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18" s="19"/>
      <c r="D1118" s="6"/>
      <c r="E1118" s="6"/>
      <c r="F1118" s="6"/>
      <c r="G1118" s="6"/>
      <c r="H1118" s="6"/>
    </row>
    <row r="1119" spans="1:8" ht="18.75" customHeight="1">
      <c r="A1119" s="10" t="s">
        <v>113</v>
      </c>
      <c r="B1119" s="35" t="str">
        <f>_xlfn.LET(_xlpm.inp,$B$1117,_xlpm.nStd,_xlfn.LET(_xlpm.raw,UPPER(TRIM($G$1109)),_xlpm.clean,SUBSTITUTE(SUBSTITUTE(SUBSTITUTE(SUBSTITUTE(SUBSTITUTE(_xlpm.raw,"，",","),"、",","),"；",","),"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19" s="18"/>
      <c r="D1119" s="6"/>
      <c r="E1119" s="6"/>
      <c r="F1119" s="6"/>
      <c r="G1119" s="6"/>
      <c r="H1119" s="6"/>
    </row>
    <row r="1120" spans="1:8" ht="18.75" customHeight="1">
      <c r="A1120" s="37" t="s">
        <v>114</v>
      </c>
      <c r="B1120" s="52" t="str">
        <f>_xlfn.LET(_xlpm.inp,$B$1117,_xlpm.p,$H$1109,IF(OR(LEN(TRIM(_xlpm.inp))=0,LEN(TRIM(_xlpm.p))=0,_xlpm.p=0),"",_xlpm.p))</f>
        <v/>
      </c>
      <c r="C1120" s="53"/>
      <c r="D1120" s="6"/>
      <c r="E1120" s="6"/>
      <c r="F1120" s="6"/>
      <c r="G1120" s="6"/>
      <c r="H1120" s="6"/>
    </row>
    <row r="1121" spans="1:8" ht="18.75" customHeight="1" thickBot="1">
      <c r="A1121" s="12"/>
      <c r="B1121" s="54"/>
      <c r="C1121" s="55"/>
      <c r="D1121" s="6"/>
      <c r="E1121" s="6"/>
      <c r="F1121" s="6"/>
      <c r="G1121" s="6"/>
      <c r="H1121" s="6"/>
    </row>
    <row r="1122" spans="1:8" ht="58.5" customHeight="1" thickTop="1" thickBot="1">
      <c r="A1122" s="8" t="s">
        <v>7930</v>
      </c>
      <c r="B1122" s="56" t="s">
        <v>7931</v>
      </c>
      <c r="C1122" s="73"/>
      <c r="D1122" s="6"/>
      <c r="E1122" s="6"/>
      <c r="F1122" s="6">
        <v>1087</v>
      </c>
      <c r="G1122" s="6" t="s">
        <v>27</v>
      </c>
      <c r="H1122" s="6"/>
    </row>
    <row r="1123" spans="1:8" ht="18.75" customHeight="1">
      <c r="A1123" s="9"/>
      <c r="B1123" s="74"/>
      <c r="C1123" s="75"/>
      <c r="D1123" s="6"/>
      <c r="E1123" s="6"/>
      <c r="F1123" s="6"/>
      <c r="G1123" s="6"/>
      <c r="H1123" s="6"/>
    </row>
    <row r="1124" spans="1:8" ht="18.75" customHeight="1">
      <c r="A1124" s="10" t="s">
        <v>107</v>
      </c>
      <c r="B1124" s="64" t="s">
        <v>7932</v>
      </c>
      <c r="C1124" s="65"/>
      <c r="D1124" s="6"/>
      <c r="E1124" s="6"/>
      <c r="F1124" s="6"/>
      <c r="G1124" s="6"/>
      <c r="H1124" s="6"/>
    </row>
    <row r="1125" spans="1:8" ht="18.75" customHeight="1">
      <c r="A1125" s="10" t="s">
        <v>108</v>
      </c>
      <c r="B1125" s="64" t="s">
        <v>7933</v>
      </c>
      <c r="C1125" s="65"/>
      <c r="D1125" s="6"/>
      <c r="E1125" s="6"/>
      <c r="F1125" s="6"/>
      <c r="G1125" s="6"/>
      <c r="H1125" s="6"/>
    </row>
    <row r="1126" spans="1:8" ht="18.75" customHeight="1">
      <c r="A1126" s="10" t="s">
        <v>109</v>
      </c>
      <c r="B1126" s="64" t="s">
        <v>7934</v>
      </c>
      <c r="C1126" s="65"/>
      <c r="D1126" s="6"/>
      <c r="E1126" s="6"/>
      <c r="F1126" s="6"/>
      <c r="G1126" s="6"/>
      <c r="H1126" s="6"/>
    </row>
    <row r="1127" spans="1:8" ht="18.75" customHeight="1">
      <c r="A1127" s="10" t="s">
        <v>110</v>
      </c>
      <c r="B1127" s="64" t="s">
        <v>7935</v>
      </c>
      <c r="C1127" s="65"/>
      <c r="D1127" s="6"/>
      <c r="E1127" s="6"/>
      <c r="F1127" s="6"/>
      <c r="G1127" s="6"/>
      <c r="H1127" s="6"/>
    </row>
    <row r="1128" spans="1:8" ht="18.75" customHeight="1">
      <c r="A1128" s="10"/>
      <c r="B1128" s="62"/>
      <c r="C1128" s="63"/>
      <c r="D1128" s="6"/>
      <c r="E1128" s="6"/>
      <c r="F1128" s="6"/>
      <c r="G1128" s="6"/>
      <c r="H1128" s="6"/>
    </row>
    <row r="1129" spans="1:8" ht="18.75" customHeight="1" thickBot="1">
      <c r="A1129" s="10"/>
      <c r="B1129" s="66"/>
      <c r="C1129" s="67"/>
      <c r="D1129" s="6"/>
      <c r="E1129" s="6"/>
      <c r="F1129" s="6"/>
      <c r="G1129" s="6"/>
      <c r="H1129" s="6"/>
    </row>
    <row r="1130" spans="1:8" ht="18.75" customHeight="1" thickBot="1">
      <c r="A1130" s="11" t="s">
        <v>111</v>
      </c>
      <c r="B1130" s="25"/>
      <c r="C1130" s="7"/>
      <c r="D1130" s="6"/>
      <c r="E1130" s="6"/>
      <c r="F1130" s="6"/>
      <c r="G1130" s="6"/>
      <c r="H1130" s="6"/>
    </row>
    <row r="1131" spans="1:8" ht="18.75" customHeight="1">
      <c r="A1131" s="10" t="s">
        <v>112</v>
      </c>
      <c r="B1131" s="34" t="str">
        <f>_xlfn.LET(_xlpm.inp,$B$1130,_xlpm.nInp,_xlfn.LET(_xlpm.raw,UPPER(TRIM($B$1130)),_xlpm.clean,SUBSTITUTE(SUBSTITUTE(SUBSTITUTE(SUBSTITUTE(SUBSTITUTE(_xlpm.raw,"，",","),"、",","),"；",","),"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31" s="19"/>
      <c r="D1131" s="6"/>
      <c r="E1131" s="6"/>
      <c r="F1131" s="6"/>
      <c r="G1131" s="6"/>
      <c r="H1131" s="6"/>
    </row>
    <row r="1132" spans="1:8" ht="18.75" customHeight="1">
      <c r="A1132" s="10" t="s">
        <v>113</v>
      </c>
      <c r="B1132" s="35" t="str">
        <f>_xlfn.LET(_xlpm.inp,$B$1130,_xlpm.nStd,_xlfn.LET(_xlpm.raw,UPPER(TRIM($G$1122)),_xlpm.clean,SUBSTITUTE(SUBSTITUTE(SUBSTITUTE(SUBSTITUTE(SUBSTITUTE(_xlpm.raw,"，",","),"、",","),"；",","),"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32" s="18"/>
      <c r="D1132" s="6"/>
      <c r="E1132" s="6"/>
      <c r="F1132" s="6"/>
      <c r="G1132" s="6"/>
      <c r="H1132" s="6"/>
    </row>
    <row r="1133" spans="1:8" ht="18.75" customHeight="1">
      <c r="A1133" s="37" t="s">
        <v>114</v>
      </c>
      <c r="B1133" s="52" t="str">
        <f>_xlfn.LET(_xlpm.inp,$B$1130,_xlpm.p,$H$1122,IF(OR(LEN(TRIM(_xlpm.inp))=0,LEN(TRIM(_xlpm.p))=0,_xlpm.p=0),"",_xlpm.p))</f>
        <v/>
      </c>
      <c r="C1133" s="53"/>
      <c r="D1133" s="6"/>
      <c r="E1133" s="6"/>
      <c r="F1133" s="6"/>
      <c r="G1133" s="6"/>
      <c r="H1133" s="6"/>
    </row>
    <row r="1134" spans="1:8" ht="18.75" customHeight="1" thickBot="1">
      <c r="A1134" s="12"/>
      <c r="B1134" s="54"/>
      <c r="C1134" s="55"/>
      <c r="D1134" s="6"/>
      <c r="E1134" s="6"/>
      <c r="F1134" s="6"/>
      <c r="G1134" s="6"/>
      <c r="H1134" s="6"/>
    </row>
    <row r="1135" spans="1:8" ht="58.5" customHeight="1" thickTop="1" thickBot="1">
      <c r="A1135" s="8" t="s">
        <v>7936</v>
      </c>
      <c r="B1135" s="56" t="s">
        <v>7937</v>
      </c>
      <c r="C1135" s="73"/>
      <c r="D1135" s="6"/>
      <c r="E1135" s="6"/>
      <c r="F1135" s="6">
        <v>1088</v>
      </c>
      <c r="G1135" s="6" t="s">
        <v>18</v>
      </c>
      <c r="H1135" s="6"/>
    </row>
    <row r="1136" spans="1:8" ht="18.75" customHeight="1">
      <c r="A1136" s="9"/>
      <c r="B1136" s="74"/>
      <c r="C1136" s="75"/>
      <c r="D1136" s="6"/>
      <c r="E1136" s="6"/>
      <c r="F1136" s="6"/>
      <c r="G1136" s="6"/>
      <c r="H1136" s="6"/>
    </row>
    <row r="1137" spans="1:8" ht="18.75" customHeight="1">
      <c r="A1137" s="10" t="s">
        <v>107</v>
      </c>
      <c r="B1137" s="64" t="s">
        <v>7938</v>
      </c>
      <c r="C1137" s="65"/>
      <c r="D1137" s="6"/>
      <c r="E1137" s="6"/>
      <c r="F1137" s="6"/>
      <c r="G1137" s="6"/>
      <c r="H1137" s="6"/>
    </row>
    <row r="1138" spans="1:8" ht="18.75" customHeight="1">
      <c r="A1138" s="10" t="s">
        <v>108</v>
      </c>
      <c r="B1138" s="64" t="s">
        <v>7939</v>
      </c>
      <c r="C1138" s="65"/>
      <c r="D1138" s="6"/>
      <c r="E1138" s="6"/>
      <c r="F1138" s="6"/>
      <c r="G1138" s="6"/>
      <c r="H1138" s="6"/>
    </row>
    <row r="1139" spans="1:8" ht="18.75" customHeight="1">
      <c r="A1139" s="10" t="s">
        <v>109</v>
      </c>
      <c r="B1139" s="64" t="s">
        <v>7940</v>
      </c>
      <c r="C1139" s="65"/>
      <c r="D1139" s="6"/>
      <c r="E1139" s="6"/>
      <c r="F1139" s="6"/>
      <c r="G1139" s="6"/>
      <c r="H1139" s="6"/>
    </row>
    <row r="1140" spans="1:8" ht="18.75" customHeight="1">
      <c r="A1140" s="10" t="s">
        <v>110</v>
      </c>
      <c r="B1140" s="64" t="s">
        <v>7941</v>
      </c>
      <c r="C1140" s="65"/>
      <c r="D1140" s="6"/>
      <c r="E1140" s="6"/>
      <c r="F1140" s="6"/>
      <c r="G1140" s="6"/>
      <c r="H1140" s="6"/>
    </row>
    <row r="1141" spans="1:8" ht="18.75" customHeight="1">
      <c r="A1141" s="10"/>
      <c r="B1141" s="62"/>
      <c r="C1141" s="63"/>
      <c r="D1141" s="6"/>
      <c r="E1141" s="6"/>
      <c r="F1141" s="6"/>
      <c r="G1141" s="6"/>
      <c r="H1141" s="6"/>
    </row>
    <row r="1142" spans="1:8" ht="18.75" customHeight="1" thickBot="1">
      <c r="A1142" s="10"/>
      <c r="B1142" s="66"/>
      <c r="C1142" s="67"/>
      <c r="D1142" s="6"/>
      <c r="E1142" s="6"/>
      <c r="F1142" s="6"/>
      <c r="G1142" s="6"/>
      <c r="H1142" s="6"/>
    </row>
    <row r="1143" spans="1:8" ht="18.75" customHeight="1" thickBot="1">
      <c r="A1143" s="11" t="s">
        <v>111</v>
      </c>
      <c r="B1143" s="25"/>
      <c r="C1143" s="7"/>
      <c r="D1143" s="6"/>
      <c r="E1143" s="6"/>
      <c r="F1143" s="6"/>
      <c r="G1143" s="6"/>
      <c r="H1143" s="6"/>
    </row>
    <row r="1144" spans="1:8" ht="18.75" customHeight="1">
      <c r="A1144" s="10" t="s">
        <v>112</v>
      </c>
      <c r="B1144" s="34" t="str">
        <f>_xlfn.LET(_xlpm.inp,$B$1143,_xlpm.nInp,_xlfn.LET(_xlpm.raw,UPPER(TRIM($B$1143)),_xlpm.clean,SUBSTITUTE(SUBSTITUTE(SUBSTITUTE(SUBSTITUTE(SUBSTITUTE(_xlpm.raw,"，",","),"、",","),"；",","),"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44" s="19"/>
      <c r="D1144" s="6"/>
      <c r="E1144" s="6"/>
      <c r="F1144" s="6"/>
      <c r="G1144" s="6"/>
      <c r="H1144" s="6"/>
    </row>
    <row r="1145" spans="1:8" ht="18.75" customHeight="1">
      <c r="A1145" s="10" t="s">
        <v>113</v>
      </c>
      <c r="B1145" s="35" t="str">
        <f>_xlfn.LET(_xlpm.inp,$B$1143,_xlpm.nStd,_xlfn.LET(_xlpm.raw,UPPER(TRIM($G$1135)),_xlpm.clean,SUBSTITUTE(SUBSTITUTE(SUBSTITUTE(SUBSTITUTE(SUBSTITUTE(_xlpm.raw,"，",","),"、",","),"；",","),"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45" s="18"/>
      <c r="D1145" s="6"/>
      <c r="E1145" s="6"/>
      <c r="F1145" s="6"/>
      <c r="G1145" s="6"/>
      <c r="H1145" s="6"/>
    </row>
    <row r="1146" spans="1:8" ht="18.75" customHeight="1">
      <c r="A1146" s="37" t="s">
        <v>114</v>
      </c>
      <c r="B1146" s="52" t="str">
        <f>_xlfn.LET(_xlpm.inp,$B$1143,_xlpm.p,$H$1135,IF(OR(LEN(TRIM(_xlpm.inp))=0,LEN(TRIM(_xlpm.p))=0,_xlpm.p=0),"",_xlpm.p))</f>
        <v/>
      </c>
      <c r="C1146" s="53"/>
      <c r="D1146" s="6"/>
      <c r="E1146" s="6"/>
      <c r="F1146" s="6"/>
      <c r="G1146" s="6"/>
      <c r="H1146" s="6"/>
    </row>
    <row r="1147" spans="1:8" ht="18.75" customHeight="1" thickBot="1">
      <c r="A1147" s="12"/>
      <c r="B1147" s="54"/>
      <c r="C1147" s="55"/>
      <c r="D1147" s="6"/>
      <c r="E1147" s="6"/>
      <c r="F1147" s="6"/>
      <c r="G1147" s="6"/>
      <c r="H1147" s="6"/>
    </row>
    <row r="1148" spans="1:8" ht="58.5" customHeight="1" thickTop="1" thickBot="1">
      <c r="A1148" s="8" t="s">
        <v>7942</v>
      </c>
      <c r="B1148" s="56" t="s">
        <v>7943</v>
      </c>
      <c r="C1148" s="73"/>
      <c r="D1148" s="6"/>
      <c r="E1148" s="6"/>
      <c r="F1148" s="6">
        <v>1089</v>
      </c>
      <c r="G1148" s="6" t="s">
        <v>5435</v>
      </c>
      <c r="H1148" s="6"/>
    </row>
    <row r="1149" spans="1:8" ht="18.75" customHeight="1">
      <c r="A1149" s="9"/>
      <c r="B1149" s="74"/>
      <c r="C1149" s="75"/>
      <c r="D1149" s="6"/>
      <c r="E1149" s="6"/>
      <c r="F1149" s="6"/>
      <c r="G1149" s="6"/>
      <c r="H1149" s="6"/>
    </row>
    <row r="1150" spans="1:8" ht="18.75" customHeight="1">
      <c r="A1150" s="10" t="s">
        <v>107</v>
      </c>
      <c r="B1150" s="64" t="s">
        <v>6583</v>
      </c>
      <c r="C1150" s="65"/>
      <c r="D1150" s="6"/>
      <c r="E1150" s="6"/>
      <c r="F1150" s="6"/>
      <c r="G1150" s="6"/>
      <c r="H1150" s="6"/>
    </row>
    <row r="1151" spans="1:8" ht="18.75" customHeight="1">
      <c r="A1151" s="10" t="s">
        <v>108</v>
      </c>
      <c r="B1151" s="64" t="s">
        <v>3776</v>
      </c>
      <c r="C1151" s="65"/>
      <c r="D1151" s="6"/>
      <c r="E1151" s="6"/>
      <c r="F1151" s="6"/>
      <c r="G1151" s="6"/>
      <c r="H1151" s="6"/>
    </row>
    <row r="1152" spans="1:8" ht="18.75" customHeight="1">
      <c r="A1152" s="10" t="s">
        <v>109</v>
      </c>
      <c r="B1152" s="64" t="s">
        <v>7944</v>
      </c>
      <c r="C1152" s="65"/>
      <c r="D1152" s="6"/>
      <c r="E1152" s="6"/>
      <c r="F1152" s="6"/>
      <c r="G1152" s="6"/>
      <c r="H1152" s="6"/>
    </row>
    <row r="1153" spans="1:8" ht="18.75" customHeight="1">
      <c r="A1153" s="10" t="s">
        <v>110</v>
      </c>
      <c r="B1153" s="64" t="s">
        <v>7945</v>
      </c>
      <c r="C1153" s="65"/>
      <c r="D1153" s="6"/>
      <c r="E1153" s="6"/>
      <c r="F1153" s="6"/>
      <c r="G1153" s="6"/>
      <c r="H1153" s="6"/>
    </row>
    <row r="1154" spans="1:8" ht="18.75" customHeight="1">
      <c r="A1154" s="10" t="s">
        <v>826</v>
      </c>
      <c r="B1154" s="62" t="s">
        <v>6584</v>
      </c>
      <c r="C1154" s="63"/>
      <c r="D1154" s="6"/>
      <c r="E1154" s="6"/>
      <c r="F1154" s="6"/>
      <c r="G1154" s="6"/>
      <c r="H1154" s="6"/>
    </row>
    <row r="1155" spans="1:8" ht="18.75" customHeight="1" thickBot="1">
      <c r="A1155" s="10"/>
      <c r="B1155" s="66"/>
      <c r="C1155" s="67"/>
      <c r="D1155" s="6"/>
      <c r="E1155" s="6"/>
      <c r="F1155" s="6"/>
      <c r="G1155" s="6"/>
      <c r="H1155" s="6"/>
    </row>
    <row r="1156" spans="1:8" ht="18.75" customHeight="1" thickBot="1">
      <c r="A1156" s="11" t="s">
        <v>111</v>
      </c>
      <c r="B1156" s="25"/>
      <c r="C1156" s="7"/>
      <c r="D1156" s="6"/>
      <c r="E1156" s="6"/>
      <c r="F1156" s="6"/>
      <c r="G1156" s="6"/>
      <c r="H1156" s="6"/>
    </row>
    <row r="1157" spans="1:8" ht="18.75" customHeight="1">
      <c r="A1157" s="10" t="s">
        <v>112</v>
      </c>
      <c r="B1157" s="34" t="str">
        <f>_xlfn.LET(_xlpm.inp,$B$1156,_xlpm.nInp,_xlfn.LET(_xlpm.raw,UPPER(TRIM($B$1156)),_xlpm.clean,SUBSTITUTE(SUBSTITUTE(SUBSTITUTE(SUBSTITUTE(SUBSTITUTE(_xlpm.raw,"，",","),"、",","),"；",","),"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57" s="19"/>
      <c r="D1157" s="6"/>
      <c r="E1157" s="6"/>
      <c r="F1157" s="6"/>
      <c r="G1157" s="6"/>
      <c r="H1157" s="6"/>
    </row>
    <row r="1158" spans="1:8" ht="18.75" customHeight="1">
      <c r="A1158" s="10" t="s">
        <v>113</v>
      </c>
      <c r="B1158" s="35" t="str">
        <f>_xlfn.LET(_xlpm.inp,$B$1156,_xlpm.nStd,_xlfn.LET(_xlpm.raw,UPPER(TRIM($G$1148)),_xlpm.clean,SUBSTITUTE(SUBSTITUTE(SUBSTITUTE(SUBSTITUTE(SUBSTITUTE(_xlpm.raw,"，",","),"、",","),"；",","),"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58" s="18"/>
      <c r="D1158" s="6"/>
      <c r="E1158" s="6"/>
      <c r="F1158" s="6"/>
      <c r="G1158" s="6"/>
      <c r="H1158" s="6"/>
    </row>
    <row r="1159" spans="1:8" ht="18.75" customHeight="1">
      <c r="A1159" s="37" t="s">
        <v>114</v>
      </c>
      <c r="B1159" s="52" t="str">
        <f>_xlfn.LET(_xlpm.inp,$B$1156,_xlpm.p,$H$1148,IF(OR(LEN(TRIM(_xlpm.inp))=0,LEN(TRIM(_xlpm.p))=0,_xlpm.p=0),"",_xlpm.p))</f>
        <v/>
      </c>
      <c r="C1159" s="53"/>
      <c r="D1159" s="6"/>
      <c r="E1159" s="6"/>
      <c r="F1159" s="6"/>
      <c r="G1159" s="6"/>
      <c r="H1159" s="6"/>
    </row>
    <row r="1160" spans="1:8" ht="18.75" customHeight="1" thickBot="1">
      <c r="A1160" s="12"/>
      <c r="B1160" s="54"/>
      <c r="C1160" s="55"/>
      <c r="D1160" s="6"/>
      <c r="E1160" s="6"/>
      <c r="F1160" s="6"/>
      <c r="G1160" s="6"/>
      <c r="H1160" s="6"/>
    </row>
    <row r="1161" spans="1:8" ht="58.5" customHeight="1" thickTop="1" thickBot="1">
      <c r="A1161" s="8" t="s">
        <v>7946</v>
      </c>
      <c r="B1161" s="56" t="s">
        <v>7947</v>
      </c>
      <c r="C1161" s="73"/>
      <c r="D1161" s="6"/>
      <c r="E1161" s="6"/>
      <c r="F1161" s="6">
        <v>1090</v>
      </c>
      <c r="G1161" s="6" t="s">
        <v>28</v>
      </c>
      <c r="H1161" s="6"/>
    </row>
    <row r="1162" spans="1:8" ht="18.75" customHeight="1">
      <c r="A1162" s="9"/>
      <c r="B1162" s="74"/>
      <c r="C1162" s="75"/>
      <c r="D1162" s="6"/>
      <c r="E1162" s="6"/>
      <c r="F1162" s="6"/>
      <c r="G1162" s="6"/>
      <c r="H1162" s="6"/>
    </row>
    <row r="1163" spans="1:8" ht="18.75" customHeight="1">
      <c r="A1163" s="10" t="s">
        <v>107</v>
      </c>
      <c r="B1163" s="64" t="s">
        <v>7948</v>
      </c>
      <c r="C1163" s="65"/>
      <c r="D1163" s="6"/>
      <c r="E1163" s="6"/>
      <c r="F1163" s="6"/>
      <c r="G1163" s="6"/>
      <c r="H1163" s="6"/>
    </row>
    <row r="1164" spans="1:8" ht="18.75" customHeight="1">
      <c r="A1164" s="10" t="s">
        <v>108</v>
      </c>
      <c r="B1164" s="64" t="s">
        <v>7949</v>
      </c>
      <c r="C1164" s="65"/>
      <c r="D1164" s="6"/>
      <c r="E1164" s="6"/>
      <c r="F1164" s="6"/>
      <c r="G1164" s="6"/>
      <c r="H1164" s="6"/>
    </row>
    <row r="1165" spans="1:8" ht="18.75" customHeight="1">
      <c r="A1165" s="10" t="s">
        <v>109</v>
      </c>
      <c r="B1165" s="64" t="s">
        <v>7950</v>
      </c>
      <c r="C1165" s="65"/>
      <c r="D1165" s="6"/>
      <c r="E1165" s="6"/>
      <c r="F1165" s="6"/>
      <c r="G1165" s="6"/>
      <c r="H1165" s="6"/>
    </row>
    <row r="1166" spans="1:8" ht="18.75" customHeight="1">
      <c r="A1166" s="10" t="s">
        <v>110</v>
      </c>
      <c r="B1166" s="64" t="s">
        <v>7951</v>
      </c>
      <c r="C1166" s="65"/>
      <c r="D1166" s="6"/>
      <c r="E1166" s="6"/>
      <c r="F1166" s="6"/>
      <c r="G1166" s="6"/>
      <c r="H1166" s="6"/>
    </row>
    <row r="1167" spans="1:8" ht="18.75" customHeight="1">
      <c r="A1167" s="10"/>
      <c r="B1167" s="62"/>
      <c r="C1167" s="63"/>
      <c r="D1167" s="6"/>
      <c r="E1167" s="6"/>
      <c r="F1167" s="6"/>
      <c r="G1167" s="6"/>
      <c r="H1167" s="6"/>
    </row>
    <row r="1168" spans="1:8" ht="18.75" customHeight="1" thickBot="1">
      <c r="A1168" s="10"/>
      <c r="B1168" s="66"/>
      <c r="C1168" s="67"/>
      <c r="D1168" s="6"/>
      <c r="E1168" s="6"/>
      <c r="F1168" s="6"/>
      <c r="G1168" s="6"/>
      <c r="H1168" s="6"/>
    </row>
    <row r="1169" spans="1:8" ht="18.75" customHeight="1" thickBot="1">
      <c r="A1169" s="11" t="s">
        <v>111</v>
      </c>
      <c r="B1169" s="25"/>
      <c r="C1169" s="7"/>
      <c r="D1169" s="6"/>
      <c r="E1169" s="6"/>
      <c r="F1169" s="6"/>
      <c r="G1169" s="6"/>
      <c r="H1169" s="6"/>
    </row>
    <row r="1170" spans="1:8" ht="18.75" customHeight="1">
      <c r="A1170" s="10" t="s">
        <v>112</v>
      </c>
      <c r="B1170" s="34" t="str">
        <f>_xlfn.LET(_xlpm.inp,$B$1169,_xlpm.nInp,_xlfn.LET(_xlpm.raw,UPPER(TRIM($B$1169)),_xlpm.clean,SUBSTITUTE(SUBSTITUTE(SUBSTITUTE(SUBSTITUTE(SUBSTITUTE(_xlpm.raw,"，",","),"、",","),"；",","),"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70" s="19"/>
      <c r="D1170" s="6"/>
      <c r="E1170" s="6"/>
      <c r="F1170" s="6"/>
      <c r="G1170" s="6"/>
      <c r="H1170" s="6"/>
    </row>
    <row r="1171" spans="1:8" ht="18.75" customHeight="1">
      <c r="A1171" s="10" t="s">
        <v>113</v>
      </c>
      <c r="B1171" s="35" t="str">
        <f>_xlfn.LET(_xlpm.inp,$B$1169,_xlpm.nStd,_xlfn.LET(_xlpm.raw,UPPER(TRIM($G$1161)),_xlpm.clean,SUBSTITUTE(SUBSTITUTE(SUBSTITUTE(SUBSTITUTE(SUBSTITUTE(_xlpm.raw,"，",","),"、",","),"；",","),"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71" s="18"/>
      <c r="D1171" s="6"/>
      <c r="E1171" s="6"/>
      <c r="F1171" s="6"/>
      <c r="G1171" s="6"/>
      <c r="H1171" s="6"/>
    </row>
    <row r="1172" spans="1:8" ht="18.75" customHeight="1">
      <c r="A1172" s="37" t="s">
        <v>114</v>
      </c>
      <c r="B1172" s="52" t="str">
        <f>_xlfn.LET(_xlpm.inp,$B$1169,_xlpm.p,$H$1161,IF(OR(LEN(TRIM(_xlpm.inp))=0,LEN(TRIM(_xlpm.p))=0,_xlpm.p=0),"",_xlpm.p))</f>
        <v/>
      </c>
      <c r="C1172" s="53"/>
      <c r="D1172" s="6"/>
      <c r="E1172" s="6"/>
      <c r="F1172" s="6"/>
      <c r="G1172" s="6"/>
      <c r="H1172" s="6"/>
    </row>
    <row r="1173" spans="1:8" ht="18.75" customHeight="1" thickBot="1">
      <c r="A1173" s="12"/>
      <c r="B1173" s="54"/>
      <c r="C1173" s="55"/>
      <c r="D1173" s="6"/>
      <c r="E1173" s="6"/>
      <c r="F1173" s="6"/>
      <c r="G1173" s="6"/>
      <c r="H1173" s="6"/>
    </row>
    <row r="1174" spans="1:8" ht="58.5" customHeight="1" thickTop="1" thickBot="1">
      <c r="A1174" s="8" t="s">
        <v>7952</v>
      </c>
      <c r="B1174" s="56" t="s">
        <v>7953</v>
      </c>
      <c r="C1174" s="73"/>
      <c r="D1174" s="6"/>
      <c r="E1174" s="6"/>
      <c r="F1174" s="6">
        <v>1091</v>
      </c>
      <c r="G1174" s="6" t="s">
        <v>18</v>
      </c>
      <c r="H1174" s="6" t="s">
        <v>7525</v>
      </c>
    </row>
    <row r="1175" spans="1:8" ht="18.75" customHeight="1">
      <c r="A1175" s="9"/>
      <c r="B1175" s="74"/>
      <c r="C1175" s="75"/>
      <c r="D1175" s="6"/>
      <c r="E1175" s="6"/>
      <c r="F1175" s="6"/>
      <c r="G1175" s="6"/>
      <c r="H1175" s="6"/>
    </row>
    <row r="1176" spans="1:8" ht="18.75" customHeight="1">
      <c r="A1176" s="10" t="s">
        <v>107</v>
      </c>
      <c r="B1176" s="64" t="s">
        <v>7954</v>
      </c>
      <c r="C1176" s="65"/>
      <c r="D1176" s="6"/>
      <c r="E1176" s="6"/>
      <c r="F1176" s="6"/>
      <c r="G1176" s="6"/>
      <c r="H1176" s="6"/>
    </row>
    <row r="1177" spans="1:8" ht="18.75" customHeight="1">
      <c r="A1177" s="10" t="s">
        <v>108</v>
      </c>
      <c r="B1177" s="64" t="s">
        <v>7955</v>
      </c>
      <c r="C1177" s="65"/>
      <c r="D1177" s="6"/>
      <c r="E1177" s="6"/>
      <c r="F1177" s="6"/>
      <c r="G1177" s="6"/>
      <c r="H1177" s="6"/>
    </row>
    <row r="1178" spans="1:8" ht="18.75" customHeight="1">
      <c r="A1178" s="10" t="s">
        <v>109</v>
      </c>
      <c r="B1178" s="64" t="s">
        <v>7956</v>
      </c>
      <c r="C1178" s="65"/>
      <c r="D1178" s="6"/>
      <c r="E1178" s="6"/>
      <c r="F1178" s="6"/>
      <c r="G1178" s="6"/>
      <c r="H1178" s="6"/>
    </row>
    <row r="1179" spans="1:8" ht="18.75" customHeight="1">
      <c r="A1179" s="10" t="s">
        <v>110</v>
      </c>
      <c r="B1179" s="64" t="s">
        <v>7957</v>
      </c>
      <c r="C1179" s="65"/>
      <c r="D1179" s="6"/>
      <c r="E1179" s="6"/>
      <c r="F1179" s="6"/>
      <c r="G1179" s="6"/>
      <c r="H1179" s="6"/>
    </row>
    <row r="1180" spans="1:8" ht="18.75" customHeight="1">
      <c r="A1180" s="10"/>
      <c r="B1180" s="62"/>
      <c r="C1180" s="63"/>
      <c r="D1180" s="6"/>
      <c r="E1180" s="6"/>
      <c r="F1180" s="6"/>
      <c r="G1180" s="6"/>
      <c r="H1180" s="6"/>
    </row>
    <row r="1181" spans="1:8" ht="18.75" customHeight="1" thickBot="1">
      <c r="A1181" s="10"/>
      <c r="B1181" s="66"/>
      <c r="C1181" s="67"/>
      <c r="D1181" s="6"/>
      <c r="E1181" s="6"/>
      <c r="F1181" s="6"/>
      <c r="G1181" s="6"/>
      <c r="H1181" s="6"/>
    </row>
    <row r="1182" spans="1:8" ht="18.75" customHeight="1" thickBot="1">
      <c r="A1182" s="11" t="s">
        <v>111</v>
      </c>
      <c r="B1182" s="25"/>
      <c r="C1182" s="7"/>
      <c r="D1182" s="6"/>
      <c r="E1182" s="6"/>
      <c r="F1182" s="6"/>
      <c r="G1182" s="6"/>
      <c r="H1182" s="6"/>
    </row>
    <row r="1183" spans="1:8" ht="18.75" customHeight="1">
      <c r="A1183" s="10" t="s">
        <v>112</v>
      </c>
      <c r="B1183" s="34" t="str">
        <f>_xlfn.LET(_xlpm.inp,$B$1182,_xlpm.nInp,_xlfn.LET(_xlpm.raw,UPPER(TRIM($B$1182)),_xlpm.clean,SUBSTITUTE(SUBSTITUTE(SUBSTITUTE(SUBSTITUTE(SUBSTITUTE(_xlpm.raw,"，",","),"、",","),"；",","),"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83" s="19"/>
      <c r="D1183" s="6"/>
      <c r="E1183" s="6"/>
      <c r="F1183" s="6"/>
      <c r="G1183" s="6"/>
      <c r="H1183" s="6"/>
    </row>
    <row r="1184" spans="1:8" ht="18.75" customHeight="1">
      <c r="A1184" s="10" t="s">
        <v>113</v>
      </c>
      <c r="B1184" s="35" t="str">
        <f>_xlfn.LET(_xlpm.inp,$B$1182,_xlpm.nStd,_xlfn.LET(_xlpm.raw,UPPER(TRIM($G$1174)),_xlpm.clean,SUBSTITUTE(SUBSTITUTE(SUBSTITUTE(SUBSTITUTE(SUBSTITUTE(_xlpm.raw,"，",","),"、",","),"；",","),"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84" s="18"/>
      <c r="D1184" s="6"/>
      <c r="E1184" s="6"/>
      <c r="F1184" s="6"/>
      <c r="G1184" s="6"/>
      <c r="H1184" s="6"/>
    </row>
    <row r="1185" spans="1:8" ht="18.75" customHeight="1">
      <c r="A1185" s="37" t="s">
        <v>114</v>
      </c>
      <c r="B1185" s="52" t="str">
        <f>_xlfn.LET(_xlpm.inp,$B$1182,_xlpm.p,$H$1174,IF(OR(LEN(TRIM(_xlpm.inp))=0,LEN(TRIM(_xlpm.p))=0,_xlpm.p=0),"",_xlpm.p))</f>
        <v/>
      </c>
      <c r="C1185" s="53"/>
      <c r="D1185" s="6"/>
      <c r="E1185" s="6"/>
      <c r="F1185" s="6"/>
      <c r="G1185" s="6"/>
      <c r="H1185" s="6"/>
    </row>
    <row r="1186" spans="1:8" ht="18.75" customHeight="1" thickBot="1">
      <c r="A1186" s="12"/>
      <c r="B1186" s="54"/>
      <c r="C1186" s="55"/>
      <c r="D1186" s="6"/>
      <c r="E1186" s="6"/>
      <c r="F1186" s="6"/>
      <c r="G1186" s="6"/>
      <c r="H1186" s="6"/>
    </row>
    <row r="1187" spans="1:8" ht="58.5" customHeight="1" thickTop="1" thickBot="1">
      <c r="A1187" s="8" t="s">
        <v>7958</v>
      </c>
      <c r="B1187" s="56" t="s">
        <v>7959</v>
      </c>
      <c r="C1187" s="73"/>
      <c r="D1187" s="6"/>
      <c r="E1187" s="6"/>
      <c r="F1187" s="6">
        <v>1092</v>
      </c>
      <c r="G1187" s="6" t="s">
        <v>29</v>
      </c>
      <c r="H1187" s="6" t="s">
        <v>8150</v>
      </c>
    </row>
    <row r="1188" spans="1:8" ht="18.75" customHeight="1">
      <c r="A1188" s="9"/>
      <c r="B1188" s="74"/>
      <c r="C1188" s="75"/>
      <c r="D1188" s="6"/>
      <c r="E1188" s="6"/>
      <c r="F1188" s="6"/>
      <c r="G1188" s="6"/>
      <c r="H1188" s="6"/>
    </row>
    <row r="1189" spans="1:8" ht="18.75" customHeight="1">
      <c r="A1189" s="10" t="s">
        <v>107</v>
      </c>
      <c r="B1189" s="64" t="s">
        <v>7960</v>
      </c>
      <c r="C1189" s="65"/>
      <c r="D1189" s="6"/>
      <c r="E1189" s="6"/>
      <c r="F1189" s="6"/>
      <c r="G1189" s="6"/>
      <c r="H1189" s="6"/>
    </row>
    <row r="1190" spans="1:8" ht="18.75" customHeight="1">
      <c r="A1190" s="10" t="s">
        <v>108</v>
      </c>
      <c r="B1190" s="64" t="s">
        <v>7961</v>
      </c>
      <c r="C1190" s="65"/>
      <c r="D1190" s="6"/>
      <c r="E1190" s="6"/>
      <c r="F1190" s="6"/>
      <c r="G1190" s="6"/>
      <c r="H1190" s="6"/>
    </row>
    <row r="1191" spans="1:8" ht="18.75" customHeight="1">
      <c r="A1191" s="10" t="s">
        <v>109</v>
      </c>
      <c r="B1191" s="64" t="s">
        <v>7962</v>
      </c>
      <c r="C1191" s="65"/>
      <c r="D1191" s="6"/>
      <c r="E1191" s="6"/>
      <c r="F1191" s="6"/>
      <c r="G1191" s="6"/>
      <c r="H1191" s="6"/>
    </row>
    <row r="1192" spans="1:8" ht="18.75" customHeight="1">
      <c r="A1192" s="10" t="s">
        <v>110</v>
      </c>
      <c r="B1192" s="64" t="s">
        <v>7963</v>
      </c>
      <c r="C1192" s="65"/>
      <c r="D1192" s="6"/>
      <c r="E1192" s="6"/>
      <c r="F1192" s="6"/>
      <c r="G1192" s="6"/>
      <c r="H1192" s="6"/>
    </row>
    <row r="1193" spans="1:8" ht="18.75" customHeight="1">
      <c r="A1193" s="10" t="s">
        <v>826</v>
      </c>
      <c r="B1193" s="62" t="s">
        <v>7526</v>
      </c>
      <c r="C1193" s="63"/>
      <c r="D1193" s="6"/>
      <c r="E1193" s="6"/>
      <c r="F1193" s="6"/>
      <c r="G1193" s="6"/>
      <c r="H1193" s="6"/>
    </row>
    <row r="1194" spans="1:8" ht="18.75" customHeight="1" thickBot="1">
      <c r="A1194" s="10"/>
      <c r="B1194" s="66"/>
      <c r="C1194" s="67"/>
      <c r="D1194" s="6"/>
      <c r="E1194" s="6"/>
      <c r="F1194" s="6"/>
      <c r="G1194" s="6"/>
      <c r="H1194" s="6"/>
    </row>
    <row r="1195" spans="1:8" ht="18.75" customHeight="1" thickBot="1">
      <c r="A1195" s="11" t="s">
        <v>111</v>
      </c>
      <c r="B1195" s="25"/>
      <c r="C1195" s="7"/>
      <c r="D1195" s="6"/>
      <c r="E1195" s="6"/>
      <c r="F1195" s="6"/>
      <c r="G1195" s="6"/>
      <c r="H1195" s="6"/>
    </row>
    <row r="1196" spans="1:8" ht="18.75" customHeight="1">
      <c r="A1196" s="10" t="s">
        <v>112</v>
      </c>
      <c r="B1196" s="34" t="str">
        <f>_xlfn.LET(_xlpm.inp,$B$1195,_xlpm.nInp,_xlfn.LET(_xlpm.raw,UPPER(TRIM($B$1195)),_xlpm.clean,SUBSTITUTE(SUBSTITUTE(SUBSTITUTE(SUBSTITUTE(SUBSTITUTE(_xlpm.raw,"，",","),"、",","),"；",","),"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196" s="19"/>
      <c r="D1196" s="6"/>
      <c r="E1196" s="6"/>
      <c r="F1196" s="6"/>
      <c r="G1196" s="6"/>
      <c r="H1196" s="6"/>
    </row>
    <row r="1197" spans="1:8" ht="18.75" customHeight="1">
      <c r="A1197" s="10" t="s">
        <v>113</v>
      </c>
      <c r="B1197" s="35" t="str">
        <f>_xlfn.LET(_xlpm.inp,$B$1195,_xlpm.nStd,_xlfn.LET(_xlpm.raw,UPPER(TRIM($G$1187)),_xlpm.clean,SUBSTITUTE(SUBSTITUTE(SUBSTITUTE(SUBSTITUTE(SUBSTITUTE(_xlpm.raw,"，",","),"、",","),"；",","),"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197" s="18"/>
      <c r="D1197" s="6"/>
      <c r="E1197" s="6"/>
      <c r="F1197" s="6"/>
      <c r="G1197" s="6"/>
      <c r="H1197" s="6"/>
    </row>
    <row r="1198" spans="1:8" ht="18.75" customHeight="1">
      <c r="A1198" s="37" t="s">
        <v>114</v>
      </c>
      <c r="B1198" s="52" t="str">
        <f>_xlfn.LET(_xlpm.inp,$B$1195,_xlpm.p,$H$1187,IF(OR(LEN(TRIM(_xlpm.inp))=0,LEN(TRIM(_xlpm.p))=0,_xlpm.p=0),"",_xlpm.p))</f>
        <v/>
      </c>
      <c r="C1198" s="53"/>
      <c r="D1198" s="6"/>
      <c r="E1198" s="6"/>
      <c r="F1198" s="6"/>
      <c r="G1198" s="6"/>
      <c r="H1198" s="6"/>
    </row>
    <row r="1199" spans="1:8" ht="18.75" customHeight="1" thickBot="1">
      <c r="A1199" s="12"/>
      <c r="B1199" s="54"/>
      <c r="C1199" s="55"/>
      <c r="D1199" s="6"/>
      <c r="E1199" s="6"/>
      <c r="F1199" s="6"/>
      <c r="G1199" s="6"/>
      <c r="H1199" s="6"/>
    </row>
    <row r="1200" spans="1:8" ht="58.5" customHeight="1" thickTop="1" thickBot="1">
      <c r="A1200" s="8" t="s">
        <v>7964</v>
      </c>
      <c r="B1200" s="56" t="s">
        <v>7965</v>
      </c>
      <c r="C1200" s="73"/>
      <c r="D1200" s="6"/>
      <c r="E1200" s="6"/>
      <c r="F1200" s="6">
        <v>1093</v>
      </c>
      <c r="G1200" s="6" t="s">
        <v>26</v>
      </c>
      <c r="H1200" s="6"/>
    </row>
    <row r="1201" spans="1:8" ht="18.75" customHeight="1">
      <c r="A1201" s="9"/>
      <c r="B1201" s="74"/>
      <c r="C1201" s="75"/>
      <c r="D1201" s="6"/>
      <c r="E1201" s="6"/>
      <c r="F1201" s="6"/>
      <c r="G1201" s="6"/>
      <c r="H1201" s="6"/>
    </row>
    <row r="1202" spans="1:8" ht="18.75" customHeight="1">
      <c r="A1202" s="10" t="s">
        <v>107</v>
      </c>
      <c r="B1202" s="64" t="s">
        <v>7966</v>
      </c>
      <c r="C1202" s="65"/>
      <c r="D1202" s="6"/>
      <c r="E1202" s="6"/>
      <c r="F1202" s="6"/>
      <c r="G1202" s="6"/>
      <c r="H1202" s="6"/>
    </row>
    <row r="1203" spans="1:8" ht="18.75" customHeight="1">
      <c r="A1203" s="10" t="s">
        <v>108</v>
      </c>
      <c r="B1203" s="64" t="s">
        <v>7967</v>
      </c>
      <c r="C1203" s="65"/>
      <c r="D1203" s="6"/>
      <c r="E1203" s="6"/>
      <c r="F1203" s="6"/>
      <c r="G1203" s="6"/>
      <c r="H1203" s="6"/>
    </row>
    <row r="1204" spans="1:8" ht="18.75" customHeight="1">
      <c r="A1204" s="10" t="s">
        <v>109</v>
      </c>
      <c r="B1204" s="64" t="s">
        <v>7968</v>
      </c>
      <c r="C1204" s="65"/>
      <c r="D1204" s="6"/>
      <c r="E1204" s="6"/>
      <c r="F1204" s="6"/>
      <c r="G1204" s="6"/>
      <c r="H1204" s="6"/>
    </row>
    <row r="1205" spans="1:8" ht="18.75" customHeight="1">
      <c r="A1205" s="10" t="s">
        <v>110</v>
      </c>
      <c r="B1205" s="64" t="s">
        <v>7969</v>
      </c>
      <c r="C1205" s="65"/>
      <c r="D1205" s="6"/>
      <c r="E1205" s="6"/>
      <c r="F1205" s="6"/>
      <c r="G1205" s="6"/>
      <c r="H1205" s="6"/>
    </row>
    <row r="1206" spans="1:8" ht="18.75" customHeight="1">
      <c r="A1206" s="10"/>
      <c r="B1206" s="62"/>
      <c r="C1206" s="63"/>
      <c r="D1206" s="6"/>
      <c r="E1206" s="6"/>
      <c r="F1206" s="6"/>
      <c r="G1206" s="6"/>
      <c r="H1206" s="6"/>
    </row>
    <row r="1207" spans="1:8" ht="18.75" customHeight="1" thickBot="1">
      <c r="A1207" s="10"/>
      <c r="B1207" s="66"/>
      <c r="C1207" s="67"/>
      <c r="D1207" s="6"/>
      <c r="E1207" s="6"/>
      <c r="F1207" s="6"/>
      <c r="G1207" s="6"/>
      <c r="H1207" s="6"/>
    </row>
    <row r="1208" spans="1:8" ht="18.75" customHeight="1" thickBot="1">
      <c r="A1208" s="11" t="s">
        <v>111</v>
      </c>
      <c r="B1208" s="25"/>
      <c r="C1208" s="7"/>
      <c r="D1208" s="6"/>
      <c r="E1208" s="6"/>
      <c r="F1208" s="6"/>
      <c r="G1208" s="6"/>
      <c r="H1208" s="6"/>
    </row>
    <row r="1209" spans="1:8" ht="18.75" customHeight="1">
      <c r="A1209" s="10" t="s">
        <v>112</v>
      </c>
      <c r="B1209" s="34" t="str">
        <f>_xlfn.LET(_xlpm.inp,$B$1208,_xlpm.nInp,_xlfn.LET(_xlpm.raw,UPPER(TRIM($B$1208)),_xlpm.clean,SUBSTITUTE(SUBSTITUTE(SUBSTITUTE(SUBSTITUTE(SUBSTITUTE(_xlpm.raw,"，",","),"、",","),"；",","),"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09" s="19"/>
      <c r="D1209" s="6"/>
      <c r="E1209" s="6"/>
      <c r="F1209" s="6"/>
      <c r="G1209" s="6"/>
      <c r="H1209" s="6"/>
    </row>
    <row r="1210" spans="1:8" ht="18.75" customHeight="1">
      <c r="A1210" s="10" t="s">
        <v>113</v>
      </c>
      <c r="B1210" s="35" t="str">
        <f>_xlfn.LET(_xlpm.inp,$B$1208,_xlpm.nStd,_xlfn.LET(_xlpm.raw,UPPER(TRIM($G$1200)),_xlpm.clean,SUBSTITUTE(SUBSTITUTE(SUBSTITUTE(SUBSTITUTE(SUBSTITUTE(_xlpm.raw,"，",","),"、",","),"；",","),"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10" s="18"/>
      <c r="D1210" s="6"/>
      <c r="E1210" s="6"/>
      <c r="F1210" s="6"/>
      <c r="G1210" s="6"/>
      <c r="H1210" s="6"/>
    </row>
    <row r="1211" spans="1:8" ht="18.75" customHeight="1">
      <c r="A1211" s="37" t="s">
        <v>114</v>
      </c>
      <c r="B1211" s="52" t="str">
        <f>_xlfn.LET(_xlpm.inp,$B$1208,_xlpm.p,$H$1200,IF(OR(LEN(TRIM(_xlpm.inp))=0,LEN(TRIM(_xlpm.p))=0,_xlpm.p=0),"",_xlpm.p))</f>
        <v/>
      </c>
      <c r="C1211" s="53"/>
      <c r="D1211" s="6"/>
      <c r="E1211" s="6"/>
      <c r="F1211" s="6"/>
      <c r="G1211" s="6"/>
      <c r="H1211" s="6"/>
    </row>
    <row r="1212" spans="1:8" ht="18.75" customHeight="1" thickBot="1">
      <c r="A1212" s="12"/>
      <c r="B1212" s="54"/>
      <c r="C1212" s="55"/>
      <c r="D1212" s="6"/>
      <c r="E1212" s="6"/>
      <c r="F1212" s="6"/>
      <c r="G1212" s="6"/>
      <c r="H1212" s="6"/>
    </row>
    <row r="1213" spans="1:8" ht="58.5" customHeight="1" thickTop="1" thickBot="1">
      <c r="A1213" s="8" t="s">
        <v>7970</v>
      </c>
      <c r="B1213" s="56" t="s">
        <v>7971</v>
      </c>
      <c r="C1213" s="73"/>
      <c r="D1213" s="6"/>
      <c r="E1213" s="6"/>
      <c r="F1213" s="6">
        <v>1094</v>
      </c>
      <c r="G1213" s="6" t="s">
        <v>64</v>
      </c>
      <c r="H1213" s="6"/>
    </row>
    <row r="1214" spans="1:8" ht="18.75" customHeight="1">
      <c r="A1214" s="9"/>
      <c r="B1214" s="74"/>
      <c r="C1214" s="75"/>
      <c r="D1214" s="6"/>
      <c r="E1214" s="6"/>
      <c r="F1214" s="6"/>
      <c r="G1214" s="6"/>
      <c r="H1214" s="6"/>
    </row>
    <row r="1215" spans="1:8" ht="18.75" customHeight="1">
      <c r="A1215" s="10" t="s">
        <v>107</v>
      </c>
      <c r="B1215" s="64" t="s">
        <v>7972</v>
      </c>
      <c r="C1215" s="65"/>
      <c r="D1215" s="6"/>
      <c r="E1215" s="6"/>
      <c r="F1215" s="6"/>
      <c r="G1215" s="6"/>
      <c r="H1215" s="6"/>
    </row>
    <row r="1216" spans="1:8" ht="18.75" customHeight="1">
      <c r="A1216" s="10" t="s">
        <v>108</v>
      </c>
      <c r="B1216" s="64" t="s">
        <v>7973</v>
      </c>
      <c r="C1216" s="65"/>
      <c r="D1216" s="6"/>
      <c r="E1216" s="6"/>
      <c r="F1216" s="6"/>
      <c r="G1216" s="6"/>
      <c r="H1216" s="6"/>
    </row>
    <row r="1217" spans="1:8" ht="18.75" customHeight="1">
      <c r="A1217" s="10" t="s">
        <v>109</v>
      </c>
      <c r="B1217" s="64" t="s">
        <v>7974</v>
      </c>
      <c r="C1217" s="65"/>
      <c r="D1217" s="6"/>
      <c r="E1217" s="6"/>
      <c r="F1217" s="6"/>
      <c r="G1217" s="6"/>
      <c r="H1217" s="6"/>
    </row>
    <row r="1218" spans="1:8" ht="18.75" customHeight="1">
      <c r="A1218" s="10" t="s">
        <v>110</v>
      </c>
      <c r="B1218" s="64" t="s">
        <v>7975</v>
      </c>
      <c r="C1218" s="65"/>
      <c r="D1218" s="6"/>
      <c r="E1218" s="6"/>
      <c r="F1218" s="6"/>
      <c r="G1218" s="6"/>
      <c r="H1218" s="6"/>
    </row>
    <row r="1219" spans="1:8" ht="18.75" customHeight="1">
      <c r="A1219" s="10" t="s">
        <v>128</v>
      </c>
      <c r="B1219" s="62" t="s">
        <v>7976</v>
      </c>
      <c r="C1219" s="63"/>
      <c r="D1219" s="6"/>
      <c r="E1219" s="6"/>
      <c r="F1219" s="6"/>
      <c r="G1219" s="6"/>
      <c r="H1219" s="6"/>
    </row>
    <row r="1220" spans="1:8" ht="18.75" customHeight="1" thickBot="1">
      <c r="A1220" s="10"/>
      <c r="B1220" s="66"/>
      <c r="C1220" s="67"/>
      <c r="D1220" s="6"/>
      <c r="E1220" s="6"/>
      <c r="F1220" s="6"/>
      <c r="G1220" s="6"/>
      <c r="H1220" s="6"/>
    </row>
    <row r="1221" spans="1:8" ht="18.75" customHeight="1" thickBot="1">
      <c r="A1221" s="11" t="s">
        <v>111</v>
      </c>
      <c r="B1221" s="25"/>
      <c r="C1221" s="7"/>
      <c r="D1221" s="6"/>
      <c r="E1221" s="6"/>
      <c r="F1221" s="6"/>
      <c r="G1221" s="6"/>
      <c r="H1221" s="6"/>
    </row>
    <row r="1222" spans="1:8" ht="18.75" customHeight="1">
      <c r="A1222" s="10" t="s">
        <v>112</v>
      </c>
      <c r="B1222" s="34" t="str">
        <f>_xlfn.LET(_xlpm.inp,$B$1221,_xlpm.nInp,_xlfn.LET(_xlpm.raw,UPPER(TRIM($B$1221)),_xlpm.clean,SUBSTITUTE(SUBSTITUTE(SUBSTITUTE(SUBSTITUTE(SUBSTITUTE(_xlpm.raw,"，",","),"、",","),"；",","),"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22" s="19"/>
      <c r="D1222" s="6"/>
      <c r="E1222" s="6"/>
      <c r="F1222" s="6"/>
      <c r="G1222" s="6"/>
      <c r="H1222" s="6"/>
    </row>
    <row r="1223" spans="1:8" ht="18.75" customHeight="1">
      <c r="A1223" s="10" t="s">
        <v>113</v>
      </c>
      <c r="B1223" s="35" t="str">
        <f>_xlfn.LET(_xlpm.inp,$B$1221,_xlpm.nStd,_xlfn.LET(_xlpm.raw,UPPER(TRIM($G$1213)),_xlpm.clean,SUBSTITUTE(SUBSTITUTE(SUBSTITUTE(SUBSTITUTE(SUBSTITUTE(_xlpm.raw,"，",","),"、",","),"；",","),"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23" s="18"/>
      <c r="D1223" s="6"/>
      <c r="E1223" s="6"/>
      <c r="F1223" s="6"/>
      <c r="G1223" s="6"/>
      <c r="H1223" s="6"/>
    </row>
    <row r="1224" spans="1:8" ht="18.75" customHeight="1">
      <c r="A1224" s="37" t="s">
        <v>114</v>
      </c>
      <c r="B1224" s="52" t="str">
        <f>_xlfn.LET(_xlpm.inp,$B$1221,_xlpm.p,$H$1213,IF(OR(LEN(TRIM(_xlpm.inp))=0,LEN(TRIM(_xlpm.p))=0,_xlpm.p=0),"",_xlpm.p))</f>
        <v/>
      </c>
      <c r="C1224" s="53"/>
      <c r="D1224" s="6"/>
      <c r="E1224" s="6"/>
      <c r="F1224" s="6"/>
      <c r="G1224" s="6"/>
      <c r="H1224" s="6"/>
    </row>
    <row r="1225" spans="1:8" ht="18.75" customHeight="1" thickBot="1">
      <c r="A1225" s="12"/>
      <c r="B1225" s="54"/>
      <c r="C1225" s="55"/>
      <c r="D1225" s="6"/>
      <c r="E1225" s="6"/>
      <c r="F1225" s="6"/>
      <c r="G1225" s="6"/>
      <c r="H1225" s="6"/>
    </row>
    <row r="1226" spans="1:8" ht="58.5" customHeight="1" thickTop="1" thickBot="1">
      <c r="A1226" s="8" t="s">
        <v>7977</v>
      </c>
      <c r="B1226" s="56" t="s">
        <v>7978</v>
      </c>
      <c r="C1226" s="73"/>
      <c r="D1226" s="6"/>
      <c r="E1226" s="6"/>
      <c r="F1226" s="6">
        <v>1095</v>
      </c>
      <c r="G1226" s="6" t="s">
        <v>18</v>
      </c>
      <c r="H1226" s="6"/>
    </row>
    <row r="1227" spans="1:8" ht="18.75" customHeight="1">
      <c r="A1227" s="9"/>
      <c r="B1227" s="74"/>
      <c r="C1227" s="75"/>
      <c r="D1227" s="6"/>
      <c r="E1227" s="6"/>
      <c r="F1227" s="6"/>
      <c r="G1227" s="6"/>
      <c r="H1227" s="6"/>
    </row>
    <row r="1228" spans="1:8" ht="18.75" customHeight="1">
      <c r="A1228" s="10" t="s">
        <v>107</v>
      </c>
      <c r="B1228" s="64" t="s">
        <v>7979</v>
      </c>
      <c r="C1228" s="65"/>
      <c r="D1228" s="6"/>
      <c r="E1228" s="6"/>
      <c r="F1228" s="6"/>
      <c r="G1228" s="6"/>
      <c r="H1228" s="6"/>
    </row>
    <row r="1229" spans="1:8" ht="18.75" customHeight="1">
      <c r="A1229" s="10" t="s">
        <v>108</v>
      </c>
      <c r="B1229" s="64" t="s">
        <v>7980</v>
      </c>
      <c r="C1229" s="65"/>
      <c r="D1229" s="6"/>
      <c r="E1229" s="6"/>
      <c r="F1229" s="6"/>
      <c r="G1229" s="6"/>
      <c r="H1229" s="6"/>
    </row>
    <row r="1230" spans="1:8" ht="18.75" customHeight="1">
      <c r="A1230" s="10" t="s">
        <v>109</v>
      </c>
      <c r="B1230" s="64" t="s">
        <v>7981</v>
      </c>
      <c r="C1230" s="65"/>
      <c r="D1230" s="6"/>
      <c r="E1230" s="6"/>
      <c r="F1230" s="6"/>
      <c r="G1230" s="6"/>
      <c r="H1230" s="6"/>
    </row>
    <row r="1231" spans="1:8" ht="18.75" customHeight="1">
      <c r="A1231" s="10" t="s">
        <v>110</v>
      </c>
      <c r="B1231" s="64" t="s">
        <v>7982</v>
      </c>
      <c r="C1231" s="65"/>
      <c r="D1231" s="6"/>
      <c r="E1231" s="6"/>
      <c r="F1231" s="6"/>
      <c r="G1231" s="6"/>
      <c r="H1231" s="6"/>
    </row>
    <row r="1232" spans="1:8" ht="18.75" customHeight="1">
      <c r="A1232" s="10"/>
      <c r="B1232" s="62"/>
      <c r="C1232" s="63"/>
      <c r="D1232" s="6"/>
      <c r="E1232" s="6"/>
      <c r="F1232" s="6"/>
      <c r="G1232" s="6"/>
      <c r="H1232" s="6"/>
    </row>
    <row r="1233" spans="1:8" ht="18.75" customHeight="1" thickBot="1">
      <c r="A1233" s="10"/>
      <c r="B1233" s="66"/>
      <c r="C1233" s="67"/>
      <c r="D1233" s="6"/>
      <c r="E1233" s="6"/>
      <c r="F1233" s="6"/>
      <c r="G1233" s="6"/>
      <c r="H1233" s="6"/>
    </row>
    <row r="1234" spans="1:8" ht="18.75" customHeight="1" thickBot="1">
      <c r="A1234" s="11" t="s">
        <v>111</v>
      </c>
      <c r="B1234" s="25"/>
      <c r="C1234" s="7"/>
      <c r="D1234" s="6"/>
      <c r="E1234" s="6"/>
      <c r="F1234" s="6"/>
      <c r="G1234" s="6"/>
      <c r="H1234" s="6"/>
    </row>
    <row r="1235" spans="1:8" ht="18.75" customHeight="1">
      <c r="A1235" s="10" t="s">
        <v>112</v>
      </c>
      <c r="B1235" s="34" t="str">
        <f>_xlfn.LET(_xlpm.inp,$B$1234,_xlpm.nInp,_xlfn.LET(_xlpm.raw,UPPER(TRIM($B$1234)),_xlpm.clean,SUBSTITUTE(SUBSTITUTE(SUBSTITUTE(SUBSTITUTE(SUBSTITUTE(_xlpm.raw,"，",","),"、",","),"；",","),"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35" s="19"/>
      <c r="D1235" s="6"/>
      <c r="E1235" s="6"/>
      <c r="F1235" s="6"/>
      <c r="G1235" s="6"/>
      <c r="H1235" s="6"/>
    </row>
    <row r="1236" spans="1:8" ht="18.75" customHeight="1">
      <c r="A1236" s="10" t="s">
        <v>113</v>
      </c>
      <c r="B1236" s="35" t="str">
        <f>_xlfn.LET(_xlpm.inp,$B$1234,_xlpm.nStd,_xlfn.LET(_xlpm.raw,UPPER(TRIM($G$1226)),_xlpm.clean,SUBSTITUTE(SUBSTITUTE(SUBSTITUTE(SUBSTITUTE(SUBSTITUTE(_xlpm.raw,"，",","),"、",","),"；",","),"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36" s="18"/>
      <c r="D1236" s="6"/>
      <c r="E1236" s="6"/>
      <c r="F1236" s="6"/>
      <c r="G1236" s="6"/>
      <c r="H1236" s="6"/>
    </row>
    <row r="1237" spans="1:8" ht="18.75" customHeight="1">
      <c r="A1237" s="37" t="s">
        <v>114</v>
      </c>
      <c r="B1237" s="52" t="str">
        <f>_xlfn.LET(_xlpm.inp,$B$1234,_xlpm.p,$H$1226,IF(OR(LEN(TRIM(_xlpm.inp))=0,LEN(TRIM(_xlpm.p))=0,_xlpm.p=0),"",_xlpm.p))</f>
        <v/>
      </c>
      <c r="C1237" s="53"/>
      <c r="D1237" s="6"/>
      <c r="E1237" s="6"/>
      <c r="F1237" s="6"/>
      <c r="G1237" s="6"/>
      <c r="H1237" s="6"/>
    </row>
    <row r="1238" spans="1:8" ht="18.75" customHeight="1" thickBot="1">
      <c r="A1238" s="12"/>
      <c r="B1238" s="54"/>
      <c r="C1238" s="55"/>
      <c r="D1238" s="6"/>
      <c r="E1238" s="6"/>
      <c r="F1238" s="6"/>
      <c r="G1238" s="6"/>
      <c r="H1238" s="6"/>
    </row>
    <row r="1239" spans="1:8" ht="58.5" customHeight="1" thickTop="1" thickBot="1">
      <c r="A1239" s="8" t="s">
        <v>7983</v>
      </c>
      <c r="B1239" s="56" t="s">
        <v>7984</v>
      </c>
      <c r="C1239" s="73"/>
      <c r="D1239" s="6"/>
      <c r="E1239" s="6"/>
      <c r="F1239" s="6">
        <v>1096</v>
      </c>
      <c r="G1239" s="6" t="s">
        <v>26</v>
      </c>
      <c r="H1239" s="6"/>
    </row>
    <row r="1240" spans="1:8" ht="18.75" customHeight="1">
      <c r="A1240" s="9"/>
      <c r="B1240" s="74"/>
      <c r="C1240" s="75"/>
      <c r="D1240" s="6"/>
      <c r="E1240" s="6"/>
      <c r="F1240" s="6"/>
      <c r="G1240" s="6"/>
      <c r="H1240" s="6"/>
    </row>
    <row r="1241" spans="1:8" ht="18.75" customHeight="1">
      <c r="A1241" s="10" t="s">
        <v>107</v>
      </c>
      <c r="B1241" s="64" t="s">
        <v>7985</v>
      </c>
      <c r="C1241" s="65"/>
      <c r="D1241" s="6"/>
      <c r="E1241" s="6"/>
      <c r="F1241" s="6"/>
      <c r="G1241" s="6"/>
      <c r="H1241" s="6"/>
    </row>
    <row r="1242" spans="1:8" ht="18.75" customHeight="1">
      <c r="A1242" s="10" t="s">
        <v>108</v>
      </c>
      <c r="B1242" s="64" t="s">
        <v>7986</v>
      </c>
      <c r="C1242" s="65"/>
      <c r="D1242" s="6"/>
      <c r="E1242" s="6"/>
      <c r="F1242" s="6"/>
      <c r="G1242" s="6"/>
      <c r="H1242" s="6"/>
    </row>
    <row r="1243" spans="1:8" ht="18.75" customHeight="1">
      <c r="A1243" s="10" t="s">
        <v>109</v>
      </c>
      <c r="B1243" s="64" t="s">
        <v>7987</v>
      </c>
      <c r="C1243" s="65"/>
      <c r="D1243" s="6"/>
      <c r="E1243" s="6"/>
      <c r="F1243" s="6"/>
      <c r="G1243" s="6"/>
      <c r="H1243" s="6"/>
    </row>
    <row r="1244" spans="1:8" ht="18.75" customHeight="1">
      <c r="A1244" s="10" t="s">
        <v>110</v>
      </c>
      <c r="B1244" s="64" t="s">
        <v>7988</v>
      </c>
      <c r="C1244" s="65"/>
      <c r="D1244" s="6"/>
      <c r="E1244" s="6"/>
      <c r="F1244" s="6"/>
      <c r="G1244" s="6"/>
      <c r="H1244" s="6"/>
    </row>
    <row r="1245" spans="1:8" ht="18.75" customHeight="1">
      <c r="A1245" s="10"/>
      <c r="B1245" s="62"/>
      <c r="C1245" s="63"/>
      <c r="D1245" s="6"/>
      <c r="E1245" s="6"/>
      <c r="F1245" s="6"/>
      <c r="G1245" s="6"/>
      <c r="H1245" s="6"/>
    </row>
    <row r="1246" spans="1:8" ht="18.75" customHeight="1" thickBot="1">
      <c r="A1246" s="10"/>
      <c r="B1246" s="66"/>
      <c r="C1246" s="67"/>
      <c r="D1246" s="6"/>
      <c r="E1246" s="6"/>
      <c r="F1246" s="6"/>
      <c r="G1246" s="6"/>
      <c r="H1246" s="6"/>
    </row>
    <row r="1247" spans="1:8" ht="18.75" customHeight="1" thickBot="1">
      <c r="A1247" s="11" t="s">
        <v>111</v>
      </c>
      <c r="B1247" s="25"/>
      <c r="C1247" s="7"/>
      <c r="D1247" s="6"/>
      <c r="E1247" s="6"/>
      <c r="F1247" s="6"/>
      <c r="G1247" s="6"/>
      <c r="H1247" s="6"/>
    </row>
    <row r="1248" spans="1:8" ht="18.75" customHeight="1">
      <c r="A1248" s="10" t="s">
        <v>112</v>
      </c>
      <c r="B1248" s="34" t="str">
        <f>_xlfn.LET(_xlpm.inp,$B$1247,_xlpm.nInp,_xlfn.LET(_xlpm.raw,UPPER(TRIM($B$1247)),_xlpm.clean,SUBSTITUTE(SUBSTITUTE(SUBSTITUTE(SUBSTITUTE(SUBSTITUTE(_xlpm.raw,"，",","),"、",","),"；",","),"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48" s="19"/>
      <c r="D1248" s="6"/>
      <c r="E1248" s="6"/>
      <c r="F1248" s="6"/>
      <c r="G1248" s="6"/>
      <c r="H1248" s="6"/>
    </row>
    <row r="1249" spans="1:8" ht="18.75" customHeight="1">
      <c r="A1249" s="10" t="s">
        <v>113</v>
      </c>
      <c r="B1249" s="35" t="str">
        <f>_xlfn.LET(_xlpm.inp,$B$1247,_xlpm.nStd,_xlfn.LET(_xlpm.raw,UPPER(TRIM($G$1239)),_xlpm.clean,SUBSTITUTE(SUBSTITUTE(SUBSTITUTE(SUBSTITUTE(SUBSTITUTE(_xlpm.raw,"，",","),"、",","),"；",","),"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49" s="18"/>
      <c r="D1249" s="6"/>
      <c r="E1249" s="6"/>
      <c r="F1249" s="6"/>
      <c r="G1249" s="6"/>
      <c r="H1249" s="6"/>
    </row>
    <row r="1250" spans="1:8" ht="18.75" customHeight="1">
      <c r="A1250" s="37" t="s">
        <v>114</v>
      </c>
      <c r="B1250" s="52" t="str">
        <f>_xlfn.LET(_xlpm.inp,$B$1247,_xlpm.p,$H$1239,IF(OR(LEN(TRIM(_xlpm.inp))=0,LEN(TRIM(_xlpm.p))=0,_xlpm.p=0),"",_xlpm.p))</f>
        <v/>
      </c>
      <c r="C1250" s="53"/>
      <c r="D1250" s="6"/>
      <c r="E1250" s="6"/>
      <c r="F1250" s="6"/>
      <c r="G1250" s="6"/>
      <c r="H1250" s="6"/>
    </row>
    <row r="1251" spans="1:8" ht="18.75" customHeight="1" thickBot="1">
      <c r="A1251" s="12"/>
      <c r="B1251" s="54"/>
      <c r="C1251" s="55"/>
      <c r="D1251" s="6"/>
      <c r="E1251" s="6"/>
      <c r="F1251" s="6"/>
      <c r="G1251" s="6"/>
      <c r="H1251" s="6"/>
    </row>
    <row r="1252" spans="1:8" ht="58.5" customHeight="1" thickTop="1" thickBot="1">
      <c r="A1252" s="8" t="s">
        <v>7989</v>
      </c>
      <c r="B1252" s="56" t="s">
        <v>7990</v>
      </c>
      <c r="C1252" s="73"/>
      <c r="D1252" s="6"/>
      <c r="E1252" s="6"/>
      <c r="F1252" s="6">
        <v>1097</v>
      </c>
      <c r="G1252" s="6" t="s">
        <v>28</v>
      </c>
      <c r="H1252" s="6"/>
    </row>
    <row r="1253" spans="1:8" ht="18.75" customHeight="1">
      <c r="A1253" s="9"/>
      <c r="B1253" s="74"/>
      <c r="C1253" s="75"/>
      <c r="D1253" s="6"/>
      <c r="E1253" s="6"/>
      <c r="F1253" s="6"/>
      <c r="G1253" s="6"/>
      <c r="H1253" s="6"/>
    </row>
    <row r="1254" spans="1:8" ht="18.75" customHeight="1">
      <c r="A1254" s="10" t="s">
        <v>107</v>
      </c>
      <c r="B1254" s="64" t="s">
        <v>7991</v>
      </c>
      <c r="C1254" s="65"/>
      <c r="D1254" s="6"/>
      <c r="E1254" s="6"/>
      <c r="F1254" s="6"/>
      <c r="G1254" s="6"/>
      <c r="H1254" s="6"/>
    </row>
    <row r="1255" spans="1:8" ht="18.75" customHeight="1">
      <c r="A1255" s="10" t="s">
        <v>108</v>
      </c>
      <c r="B1255" s="64" t="s">
        <v>7992</v>
      </c>
      <c r="C1255" s="65"/>
      <c r="D1255" s="6"/>
      <c r="E1255" s="6"/>
      <c r="F1255" s="6"/>
      <c r="G1255" s="6"/>
      <c r="H1255" s="6"/>
    </row>
    <row r="1256" spans="1:8" ht="18.75" customHeight="1">
      <c r="A1256" s="10" t="s">
        <v>109</v>
      </c>
      <c r="B1256" s="64" t="s">
        <v>7993</v>
      </c>
      <c r="C1256" s="65"/>
      <c r="D1256" s="6"/>
      <c r="E1256" s="6"/>
      <c r="F1256" s="6"/>
      <c r="G1256" s="6"/>
      <c r="H1256" s="6"/>
    </row>
    <row r="1257" spans="1:8" ht="18.75" customHeight="1">
      <c r="A1257" s="10" t="s">
        <v>110</v>
      </c>
      <c r="B1257" s="64" t="s">
        <v>7994</v>
      </c>
      <c r="C1257" s="65"/>
      <c r="D1257" s="6"/>
      <c r="E1257" s="6"/>
      <c r="F1257" s="6"/>
      <c r="G1257" s="6"/>
      <c r="H1257" s="6"/>
    </row>
    <row r="1258" spans="1:8" ht="18.75" customHeight="1">
      <c r="A1258" s="10"/>
      <c r="B1258" s="62"/>
      <c r="C1258" s="63"/>
      <c r="D1258" s="6"/>
      <c r="E1258" s="6"/>
      <c r="F1258" s="6"/>
      <c r="G1258" s="6"/>
      <c r="H1258" s="6"/>
    </row>
    <row r="1259" spans="1:8" ht="18.75" customHeight="1" thickBot="1">
      <c r="A1259" s="10"/>
      <c r="B1259" s="66"/>
      <c r="C1259" s="67"/>
      <c r="D1259" s="6"/>
      <c r="E1259" s="6"/>
      <c r="F1259" s="6"/>
      <c r="G1259" s="6"/>
      <c r="H1259" s="6"/>
    </row>
    <row r="1260" spans="1:8" ht="18.75" customHeight="1" thickBot="1">
      <c r="A1260" s="11" t="s">
        <v>111</v>
      </c>
      <c r="B1260" s="25"/>
      <c r="C1260" s="7"/>
      <c r="D1260" s="6"/>
      <c r="E1260" s="6"/>
      <c r="F1260" s="6"/>
      <c r="G1260" s="6"/>
      <c r="H1260" s="6"/>
    </row>
    <row r="1261" spans="1:8" ht="18.75" customHeight="1">
      <c r="A1261" s="10" t="s">
        <v>112</v>
      </c>
      <c r="B1261" s="34" t="str">
        <f>_xlfn.LET(_xlpm.inp,$B$1260,_xlpm.nInp,_xlfn.LET(_xlpm.raw,UPPER(TRIM($B$1260)),_xlpm.clean,SUBSTITUTE(SUBSTITUTE(SUBSTITUTE(SUBSTITUTE(SUBSTITUTE(_xlpm.raw,"，",","),"、",","),"；",","),"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61" s="19"/>
      <c r="D1261" s="6"/>
      <c r="E1261" s="6"/>
      <c r="F1261" s="6"/>
      <c r="G1261" s="6"/>
      <c r="H1261" s="6"/>
    </row>
    <row r="1262" spans="1:8" ht="18.75" customHeight="1">
      <c r="A1262" s="10" t="s">
        <v>113</v>
      </c>
      <c r="B1262" s="35" t="str">
        <f>_xlfn.LET(_xlpm.inp,$B$1260,_xlpm.nStd,_xlfn.LET(_xlpm.raw,UPPER(TRIM($G$1252)),_xlpm.clean,SUBSTITUTE(SUBSTITUTE(SUBSTITUTE(SUBSTITUTE(SUBSTITUTE(_xlpm.raw,"，",","),"、",","),"；",","),"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62" s="18"/>
      <c r="D1262" s="6"/>
      <c r="E1262" s="6"/>
      <c r="F1262" s="6"/>
      <c r="G1262" s="6"/>
      <c r="H1262" s="6"/>
    </row>
    <row r="1263" spans="1:8" ht="18.75" customHeight="1">
      <c r="A1263" s="37" t="s">
        <v>114</v>
      </c>
      <c r="B1263" s="52" t="str">
        <f>_xlfn.LET(_xlpm.inp,$B$1260,_xlpm.p,$H$1252,IF(OR(LEN(TRIM(_xlpm.inp))=0,LEN(TRIM(_xlpm.p))=0,_xlpm.p=0),"",_xlpm.p))</f>
        <v/>
      </c>
      <c r="C1263" s="53"/>
      <c r="D1263" s="6"/>
      <c r="E1263" s="6"/>
      <c r="F1263" s="6"/>
      <c r="G1263" s="6"/>
      <c r="H1263" s="6"/>
    </row>
    <row r="1264" spans="1:8" ht="18.75" customHeight="1" thickBot="1">
      <c r="A1264" s="12"/>
      <c r="B1264" s="54"/>
      <c r="C1264" s="55"/>
      <c r="D1264" s="6"/>
      <c r="E1264" s="6"/>
      <c r="F1264" s="6"/>
      <c r="G1264" s="6"/>
      <c r="H1264" s="6"/>
    </row>
    <row r="1265" spans="1:8" ht="58.5" customHeight="1" thickTop="1" thickBot="1">
      <c r="A1265" s="8" t="s">
        <v>7995</v>
      </c>
      <c r="B1265" s="56" t="s">
        <v>7996</v>
      </c>
      <c r="C1265" s="73"/>
      <c r="D1265" s="6"/>
      <c r="E1265" s="6"/>
      <c r="F1265" s="6">
        <v>1098</v>
      </c>
      <c r="G1265" s="6" t="s">
        <v>28</v>
      </c>
      <c r="H1265" s="6"/>
    </row>
    <row r="1266" spans="1:8" ht="18.75" customHeight="1">
      <c r="A1266" s="9"/>
      <c r="B1266" s="74"/>
      <c r="C1266" s="75"/>
      <c r="D1266" s="6"/>
      <c r="E1266" s="6"/>
      <c r="F1266" s="6"/>
      <c r="G1266" s="6"/>
      <c r="H1266" s="6"/>
    </row>
    <row r="1267" spans="1:8" ht="18.75" customHeight="1">
      <c r="A1267" s="10" t="s">
        <v>107</v>
      </c>
      <c r="B1267" s="64" t="s">
        <v>7997</v>
      </c>
      <c r="C1267" s="65"/>
      <c r="D1267" s="6"/>
      <c r="E1267" s="6"/>
      <c r="F1267" s="6"/>
      <c r="G1267" s="6"/>
      <c r="H1267" s="6"/>
    </row>
    <row r="1268" spans="1:8" ht="18.75" customHeight="1">
      <c r="A1268" s="10" t="s">
        <v>108</v>
      </c>
      <c r="B1268" s="64" t="s">
        <v>7998</v>
      </c>
      <c r="C1268" s="65"/>
      <c r="D1268" s="6"/>
      <c r="E1268" s="6"/>
      <c r="F1268" s="6"/>
      <c r="G1268" s="6"/>
      <c r="H1268" s="6"/>
    </row>
    <row r="1269" spans="1:8" ht="18.75" customHeight="1">
      <c r="A1269" s="10" t="s">
        <v>109</v>
      </c>
      <c r="B1269" s="64" t="s">
        <v>7999</v>
      </c>
      <c r="C1269" s="65"/>
      <c r="D1269" s="6"/>
      <c r="E1269" s="6"/>
      <c r="F1269" s="6"/>
      <c r="G1269" s="6"/>
      <c r="H1269" s="6"/>
    </row>
    <row r="1270" spans="1:8" ht="18.75" customHeight="1">
      <c r="A1270" s="10" t="s">
        <v>110</v>
      </c>
      <c r="B1270" s="64" t="s">
        <v>8000</v>
      </c>
      <c r="C1270" s="65"/>
      <c r="D1270" s="6"/>
      <c r="E1270" s="6"/>
      <c r="F1270" s="6"/>
      <c r="G1270" s="6"/>
      <c r="H1270" s="6"/>
    </row>
    <row r="1271" spans="1:8" ht="18.75" customHeight="1">
      <c r="A1271" s="10"/>
      <c r="B1271" s="62"/>
      <c r="C1271" s="63"/>
      <c r="D1271" s="6"/>
      <c r="E1271" s="6"/>
      <c r="F1271" s="6"/>
      <c r="G1271" s="6"/>
      <c r="H1271" s="6"/>
    </row>
    <row r="1272" spans="1:8" ht="18.75" customHeight="1" thickBot="1">
      <c r="A1272" s="10"/>
      <c r="B1272" s="66"/>
      <c r="C1272" s="67"/>
      <c r="D1272" s="6"/>
      <c r="E1272" s="6"/>
      <c r="F1272" s="6"/>
      <c r="G1272" s="6"/>
      <c r="H1272" s="6"/>
    </row>
    <row r="1273" spans="1:8" ht="18.75" customHeight="1" thickBot="1">
      <c r="A1273" s="11" t="s">
        <v>111</v>
      </c>
      <c r="B1273" s="25"/>
      <c r="C1273" s="7"/>
      <c r="D1273" s="6"/>
      <c r="E1273" s="6"/>
      <c r="F1273" s="6"/>
      <c r="G1273" s="6"/>
      <c r="H1273" s="6"/>
    </row>
    <row r="1274" spans="1:8" ht="18.75" customHeight="1">
      <c r="A1274" s="10" t="s">
        <v>112</v>
      </c>
      <c r="B1274" s="34" t="str">
        <f>_xlfn.LET(_xlpm.inp,$B$1273,_xlpm.nInp,_xlfn.LET(_xlpm.raw,UPPER(TRIM($B$1273)),_xlpm.clean,SUBSTITUTE(SUBSTITUTE(SUBSTITUTE(SUBSTITUTE(SUBSTITUTE(_xlpm.raw,"，",","),"、",","),"；",","),"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74" s="19"/>
      <c r="D1274" s="6"/>
      <c r="E1274" s="6"/>
      <c r="F1274" s="6"/>
      <c r="G1274" s="6"/>
      <c r="H1274" s="6"/>
    </row>
    <row r="1275" spans="1:8" ht="18.75" customHeight="1">
      <c r="A1275" s="10" t="s">
        <v>113</v>
      </c>
      <c r="B1275" s="35" t="str">
        <f>_xlfn.LET(_xlpm.inp,$B$1273,_xlpm.nStd,_xlfn.LET(_xlpm.raw,UPPER(TRIM($G$1265)),_xlpm.clean,SUBSTITUTE(SUBSTITUTE(SUBSTITUTE(SUBSTITUTE(SUBSTITUTE(_xlpm.raw,"，",","),"、",","),"；",","),"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75" s="18"/>
      <c r="D1275" s="6"/>
      <c r="E1275" s="6"/>
      <c r="F1275" s="6"/>
      <c r="G1275" s="6"/>
      <c r="H1275" s="6"/>
    </row>
    <row r="1276" spans="1:8" ht="18.75" customHeight="1">
      <c r="A1276" s="37" t="s">
        <v>114</v>
      </c>
      <c r="B1276" s="52" t="str">
        <f>_xlfn.LET(_xlpm.inp,$B$1273,_xlpm.p,$H$1265,IF(OR(LEN(TRIM(_xlpm.inp))=0,LEN(TRIM(_xlpm.p))=0,_xlpm.p=0),"",_xlpm.p))</f>
        <v/>
      </c>
      <c r="C1276" s="53"/>
      <c r="D1276" s="6"/>
      <c r="E1276" s="6"/>
      <c r="F1276" s="6"/>
      <c r="G1276" s="6"/>
      <c r="H1276" s="6"/>
    </row>
    <row r="1277" spans="1:8" ht="18.75" customHeight="1" thickBot="1">
      <c r="A1277" s="12"/>
      <c r="B1277" s="54"/>
      <c r="C1277" s="55"/>
      <c r="D1277" s="6"/>
      <c r="E1277" s="6"/>
      <c r="F1277" s="6"/>
      <c r="G1277" s="6"/>
      <c r="H1277" s="6"/>
    </row>
    <row r="1278" spans="1:8" ht="58.5" customHeight="1" thickTop="1" thickBot="1">
      <c r="A1278" s="8" t="s">
        <v>8001</v>
      </c>
      <c r="B1278" s="56" t="s">
        <v>8002</v>
      </c>
      <c r="C1278" s="73"/>
      <c r="D1278" s="6"/>
      <c r="E1278" s="6"/>
      <c r="F1278" s="6">
        <v>1099</v>
      </c>
      <c r="G1278" s="6" t="s">
        <v>27</v>
      </c>
      <c r="H1278" s="6"/>
    </row>
    <row r="1279" spans="1:8" ht="18.75" customHeight="1">
      <c r="A1279" s="9"/>
      <c r="B1279" s="74"/>
      <c r="C1279" s="75"/>
      <c r="D1279" s="6"/>
      <c r="E1279" s="6"/>
      <c r="F1279" s="6"/>
      <c r="G1279" s="6"/>
      <c r="H1279" s="6"/>
    </row>
    <row r="1280" spans="1:8" ht="18.75" customHeight="1">
      <c r="A1280" s="10" t="s">
        <v>107</v>
      </c>
      <c r="B1280" s="64" t="s">
        <v>8003</v>
      </c>
      <c r="C1280" s="65"/>
      <c r="D1280" s="6"/>
      <c r="E1280" s="6"/>
      <c r="F1280" s="6"/>
      <c r="G1280" s="6"/>
      <c r="H1280" s="6"/>
    </row>
    <row r="1281" spans="1:8" ht="18.75" customHeight="1">
      <c r="A1281" s="10" t="s">
        <v>108</v>
      </c>
      <c r="B1281" s="64" t="s">
        <v>8004</v>
      </c>
      <c r="C1281" s="65"/>
      <c r="D1281" s="6"/>
      <c r="E1281" s="6"/>
      <c r="F1281" s="6"/>
      <c r="G1281" s="6"/>
      <c r="H1281" s="6"/>
    </row>
    <row r="1282" spans="1:8" ht="18.75" customHeight="1">
      <c r="A1282" s="10" t="s">
        <v>109</v>
      </c>
      <c r="B1282" s="64" t="s">
        <v>8005</v>
      </c>
      <c r="C1282" s="65"/>
      <c r="D1282" s="6"/>
      <c r="E1282" s="6"/>
      <c r="F1282" s="6"/>
      <c r="G1282" s="6"/>
      <c r="H1282" s="6"/>
    </row>
    <row r="1283" spans="1:8" ht="18.75" customHeight="1">
      <c r="A1283" s="10" t="s">
        <v>110</v>
      </c>
      <c r="B1283" s="64" t="s">
        <v>8006</v>
      </c>
      <c r="C1283" s="65"/>
      <c r="D1283" s="6"/>
      <c r="E1283" s="6"/>
      <c r="F1283" s="6"/>
      <c r="G1283" s="6"/>
      <c r="H1283" s="6"/>
    </row>
    <row r="1284" spans="1:8" ht="18.75" customHeight="1">
      <c r="A1284" s="10"/>
      <c r="B1284" s="62"/>
      <c r="C1284" s="63"/>
      <c r="D1284" s="6"/>
      <c r="E1284" s="6"/>
      <c r="F1284" s="6"/>
      <c r="G1284" s="6"/>
      <c r="H1284" s="6"/>
    </row>
    <row r="1285" spans="1:8" ht="18.75" customHeight="1" thickBot="1">
      <c r="A1285" s="10"/>
      <c r="B1285" s="66"/>
      <c r="C1285" s="67"/>
      <c r="D1285" s="6"/>
      <c r="E1285" s="6"/>
      <c r="F1285" s="6"/>
      <c r="G1285" s="6"/>
      <c r="H1285" s="6"/>
    </row>
    <row r="1286" spans="1:8" ht="18.75" customHeight="1" thickBot="1">
      <c r="A1286" s="11" t="s">
        <v>111</v>
      </c>
      <c r="B1286" s="25"/>
      <c r="C1286" s="7"/>
      <c r="D1286" s="6"/>
      <c r="E1286" s="6"/>
      <c r="F1286" s="6"/>
      <c r="G1286" s="6"/>
      <c r="H1286" s="6"/>
    </row>
    <row r="1287" spans="1:8" ht="18.75" customHeight="1">
      <c r="A1287" s="10" t="s">
        <v>112</v>
      </c>
      <c r="B1287" s="34" t="str">
        <f>_xlfn.LET(_xlpm.inp,$B$1286,_xlpm.nInp,_xlfn.LET(_xlpm.raw,UPPER(TRIM($B$1286)),_xlpm.clean,SUBSTITUTE(SUBSTITUTE(SUBSTITUTE(SUBSTITUTE(SUBSTITUTE(_xlpm.raw,"，",","),"、",","),"；",","),"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287" s="19"/>
      <c r="D1287" s="6"/>
      <c r="E1287" s="6"/>
      <c r="F1287" s="6"/>
      <c r="G1287" s="6"/>
      <c r="H1287" s="6"/>
    </row>
    <row r="1288" spans="1:8" ht="18.75" customHeight="1">
      <c r="A1288" s="10" t="s">
        <v>113</v>
      </c>
      <c r="B1288" s="35" t="str">
        <f>_xlfn.LET(_xlpm.inp,$B$1286,_xlpm.nStd,_xlfn.LET(_xlpm.raw,UPPER(TRIM($G$1278)),_xlpm.clean,SUBSTITUTE(SUBSTITUTE(SUBSTITUTE(SUBSTITUTE(SUBSTITUTE(_xlpm.raw,"，",","),"、",","),"；",","),"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288" s="18"/>
      <c r="D1288" s="6"/>
      <c r="E1288" s="6"/>
      <c r="F1288" s="6"/>
      <c r="G1288" s="6"/>
      <c r="H1288" s="6"/>
    </row>
    <row r="1289" spans="1:8" ht="18.75" customHeight="1">
      <c r="A1289" s="37" t="s">
        <v>114</v>
      </c>
      <c r="B1289" s="52" t="str">
        <f>_xlfn.LET(_xlpm.inp,$B$1286,_xlpm.p,$H$1278,IF(OR(LEN(TRIM(_xlpm.inp))=0,LEN(TRIM(_xlpm.p))=0,_xlpm.p=0),"",_xlpm.p))</f>
        <v/>
      </c>
      <c r="C1289" s="53"/>
      <c r="D1289" s="6"/>
      <c r="E1289" s="6"/>
      <c r="F1289" s="6"/>
      <c r="G1289" s="6"/>
      <c r="H1289" s="6"/>
    </row>
    <row r="1290" spans="1:8" ht="18.75" customHeight="1" thickBot="1">
      <c r="A1290" s="12"/>
      <c r="B1290" s="54"/>
      <c r="C1290" s="55"/>
      <c r="D1290" s="6"/>
      <c r="E1290" s="6"/>
      <c r="F1290" s="6"/>
      <c r="G1290" s="6"/>
      <c r="H1290" s="6"/>
    </row>
    <row r="1291" spans="1:8" ht="58.5" customHeight="1" thickTop="1" thickBot="1">
      <c r="A1291" s="8" t="s">
        <v>8007</v>
      </c>
      <c r="B1291" s="56" t="s">
        <v>8008</v>
      </c>
      <c r="C1291" s="73"/>
      <c r="D1291" s="6"/>
      <c r="E1291" s="6"/>
      <c r="F1291" s="6">
        <v>1100</v>
      </c>
      <c r="G1291" s="6" t="s">
        <v>28</v>
      </c>
      <c r="H1291" s="6"/>
    </row>
    <row r="1292" spans="1:8" ht="18.75" customHeight="1">
      <c r="A1292" s="9"/>
      <c r="B1292" s="74"/>
      <c r="C1292" s="75"/>
      <c r="D1292" s="6"/>
      <c r="E1292" s="6"/>
      <c r="F1292" s="6"/>
      <c r="G1292" s="6"/>
      <c r="H1292" s="6"/>
    </row>
    <row r="1293" spans="1:8" ht="18.75" customHeight="1">
      <c r="A1293" s="10" t="s">
        <v>107</v>
      </c>
      <c r="B1293" s="64" t="s">
        <v>8009</v>
      </c>
      <c r="C1293" s="65"/>
      <c r="D1293" s="6"/>
      <c r="E1293" s="6"/>
      <c r="F1293" s="6"/>
      <c r="G1293" s="6"/>
      <c r="H1293" s="6"/>
    </row>
    <row r="1294" spans="1:8" ht="18.75" customHeight="1">
      <c r="A1294" s="10" t="s">
        <v>108</v>
      </c>
      <c r="B1294" s="64" t="s">
        <v>8010</v>
      </c>
      <c r="C1294" s="65"/>
      <c r="D1294" s="6"/>
      <c r="E1294" s="6"/>
      <c r="F1294" s="6"/>
      <c r="G1294" s="6"/>
      <c r="H1294" s="6"/>
    </row>
    <row r="1295" spans="1:8" ht="18.75" customHeight="1">
      <c r="A1295" s="10" t="s">
        <v>109</v>
      </c>
      <c r="B1295" s="64" t="s">
        <v>8011</v>
      </c>
      <c r="C1295" s="65"/>
      <c r="D1295" s="6"/>
      <c r="E1295" s="6"/>
      <c r="F1295" s="6"/>
      <c r="G1295" s="6"/>
      <c r="H1295" s="6"/>
    </row>
    <row r="1296" spans="1:8" ht="18.75" customHeight="1">
      <c r="A1296" s="10" t="s">
        <v>110</v>
      </c>
      <c r="B1296" s="64" t="s">
        <v>8012</v>
      </c>
      <c r="C1296" s="65"/>
      <c r="D1296" s="6"/>
      <c r="E1296" s="6"/>
      <c r="F1296" s="6"/>
      <c r="G1296" s="6"/>
      <c r="H1296" s="6"/>
    </row>
    <row r="1297" spans="1:8" ht="18.75" customHeight="1">
      <c r="A1297" s="10"/>
      <c r="B1297" s="62"/>
      <c r="C1297" s="63"/>
      <c r="D1297" s="6"/>
      <c r="E1297" s="6"/>
      <c r="F1297" s="6"/>
      <c r="G1297" s="6"/>
      <c r="H1297" s="6"/>
    </row>
    <row r="1298" spans="1:8" ht="18.75" customHeight="1" thickBot="1">
      <c r="A1298" s="10"/>
      <c r="B1298" s="66"/>
      <c r="C1298" s="67"/>
      <c r="D1298" s="6"/>
      <c r="E1298" s="6"/>
      <c r="F1298" s="6"/>
      <c r="G1298" s="6"/>
      <c r="H1298" s="6"/>
    </row>
    <row r="1299" spans="1:8" ht="18.75" customHeight="1" thickBot="1">
      <c r="A1299" s="11" t="s">
        <v>111</v>
      </c>
      <c r="B1299" s="25"/>
      <c r="C1299" s="7"/>
      <c r="D1299" s="6"/>
      <c r="E1299" s="6"/>
      <c r="F1299" s="6"/>
      <c r="G1299" s="6"/>
      <c r="H1299" s="6"/>
    </row>
    <row r="1300" spans="1:8" ht="18.75" customHeight="1">
      <c r="A1300" s="10" t="s">
        <v>112</v>
      </c>
      <c r="B1300" s="34" t="str">
        <f>_xlfn.LET(_xlpm.inp,$B$1299,_xlpm.nInp,_xlfn.LET(_xlpm.raw,UPPER(TRIM($B$1299)),_xlpm.clean,SUBSTITUTE(SUBSTITUTE(SUBSTITUTE(SUBSTITUTE(SUBSTITUTE(_xlpm.raw,"，",","),"、",","),"；",","),"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00" s="19"/>
      <c r="D1300" s="6"/>
      <c r="E1300" s="6"/>
      <c r="F1300" s="6"/>
      <c r="G1300" s="6"/>
      <c r="H1300" s="6"/>
    </row>
    <row r="1301" spans="1:8" ht="18.75" customHeight="1">
      <c r="A1301" s="10" t="s">
        <v>113</v>
      </c>
      <c r="B1301" s="35" t="str">
        <f>_xlfn.LET(_xlpm.inp,$B$1299,_xlpm.nStd,_xlfn.LET(_xlpm.raw,UPPER(TRIM($G$1291)),_xlpm.clean,SUBSTITUTE(SUBSTITUTE(SUBSTITUTE(SUBSTITUTE(SUBSTITUTE(_xlpm.raw,"，",","),"、",","),"；",","),"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01" s="18"/>
      <c r="D1301" s="6"/>
      <c r="E1301" s="6"/>
      <c r="F1301" s="6"/>
      <c r="G1301" s="6"/>
      <c r="H1301" s="6"/>
    </row>
    <row r="1302" spans="1:8" ht="18.75" customHeight="1">
      <c r="A1302" s="37" t="s">
        <v>114</v>
      </c>
      <c r="B1302" s="52" t="str">
        <f>_xlfn.LET(_xlpm.inp,$B$1299,_xlpm.p,$H$1291,IF(OR(LEN(TRIM(_xlpm.inp))=0,LEN(TRIM(_xlpm.p))=0,_xlpm.p=0),"",_xlpm.p))</f>
        <v/>
      </c>
      <c r="C1302" s="53"/>
      <c r="D1302" s="6"/>
      <c r="E1302" s="6"/>
      <c r="F1302" s="6"/>
      <c r="G1302" s="6"/>
      <c r="H1302" s="6"/>
    </row>
    <row r="1303" spans="1:8" ht="18.75" customHeight="1" thickBot="1">
      <c r="A1303" s="12"/>
      <c r="B1303" s="54"/>
      <c r="C1303" s="55"/>
      <c r="D1303" s="6"/>
      <c r="E1303" s="6"/>
      <c r="F1303" s="6"/>
      <c r="G1303" s="6"/>
      <c r="H1303" s="6"/>
    </row>
    <row r="1304" spans="1:8" ht="58.5" customHeight="1" thickTop="1" thickBot="1">
      <c r="A1304" s="8" t="s">
        <v>8157</v>
      </c>
      <c r="B1304" s="56" t="s">
        <v>8158</v>
      </c>
      <c r="C1304" s="73"/>
      <c r="D1304" s="6"/>
      <c r="E1304" s="6"/>
      <c r="F1304" s="6">
        <v>1101</v>
      </c>
      <c r="G1304" s="6" t="s">
        <v>27</v>
      </c>
      <c r="H1304" s="6"/>
    </row>
    <row r="1305" spans="1:8" ht="18.75" customHeight="1">
      <c r="A1305" s="9"/>
      <c r="B1305" s="74"/>
      <c r="C1305" s="75"/>
      <c r="D1305" s="6"/>
      <c r="E1305" s="6"/>
      <c r="F1305" s="6"/>
      <c r="G1305" s="6"/>
      <c r="H1305" s="6"/>
    </row>
    <row r="1306" spans="1:8" ht="18.75" customHeight="1">
      <c r="A1306" s="10" t="s">
        <v>107</v>
      </c>
      <c r="B1306" s="64" t="s">
        <v>8159</v>
      </c>
      <c r="C1306" s="65"/>
      <c r="D1306" s="6"/>
      <c r="E1306" s="6"/>
      <c r="F1306" s="6"/>
      <c r="G1306" s="6"/>
      <c r="H1306" s="6"/>
    </row>
    <row r="1307" spans="1:8" ht="18.75" customHeight="1">
      <c r="A1307" s="10" t="s">
        <v>108</v>
      </c>
      <c r="B1307" s="64" t="s">
        <v>8160</v>
      </c>
      <c r="C1307" s="65"/>
      <c r="D1307" s="6"/>
      <c r="E1307" s="6"/>
      <c r="F1307" s="6"/>
      <c r="G1307" s="6"/>
      <c r="H1307" s="6"/>
    </row>
    <row r="1308" spans="1:8" ht="18.75" customHeight="1">
      <c r="A1308" s="10" t="s">
        <v>109</v>
      </c>
      <c r="B1308" s="64" t="s">
        <v>8161</v>
      </c>
      <c r="C1308" s="65"/>
      <c r="D1308" s="6"/>
      <c r="E1308" s="6"/>
      <c r="F1308" s="6"/>
      <c r="G1308" s="6"/>
      <c r="H1308" s="6"/>
    </row>
    <row r="1309" spans="1:8" ht="18.75" customHeight="1">
      <c r="A1309" s="10" t="s">
        <v>110</v>
      </c>
      <c r="B1309" s="64" t="s">
        <v>8162</v>
      </c>
      <c r="C1309" s="65"/>
      <c r="D1309" s="6"/>
      <c r="E1309" s="6"/>
      <c r="F1309" s="6"/>
      <c r="G1309" s="6"/>
      <c r="H1309" s="6"/>
    </row>
    <row r="1310" spans="1:8" ht="18.75" customHeight="1">
      <c r="A1310" s="10"/>
      <c r="B1310" s="62"/>
      <c r="C1310" s="63"/>
      <c r="D1310" s="6"/>
      <c r="E1310" s="6"/>
      <c r="F1310" s="6"/>
      <c r="G1310" s="6"/>
      <c r="H1310" s="6"/>
    </row>
    <row r="1311" spans="1:8" ht="18.75" customHeight="1" thickBot="1">
      <c r="A1311" s="10"/>
      <c r="B1311" s="66"/>
      <c r="C1311" s="67"/>
      <c r="D1311" s="6"/>
      <c r="E1311" s="6"/>
      <c r="F1311" s="6"/>
      <c r="G1311" s="6"/>
      <c r="H1311" s="6"/>
    </row>
    <row r="1312" spans="1:8" ht="18.75" customHeight="1" thickBot="1">
      <c r="A1312" s="11" t="s">
        <v>111</v>
      </c>
      <c r="B1312" s="25"/>
      <c r="C1312" s="7"/>
      <c r="D1312" s="6"/>
      <c r="E1312" s="6"/>
      <c r="F1312" s="6"/>
      <c r="G1312" s="6"/>
      <c r="H1312" s="6"/>
    </row>
    <row r="1313" spans="1:8" ht="18.75" customHeight="1">
      <c r="A1313" s="10" t="s">
        <v>112</v>
      </c>
      <c r="B1313" s="34" t="str">
        <f>_xlfn.LET(_xlpm.inp,$B$1312,_xlpm.nInp,_xlfn.LET(_xlpm.raw,UPPER(TRIM($B$1312)),_xlpm.clean,SUBSTITUTE(SUBSTITUTE(SUBSTITUTE(SUBSTITUTE(SUBSTITUTE(_xlpm.raw,"，",","),"、",","),"；",","),"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$1304)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13" s="19"/>
      <c r="D1313" s="6"/>
      <c r="E1313" s="6"/>
      <c r="F1313" s="6"/>
      <c r="G1313" s="6"/>
      <c r="H1313" s="6"/>
    </row>
    <row r="1314" spans="1:8" ht="18.75" customHeight="1">
      <c r="A1314" s="10" t="s">
        <v>113</v>
      </c>
      <c r="B1314" s="35" t="str">
        <f>_xlfn.LET(_xlpm.inp,$B$1312,_xlpm.nStd,_xlfn.LET(_xlpm.raw,UPPER(TRIM($G$1304)),_xlpm.clean,SUBSTITUTE(SUBSTITUTE(SUBSTITUTE(SUBSTITUTE(SUBSTITUTE(_xlpm.raw,"，",","),"、",","),"；",","),"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14" s="18"/>
      <c r="D1314" s="6"/>
      <c r="E1314" s="6"/>
      <c r="F1314" s="6"/>
      <c r="G1314" s="6"/>
      <c r="H1314" s="6"/>
    </row>
    <row r="1315" spans="1:8" ht="18.75" customHeight="1">
      <c r="A1315" s="37" t="s">
        <v>114</v>
      </c>
      <c r="B1315" s="52" t="str">
        <f>_xlfn.LET(_xlpm.inp,$B$1312,_xlpm.p,$H$1304,IF(OR(LEN(TRIM(_xlpm.inp))=0,LEN(TRIM(_xlpm.p))=0,_xlpm.p=0),"",_xlpm.p))</f>
        <v/>
      </c>
      <c r="C1315" s="53"/>
      <c r="D1315" s="6"/>
      <c r="E1315" s="6"/>
      <c r="F1315" s="6"/>
      <c r="G1315" s="6"/>
      <c r="H1315" s="6"/>
    </row>
    <row r="1316" spans="1:8" ht="18.75" customHeight="1" thickBot="1">
      <c r="A1316" s="12"/>
      <c r="B1316" s="54"/>
      <c r="C1316" s="55"/>
      <c r="D1316" s="6"/>
      <c r="E1316" s="6"/>
      <c r="F1316" s="6"/>
      <c r="G1316" s="6"/>
      <c r="H1316" s="6"/>
    </row>
    <row r="1317" spans="1:8" ht="58.5" customHeight="1" thickTop="1" thickBot="1">
      <c r="A1317" s="8" t="s">
        <v>8163</v>
      </c>
      <c r="B1317" s="56" t="s">
        <v>8164</v>
      </c>
      <c r="C1317" s="57"/>
      <c r="D1317" s="6"/>
      <c r="E1317" s="6"/>
      <c r="F1317" s="6">
        <v>1102</v>
      </c>
      <c r="G1317" s="6" t="s">
        <v>26</v>
      </c>
      <c r="H1317" s="6"/>
    </row>
    <row r="1318" spans="1:8" ht="18.75" customHeight="1">
      <c r="A1318" s="13"/>
      <c r="B1318" s="58"/>
      <c r="C1318" s="59"/>
      <c r="D1318" s="6"/>
      <c r="E1318" s="6"/>
      <c r="F1318" s="6"/>
      <c r="G1318" s="6"/>
      <c r="H1318" s="6"/>
    </row>
    <row r="1319" spans="1:8" ht="18.75" customHeight="1">
      <c r="A1319" s="14" t="s">
        <v>107</v>
      </c>
      <c r="B1319" s="60" t="s">
        <v>8165</v>
      </c>
      <c r="C1319" s="61"/>
      <c r="D1319" s="6"/>
      <c r="E1319" s="6"/>
      <c r="F1319" s="6"/>
      <c r="G1319" s="6"/>
      <c r="H1319" s="6"/>
    </row>
    <row r="1320" spans="1:8" ht="18.75" customHeight="1">
      <c r="A1320" s="14" t="s">
        <v>108</v>
      </c>
      <c r="B1320" s="60" t="s">
        <v>8166</v>
      </c>
      <c r="C1320" s="61"/>
      <c r="D1320" s="6"/>
      <c r="E1320" s="6"/>
      <c r="F1320" s="6"/>
      <c r="G1320" s="6"/>
      <c r="H1320" s="6"/>
    </row>
    <row r="1321" spans="1:8" ht="18.75" customHeight="1">
      <c r="A1321" s="14" t="s">
        <v>109</v>
      </c>
      <c r="B1321" s="60" t="s">
        <v>8167</v>
      </c>
      <c r="C1321" s="61"/>
      <c r="D1321" s="6"/>
      <c r="E1321" s="6"/>
      <c r="F1321" s="6"/>
      <c r="G1321" s="6"/>
      <c r="H1321" s="6"/>
    </row>
    <row r="1322" spans="1:8" ht="18.75" customHeight="1">
      <c r="A1322" s="14" t="s">
        <v>110</v>
      </c>
      <c r="B1322" s="60" t="s">
        <v>8168</v>
      </c>
      <c r="C1322" s="61"/>
      <c r="D1322" s="6"/>
      <c r="E1322" s="6"/>
      <c r="F1322" s="6"/>
      <c r="G1322" s="6"/>
      <c r="H1322" s="6"/>
    </row>
    <row r="1323" spans="1:8" ht="18.75" customHeight="1">
      <c r="A1323" s="14"/>
      <c r="B1323" s="62"/>
      <c r="C1323" s="63"/>
      <c r="D1323" s="6"/>
      <c r="E1323" s="6"/>
      <c r="F1323" s="6"/>
      <c r="G1323" s="6"/>
      <c r="H1323" s="6"/>
    </row>
    <row r="1324" spans="1:8" ht="18.75" customHeight="1" thickBot="1">
      <c r="A1324" s="14"/>
      <c r="B1324" s="66"/>
      <c r="C1324" s="67"/>
      <c r="D1324" s="6"/>
      <c r="E1324" s="6"/>
      <c r="F1324" s="6"/>
      <c r="G1324" s="6"/>
      <c r="H1324" s="6"/>
    </row>
    <row r="1325" spans="1:8" ht="18.75" customHeight="1" thickBot="1">
      <c r="A1325" s="11" t="s">
        <v>111</v>
      </c>
      <c r="B1325" s="25"/>
      <c r="C1325" s="7"/>
      <c r="D1325" s="6"/>
      <c r="E1325" s="6"/>
      <c r="F1325" s="6"/>
      <c r="G1325" s="6"/>
      <c r="H1325" s="6"/>
    </row>
    <row r="1326" spans="1:8" ht="18.75" customHeight="1">
      <c r="A1326" s="14" t="s">
        <v>112</v>
      </c>
      <c r="B1326" s="34" t="str">
        <f>_xlfn.LET(_xlpm.inp,$B$1325,_xlpm.nInp,_xlfn.LET(_xlpm.raw,UPPER(TRIM($B$1325)),_xlpm.clean,SUBSTITUTE(SUBSTITUTE(SUBSTITUTE(SUBSTITUTE(SUBSTITUTE(_xlpm.raw,"，",","),"、",","),"；",","),"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$1317)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26" s="19"/>
      <c r="D1326" s="6"/>
      <c r="E1326" s="6"/>
      <c r="F1326" s="6"/>
      <c r="G1326" s="6"/>
      <c r="H1326" s="6"/>
    </row>
    <row r="1327" spans="1:8" ht="18.75" customHeight="1">
      <c r="A1327" s="14" t="s">
        <v>113</v>
      </c>
      <c r="B1327" s="35" t="str">
        <f>_xlfn.LET(_xlpm.inp,$B$1325,_xlpm.nStd,_xlfn.LET(_xlpm.raw,UPPER(TRIM($G$1317)),_xlpm.clean,SUBSTITUTE(SUBSTITUTE(SUBSTITUTE(SUBSTITUTE(SUBSTITUTE(_xlpm.raw,"，",","),"、",","),"；",","),"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27" s="18"/>
      <c r="D1327" s="6"/>
      <c r="E1327" s="6"/>
      <c r="F1327" s="6"/>
      <c r="G1327" s="6"/>
      <c r="H1327" s="6"/>
    </row>
    <row r="1328" spans="1:8" ht="18.75" customHeight="1">
      <c r="A1328" s="37" t="s">
        <v>114</v>
      </c>
      <c r="B1328" s="52" t="str">
        <f>_xlfn.LET(_xlpm.inp,$B$1325,_xlpm.p,$H$1317,IF(OR(LEN(TRIM(_xlpm.inp))=0,LEN(TRIM(_xlpm.p))=0,_xlpm.p=0),"",_xlpm.p))</f>
        <v/>
      </c>
      <c r="C1328" s="76"/>
      <c r="D1328" s="6"/>
      <c r="E1328" s="6"/>
      <c r="F1328" s="6"/>
      <c r="G1328" s="6"/>
      <c r="H1328" s="6"/>
    </row>
    <row r="1329" spans="1:8" ht="18.75" customHeight="1" thickBot="1">
      <c r="A1329" s="15"/>
      <c r="B1329" s="54"/>
      <c r="C1329" s="55"/>
      <c r="D1329" s="6"/>
      <c r="E1329" s="6"/>
      <c r="F1329" s="6"/>
      <c r="G1329" s="6"/>
      <c r="H1329" s="6"/>
    </row>
    <row r="1330" spans="1:8" ht="58.5" customHeight="1" thickTop="1" thickBot="1">
      <c r="A1330" s="8" t="s">
        <v>8169</v>
      </c>
      <c r="B1330" s="56" t="s">
        <v>8170</v>
      </c>
      <c r="C1330" s="57"/>
      <c r="D1330" s="6"/>
      <c r="E1330" s="6"/>
      <c r="F1330" s="6">
        <v>1103</v>
      </c>
      <c r="G1330" s="6" t="s">
        <v>28</v>
      </c>
      <c r="H1330" s="6"/>
    </row>
    <row r="1331" spans="1:8" ht="18.75" customHeight="1">
      <c r="A1331" s="9"/>
      <c r="B1331" s="74"/>
      <c r="C1331" s="75"/>
      <c r="D1331" s="6"/>
      <c r="E1331" s="6"/>
      <c r="F1331" s="6"/>
      <c r="G1331" s="6"/>
      <c r="H1331" s="6"/>
    </row>
    <row r="1332" spans="1:8" ht="18.75" customHeight="1">
      <c r="A1332" s="10" t="s">
        <v>107</v>
      </c>
      <c r="B1332" s="64" t="s">
        <v>8171</v>
      </c>
      <c r="C1332" s="65"/>
      <c r="D1332" s="6"/>
      <c r="E1332" s="6"/>
      <c r="F1332" s="6"/>
      <c r="G1332" s="6"/>
      <c r="H1332" s="6"/>
    </row>
    <row r="1333" spans="1:8" ht="18.75" customHeight="1">
      <c r="A1333" s="10" t="s">
        <v>108</v>
      </c>
      <c r="B1333" s="64" t="s">
        <v>8172</v>
      </c>
      <c r="C1333" s="65"/>
      <c r="D1333" s="6"/>
      <c r="E1333" s="6"/>
      <c r="F1333" s="6"/>
      <c r="G1333" s="6"/>
      <c r="H1333" s="6"/>
    </row>
    <row r="1334" spans="1:8" ht="18.75" customHeight="1">
      <c r="A1334" s="10" t="s">
        <v>109</v>
      </c>
      <c r="B1334" s="64" t="s">
        <v>8173</v>
      </c>
      <c r="C1334" s="65"/>
      <c r="D1334" s="6"/>
      <c r="E1334" s="6"/>
      <c r="F1334" s="6"/>
      <c r="G1334" s="6"/>
      <c r="H1334" s="6"/>
    </row>
    <row r="1335" spans="1:8" ht="18.75" customHeight="1">
      <c r="A1335" s="10" t="s">
        <v>110</v>
      </c>
      <c r="B1335" s="64" t="s">
        <v>8174</v>
      </c>
      <c r="C1335" s="65"/>
      <c r="D1335" s="6"/>
      <c r="E1335" s="6"/>
      <c r="F1335" s="6"/>
      <c r="G1335" s="6"/>
      <c r="H1335" s="6"/>
    </row>
    <row r="1336" spans="1:8" ht="18.75" customHeight="1">
      <c r="A1336" s="10"/>
      <c r="B1336" s="62"/>
      <c r="C1336" s="63"/>
      <c r="D1336" s="6"/>
      <c r="E1336" s="6"/>
      <c r="F1336" s="6"/>
      <c r="G1336" s="6"/>
      <c r="H1336" s="6"/>
    </row>
    <row r="1337" spans="1:8" ht="18.75" customHeight="1" thickBot="1">
      <c r="A1337" s="10"/>
      <c r="B1337" s="66"/>
      <c r="C1337" s="67"/>
      <c r="D1337" s="6"/>
      <c r="E1337" s="6"/>
      <c r="F1337" s="6"/>
      <c r="G1337" s="6"/>
      <c r="H1337" s="6"/>
    </row>
    <row r="1338" spans="1:8" ht="18.75" customHeight="1" thickBot="1">
      <c r="A1338" s="11" t="s">
        <v>111</v>
      </c>
      <c r="B1338" s="43"/>
      <c r="C1338" s="7"/>
      <c r="D1338" s="6"/>
      <c r="E1338" s="6"/>
      <c r="F1338" s="6"/>
      <c r="G1338" s="6"/>
      <c r="H1338" s="6"/>
    </row>
    <row r="1339" spans="1:8" ht="18.75" customHeight="1">
      <c r="A1339" s="10" t="s">
        <v>112</v>
      </c>
      <c r="B1339" s="34" t="str">
        <f>_xlfn.LET(_xlpm.inp,$B$1338,_xlpm.nInp,_xlfn.LET(_xlpm.raw,UPPER(TRIM($B$1338)),_xlpm.clean,SUBSTITUTE(SUBSTITUTE(SUBSTITUTE(SUBSTITUTE(SUBSTITUTE(_xlpm.raw,"，",","),"、",","),"；",","),"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$1330)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39" s="19"/>
      <c r="D1339" s="6"/>
      <c r="E1339" s="6"/>
      <c r="F1339" s="6"/>
      <c r="G1339" s="6"/>
      <c r="H1339" s="6"/>
    </row>
    <row r="1340" spans="1:8" ht="18.75" customHeight="1">
      <c r="A1340" s="10" t="s">
        <v>113</v>
      </c>
      <c r="B1340" s="35" t="str">
        <f>_xlfn.LET(_xlpm.inp,$B$1338,_xlpm.nStd,_xlfn.LET(_xlpm.raw,UPPER(TRIM($G$1330)),_xlpm.clean,SUBSTITUTE(SUBSTITUTE(SUBSTITUTE(SUBSTITUTE(SUBSTITUTE(_xlpm.raw,"，",","),"、",","),"；",","),"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40" s="18"/>
      <c r="D1340" s="6"/>
      <c r="E1340" s="6"/>
      <c r="F1340" s="6"/>
      <c r="G1340" s="6"/>
      <c r="H1340" s="6"/>
    </row>
    <row r="1341" spans="1:8" ht="18.75" customHeight="1">
      <c r="A1341" s="37" t="s">
        <v>114</v>
      </c>
      <c r="B1341" s="52" t="str">
        <f>_xlfn.LET(_xlpm.inp,$B$1338,_xlpm.p,$H$1330,IF(OR(LEN(TRIM(_xlpm.inp))=0,LEN(TRIM(_xlpm.p))=0,_xlpm.p=0),"",_xlpm.p))</f>
        <v/>
      </c>
      <c r="C1341" s="53"/>
      <c r="D1341" s="6"/>
      <c r="E1341" s="6"/>
      <c r="F1341" s="6"/>
      <c r="G1341" s="6"/>
      <c r="H1341" s="6"/>
    </row>
    <row r="1342" spans="1:8" ht="18.75" customHeight="1" thickBot="1">
      <c r="A1342" s="12"/>
      <c r="B1342" s="54"/>
      <c r="C1342" s="55"/>
      <c r="D1342" s="6"/>
      <c r="E1342" s="6"/>
      <c r="F1342" s="6"/>
      <c r="G1342" s="6"/>
      <c r="H1342" s="6"/>
    </row>
    <row r="1343" spans="1:8" ht="58.5" customHeight="1" thickTop="1" thickBot="1">
      <c r="A1343" s="8" t="s">
        <v>8175</v>
      </c>
      <c r="B1343" s="56" t="s">
        <v>8176</v>
      </c>
      <c r="C1343" s="57"/>
      <c r="D1343" s="6"/>
      <c r="E1343" s="6"/>
      <c r="F1343" s="6">
        <v>1104</v>
      </c>
      <c r="G1343" s="6" t="s">
        <v>26</v>
      </c>
      <c r="H1343" s="6"/>
    </row>
    <row r="1344" spans="1:8" ht="18.75" customHeight="1">
      <c r="A1344" s="13"/>
      <c r="B1344" s="58"/>
      <c r="C1344" s="59"/>
      <c r="D1344" s="6"/>
      <c r="E1344" s="6"/>
      <c r="F1344" s="6"/>
      <c r="G1344" s="6"/>
      <c r="H1344" s="6"/>
    </row>
    <row r="1345" spans="1:8" ht="18.75" customHeight="1">
      <c r="A1345" s="14" t="s">
        <v>107</v>
      </c>
      <c r="B1345" s="60" t="s">
        <v>8177</v>
      </c>
      <c r="C1345" s="61"/>
      <c r="D1345" s="6"/>
      <c r="E1345" s="6"/>
      <c r="F1345" s="6"/>
      <c r="G1345" s="6"/>
      <c r="H1345" s="6"/>
    </row>
    <row r="1346" spans="1:8" ht="18.75" customHeight="1">
      <c r="A1346" s="14" t="s">
        <v>108</v>
      </c>
      <c r="B1346" s="60" t="s">
        <v>8178</v>
      </c>
      <c r="C1346" s="61"/>
      <c r="D1346" s="6"/>
      <c r="E1346" s="6"/>
      <c r="F1346" s="6"/>
      <c r="G1346" s="6"/>
      <c r="H1346" s="6"/>
    </row>
    <row r="1347" spans="1:8" ht="18.75" customHeight="1">
      <c r="A1347" s="14" t="s">
        <v>109</v>
      </c>
      <c r="B1347" s="60" t="s">
        <v>8179</v>
      </c>
      <c r="C1347" s="61"/>
      <c r="D1347" s="6"/>
      <c r="E1347" s="6"/>
      <c r="F1347" s="6"/>
      <c r="G1347" s="6"/>
      <c r="H1347" s="6"/>
    </row>
    <row r="1348" spans="1:8" ht="18.75" customHeight="1">
      <c r="A1348" s="14" t="s">
        <v>110</v>
      </c>
      <c r="B1348" s="60" t="s">
        <v>8180</v>
      </c>
      <c r="C1348" s="61"/>
      <c r="D1348" s="6"/>
      <c r="E1348" s="6"/>
      <c r="F1348" s="6"/>
      <c r="G1348" s="6"/>
      <c r="H1348" s="6"/>
    </row>
    <row r="1349" spans="1:8" ht="18.75" customHeight="1">
      <c r="A1349" s="14"/>
      <c r="B1349" s="62"/>
      <c r="C1349" s="63"/>
      <c r="D1349" s="6"/>
      <c r="E1349" s="6"/>
      <c r="F1349" s="6"/>
      <c r="G1349" s="6"/>
      <c r="H1349" s="6"/>
    </row>
    <row r="1350" spans="1:8" ht="18.75" customHeight="1" thickBot="1">
      <c r="A1350" s="14"/>
      <c r="B1350" s="66"/>
      <c r="C1350" s="67"/>
      <c r="D1350" s="6"/>
      <c r="E1350" s="6"/>
      <c r="F1350" s="6"/>
      <c r="G1350" s="6"/>
      <c r="H1350" s="6"/>
    </row>
    <row r="1351" spans="1:8" ht="18.75" customHeight="1" thickBot="1">
      <c r="A1351" s="11" t="s">
        <v>111</v>
      </c>
      <c r="B1351" s="25"/>
      <c r="C1351" s="7"/>
      <c r="D1351" s="6"/>
      <c r="E1351" s="6"/>
      <c r="F1351" s="6"/>
      <c r="G1351" s="6"/>
      <c r="H1351" s="6"/>
    </row>
    <row r="1352" spans="1:8" ht="18.75" customHeight="1">
      <c r="A1352" s="14" t="s">
        <v>112</v>
      </c>
      <c r="B1352" s="34" t="str">
        <f>_xlfn.LET(_xlpm.inp,$B$1351,_xlpm.nInp,_xlfn.LET(_xlpm.raw,UPPER(TRIM($B$1351)),_xlpm.clean,SUBSTITUTE(SUBSTITUTE(SUBSTITUTE(SUBSTITUTE(SUBSTITUTE(_xlpm.raw,"，",","),"、",","),"；",","),"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$1343)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52" s="19"/>
      <c r="D1352" s="6"/>
      <c r="E1352" s="6"/>
      <c r="F1352" s="6"/>
      <c r="G1352" s="6"/>
      <c r="H1352" s="6"/>
    </row>
    <row r="1353" spans="1:8" ht="18.75" customHeight="1">
      <c r="A1353" s="14" t="s">
        <v>113</v>
      </c>
      <c r="B1353" s="35" t="str">
        <f>_xlfn.LET(_xlpm.inp,$B$1351,_xlpm.nStd,_xlfn.LET(_xlpm.raw,UPPER(TRIM($G$1343)),_xlpm.clean,SUBSTITUTE(SUBSTITUTE(SUBSTITUTE(SUBSTITUTE(SUBSTITUTE(_xlpm.raw,"，",","),"、",","),"；",","),"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53" s="18"/>
      <c r="D1353" s="6"/>
      <c r="E1353" s="6"/>
      <c r="F1353" s="6"/>
      <c r="G1353" s="6"/>
      <c r="H1353" s="6"/>
    </row>
    <row r="1354" spans="1:8" ht="18.75" customHeight="1">
      <c r="A1354" s="37" t="s">
        <v>114</v>
      </c>
      <c r="B1354" s="52" t="str">
        <f>_xlfn.LET(_xlpm.inp,$B$1351,_xlpm.p,$H$1343,IF(OR(LEN(TRIM(_xlpm.inp))=0,LEN(TRIM(_xlpm.p))=0,_xlpm.p=0),"",_xlpm.p))</f>
        <v/>
      </c>
      <c r="C1354" s="52"/>
      <c r="D1354" s="6"/>
      <c r="E1354" s="6"/>
      <c r="F1354" s="6"/>
      <c r="G1354" s="6"/>
      <c r="H1354" s="6"/>
    </row>
    <row r="1355" spans="1:8" ht="18.75" customHeight="1" thickBot="1">
      <c r="A1355" s="15"/>
      <c r="B1355" s="54"/>
      <c r="C1355" s="55"/>
      <c r="D1355" s="6"/>
      <c r="E1355" s="6"/>
      <c r="F1355" s="6"/>
      <c r="G1355" s="6"/>
      <c r="H1355" s="6"/>
    </row>
    <row r="1356" spans="1:8" ht="58.5" customHeight="1" thickTop="1" thickBot="1">
      <c r="A1356" s="8" t="s">
        <v>8181</v>
      </c>
      <c r="B1356" s="56" t="s">
        <v>8182</v>
      </c>
      <c r="C1356" s="57"/>
      <c r="D1356" s="6"/>
      <c r="E1356" s="6"/>
      <c r="F1356" s="6">
        <v>1105</v>
      </c>
      <c r="G1356" s="6" t="s">
        <v>28</v>
      </c>
      <c r="H1356" s="6"/>
    </row>
    <row r="1357" spans="1:8" ht="18.75" customHeight="1">
      <c r="A1357" s="9"/>
      <c r="B1357" s="74"/>
      <c r="C1357" s="75"/>
      <c r="D1357" s="6"/>
      <c r="E1357" s="6"/>
      <c r="F1357" s="6"/>
      <c r="G1357" s="6"/>
      <c r="H1357" s="6"/>
    </row>
    <row r="1358" spans="1:8" ht="18.75" customHeight="1">
      <c r="A1358" s="10" t="s">
        <v>107</v>
      </c>
      <c r="B1358" s="64" t="s">
        <v>8183</v>
      </c>
      <c r="C1358" s="65"/>
      <c r="D1358" s="6"/>
      <c r="E1358" s="6"/>
      <c r="F1358" s="6"/>
      <c r="G1358" s="6"/>
      <c r="H1358" s="6"/>
    </row>
    <row r="1359" spans="1:8" ht="18.75" customHeight="1">
      <c r="A1359" s="10" t="s">
        <v>108</v>
      </c>
      <c r="B1359" s="64" t="s">
        <v>8184</v>
      </c>
      <c r="C1359" s="65"/>
      <c r="D1359" s="6"/>
      <c r="E1359" s="6"/>
      <c r="F1359" s="6"/>
      <c r="G1359" s="6"/>
      <c r="H1359" s="6"/>
    </row>
    <row r="1360" spans="1:8" ht="18.75" customHeight="1">
      <c r="A1360" s="10" t="s">
        <v>109</v>
      </c>
      <c r="B1360" s="64" t="s">
        <v>8185</v>
      </c>
      <c r="C1360" s="65"/>
      <c r="D1360" s="6"/>
      <c r="E1360" s="6"/>
      <c r="F1360" s="6"/>
      <c r="G1360" s="6"/>
      <c r="H1360" s="6"/>
    </row>
    <row r="1361" spans="1:8" ht="18.75" customHeight="1">
      <c r="A1361" s="10" t="s">
        <v>110</v>
      </c>
      <c r="B1361" s="64" t="s">
        <v>8186</v>
      </c>
      <c r="C1361" s="65"/>
      <c r="D1361" s="6"/>
      <c r="E1361" s="6"/>
      <c r="F1361" s="6"/>
      <c r="G1361" s="6"/>
      <c r="H1361" s="6"/>
    </row>
    <row r="1362" spans="1:8" ht="18.75" customHeight="1">
      <c r="A1362" s="10"/>
      <c r="B1362" s="62"/>
      <c r="C1362" s="63"/>
      <c r="D1362" s="6"/>
      <c r="E1362" s="6"/>
      <c r="F1362" s="6"/>
      <c r="G1362" s="6"/>
      <c r="H1362" s="6"/>
    </row>
    <row r="1363" spans="1:8" ht="18.75" customHeight="1" thickBot="1">
      <c r="A1363" s="10"/>
      <c r="B1363" s="66"/>
      <c r="C1363" s="67"/>
      <c r="D1363" s="6"/>
      <c r="E1363" s="6"/>
      <c r="F1363" s="6"/>
      <c r="G1363" s="6"/>
      <c r="H1363" s="6"/>
    </row>
    <row r="1364" spans="1:8" ht="18.75" customHeight="1" thickBot="1">
      <c r="A1364" s="11" t="s">
        <v>111</v>
      </c>
      <c r="B1364" s="25"/>
      <c r="C1364" s="7"/>
      <c r="D1364" s="6"/>
      <c r="E1364" s="6"/>
      <c r="F1364" s="6"/>
      <c r="G1364" s="6"/>
      <c r="H1364" s="6"/>
    </row>
    <row r="1365" spans="1:8" ht="18.75" customHeight="1">
      <c r="A1365" s="10" t="s">
        <v>112</v>
      </c>
      <c r="B1365" s="34" t="str">
        <f>_xlfn.LET(_xlpm.inp,$B$1364,_xlpm.nInp,_xlfn.LET(_xlpm.raw,UPPER(TRIM($B$1364)),_xlpm.clean,SUBSTITUTE(SUBSTITUTE(SUBSTITUTE(SUBSTITUTE(SUBSTITUTE(_xlpm.raw,"，",","),"、",","),"；",","),"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$1356)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65" s="19"/>
      <c r="D1365" s="6"/>
      <c r="E1365" s="6"/>
      <c r="F1365" s="6"/>
      <c r="G1365" s="6"/>
      <c r="H1365" s="6"/>
    </row>
    <row r="1366" spans="1:8" ht="18.75" customHeight="1">
      <c r="A1366" s="10" t="s">
        <v>113</v>
      </c>
      <c r="B1366" s="35" t="str">
        <f>_xlfn.LET(_xlpm.inp,$B$1364,_xlpm.nStd,_xlfn.LET(_xlpm.raw,UPPER(TRIM($G$1356)),_xlpm.clean,SUBSTITUTE(SUBSTITUTE(SUBSTITUTE(SUBSTITUTE(SUBSTITUTE(_xlpm.raw,"，",","),"、",","),"；",","),"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66" s="18"/>
      <c r="D1366" s="6"/>
      <c r="E1366" s="6"/>
      <c r="F1366" s="6"/>
      <c r="G1366" s="6"/>
      <c r="H1366" s="6"/>
    </row>
    <row r="1367" spans="1:8" ht="18.75" customHeight="1">
      <c r="A1367" s="37" t="s">
        <v>114</v>
      </c>
      <c r="B1367" s="52" t="str">
        <f>_xlfn.LET(_xlpm.inp,$B$1364,_xlpm.p,$H$1356,IF(OR(LEN(TRIM(_xlpm.inp))=0,LEN(TRIM(_xlpm.p))=0,_xlpm.p=0),"",_xlpm.p))</f>
        <v/>
      </c>
      <c r="C1367" s="63"/>
      <c r="D1367" s="6"/>
      <c r="E1367" s="6"/>
      <c r="F1367" s="6"/>
      <c r="G1367" s="6"/>
      <c r="H1367" s="6"/>
    </row>
    <row r="1368" spans="1:8" ht="18.75" customHeight="1" thickBot="1">
      <c r="A1368" s="12"/>
      <c r="B1368" s="54"/>
      <c r="C1368" s="55"/>
      <c r="D1368" s="6"/>
      <c r="E1368" s="6"/>
      <c r="F1368" s="6"/>
      <c r="G1368" s="6"/>
      <c r="H1368" s="6"/>
    </row>
    <row r="1369" spans="1:8" ht="58.5" customHeight="1" thickTop="1" thickBot="1">
      <c r="A1369" s="8" t="s">
        <v>8187</v>
      </c>
      <c r="B1369" s="56" t="s">
        <v>8188</v>
      </c>
      <c r="C1369" s="57"/>
      <c r="D1369" s="6"/>
      <c r="E1369" s="6"/>
      <c r="F1369" s="6">
        <v>1106</v>
      </c>
      <c r="G1369" s="6" t="s">
        <v>28</v>
      </c>
      <c r="H1369" s="6"/>
    </row>
    <row r="1370" spans="1:8" ht="18.75" customHeight="1">
      <c r="A1370" s="13"/>
      <c r="B1370" s="58"/>
      <c r="C1370" s="59"/>
      <c r="D1370" s="6"/>
      <c r="E1370" s="6"/>
      <c r="F1370" s="6"/>
      <c r="G1370" s="6"/>
      <c r="H1370" s="6"/>
    </row>
    <row r="1371" spans="1:8" ht="18.75" customHeight="1">
      <c r="A1371" s="14" t="s">
        <v>107</v>
      </c>
      <c r="B1371" s="60" t="s">
        <v>8189</v>
      </c>
      <c r="C1371" s="61"/>
      <c r="D1371" s="6"/>
      <c r="E1371" s="6"/>
      <c r="F1371" s="6"/>
      <c r="G1371" s="6"/>
      <c r="H1371" s="6"/>
    </row>
    <row r="1372" spans="1:8" ht="18.75" customHeight="1">
      <c r="A1372" s="14" t="s">
        <v>108</v>
      </c>
      <c r="B1372" s="60" t="s">
        <v>8190</v>
      </c>
      <c r="C1372" s="61"/>
      <c r="D1372" s="6"/>
      <c r="E1372" s="6"/>
      <c r="F1372" s="6"/>
      <c r="G1372" s="6"/>
      <c r="H1372" s="6"/>
    </row>
    <row r="1373" spans="1:8" ht="18.75" customHeight="1">
      <c r="A1373" s="14" t="s">
        <v>109</v>
      </c>
      <c r="B1373" s="60" t="s">
        <v>8191</v>
      </c>
      <c r="C1373" s="61"/>
      <c r="D1373" s="6"/>
      <c r="E1373" s="6"/>
      <c r="F1373" s="6"/>
      <c r="G1373" s="6"/>
      <c r="H1373" s="6"/>
    </row>
    <row r="1374" spans="1:8" ht="18.75" customHeight="1">
      <c r="A1374" s="14" t="s">
        <v>110</v>
      </c>
      <c r="B1374" s="60" t="s">
        <v>8192</v>
      </c>
      <c r="C1374" s="61"/>
      <c r="D1374" s="6"/>
      <c r="E1374" s="6"/>
      <c r="F1374" s="6"/>
      <c r="G1374" s="6"/>
      <c r="H1374" s="6"/>
    </row>
    <row r="1375" spans="1:8" ht="18.75" customHeight="1">
      <c r="A1375" s="14"/>
      <c r="B1375" s="62"/>
      <c r="C1375" s="63"/>
      <c r="D1375" s="6"/>
      <c r="E1375" s="6"/>
      <c r="F1375" s="6"/>
      <c r="G1375" s="6"/>
      <c r="H1375" s="6"/>
    </row>
    <row r="1376" spans="1:8" ht="18.75" customHeight="1" thickBot="1">
      <c r="A1376" s="14"/>
      <c r="B1376" s="66"/>
      <c r="C1376" s="67"/>
      <c r="D1376" s="6"/>
      <c r="E1376" s="6"/>
      <c r="F1376" s="6"/>
      <c r="G1376" s="6"/>
      <c r="H1376" s="6"/>
    </row>
    <row r="1377" spans="1:8" ht="18.75" customHeight="1" thickBot="1">
      <c r="A1377" s="11" t="s">
        <v>111</v>
      </c>
      <c r="B1377" s="25"/>
      <c r="C1377" s="7"/>
      <c r="D1377" s="6"/>
      <c r="E1377" s="6"/>
      <c r="F1377" s="6"/>
      <c r="G1377" s="6"/>
      <c r="H1377" s="6"/>
    </row>
    <row r="1378" spans="1:8" ht="18.75" customHeight="1">
      <c r="A1378" s="14" t="s">
        <v>112</v>
      </c>
      <c r="B1378" s="34" t="str">
        <f>_xlfn.LET(_xlpm.inp,$B$1377,_xlpm.nInp,_xlfn.LET(_xlpm.raw,UPPER(TRIM($B$1377)),_xlpm.clean,SUBSTITUTE(SUBSTITUTE(SUBSTITUTE(SUBSTITUTE(SUBSTITUTE(_xlpm.raw,"，",","),"、",","),"；",","),"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$1369)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78" s="19"/>
      <c r="D1378" s="6"/>
      <c r="E1378" s="6"/>
      <c r="F1378" s="6"/>
      <c r="G1378" s="6"/>
      <c r="H1378" s="6"/>
    </row>
    <row r="1379" spans="1:8" ht="18.75" customHeight="1">
      <c r="A1379" s="14" t="s">
        <v>113</v>
      </c>
      <c r="B1379" s="35" t="str">
        <f>_xlfn.LET(_xlpm.inp,$B$1377,_xlpm.nStd,_xlfn.LET(_xlpm.raw,UPPER(TRIM($G$1369)),_xlpm.clean,SUBSTITUTE(SUBSTITUTE(SUBSTITUTE(SUBSTITUTE(SUBSTITUTE(_xlpm.raw,"，",","),"、",","),"；",","),"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79" s="18"/>
      <c r="D1379" s="6"/>
      <c r="E1379" s="6"/>
      <c r="F1379" s="6"/>
      <c r="G1379" s="6"/>
      <c r="H1379" s="6"/>
    </row>
    <row r="1380" spans="1:8" ht="18.75" customHeight="1">
      <c r="A1380" s="37" t="s">
        <v>114</v>
      </c>
      <c r="B1380" s="52" t="str">
        <f>_xlfn.LET(_xlpm.inp,$B$1377,_xlpm.p,$H$1369,IF(OR(LEN(TRIM(_xlpm.inp))=0,LEN(TRIM(_xlpm.p))=0,_xlpm.p=0),"",_xlpm.p))</f>
        <v/>
      </c>
      <c r="C1380" s="63"/>
      <c r="D1380" s="6"/>
      <c r="E1380" s="6"/>
      <c r="F1380" s="6"/>
      <c r="G1380" s="6"/>
      <c r="H1380" s="6"/>
    </row>
    <row r="1381" spans="1:8" ht="18.75" customHeight="1" thickBot="1">
      <c r="A1381" s="15"/>
      <c r="B1381" s="54"/>
      <c r="C1381" s="55"/>
      <c r="D1381" s="6"/>
      <c r="E1381" s="6"/>
      <c r="F1381" s="6"/>
      <c r="G1381" s="6"/>
      <c r="H1381" s="6"/>
    </row>
    <row r="1382" spans="1:8" ht="58.5" customHeight="1" thickTop="1" thickBot="1">
      <c r="A1382" s="8" t="s">
        <v>8193</v>
      </c>
      <c r="B1382" s="56" t="s">
        <v>8194</v>
      </c>
      <c r="C1382" s="57"/>
      <c r="D1382" s="6"/>
      <c r="E1382" s="6"/>
      <c r="F1382" s="6">
        <v>1107</v>
      </c>
      <c r="G1382" s="6" t="s">
        <v>18</v>
      </c>
      <c r="H1382" s="6"/>
    </row>
    <row r="1383" spans="1:8" ht="18.75" customHeight="1">
      <c r="A1383" s="9"/>
      <c r="B1383" s="74"/>
      <c r="C1383" s="75"/>
      <c r="D1383" s="6"/>
      <c r="E1383" s="6"/>
      <c r="F1383" s="6"/>
      <c r="G1383" s="6"/>
      <c r="H1383" s="6"/>
    </row>
    <row r="1384" spans="1:8" ht="18.75" customHeight="1">
      <c r="A1384" s="10" t="s">
        <v>107</v>
      </c>
      <c r="B1384" s="64" t="s">
        <v>8195</v>
      </c>
      <c r="C1384" s="65"/>
      <c r="D1384" s="6"/>
      <c r="E1384" s="6"/>
      <c r="F1384" s="6"/>
      <c r="G1384" s="6"/>
      <c r="H1384" s="6"/>
    </row>
    <row r="1385" spans="1:8" ht="18.75" customHeight="1">
      <c r="A1385" s="10" t="s">
        <v>108</v>
      </c>
      <c r="B1385" s="64" t="s">
        <v>8196</v>
      </c>
      <c r="C1385" s="65"/>
      <c r="D1385" s="6"/>
      <c r="E1385" s="6"/>
      <c r="F1385" s="6"/>
      <c r="G1385" s="6"/>
      <c r="H1385" s="6"/>
    </row>
    <row r="1386" spans="1:8" ht="18.75" customHeight="1">
      <c r="A1386" s="10" t="s">
        <v>109</v>
      </c>
      <c r="B1386" s="64" t="s">
        <v>8197</v>
      </c>
      <c r="C1386" s="65"/>
      <c r="D1386" s="6"/>
      <c r="E1386" s="6"/>
      <c r="F1386" s="6"/>
      <c r="G1386" s="6"/>
      <c r="H1386" s="6"/>
    </row>
    <row r="1387" spans="1:8" ht="18.75" customHeight="1">
      <c r="A1387" s="10" t="s">
        <v>110</v>
      </c>
      <c r="B1387" s="64" t="s">
        <v>8198</v>
      </c>
      <c r="C1387" s="65"/>
      <c r="D1387" s="6"/>
      <c r="E1387" s="6"/>
      <c r="F1387" s="6"/>
      <c r="G1387" s="6"/>
      <c r="H1387" s="6"/>
    </row>
    <row r="1388" spans="1:8" ht="18.75" customHeight="1">
      <c r="A1388" s="10"/>
      <c r="B1388" s="62"/>
      <c r="C1388" s="63"/>
      <c r="D1388" s="6"/>
      <c r="E1388" s="6"/>
      <c r="F1388" s="6"/>
      <c r="G1388" s="6"/>
      <c r="H1388" s="6"/>
    </row>
    <row r="1389" spans="1:8" ht="18.75" customHeight="1" thickBot="1">
      <c r="A1389" s="10"/>
      <c r="B1389" s="66"/>
      <c r="C1389" s="67"/>
      <c r="D1389" s="6"/>
      <c r="E1389" s="6"/>
      <c r="F1389" s="6"/>
      <c r="G1389" s="6"/>
      <c r="H1389" s="6"/>
    </row>
    <row r="1390" spans="1:8" ht="18.75" customHeight="1" thickBot="1">
      <c r="A1390" s="11" t="s">
        <v>111</v>
      </c>
      <c r="B1390" s="25"/>
      <c r="C1390" s="7"/>
      <c r="D1390" s="6"/>
      <c r="E1390" s="6"/>
      <c r="F1390" s="6"/>
      <c r="G1390" s="6"/>
      <c r="H1390" s="6"/>
    </row>
    <row r="1391" spans="1:8" ht="18.75" customHeight="1">
      <c r="A1391" s="10" t="s">
        <v>112</v>
      </c>
      <c r="B1391" s="34" t="str">
        <f>_xlfn.LET(_xlpm.inp,$B$1390,_xlpm.nInp,_xlfn.LET(_xlpm.raw,UPPER(TRIM($B$1390)),_xlpm.clean,SUBSTITUTE(SUBSTITUTE(SUBSTITUTE(SUBSTITUTE(SUBSTITUTE(_xlpm.raw,"，",","),"、",","),"；",","),"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$1382)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391" s="19"/>
      <c r="D1391" s="6"/>
      <c r="E1391" s="6"/>
      <c r="F1391" s="6"/>
      <c r="G1391" s="6"/>
      <c r="H1391" s="6"/>
    </row>
    <row r="1392" spans="1:8" ht="18.75" customHeight="1">
      <c r="A1392" s="10" t="s">
        <v>113</v>
      </c>
      <c r="B1392" s="35" t="str">
        <f>_xlfn.LET(_xlpm.inp,$B$1390,_xlpm.nStd,_xlfn.LET(_xlpm.raw,UPPER(TRIM($G$1382)),_xlpm.clean,SUBSTITUTE(SUBSTITUTE(SUBSTITUTE(SUBSTITUTE(SUBSTITUTE(_xlpm.raw,"，",","),"、",","),"；",","),"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392" s="18"/>
      <c r="D1392" s="6"/>
      <c r="E1392" s="6"/>
      <c r="F1392" s="6"/>
      <c r="G1392" s="6"/>
      <c r="H1392" s="6"/>
    </row>
    <row r="1393" spans="1:8" ht="18.75" customHeight="1">
      <c r="A1393" s="37" t="s">
        <v>114</v>
      </c>
      <c r="B1393" s="52" t="str">
        <f>_xlfn.LET(_xlpm.inp,$B$1390,_xlpm.p,$H$1382,IF(OR(LEN(TRIM(_xlpm.inp))=0,LEN(TRIM(_xlpm.p))=0,_xlpm.p=0),"",_xlpm.p))</f>
        <v/>
      </c>
      <c r="C1393" s="63"/>
      <c r="D1393" s="6"/>
      <c r="E1393" s="6"/>
      <c r="F1393" s="6"/>
      <c r="G1393" s="6"/>
      <c r="H1393" s="6"/>
    </row>
    <row r="1394" spans="1:8" ht="18.75" customHeight="1" thickBot="1">
      <c r="A1394" s="12"/>
      <c r="B1394" s="54"/>
      <c r="C1394" s="55"/>
      <c r="D1394" s="6"/>
      <c r="E1394" s="6"/>
      <c r="F1394" s="6"/>
      <c r="G1394" s="6"/>
      <c r="H1394" s="6"/>
    </row>
    <row r="1395" spans="1:8" ht="58.5" customHeight="1" thickTop="1" thickBot="1">
      <c r="A1395" s="8" t="s">
        <v>8199</v>
      </c>
      <c r="B1395" s="56" t="s">
        <v>8200</v>
      </c>
      <c r="C1395" s="57"/>
      <c r="D1395" s="6"/>
      <c r="E1395" s="6"/>
      <c r="F1395" s="6">
        <v>1108</v>
      </c>
      <c r="G1395" s="6" t="s">
        <v>27</v>
      </c>
      <c r="H1395" s="6"/>
    </row>
    <row r="1396" spans="1:8" ht="18.75" customHeight="1">
      <c r="A1396" s="13"/>
      <c r="B1396" s="58"/>
      <c r="C1396" s="59"/>
      <c r="D1396" s="6"/>
      <c r="E1396" s="6"/>
      <c r="F1396" s="6"/>
      <c r="G1396" s="6"/>
      <c r="H1396" s="6"/>
    </row>
    <row r="1397" spans="1:8" ht="18.75" customHeight="1">
      <c r="A1397" s="14" t="s">
        <v>107</v>
      </c>
      <c r="B1397" s="60" t="s">
        <v>8201</v>
      </c>
      <c r="C1397" s="61"/>
      <c r="D1397" s="6"/>
      <c r="E1397" s="6"/>
      <c r="F1397" s="6"/>
      <c r="G1397" s="6"/>
      <c r="H1397" s="6"/>
    </row>
    <row r="1398" spans="1:8" ht="18.75" customHeight="1">
      <c r="A1398" s="14" t="s">
        <v>108</v>
      </c>
      <c r="B1398" s="60" t="s">
        <v>8202</v>
      </c>
      <c r="C1398" s="61"/>
      <c r="D1398" s="6"/>
      <c r="E1398" s="6"/>
      <c r="F1398" s="6"/>
      <c r="G1398" s="6"/>
      <c r="H1398" s="6"/>
    </row>
    <row r="1399" spans="1:8" ht="18.75" customHeight="1">
      <c r="A1399" s="14" t="s">
        <v>109</v>
      </c>
      <c r="B1399" s="60" t="s">
        <v>8203</v>
      </c>
      <c r="C1399" s="61"/>
      <c r="D1399" s="6"/>
      <c r="E1399" s="6"/>
      <c r="F1399" s="6"/>
      <c r="G1399" s="6"/>
      <c r="H1399" s="6"/>
    </row>
    <row r="1400" spans="1:8" ht="18.75" customHeight="1">
      <c r="A1400" s="14" t="s">
        <v>110</v>
      </c>
      <c r="B1400" s="60" t="s">
        <v>8204</v>
      </c>
      <c r="C1400" s="61"/>
      <c r="D1400" s="6"/>
      <c r="E1400" s="6"/>
      <c r="F1400" s="6"/>
      <c r="G1400" s="6"/>
      <c r="H1400" s="6"/>
    </row>
    <row r="1401" spans="1:8" ht="18.75" customHeight="1">
      <c r="A1401" s="14"/>
      <c r="B1401" s="62"/>
      <c r="C1401" s="63"/>
      <c r="D1401" s="6"/>
      <c r="E1401" s="6"/>
      <c r="F1401" s="6"/>
      <c r="G1401" s="6"/>
      <c r="H1401" s="6"/>
    </row>
    <row r="1402" spans="1:8" ht="18.75" customHeight="1" thickBot="1">
      <c r="A1402" s="14"/>
      <c r="B1402" s="66"/>
      <c r="C1402" s="67"/>
      <c r="D1402" s="6"/>
      <c r="E1402" s="6"/>
      <c r="F1402" s="6"/>
      <c r="G1402" s="6"/>
      <c r="H1402" s="6"/>
    </row>
    <row r="1403" spans="1:8" ht="18.75" customHeight="1" thickBot="1">
      <c r="A1403" s="11" t="s">
        <v>111</v>
      </c>
      <c r="B1403" s="25"/>
      <c r="C1403" s="7"/>
      <c r="D1403" s="6"/>
      <c r="E1403" s="6"/>
      <c r="F1403" s="6"/>
      <c r="G1403" s="6"/>
      <c r="H1403" s="6"/>
    </row>
    <row r="1404" spans="1:8" ht="18.75" customHeight="1">
      <c r="A1404" s="14" t="s">
        <v>112</v>
      </c>
      <c r="B1404" s="34" t="str">
        <f>_xlfn.LET(_xlpm.inp,$B$1403,_xlpm.nInp,_xlfn.LET(_xlpm.raw,UPPER(TRIM($B$1403)),_xlpm.clean,SUBSTITUTE(SUBSTITUTE(SUBSTITUTE(SUBSTITUTE(SUBSTITUTE(_xlpm.raw,"，",","),"、",","),"；",","),"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$1395)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04" s="19"/>
      <c r="D1404" s="6"/>
      <c r="E1404" s="6"/>
      <c r="F1404" s="6"/>
      <c r="G1404" s="6"/>
      <c r="H1404" s="6"/>
    </row>
    <row r="1405" spans="1:8" ht="18.75" customHeight="1">
      <c r="A1405" s="14" t="s">
        <v>113</v>
      </c>
      <c r="B1405" s="35" t="str">
        <f>_xlfn.LET(_xlpm.inp,$B$1403,_xlpm.nStd,_xlfn.LET(_xlpm.raw,UPPER(TRIM($G$1395)),_xlpm.clean,SUBSTITUTE(SUBSTITUTE(SUBSTITUTE(SUBSTITUTE(SUBSTITUTE(_xlpm.raw,"，",","),"、",","),"；",","),"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05" s="18"/>
      <c r="D1405" s="6"/>
      <c r="E1405" s="6"/>
      <c r="F1405" s="6"/>
      <c r="G1405" s="6"/>
      <c r="H1405" s="6"/>
    </row>
    <row r="1406" spans="1:8" ht="18.75" customHeight="1">
      <c r="A1406" s="37" t="s">
        <v>114</v>
      </c>
      <c r="B1406" s="52" t="str">
        <f>_xlfn.LET(_xlpm.inp,$B$1403,_xlpm.p,$H$1395,IF(OR(LEN(TRIM(_xlpm.inp))=0,LEN(TRIM(_xlpm.p))=0,_xlpm.p=0),"",_xlpm.p))</f>
        <v/>
      </c>
      <c r="C1406" s="63"/>
      <c r="D1406" s="6"/>
      <c r="E1406" s="6"/>
      <c r="F1406" s="6"/>
      <c r="G1406" s="6"/>
      <c r="H1406" s="6"/>
    </row>
    <row r="1407" spans="1:8" ht="18.75" customHeight="1" thickBot="1">
      <c r="A1407" s="15"/>
      <c r="B1407" s="54"/>
      <c r="C1407" s="55"/>
      <c r="D1407" s="6"/>
      <c r="E1407" s="6"/>
      <c r="F1407" s="6"/>
      <c r="G1407" s="6"/>
      <c r="H1407" s="6"/>
    </row>
    <row r="1408" spans="1:8" ht="58.5" customHeight="1" thickTop="1" thickBot="1">
      <c r="A1408" s="8" t="s">
        <v>8205</v>
      </c>
      <c r="B1408" s="56" t="s">
        <v>8206</v>
      </c>
      <c r="C1408" s="57"/>
      <c r="D1408" s="6"/>
      <c r="E1408" s="6"/>
      <c r="F1408" s="6">
        <v>1109</v>
      </c>
      <c r="G1408" s="6" t="s">
        <v>27</v>
      </c>
      <c r="H1408" s="6"/>
    </row>
    <row r="1409" spans="1:8" ht="18.75" customHeight="1">
      <c r="A1409" s="9"/>
      <c r="B1409" s="74"/>
      <c r="C1409" s="75"/>
      <c r="D1409" s="6"/>
      <c r="E1409" s="6"/>
      <c r="F1409" s="6"/>
      <c r="G1409" s="6"/>
      <c r="H1409" s="6"/>
    </row>
    <row r="1410" spans="1:8" ht="18.75" customHeight="1">
      <c r="A1410" s="10" t="s">
        <v>107</v>
      </c>
      <c r="B1410" s="64" t="s">
        <v>8207</v>
      </c>
      <c r="C1410" s="65"/>
      <c r="D1410" s="6"/>
      <c r="E1410" s="6"/>
      <c r="F1410" s="6"/>
      <c r="G1410" s="6"/>
      <c r="H1410" s="6"/>
    </row>
    <row r="1411" spans="1:8" ht="18.75" customHeight="1">
      <c r="A1411" s="10" t="s">
        <v>108</v>
      </c>
      <c r="B1411" s="64" t="s">
        <v>8208</v>
      </c>
      <c r="C1411" s="65"/>
      <c r="D1411" s="6"/>
      <c r="E1411" s="6"/>
      <c r="F1411" s="6"/>
      <c r="G1411" s="6"/>
      <c r="H1411" s="6"/>
    </row>
    <row r="1412" spans="1:8" ht="18.75" customHeight="1">
      <c r="A1412" s="10" t="s">
        <v>109</v>
      </c>
      <c r="B1412" s="64" t="s">
        <v>8209</v>
      </c>
      <c r="C1412" s="65"/>
      <c r="D1412" s="6"/>
      <c r="E1412" s="6"/>
      <c r="F1412" s="6"/>
      <c r="G1412" s="6"/>
      <c r="H1412" s="6"/>
    </row>
    <row r="1413" spans="1:8" ht="18.75" customHeight="1">
      <c r="A1413" s="10" t="s">
        <v>110</v>
      </c>
      <c r="B1413" s="64" t="s">
        <v>8210</v>
      </c>
      <c r="C1413" s="65"/>
      <c r="D1413" s="6"/>
      <c r="E1413" s="6"/>
      <c r="F1413" s="6"/>
      <c r="G1413" s="6"/>
      <c r="H1413" s="6"/>
    </row>
    <row r="1414" spans="1:8" ht="18.75" customHeight="1">
      <c r="A1414" s="10"/>
      <c r="B1414" s="62"/>
      <c r="C1414" s="63"/>
      <c r="D1414" s="6"/>
      <c r="E1414" s="6"/>
      <c r="F1414" s="6"/>
      <c r="G1414" s="6"/>
      <c r="H1414" s="6"/>
    </row>
    <row r="1415" spans="1:8" ht="18.75" customHeight="1" thickBot="1">
      <c r="A1415" s="10"/>
      <c r="B1415" s="66"/>
      <c r="C1415" s="67"/>
      <c r="D1415" s="6"/>
      <c r="E1415" s="6"/>
      <c r="F1415" s="6"/>
      <c r="G1415" s="6"/>
      <c r="H1415" s="6"/>
    </row>
    <row r="1416" spans="1:8" ht="18.75" customHeight="1" thickBot="1">
      <c r="A1416" s="11" t="s">
        <v>111</v>
      </c>
      <c r="B1416" s="25"/>
      <c r="C1416" s="7"/>
      <c r="D1416" s="6"/>
      <c r="E1416" s="6"/>
      <c r="F1416" s="6"/>
      <c r="G1416" s="6"/>
      <c r="H1416" s="6"/>
    </row>
    <row r="1417" spans="1:8" ht="18.75" customHeight="1">
      <c r="A1417" s="10" t="s">
        <v>112</v>
      </c>
      <c r="B1417" s="34" t="str">
        <f>_xlfn.LET(_xlpm.inp,$B$1416,_xlpm.nInp,_xlfn.LET(_xlpm.raw,UPPER(TRIM($B$1416)),_xlpm.clean,SUBSTITUTE(SUBSTITUTE(SUBSTITUTE(SUBSTITUTE(SUBSTITUTE(_xlpm.raw,"，",","),"、",","),"；",","),"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$1408)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17" s="19"/>
      <c r="D1417" s="6"/>
      <c r="E1417" s="6"/>
      <c r="F1417" s="6"/>
      <c r="G1417" s="6"/>
      <c r="H1417" s="6"/>
    </row>
    <row r="1418" spans="1:8" ht="18.75" customHeight="1">
      <c r="A1418" s="10" t="s">
        <v>113</v>
      </c>
      <c r="B1418" s="35" t="str">
        <f>_xlfn.LET(_xlpm.inp,$B$1416,_xlpm.nStd,_xlfn.LET(_xlpm.raw,UPPER(TRIM($G$1408)),_xlpm.clean,SUBSTITUTE(SUBSTITUTE(SUBSTITUTE(SUBSTITUTE(SUBSTITUTE(_xlpm.raw,"，",","),"、",","),"；",","),"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18" s="18"/>
      <c r="D1418" s="6"/>
      <c r="E1418" s="6"/>
      <c r="F1418" s="6"/>
      <c r="G1418" s="6"/>
      <c r="H1418" s="6"/>
    </row>
    <row r="1419" spans="1:8" ht="18.75" customHeight="1">
      <c r="A1419" s="37" t="s">
        <v>114</v>
      </c>
      <c r="B1419" s="52" t="str">
        <f>_xlfn.LET(_xlpm.inp,$B$1416,_xlpm.p,$H$1408,IF(OR(LEN(TRIM(_xlpm.inp))=0,LEN(TRIM(_xlpm.p))=0,_xlpm.p=0),"",_xlpm.p))</f>
        <v/>
      </c>
      <c r="C1419" s="63"/>
      <c r="D1419" s="6"/>
      <c r="E1419" s="6"/>
      <c r="F1419" s="6"/>
      <c r="G1419" s="6"/>
      <c r="H1419" s="6"/>
    </row>
    <row r="1420" spans="1:8" ht="18.75" customHeight="1" thickBot="1">
      <c r="A1420" s="12"/>
      <c r="B1420" s="54"/>
      <c r="C1420" s="55"/>
      <c r="D1420" s="6"/>
      <c r="E1420" s="6"/>
      <c r="F1420" s="6"/>
      <c r="G1420" s="6"/>
      <c r="H1420" s="6"/>
    </row>
    <row r="1421" spans="1:8" ht="58.5" customHeight="1" thickTop="1" thickBot="1">
      <c r="A1421" s="8" t="s">
        <v>8211</v>
      </c>
      <c r="B1421" s="56" t="s">
        <v>8212</v>
      </c>
      <c r="C1421" s="57"/>
      <c r="D1421" s="6"/>
      <c r="E1421" s="6"/>
      <c r="F1421" s="6">
        <v>1110</v>
      </c>
      <c r="G1421" s="6" t="s">
        <v>26</v>
      </c>
      <c r="H1421" s="6"/>
    </row>
    <row r="1422" spans="1:8" ht="18.75" customHeight="1">
      <c r="A1422" s="13"/>
      <c r="B1422" s="58"/>
      <c r="C1422" s="59"/>
      <c r="D1422" s="6"/>
      <c r="E1422" s="6"/>
      <c r="F1422" s="6"/>
      <c r="G1422" s="6"/>
      <c r="H1422" s="6"/>
    </row>
    <row r="1423" spans="1:8" ht="18.75" customHeight="1">
      <c r="A1423" s="14" t="s">
        <v>107</v>
      </c>
      <c r="B1423" s="60" t="s">
        <v>8213</v>
      </c>
      <c r="C1423" s="61"/>
      <c r="D1423" s="6"/>
      <c r="E1423" s="6"/>
      <c r="F1423" s="6"/>
      <c r="G1423" s="6"/>
      <c r="H1423" s="6"/>
    </row>
    <row r="1424" spans="1:8" ht="18.75" customHeight="1">
      <c r="A1424" s="14" t="s">
        <v>108</v>
      </c>
      <c r="B1424" s="60" t="s">
        <v>8214</v>
      </c>
      <c r="C1424" s="61"/>
      <c r="D1424" s="6"/>
      <c r="E1424" s="6"/>
      <c r="F1424" s="6"/>
      <c r="G1424" s="6"/>
      <c r="H1424" s="6"/>
    </row>
    <row r="1425" spans="1:8" ht="18.75" customHeight="1">
      <c r="A1425" s="14" t="s">
        <v>109</v>
      </c>
      <c r="B1425" s="60" t="s">
        <v>8215</v>
      </c>
      <c r="C1425" s="61"/>
      <c r="D1425" s="6"/>
      <c r="E1425" s="6"/>
      <c r="F1425" s="6"/>
      <c r="G1425" s="6"/>
      <c r="H1425" s="6"/>
    </row>
    <row r="1426" spans="1:8" ht="18.75" customHeight="1">
      <c r="A1426" s="14" t="s">
        <v>110</v>
      </c>
      <c r="B1426" s="60" t="s">
        <v>8216</v>
      </c>
      <c r="C1426" s="61"/>
      <c r="D1426" s="6"/>
      <c r="E1426" s="6"/>
      <c r="F1426" s="6"/>
      <c r="G1426" s="6"/>
      <c r="H1426" s="6"/>
    </row>
    <row r="1427" spans="1:8" ht="18.75" customHeight="1">
      <c r="A1427" s="14"/>
      <c r="B1427" s="62"/>
      <c r="C1427" s="63"/>
      <c r="D1427" s="6"/>
      <c r="E1427" s="6"/>
      <c r="F1427" s="6"/>
      <c r="G1427" s="6"/>
      <c r="H1427" s="6"/>
    </row>
    <row r="1428" spans="1:8" ht="18.75" customHeight="1" thickBot="1">
      <c r="A1428" s="14"/>
      <c r="B1428" s="66"/>
      <c r="C1428" s="67"/>
      <c r="D1428" s="6"/>
      <c r="E1428" s="6"/>
      <c r="F1428" s="6"/>
      <c r="G1428" s="6"/>
      <c r="H1428" s="6"/>
    </row>
    <row r="1429" spans="1:8" ht="18.75" customHeight="1" thickBot="1">
      <c r="A1429" s="11" t="s">
        <v>111</v>
      </c>
      <c r="B1429" s="25"/>
      <c r="C1429" s="7"/>
      <c r="D1429" s="6"/>
      <c r="E1429" s="6"/>
      <c r="F1429" s="6"/>
      <c r="G1429" s="6"/>
      <c r="H1429" s="6"/>
    </row>
    <row r="1430" spans="1:8" ht="18.75" customHeight="1">
      <c r="A1430" s="14" t="s">
        <v>112</v>
      </c>
      <c r="B1430" s="34" t="str">
        <f>_xlfn.LET(_xlpm.inp,$B$1429,_xlpm.nInp,_xlfn.LET(_xlpm.raw,UPPER(TRIM($B$1429)),_xlpm.clean,SUBSTITUTE(SUBSTITUTE(SUBSTITUTE(SUBSTITUTE(SUBSTITUTE(_xlpm.raw,"，",","),"、",","),"；",","),"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$1421)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30" s="19"/>
      <c r="D1430" s="6"/>
      <c r="E1430" s="6"/>
      <c r="F1430" s="6"/>
      <c r="G1430" s="6"/>
      <c r="H1430" s="6"/>
    </row>
    <row r="1431" spans="1:8" ht="18.75" customHeight="1">
      <c r="A1431" s="14" t="s">
        <v>113</v>
      </c>
      <c r="B1431" s="35" t="str">
        <f>_xlfn.LET(_xlpm.inp,$B$1429,_xlpm.nStd,_xlfn.LET(_xlpm.raw,UPPER(TRIM($G$1421)),_xlpm.clean,SUBSTITUTE(SUBSTITUTE(SUBSTITUTE(SUBSTITUTE(SUBSTITUTE(_xlpm.raw,"，",","),"、",","),"；",","),"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31" s="18"/>
      <c r="D1431" s="6"/>
      <c r="E1431" s="6"/>
      <c r="F1431" s="6"/>
      <c r="G1431" s="6"/>
      <c r="H1431" s="6"/>
    </row>
    <row r="1432" spans="1:8" ht="18.75" customHeight="1">
      <c r="A1432" s="37" t="s">
        <v>114</v>
      </c>
      <c r="B1432" s="52" t="str">
        <f>_xlfn.LET(_xlpm.inp,$B$1429,_xlpm.p,$H$1421,IF(OR(LEN(TRIM(_xlpm.inp))=0,LEN(TRIM(_xlpm.p))=0,_xlpm.p=0),"",_xlpm.p))</f>
        <v/>
      </c>
      <c r="C1432" s="63"/>
      <c r="D1432" s="6"/>
      <c r="E1432" s="6"/>
      <c r="F1432" s="6"/>
      <c r="G1432" s="6"/>
      <c r="H1432" s="6"/>
    </row>
    <row r="1433" spans="1:8" ht="18.75" customHeight="1" thickBot="1">
      <c r="A1433" s="15"/>
      <c r="B1433" s="54"/>
      <c r="C1433" s="55"/>
      <c r="D1433" s="6"/>
      <c r="E1433" s="6"/>
      <c r="F1433" s="6"/>
      <c r="G1433" s="6"/>
      <c r="H1433" s="6"/>
    </row>
    <row r="1434" spans="1:8" ht="58.5" customHeight="1" thickTop="1" thickBot="1">
      <c r="A1434" s="8" t="s">
        <v>8217</v>
      </c>
      <c r="B1434" s="56" t="s">
        <v>8218</v>
      </c>
      <c r="C1434" s="57"/>
      <c r="D1434" s="6"/>
      <c r="E1434" s="6"/>
      <c r="F1434" s="6">
        <v>1111</v>
      </c>
      <c r="G1434" s="6" t="s">
        <v>27</v>
      </c>
      <c r="H1434" s="6"/>
    </row>
    <row r="1435" spans="1:8" ht="18.75" customHeight="1">
      <c r="A1435" s="9"/>
      <c r="B1435" s="74"/>
      <c r="C1435" s="75"/>
      <c r="D1435" s="6"/>
      <c r="E1435" s="6"/>
      <c r="F1435" s="6"/>
      <c r="G1435" s="6"/>
      <c r="H1435" s="6"/>
    </row>
    <row r="1436" spans="1:8" ht="18.75" customHeight="1">
      <c r="A1436" s="10" t="s">
        <v>107</v>
      </c>
      <c r="B1436" s="64" t="s">
        <v>8219</v>
      </c>
      <c r="C1436" s="65"/>
      <c r="D1436" s="6"/>
      <c r="E1436" s="6"/>
      <c r="F1436" s="6"/>
      <c r="G1436" s="6"/>
      <c r="H1436" s="6"/>
    </row>
    <row r="1437" spans="1:8" ht="18.75" customHeight="1">
      <c r="A1437" s="10" t="s">
        <v>108</v>
      </c>
      <c r="B1437" s="64" t="s">
        <v>8220</v>
      </c>
      <c r="C1437" s="65"/>
      <c r="D1437" s="6"/>
      <c r="E1437" s="6"/>
      <c r="F1437" s="6"/>
      <c r="G1437" s="6"/>
      <c r="H1437" s="6"/>
    </row>
    <row r="1438" spans="1:8" ht="18.75" customHeight="1">
      <c r="A1438" s="10" t="s">
        <v>109</v>
      </c>
      <c r="B1438" s="64" t="s">
        <v>8221</v>
      </c>
      <c r="C1438" s="65"/>
      <c r="D1438" s="6"/>
      <c r="E1438" s="6"/>
      <c r="F1438" s="6"/>
      <c r="G1438" s="6"/>
      <c r="H1438" s="6"/>
    </row>
    <row r="1439" spans="1:8" ht="18.75" customHeight="1">
      <c r="A1439" s="10" t="s">
        <v>110</v>
      </c>
      <c r="B1439" s="64" t="s">
        <v>8222</v>
      </c>
      <c r="C1439" s="65"/>
      <c r="D1439" s="6"/>
      <c r="E1439" s="6"/>
      <c r="F1439" s="6"/>
      <c r="G1439" s="6"/>
      <c r="H1439" s="6"/>
    </row>
    <row r="1440" spans="1:8" ht="18.75" customHeight="1">
      <c r="A1440" s="10"/>
      <c r="B1440" s="62"/>
      <c r="C1440" s="63"/>
      <c r="D1440" s="6"/>
      <c r="E1440" s="6"/>
      <c r="F1440" s="6"/>
      <c r="G1440" s="6"/>
      <c r="H1440" s="6"/>
    </row>
    <row r="1441" spans="1:8" ht="18.75" customHeight="1" thickBot="1">
      <c r="A1441" s="10"/>
      <c r="B1441" s="66"/>
      <c r="C1441" s="67"/>
      <c r="D1441" s="6"/>
      <c r="E1441" s="6"/>
      <c r="F1441" s="6"/>
      <c r="G1441" s="6"/>
      <c r="H1441" s="6"/>
    </row>
    <row r="1442" spans="1:8" ht="18.75" customHeight="1" thickBot="1">
      <c r="A1442" s="11" t="s">
        <v>111</v>
      </c>
      <c r="B1442" s="25"/>
      <c r="C1442" s="7"/>
      <c r="D1442" s="6"/>
      <c r="E1442" s="6"/>
      <c r="F1442" s="6"/>
      <c r="G1442" s="6"/>
      <c r="H1442" s="6"/>
    </row>
    <row r="1443" spans="1:8" ht="18.75" customHeight="1">
      <c r="A1443" s="10" t="s">
        <v>112</v>
      </c>
      <c r="B1443" s="34" t="str">
        <f>_xlfn.LET(_xlpm.inp,$B$1442,_xlpm.nInp,_xlfn.LET(_xlpm.raw,UPPER(TRIM($B$1442)),_xlpm.clean,SUBSTITUTE(SUBSTITUTE(SUBSTITUTE(SUBSTITUTE(SUBSTITUTE(_xlpm.raw,"，",","),"、",","),"；",","),"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$1434)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43" s="19"/>
      <c r="D1443" s="6"/>
      <c r="E1443" s="6"/>
      <c r="F1443" s="6"/>
      <c r="G1443" s="6"/>
      <c r="H1443" s="6"/>
    </row>
    <row r="1444" spans="1:8" ht="18.75" customHeight="1">
      <c r="A1444" s="10" t="s">
        <v>113</v>
      </c>
      <c r="B1444" s="35" t="str">
        <f>_xlfn.LET(_xlpm.inp,$B$1442,_xlpm.nStd,_xlfn.LET(_xlpm.raw,UPPER(TRIM($G$1434)),_xlpm.clean,SUBSTITUTE(SUBSTITUTE(SUBSTITUTE(SUBSTITUTE(SUBSTITUTE(_xlpm.raw,"，",","),"、",","),"；",","),"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44" s="18"/>
      <c r="D1444" s="6"/>
      <c r="E1444" s="6"/>
      <c r="F1444" s="6"/>
      <c r="G1444" s="6"/>
      <c r="H1444" s="6"/>
    </row>
    <row r="1445" spans="1:8" ht="18.75" customHeight="1">
      <c r="A1445" s="37" t="s">
        <v>114</v>
      </c>
      <c r="B1445" s="52" t="str">
        <f>_xlfn.LET(_xlpm.inp,$B$1442,_xlpm.p,$H$1434,IF(OR(LEN(TRIM(_xlpm.inp))=0,LEN(TRIM(_xlpm.p))=0,_xlpm.p=0),"",_xlpm.p))</f>
        <v/>
      </c>
      <c r="C1445" s="63"/>
      <c r="D1445" s="6"/>
      <c r="E1445" s="6"/>
      <c r="F1445" s="6"/>
      <c r="G1445" s="6"/>
      <c r="H1445" s="6"/>
    </row>
    <row r="1446" spans="1:8" ht="18.75" customHeight="1" thickBot="1">
      <c r="A1446" s="12"/>
      <c r="B1446" s="54"/>
      <c r="C1446" s="55"/>
      <c r="D1446" s="6"/>
      <c r="E1446" s="6"/>
      <c r="F1446" s="6"/>
      <c r="G1446" s="6"/>
      <c r="H1446" s="6"/>
    </row>
    <row r="1447" spans="1:8" ht="58.5" customHeight="1" thickTop="1" thickBot="1">
      <c r="A1447" s="8" t="s">
        <v>8223</v>
      </c>
      <c r="B1447" s="56" t="s">
        <v>8224</v>
      </c>
      <c r="C1447" s="57"/>
      <c r="D1447" s="6"/>
      <c r="E1447" s="6"/>
      <c r="F1447" s="6">
        <v>1112</v>
      </c>
      <c r="G1447" s="6" t="s">
        <v>18</v>
      </c>
      <c r="H1447" s="6"/>
    </row>
    <row r="1448" spans="1:8" ht="18.75" customHeight="1">
      <c r="A1448" s="13"/>
      <c r="B1448" s="58"/>
      <c r="C1448" s="59"/>
      <c r="D1448" s="6"/>
      <c r="E1448" s="6"/>
      <c r="F1448" s="6"/>
      <c r="G1448" s="6"/>
      <c r="H1448" s="6"/>
    </row>
    <row r="1449" spans="1:8" ht="18.75" customHeight="1">
      <c r="A1449" s="14" t="s">
        <v>107</v>
      </c>
      <c r="B1449" s="60" t="s">
        <v>8225</v>
      </c>
      <c r="C1449" s="61"/>
      <c r="D1449" s="6"/>
      <c r="E1449" s="6"/>
      <c r="F1449" s="6"/>
      <c r="G1449" s="6"/>
      <c r="H1449" s="6"/>
    </row>
    <row r="1450" spans="1:8" ht="18.75" customHeight="1">
      <c r="A1450" s="14" t="s">
        <v>108</v>
      </c>
      <c r="B1450" s="60" t="s">
        <v>8226</v>
      </c>
      <c r="C1450" s="61"/>
      <c r="D1450" s="6"/>
      <c r="E1450" s="6"/>
      <c r="F1450" s="6"/>
      <c r="G1450" s="6"/>
      <c r="H1450" s="6"/>
    </row>
    <row r="1451" spans="1:8" ht="18.75" customHeight="1">
      <c r="A1451" s="14" t="s">
        <v>109</v>
      </c>
      <c r="B1451" s="60" t="s">
        <v>8227</v>
      </c>
      <c r="C1451" s="61"/>
      <c r="D1451" s="6"/>
      <c r="E1451" s="6"/>
      <c r="F1451" s="6"/>
      <c r="G1451" s="6"/>
      <c r="H1451" s="6"/>
    </row>
    <row r="1452" spans="1:8" ht="18.75" customHeight="1">
      <c r="A1452" s="14" t="s">
        <v>110</v>
      </c>
      <c r="B1452" s="60" t="s">
        <v>8228</v>
      </c>
      <c r="C1452" s="61"/>
      <c r="D1452" s="6"/>
      <c r="E1452" s="6"/>
      <c r="F1452" s="6"/>
      <c r="G1452" s="6"/>
      <c r="H1452" s="6"/>
    </row>
    <row r="1453" spans="1:8" ht="18.75" customHeight="1">
      <c r="A1453" s="14"/>
      <c r="B1453" s="62"/>
      <c r="C1453" s="63"/>
      <c r="D1453" s="6"/>
      <c r="E1453" s="6"/>
      <c r="F1453" s="6"/>
      <c r="G1453" s="6"/>
      <c r="H1453" s="6"/>
    </row>
    <row r="1454" spans="1:8" ht="18.75" customHeight="1" thickBot="1">
      <c r="A1454" s="14"/>
      <c r="B1454" s="66"/>
      <c r="C1454" s="67"/>
      <c r="D1454" s="6"/>
      <c r="E1454" s="6"/>
      <c r="F1454" s="6"/>
      <c r="G1454" s="6"/>
      <c r="H1454" s="6"/>
    </row>
    <row r="1455" spans="1:8" ht="18.75" customHeight="1" thickBot="1">
      <c r="A1455" s="11" t="s">
        <v>111</v>
      </c>
      <c r="B1455" s="25"/>
      <c r="C1455" s="7"/>
      <c r="D1455" s="6"/>
      <c r="E1455" s="6"/>
      <c r="F1455" s="6"/>
      <c r="G1455" s="6"/>
      <c r="H1455" s="6"/>
    </row>
    <row r="1456" spans="1:8" ht="18.75" customHeight="1">
      <c r="A1456" s="14" t="s">
        <v>112</v>
      </c>
      <c r="B1456" s="34" t="str">
        <f>_xlfn.LET(_xlpm.inp,$B$1455,_xlpm.nInp,_xlfn.LET(_xlpm.raw,UPPER(TRIM($B$1455)),_xlpm.clean,SUBSTITUTE(SUBSTITUTE(SUBSTITUTE(SUBSTITUTE(SUBSTITUTE(_xlpm.raw,"，",","),"、",","),"；",","),"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$1447)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56" s="19"/>
      <c r="D1456" s="6"/>
      <c r="E1456" s="6"/>
      <c r="F1456" s="6"/>
      <c r="G1456" s="6"/>
      <c r="H1456" s="6"/>
    </row>
    <row r="1457" spans="1:8" ht="18.75" customHeight="1">
      <c r="A1457" s="14" t="s">
        <v>113</v>
      </c>
      <c r="B1457" s="35" t="str">
        <f>_xlfn.LET(_xlpm.inp,$B$1455,_xlpm.nStd,_xlfn.LET(_xlpm.raw,UPPER(TRIM($G$1447)),_xlpm.clean,SUBSTITUTE(SUBSTITUTE(SUBSTITUTE(SUBSTITUTE(SUBSTITUTE(_xlpm.raw,"，",","),"、",","),"；",","),"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57" s="18"/>
      <c r="D1457" s="6"/>
      <c r="E1457" s="6"/>
      <c r="F1457" s="6"/>
      <c r="G1457" s="6"/>
      <c r="H1457" s="6"/>
    </row>
    <row r="1458" spans="1:8" ht="18.75" customHeight="1">
      <c r="A1458" s="37" t="s">
        <v>114</v>
      </c>
      <c r="B1458" s="52" t="str">
        <f>_xlfn.LET(_xlpm.inp,$B$1455,_xlpm.p,$H$1447,IF(OR(LEN(TRIM(_xlpm.inp))=0,LEN(TRIM(_xlpm.p))=0,_xlpm.p=0),"",_xlpm.p))</f>
        <v/>
      </c>
      <c r="C1458" s="63"/>
      <c r="D1458" s="6"/>
      <c r="E1458" s="6"/>
      <c r="F1458" s="6"/>
      <c r="G1458" s="6"/>
      <c r="H1458" s="6"/>
    </row>
    <row r="1459" spans="1:8" ht="18.75" customHeight="1" thickBot="1">
      <c r="A1459" s="15"/>
      <c r="B1459" s="54"/>
      <c r="C1459" s="55"/>
      <c r="D1459" s="6"/>
      <c r="E1459" s="6"/>
      <c r="F1459" s="6"/>
      <c r="G1459" s="6"/>
      <c r="H1459" s="6"/>
    </row>
    <row r="1460" spans="1:8" ht="58.5" customHeight="1" thickTop="1" thickBot="1">
      <c r="A1460" s="8" t="s">
        <v>8229</v>
      </c>
      <c r="B1460" s="56" t="s">
        <v>8230</v>
      </c>
      <c r="C1460" s="57"/>
      <c r="D1460" s="6"/>
      <c r="E1460" s="6"/>
      <c r="F1460" s="6">
        <v>1113</v>
      </c>
      <c r="G1460" s="6" t="s">
        <v>28</v>
      </c>
      <c r="H1460" s="6"/>
    </row>
    <row r="1461" spans="1:8" ht="18.75" customHeight="1">
      <c r="A1461" s="9"/>
      <c r="B1461" s="74"/>
      <c r="C1461" s="75"/>
      <c r="D1461" s="6"/>
      <c r="E1461" s="6"/>
      <c r="F1461" s="6"/>
      <c r="G1461" s="6"/>
      <c r="H1461" s="6"/>
    </row>
    <row r="1462" spans="1:8" ht="18.75" customHeight="1">
      <c r="A1462" s="10" t="s">
        <v>107</v>
      </c>
      <c r="B1462" s="64" t="s">
        <v>8231</v>
      </c>
      <c r="C1462" s="65"/>
      <c r="D1462" s="6"/>
      <c r="E1462" s="6"/>
      <c r="F1462" s="6"/>
      <c r="G1462" s="6"/>
      <c r="H1462" s="6"/>
    </row>
    <row r="1463" spans="1:8" ht="18.75" customHeight="1">
      <c r="A1463" s="10" t="s">
        <v>108</v>
      </c>
      <c r="B1463" s="64" t="s">
        <v>8232</v>
      </c>
      <c r="C1463" s="65"/>
      <c r="D1463" s="6"/>
      <c r="E1463" s="6"/>
      <c r="F1463" s="6"/>
      <c r="G1463" s="6"/>
      <c r="H1463" s="6"/>
    </row>
    <row r="1464" spans="1:8" ht="18.75" customHeight="1">
      <c r="A1464" s="10" t="s">
        <v>109</v>
      </c>
      <c r="B1464" s="64" t="s">
        <v>8233</v>
      </c>
      <c r="C1464" s="65"/>
      <c r="D1464" s="6"/>
      <c r="E1464" s="6"/>
      <c r="F1464" s="6"/>
      <c r="G1464" s="6"/>
      <c r="H1464" s="6"/>
    </row>
    <row r="1465" spans="1:8" ht="18.75" customHeight="1">
      <c r="A1465" s="10" t="s">
        <v>110</v>
      </c>
      <c r="B1465" s="64" t="s">
        <v>8234</v>
      </c>
      <c r="C1465" s="65"/>
      <c r="D1465" s="6"/>
      <c r="E1465" s="6"/>
      <c r="F1465" s="6"/>
      <c r="G1465" s="6"/>
      <c r="H1465" s="6"/>
    </row>
    <row r="1466" spans="1:8" ht="18.75" customHeight="1">
      <c r="A1466" s="10"/>
      <c r="B1466" s="62"/>
      <c r="C1466" s="63"/>
      <c r="D1466" s="6"/>
      <c r="E1466" s="6"/>
      <c r="F1466" s="6"/>
      <c r="G1466" s="6"/>
      <c r="H1466" s="6"/>
    </row>
    <row r="1467" spans="1:8" ht="18.75" customHeight="1" thickBot="1">
      <c r="A1467" s="10"/>
      <c r="B1467" s="66"/>
      <c r="C1467" s="67"/>
      <c r="D1467" s="6"/>
      <c r="E1467" s="6"/>
      <c r="F1467" s="6"/>
      <c r="G1467" s="6"/>
      <c r="H1467" s="6"/>
    </row>
    <row r="1468" spans="1:8" ht="18.75" customHeight="1" thickBot="1">
      <c r="A1468" s="11" t="s">
        <v>111</v>
      </c>
      <c r="B1468" s="25"/>
      <c r="C1468" s="7"/>
      <c r="D1468" s="6"/>
      <c r="E1468" s="6"/>
      <c r="F1468" s="6"/>
      <c r="G1468" s="6"/>
      <c r="H1468" s="6"/>
    </row>
    <row r="1469" spans="1:8" ht="18.75" customHeight="1">
      <c r="A1469" s="10" t="s">
        <v>112</v>
      </c>
      <c r="B1469" s="34" t="str">
        <f>_xlfn.LET(_xlpm.inp,$B$1468,_xlpm.nInp,_xlfn.LET(_xlpm.raw,UPPER(TRIM($B$1468)),_xlpm.clean,SUBSTITUTE(SUBSTITUTE(SUBSTITUTE(SUBSTITUTE(SUBSTITUTE(_xlpm.raw,"，",","),"、",","),"；",","),"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$1460)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69" s="19"/>
      <c r="D1469" s="6"/>
      <c r="E1469" s="6"/>
      <c r="F1469" s="6"/>
      <c r="G1469" s="6"/>
      <c r="H1469" s="6"/>
    </row>
    <row r="1470" spans="1:8" ht="18.75" customHeight="1">
      <c r="A1470" s="10" t="s">
        <v>113</v>
      </c>
      <c r="B1470" s="35" t="str">
        <f>_xlfn.LET(_xlpm.inp,$B$1468,_xlpm.nStd,_xlfn.LET(_xlpm.raw,UPPER(TRIM($G$1460)),_xlpm.clean,SUBSTITUTE(SUBSTITUTE(SUBSTITUTE(SUBSTITUTE(SUBSTITUTE(_xlpm.raw,"，",","),"、",","),"；",","),"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70" s="18"/>
      <c r="D1470" s="6"/>
      <c r="E1470" s="6"/>
      <c r="F1470" s="6"/>
      <c r="G1470" s="6"/>
      <c r="H1470" s="6"/>
    </row>
    <row r="1471" spans="1:8" ht="18.75" customHeight="1">
      <c r="A1471" s="37" t="s">
        <v>114</v>
      </c>
      <c r="B1471" s="52" t="str">
        <f>_xlfn.LET(_xlpm.inp,$B$1468,_xlpm.p,$H$1460,IF(OR(LEN(TRIM(_xlpm.inp))=0,LEN(TRIM(_xlpm.p))=0,_xlpm.p=0),"",_xlpm.p))</f>
        <v/>
      </c>
      <c r="C1471" s="63"/>
      <c r="D1471" s="6"/>
      <c r="E1471" s="6"/>
      <c r="F1471" s="6"/>
      <c r="G1471" s="6"/>
      <c r="H1471" s="6"/>
    </row>
    <row r="1472" spans="1:8" ht="18.75" customHeight="1" thickBot="1">
      <c r="A1472" s="12"/>
      <c r="B1472" s="54"/>
      <c r="C1472" s="55"/>
      <c r="D1472" s="6"/>
      <c r="E1472" s="6"/>
      <c r="F1472" s="6"/>
      <c r="G1472" s="6"/>
      <c r="H1472" s="6"/>
    </row>
    <row r="1473" spans="1:8" ht="58.5" customHeight="1" thickTop="1" thickBot="1">
      <c r="A1473" s="8" t="s">
        <v>8235</v>
      </c>
      <c r="B1473" s="56" t="s">
        <v>8236</v>
      </c>
      <c r="C1473" s="57"/>
      <c r="D1473" s="6"/>
      <c r="E1473" s="6"/>
      <c r="F1473" s="6">
        <v>1114</v>
      </c>
      <c r="G1473" s="6" t="s">
        <v>26</v>
      </c>
      <c r="H1473" s="6"/>
    </row>
    <row r="1474" spans="1:8" ht="18.75" customHeight="1">
      <c r="A1474" s="13"/>
      <c r="B1474" s="58"/>
      <c r="C1474" s="59"/>
      <c r="D1474" s="6"/>
      <c r="E1474" s="6"/>
      <c r="F1474" s="6"/>
      <c r="G1474" s="6"/>
      <c r="H1474" s="6"/>
    </row>
    <row r="1475" spans="1:8" ht="18.75" customHeight="1">
      <c r="A1475" s="14" t="s">
        <v>107</v>
      </c>
      <c r="B1475" s="60" t="s">
        <v>8237</v>
      </c>
      <c r="C1475" s="61"/>
      <c r="D1475" s="6"/>
      <c r="E1475" s="6"/>
      <c r="F1475" s="6"/>
      <c r="G1475" s="6"/>
      <c r="H1475" s="6"/>
    </row>
    <row r="1476" spans="1:8" ht="18.75" customHeight="1">
      <c r="A1476" s="14" t="s">
        <v>108</v>
      </c>
      <c r="B1476" s="60" t="s">
        <v>8238</v>
      </c>
      <c r="C1476" s="61"/>
      <c r="D1476" s="6"/>
      <c r="E1476" s="6"/>
      <c r="F1476" s="6"/>
      <c r="G1476" s="6"/>
      <c r="H1476" s="6"/>
    </row>
    <row r="1477" spans="1:8" ht="18.75" customHeight="1">
      <c r="A1477" s="14" t="s">
        <v>109</v>
      </c>
      <c r="B1477" s="60" t="s">
        <v>8239</v>
      </c>
      <c r="C1477" s="61"/>
      <c r="D1477" s="6"/>
      <c r="E1477" s="6"/>
      <c r="F1477" s="6"/>
      <c r="G1477" s="6"/>
      <c r="H1477" s="6"/>
    </row>
    <row r="1478" spans="1:8" ht="18.75" customHeight="1">
      <c r="A1478" s="14" t="s">
        <v>110</v>
      </c>
      <c r="B1478" s="60" t="s">
        <v>8240</v>
      </c>
      <c r="C1478" s="61"/>
      <c r="D1478" s="6"/>
      <c r="E1478" s="6"/>
      <c r="F1478" s="6"/>
      <c r="G1478" s="6"/>
      <c r="H1478" s="6"/>
    </row>
    <row r="1479" spans="1:8" ht="18.75" customHeight="1">
      <c r="A1479" s="14"/>
      <c r="B1479" s="60"/>
      <c r="C1479" s="61"/>
      <c r="D1479" s="6"/>
      <c r="E1479" s="6"/>
      <c r="F1479" s="6"/>
      <c r="G1479" s="6"/>
      <c r="H1479" s="6"/>
    </row>
    <row r="1480" spans="1:8" ht="18.75" customHeight="1" thickBot="1">
      <c r="A1480" s="14"/>
      <c r="B1480" s="66"/>
      <c r="C1480" s="67"/>
      <c r="D1480" s="6"/>
      <c r="E1480" s="6"/>
      <c r="F1480" s="6"/>
      <c r="G1480" s="6"/>
      <c r="H1480" s="6"/>
    </row>
    <row r="1481" spans="1:8" ht="18.75" customHeight="1" thickBot="1">
      <c r="A1481" s="11" t="s">
        <v>111</v>
      </c>
      <c r="B1481" s="25"/>
      <c r="C1481" s="7"/>
      <c r="D1481" s="6"/>
      <c r="E1481" s="6"/>
      <c r="F1481" s="6"/>
      <c r="G1481" s="6"/>
      <c r="H1481" s="6"/>
    </row>
    <row r="1482" spans="1:8" ht="18.75" customHeight="1">
      <c r="A1482" s="14" t="s">
        <v>112</v>
      </c>
      <c r="B1482" s="34" t="str">
        <f>_xlfn.LET(_xlpm.inp,$B$1481,_xlpm.nInp,_xlfn.LET(_xlpm.raw,UPPER(TRIM($B$1481)),_xlpm.clean,SUBSTITUTE(SUBSTITUTE(SUBSTITUTE(SUBSTITUTE(SUBSTITUTE(_xlpm.raw,"，",","),"、",","),"；",","),"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$1473)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82" s="19"/>
      <c r="D1482" s="6"/>
      <c r="E1482" s="6"/>
      <c r="F1482" s="6"/>
      <c r="G1482" s="6"/>
      <c r="H1482" s="6"/>
    </row>
    <row r="1483" spans="1:8" ht="18.75" customHeight="1">
      <c r="A1483" s="14" t="s">
        <v>113</v>
      </c>
      <c r="B1483" s="35" t="str">
        <f>_xlfn.LET(_xlpm.inp,$B$1481,_xlpm.nStd,_xlfn.LET(_xlpm.raw,UPPER(TRIM($G$1473)),_xlpm.clean,SUBSTITUTE(SUBSTITUTE(SUBSTITUTE(SUBSTITUTE(SUBSTITUTE(_xlpm.raw,"，",","),"、",","),"；",","),"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83" s="18"/>
      <c r="D1483" s="6"/>
      <c r="E1483" s="6"/>
      <c r="F1483" s="6"/>
      <c r="G1483" s="6"/>
      <c r="H1483" s="6"/>
    </row>
    <row r="1484" spans="1:8" ht="18.75" customHeight="1">
      <c r="A1484" s="37" t="s">
        <v>114</v>
      </c>
      <c r="B1484" s="52" t="str">
        <f>_xlfn.LET(_xlpm.inp,$B$1481,_xlpm.p,$H$1473,IF(OR(LEN(TRIM(_xlpm.inp))=0,LEN(TRIM(_xlpm.p))=0,_xlpm.p=0),"",_xlpm.p))</f>
        <v/>
      </c>
      <c r="C1484" s="63"/>
      <c r="D1484" s="6"/>
      <c r="E1484" s="6"/>
      <c r="F1484" s="6"/>
      <c r="G1484" s="6"/>
      <c r="H1484" s="6"/>
    </row>
    <row r="1485" spans="1:8" ht="18.75" customHeight="1" thickBot="1">
      <c r="A1485" s="15"/>
      <c r="B1485" s="54"/>
      <c r="C1485" s="55"/>
      <c r="D1485" s="6"/>
      <c r="E1485" s="6"/>
      <c r="F1485" s="6"/>
      <c r="G1485" s="6"/>
      <c r="H1485" s="6"/>
    </row>
    <row r="1486" spans="1:8" ht="58.5" customHeight="1" thickTop="1" thickBot="1">
      <c r="A1486" s="8" t="s">
        <v>8241</v>
      </c>
      <c r="B1486" s="56" t="s">
        <v>8242</v>
      </c>
      <c r="C1486" s="57"/>
      <c r="D1486" s="6"/>
      <c r="E1486" s="6"/>
      <c r="F1486" s="6">
        <v>1115</v>
      </c>
      <c r="G1486" s="6" t="s">
        <v>28</v>
      </c>
      <c r="H1486" s="6"/>
    </row>
    <row r="1487" spans="1:8" ht="18.75" customHeight="1">
      <c r="A1487" s="9"/>
      <c r="B1487" s="74"/>
      <c r="C1487" s="75"/>
      <c r="D1487" s="6"/>
      <c r="E1487" s="6"/>
      <c r="F1487" s="6"/>
      <c r="G1487" s="6"/>
      <c r="H1487" s="6"/>
    </row>
    <row r="1488" spans="1:8" ht="18.75" customHeight="1">
      <c r="A1488" s="10" t="s">
        <v>107</v>
      </c>
      <c r="B1488" s="64" t="s">
        <v>8243</v>
      </c>
      <c r="C1488" s="65"/>
      <c r="D1488" s="6"/>
      <c r="E1488" s="6"/>
      <c r="F1488" s="6"/>
      <c r="G1488" s="6"/>
      <c r="H1488" s="6"/>
    </row>
    <row r="1489" spans="1:8" ht="18.75" customHeight="1">
      <c r="A1489" s="10" t="s">
        <v>108</v>
      </c>
      <c r="B1489" s="64" t="s">
        <v>8244</v>
      </c>
      <c r="C1489" s="65"/>
      <c r="D1489" s="6"/>
      <c r="E1489" s="6"/>
      <c r="F1489" s="6"/>
      <c r="G1489" s="6"/>
      <c r="H1489" s="6"/>
    </row>
    <row r="1490" spans="1:8" ht="18.75" customHeight="1">
      <c r="A1490" s="10" t="s">
        <v>109</v>
      </c>
      <c r="B1490" s="64" t="s">
        <v>8245</v>
      </c>
      <c r="C1490" s="65"/>
      <c r="D1490" s="6"/>
      <c r="E1490" s="6"/>
      <c r="F1490" s="6"/>
      <c r="G1490" s="6"/>
      <c r="H1490" s="6"/>
    </row>
    <row r="1491" spans="1:8" ht="18.75" customHeight="1">
      <c r="A1491" s="10" t="s">
        <v>110</v>
      </c>
      <c r="B1491" s="64" t="s">
        <v>8246</v>
      </c>
      <c r="C1491" s="65"/>
      <c r="D1491" s="6"/>
      <c r="E1491" s="6"/>
      <c r="F1491" s="6"/>
      <c r="G1491" s="6"/>
      <c r="H1491" s="6"/>
    </row>
    <row r="1492" spans="1:8" ht="18.75" customHeight="1">
      <c r="A1492" s="10"/>
      <c r="B1492" s="64"/>
      <c r="C1492" s="65"/>
      <c r="D1492" s="6"/>
      <c r="E1492" s="6"/>
      <c r="F1492" s="6"/>
      <c r="G1492" s="6"/>
      <c r="H1492" s="6"/>
    </row>
    <row r="1493" spans="1:8" ht="18.75" customHeight="1" thickBot="1">
      <c r="A1493" s="10"/>
      <c r="B1493" s="66"/>
      <c r="C1493" s="67"/>
      <c r="D1493" s="6"/>
      <c r="E1493" s="6"/>
      <c r="F1493" s="6"/>
      <c r="G1493" s="6"/>
      <c r="H1493" s="6"/>
    </row>
    <row r="1494" spans="1:8" ht="18.75" customHeight="1" thickBot="1">
      <c r="A1494" s="11" t="s">
        <v>111</v>
      </c>
      <c r="B1494" s="25"/>
      <c r="C1494" s="7"/>
      <c r="D1494" s="6"/>
      <c r="E1494" s="6"/>
      <c r="F1494" s="6"/>
      <c r="G1494" s="6"/>
      <c r="H1494" s="6"/>
    </row>
    <row r="1495" spans="1:8" ht="18.75" customHeight="1">
      <c r="A1495" s="10" t="s">
        <v>112</v>
      </c>
      <c r="B1495" s="34" t="str">
        <f>_xlfn.LET(_xlpm.inp,$B$1494,_xlpm.nInp,_xlfn.LET(_xlpm.raw,UPPER(TRIM($B$1494)),_xlpm.clean,SUBSTITUTE(SUBSTITUTE(SUBSTITUTE(SUBSTITUTE(SUBSTITUTE(_xlpm.raw,"，",","),"、",","),"；",","),"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$1486)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495" s="19"/>
      <c r="D1495" s="6"/>
      <c r="E1495" s="6"/>
      <c r="F1495" s="6"/>
      <c r="G1495" s="6"/>
      <c r="H1495" s="6"/>
    </row>
    <row r="1496" spans="1:8" ht="18.75" customHeight="1">
      <c r="A1496" s="10" t="s">
        <v>113</v>
      </c>
      <c r="B1496" s="35" t="str">
        <f>_xlfn.LET(_xlpm.inp,$B$1494,_xlpm.nStd,_xlfn.LET(_xlpm.raw,UPPER(TRIM($G$1486)),_xlpm.clean,SUBSTITUTE(SUBSTITUTE(SUBSTITUTE(SUBSTITUTE(SUBSTITUTE(_xlpm.raw,"，",","),"、",","),"；",","),"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496" s="18"/>
      <c r="D1496" s="6"/>
      <c r="E1496" s="6"/>
      <c r="F1496" s="6"/>
      <c r="G1496" s="6"/>
      <c r="H1496" s="6"/>
    </row>
    <row r="1497" spans="1:8" ht="18.75" customHeight="1">
      <c r="A1497" s="37" t="s">
        <v>114</v>
      </c>
      <c r="B1497" s="52" t="str">
        <f>_xlfn.LET(_xlpm.inp,$B$1494,_xlpm.p,$H$1486,IF(OR(LEN(TRIM(_xlpm.inp))=0,LEN(TRIM(_xlpm.p))=0,_xlpm.p=0),"",_xlpm.p))</f>
        <v/>
      </c>
      <c r="C1497" s="63"/>
      <c r="D1497" s="6"/>
      <c r="E1497" s="6"/>
      <c r="F1497" s="6"/>
      <c r="G1497" s="6"/>
      <c r="H1497" s="6"/>
    </row>
    <row r="1498" spans="1:8" ht="18.75" customHeight="1" thickBot="1">
      <c r="A1498" s="12"/>
      <c r="B1498" s="54"/>
      <c r="C1498" s="55"/>
      <c r="D1498" s="6"/>
      <c r="E1498" s="6"/>
      <c r="F1498" s="6"/>
      <c r="G1498" s="6"/>
      <c r="H1498" s="6"/>
    </row>
    <row r="1499" spans="1:8" ht="58.5" customHeight="1" thickTop="1" thickBot="1">
      <c r="A1499" s="8" t="s">
        <v>8247</v>
      </c>
      <c r="B1499" s="56" t="s">
        <v>8248</v>
      </c>
      <c r="C1499" s="57"/>
      <c r="D1499" s="6"/>
      <c r="E1499" s="6"/>
      <c r="F1499" s="6">
        <v>1116</v>
      </c>
      <c r="G1499" s="6" t="s">
        <v>18</v>
      </c>
      <c r="H1499" s="6"/>
    </row>
    <row r="1500" spans="1:8" ht="18.75" customHeight="1">
      <c r="A1500" s="13"/>
      <c r="B1500" s="58"/>
      <c r="C1500" s="59"/>
      <c r="D1500" s="6"/>
      <c r="E1500" s="6"/>
      <c r="F1500" s="6"/>
      <c r="G1500" s="6"/>
      <c r="H1500" s="6"/>
    </row>
    <row r="1501" spans="1:8" ht="18.75" customHeight="1">
      <c r="A1501" s="14" t="s">
        <v>107</v>
      </c>
      <c r="B1501" s="60" t="s">
        <v>8249</v>
      </c>
      <c r="C1501" s="61"/>
      <c r="D1501" s="6"/>
      <c r="E1501" s="6"/>
      <c r="F1501" s="6"/>
      <c r="G1501" s="6"/>
      <c r="H1501" s="6"/>
    </row>
    <row r="1502" spans="1:8" ht="18.75" customHeight="1">
      <c r="A1502" s="14" t="s">
        <v>108</v>
      </c>
      <c r="B1502" s="60" t="s">
        <v>8250</v>
      </c>
      <c r="C1502" s="61"/>
      <c r="D1502" s="6"/>
      <c r="E1502" s="6"/>
      <c r="F1502" s="6"/>
      <c r="G1502" s="6"/>
      <c r="H1502" s="6"/>
    </row>
    <row r="1503" spans="1:8" ht="18.75" customHeight="1">
      <c r="A1503" s="14" t="s">
        <v>109</v>
      </c>
      <c r="B1503" s="60" t="s">
        <v>8251</v>
      </c>
      <c r="C1503" s="61"/>
      <c r="D1503" s="6"/>
      <c r="E1503" s="6"/>
      <c r="F1503" s="6"/>
      <c r="G1503" s="6"/>
      <c r="H1503" s="6"/>
    </row>
    <row r="1504" spans="1:8" ht="18.75" customHeight="1">
      <c r="A1504" s="14" t="s">
        <v>110</v>
      </c>
      <c r="B1504" s="60" t="s">
        <v>8252</v>
      </c>
      <c r="C1504" s="61"/>
      <c r="D1504" s="6"/>
      <c r="E1504" s="6"/>
      <c r="F1504" s="6"/>
      <c r="G1504" s="6"/>
      <c r="H1504" s="6"/>
    </row>
    <row r="1505" spans="1:8" ht="18.75" customHeight="1">
      <c r="A1505" s="14"/>
      <c r="B1505" s="62"/>
      <c r="C1505" s="63"/>
      <c r="D1505" s="6"/>
      <c r="E1505" s="6"/>
      <c r="F1505" s="6"/>
      <c r="G1505" s="6"/>
      <c r="H1505" s="6"/>
    </row>
    <row r="1506" spans="1:8" ht="18.75" customHeight="1" thickBot="1">
      <c r="A1506" s="14"/>
      <c r="B1506" s="66"/>
      <c r="C1506" s="67"/>
      <c r="D1506" s="6"/>
      <c r="E1506" s="6"/>
      <c r="F1506" s="6"/>
      <c r="G1506" s="6"/>
      <c r="H1506" s="6"/>
    </row>
    <row r="1507" spans="1:8" ht="18.75" customHeight="1" thickBot="1">
      <c r="A1507" s="11" t="s">
        <v>111</v>
      </c>
      <c r="B1507" s="25"/>
      <c r="C1507" s="7"/>
      <c r="D1507" s="6"/>
      <c r="E1507" s="6"/>
      <c r="F1507" s="6"/>
      <c r="G1507" s="6"/>
      <c r="H1507" s="6"/>
    </row>
    <row r="1508" spans="1:8" ht="18.75" customHeight="1">
      <c r="A1508" s="14" t="s">
        <v>112</v>
      </c>
      <c r="B1508" s="34" t="str">
        <f>_xlfn.LET(_xlpm.inp,$B$1507,_xlpm.nInp,_xlfn.LET(_xlpm.raw,UPPER(TRIM($B$1507)),_xlpm.clean,SUBSTITUTE(SUBSTITUTE(SUBSTITUTE(SUBSTITUTE(SUBSTITUTE(_xlpm.raw,"，",","),"、",","),"；",","),"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$1499)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08" s="19"/>
      <c r="D1508" s="6"/>
      <c r="E1508" s="6"/>
      <c r="F1508" s="6"/>
      <c r="G1508" s="6"/>
      <c r="H1508" s="6"/>
    </row>
    <row r="1509" spans="1:8" ht="18.75" customHeight="1">
      <c r="A1509" s="14" t="s">
        <v>113</v>
      </c>
      <c r="B1509" s="35" t="str">
        <f>_xlfn.LET(_xlpm.inp,$B$1507,_xlpm.nStd,_xlfn.LET(_xlpm.raw,UPPER(TRIM($G$1499)),_xlpm.clean,SUBSTITUTE(SUBSTITUTE(SUBSTITUTE(SUBSTITUTE(SUBSTITUTE(_xlpm.raw,"，",","),"、",","),"；",","),"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509" s="18"/>
      <c r="D1509" s="6"/>
      <c r="E1509" s="6"/>
      <c r="F1509" s="6"/>
      <c r="G1509" s="6"/>
      <c r="H1509" s="6"/>
    </row>
    <row r="1510" spans="1:8" ht="18.75" customHeight="1">
      <c r="A1510" s="37" t="s">
        <v>114</v>
      </c>
      <c r="B1510" s="52" t="str">
        <f>_xlfn.LET(_xlpm.inp,$B$1507,_xlpm.p,$H$1499,IF(OR(LEN(TRIM(_xlpm.inp))=0,LEN(TRIM(_xlpm.p))=0,_xlpm.p=0),"",_xlpm.p))</f>
        <v/>
      </c>
      <c r="C1510" s="63"/>
      <c r="D1510" s="6"/>
      <c r="E1510" s="6"/>
      <c r="F1510" s="6"/>
      <c r="G1510" s="6"/>
      <c r="H1510" s="6"/>
    </row>
    <row r="1511" spans="1:8" ht="18.75" customHeight="1" thickBot="1">
      <c r="A1511" s="15"/>
      <c r="B1511" s="54"/>
      <c r="C1511" s="55"/>
      <c r="D1511" s="6"/>
      <c r="E1511" s="6"/>
      <c r="F1511" s="6"/>
      <c r="G1511" s="6"/>
      <c r="H1511" s="6"/>
    </row>
    <row r="1512" spans="1:8" ht="58.5" customHeight="1" thickTop="1" thickBot="1">
      <c r="A1512" s="8" t="s">
        <v>8253</v>
      </c>
      <c r="B1512" s="56" t="s">
        <v>8254</v>
      </c>
      <c r="C1512" s="57"/>
      <c r="D1512" s="6"/>
      <c r="E1512" s="6"/>
      <c r="F1512" s="6">
        <v>1117</v>
      </c>
      <c r="G1512" s="6" t="s">
        <v>26</v>
      </c>
      <c r="H1512" s="6"/>
    </row>
    <row r="1513" spans="1:8" ht="18.75" customHeight="1">
      <c r="A1513" s="9"/>
      <c r="B1513" s="74"/>
      <c r="C1513" s="75"/>
      <c r="D1513" s="6"/>
      <c r="E1513" s="6"/>
      <c r="F1513" s="6"/>
      <c r="G1513" s="6"/>
      <c r="H1513" s="6"/>
    </row>
    <row r="1514" spans="1:8" ht="18.75" customHeight="1">
      <c r="A1514" s="10" t="s">
        <v>107</v>
      </c>
      <c r="B1514" s="64" t="s">
        <v>8255</v>
      </c>
      <c r="C1514" s="65"/>
      <c r="D1514" s="6"/>
      <c r="E1514" s="6"/>
      <c r="F1514" s="6"/>
      <c r="G1514" s="6"/>
      <c r="H1514" s="6"/>
    </row>
    <row r="1515" spans="1:8" ht="18.75" customHeight="1">
      <c r="A1515" s="10" t="s">
        <v>108</v>
      </c>
      <c r="B1515" s="64" t="s">
        <v>8256</v>
      </c>
      <c r="C1515" s="65"/>
      <c r="D1515" s="6"/>
      <c r="E1515" s="6"/>
      <c r="F1515" s="6"/>
      <c r="G1515" s="6"/>
      <c r="H1515" s="6"/>
    </row>
    <row r="1516" spans="1:8" ht="18.75" customHeight="1">
      <c r="A1516" s="10" t="s">
        <v>109</v>
      </c>
      <c r="B1516" s="64" t="s">
        <v>8257</v>
      </c>
      <c r="C1516" s="65"/>
      <c r="D1516" s="6"/>
      <c r="E1516" s="6"/>
      <c r="F1516" s="6"/>
      <c r="G1516" s="6"/>
      <c r="H1516" s="6"/>
    </row>
    <row r="1517" spans="1:8" ht="18.75" customHeight="1">
      <c r="A1517" s="10" t="s">
        <v>110</v>
      </c>
      <c r="B1517" s="64" t="s">
        <v>8258</v>
      </c>
      <c r="C1517" s="65"/>
      <c r="D1517" s="6"/>
      <c r="E1517" s="6"/>
      <c r="F1517" s="6"/>
      <c r="G1517" s="6"/>
      <c r="H1517" s="6"/>
    </row>
    <row r="1518" spans="1:8" ht="18.75" customHeight="1">
      <c r="A1518" s="10"/>
      <c r="B1518" s="62"/>
      <c r="C1518" s="63"/>
      <c r="D1518" s="6"/>
      <c r="E1518" s="6"/>
      <c r="F1518" s="6"/>
      <c r="G1518" s="6"/>
      <c r="H1518" s="6"/>
    </row>
    <row r="1519" spans="1:8" ht="18.75" customHeight="1" thickBot="1">
      <c r="A1519" s="10"/>
      <c r="B1519" s="66"/>
      <c r="C1519" s="67"/>
      <c r="D1519" s="6"/>
      <c r="E1519" s="6"/>
      <c r="F1519" s="6"/>
      <c r="G1519" s="6"/>
      <c r="H1519" s="6"/>
    </row>
    <row r="1520" spans="1:8" ht="18.75" customHeight="1" thickBot="1">
      <c r="A1520" s="11" t="s">
        <v>111</v>
      </c>
      <c r="B1520" s="25"/>
      <c r="C1520" s="7"/>
      <c r="D1520" s="6"/>
      <c r="E1520" s="6"/>
      <c r="F1520" s="6"/>
      <c r="G1520" s="6"/>
      <c r="H1520" s="6"/>
    </row>
    <row r="1521" spans="1:8" ht="18.75" customHeight="1">
      <c r="A1521" s="10" t="s">
        <v>112</v>
      </c>
      <c r="B1521" s="34" t="str">
        <f>_xlfn.LET(_xlpm.inp,$B$1520,_xlpm.nInp,_xlfn.LET(_xlpm.raw,UPPER(TRIM($B$1520)),_xlpm.clean,SUBSTITUTE(SUBSTITUTE(SUBSTITUTE(SUBSTITUTE(SUBSTITUTE(_xlpm.raw,"，",","),"、",","),"；",","),"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$1512)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21" s="19"/>
      <c r="D1521" s="6"/>
      <c r="E1521" s="6"/>
      <c r="F1521" s="6"/>
      <c r="G1521" s="6"/>
      <c r="H1521" s="6"/>
    </row>
    <row r="1522" spans="1:8" ht="18.75" customHeight="1">
      <c r="A1522" s="10" t="s">
        <v>113</v>
      </c>
      <c r="B1522" s="35" t="str">
        <f>_xlfn.LET(_xlpm.inp,$B$1520,_xlpm.nStd,_xlfn.LET(_xlpm.raw,UPPER(TRIM($G$1512)),_xlpm.clean,SUBSTITUTE(SUBSTITUTE(SUBSTITUTE(SUBSTITUTE(SUBSTITUTE(_xlpm.raw,"，",","),"、",","),"；",","),"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522" s="18"/>
      <c r="D1522" s="6"/>
      <c r="E1522" s="6"/>
      <c r="F1522" s="6"/>
      <c r="G1522" s="6"/>
      <c r="H1522" s="6"/>
    </row>
    <row r="1523" spans="1:8" ht="18.75" customHeight="1">
      <c r="A1523" s="37" t="s">
        <v>114</v>
      </c>
      <c r="B1523" s="52" t="str">
        <f>_xlfn.LET(_xlpm.inp,$B$1520,_xlpm.p,$H$1512,IF(OR(LEN(TRIM(_xlpm.inp))=0,LEN(TRIM(_xlpm.p))=0,_xlpm.p=0),"",_xlpm.p))</f>
        <v/>
      </c>
      <c r="C1523" s="63"/>
      <c r="D1523" s="6"/>
      <c r="E1523" s="6"/>
      <c r="F1523" s="6"/>
      <c r="G1523" s="6"/>
      <c r="H1523" s="6"/>
    </row>
    <row r="1524" spans="1:8" ht="18.75" customHeight="1" thickBot="1">
      <c r="A1524" s="12"/>
      <c r="B1524" s="54"/>
      <c r="C1524" s="55"/>
      <c r="D1524" s="6"/>
      <c r="E1524" s="6"/>
      <c r="F1524" s="6"/>
      <c r="G1524" s="6"/>
      <c r="H1524" s="6"/>
    </row>
    <row r="1525" spans="1:8" ht="58.5" customHeight="1" thickTop="1" thickBot="1">
      <c r="A1525" s="8" t="s">
        <v>8259</v>
      </c>
      <c r="B1525" s="56" t="s">
        <v>8260</v>
      </c>
      <c r="C1525" s="57"/>
      <c r="D1525" s="6"/>
      <c r="E1525" s="6"/>
      <c r="F1525" s="6">
        <v>1118</v>
      </c>
      <c r="G1525" s="6" t="s">
        <v>28</v>
      </c>
      <c r="H1525" s="6"/>
    </row>
    <row r="1526" spans="1:8" ht="18.75" customHeight="1">
      <c r="A1526" s="13"/>
      <c r="B1526" s="58"/>
      <c r="C1526" s="59"/>
      <c r="D1526" s="6"/>
      <c r="E1526" s="6"/>
      <c r="F1526" s="6"/>
      <c r="G1526" s="6"/>
      <c r="H1526" s="6"/>
    </row>
    <row r="1527" spans="1:8" ht="18.75" customHeight="1">
      <c r="A1527" s="14" t="s">
        <v>107</v>
      </c>
      <c r="B1527" s="60" t="s">
        <v>8261</v>
      </c>
      <c r="C1527" s="61"/>
      <c r="D1527" s="6"/>
      <c r="E1527" s="6"/>
      <c r="F1527" s="6"/>
      <c r="G1527" s="6"/>
      <c r="H1527" s="6"/>
    </row>
    <row r="1528" spans="1:8" ht="18.75" customHeight="1">
      <c r="A1528" s="14" t="s">
        <v>108</v>
      </c>
      <c r="B1528" s="60" t="s">
        <v>8262</v>
      </c>
      <c r="C1528" s="61"/>
      <c r="D1528" s="6"/>
      <c r="E1528" s="6"/>
      <c r="F1528" s="6"/>
      <c r="G1528" s="6"/>
      <c r="H1528" s="6"/>
    </row>
    <row r="1529" spans="1:8" ht="18.75" customHeight="1">
      <c r="A1529" s="14" t="s">
        <v>109</v>
      </c>
      <c r="B1529" s="60" t="s">
        <v>8263</v>
      </c>
      <c r="C1529" s="61"/>
      <c r="D1529" s="6"/>
      <c r="E1529" s="6"/>
      <c r="F1529" s="6"/>
      <c r="G1529" s="6"/>
      <c r="H1529" s="6"/>
    </row>
    <row r="1530" spans="1:8" ht="18.75" customHeight="1">
      <c r="A1530" s="14" t="s">
        <v>110</v>
      </c>
      <c r="B1530" s="60" t="s">
        <v>8264</v>
      </c>
      <c r="C1530" s="61"/>
      <c r="D1530" s="6"/>
      <c r="E1530" s="6"/>
      <c r="F1530" s="6"/>
      <c r="G1530" s="6"/>
      <c r="H1530" s="6"/>
    </row>
    <row r="1531" spans="1:8" ht="18.75" customHeight="1">
      <c r="A1531" s="14"/>
      <c r="B1531" s="62"/>
      <c r="C1531" s="63"/>
      <c r="D1531" s="6"/>
      <c r="E1531" s="6"/>
      <c r="F1531" s="6"/>
      <c r="G1531" s="6"/>
      <c r="H1531" s="6"/>
    </row>
    <row r="1532" spans="1:8" ht="18.75" customHeight="1" thickBot="1">
      <c r="A1532" s="14"/>
      <c r="B1532" s="66"/>
      <c r="C1532" s="67"/>
      <c r="D1532" s="6"/>
      <c r="E1532" s="6"/>
      <c r="F1532" s="6"/>
      <c r="G1532" s="6"/>
      <c r="H1532" s="6"/>
    </row>
    <row r="1533" spans="1:8" ht="18.75" customHeight="1" thickBot="1">
      <c r="A1533" s="11" t="s">
        <v>111</v>
      </c>
      <c r="B1533" s="25"/>
      <c r="C1533" s="7"/>
      <c r="D1533" s="6"/>
      <c r="E1533" s="6"/>
      <c r="F1533" s="6"/>
      <c r="G1533" s="6"/>
      <c r="H1533" s="6"/>
    </row>
    <row r="1534" spans="1:8" ht="18.75" customHeight="1">
      <c r="A1534" s="14" t="s">
        <v>112</v>
      </c>
      <c r="B1534" s="34" t="str">
        <f>_xlfn.LET(_xlpm.inp,$B$1533,_xlpm.nInp,_xlfn.LET(_xlpm.raw,UPPER(TRIM($B$1533)),_xlpm.clean,SUBSTITUTE(SUBSTITUTE(SUBSTITUTE(SUBSTITUTE(SUBSTITUTE(_xlpm.raw,"，",","),"、",","),"；",","),"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$1525)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34" s="19"/>
      <c r="D1534" s="6"/>
      <c r="E1534" s="6"/>
      <c r="F1534" s="6"/>
      <c r="G1534" s="6"/>
      <c r="H1534" s="6"/>
    </row>
    <row r="1535" spans="1:8" ht="18.75" customHeight="1">
      <c r="A1535" s="14" t="s">
        <v>113</v>
      </c>
      <c r="B1535" s="35" t="str">
        <f>_xlfn.LET(_xlpm.inp,$B$1533,_xlpm.nStd,_xlfn.LET(_xlpm.raw,UPPER(TRIM($G$1525)),_xlpm.clean,SUBSTITUTE(SUBSTITUTE(SUBSTITUTE(SUBSTITUTE(SUBSTITUTE(_xlpm.raw,"，",","),"、",","),"；",","),"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535" s="18"/>
      <c r="D1535" s="6"/>
      <c r="E1535" s="6"/>
      <c r="F1535" s="6"/>
      <c r="G1535" s="6"/>
      <c r="H1535" s="6"/>
    </row>
    <row r="1536" spans="1:8" ht="18.75" customHeight="1">
      <c r="A1536" s="37" t="s">
        <v>114</v>
      </c>
      <c r="B1536" s="52" t="str">
        <f>_xlfn.LET(_xlpm.inp,$B$1533,_xlpm.p,$H$1525,IF(OR(LEN(TRIM(_xlpm.inp))=0,LEN(TRIM(_xlpm.p))=0,_xlpm.p=0),"",_xlpm.p))</f>
        <v/>
      </c>
      <c r="C1536" s="63"/>
      <c r="D1536" s="6"/>
      <c r="E1536" s="6"/>
      <c r="F1536" s="6"/>
      <c r="G1536" s="6"/>
      <c r="H1536" s="6"/>
    </row>
    <row r="1537" spans="1:8" ht="18.75" customHeight="1" thickBot="1">
      <c r="A1537" s="15"/>
      <c r="B1537" s="54"/>
      <c r="C1537" s="55"/>
      <c r="D1537" s="6"/>
      <c r="E1537" s="6"/>
      <c r="F1537" s="6"/>
      <c r="G1537" s="6"/>
      <c r="H1537" s="6"/>
    </row>
    <row r="1538" spans="1:8" ht="58.5" customHeight="1" thickTop="1" thickBot="1">
      <c r="A1538" s="8" t="s">
        <v>8265</v>
      </c>
      <c r="B1538" s="56" t="s">
        <v>8266</v>
      </c>
      <c r="C1538" s="73"/>
      <c r="D1538" s="6"/>
      <c r="E1538" s="6"/>
      <c r="F1538" s="6">
        <v>1119</v>
      </c>
      <c r="G1538" s="6" t="s">
        <v>27</v>
      </c>
      <c r="H1538" s="6"/>
    </row>
    <row r="1539" spans="1:8" ht="18.75" customHeight="1">
      <c r="A1539" s="9"/>
      <c r="B1539" s="74"/>
      <c r="C1539" s="75"/>
      <c r="D1539" s="6"/>
      <c r="E1539" s="6"/>
      <c r="F1539" s="6"/>
      <c r="G1539" s="6"/>
      <c r="H1539" s="6"/>
    </row>
    <row r="1540" spans="1:8" ht="18.75" customHeight="1">
      <c r="A1540" s="10" t="s">
        <v>107</v>
      </c>
      <c r="B1540" s="64" t="s">
        <v>8267</v>
      </c>
      <c r="C1540" s="65"/>
      <c r="D1540" s="6"/>
      <c r="E1540" s="6"/>
      <c r="F1540" s="6"/>
      <c r="G1540" s="6"/>
      <c r="H1540" s="6"/>
    </row>
    <row r="1541" spans="1:8" ht="18.75" customHeight="1">
      <c r="A1541" s="10" t="s">
        <v>108</v>
      </c>
      <c r="B1541" s="64" t="s">
        <v>8268</v>
      </c>
      <c r="C1541" s="65"/>
      <c r="D1541" s="6"/>
      <c r="E1541" s="6"/>
      <c r="F1541" s="6"/>
      <c r="G1541" s="6"/>
      <c r="H1541" s="6"/>
    </row>
    <row r="1542" spans="1:8" ht="18.75" customHeight="1">
      <c r="A1542" s="10" t="s">
        <v>109</v>
      </c>
      <c r="B1542" s="64" t="s">
        <v>8269</v>
      </c>
      <c r="C1542" s="65"/>
      <c r="D1542" s="6"/>
      <c r="E1542" s="6"/>
      <c r="F1542" s="6"/>
      <c r="G1542" s="6"/>
      <c r="H1542" s="6"/>
    </row>
    <row r="1543" spans="1:8" ht="18.75" customHeight="1">
      <c r="A1543" s="10" t="s">
        <v>110</v>
      </c>
      <c r="B1543" s="64" t="s">
        <v>8270</v>
      </c>
      <c r="C1543" s="65"/>
      <c r="D1543" s="6"/>
      <c r="E1543" s="6"/>
      <c r="F1543" s="6"/>
      <c r="G1543" s="6"/>
      <c r="H1543" s="6"/>
    </row>
    <row r="1544" spans="1:8" ht="18.75" customHeight="1">
      <c r="A1544" s="10"/>
      <c r="B1544" s="62"/>
      <c r="C1544" s="63"/>
      <c r="D1544" s="6"/>
      <c r="E1544" s="6"/>
      <c r="F1544" s="6"/>
      <c r="G1544" s="6"/>
      <c r="H1544" s="6"/>
    </row>
    <row r="1545" spans="1:8" ht="18.75" customHeight="1" thickBot="1">
      <c r="A1545" s="10"/>
      <c r="B1545" s="66"/>
      <c r="C1545" s="67"/>
      <c r="D1545" s="6"/>
      <c r="E1545" s="6"/>
      <c r="F1545" s="6"/>
      <c r="G1545" s="6"/>
      <c r="H1545" s="6"/>
    </row>
    <row r="1546" spans="1:8" ht="18.75" customHeight="1" thickBot="1">
      <c r="A1546" s="11" t="s">
        <v>111</v>
      </c>
      <c r="B1546" s="25"/>
      <c r="C1546" s="7"/>
      <c r="D1546" s="6"/>
      <c r="E1546" s="6"/>
      <c r="F1546" s="6"/>
      <c r="G1546" s="6"/>
      <c r="H1546" s="6"/>
    </row>
    <row r="1547" spans="1:8" ht="18.75" customHeight="1">
      <c r="A1547" s="10" t="s">
        <v>112</v>
      </c>
      <c r="B1547" s="34" t="str">
        <f>_xlfn.LET(_xlpm.inp,$B$1546,_xlpm.nInp,_xlfn.LET(_xlpm.raw,UPPER(TRIM($B$1546)),_xlpm.clean,SUBSTITUTE(SUBSTITUTE(SUBSTITUTE(SUBSTITUTE(SUBSTITUTE(_xlpm.raw,"，",","),"、",","),"；",","),"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$1538)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47" s="19"/>
      <c r="D1547" s="6"/>
      <c r="E1547" s="6"/>
      <c r="F1547" s="6"/>
      <c r="G1547" s="6"/>
      <c r="H1547" s="6"/>
    </row>
    <row r="1548" spans="1:8" ht="18.75" customHeight="1">
      <c r="A1548" s="10" t="s">
        <v>113</v>
      </c>
      <c r="B1548" s="35" t="str">
        <f>_xlfn.LET(_xlpm.inp,$B$1546,_xlpm.nStd,_xlfn.LET(_xlpm.raw,UPPER(TRIM($G$1538)),_xlpm.clean,SUBSTITUTE(SUBSTITUTE(SUBSTITUTE(SUBSTITUTE(SUBSTITUTE(_xlpm.raw,"，",","),"、",","),"；",","),"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548" s="18"/>
      <c r="D1548" s="6"/>
      <c r="E1548" s="6"/>
      <c r="F1548" s="6"/>
      <c r="G1548" s="6"/>
      <c r="H1548" s="6"/>
    </row>
    <row r="1549" spans="1:8" ht="18.75" customHeight="1">
      <c r="A1549" s="37" t="s">
        <v>114</v>
      </c>
      <c r="B1549" s="52" t="str">
        <f>_xlfn.LET(_xlpm.inp,$B$1546,_xlpm.p,$H$1538,IF(OR(LEN(TRIM(_xlpm.inp))=0,LEN(TRIM(_xlpm.p))=0,_xlpm.p=0),"",_xlpm.p))</f>
        <v/>
      </c>
      <c r="C1549" s="53"/>
      <c r="D1549" s="6"/>
      <c r="E1549" s="6"/>
      <c r="F1549" s="6"/>
      <c r="G1549" s="6"/>
      <c r="H1549" s="6"/>
    </row>
    <row r="1550" spans="1:8" ht="18.75" customHeight="1" thickBot="1">
      <c r="A1550" s="12"/>
      <c r="B1550" s="54"/>
      <c r="C1550" s="55"/>
      <c r="D1550" s="6"/>
      <c r="E1550" s="6"/>
      <c r="F1550" s="6"/>
      <c r="G1550" s="6"/>
      <c r="H1550" s="6"/>
    </row>
    <row r="1551" spans="1:8" ht="58.5" customHeight="1" thickTop="1" thickBot="1">
      <c r="A1551" s="8" t="s">
        <v>8271</v>
      </c>
      <c r="B1551" s="56" t="s">
        <v>8272</v>
      </c>
      <c r="C1551" s="73"/>
      <c r="D1551" s="6"/>
      <c r="E1551" s="6"/>
      <c r="F1551" s="6">
        <v>1120</v>
      </c>
      <c r="G1551" s="6" t="s">
        <v>28</v>
      </c>
      <c r="H1551" s="6"/>
    </row>
    <row r="1552" spans="1:8" ht="18.75" customHeight="1">
      <c r="A1552" s="9"/>
      <c r="B1552" s="74"/>
      <c r="C1552" s="75"/>
      <c r="D1552" s="6"/>
      <c r="E1552" s="6"/>
      <c r="F1552" s="6"/>
      <c r="G1552" s="6"/>
      <c r="H1552" s="6"/>
    </row>
    <row r="1553" spans="1:8" ht="18.75" customHeight="1">
      <c r="A1553" s="10" t="s">
        <v>107</v>
      </c>
      <c r="B1553" s="64" t="s">
        <v>8273</v>
      </c>
      <c r="C1553" s="65"/>
      <c r="D1553" s="6"/>
      <c r="E1553" s="6"/>
      <c r="F1553" s="6"/>
      <c r="G1553" s="6"/>
      <c r="H1553" s="6"/>
    </row>
    <row r="1554" spans="1:8" ht="18.75" customHeight="1">
      <c r="A1554" s="10" t="s">
        <v>108</v>
      </c>
      <c r="B1554" s="64" t="s">
        <v>8274</v>
      </c>
      <c r="C1554" s="65"/>
      <c r="D1554" s="6"/>
      <c r="E1554" s="6"/>
      <c r="F1554" s="6"/>
      <c r="G1554" s="6"/>
      <c r="H1554" s="6"/>
    </row>
    <row r="1555" spans="1:8" ht="18.75" customHeight="1">
      <c r="A1555" s="10" t="s">
        <v>109</v>
      </c>
      <c r="B1555" s="64" t="s">
        <v>8275</v>
      </c>
      <c r="C1555" s="65"/>
      <c r="D1555" s="6"/>
      <c r="E1555" s="6"/>
      <c r="F1555" s="6"/>
      <c r="G1555" s="6"/>
      <c r="H1555" s="6"/>
    </row>
    <row r="1556" spans="1:8" ht="18.75" customHeight="1">
      <c r="A1556" s="10" t="s">
        <v>110</v>
      </c>
      <c r="B1556" s="64" t="s">
        <v>8276</v>
      </c>
      <c r="C1556" s="65"/>
      <c r="D1556" s="6"/>
      <c r="E1556" s="6"/>
      <c r="F1556" s="6"/>
      <c r="G1556" s="6"/>
      <c r="H1556" s="6"/>
    </row>
    <row r="1557" spans="1:8" ht="18.75" customHeight="1">
      <c r="A1557" s="10"/>
      <c r="B1557" s="62"/>
      <c r="C1557" s="63"/>
      <c r="D1557" s="6"/>
      <c r="E1557" s="6"/>
      <c r="F1557" s="6"/>
      <c r="G1557" s="6"/>
      <c r="H1557" s="6"/>
    </row>
    <row r="1558" spans="1:8" ht="18.75" customHeight="1" thickBot="1">
      <c r="A1558" s="10"/>
      <c r="B1558" s="66"/>
      <c r="C1558" s="67"/>
      <c r="D1558" s="6"/>
      <c r="E1558" s="6"/>
      <c r="F1558" s="6"/>
      <c r="G1558" s="6"/>
      <c r="H1558" s="6"/>
    </row>
    <row r="1559" spans="1:8" ht="18.75" customHeight="1" thickBot="1">
      <c r="A1559" s="11" t="s">
        <v>111</v>
      </c>
      <c r="B1559" s="25"/>
      <c r="C1559" s="7"/>
      <c r="D1559" s="6"/>
      <c r="E1559" s="6"/>
      <c r="F1559" s="6"/>
      <c r="G1559" s="6"/>
      <c r="H1559" s="6"/>
    </row>
    <row r="1560" spans="1:8" ht="18.75" customHeight="1">
      <c r="A1560" s="10" t="s">
        <v>112</v>
      </c>
      <c r="B1560" s="34" t="str">
        <f>_xlfn.LET(_xlpm.inp,$B$1559,_xlpm.nInp,_xlfn.LET(_xlpm.raw,UPPER(TRIM($B$1559)),_xlpm.clean,SUBSTITUTE(SUBSTITUTE(SUBSTITUTE(SUBSTITUTE(SUBSTITUTE(_xlpm.raw,"，",","),"、",","),"；",","),"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$1551)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60" s="19"/>
      <c r="D1560" s="6"/>
      <c r="E1560" s="6"/>
      <c r="F1560" s="6"/>
      <c r="G1560" s="6"/>
      <c r="H1560" s="6"/>
    </row>
    <row r="1561" spans="1:8" ht="18.75" customHeight="1">
      <c r="A1561" s="10" t="s">
        <v>113</v>
      </c>
      <c r="B1561" s="35" t="str">
        <f>_xlfn.LET(_xlpm.inp,$B$1559,_xlpm.nStd,_xlfn.LET(_xlpm.raw,UPPER(TRIM($G$1551)),_xlpm.clean,SUBSTITUTE(SUBSTITUTE(SUBSTITUTE(SUBSTITUTE(SUBSTITUTE(_xlpm.raw,"，",","),"、",","),"；",","),"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561" s="18"/>
      <c r="D1561" s="6"/>
      <c r="E1561" s="6"/>
      <c r="F1561" s="6"/>
      <c r="G1561" s="6"/>
      <c r="H1561" s="6"/>
    </row>
    <row r="1562" spans="1:8" ht="18.75" customHeight="1">
      <c r="A1562" s="37" t="s">
        <v>114</v>
      </c>
      <c r="B1562" s="52" t="str">
        <f>_xlfn.LET(_xlpm.inp,$B$1559,_xlpm.p,$H$1551,IF(OR(LEN(TRIM(_xlpm.inp))=0,LEN(TRIM(_xlpm.p))=0,_xlpm.p=0),"",_xlpm.p))</f>
        <v/>
      </c>
      <c r="C1562" s="53"/>
      <c r="D1562" s="6"/>
      <c r="E1562" s="6"/>
      <c r="F1562" s="6"/>
      <c r="G1562" s="6"/>
      <c r="H1562" s="6"/>
    </row>
    <row r="1563" spans="1:8" ht="18.75" customHeight="1" thickBot="1">
      <c r="A1563" s="12"/>
      <c r="B1563" s="54"/>
      <c r="C1563" s="55"/>
      <c r="D1563" s="6"/>
      <c r="E1563" s="6"/>
      <c r="F1563" s="6"/>
      <c r="G1563" s="6"/>
      <c r="H1563" s="6"/>
    </row>
    <row r="1564" spans="1:8" ht="58.5" customHeight="1" thickTop="1" thickBot="1">
      <c r="A1564" s="8" t="s">
        <v>8277</v>
      </c>
      <c r="B1564" s="56" t="s">
        <v>8278</v>
      </c>
      <c r="C1564" s="73"/>
      <c r="D1564" s="6"/>
      <c r="E1564" s="6"/>
      <c r="F1564" s="6">
        <v>1121</v>
      </c>
      <c r="G1564" s="6" t="s">
        <v>28</v>
      </c>
      <c r="H1564" s="6"/>
    </row>
    <row r="1565" spans="1:8" ht="18.75" customHeight="1">
      <c r="A1565" s="9"/>
      <c r="B1565" s="74"/>
      <c r="C1565" s="75"/>
      <c r="D1565" s="6"/>
      <c r="E1565" s="6"/>
      <c r="F1565" s="6"/>
      <c r="G1565" s="6"/>
      <c r="H1565" s="6"/>
    </row>
    <row r="1566" spans="1:8" ht="18.75" customHeight="1">
      <c r="A1566" s="10" t="s">
        <v>107</v>
      </c>
      <c r="B1566" s="64" t="s">
        <v>8279</v>
      </c>
      <c r="C1566" s="65"/>
      <c r="D1566" s="6"/>
      <c r="E1566" s="6"/>
      <c r="F1566" s="6"/>
      <c r="G1566" s="6"/>
      <c r="H1566" s="6"/>
    </row>
    <row r="1567" spans="1:8" ht="18.75" customHeight="1">
      <c r="A1567" s="10" t="s">
        <v>108</v>
      </c>
      <c r="B1567" s="64" t="s">
        <v>8280</v>
      </c>
      <c r="C1567" s="65"/>
      <c r="D1567" s="6"/>
      <c r="E1567" s="6"/>
      <c r="F1567" s="6"/>
      <c r="G1567" s="6"/>
      <c r="H1567" s="6"/>
    </row>
    <row r="1568" spans="1:8" ht="18.75" customHeight="1">
      <c r="A1568" s="10" t="s">
        <v>109</v>
      </c>
      <c r="B1568" s="64" t="s">
        <v>8281</v>
      </c>
      <c r="C1568" s="65"/>
      <c r="D1568" s="6"/>
      <c r="E1568" s="6"/>
      <c r="F1568" s="6"/>
      <c r="G1568" s="6"/>
      <c r="H1568" s="6"/>
    </row>
    <row r="1569" spans="1:8" ht="18.75" customHeight="1">
      <c r="A1569" s="10" t="s">
        <v>110</v>
      </c>
      <c r="B1569" s="64" t="s">
        <v>8282</v>
      </c>
      <c r="C1569" s="65"/>
      <c r="D1569" s="6"/>
      <c r="E1569" s="6"/>
      <c r="F1569" s="6"/>
      <c r="G1569" s="6"/>
      <c r="H1569" s="6"/>
    </row>
    <row r="1570" spans="1:8" ht="18.75" customHeight="1">
      <c r="A1570" s="10"/>
      <c r="B1570" s="62"/>
      <c r="C1570" s="63"/>
      <c r="D1570" s="6"/>
      <c r="E1570" s="6"/>
      <c r="F1570" s="6"/>
      <c r="G1570" s="6"/>
      <c r="H1570" s="6"/>
    </row>
    <row r="1571" spans="1:8" ht="18.75" customHeight="1" thickBot="1">
      <c r="A1571" s="10"/>
      <c r="B1571" s="66"/>
      <c r="C1571" s="67"/>
      <c r="D1571" s="6"/>
      <c r="E1571" s="6"/>
      <c r="F1571" s="6"/>
      <c r="G1571" s="6"/>
      <c r="H1571" s="6"/>
    </row>
    <row r="1572" spans="1:8" ht="18.75" customHeight="1" thickBot="1">
      <c r="A1572" s="11" t="s">
        <v>111</v>
      </c>
      <c r="B1572" s="25"/>
      <c r="C1572" s="7"/>
      <c r="D1572" s="6"/>
      <c r="E1572" s="6"/>
      <c r="F1572" s="6"/>
      <c r="G1572" s="6"/>
      <c r="H1572" s="6"/>
    </row>
    <row r="1573" spans="1:8" ht="18.75" customHeight="1">
      <c r="A1573" s="10" t="s">
        <v>112</v>
      </c>
      <c r="B1573" s="34" t="str">
        <f>_xlfn.LET(_xlpm.inp,$B$1572,_xlpm.nInp,_xlfn.LET(_xlpm.raw,UPPER(TRIM($B$1572)),_xlpm.clean,SUBSTITUTE(SUBSTITUTE(SUBSTITUTE(SUBSTITUTE(SUBSTITUTE(_xlpm.raw,"，",","),"、",","),"；",","),"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$1564)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73" s="19"/>
      <c r="D1573" s="6"/>
      <c r="E1573" s="6"/>
      <c r="F1573" s="6"/>
      <c r="G1573" s="6"/>
      <c r="H1573" s="6"/>
    </row>
    <row r="1574" spans="1:8" ht="18.75" customHeight="1">
      <c r="A1574" s="10" t="s">
        <v>113</v>
      </c>
      <c r="B1574" s="35" t="str">
        <f>_xlfn.LET(_xlpm.inp,$B$1572,_xlpm.nStd,_xlfn.LET(_xlpm.raw,UPPER(TRIM($G$1564)),_xlpm.clean,SUBSTITUTE(SUBSTITUTE(SUBSTITUTE(SUBSTITUTE(SUBSTITUTE(_xlpm.raw,"，",","),"、",","),"；",","),"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574" s="18"/>
      <c r="D1574" s="6"/>
      <c r="E1574" s="6"/>
      <c r="F1574" s="6"/>
      <c r="G1574" s="6"/>
      <c r="H1574" s="6"/>
    </row>
    <row r="1575" spans="1:8" ht="18.75" customHeight="1">
      <c r="A1575" s="37" t="s">
        <v>114</v>
      </c>
      <c r="B1575" s="52" t="str">
        <f>_xlfn.LET(_xlpm.inp,$B$1572,_xlpm.p,$H$1564,IF(OR(LEN(TRIM(_xlpm.inp))=0,LEN(TRIM(_xlpm.p))=0,_xlpm.p=0),"",_xlpm.p))</f>
        <v/>
      </c>
      <c r="C1575" s="53"/>
      <c r="D1575" s="6"/>
      <c r="E1575" s="6"/>
      <c r="F1575" s="6"/>
      <c r="G1575" s="6"/>
      <c r="H1575" s="6"/>
    </row>
    <row r="1576" spans="1:8" ht="18.75" customHeight="1" thickBot="1">
      <c r="A1576" s="12"/>
      <c r="B1576" s="54"/>
      <c r="C1576" s="55"/>
      <c r="D1576" s="6"/>
      <c r="E1576" s="6"/>
      <c r="F1576" s="6"/>
      <c r="G1576" s="6"/>
      <c r="H1576" s="6"/>
    </row>
    <row r="1577" spans="1:8" ht="58.5" customHeight="1" thickTop="1" thickBot="1">
      <c r="A1577" s="8" t="s">
        <v>8283</v>
      </c>
      <c r="B1577" s="56" t="s">
        <v>8284</v>
      </c>
      <c r="C1577" s="73"/>
      <c r="D1577" s="6"/>
      <c r="E1577" s="6"/>
      <c r="F1577" s="6">
        <v>1122</v>
      </c>
      <c r="G1577" s="6" t="s">
        <v>27</v>
      </c>
      <c r="H1577" s="6"/>
    </row>
    <row r="1578" spans="1:8" ht="18.75" customHeight="1">
      <c r="A1578" s="9"/>
      <c r="B1578" s="74"/>
      <c r="C1578" s="75"/>
      <c r="D1578" s="6"/>
      <c r="E1578" s="6"/>
      <c r="F1578" s="6"/>
      <c r="G1578" s="6"/>
      <c r="H1578" s="6"/>
    </row>
    <row r="1579" spans="1:8" ht="18.75" customHeight="1">
      <c r="A1579" s="10" t="s">
        <v>107</v>
      </c>
      <c r="B1579" s="64" t="s">
        <v>8285</v>
      </c>
      <c r="C1579" s="65"/>
      <c r="D1579" s="6"/>
      <c r="E1579" s="6"/>
      <c r="F1579" s="6"/>
      <c r="G1579" s="6"/>
      <c r="H1579" s="6"/>
    </row>
    <row r="1580" spans="1:8" ht="18.75" customHeight="1">
      <c r="A1580" s="10" t="s">
        <v>108</v>
      </c>
      <c r="B1580" s="64" t="s">
        <v>8286</v>
      </c>
      <c r="C1580" s="65"/>
      <c r="D1580" s="6"/>
      <c r="E1580" s="6"/>
      <c r="F1580" s="6"/>
      <c r="G1580" s="6"/>
      <c r="H1580" s="6"/>
    </row>
    <row r="1581" spans="1:8" ht="18.75" customHeight="1">
      <c r="A1581" s="10" t="s">
        <v>109</v>
      </c>
      <c r="B1581" s="64" t="s">
        <v>8287</v>
      </c>
      <c r="C1581" s="65"/>
      <c r="D1581" s="6"/>
      <c r="E1581" s="6"/>
      <c r="F1581" s="6"/>
      <c r="G1581" s="6"/>
      <c r="H1581" s="6"/>
    </row>
    <row r="1582" spans="1:8" ht="18.75" customHeight="1">
      <c r="A1582" s="10" t="s">
        <v>110</v>
      </c>
      <c r="B1582" s="64" t="s">
        <v>8288</v>
      </c>
      <c r="C1582" s="65"/>
      <c r="D1582" s="6"/>
      <c r="E1582" s="6"/>
      <c r="F1582" s="6"/>
      <c r="G1582" s="6"/>
      <c r="H1582" s="6"/>
    </row>
    <row r="1583" spans="1:8" ht="18.75" customHeight="1">
      <c r="A1583" s="10"/>
      <c r="B1583" s="62"/>
      <c r="C1583" s="63"/>
      <c r="D1583" s="6"/>
      <c r="E1583" s="6"/>
      <c r="F1583" s="6"/>
      <c r="G1583" s="6"/>
      <c r="H1583" s="6"/>
    </row>
    <row r="1584" spans="1:8" ht="18.75" customHeight="1" thickBot="1">
      <c r="A1584" s="10"/>
      <c r="B1584" s="66"/>
      <c r="C1584" s="67"/>
      <c r="D1584" s="6"/>
      <c r="E1584" s="6"/>
      <c r="F1584" s="6"/>
      <c r="G1584" s="6"/>
      <c r="H1584" s="6"/>
    </row>
    <row r="1585" spans="1:8" ht="18.75" customHeight="1" thickBot="1">
      <c r="A1585" s="11" t="s">
        <v>111</v>
      </c>
      <c r="B1585" s="25"/>
      <c r="C1585" s="7"/>
      <c r="D1585" s="6"/>
      <c r="E1585" s="6"/>
      <c r="F1585" s="6"/>
      <c r="G1585" s="6"/>
      <c r="H1585" s="6"/>
    </row>
    <row r="1586" spans="1:8" ht="18.75" customHeight="1">
      <c r="A1586" s="10" t="s">
        <v>112</v>
      </c>
      <c r="B1586" s="34" t="str">
        <f>_xlfn.LET(_xlpm.inp,$B$1585,_xlpm.nInp,_xlfn.LET(_xlpm.raw,UPPER(TRIM($B$1585)),_xlpm.clean,SUBSTITUTE(SUBSTITUTE(SUBSTITUTE(SUBSTITUTE(SUBSTITUTE(_xlpm.raw,"，",","),"、",","),"；",","),"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$1577)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86" s="19"/>
      <c r="D1586" s="6"/>
      <c r="E1586" s="6"/>
      <c r="F1586" s="6"/>
      <c r="G1586" s="6"/>
      <c r="H1586" s="6"/>
    </row>
    <row r="1587" spans="1:8" ht="18.75" customHeight="1">
      <c r="A1587" s="10" t="s">
        <v>113</v>
      </c>
      <c r="B1587" s="35" t="str">
        <f>_xlfn.LET(_xlpm.inp,$B$1585,_xlpm.nStd,_xlfn.LET(_xlpm.raw,UPPER(TRIM($G$1577)),_xlpm.clean,SUBSTITUTE(SUBSTITUTE(SUBSTITUTE(SUBSTITUTE(SUBSTITUTE(_xlpm.raw,"，",","),"、",","),"；",","),"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587" s="18"/>
      <c r="D1587" s="6"/>
      <c r="E1587" s="6"/>
      <c r="F1587" s="6"/>
      <c r="G1587" s="6"/>
      <c r="H1587" s="6"/>
    </row>
    <row r="1588" spans="1:8" ht="18.75" customHeight="1">
      <c r="A1588" s="37" t="s">
        <v>114</v>
      </c>
      <c r="B1588" s="52" t="str">
        <f>_xlfn.LET(_xlpm.inp,$B$1585,_xlpm.p,$H$1577,IF(OR(LEN(TRIM(_xlpm.inp))=0,LEN(TRIM(_xlpm.p))=0,_xlpm.p=0),"",_xlpm.p))</f>
        <v/>
      </c>
      <c r="C1588" s="53"/>
      <c r="D1588" s="6"/>
      <c r="E1588" s="6"/>
      <c r="F1588" s="6"/>
      <c r="G1588" s="6"/>
      <c r="H1588" s="6"/>
    </row>
    <row r="1589" spans="1:8" ht="18.75" customHeight="1" thickBot="1">
      <c r="A1589" s="12"/>
      <c r="B1589" s="54"/>
      <c r="C1589" s="55"/>
      <c r="D1589" s="6"/>
      <c r="E1589" s="6"/>
      <c r="F1589" s="6"/>
      <c r="G1589" s="6"/>
      <c r="H1589" s="6"/>
    </row>
    <row r="1590" spans="1:8" ht="58.5" customHeight="1" thickTop="1" thickBot="1">
      <c r="A1590" s="8" t="s">
        <v>8289</v>
      </c>
      <c r="B1590" s="56" t="s">
        <v>8290</v>
      </c>
      <c r="C1590" s="73"/>
      <c r="D1590" s="6"/>
      <c r="E1590" s="6"/>
      <c r="F1590" s="6">
        <v>1123</v>
      </c>
      <c r="G1590" s="6" t="s">
        <v>28</v>
      </c>
      <c r="H1590" s="6"/>
    </row>
    <row r="1591" spans="1:8" ht="18.75" customHeight="1">
      <c r="A1591" s="9"/>
      <c r="B1591" s="74"/>
      <c r="C1591" s="75"/>
      <c r="D1591" s="6"/>
      <c r="E1591" s="6"/>
      <c r="F1591" s="6"/>
      <c r="G1591" s="6"/>
      <c r="H1591" s="6"/>
    </row>
    <row r="1592" spans="1:8" ht="18.75" customHeight="1">
      <c r="A1592" s="10" t="s">
        <v>107</v>
      </c>
      <c r="B1592" s="64" t="s">
        <v>8291</v>
      </c>
      <c r="C1592" s="65"/>
      <c r="D1592" s="6"/>
      <c r="E1592" s="6"/>
      <c r="F1592" s="6"/>
      <c r="G1592" s="6"/>
      <c r="H1592" s="6"/>
    </row>
    <row r="1593" spans="1:8" ht="18.75" customHeight="1">
      <c r="A1593" s="10" t="s">
        <v>108</v>
      </c>
      <c r="B1593" s="64" t="s">
        <v>8292</v>
      </c>
      <c r="C1593" s="65"/>
      <c r="D1593" s="6"/>
      <c r="E1593" s="6"/>
      <c r="F1593" s="6"/>
      <c r="G1593" s="6"/>
      <c r="H1593" s="6"/>
    </row>
    <row r="1594" spans="1:8" ht="18.75" customHeight="1">
      <c r="A1594" s="10" t="s">
        <v>109</v>
      </c>
      <c r="B1594" s="64" t="s">
        <v>8293</v>
      </c>
      <c r="C1594" s="65"/>
      <c r="D1594" s="6"/>
      <c r="E1594" s="6"/>
      <c r="F1594" s="6"/>
      <c r="G1594" s="6"/>
      <c r="H1594" s="6"/>
    </row>
    <row r="1595" spans="1:8" ht="18.75" customHeight="1">
      <c r="A1595" s="10" t="s">
        <v>110</v>
      </c>
      <c r="B1595" s="64" t="s">
        <v>8294</v>
      </c>
      <c r="C1595" s="65"/>
      <c r="D1595" s="6"/>
      <c r="E1595" s="6"/>
      <c r="F1595" s="6"/>
      <c r="G1595" s="6"/>
      <c r="H1595" s="6"/>
    </row>
    <row r="1596" spans="1:8" ht="18.75" customHeight="1">
      <c r="A1596" s="10"/>
      <c r="B1596" s="62"/>
      <c r="C1596" s="63"/>
      <c r="D1596" s="6"/>
      <c r="E1596" s="6"/>
      <c r="F1596" s="6"/>
      <c r="G1596" s="6"/>
      <c r="H1596" s="6"/>
    </row>
    <row r="1597" spans="1:8" ht="18.75" customHeight="1" thickBot="1">
      <c r="A1597" s="10"/>
      <c r="B1597" s="66"/>
      <c r="C1597" s="67"/>
      <c r="D1597" s="6"/>
      <c r="E1597" s="6"/>
      <c r="F1597" s="6"/>
      <c r="G1597" s="6"/>
      <c r="H1597" s="6"/>
    </row>
    <row r="1598" spans="1:8" ht="18.75" customHeight="1" thickBot="1">
      <c r="A1598" s="11" t="s">
        <v>111</v>
      </c>
      <c r="B1598" s="25"/>
      <c r="C1598" s="7"/>
      <c r="D1598" s="6"/>
      <c r="E1598" s="6"/>
      <c r="F1598" s="6"/>
      <c r="G1598" s="6"/>
      <c r="H1598" s="6"/>
    </row>
    <row r="1599" spans="1:8" ht="18.75" customHeight="1">
      <c r="A1599" s="10" t="s">
        <v>112</v>
      </c>
      <c r="B1599" s="34" t="str">
        <f>_xlfn.LET(_xlpm.inp,$B$1598,_xlpm.nInp,_xlfn.LET(_xlpm.raw,UPPER(TRIM($B$1598)),_xlpm.clean,SUBSTITUTE(SUBSTITUTE(SUBSTITUTE(SUBSTITUTE(SUBSTITUTE(_xlpm.raw,"，",","),"、",","),"；",","),"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$1590)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599" s="19"/>
      <c r="D1599" s="6"/>
      <c r="E1599" s="6"/>
      <c r="F1599" s="6"/>
      <c r="G1599" s="6"/>
      <c r="H1599" s="6"/>
    </row>
    <row r="1600" spans="1:8" ht="18.75" customHeight="1">
      <c r="A1600" s="10" t="s">
        <v>113</v>
      </c>
      <c r="B1600" s="35" t="str">
        <f>_xlfn.LET(_xlpm.inp,$B$1598,_xlpm.nStd,_xlfn.LET(_xlpm.raw,UPPER(TRIM($G$1590)),_xlpm.clean,SUBSTITUTE(SUBSTITUTE(SUBSTITUTE(SUBSTITUTE(SUBSTITUTE(_xlpm.raw,"，",","),"、",","),"；",","),"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600" s="18"/>
      <c r="D1600" s="6"/>
      <c r="E1600" s="6"/>
      <c r="F1600" s="6"/>
      <c r="G1600" s="6"/>
      <c r="H1600" s="6"/>
    </row>
    <row r="1601" spans="1:8" ht="18.75" customHeight="1">
      <c r="A1601" s="37" t="s">
        <v>114</v>
      </c>
      <c r="B1601" s="52" t="str">
        <f>_xlfn.LET(_xlpm.inp,$B$1598,_xlpm.p,$H$1590,IF(OR(LEN(TRIM(_xlpm.inp))=0,LEN(TRIM(_xlpm.p))=0,_xlpm.p=0),"",_xlpm.p))</f>
        <v/>
      </c>
      <c r="C1601" s="53"/>
      <c r="D1601" s="6"/>
      <c r="E1601" s="6"/>
      <c r="F1601" s="6"/>
      <c r="G1601" s="6"/>
      <c r="H1601" s="6"/>
    </row>
    <row r="1602" spans="1:8" ht="18.75" customHeight="1" thickBot="1">
      <c r="A1602" s="12"/>
      <c r="B1602" s="54"/>
      <c r="C1602" s="55"/>
      <c r="D1602" s="6"/>
      <c r="E1602" s="6"/>
      <c r="F1602" s="6"/>
      <c r="G1602" s="6"/>
      <c r="H1602" s="6"/>
    </row>
    <row r="1603" spans="1:8" ht="58.5" customHeight="1" thickTop="1" thickBot="1">
      <c r="A1603" s="8" t="s">
        <v>8295</v>
      </c>
      <c r="B1603" s="56" t="s">
        <v>8296</v>
      </c>
      <c r="C1603" s="73"/>
      <c r="D1603" s="6"/>
      <c r="E1603" s="6"/>
      <c r="F1603" s="6">
        <v>1124</v>
      </c>
      <c r="G1603" s="6" t="s">
        <v>27</v>
      </c>
      <c r="H1603" s="6"/>
    </row>
    <row r="1604" spans="1:8" ht="18.75" customHeight="1">
      <c r="A1604" s="9"/>
      <c r="B1604" s="74"/>
      <c r="C1604" s="75"/>
      <c r="D1604" s="6"/>
      <c r="E1604" s="6"/>
      <c r="F1604" s="6"/>
      <c r="G1604" s="6"/>
      <c r="H1604" s="6"/>
    </row>
    <row r="1605" spans="1:8" ht="18.75" customHeight="1">
      <c r="A1605" s="10" t="s">
        <v>107</v>
      </c>
      <c r="B1605" s="64" t="s">
        <v>8297</v>
      </c>
      <c r="C1605" s="65"/>
      <c r="D1605" s="6"/>
      <c r="E1605" s="6"/>
      <c r="F1605" s="6"/>
      <c r="G1605" s="6"/>
      <c r="H1605" s="6"/>
    </row>
    <row r="1606" spans="1:8" ht="18.75" customHeight="1">
      <c r="A1606" s="10" t="s">
        <v>108</v>
      </c>
      <c r="B1606" s="64" t="s">
        <v>8298</v>
      </c>
      <c r="C1606" s="65"/>
      <c r="D1606" s="6"/>
      <c r="E1606" s="6"/>
      <c r="F1606" s="6"/>
      <c r="G1606" s="6"/>
      <c r="H1606" s="6"/>
    </row>
    <row r="1607" spans="1:8" ht="18.75" customHeight="1">
      <c r="A1607" s="10" t="s">
        <v>109</v>
      </c>
      <c r="B1607" s="64" t="s">
        <v>8299</v>
      </c>
      <c r="C1607" s="65"/>
      <c r="D1607" s="6"/>
      <c r="E1607" s="6"/>
      <c r="F1607" s="6"/>
      <c r="G1607" s="6"/>
      <c r="H1607" s="6"/>
    </row>
    <row r="1608" spans="1:8" ht="18.75" customHeight="1">
      <c r="A1608" s="10" t="s">
        <v>110</v>
      </c>
      <c r="B1608" s="64" t="s">
        <v>8300</v>
      </c>
      <c r="C1608" s="65"/>
      <c r="D1608" s="6"/>
      <c r="E1608" s="6"/>
      <c r="F1608" s="6"/>
      <c r="G1608" s="6"/>
      <c r="H1608" s="6"/>
    </row>
    <row r="1609" spans="1:8" ht="18.75" customHeight="1">
      <c r="A1609" s="10"/>
      <c r="B1609" s="62"/>
      <c r="C1609" s="63"/>
      <c r="D1609" s="6"/>
      <c r="E1609" s="6"/>
      <c r="F1609" s="6"/>
      <c r="G1609" s="6"/>
      <c r="H1609" s="6"/>
    </row>
    <row r="1610" spans="1:8" ht="18.75" customHeight="1" thickBot="1">
      <c r="A1610" s="10"/>
      <c r="B1610" s="66"/>
      <c r="C1610" s="67"/>
      <c r="D1610" s="6"/>
      <c r="E1610" s="6"/>
      <c r="F1610" s="6"/>
      <c r="G1610" s="6"/>
      <c r="H1610" s="6"/>
    </row>
    <row r="1611" spans="1:8" ht="18.75" customHeight="1" thickBot="1">
      <c r="A1611" s="11" t="s">
        <v>111</v>
      </c>
      <c r="B1611" s="25"/>
      <c r="C1611" s="7"/>
      <c r="D1611" s="6"/>
      <c r="E1611" s="6"/>
      <c r="F1611" s="6"/>
      <c r="G1611" s="6"/>
      <c r="H1611" s="6"/>
    </row>
    <row r="1612" spans="1:8" ht="18.75" customHeight="1">
      <c r="A1612" s="10" t="s">
        <v>112</v>
      </c>
      <c r="B1612" s="34" t="str">
        <f>_xlfn.LET(_xlpm.inp,$B$1611,_xlpm.nInp,_xlfn.LET(_xlpm.raw,UPPER(TRIM($B$1611)),_xlpm.clean,SUBSTITUTE(SUBSTITUTE(SUBSTITUTE(SUBSTITUTE(SUBSTITUTE(_xlpm.raw,"，",","),"、",","),"；",","),"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$1603)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612" s="19"/>
      <c r="D1612" s="6"/>
      <c r="E1612" s="6"/>
      <c r="F1612" s="6"/>
      <c r="G1612" s="6"/>
      <c r="H1612" s="6"/>
    </row>
    <row r="1613" spans="1:8" ht="18.75" customHeight="1">
      <c r="A1613" s="10" t="s">
        <v>113</v>
      </c>
      <c r="B1613" s="35" t="str">
        <f>_xlfn.LET(_xlpm.inp,$B$1611,_xlpm.nStd,_xlfn.LET(_xlpm.raw,UPPER(TRIM($G$1603)),_xlpm.clean,SUBSTITUTE(SUBSTITUTE(SUBSTITUTE(SUBSTITUTE(SUBSTITUTE(_xlpm.raw,"，",","),"、",","),"；",","),"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613" s="18"/>
      <c r="D1613" s="6"/>
      <c r="E1613" s="6"/>
      <c r="F1613" s="6"/>
      <c r="G1613" s="6"/>
      <c r="H1613" s="6"/>
    </row>
    <row r="1614" spans="1:8" ht="18.75" customHeight="1">
      <c r="A1614" s="37" t="s">
        <v>114</v>
      </c>
      <c r="B1614" s="52" t="str">
        <f>_xlfn.LET(_xlpm.inp,$B$1611,_xlpm.p,$H$1603,IF(OR(LEN(TRIM(_xlpm.inp))=0,LEN(TRIM(_xlpm.p))=0,_xlpm.p=0),"",_xlpm.p))</f>
        <v/>
      </c>
      <c r="C1614" s="53"/>
      <c r="D1614" s="6"/>
      <c r="E1614" s="6"/>
      <c r="F1614" s="6"/>
      <c r="G1614" s="6"/>
      <c r="H1614" s="6"/>
    </row>
    <row r="1615" spans="1:8" ht="18.75" customHeight="1" thickBot="1">
      <c r="A1615" s="12"/>
      <c r="B1615" s="54"/>
      <c r="C1615" s="55"/>
      <c r="D1615" s="6"/>
      <c r="E1615" s="6"/>
      <c r="F1615" s="6"/>
      <c r="G1615" s="6"/>
      <c r="H1615" s="6"/>
    </row>
    <row r="1616" spans="1:8" ht="58.5" customHeight="1" thickTop="1" thickBot="1">
      <c r="A1616" s="8" t="s">
        <v>8301</v>
      </c>
      <c r="B1616" s="56" t="s">
        <v>8302</v>
      </c>
      <c r="C1616" s="73"/>
      <c r="D1616" s="6"/>
      <c r="E1616" s="6"/>
      <c r="F1616" s="6">
        <v>1125</v>
      </c>
      <c r="G1616" s="6" t="s">
        <v>28</v>
      </c>
      <c r="H1616" s="6"/>
    </row>
    <row r="1617" spans="1:8" ht="18.75" customHeight="1">
      <c r="A1617" s="9"/>
      <c r="B1617" s="74"/>
      <c r="C1617" s="75"/>
      <c r="D1617" s="6"/>
      <c r="E1617" s="6"/>
      <c r="F1617" s="6"/>
      <c r="G1617" s="6"/>
      <c r="H1617" s="6"/>
    </row>
    <row r="1618" spans="1:8" ht="18.75" customHeight="1">
      <c r="A1618" s="10" t="s">
        <v>107</v>
      </c>
      <c r="B1618" s="64" t="s">
        <v>8303</v>
      </c>
      <c r="C1618" s="65"/>
      <c r="D1618" s="6"/>
      <c r="E1618" s="6"/>
      <c r="F1618" s="6"/>
      <c r="G1618" s="6"/>
      <c r="H1618" s="6"/>
    </row>
    <row r="1619" spans="1:8" ht="18.75" customHeight="1">
      <c r="A1619" s="10" t="s">
        <v>108</v>
      </c>
      <c r="B1619" s="64" t="s">
        <v>8304</v>
      </c>
      <c r="C1619" s="65"/>
      <c r="D1619" s="6"/>
      <c r="E1619" s="6"/>
      <c r="F1619" s="6"/>
      <c r="G1619" s="6"/>
      <c r="H1619" s="6"/>
    </row>
    <row r="1620" spans="1:8" ht="18.75" customHeight="1">
      <c r="A1620" s="10" t="s">
        <v>109</v>
      </c>
      <c r="B1620" s="64" t="s">
        <v>8305</v>
      </c>
      <c r="C1620" s="65"/>
      <c r="D1620" s="6"/>
      <c r="E1620" s="6"/>
      <c r="F1620" s="6"/>
      <c r="G1620" s="6"/>
      <c r="H1620" s="6"/>
    </row>
    <row r="1621" spans="1:8" ht="18.75" customHeight="1">
      <c r="A1621" s="10" t="s">
        <v>110</v>
      </c>
      <c r="B1621" s="64" t="s">
        <v>8306</v>
      </c>
      <c r="C1621" s="65"/>
      <c r="D1621" s="6"/>
      <c r="E1621" s="6"/>
      <c r="F1621" s="6"/>
      <c r="G1621" s="6"/>
      <c r="H1621" s="6"/>
    </row>
    <row r="1622" spans="1:8" ht="18.75" customHeight="1">
      <c r="A1622" s="10"/>
      <c r="B1622" s="62"/>
      <c r="C1622" s="63"/>
      <c r="D1622" s="6"/>
      <c r="E1622" s="6"/>
      <c r="F1622" s="6"/>
      <c r="G1622" s="6"/>
      <c r="H1622" s="6"/>
    </row>
    <row r="1623" spans="1:8" ht="18.75" customHeight="1" thickBot="1">
      <c r="A1623" s="10"/>
      <c r="B1623" s="66"/>
      <c r="C1623" s="67"/>
      <c r="D1623" s="6"/>
      <c r="E1623" s="6"/>
      <c r="F1623" s="6"/>
      <c r="G1623" s="6"/>
      <c r="H1623" s="6"/>
    </row>
    <row r="1624" spans="1:8" ht="18.75" customHeight="1" thickBot="1">
      <c r="A1624" s="11" t="s">
        <v>111</v>
      </c>
      <c r="B1624" s="25"/>
      <c r="C1624" s="7"/>
      <c r="D1624" s="6"/>
      <c r="E1624" s="6"/>
      <c r="F1624" s="6"/>
      <c r="G1624" s="6"/>
      <c r="H1624" s="6"/>
    </row>
    <row r="1625" spans="1:8" ht="18.75" customHeight="1">
      <c r="A1625" s="10" t="s">
        <v>112</v>
      </c>
      <c r="B1625" s="34" t="str">
        <f>_xlfn.LET(_xlpm.inp,$B$1624,_xlpm.nInp,_xlfn.LET(_xlpm.raw,UPPER(TRIM($B$1624)),_xlpm.clean,SUBSTITUTE(SUBSTITUTE(SUBSTITUTE(SUBSTITUTE(SUBSTITUTE(_xlpm.raw,"，",","),"、",","),"；",","),"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$1616)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625" s="19"/>
      <c r="D1625" s="6"/>
      <c r="E1625" s="6"/>
      <c r="F1625" s="6"/>
      <c r="G1625" s="6"/>
      <c r="H1625" s="6"/>
    </row>
    <row r="1626" spans="1:8" ht="18.75" customHeight="1">
      <c r="A1626" s="10" t="s">
        <v>113</v>
      </c>
      <c r="B1626" s="35" t="str">
        <f>_xlfn.LET(_xlpm.inp,$B$1624,_xlpm.nStd,_xlfn.LET(_xlpm.raw,UPPER(TRIM($G$1616)),_xlpm.clean,SUBSTITUTE(SUBSTITUTE(SUBSTITUTE(SUBSTITUTE(SUBSTITUTE(_xlpm.raw,"，",","),"、",","),"；",","),"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626" s="18"/>
      <c r="D1626" s="6"/>
      <c r="E1626" s="6"/>
      <c r="F1626" s="6"/>
      <c r="G1626" s="6"/>
      <c r="H1626" s="6"/>
    </row>
    <row r="1627" spans="1:8" ht="18.75" customHeight="1">
      <c r="A1627" s="37" t="s">
        <v>114</v>
      </c>
      <c r="B1627" s="52" t="str">
        <f>_xlfn.LET(_xlpm.inp,$B$1624,_xlpm.p,$H$1616,IF(OR(LEN(TRIM(_xlpm.inp))=0,LEN(TRIM(_xlpm.p))=0,_xlpm.p=0),"",_xlpm.p))</f>
        <v/>
      </c>
      <c r="C1627" s="53"/>
      <c r="D1627" s="6"/>
      <c r="E1627" s="6"/>
      <c r="F1627" s="6"/>
      <c r="G1627" s="6"/>
      <c r="H1627" s="6"/>
    </row>
    <row r="1628" spans="1:8" ht="18.75" customHeight="1" thickBot="1">
      <c r="A1628" s="12"/>
      <c r="B1628" s="54"/>
      <c r="C1628" s="55"/>
      <c r="D1628" s="6"/>
      <c r="E1628" s="6"/>
      <c r="F1628" s="6"/>
      <c r="G1628" s="6"/>
      <c r="H1628" s="6"/>
    </row>
    <row r="1629" spans="1:8" ht="58.5" customHeight="1" thickTop="1" thickBot="1">
      <c r="A1629" s="8" t="s">
        <v>8307</v>
      </c>
      <c r="B1629" s="56" t="s">
        <v>8308</v>
      </c>
      <c r="C1629" s="73"/>
      <c r="D1629" s="6"/>
      <c r="E1629" s="6"/>
      <c r="F1629" s="6">
        <v>1126</v>
      </c>
      <c r="G1629" s="6" t="s">
        <v>28</v>
      </c>
      <c r="H1629" s="6"/>
    </row>
    <row r="1630" spans="1:8" ht="18.75" customHeight="1">
      <c r="A1630" s="9"/>
      <c r="B1630" s="74"/>
      <c r="C1630" s="75"/>
      <c r="D1630" s="6"/>
      <c r="E1630" s="6"/>
      <c r="F1630" s="6"/>
      <c r="G1630" s="6"/>
      <c r="H1630" s="6"/>
    </row>
    <row r="1631" spans="1:8" ht="18.75" customHeight="1">
      <c r="A1631" s="10" t="s">
        <v>107</v>
      </c>
      <c r="B1631" s="64" t="s">
        <v>8309</v>
      </c>
      <c r="C1631" s="65"/>
      <c r="D1631" s="6"/>
      <c r="E1631" s="6"/>
      <c r="F1631" s="6"/>
      <c r="G1631" s="6"/>
      <c r="H1631" s="6"/>
    </row>
    <row r="1632" spans="1:8" ht="18.75" customHeight="1">
      <c r="A1632" s="10" t="s">
        <v>108</v>
      </c>
      <c r="B1632" s="64" t="s">
        <v>8310</v>
      </c>
      <c r="C1632" s="65"/>
      <c r="D1632" s="6"/>
      <c r="E1632" s="6"/>
      <c r="F1632" s="6"/>
      <c r="G1632" s="6"/>
      <c r="H1632" s="6"/>
    </row>
    <row r="1633" spans="1:8" ht="18.75" customHeight="1">
      <c r="A1633" s="10" t="s">
        <v>109</v>
      </c>
      <c r="B1633" s="64" t="s">
        <v>8311</v>
      </c>
      <c r="C1633" s="65"/>
      <c r="D1633" s="6"/>
      <c r="E1633" s="6"/>
      <c r="F1633" s="6"/>
      <c r="G1633" s="6"/>
      <c r="H1633" s="6"/>
    </row>
    <row r="1634" spans="1:8" ht="18.75" customHeight="1">
      <c r="A1634" s="10" t="s">
        <v>110</v>
      </c>
      <c r="B1634" s="64" t="s">
        <v>8312</v>
      </c>
      <c r="C1634" s="65"/>
      <c r="D1634" s="6"/>
      <c r="E1634" s="6"/>
      <c r="F1634" s="6"/>
      <c r="G1634" s="6"/>
      <c r="H1634" s="6"/>
    </row>
    <row r="1635" spans="1:8" ht="18.75" customHeight="1">
      <c r="A1635" s="10"/>
      <c r="B1635" s="62"/>
      <c r="C1635" s="63"/>
      <c r="D1635" s="6"/>
      <c r="E1635" s="6"/>
      <c r="F1635" s="6"/>
      <c r="G1635" s="6"/>
      <c r="H1635" s="6"/>
    </row>
    <row r="1636" spans="1:8" ht="18.75" customHeight="1" thickBot="1">
      <c r="A1636" s="10"/>
      <c r="B1636" s="66"/>
      <c r="C1636" s="67"/>
      <c r="D1636" s="6"/>
      <c r="E1636" s="6"/>
      <c r="F1636" s="6"/>
      <c r="G1636" s="6"/>
      <c r="H1636" s="6"/>
    </row>
    <row r="1637" spans="1:8" ht="18.75" customHeight="1" thickBot="1">
      <c r="A1637" s="11" t="s">
        <v>111</v>
      </c>
      <c r="B1637" s="25"/>
      <c r="C1637" s="7"/>
      <c r="D1637" s="6"/>
      <c r="E1637" s="6"/>
      <c r="F1637" s="6"/>
      <c r="G1637" s="6"/>
      <c r="H1637" s="6"/>
    </row>
    <row r="1638" spans="1:8" ht="18.75" customHeight="1">
      <c r="A1638" s="10" t="s">
        <v>112</v>
      </c>
      <c r="B1638" s="34" t="str">
        <f>_xlfn.LET(_xlpm.inp,$B$1637,_xlpm.nInp,_xlfn.LET(_xlpm.raw,UPPER(TRIM($B$1637)),_xlpm.clean,SUBSTITUTE(SUBSTITUTE(SUBSTITUTE(SUBSTITUTE(SUBSTITUTE(_xlpm.raw,"，",","),"、",","),"；",","),"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$1629)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638" s="19"/>
      <c r="D1638" s="6"/>
      <c r="E1638" s="6"/>
      <c r="F1638" s="6"/>
      <c r="G1638" s="6"/>
      <c r="H1638" s="6"/>
    </row>
    <row r="1639" spans="1:8" ht="18.75" customHeight="1">
      <c r="A1639" s="10" t="s">
        <v>113</v>
      </c>
      <c r="B1639" s="35" t="str">
        <f>_xlfn.LET(_xlpm.inp,$B$1637,_xlpm.nStd,_xlfn.LET(_xlpm.raw,UPPER(TRIM($G$1629)),_xlpm.clean,SUBSTITUTE(SUBSTITUTE(SUBSTITUTE(SUBSTITUTE(SUBSTITUTE(_xlpm.raw,"，",","),"、",","),"；",","),"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639" s="18"/>
      <c r="D1639" s="6"/>
      <c r="E1639" s="6"/>
      <c r="F1639" s="6"/>
      <c r="G1639" s="6"/>
      <c r="H1639" s="6"/>
    </row>
    <row r="1640" spans="1:8" ht="18.75" customHeight="1">
      <c r="A1640" s="37" t="s">
        <v>114</v>
      </c>
      <c r="B1640" s="52" t="str">
        <f>_xlfn.LET(_xlpm.inp,$B$1637,_xlpm.p,$H$1629,IF(OR(LEN(TRIM(_xlpm.inp))=0,LEN(TRIM(_xlpm.p))=0,_xlpm.p=0),"",_xlpm.p))</f>
        <v/>
      </c>
      <c r="C1640" s="53"/>
      <c r="D1640" s="6"/>
      <c r="E1640" s="6"/>
      <c r="F1640" s="6"/>
      <c r="G1640" s="6"/>
      <c r="H1640" s="6"/>
    </row>
    <row r="1641" spans="1:8" ht="18.75" customHeight="1" thickBot="1">
      <c r="A1641" s="12"/>
      <c r="B1641" s="54"/>
      <c r="C1641" s="55"/>
      <c r="D1641" s="6"/>
      <c r="E1641" s="6"/>
      <c r="F1641" s="6"/>
      <c r="G1641" s="6"/>
      <c r="H1641" s="6"/>
    </row>
    <row r="1642" spans="1:8" ht="58.5" customHeight="1" thickTop="1" thickBot="1">
      <c r="A1642" s="8" t="s">
        <v>8313</v>
      </c>
      <c r="B1642" s="56" t="s">
        <v>8314</v>
      </c>
      <c r="C1642" s="73"/>
      <c r="D1642" s="6"/>
      <c r="E1642" s="6"/>
      <c r="F1642" s="6">
        <v>1127</v>
      </c>
      <c r="G1642" s="6" t="s">
        <v>28</v>
      </c>
      <c r="H1642" s="6"/>
    </row>
    <row r="1643" spans="1:8" ht="18.75" customHeight="1">
      <c r="A1643" s="9"/>
      <c r="B1643" s="74"/>
      <c r="C1643" s="75"/>
      <c r="D1643" s="6"/>
      <c r="E1643" s="6"/>
      <c r="F1643" s="6"/>
      <c r="G1643" s="6"/>
      <c r="H1643" s="6"/>
    </row>
    <row r="1644" spans="1:8" ht="18.75" customHeight="1">
      <c r="A1644" s="10" t="s">
        <v>107</v>
      </c>
      <c r="B1644" s="64" t="s">
        <v>8315</v>
      </c>
      <c r="C1644" s="65"/>
      <c r="D1644" s="6"/>
      <c r="E1644" s="6"/>
      <c r="F1644" s="6"/>
      <c r="G1644" s="6"/>
      <c r="H1644" s="6"/>
    </row>
    <row r="1645" spans="1:8" ht="18.75" customHeight="1">
      <c r="A1645" s="10" t="s">
        <v>108</v>
      </c>
      <c r="B1645" s="64" t="s">
        <v>8316</v>
      </c>
      <c r="C1645" s="65"/>
      <c r="D1645" s="6"/>
      <c r="E1645" s="6"/>
      <c r="F1645" s="6"/>
      <c r="G1645" s="6"/>
      <c r="H1645" s="6"/>
    </row>
    <row r="1646" spans="1:8" ht="18.75" customHeight="1">
      <c r="A1646" s="10" t="s">
        <v>109</v>
      </c>
      <c r="B1646" s="64" t="s">
        <v>8317</v>
      </c>
      <c r="C1646" s="65"/>
      <c r="D1646" s="6"/>
      <c r="E1646" s="6"/>
      <c r="F1646" s="6"/>
      <c r="G1646" s="6"/>
      <c r="H1646" s="6"/>
    </row>
    <row r="1647" spans="1:8" ht="18.75" customHeight="1">
      <c r="A1647" s="10" t="s">
        <v>110</v>
      </c>
      <c r="B1647" s="64" t="s">
        <v>8318</v>
      </c>
      <c r="C1647" s="65"/>
      <c r="D1647" s="6"/>
      <c r="E1647" s="6"/>
      <c r="F1647" s="6"/>
      <c r="G1647" s="6"/>
      <c r="H1647" s="6"/>
    </row>
    <row r="1648" spans="1:8" ht="18.75" customHeight="1">
      <c r="A1648" s="10"/>
      <c r="B1648" s="62"/>
      <c r="C1648" s="63"/>
      <c r="D1648" s="6"/>
      <c r="E1648" s="6"/>
      <c r="F1648" s="6"/>
      <c r="G1648" s="6"/>
      <c r="H1648" s="6"/>
    </row>
    <row r="1649" spans="1:8" ht="18.75" customHeight="1" thickBot="1">
      <c r="A1649" s="10"/>
      <c r="B1649" s="66"/>
      <c r="C1649" s="67"/>
      <c r="D1649" s="6"/>
      <c r="E1649" s="6"/>
      <c r="F1649" s="6"/>
      <c r="G1649" s="6"/>
      <c r="H1649" s="6"/>
    </row>
    <row r="1650" spans="1:8" ht="18.75" customHeight="1" thickBot="1">
      <c r="A1650" s="11" t="s">
        <v>111</v>
      </c>
      <c r="B1650" s="25"/>
      <c r="C1650" s="7"/>
      <c r="D1650" s="6"/>
      <c r="E1650" s="6"/>
      <c r="F1650" s="6"/>
      <c r="G1650" s="6"/>
      <c r="H1650" s="6"/>
    </row>
    <row r="1651" spans="1:8" ht="18.75" customHeight="1">
      <c r="A1651" s="10" t="s">
        <v>112</v>
      </c>
      <c r="B1651" s="34" t="str">
        <f>_xlfn.LET(_xlpm.inp,$B$1650,_xlpm.nInp,_xlfn.LET(_xlpm.raw,UPPER(TRIM($B$1650)),_xlpm.clean,SUBSTITUTE(SUBSTITUTE(SUBSTITUTE(SUBSTITUTE(SUBSTITUTE(_xlpm.raw,"，",","),"、",","),"；",","),"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$1642)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651" s="19"/>
      <c r="D1651" s="6"/>
      <c r="E1651" s="6"/>
      <c r="F1651" s="6"/>
      <c r="G1651" s="6"/>
      <c r="H1651" s="6"/>
    </row>
    <row r="1652" spans="1:8" ht="18.75" customHeight="1">
      <c r="A1652" s="10" t="s">
        <v>113</v>
      </c>
      <c r="B1652" s="35" t="str">
        <f>_xlfn.LET(_xlpm.inp,$B$1650,_xlpm.nStd,_xlfn.LET(_xlpm.raw,UPPER(TRIM($G$1642)),_xlpm.clean,SUBSTITUTE(SUBSTITUTE(SUBSTITUTE(SUBSTITUTE(SUBSTITUTE(_xlpm.raw,"，",","),"、",","),"；",","),"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652" s="18"/>
      <c r="D1652" s="6"/>
      <c r="E1652" s="6"/>
      <c r="F1652" s="6"/>
      <c r="G1652" s="6"/>
      <c r="H1652" s="6"/>
    </row>
    <row r="1653" spans="1:8" ht="18.75" customHeight="1">
      <c r="A1653" s="37" t="s">
        <v>114</v>
      </c>
      <c r="B1653" s="52" t="str">
        <f>_xlfn.LET(_xlpm.inp,$B$1650,_xlpm.p,$H$1642,IF(OR(LEN(TRIM(_xlpm.inp))=0,LEN(TRIM(_xlpm.p))=0,_xlpm.p=0),"",_xlpm.p))</f>
        <v/>
      </c>
      <c r="C1653" s="53"/>
      <c r="D1653" s="6"/>
      <c r="E1653" s="6"/>
      <c r="F1653" s="6"/>
      <c r="G1653" s="6"/>
      <c r="H1653" s="6"/>
    </row>
    <row r="1654" spans="1:8" ht="18.75" customHeight="1" thickBot="1">
      <c r="A1654" s="12"/>
      <c r="B1654" s="54"/>
      <c r="C1654" s="55"/>
      <c r="D1654" s="6"/>
      <c r="E1654" s="6"/>
      <c r="F1654" s="6"/>
      <c r="G1654" s="6"/>
      <c r="H1654" s="6"/>
    </row>
    <row r="1655" spans="1:8" ht="58.5" customHeight="1" thickTop="1" thickBot="1">
      <c r="A1655" s="8" t="s">
        <v>8319</v>
      </c>
      <c r="B1655" s="56" t="s">
        <v>8320</v>
      </c>
      <c r="C1655" s="73"/>
      <c r="D1655" s="6"/>
      <c r="E1655" s="6"/>
      <c r="F1655" s="6">
        <v>1128</v>
      </c>
      <c r="G1655" s="6" t="s">
        <v>26</v>
      </c>
      <c r="H1655" s="6"/>
    </row>
    <row r="1656" spans="1:8" ht="18.75" customHeight="1">
      <c r="A1656" s="9"/>
      <c r="B1656" s="74"/>
      <c r="C1656" s="75"/>
      <c r="D1656" s="6"/>
      <c r="E1656" s="6"/>
      <c r="F1656" s="6"/>
      <c r="G1656" s="6"/>
      <c r="H1656" s="6"/>
    </row>
    <row r="1657" spans="1:8" ht="18.75" customHeight="1">
      <c r="A1657" s="10" t="s">
        <v>107</v>
      </c>
      <c r="B1657" s="64" t="s">
        <v>8321</v>
      </c>
      <c r="C1657" s="65"/>
      <c r="D1657" s="6"/>
      <c r="E1657" s="6"/>
      <c r="F1657" s="6"/>
      <c r="G1657" s="6"/>
      <c r="H1657" s="6"/>
    </row>
    <row r="1658" spans="1:8" ht="18.75" customHeight="1">
      <c r="A1658" s="10" t="s">
        <v>108</v>
      </c>
      <c r="B1658" s="64" t="s">
        <v>8322</v>
      </c>
      <c r="C1658" s="65"/>
      <c r="D1658" s="6"/>
      <c r="E1658" s="6"/>
      <c r="F1658" s="6"/>
      <c r="G1658" s="6"/>
      <c r="H1658" s="6"/>
    </row>
    <row r="1659" spans="1:8" ht="18.75" customHeight="1">
      <c r="A1659" s="10" t="s">
        <v>109</v>
      </c>
      <c r="B1659" s="64" t="s">
        <v>8323</v>
      </c>
      <c r="C1659" s="65"/>
      <c r="D1659" s="6"/>
      <c r="E1659" s="6"/>
      <c r="F1659" s="6"/>
      <c r="G1659" s="6"/>
      <c r="H1659" s="6"/>
    </row>
    <row r="1660" spans="1:8" ht="18.75" customHeight="1">
      <c r="A1660" s="10" t="s">
        <v>110</v>
      </c>
      <c r="B1660" s="64" t="s">
        <v>8324</v>
      </c>
      <c r="C1660" s="65"/>
      <c r="D1660" s="6"/>
      <c r="E1660" s="6"/>
      <c r="F1660" s="6"/>
      <c r="G1660" s="6"/>
      <c r="H1660" s="6"/>
    </row>
    <row r="1661" spans="1:8" ht="18.75" customHeight="1">
      <c r="A1661" s="10"/>
      <c r="B1661" s="62"/>
      <c r="C1661" s="63"/>
      <c r="D1661" s="6"/>
      <c r="E1661" s="6"/>
      <c r="F1661" s="6"/>
      <c r="G1661" s="6"/>
      <c r="H1661" s="6"/>
    </row>
    <row r="1662" spans="1:8" ht="18.75" customHeight="1" thickBot="1">
      <c r="A1662" s="10"/>
      <c r="B1662" s="66"/>
      <c r="C1662" s="67"/>
      <c r="D1662" s="6"/>
      <c r="E1662" s="6"/>
      <c r="F1662" s="6"/>
      <c r="G1662" s="6"/>
      <c r="H1662" s="6"/>
    </row>
    <row r="1663" spans="1:8" ht="18.75" customHeight="1" thickBot="1">
      <c r="A1663" s="11" t="s">
        <v>111</v>
      </c>
      <c r="B1663" s="25"/>
      <c r="C1663" s="7"/>
      <c r="D1663" s="6"/>
      <c r="E1663" s="6"/>
      <c r="F1663" s="6"/>
      <c r="G1663" s="6"/>
      <c r="H1663" s="6"/>
    </row>
    <row r="1664" spans="1:8" ht="18.75" customHeight="1">
      <c r="A1664" s="10" t="s">
        <v>112</v>
      </c>
      <c r="B1664" s="34" t="str">
        <f>_xlfn.LET(_xlpm.inp,$B$1663,_xlpm.nInp,_xlfn.LET(_xlpm.raw,UPPER(TRIM($B$1663)),_xlpm.clean,SUBSTITUTE(SUBSTITUTE(SUBSTITUTE(SUBSTITUTE(SUBSTITUTE(_xlpm.raw,"，",","),"、",","),"；",","),"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$1655)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664" s="19"/>
      <c r="D1664" s="6"/>
      <c r="E1664" s="6"/>
      <c r="F1664" s="6"/>
      <c r="G1664" s="6"/>
      <c r="H1664" s="6"/>
    </row>
    <row r="1665" spans="1:8" ht="18.75" customHeight="1">
      <c r="A1665" s="10" t="s">
        <v>113</v>
      </c>
      <c r="B1665" s="35" t="str">
        <f>_xlfn.LET(_xlpm.inp,$B$1663,_xlpm.nStd,_xlfn.LET(_xlpm.raw,UPPER(TRIM($G$1655)),_xlpm.clean,SUBSTITUTE(SUBSTITUTE(SUBSTITUTE(SUBSTITUTE(SUBSTITUTE(_xlpm.raw,"，",","),"、",","),"；",","),"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665" s="18"/>
      <c r="D1665" s="6"/>
      <c r="E1665" s="6"/>
      <c r="F1665" s="6"/>
      <c r="G1665" s="6"/>
      <c r="H1665" s="6"/>
    </row>
    <row r="1666" spans="1:8" ht="18.75" customHeight="1">
      <c r="A1666" s="37" t="s">
        <v>114</v>
      </c>
      <c r="B1666" s="52" t="str">
        <f>_xlfn.LET(_xlpm.inp,$B$1663,_xlpm.p,$H$1655,IF(OR(LEN(TRIM(_xlpm.inp))=0,LEN(TRIM(_xlpm.p))=0,_xlpm.p=0),"",_xlpm.p))</f>
        <v/>
      </c>
      <c r="C1666" s="53"/>
      <c r="D1666" s="6"/>
      <c r="E1666" s="6"/>
      <c r="F1666" s="6"/>
      <c r="G1666" s="6"/>
      <c r="H1666" s="6"/>
    </row>
    <row r="1667" spans="1:8" ht="18.75" customHeight="1" thickBot="1">
      <c r="A1667" s="12"/>
      <c r="B1667" s="54"/>
      <c r="C1667" s="55"/>
      <c r="D1667" s="6"/>
      <c r="E1667" s="6"/>
      <c r="F1667" s="6"/>
      <c r="G1667" s="6"/>
      <c r="H1667" s="6"/>
    </row>
    <row r="1668" spans="1:8" ht="58.5" customHeight="1" thickTop="1" thickBot="1">
      <c r="A1668" s="8" t="s">
        <v>8325</v>
      </c>
      <c r="B1668" s="56" t="s">
        <v>8326</v>
      </c>
      <c r="C1668" s="73"/>
      <c r="D1668" s="6"/>
      <c r="E1668" s="6"/>
      <c r="F1668" s="6">
        <v>1129</v>
      </c>
      <c r="G1668" s="6" t="s">
        <v>30</v>
      </c>
      <c r="H1668" s="6"/>
    </row>
    <row r="1669" spans="1:8" ht="18.75" customHeight="1">
      <c r="A1669" s="9"/>
      <c r="B1669" s="74"/>
      <c r="C1669" s="75"/>
      <c r="D1669" s="6"/>
      <c r="E1669" s="6"/>
      <c r="F1669" s="6"/>
      <c r="G1669" s="6"/>
      <c r="H1669" s="6"/>
    </row>
    <row r="1670" spans="1:8" ht="18.75" customHeight="1">
      <c r="A1670" s="10" t="s">
        <v>107</v>
      </c>
      <c r="B1670" s="64" t="s">
        <v>8327</v>
      </c>
      <c r="C1670" s="65"/>
      <c r="D1670" s="6"/>
      <c r="E1670" s="6"/>
      <c r="F1670" s="6"/>
      <c r="G1670" s="6"/>
      <c r="H1670" s="6"/>
    </row>
    <row r="1671" spans="1:8" ht="18.75" customHeight="1">
      <c r="A1671" s="10" t="s">
        <v>108</v>
      </c>
      <c r="B1671" s="64" t="s">
        <v>8328</v>
      </c>
      <c r="C1671" s="65"/>
      <c r="D1671" s="6"/>
      <c r="E1671" s="6"/>
      <c r="F1671" s="6"/>
      <c r="G1671" s="6"/>
      <c r="H1671" s="6"/>
    </row>
    <row r="1672" spans="1:8" ht="18.75" customHeight="1">
      <c r="A1672" s="10" t="s">
        <v>109</v>
      </c>
      <c r="B1672" s="64" t="s">
        <v>8329</v>
      </c>
      <c r="C1672" s="65"/>
      <c r="D1672" s="6"/>
      <c r="E1672" s="6"/>
      <c r="F1672" s="6"/>
      <c r="G1672" s="6"/>
      <c r="H1672" s="6"/>
    </row>
    <row r="1673" spans="1:8" ht="18.75" customHeight="1">
      <c r="A1673" s="10" t="s">
        <v>110</v>
      </c>
      <c r="B1673" s="64" t="s">
        <v>8330</v>
      </c>
      <c r="C1673" s="65"/>
      <c r="D1673" s="6"/>
      <c r="E1673" s="6"/>
      <c r="F1673" s="6"/>
      <c r="G1673" s="6"/>
      <c r="H1673" s="6"/>
    </row>
    <row r="1674" spans="1:8" ht="18.75" customHeight="1">
      <c r="A1674" s="10" t="s">
        <v>826</v>
      </c>
      <c r="B1674" s="62" t="s">
        <v>7527</v>
      </c>
      <c r="C1674" s="63"/>
      <c r="D1674" s="6"/>
      <c r="E1674" s="6"/>
      <c r="F1674" s="6"/>
      <c r="G1674" s="6"/>
      <c r="H1674" s="6"/>
    </row>
    <row r="1675" spans="1:8" ht="18.75" customHeight="1" thickBot="1">
      <c r="A1675" s="10"/>
      <c r="B1675" s="66"/>
      <c r="C1675" s="67"/>
      <c r="D1675" s="6"/>
      <c r="E1675" s="6"/>
      <c r="F1675" s="6"/>
      <c r="G1675" s="6"/>
      <c r="H1675" s="6"/>
    </row>
    <row r="1676" spans="1:8" ht="18.75" customHeight="1" thickBot="1">
      <c r="A1676" s="11" t="s">
        <v>111</v>
      </c>
      <c r="B1676" s="25"/>
      <c r="C1676" s="7"/>
      <c r="D1676" s="6"/>
      <c r="E1676" s="6"/>
      <c r="F1676" s="6"/>
      <c r="G1676" s="6"/>
      <c r="H1676" s="6"/>
    </row>
    <row r="1677" spans="1:8" ht="18.75" customHeight="1">
      <c r="A1677" s="10" t="s">
        <v>112</v>
      </c>
      <c r="B1677" s="34" t="str">
        <f>_xlfn.LET(_xlpm.inp,$B$1676,_xlpm.nInp,_xlfn.LET(_xlpm.raw,UPPER(TRIM($B$1676)),_xlpm.clean,SUBSTITUTE(SUBSTITUTE(SUBSTITUTE(SUBSTITUTE(SUBSTITUTE(_xlpm.raw,"，",","),"、",","),"；",","),"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$1668)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677" s="19"/>
      <c r="D1677" s="6"/>
      <c r="E1677" s="6"/>
      <c r="F1677" s="6"/>
      <c r="G1677" s="6"/>
      <c r="H1677" s="6"/>
    </row>
    <row r="1678" spans="1:8" ht="18.75" customHeight="1">
      <c r="A1678" s="10" t="s">
        <v>113</v>
      </c>
      <c r="B1678" s="35" t="str">
        <f>_xlfn.LET(_xlpm.inp,$B$1676,_xlpm.nStd,_xlfn.LET(_xlpm.raw,UPPER(TRIM($G$1668)),_xlpm.clean,SUBSTITUTE(SUBSTITUTE(SUBSTITUTE(SUBSTITUTE(SUBSTITUTE(_xlpm.raw,"，",","),"、",","),"；",","),"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678" s="18"/>
      <c r="D1678" s="6"/>
      <c r="E1678" s="6"/>
      <c r="F1678" s="6"/>
      <c r="G1678" s="6"/>
      <c r="H1678" s="6"/>
    </row>
    <row r="1679" spans="1:8" ht="18.75" customHeight="1">
      <c r="A1679" s="37" t="s">
        <v>114</v>
      </c>
      <c r="B1679" s="52" t="str">
        <f>_xlfn.LET(_xlpm.inp,$B$1676,_xlpm.p,$H$1668,IF(OR(LEN(TRIM(_xlpm.inp))=0,LEN(TRIM(_xlpm.p))=0,_xlpm.p=0),"",_xlpm.p))</f>
        <v/>
      </c>
      <c r="C1679" s="53"/>
      <c r="D1679" s="6"/>
      <c r="E1679" s="6"/>
      <c r="F1679" s="6"/>
      <c r="G1679" s="6"/>
      <c r="H1679" s="6"/>
    </row>
    <row r="1680" spans="1:8" ht="18.75" customHeight="1" thickBot="1">
      <c r="A1680" s="12"/>
      <c r="B1680" s="54"/>
      <c r="C1680" s="55"/>
      <c r="D1680" s="6"/>
      <c r="E1680" s="6"/>
      <c r="F1680" s="6"/>
      <c r="G1680" s="6"/>
      <c r="H1680" s="6"/>
    </row>
    <row r="1681" spans="1:8" ht="58.5" customHeight="1" thickTop="1" thickBot="1">
      <c r="A1681" s="8" t="s">
        <v>8331</v>
      </c>
      <c r="B1681" s="56" t="s">
        <v>8332</v>
      </c>
      <c r="C1681" s="73"/>
      <c r="D1681" s="6"/>
      <c r="E1681" s="6"/>
      <c r="F1681" s="6">
        <v>1130</v>
      </c>
      <c r="G1681" s="6" t="s">
        <v>27</v>
      </c>
      <c r="H1681" s="6"/>
    </row>
    <row r="1682" spans="1:8" ht="18.75" customHeight="1">
      <c r="A1682" s="9"/>
      <c r="B1682" s="74"/>
      <c r="C1682" s="75"/>
      <c r="D1682" s="6"/>
      <c r="E1682" s="6"/>
      <c r="F1682" s="6"/>
      <c r="G1682" s="6"/>
      <c r="H1682" s="6"/>
    </row>
    <row r="1683" spans="1:8" ht="18.75" customHeight="1">
      <c r="A1683" s="10" t="s">
        <v>107</v>
      </c>
      <c r="B1683" s="64" t="s">
        <v>8333</v>
      </c>
      <c r="C1683" s="65"/>
      <c r="D1683" s="6"/>
      <c r="E1683" s="6"/>
      <c r="F1683" s="6"/>
      <c r="G1683" s="6"/>
      <c r="H1683" s="6"/>
    </row>
    <row r="1684" spans="1:8" ht="18.75" customHeight="1">
      <c r="A1684" s="10" t="s">
        <v>108</v>
      </c>
      <c r="B1684" s="64" t="s">
        <v>8334</v>
      </c>
      <c r="C1684" s="65"/>
      <c r="D1684" s="6"/>
      <c r="E1684" s="6"/>
      <c r="F1684" s="6"/>
      <c r="G1684" s="6"/>
      <c r="H1684" s="6"/>
    </row>
    <row r="1685" spans="1:8" ht="18.75" customHeight="1">
      <c r="A1685" s="10" t="s">
        <v>109</v>
      </c>
      <c r="B1685" s="64" t="s">
        <v>8335</v>
      </c>
      <c r="C1685" s="65"/>
      <c r="D1685" s="6"/>
      <c r="E1685" s="6"/>
      <c r="F1685" s="6"/>
      <c r="G1685" s="6"/>
      <c r="H1685" s="6"/>
    </row>
    <row r="1686" spans="1:8" ht="18.75" customHeight="1">
      <c r="A1686" s="10" t="s">
        <v>110</v>
      </c>
      <c r="B1686" s="64" t="s">
        <v>8336</v>
      </c>
      <c r="C1686" s="65"/>
      <c r="D1686" s="6"/>
      <c r="E1686" s="6"/>
      <c r="F1686" s="6"/>
      <c r="G1686" s="6"/>
      <c r="H1686" s="6"/>
    </row>
    <row r="1687" spans="1:8" ht="18.75" customHeight="1">
      <c r="A1687" s="10"/>
      <c r="B1687" s="62"/>
      <c r="C1687" s="63"/>
      <c r="D1687" s="6"/>
      <c r="E1687" s="6"/>
      <c r="F1687" s="6"/>
      <c r="G1687" s="6"/>
      <c r="H1687" s="6"/>
    </row>
    <row r="1688" spans="1:8" ht="18.75" customHeight="1" thickBot="1">
      <c r="A1688" s="10"/>
      <c r="B1688" s="66"/>
      <c r="C1688" s="67"/>
      <c r="D1688" s="6"/>
      <c r="E1688" s="6"/>
      <c r="F1688" s="6"/>
      <c r="G1688" s="6"/>
      <c r="H1688" s="6"/>
    </row>
    <row r="1689" spans="1:8" ht="18.75" customHeight="1" thickBot="1">
      <c r="A1689" s="11" t="s">
        <v>111</v>
      </c>
      <c r="B1689" s="25"/>
      <c r="C1689" s="7"/>
      <c r="D1689" s="6"/>
      <c r="E1689" s="6"/>
      <c r="F1689" s="6"/>
      <c r="G1689" s="6"/>
      <c r="H1689" s="6"/>
    </row>
    <row r="1690" spans="1:8" ht="18.75" customHeight="1">
      <c r="A1690" s="10" t="s">
        <v>112</v>
      </c>
      <c r="B1690" s="34" t="str">
        <f>_xlfn.LET(_xlpm.inp,$B$1689,_xlpm.nInp,_xlfn.LET(_xlpm.raw,UPPER(TRIM($B$1689)),_xlpm.clean,SUBSTITUTE(SUBSTITUTE(SUBSTITUTE(SUBSTITUTE(SUBSTITUTE(_xlpm.raw,"，",","),"、",","),"；",","),"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$1681)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690" s="19"/>
      <c r="D1690" s="6"/>
      <c r="E1690" s="6"/>
      <c r="F1690" s="6"/>
      <c r="G1690" s="6"/>
      <c r="H1690" s="6"/>
    </row>
    <row r="1691" spans="1:8" ht="18.75" customHeight="1">
      <c r="A1691" s="10" t="s">
        <v>113</v>
      </c>
      <c r="B1691" s="35" t="str">
        <f>_xlfn.LET(_xlpm.inp,$B$1689,_xlpm.nStd,_xlfn.LET(_xlpm.raw,UPPER(TRIM($G$1681)),_xlpm.clean,SUBSTITUTE(SUBSTITUTE(SUBSTITUTE(SUBSTITUTE(SUBSTITUTE(_xlpm.raw,"，",","),"、",","),"；",","),"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691" s="18"/>
      <c r="D1691" s="6"/>
      <c r="E1691" s="6"/>
      <c r="F1691" s="6"/>
      <c r="G1691" s="6"/>
      <c r="H1691" s="6"/>
    </row>
    <row r="1692" spans="1:8" ht="18.75" customHeight="1">
      <c r="A1692" s="37" t="s">
        <v>114</v>
      </c>
      <c r="B1692" s="52" t="str">
        <f>_xlfn.LET(_xlpm.inp,$B$1689,_xlpm.p,$H$1681,IF(OR(LEN(TRIM(_xlpm.inp))=0,LEN(TRIM(_xlpm.p))=0,_xlpm.p=0),"",_xlpm.p))</f>
        <v/>
      </c>
      <c r="C1692" s="53"/>
      <c r="D1692" s="6"/>
      <c r="E1692" s="6"/>
      <c r="F1692" s="6"/>
      <c r="G1692" s="6"/>
      <c r="H1692" s="6"/>
    </row>
    <row r="1693" spans="1:8" ht="18.75" customHeight="1" thickBot="1">
      <c r="A1693" s="12"/>
      <c r="B1693" s="54"/>
      <c r="C1693" s="55"/>
      <c r="D1693" s="6"/>
      <c r="E1693" s="6"/>
      <c r="F1693" s="6"/>
      <c r="G1693" s="6"/>
      <c r="H1693" s="6"/>
    </row>
    <row r="1694" spans="1:8" ht="58.5" customHeight="1" thickTop="1" thickBot="1">
      <c r="A1694" s="8" t="s">
        <v>8337</v>
      </c>
      <c r="B1694" s="56" t="s">
        <v>8338</v>
      </c>
      <c r="C1694" s="73"/>
      <c r="D1694" s="6"/>
      <c r="E1694" s="6"/>
      <c r="F1694" s="6">
        <v>1131</v>
      </c>
      <c r="G1694" s="6" t="s">
        <v>27</v>
      </c>
      <c r="H1694" s="6"/>
    </row>
    <row r="1695" spans="1:8" ht="18.75" customHeight="1">
      <c r="A1695" s="9"/>
      <c r="B1695" s="74"/>
      <c r="C1695" s="75"/>
      <c r="D1695" s="6"/>
      <c r="E1695" s="6"/>
      <c r="F1695" s="6"/>
      <c r="G1695" s="6"/>
      <c r="H1695" s="6"/>
    </row>
    <row r="1696" spans="1:8" ht="18.75" customHeight="1">
      <c r="A1696" s="10" t="s">
        <v>107</v>
      </c>
      <c r="B1696" s="64" t="s">
        <v>8339</v>
      </c>
      <c r="C1696" s="65"/>
      <c r="D1696" s="6"/>
      <c r="E1696" s="6"/>
      <c r="F1696" s="6"/>
      <c r="G1696" s="6"/>
      <c r="H1696" s="6"/>
    </row>
    <row r="1697" spans="1:8" ht="18.75" customHeight="1">
      <c r="A1697" s="10" t="s">
        <v>108</v>
      </c>
      <c r="B1697" s="64" t="s">
        <v>8340</v>
      </c>
      <c r="C1697" s="65"/>
      <c r="D1697" s="6"/>
      <c r="E1697" s="6"/>
      <c r="F1697" s="6"/>
      <c r="G1697" s="6"/>
      <c r="H1697" s="6"/>
    </row>
    <row r="1698" spans="1:8" ht="18.75" customHeight="1">
      <c r="A1698" s="10" t="s">
        <v>109</v>
      </c>
      <c r="B1698" s="64" t="s">
        <v>8341</v>
      </c>
      <c r="C1698" s="65"/>
      <c r="D1698" s="6"/>
      <c r="E1698" s="6"/>
      <c r="F1698" s="6"/>
      <c r="G1698" s="6"/>
      <c r="H1698" s="6"/>
    </row>
    <row r="1699" spans="1:8" ht="18.75" customHeight="1">
      <c r="A1699" s="10" t="s">
        <v>110</v>
      </c>
      <c r="B1699" s="64" t="s">
        <v>8342</v>
      </c>
      <c r="C1699" s="65"/>
      <c r="D1699" s="6"/>
      <c r="E1699" s="6"/>
      <c r="F1699" s="6"/>
      <c r="G1699" s="6"/>
      <c r="H1699" s="6"/>
    </row>
    <row r="1700" spans="1:8" ht="18.75" customHeight="1">
      <c r="A1700" s="10"/>
      <c r="B1700" s="62"/>
      <c r="C1700" s="63"/>
      <c r="D1700" s="6"/>
      <c r="E1700" s="6"/>
      <c r="F1700" s="6"/>
      <c r="G1700" s="6"/>
      <c r="H1700" s="6"/>
    </row>
    <row r="1701" spans="1:8" ht="18.75" customHeight="1" thickBot="1">
      <c r="A1701" s="10"/>
      <c r="B1701" s="66"/>
      <c r="C1701" s="67"/>
      <c r="D1701" s="6"/>
      <c r="E1701" s="6"/>
      <c r="F1701" s="6"/>
      <c r="G1701" s="6"/>
      <c r="H1701" s="6"/>
    </row>
    <row r="1702" spans="1:8" ht="18.75" customHeight="1" thickBot="1">
      <c r="A1702" s="11" t="s">
        <v>111</v>
      </c>
      <c r="B1702" s="25"/>
      <c r="C1702" s="7"/>
      <c r="D1702" s="6"/>
      <c r="E1702" s="6"/>
      <c r="F1702" s="6"/>
      <c r="G1702" s="6"/>
      <c r="H1702" s="6"/>
    </row>
    <row r="1703" spans="1:8" ht="18.75" customHeight="1">
      <c r="A1703" s="10" t="s">
        <v>112</v>
      </c>
      <c r="B1703" s="34" t="str">
        <f>_xlfn.LET(_xlpm.inp,$B$1702,_xlpm.nInp,_xlfn.LET(_xlpm.raw,UPPER(TRIM($B$1702)),_xlpm.clean,SUBSTITUTE(SUBSTITUTE(SUBSTITUTE(SUBSTITUTE(SUBSTITUTE(_xlpm.raw,"，",","),"、",","),"；",","),"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$1694)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703" s="19"/>
      <c r="D1703" s="6"/>
      <c r="E1703" s="6"/>
      <c r="F1703" s="6"/>
      <c r="G1703" s="6"/>
      <c r="H1703" s="6"/>
    </row>
    <row r="1704" spans="1:8" ht="18.75" customHeight="1">
      <c r="A1704" s="10" t="s">
        <v>113</v>
      </c>
      <c r="B1704" s="35" t="str">
        <f>_xlfn.LET(_xlpm.inp,$B$1702,_xlpm.nStd,_xlfn.LET(_xlpm.raw,UPPER(TRIM($G$1694)),_xlpm.clean,SUBSTITUTE(SUBSTITUTE(SUBSTITUTE(SUBSTITUTE(SUBSTITUTE(_xlpm.raw,"，",","),"、",","),"；",","),"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04" s="18"/>
      <c r="D1704" s="6"/>
      <c r="E1704" s="6"/>
      <c r="F1704" s="6"/>
      <c r="G1704" s="6"/>
      <c r="H1704" s="6"/>
    </row>
    <row r="1705" spans="1:8" ht="18.75" customHeight="1">
      <c r="A1705" s="37" t="s">
        <v>114</v>
      </c>
      <c r="B1705" s="52" t="str">
        <f>_xlfn.LET(_xlpm.inp,$B$1702,_xlpm.p,$H$1694,IF(OR(LEN(TRIM(_xlpm.inp))=0,LEN(TRIM(_xlpm.p))=0,_xlpm.p=0),"",_xlpm.p))</f>
        <v/>
      </c>
      <c r="C1705" s="53"/>
      <c r="D1705" s="6"/>
      <c r="E1705" s="6"/>
      <c r="F1705" s="6"/>
      <c r="G1705" s="6"/>
      <c r="H1705" s="6"/>
    </row>
    <row r="1706" spans="1:8" ht="18.75" customHeight="1" thickBot="1">
      <c r="A1706" s="12"/>
      <c r="B1706" s="54"/>
      <c r="C1706" s="55"/>
      <c r="D1706" s="6"/>
      <c r="E1706" s="6"/>
      <c r="F1706" s="6"/>
      <c r="G1706" s="6"/>
      <c r="H1706" s="6"/>
    </row>
    <row r="1707" spans="1:8" ht="58.5" customHeight="1" thickTop="1" thickBot="1">
      <c r="A1707" s="8" t="s">
        <v>8343</v>
      </c>
      <c r="B1707" s="56" t="s">
        <v>8344</v>
      </c>
      <c r="C1707" s="73"/>
      <c r="D1707" s="6"/>
      <c r="E1707" s="6"/>
      <c r="F1707" s="6">
        <v>1132</v>
      </c>
      <c r="G1707" s="6" t="s">
        <v>18</v>
      </c>
      <c r="H1707" s="6"/>
    </row>
    <row r="1708" spans="1:8" ht="18.75" customHeight="1">
      <c r="A1708" s="9"/>
      <c r="B1708" s="74"/>
      <c r="C1708" s="75"/>
      <c r="D1708" s="6"/>
      <c r="E1708" s="6"/>
      <c r="F1708" s="6"/>
      <c r="G1708" s="6"/>
      <c r="H1708" s="6"/>
    </row>
    <row r="1709" spans="1:8" ht="18.75" customHeight="1">
      <c r="A1709" s="10" t="s">
        <v>107</v>
      </c>
      <c r="B1709" s="64" t="s">
        <v>8345</v>
      </c>
      <c r="C1709" s="65"/>
      <c r="D1709" s="6"/>
      <c r="E1709" s="6"/>
      <c r="F1709" s="6"/>
      <c r="G1709" s="6"/>
      <c r="H1709" s="6"/>
    </row>
    <row r="1710" spans="1:8" ht="18.75" customHeight="1">
      <c r="A1710" s="10" t="s">
        <v>108</v>
      </c>
      <c r="B1710" s="64" t="s">
        <v>8346</v>
      </c>
      <c r="C1710" s="65"/>
      <c r="D1710" s="6"/>
      <c r="E1710" s="6"/>
      <c r="F1710" s="6"/>
      <c r="G1710" s="6"/>
      <c r="H1710" s="6"/>
    </row>
    <row r="1711" spans="1:8" ht="18.75" customHeight="1">
      <c r="A1711" s="10" t="s">
        <v>109</v>
      </c>
      <c r="B1711" s="64" t="s">
        <v>8347</v>
      </c>
      <c r="C1711" s="65"/>
      <c r="D1711" s="6"/>
      <c r="E1711" s="6"/>
      <c r="F1711" s="6"/>
      <c r="G1711" s="6"/>
      <c r="H1711" s="6"/>
    </row>
    <row r="1712" spans="1:8" ht="18.75" customHeight="1">
      <c r="A1712" s="10" t="s">
        <v>110</v>
      </c>
      <c r="B1712" s="64" t="s">
        <v>8348</v>
      </c>
      <c r="C1712" s="65"/>
      <c r="D1712" s="6"/>
      <c r="E1712" s="6"/>
      <c r="F1712" s="6"/>
      <c r="G1712" s="6"/>
      <c r="H1712" s="6"/>
    </row>
    <row r="1713" spans="1:8" ht="18.75" customHeight="1">
      <c r="A1713" s="10"/>
      <c r="B1713" s="62"/>
      <c r="C1713" s="63"/>
      <c r="D1713" s="6"/>
      <c r="E1713" s="6"/>
      <c r="F1713" s="6"/>
      <c r="G1713" s="6"/>
      <c r="H1713" s="6"/>
    </row>
    <row r="1714" spans="1:8" ht="18.75" customHeight="1" thickBot="1">
      <c r="A1714" s="10"/>
      <c r="B1714" s="66"/>
      <c r="C1714" s="67"/>
      <c r="D1714" s="6"/>
      <c r="E1714" s="6"/>
      <c r="F1714" s="6"/>
      <c r="G1714" s="6"/>
      <c r="H1714" s="6"/>
    </row>
    <row r="1715" spans="1:8" ht="18.75" customHeight="1" thickBot="1">
      <c r="A1715" s="11" t="s">
        <v>111</v>
      </c>
      <c r="B1715" s="25"/>
      <c r="C1715" s="7"/>
      <c r="D1715" s="6"/>
      <c r="E1715" s="6"/>
      <c r="F1715" s="6"/>
      <c r="G1715" s="6"/>
      <c r="H1715" s="6"/>
    </row>
    <row r="1716" spans="1:8" ht="18.75" customHeight="1">
      <c r="A1716" s="10" t="s">
        <v>112</v>
      </c>
      <c r="B1716" s="34" t="str">
        <f>_xlfn.LET(_xlpm.inp,$B$1715,_xlpm.nInp,_xlfn.LET(_xlpm.raw,UPPER(TRIM($B$1715)),_xlpm.clean,SUBSTITUTE(SUBSTITUTE(SUBSTITUTE(SUBSTITUTE(SUBSTITUTE(_xlpm.raw,"，",","),"、",","),"；",","),"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$1707)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716" s="19"/>
      <c r="D1716" s="6"/>
      <c r="E1716" s="6"/>
      <c r="F1716" s="6"/>
      <c r="G1716" s="6"/>
      <c r="H1716" s="6"/>
    </row>
    <row r="1717" spans="1:8" ht="18.75" customHeight="1">
      <c r="A1717" s="10" t="s">
        <v>113</v>
      </c>
      <c r="B1717" s="35" t="str">
        <f>_xlfn.LET(_xlpm.inp,$B$1715,_xlpm.nStd,_xlfn.LET(_xlpm.raw,UPPER(TRIM($G$1707)),_xlpm.clean,SUBSTITUTE(SUBSTITUTE(SUBSTITUTE(SUBSTITUTE(SUBSTITUTE(_xlpm.raw,"，",","),"、",","),"；",","),"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17" s="18"/>
      <c r="D1717" s="6"/>
      <c r="E1717" s="6"/>
      <c r="F1717" s="6"/>
      <c r="G1717" s="6"/>
      <c r="H1717" s="6"/>
    </row>
    <row r="1718" spans="1:8" ht="18.75" customHeight="1">
      <c r="A1718" s="37" t="s">
        <v>114</v>
      </c>
      <c r="B1718" s="52" t="str">
        <f>_xlfn.LET(_xlpm.inp,$B$1715,_xlpm.p,$H$1707,IF(OR(LEN(TRIM(_xlpm.inp))=0,LEN(TRIM(_xlpm.p))=0,_xlpm.p=0),"",_xlpm.p))</f>
        <v/>
      </c>
      <c r="C1718" s="53"/>
      <c r="D1718" s="6"/>
      <c r="E1718" s="6"/>
      <c r="F1718" s="6"/>
      <c r="G1718" s="6"/>
      <c r="H1718" s="6"/>
    </row>
    <row r="1719" spans="1:8" ht="18.75" customHeight="1" thickBot="1">
      <c r="A1719" s="12"/>
      <c r="B1719" s="54"/>
      <c r="C1719" s="55"/>
      <c r="D1719" s="6"/>
      <c r="E1719" s="6"/>
      <c r="F1719" s="6"/>
      <c r="G1719" s="6"/>
      <c r="H1719" s="6"/>
    </row>
    <row r="1720" spans="1:8" ht="58.5" customHeight="1" thickTop="1" thickBot="1">
      <c r="A1720" s="8" t="s">
        <v>8349</v>
      </c>
      <c r="B1720" s="56" t="s">
        <v>8350</v>
      </c>
      <c r="C1720" s="73"/>
      <c r="D1720" s="6"/>
      <c r="E1720" s="6"/>
      <c r="F1720" s="6">
        <v>1133</v>
      </c>
      <c r="G1720" s="6" t="s">
        <v>28</v>
      </c>
      <c r="H1720" s="6" t="s">
        <v>8079</v>
      </c>
    </row>
    <row r="1721" spans="1:8" ht="18.75" customHeight="1">
      <c r="A1721" s="9"/>
      <c r="B1721" s="74"/>
      <c r="C1721" s="75"/>
      <c r="D1721" s="6"/>
      <c r="E1721" s="6"/>
      <c r="F1721" s="6"/>
      <c r="G1721" s="6"/>
      <c r="H1721" s="6"/>
    </row>
    <row r="1722" spans="1:8" ht="18.75" customHeight="1">
      <c r="A1722" s="10" t="s">
        <v>107</v>
      </c>
      <c r="B1722" s="64" t="s">
        <v>8351</v>
      </c>
      <c r="C1722" s="65"/>
      <c r="D1722" s="6"/>
      <c r="E1722" s="6"/>
      <c r="F1722" s="6"/>
      <c r="G1722" s="6"/>
      <c r="H1722" s="6"/>
    </row>
    <row r="1723" spans="1:8" ht="18.75" customHeight="1">
      <c r="A1723" s="10" t="s">
        <v>108</v>
      </c>
      <c r="B1723" s="64" t="s">
        <v>8352</v>
      </c>
      <c r="C1723" s="65"/>
      <c r="D1723" s="6"/>
      <c r="E1723" s="6"/>
      <c r="F1723" s="6"/>
      <c r="G1723" s="6"/>
      <c r="H1723" s="6"/>
    </row>
    <row r="1724" spans="1:8" ht="18.75" customHeight="1">
      <c r="A1724" s="10" t="s">
        <v>109</v>
      </c>
      <c r="B1724" s="64" t="s">
        <v>8013</v>
      </c>
      <c r="C1724" s="65"/>
      <c r="D1724" s="6"/>
      <c r="E1724" s="6"/>
      <c r="F1724" s="6"/>
      <c r="G1724" s="6"/>
      <c r="H1724" s="6"/>
    </row>
    <row r="1725" spans="1:8" ht="18.75" customHeight="1">
      <c r="A1725" s="10" t="s">
        <v>110</v>
      </c>
      <c r="B1725" s="64" t="s">
        <v>8353</v>
      </c>
      <c r="C1725" s="65"/>
      <c r="D1725" s="6"/>
      <c r="E1725" s="6"/>
      <c r="F1725" s="6"/>
      <c r="G1725" s="6"/>
      <c r="H1725" s="6"/>
    </row>
    <row r="1726" spans="1:8" ht="18.75" customHeight="1">
      <c r="A1726" s="10"/>
      <c r="B1726" s="62"/>
      <c r="C1726" s="63"/>
      <c r="D1726" s="6"/>
      <c r="E1726" s="6"/>
      <c r="F1726" s="6"/>
      <c r="G1726" s="6"/>
      <c r="H1726" s="6"/>
    </row>
    <row r="1727" spans="1:8" ht="18.75" customHeight="1" thickBot="1">
      <c r="A1727" s="10"/>
      <c r="B1727" s="66"/>
      <c r="C1727" s="67"/>
      <c r="D1727" s="6"/>
      <c r="E1727" s="6"/>
      <c r="F1727" s="6"/>
      <c r="G1727" s="6"/>
      <c r="H1727" s="6"/>
    </row>
    <row r="1728" spans="1:8" ht="18.75" customHeight="1" thickBot="1">
      <c r="A1728" s="11" t="s">
        <v>111</v>
      </c>
      <c r="B1728" s="25"/>
      <c r="C1728" s="7"/>
      <c r="D1728" s="6"/>
      <c r="E1728" s="6"/>
      <c r="F1728" s="6"/>
      <c r="G1728" s="6"/>
      <c r="H1728" s="6"/>
    </row>
    <row r="1729" spans="1:8" ht="18.75" customHeight="1">
      <c r="A1729" s="10" t="s">
        <v>112</v>
      </c>
      <c r="B1729" s="34" t="str">
        <f>_xlfn.LET(_xlpm.inp,$B$1728,_xlpm.nInp,_xlfn.LET(_xlpm.raw,UPPER(TRIM($B$1728)),_xlpm.clean,SUBSTITUTE(SUBSTITUTE(SUBSTITUTE(SUBSTITUTE(SUBSTITUTE(_xlpm.raw,"，",","),"、",","),"；",","),"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$1720)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729" s="19"/>
      <c r="D1729" s="6"/>
      <c r="E1729" s="6"/>
      <c r="F1729" s="6"/>
      <c r="G1729" s="6"/>
      <c r="H1729" s="6"/>
    </row>
    <row r="1730" spans="1:8" ht="18.75" customHeight="1">
      <c r="A1730" s="10" t="s">
        <v>113</v>
      </c>
      <c r="B1730" s="35" t="str">
        <f>_xlfn.LET(_xlpm.inp,$B$1728,_xlpm.nStd,_xlfn.LET(_xlpm.raw,UPPER(TRIM($G$1720)),_xlpm.clean,SUBSTITUTE(SUBSTITUTE(SUBSTITUTE(SUBSTITUTE(SUBSTITUTE(_xlpm.raw,"，",","),"、",","),"；",","),"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30" s="18"/>
      <c r="D1730" s="6"/>
      <c r="E1730" s="6"/>
      <c r="F1730" s="6"/>
      <c r="G1730" s="6"/>
      <c r="H1730" s="6"/>
    </row>
    <row r="1731" spans="1:8" ht="18.75" customHeight="1">
      <c r="A1731" s="37" t="s">
        <v>114</v>
      </c>
      <c r="B1731" s="52" t="str">
        <f>_xlfn.LET(_xlpm.inp,$B$1728,_xlpm.p,$H$1720,IF(OR(LEN(TRIM(_xlpm.inp))=0,LEN(TRIM(_xlpm.p))=0,_xlpm.p=0),"",_xlpm.p))</f>
        <v/>
      </c>
      <c r="C1731" s="53"/>
      <c r="D1731" s="6"/>
      <c r="E1731" s="6"/>
      <c r="F1731" s="6"/>
      <c r="G1731" s="6"/>
      <c r="H1731" s="6"/>
    </row>
    <row r="1732" spans="1:8" ht="18.75" customHeight="1" thickBot="1">
      <c r="A1732" s="12"/>
      <c r="B1732" s="54"/>
      <c r="C1732" s="55"/>
      <c r="D1732" s="6"/>
      <c r="E1732" s="6"/>
      <c r="F1732" s="6"/>
      <c r="G1732" s="6"/>
      <c r="H1732" s="6"/>
    </row>
    <row r="1733" spans="1:8" ht="58.5" customHeight="1" thickTop="1" thickBot="1">
      <c r="A1733" s="8" t="s">
        <v>8014</v>
      </c>
      <c r="B1733" s="56" t="s">
        <v>8354</v>
      </c>
      <c r="C1733" s="73"/>
      <c r="D1733" s="6"/>
      <c r="E1733" s="6"/>
      <c r="F1733" s="6">
        <v>1134</v>
      </c>
      <c r="G1733" s="6" t="s">
        <v>28</v>
      </c>
      <c r="H1733" s="6" t="s">
        <v>8080</v>
      </c>
    </row>
    <row r="1734" spans="1:8" ht="18.75" customHeight="1">
      <c r="A1734" s="9"/>
      <c r="B1734" s="74"/>
      <c r="C1734" s="75"/>
      <c r="D1734" s="6"/>
      <c r="E1734" s="6"/>
      <c r="F1734" s="6"/>
      <c r="G1734" s="6"/>
      <c r="H1734" s="6"/>
    </row>
    <row r="1735" spans="1:8" ht="18.75" customHeight="1">
      <c r="A1735" s="10" t="s">
        <v>107</v>
      </c>
      <c r="B1735" s="64" t="s">
        <v>8355</v>
      </c>
      <c r="C1735" s="65"/>
      <c r="D1735" s="6"/>
      <c r="E1735" s="6"/>
      <c r="F1735" s="6"/>
      <c r="G1735" s="6"/>
      <c r="H1735" s="6"/>
    </row>
    <row r="1736" spans="1:8" ht="18.75" customHeight="1">
      <c r="A1736" s="10" t="s">
        <v>108</v>
      </c>
      <c r="B1736" s="64" t="s">
        <v>8356</v>
      </c>
      <c r="C1736" s="65"/>
      <c r="D1736" s="6"/>
      <c r="E1736" s="6"/>
      <c r="F1736" s="6"/>
      <c r="G1736" s="6"/>
      <c r="H1736" s="6"/>
    </row>
    <row r="1737" spans="1:8" ht="18.75" customHeight="1">
      <c r="A1737" s="10" t="s">
        <v>109</v>
      </c>
      <c r="B1737" s="64" t="s">
        <v>8015</v>
      </c>
      <c r="C1737" s="65"/>
      <c r="D1737" s="6"/>
      <c r="E1737" s="6"/>
      <c r="F1737" s="6"/>
      <c r="G1737" s="6"/>
      <c r="H1737" s="6"/>
    </row>
    <row r="1738" spans="1:8" ht="18.75" customHeight="1">
      <c r="A1738" s="10" t="s">
        <v>110</v>
      </c>
      <c r="B1738" s="64" t="s">
        <v>8357</v>
      </c>
      <c r="C1738" s="65"/>
      <c r="D1738" s="6"/>
      <c r="E1738" s="6"/>
      <c r="F1738" s="6"/>
      <c r="G1738" s="6"/>
      <c r="H1738" s="6"/>
    </row>
    <row r="1739" spans="1:8" ht="18.75" customHeight="1">
      <c r="A1739" s="10"/>
      <c r="B1739" s="62"/>
      <c r="C1739" s="63"/>
      <c r="D1739" s="6"/>
      <c r="E1739" s="6"/>
      <c r="F1739" s="6"/>
      <c r="G1739" s="6"/>
      <c r="H1739" s="6"/>
    </row>
    <row r="1740" spans="1:8" ht="18.75" customHeight="1" thickBot="1">
      <c r="A1740" s="10"/>
      <c r="B1740" s="66"/>
      <c r="C1740" s="67"/>
      <c r="D1740" s="6"/>
      <c r="E1740" s="6"/>
      <c r="F1740" s="6"/>
      <c r="G1740" s="6"/>
      <c r="H1740" s="6"/>
    </row>
    <row r="1741" spans="1:8" ht="18.75" customHeight="1" thickBot="1">
      <c r="A1741" s="11" t="s">
        <v>111</v>
      </c>
      <c r="B1741" s="25"/>
      <c r="C1741" s="7"/>
      <c r="D1741" s="6"/>
      <c r="E1741" s="6"/>
      <c r="F1741" s="6"/>
      <c r="G1741" s="6"/>
      <c r="H1741" s="6"/>
    </row>
    <row r="1742" spans="1:8" ht="18.75" customHeight="1">
      <c r="A1742" s="10" t="s">
        <v>112</v>
      </c>
      <c r="B1742" s="34" t="str">
        <f>_xlfn.LET(_xlpm.inp,$B$1741,_xlpm.nInp,_xlfn.LET(_xlpm.raw,UPPER(TRIM($B$1741)),_xlpm.clean,SUBSTITUTE(SUBSTITUTE(SUBSTITUTE(SUBSTITUTE(SUBSTITUTE(_xlpm.raw,"，",","),"、",","),"；",","),"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$1733)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742" s="19"/>
      <c r="D1742" s="6"/>
      <c r="E1742" s="6"/>
      <c r="F1742" s="6"/>
      <c r="G1742" s="6"/>
      <c r="H1742" s="6"/>
    </row>
    <row r="1743" spans="1:8" ht="18.75" customHeight="1">
      <c r="A1743" s="10" t="s">
        <v>113</v>
      </c>
      <c r="B1743" s="35" t="str">
        <f>_xlfn.LET(_xlpm.inp,$B$1741,_xlpm.nStd,_xlfn.LET(_xlpm.raw,UPPER(TRIM($G$1733)),_xlpm.clean,SUBSTITUTE(SUBSTITUTE(SUBSTITUTE(SUBSTITUTE(SUBSTITUTE(_xlpm.raw,"，",","),"、",","),"；",","),"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43" s="18"/>
      <c r="D1743" s="6"/>
      <c r="E1743" s="6"/>
      <c r="F1743" s="6"/>
      <c r="G1743" s="6"/>
      <c r="H1743" s="6"/>
    </row>
    <row r="1744" spans="1:8" ht="18.75" customHeight="1">
      <c r="A1744" s="37" t="s">
        <v>114</v>
      </c>
      <c r="B1744" s="52" t="str">
        <f>_xlfn.LET(_xlpm.inp,$B$1741,_xlpm.p,$H$1733,IF(OR(LEN(TRIM(_xlpm.inp))=0,LEN(TRIM(_xlpm.p))=0,_xlpm.p=0),"",_xlpm.p))</f>
        <v/>
      </c>
      <c r="C1744" s="53"/>
      <c r="D1744" s="6"/>
      <c r="E1744" s="6"/>
      <c r="F1744" s="6"/>
      <c r="G1744" s="6"/>
      <c r="H1744" s="6"/>
    </row>
    <row r="1745" spans="1:8" ht="18.75" customHeight="1" thickBot="1">
      <c r="A1745" s="12"/>
      <c r="B1745" s="54"/>
      <c r="C1745" s="55"/>
      <c r="D1745" s="6"/>
      <c r="E1745" s="6"/>
      <c r="F1745" s="6"/>
      <c r="G1745" s="6"/>
      <c r="H1745" s="6"/>
    </row>
    <row r="1746" spans="1:8" ht="58.5" customHeight="1" thickTop="1" thickBot="1">
      <c r="A1746" s="8" t="s">
        <v>8016</v>
      </c>
      <c r="B1746" s="56" t="s">
        <v>8358</v>
      </c>
      <c r="C1746" s="73"/>
      <c r="D1746" s="6"/>
      <c r="E1746" s="6"/>
      <c r="F1746" s="6">
        <v>1135</v>
      </c>
      <c r="G1746" s="6" t="s">
        <v>1380</v>
      </c>
      <c r="H1746" s="6" t="s">
        <v>8081</v>
      </c>
    </row>
    <row r="1747" spans="1:8" ht="18.75" customHeight="1">
      <c r="A1747" s="9"/>
      <c r="B1747" s="74"/>
      <c r="C1747" s="75"/>
      <c r="D1747" s="6"/>
      <c r="E1747" s="6"/>
      <c r="F1747" s="6"/>
      <c r="G1747" s="6"/>
      <c r="H1747" s="6"/>
    </row>
    <row r="1748" spans="1:8" ht="18.75" customHeight="1">
      <c r="A1748" s="10" t="s">
        <v>107</v>
      </c>
      <c r="B1748" s="64" t="s">
        <v>8359</v>
      </c>
      <c r="C1748" s="65"/>
      <c r="D1748" s="6"/>
      <c r="E1748" s="6"/>
      <c r="F1748" s="6"/>
      <c r="G1748" s="6"/>
      <c r="H1748" s="6"/>
    </row>
    <row r="1749" spans="1:8" ht="18.75" customHeight="1">
      <c r="A1749" s="10" t="s">
        <v>108</v>
      </c>
      <c r="B1749" s="64" t="s">
        <v>8360</v>
      </c>
      <c r="C1749" s="65"/>
      <c r="D1749" s="6"/>
      <c r="E1749" s="6"/>
      <c r="F1749" s="6"/>
      <c r="G1749" s="6"/>
      <c r="H1749" s="6"/>
    </row>
    <row r="1750" spans="1:8" ht="18.75" customHeight="1">
      <c r="A1750" s="10" t="s">
        <v>109</v>
      </c>
      <c r="B1750" s="64" t="s">
        <v>8017</v>
      </c>
      <c r="C1750" s="65"/>
      <c r="D1750" s="6"/>
      <c r="E1750" s="6"/>
      <c r="F1750" s="6"/>
      <c r="G1750" s="6"/>
      <c r="H1750" s="6"/>
    </row>
    <row r="1751" spans="1:8" ht="18.75" customHeight="1">
      <c r="A1751" s="10" t="s">
        <v>110</v>
      </c>
      <c r="B1751" s="64" t="s">
        <v>8361</v>
      </c>
      <c r="C1751" s="65"/>
      <c r="D1751" s="6"/>
      <c r="E1751" s="6"/>
      <c r="F1751" s="6"/>
      <c r="G1751" s="6"/>
      <c r="H1751" s="6"/>
    </row>
    <row r="1752" spans="1:8" ht="18.75" customHeight="1">
      <c r="A1752" s="10" t="s">
        <v>128</v>
      </c>
      <c r="B1752" s="62" t="s">
        <v>8018</v>
      </c>
      <c r="C1752" s="63"/>
      <c r="D1752" s="6"/>
      <c r="E1752" s="6"/>
      <c r="F1752" s="6"/>
      <c r="G1752" s="6"/>
      <c r="H1752" s="6"/>
    </row>
    <row r="1753" spans="1:8" ht="18.75" customHeight="1" thickBot="1">
      <c r="A1753" s="10"/>
      <c r="B1753" s="66"/>
      <c r="C1753" s="67"/>
      <c r="D1753" s="6"/>
      <c r="E1753" s="6"/>
      <c r="F1753" s="6"/>
      <c r="G1753" s="6"/>
      <c r="H1753" s="6"/>
    </row>
    <row r="1754" spans="1:8" ht="18.75" customHeight="1" thickBot="1">
      <c r="A1754" s="11" t="s">
        <v>111</v>
      </c>
      <c r="B1754" s="25"/>
      <c r="C1754" s="7"/>
      <c r="D1754" s="6"/>
      <c r="E1754" s="6"/>
      <c r="F1754" s="6"/>
      <c r="G1754" s="6"/>
      <c r="H1754" s="6"/>
    </row>
    <row r="1755" spans="1:8" ht="18.75" customHeight="1">
      <c r="A1755" s="10" t="s">
        <v>112</v>
      </c>
      <c r="B1755" s="34" t="str">
        <f>_xlfn.LET(_xlpm.inp,$B$1754,_xlpm.nInp,_xlfn.LET(_xlpm.raw,UPPER(TRIM($B$1754)),_xlpm.clean,SUBSTITUTE(SUBSTITUTE(SUBSTITUTE(SUBSTITUTE(SUBSTITUTE(_xlpm.raw,"，",","),"、",","),"；",","),"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$1746)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755" s="19"/>
      <c r="D1755" s="6"/>
      <c r="E1755" s="6"/>
      <c r="F1755" s="6"/>
      <c r="G1755" s="6"/>
      <c r="H1755" s="6"/>
    </row>
    <row r="1756" spans="1:8" ht="18.75" customHeight="1">
      <c r="A1756" s="10" t="s">
        <v>113</v>
      </c>
      <c r="B1756" s="35" t="str">
        <f>_xlfn.LET(_xlpm.inp,$B$1754,_xlpm.nStd,_xlfn.LET(_xlpm.raw,UPPER(TRIM($G$1746)),_xlpm.clean,SUBSTITUTE(SUBSTITUTE(SUBSTITUTE(SUBSTITUTE(SUBSTITUTE(_xlpm.raw,"，",","),"、",","),"；",","),"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56" s="18"/>
      <c r="D1756" s="6"/>
      <c r="E1756" s="6"/>
      <c r="F1756" s="6"/>
      <c r="G1756" s="6"/>
      <c r="H1756" s="6"/>
    </row>
    <row r="1757" spans="1:8" ht="18.75" customHeight="1">
      <c r="A1757" s="37" t="s">
        <v>114</v>
      </c>
      <c r="B1757" s="52" t="str">
        <f>_xlfn.LET(_xlpm.inp,$B$1754,_xlpm.p,$H$1746,IF(OR(LEN(TRIM(_xlpm.inp))=0,LEN(TRIM(_xlpm.p))=0,_xlpm.p=0),"",_xlpm.p))</f>
        <v/>
      </c>
      <c r="C1757" s="53"/>
      <c r="D1757" s="6"/>
      <c r="E1757" s="6"/>
      <c r="F1757" s="6"/>
      <c r="G1757" s="6"/>
      <c r="H1757" s="6"/>
    </row>
    <row r="1758" spans="1:8" ht="18.75" customHeight="1" thickBot="1">
      <c r="A1758" s="12"/>
      <c r="B1758" s="54"/>
      <c r="C1758" s="55"/>
      <c r="D1758" s="6"/>
      <c r="E1758" s="6"/>
      <c r="F1758" s="6"/>
      <c r="G1758" s="6"/>
      <c r="H1758" s="6"/>
    </row>
    <row r="1759" spans="1:8" ht="58.5" customHeight="1" thickTop="1" thickBot="1">
      <c r="A1759" s="8" t="s">
        <v>8019</v>
      </c>
      <c r="B1759" s="56" t="s">
        <v>8362</v>
      </c>
      <c r="C1759" s="73"/>
      <c r="D1759" s="6"/>
      <c r="E1759" s="6"/>
      <c r="F1759" s="6">
        <v>1136</v>
      </c>
      <c r="G1759" s="6" t="s">
        <v>27</v>
      </c>
      <c r="H1759" s="6"/>
    </row>
    <row r="1760" spans="1:8" ht="18.75" customHeight="1">
      <c r="A1760" s="9"/>
      <c r="B1760" s="74"/>
      <c r="C1760" s="75"/>
      <c r="D1760" s="6"/>
      <c r="E1760" s="6"/>
      <c r="F1760" s="6"/>
      <c r="G1760" s="6"/>
      <c r="H1760" s="6"/>
    </row>
    <row r="1761" spans="1:8" ht="18.75" customHeight="1">
      <c r="A1761" s="10" t="s">
        <v>107</v>
      </c>
      <c r="B1761" s="64" t="s">
        <v>8363</v>
      </c>
      <c r="C1761" s="65"/>
      <c r="D1761" s="6"/>
      <c r="E1761" s="6"/>
      <c r="F1761" s="6"/>
      <c r="G1761" s="6"/>
      <c r="H1761" s="6"/>
    </row>
    <row r="1762" spans="1:8" ht="18.75" customHeight="1">
      <c r="A1762" s="10" t="s">
        <v>108</v>
      </c>
      <c r="B1762" s="64" t="s">
        <v>8364</v>
      </c>
      <c r="C1762" s="65"/>
      <c r="D1762" s="6"/>
      <c r="E1762" s="6"/>
      <c r="F1762" s="6"/>
      <c r="G1762" s="6"/>
      <c r="H1762" s="6"/>
    </row>
    <row r="1763" spans="1:8" ht="18.75" customHeight="1">
      <c r="A1763" s="10" t="s">
        <v>109</v>
      </c>
      <c r="B1763" s="64" t="s">
        <v>8020</v>
      </c>
      <c r="C1763" s="65"/>
      <c r="D1763" s="6"/>
      <c r="E1763" s="6"/>
      <c r="F1763" s="6"/>
      <c r="G1763" s="6"/>
      <c r="H1763" s="6"/>
    </row>
    <row r="1764" spans="1:8" ht="18.75" customHeight="1">
      <c r="A1764" s="10" t="s">
        <v>110</v>
      </c>
      <c r="B1764" s="64" t="s">
        <v>8365</v>
      </c>
      <c r="C1764" s="65"/>
      <c r="D1764" s="6"/>
      <c r="E1764" s="6"/>
      <c r="F1764" s="6"/>
      <c r="G1764" s="6"/>
      <c r="H1764" s="6"/>
    </row>
    <row r="1765" spans="1:8" ht="18.75" customHeight="1">
      <c r="A1765" s="10"/>
      <c r="B1765" s="62"/>
      <c r="C1765" s="63"/>
      <c r="D1765" s="6"/>
      <c r="E1765" s="6"/>
      <c r="F1765" s="6"/>
      <c r="G1765" s="6"/>
      <c r="H1765" s="6"/>
    </row>
    <row r="1766" spans="1:8" ht="18.75" customHeight="1" thickBot="1">
      <c r="A1766" s="10"/>
      <c r="B1766" s="66"/>
      <c r="C1766" s="67"/>
      <c r="D1766" s="6"/>
      <c r="E1766" s="6"/>
      <c r="F1766" s="6"/>
      <c r="G1766" s="6"/>
      <c r="H1766" s="6"/>
    </row>
    <row r="1767" spans="1:8" ht="18.75" customHeight="1" thickBot="1">
      <c r="A1767" s="11" t="s">
        <v>111</v>
      </c>
      <c r="B1767" s="25"/>
      <c r="C1767" s="7"/>
      <c r="D1767" s="6"/>
      <c r="E1767" s="6"/>
      <c r="F1767" s="6"/>
      <c r="G1767" s="6"/>
      <c r="H1767" s="6"/>
    </row>
    <row r="1768" spans="1:8" ht="18.75" customHeight="1">
      <c r="A1768" s="10" t="s">
        <v>112</v>
      </c>
      <c r="B1768" s="34" t="str">
        <f>_xlfn.LET(_xlpm.inp,$B$1767,_xlpm.nInp,_xlfn.LET(_xlpm.raw,UPPER(TRIM($B$1767)),_xlpm.clean,SUBSTITUTE(SUBSTITUTE(SUBSTITUTE(SUBSTITUTE(SUBSTITUTE(_xlpm.raw,"，",","),"、",","),"；",","),"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$1759)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768" s="19"/>
      <c r="D1768" s="6"/>
      <c r="E1768" s="6"/>
      <c r="F1768" s="6"/>
      <c r="G1768" s="6"/>
      <c r="H1768" s="6"/>
    </row>
    <row r="1769" spans="1:8" ht="18.75" customHeight="1">
      <c r="A1769" s="10" t="s">
        <v>113</v>
      </c>
      <c r="B1769" s="35" t="str">
        <f>_xlfn.LET(_xlpm.inp,$B$1767,_xlpm.nStd,_xlfn.LET(_xlpm.raw,UPPER(TRIM($G$1759)),_xlpm.clean,SUBSTITUTE(SUBSTITUTE(SUBSTITUTE(SUBSTITUTE(SUBSTITUTE(_xlpm.raw,"，",","),"、",","),"；",","),"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69" s="18"/>
      <c r="D1769" s="6"/>
      <c r="E1769" s="6"/>
      <c r="F1769" s="6"/>
      <c r="G1769" s="6"/>
      <c r="H1769" s="6"/>
    </row>
    <row r="1770" spans="1:8" ht="18.75" customHeight="1">
      <c r="A1770" s="37" t="s">
        <v>114</v>
      </c>
      <c r="B1770" s="52" t="str">
        <f>_xlfn.LET(_xlpm.inp,$B$1767,_xlpm.p,$H$1759,IF(OR(LEN(TRIM(_xlpm.inp))=0,LEN(TRIM(_xlpm.p))=0,_xlpm.p=0),"",_xlpm.p))</f>
        <v/>
      </c>
      <c r="C1770" s="53"/>
      <c r="D1770" s="6"/>
      <c r="E1770" s="6"/>
      <c r="F1770" s="6"/>
      <c r="G1770" s="6"/>
      <c r="H1770" s="6"/>
    </row>
    <row r="1771" spans="1:8" ht="18.75" customHeight="1" thickBot="1">
      <c r="A1771" s="12"/>
      <c r="B1771" s="54"/>
      <c r="C1771" s="55"/>
      <c r="D1771" s="6"/>
      <c r="E1771" s="6"/>
      <c r="F1771" s="6"/>
      <c r="G1771" s="6"/>
      <c r="H1771" s="6"/>
    </row>
    <row r="1772" spans="1:8" ht="58.5" customHeight="1" thickTop="1" thickBot="1">
      <c r="A1772" s="8" t="s">
        <v>8021</v>
      </c>
      <c r="B1772" s="56" t="s">
        <v>8366</v>
      </c>
      <c r="C1772" s="73"/>
      <c r="D1772" s="6"/>
      <c r="E1772" s="6"/>
      <c r="F1772" s="6">
        <v>1137</v>
      </c>
      <c r="G1772" s="6" t="s">
        <v>28</v>
      </c>
      <c r="H1772" s="6" t="s">
        <v>8082</v>
      </c>
    </row>
    <row r="1773" spans="1:8" ht="18.75" customHeight="1">
      <c r="A1773" s="9"/>
      <c r="B1773" s="74"/>
      <c r="C1773" s="75"/>
      <c r="D1773" s="6"/>
      <c r="E1773" s="6"/>
      <c r="F1773" s="6"/>
      <c r="G1773" s="6"/>
      <c r="H1773" s="6"/>
    </row>
    <row r="1774" spans="1:8" ht="18.75" customHeight="1">
      <c r="A1774" s="10" t="s">
        <v>107</v>
      </c>
      <c r="B1774" s="64" t="s">
        <v>8367</v>
      </c>
      <c r="C1774" s="65"/>
      <c r="D1774" s="6"/>
      <c r="E1774" s="6"/>
      <c r="F1774" s="6"/>
      <c r="G1774" s="6"/>
      <c r="H1774" s="6"/>
    </row>
    <row r="1775" spans="1:8" ht="18.75" customHeight="1">
      <c r="A1775" s="10" t="s">
        <v>108</v>
      </c>
      <c r="B1775" s="64" t="s">
        <v>8368</v>
      </c>
      <c r="C1775" s="65"/>
      <c r="D1775" s="6"/>
      <c r="E1775" s="6"/>
      <c r="F1775" s="6"/>
      <c r="G1775" s="6"/>
      <c r="H1775" s="6"/>
    </row>
    <row r="1776" spans="1:8" ht="18.75" customHeight="1">
      <c r="A1776" s="10" t="s">
        <v>109</v>
      </c>
      <c r="B1776" s="64" t="s">
        <v>8022</v>
      </c>
      <c r="C1776" s="65"/>
      <c r="D1776" s="6"/>
      <c r="E1776" s="6"/>
      <c r="F1776" s="6"/>
      <c r="G1776" s="6"/>
      <c r="H1776" s="6"/>
    </row>
    <row r="1777" spans="1:8" ht="18.75" customHeight="1">
      <c r="A1777" s="10" t="s">
        <v>110</v>
      </c>
      <c r="B1777" s="64" t="s">
        <v>8369</v>
      </c>
      <c r="C1777" s="65"/>
      <c r="D1777" s="6"/>
      <c r="E1777" s="6"/>
      <c r="F1777" s="6"/>
      <c r="G1777" s="6"/>
      <c r="H1777" s="6"/>
    </row>
    <row r="1778" spans="1:8" ht="18.75" customHeight="1">
      <c r="A1778" s="10"/>
      <c r="B1778" s="62"/>
      <c r="C1778" s="63"/>
      <c r="D1778" s="6"/>
      <c r="E1778" s="6"/>
      <c r="F1778" s="6"/>
      <c r="G1778" s="6"/>
      <c r="H1778" s="6"/>
    </row>
    <row r="1779" spans="1:8" ht="18.75" customHeight="1" thickBot="1">
      <c r="A1779" s="10"/>
      <c r="B1779" s="66"/>
      <c r="C1779" s="67"/>
      <c r="D1779" s="6"/>
      <c r="E1779" s="6"/>
      <c r="F1779" s="6"/>
      <c r="G1779" s="6"/>
      <c r="H1779" s="6"/>
    </row>
    <row r="1780" spans="1:8" ht="18.75" customHeight="1" thickBot="1">
      <c r="A1780" s="11" t="s">
        <v>111</v>
      </c>
      <c r="B1780" s="25"/>
      <c r="C1780" s="7"/>
      <c r="D1780" s="6"/>
      <c r="E1780" s="6"/>
      <c r="F1780" s="6"/>
      <c r="G1780" s="6"/>
      <c r="H1780" s="6"/>
    </row>
    <row r="1781" spans="1:8" ht="18.75" customHeight="1">
      <c r="A1781" s="10" t="s">
        <v>112</v>
      </c>
      <c r="B1781" s="34" t="str">
        <f>_xlfn.LET(_xlpm.inp,$B$1780,_xlpm.nInp,_xlfn.LET(_xlpm.raw,UPPER(TRIM($B$1780)),_xlpm.clean,SUBSTITUTE(SUBSTITUTE(SUBSTITUTE(SUBSTITUTE(SUBSTITUTE(_xlpm.raw,"，",","),"、",","),"；",","),"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$1772)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781" s="19"/>
      <c r="D1781" s="6"/>
      <c r="E1781" s="6"/>
      <c r="F1781" s="6"/>
      <c r="G1781" s="6"/>
      <c r="H1781" s="6"/>
    </row>
    <row r="1782" spans="1:8" ht="18.75" customHeight="1">
      <c r="A1782" s="10" t="s">
        <v>113</v>
      </c>
      <c r="B1782" s="35" t="str">
        <f>_xlfn.LET(_xlpm.inp,$B$1780,_xlpm.nStd,_xlfn.LET(_xlpm.raw,UPPER(TRIM($G$1772)),_xlpm.clean,SUBSTITUTE(SUBSTITUTE(SUBSTITUTE(SUBSTITUTE(SUBSTITUTE(_xlpm.raw,"，",","),"、",","),"；",","),"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82" s="18"/>
      <c r="D1782" s="6"/>
      <c r="E1782" s="6"/>
      <c r="F1782" s="6"/>
      <c r="G1782" s="6"/>
      <c r="H1782" s="6"/>
    </row>
    <row r="1783" spans="1:8" ht="18.75" customHeight="1">
      <c r="A1783" s="37" t="s">
        <v>114</v>
      </c>
      <c r="B1783" s="52" t="str">
        <f>_xlfn.LET(_xlpm.inp,$B$1780,_xlpm.p,$H$1772,IF(OR(LEN(TRIM(_xlpm.inp))=0,LEN(TRIM(_xlpm.p))=0,_xlpm.p=0),"",_xlpm.p))</f>
        <v/>
      </c>
      <c r="C1783" s="53"/>
      <c r="D1783" s="6"/>
      <c r="E1783" s="6"/>
      <c r="F1783" s="6"/>
      <c r="G1783" s="6"/>
      <c r="H1783" s="6"/>
    </row>
    <row r="1784" spans="1:8" ht="18.75" customHeight="1" thickBot="1">
      <c r="A1784" s="12"/>
      <c r="B1784" s="54"/>
      <c r="C1784" s="55"/>
      <c r="D1784" s="6"/>
      <c r="E1784" s="6"/>
      <c r="F1784" s="6"/>
      <c r="G1784" s="6"/>
      <c r="H1784" s="6"/>
    </row>
    <row r="1785" spans="1:8" ht="58.5" customHeight="1" thickTop="1" thickBot="1">
      <c r="A1785" s="8" t="s">
        <v>8023</v>
      </c>
      <c r="B1785" s="56" t="s">
        <v>8370</v>
      </c>
      <c r="C1785" s="73"/>
      <c r="D1785" s="6"/>
      <c r="E1785" s="6"/>
      <c r="F1785" s="6">
        <v>1138</v>
      </c>
      <c r="G1785" s="6" t="s">
        <v>18</v>
      </c>
      <c r="H1785" s="6"/>
    </row>
    <row r="1786" spans="1:8" ht="18.75" customHeight="1">
      <c r="A1786" s="9"/>
      <c r="B1786" s="74"/>
      <c r="C1786" s="75"/>
      <c r="D1786" s="6"/>
      <c r="E1786" s="6"/>
      <c r="F1786" s="6"/>
      <c r="G1786" s="6"/>
      <c r="H1786" s="6"/>
    </row>
    <row r="1787" spans="1:8" ht="18.75" customHeight="1">
      <c r="A1787" s="10" t="s">
        <v>107</v>
      </c>
      <c r="B1787" s="64" t="s">
        <v>8371</v>
      </c>
      <c r="C1787" s="65"/>
      <c r="D1787" s="6"/>
      <c r="E1787" s="6"/>
      <c r="F1787" s="6"/>
      <c r="G1787" s="6"/>
      <c r="H1787" s="6"/>
    </row>
    <row r="1788" spans="1:8" ht="18.75" customHeight="1">
      <c r="A1788" s="10" t="s">
        <v>108</v>
      </c>
      <c r="B1788" s="64" t="s">
        <v>8372</v>
      </c>
      <c r="C1788" s="65"/>
      <c r="D1788" s="6"/>
      <c r="E1788" s="6"/>
      <c r="F1788" s="6"/>
      <c r="G1788" s="6"/>
      <c r="H1788" s="6"/>
    </row>
    <row r="1789" spans="1:8" ht="18.75" customHeight="1">
      <c r="A1789" s="10" t="s">
        <v>109</v>
      </c>
      <c r="B1789" s="64" t="s">
        <v>8024</v>
      </c>
      <c r="C1789" s="65"/>
      <c r="D1789" s="6"/>
      <c r="E1789" s="6"/>
      <c r="F1789" s="6"/>
      <c r="G1789" s="6"/>
      <c r="H1789" s="6"/>
    </row>
    <row r="1790" spans="1:8" ht="18.75" customHeight="1">
      <c r="A1790" s="10" t="s">
        <v>110</v>
      </c>
      <c r="B1790" s="64" t="s">
        <v>8373</v>
      </c>
      <c r="C1790" s="65"/>
      <c r="D1790" s="6"/>
      <c r="E1790" s="6"/>
      <c r="F1790" s="6"/>
      <c r="G1790" s="6"/>
      <c r="H1790" s="6"/>
    </row>
    <row r="1791" spans="1:8" ht="18.75" customHeight="1">
      <c r="A1791" s="10"/>
      <c r="B1791" s="62"/>
      <c r="C1791" s="63"/>
      <c r="D1791" s="6"/>
      <c r="E1791" s="6"/>
      <c r="F1791" s="6"/>
      <c r="G1791" s="6"/>
      <c r="H1791" s="6"/>
    </row>
    <row r="1792" spans="1:8" ht="18.75" customHeight="1" thickBot="1">
      <c r="A1792" s="10"/>
      <c r="B1792" s="66"/>
      <c r="C1792" s="67"/>
      <c r="D1792" s="6"/>
      <c r="E1792" s="6"/>
      <c r="F1792" s="6"/>
      <c r="G1792" s="6"/>
      <c r="H1792" s="6"/>
    </row>
    <row r="1793" spans="1:8" ht="18.75" customHeight="1" thickBot="1">
      <c r="A1793" s="11" t="s">
        <v>111</v>
      </c>
      <c r="B1793" s="25"/>
      <c r="C1793" s="7"/>
      <c r="D1793" s="6"/>
      <c r="E1793" s="6"/>
      <c r="F1793" s="6"/>
      <c r="G1793" s="6"/>
      <c r="H1793" s="6"/>
    </row>
    <row r="1794" spans="1:8" ht="18.75" customHeight="1">
      <c r="A1794" s="10" t="s">
        <v>112</v>
      </c>
      <c r="B1794" s="34" t="str">
        <f>_xlfn.LET(_xlpm.inp,$B$1793,_xlpm.nInp,_xlfn.LET(_xlpm.raw,UPPER(TRIM($B$1793)),_xlpm.clean,SUBSTITUTE(SUBSTITUTE(SUBSTITUTE(SUBSTITUTE(SUBSTITUTE(_xlpm.raw,"，",","),"、",","),"；",","),"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$1785)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794" s="19"/>
      <c r="D1794" s="6"/>
      <c r="E1794" s="6"/>
      <c r="F1794" s="6"/>
      <c r="G1794" s="6"/>
      <c r="H1794" s="6"/>
    </row>
    <row r="1795" spans="1:8" ht="18.75" customHeight="1">
      <c r="A1795" s="10" t="s">
        <v>113</v>
      </c>
      <c r="B1795" s="35" t="str">
        <f>_xlfn.LET(_xlpm.inp,$B$1793,_xlpm.nStd,_xlfn.LET(_xlpm.raw,UPPER(TRIM($G$1785)),_xlpm.clean,SUBSTITUTE(SUBSTITUTE(SUBSTITUTE(SUBSTITUTE(SUBSTITUTE(_xlpm.raw,"，",","),"、",","),"；",","),"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795" s="18"/>
      <c r="D1795" s="6"/>
      <c r="E1795" s="6"/>
      <c r="F1795" s="6"/>
      <c r="G1795" s="6"/>
      <c r="H1795" s="6"/>
    </row>
    <row r="1796" spans="1:8" ht="18.75" customHeight="1">
      <c r="A1796" s="37" t="s">
        <v>114</v>
      </c>
      <c r="B1796" s="52" t="str">
        <f>_xlfn.LET(_xlpm.inp,$B$1793,_xlpm.p,$H$1785,IF(OR(LEN(TRIM(_xlpm.inp))=0,LEN(TRIM(_xlpm.p))=0,_xlpm.p=0),"",_xlpm.p))</f>
        <v/>
      </c>
      <c r="C1796" s="53"/>
      <c r="D1796" s="6"/>
      <c r="E1796" s="6"/>
      <c r="F1796" s="6"/>
      <c r="G1796" s="6"/>
      <c r="H1796" s="6"/>
    </row>
    <row r="1797" spans="1:8" ht="18.75" customHeight="1" thickBot="1">
      <c r="A1797" s="12"/>
      <c r="B1797" s="54"/>
      <c r="C1797" s="55"/>
      <c r="D1797" s="6"/>
      <c r="E1797" s="6"/>
      <c r="F1797" s="6"/>
      <c r="G1797" s="6"/>
      <c r="H1797" s="6"/>
    </row>
    <row r="1798" spans="1:8" ht="58.5" customHeight="1" thickTop="1" thickBot="1">
      <c r="A1798" s="8" t="s">
        <v>8025</v>
      </c>
      <c r="B1798" s="56" t="s">
        <v>8374</v>
      </c>
      <c r="C1798" s="73"/>
      <c r="D1798" s="6"/>
      <c r="E1798" s="6"/>
      <c r="F1798" s="6">
        <v>1139</v>
      </c>
      <c r="G1798" s="6" t="s">
        <v>18</v>
      </c>
      <c r="H1798" s="6" t="s">
        <v>8083</v>
      </c>
    </row>
    <row r="1799" spans="1:8" ht="18.75" customHeight="1">
      <c r="A1799" s="9"/>
      <c r="B1799" s="74"/>
      <c r="C1799" s="75"/>
      <c r="D1799" s="6"/>
      <c r="E1799" s="6"/>
      <c r="F1799" s="6"/>
      <c r="G1799" s="6"/>
      <c r="H1799" s="6"/>
    </row>
    <row r="1800" spans="1:8" ht="18.75" customHeight="1">
      <c r="A1800" s="10" t="s">
        <v>107</v>
      </c>
      <c r="B1800" s="64" t="s">
        <v>8375</v>
      </c>
      <c r="C1800" s="65"/>
      <c r="D1800" s="6"/>
      <c r="E1800" s="6"/>
      <c r="F1800" s="6"/>
      <c r="G1800" s="6"/>
      <c r="H1800" s="6"/>
    </row>
    <row r="1801" spans="1:8" ht="18.75" customHeight="1">
      <c r="A1801" s="10" t="s">
        <v>108</v>
      </c>
      <c r="B1801" s="64" t="s">
        <v>8376</v>
      </c>
      <c r="C1801" s="65"/>
      <c r="D1801" s="6"/>
      <c r="E1801" s="6"/>
      <c r="F1801" s="6"/>
      <c r="G1801" s="6"/>
      <c r="H1801" s="6"/>
    </row>
    <row r="1802" spans="1:8" ht="18.75" customHeight="1">
      <c r="A1802" s="10" t="s">
        <v>109</v>
      </c>
      <c r="B1802" s="64" t="s">
        <v>8026</v>
      </c>
      <c r="C1802" s="65"/>
      <c r="D1802" s="6"/>
      <c r="E1802" s="6"/>
      <c r="F1802" s="6"/>
      <c r="G1802" s="6"/>
      <c r="H1802" s="6"/>
    </row>
    <row r="1803" spans="1:8" ht="18.75" customHeight="1">
      <c r="A1803" s="10" t="s">
        <v>110</v>
      </c>
      <c r="B1803" s="64" t="s">
        <v>8377</v>
      </c>
      <c r="C1803" s="65"/>
      <c r="D1803" s="6"/>
      <c r="E1803" s="6"/>
      <c r="F1803" s="6"/>
      <c r="G1803" s="6"/>
      <c r="H1803" s="6"/>
    </row>
    <row r="1804" spans="1:8" ht="18.75" customHeight="1">
      <c r="A1804" s="10"/>
      <c r="B1804" s="62"/>
      <c r="C1804" s="63"/>
      <c r="D1804" s="6"/>
      <c r="E1804" s="6"/>
      <c r="F1804" s="6"/>
      <c r="G1804" s="6"/>
      <c r="H1804" s="6"/>
    </row>
    <row r="1805" spans="1:8" ht="18.75" customHeight="1" thickBot="1">
      <c r="A1805" s="10"/>
      <c r="B1805" s="66"/>
      <c r="C1805" s="67"/>
      <c r="D1805" s="6"/>
      <c r="E1805" s="6"/>
      <c r="F1805" s="6"/>
      <c r="G1805" s="6"/>
      <c r="H1805" s="6"/>
    </row>
    <row r="1806" spans="1:8" ht="18.75" customHeight="1" thickBot="1">
      <c r="A1806" s="11" t="s">
        <v>111</v>
      </c>
      <c r="B1806" s="25"/>
      <c r="C1806" s="7"/>
      <c r="D1806" s="6"/>
      <c r="E1806" s="6"/>
      <c r="F1806" s="6"/>
      <c r="G1806" s="6"/>
      <c r="H1806" s="6"/>
    </row>
    <row r="1807" spans="1:8" ht="18.75" customHeight="1">
      <c r="A1807" s="10" t="s">
        <v>112</v>
      </c>
      <c r="B1807" s="34" t="str">
        <f>_xlfn.LET(_xlpm.inp,$B$1806,_xlpm.nInp,_xlfn.LET(_xlpm.raw,UPPER(TRIM($B$1806)),_xlpm.clean,SUBSTITUTE(SUBSTITUTE(SUBSTITUTE(SUBSTITUTE(SUBSTITUTE(_xlpm.raw,"，",","),"、",","),"；",","),"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$1798)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07" s="19"/>
      <c r="D1807" s="6"/>
      <c r="E1807" s="6"/>
      <c r="F1807" s="6"/>
      <c r="G1807" s="6"/>
      <c r="H1807" s="6"/>
    </row>
    <row r="1808" spans="1:8" ht="18.75" customHeight="1">
      <c r="A1808" s="10" t="s">
        <v>113</v>
      </c>
      <c r="B1808" s="35" t="str">
        <f>_xlfn.LET(_xlpm.inp,$B$1806,_xlpm.nStd,_xlfn.LET(_xlpm.raw,UPPER(TRIM($G$1798)),_xlpm.clean,SUBSTITUTE(SUBSTITUTE(SUBSTITUTE(SUBSTITUTE(SUBSTITUTE(_xlpm.raw,"，",","),"、",","),"；",","),"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08" s="18"/>
      <c r="D1808" s="6"/>
      <c r="E1808" s="6"/>
      <c r="F1808" s="6"/>
      <c r="G1808" s="6"/>
      <c r="H1808" s="6"/>
    </row>
    <row r="1809" spans="1:8" ht="18.75" customHeight="1">
      <c r="A1809" s="37" t="s">
        <v>114</v>
      </c>
      <c r="B1809" s="52" t="str">
        <f>_xlfn.LET(_xlpm.inp,$B$1806,_xlpm.p,$H$1798,IF(OR(LEN(TRIM(_xlpm.inp))=0,LEN(TRIM(_xlpm.p))=0,_xlpm.p=0),"",_xlpm.p))</f>
        <v/>
      </c>
      <c r="C1809" s="53"/>
      <c r="D1809" s="6"/>
      <c r="E1809" s="6"/>
      <c r="F1809" s="6"/>
      <c r="G1809" s="6"/>
      <c r="H1809" s="6"/>
    </row>
    <row r="1810" spans="1:8" ht="18.75" customHeight="1" thickBot="1">
      <c r="A1810" s="12"/>
      <c r="B1810" s="54"/>
      <c r="C1810" s="55"/>
      <c r="D1810" s="6"/>
      <c r="E1810" s="6"/>
      <c r="F1810" s="6"/>
      <c r="G1810" s="6"/>
      <c r="H1810" s="6"/>
    </row>
    <row r="1811" spans="1:8" ht="58.5" customHeight="1" thickTop="1" thickBot="1">
      <c r="A1811" s="8" t="s">
        <v>8027</v>
      </c>
      <c r="B1811" s="56" t="s">
        <v>8378</v>
      </c>
      <c r="C1811" s="73"/>
      <c r="D1811" s="6"/>
      <c r="E1811" s="6"/>
      <c r="F1811" s="6">
        <v>1140</v>
      </c>
      <c r="G1811" s="6" t="s">
        <v>18</v>
      </c>
      <c r="H1811" s="6" t="s">
        <v>8084</v>
      </c>
    </row>
    <row r="1812" spans="1:8" ht="18.75" customHeight="1">
      <c r="A1812" s="9"/>
      <c r="B1812" s="74"/>
      <c r="C1812" s="75"/>
      <c r="D1812" s="6"/>
      <c r="E1812" s="6"/>
      <c r="F1812" s="6"/>
      <c r="G1812" s="6"/>
      <c r="H1812" s="6"/>
    </row>
    <row r="1813" spans="1:8" ht="18.75" customHeight="1">
      <c r="A1813" s="10" t="s">
        <v>107</v>
      </c>
      <c r="B1813" s="64" t="s">
        <v>8379</v>
      </c>
      <c r="C1813" s="65"/>
      <c r="D1813" s="6"/>
      <c r="E1813" s="6"/>
      <c r="F1813" s="6"/>
      <c r="G1813" s="6"/>
      <c r="H1813" s="6"/>
    </row>
    <row r="1814" spans="1:8" ht="18.75" customHeight="1">
      <c r="A1814" s="10" t="s">
        <v>108</v>
      </c>
      <c r="B1814" s="64" t="s">
        <v>8380</v>
      </c>
      <c r="C1814" s="65"/>
      <c r="D1814" s="6"/>
      <c r="E1814" s="6"/>
      <c r="F1814" s="6"/>
      <c r="G1814" s="6"/>
      <c r="H1814" s="6"/>
    </row>
    <row r="1815" spans="1:8" ht="18.75" customHeight="1">
      <c r="A1815" s="10" t="s">
        <v>109</v>
      </c>
      <c r="B1815" s="64" t="s">
        <v>8028</v>
      </c>
      <c r="C1815" s="65"/>
      <c r="D1815" s="6"/>
      <c r="E1815" s="6"/>
      <c r="F1815" s="6"/>
      <c r="G1815" s="6"/>
      <c r="H1815" s="6"/>
    </row>
    <row r="1816" spans="1:8" ht="18.75" customHeight="1">
      <c r="A1816" s="10" t="s">
        <v>110</v>
      </c>
      <c r="B1816" s="64" t="s">
        <v>8381</v>
      </c>
      <c r="C1816" s="65"/>
      <c r="D1816" s="6"/>
      <c r="E1816" s="6"/>
      <c r="F1816" s="6"/>
      <c r="G1816" s="6"/>
      <c r="H1816" s="6"/>
    </row>
    <row r="1817" spans="1:8" ht="18.75" customHeight="1">
      <c r="A1817" s="10"/>
      <c r="B1817" s="62"/>
      <c r="C1817" s="63"/>
      <c r="D1817" s="6"/>
      <c r="E1817" s="6"/>
      <c r="F1817" s="6"/>
      <c r="G1817" s="6"/>
      <c r="H1817" s="6"/>
    </row>
    <row r="1818" spans="1:8" ht="18.75" customHeight="1" thickBot="1">
      <c r="A1818" s="10"/>
      <c r="B1818" s="66"/>
      <c r="C1818" s="67"/>
      <c r="D1818" s="6"/>
      <c r="E1818" s="6"/>
      <c r="F1818" s="6"/>
      <c r="G1818" s="6"/>
      <c r="H1818" s="6"/>
    </row>
    <row r="1819" spans="1:8" ht="18.75" customHeight="1" thickBot="1">
      <c r="A1819" s="11" t="s">
        <v>111</v>
      </c>
      <c r="B1819" s="25"/>
      <c r="C1819" s="7"/>
      <c r="D1819" s="6"/>
      <c r="E1819" s="6"/>
      <c r="F1819" s="6"/>
      <c r="G1819" s="6"/>
      <c r="H1819" s="6"/>
    </row>
    <row r="1820" spans="1:8" ht="18.75" customHeight="1">
      <c r="A1820" s="10" t="s">
        <v>112</v>
      </c>
      <c r="B1820" s="34" t="str">
        <f>_xlfn.LET(_xlpm.inp,$B$1819,_xlpm.nInp,_xlfn.LET(_xlpm.raw,UPPER(TRIM($B$1819)),_xlpm.clean,SUBSTITUTE(SUBSTITUTE(SUBSTITUTE(SUBSTITUTE(SUBSTITUTE(_xlpm.raw,"，",","),"、",","),"；",","),"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$1811)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20" s="19"/>
      <c r="D1820" s="6"/>
      <c r="E1820" s="6"/>
      <c r="F1820" s="6"/>
      <c r="G1820" s="6"/>
      <c r="H1820" s="6"/>
    </row>
    <row r="1821" spans="1:8" ht="18.75" customHeight="1">
      <c r="A1821" s="10" t="s">
        <v>113</v>
      </c>
      <c r="B1821" s="35" t="str">
        <f>_xlfn.LET(_xlpm.inp,$B$1819,_xlpm.nStd,_xlfn.LET(_xlpm.raw,UPPER(TRIM($G$1811)),_xlpm.clean,SUBSTITUTE(SUBSTITUTE(SUBSTITUTE(SUBSTITUTE(SUBSTITUTE(_xlpm.raw,"，",","),"、",","),"；",","),"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21" s="18"/>
      <c r="D1821" s="6"/>
      <c r="E1821" s="6"/>
      <c r="F1821" s="6"/>
      <c r="G1821" s="6"/>
      <c r="H1821" s="6"/>
    </row>
    <row r="1822" spans="1:8" ht="18.75" customHeight="1">
      <c r="A1822" s="37" t="s">
        <v>114</v>
      </c>
      <c r="B1822" s="52" t="str">
        <f>_xlfn.LET(_xlpm.inp,$B$1819,_xlpm.p,$H$1811,IF(OR(LEN(TRIM(_xlpm.inp))=0,LEN(TRIM(_xlpm.p))=0,_xlpm.p=0),"",_xlpm.p))</f>
        <v/>
      </c>
      <c r="C1822" s="53"/>
      <c r="D1822" s="6"/>
      <c r="E1822" s="6"/>
      <c r="F1822" s="6"/>
      <c r="G1822" s="6"/>
      <c r="H1822" s="6"/>
    </row>
    <row r="1823" spans="1:8" ht="18.75" customHeight="1" thickBot="1">
      <c r="A1823" s="12"/>
      <c r="B1823" s="54"/>
      <c r="C1823" s="55"/>
      <c r="D1823" s="6"/>
      <c r="E1823" s="6"/>
      <c r="F1823" s="6"/>
      <c r="G1823" s="6"/>
      <c r="H1823" s="6"/>
    </row>
    <row r="1824" spans="1:8" ht="58.5" customHeight="1" thickTop="1" thickBot="1">
      <c r="A1824" s="8" t="s">
        <v>8029</v>
      </c>
      <c r="B1824" s="56" t="s">
        <v>8382</v>
      </c>
      <c r="C1824" s="73"/>
      <c r="D1824" s="6"/>
      <c r="E1824" s="6"/>
      <c r="F1824" s="6">
        <v>1141</v>
      </c>
      <c r="G1824" s="6" t="s">
        <v>28</v>
      </c>
      <c r="H1824" s="6" t="s">
        <v>8151</v>
      </c>
    </row>
    <row r="1825" spans="1:8" ht="18.75" customHeight="1">
      <c r="A1825" s="9"/>
      <c r="B1825" s="74"/>
      <c r="C1825" s="75"/>
      <c r="D1825" s="6"/>
      <c r="E1825" s="6"/>
      <c r="F1825" s="6"/>
      <c r="G1825" s="6"/>
      <c r="H1825" s="6"/>
    </row>
    <row r="1826" spans="1:8" ht="18.75" customHeight="1">
      <c r="A1826" s="10" t="s">
        <v>107</v>
      </c>
      <c r="B1826" s="64" t="s">
        <v>8383</v>
      </c>
      <c r="C1826" s="65"/>
      <c r="D1826" s="6"/>
      <c r="E1826" s="6"/>
      <c r="F1826" s="6"/>
      <c r="G1826" s="6"/>
      <c r="H1826" s="6"/>
    </row>
    <row r="1827" spans="1:8" ht="18.75" customHeight="1">
      <c r="A1827" s="10" t="s">
        <v>108</v>
      </c>
      <c r="B1827" s="64" t="s">
        <v>8384</v>
      </c>
      <c r="C1827" s="65"/>
      <c r="D1827" s="6"/>
      <c r="E1827" s="6"/>
      <c r="F1827" s="6"/>
      <c r="G1827" s="6"/>
      <c r="H1827" s="6"/>
    </row>
    <row r="1828" spans="1:8" ht="18.75" customHeight="1">
      <c r="A1828" s="10" t="s">
        <v>109</v>
      </c>
      <c r="B1828" s="64" t="s">
        <v>8030</v>
      </c>
      <c r="C1828" s="65"/>
      <c r="D1828" s="6"/>
      <c r="E1828" s="6"/>
      <c r="F1828" s="6"/>
      <c r="G1828" s="6"/>
      <c r="H1828" s="6"/>
    </row>
    <row r="1829" spans="1:8" ht="18.75" customHeight="1">
      <c r="A1829" s="10" t="s">
        <v>110</v>
      </c>
      <c r="B1829" s="64" t="s">
        <v>8385</v>
      </c>
      <c r="C1829" s="65"/>
      <c r="D1829" s="6"/>
      <c r="E1829" s="6"/>
      <c r="F1829" s="6"/>
      <c r="G1829" s="6"/>
      <c r="H1829" s="6"/>
    </row>
    <row r="1830" spans="1:8" ht="18.75" customHeight="1">
      <c r="A1830" s="10"/>
      <c r="B1830" s="62"/>
      <c r="C1830" s="63"/>
      <c r="D1830" s="6"/>
      <c r="E1830" s="6"/>
      <c r="F1830" s="6"/>
      <c r="G1830" s="6"/>
      <c r="H1830" s="6"/>
    </row>
    <row r="1831" spans="1:8" ht="18.75" customHeight="1" thickBot="1">
      <c r="A1831" s="10"/>
      <c r="B1831" s="66"/>
      <c r="C1831" s="67"/>
      <c r="D1831" s="6"/>
      <c r="E1831" s="6"/>
      <c r="F1831" s="6"/>
      <c r="G1831" s="6"/>
      <c r="H1831" s="6"/>
    </row>
    <row r="1832" spans="1:8" ht="18.75" customHeight="1" thickBot="1">
      <c r="A1832" s="11" t="s">
        <v>111</v>
      </c>
      <c r="B1832" s="25"/>
      <c r="C1832" s="7"/>
      <c r="D1832" s="6"/>
      <c r="E1832" s="6"/>
      <c r="F1832" s="6"/>
      <c r="G1832" s="6"/>
      <c r="H1832" s="6"/>
    </row>
    <row r="1833" spans="1:8" ht="18.75" customHeight="1">
      <c r="A1833" s="10" t="s">
        <v>112</v>
      </c>
      <c r="B1833" s="34" t="str">
        <f>_xlfn.LET(_xlpm.inp,$B$1832,_xlpm.nInp,_xlfn.LET(_xlpm.raw,UPPER(TRIM($B$1832)),_xlpm.clean,SUBSTITUTE(SUBSTITUTE(SUBSTITUTE(SUBSTITUTE(SUBSTITUTE(_xlpm.raw,"，",","),"、",","),"；",","),"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$1824)),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33" s="19"/>
      <c r="D1833" s="6"/>
      <c r="E1833" s="6"/>
      <c r="F1833" s="6"/>
      <c r="G1833" s="6"/>
      <c r="H1833" s="6"/>
    </row>
    <row r="1834" spans="1:8" ht="18.75" customHeight="1">
      <c r="A1834" s="10" t="s">
        <v>113</v>
      </c>
      <c r="B1834" s="35" t="str">
        <f>_xlfn.LET(_xlpm.inp,$B$1832,_xlpm.nStd,_xlfn.LET(_xlpm.raw,UPPER(TRIM($G$1824)),_xlpm.clean,SUBSTITUTE(SUBSTITUTE(SUBSTITUTE(SUBSTITUTE(SUBSTITUTE(_xlpm.raw,"，",","),"、",","),"；",","),"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34" s="18"/>
      <c r="D1834" s="6"/>
      <c r="E1834" s="6"/>
      <c r="F1834" s="6"/>
      <c r="G1834" s="6"/>
      <c r="H1834" s="6"/>
    </row>
    <row r="1835" spans="1:8" ht="18.75" customHeight="1">
      <c r="A1835" s="37" t="s">
        <v>114</v>
      </c>
      <c r="B1835" s="52" t="str">
        <f>_xlfn.LET(_xlpm.inp,$B$1832,_xlpm.p,$H$1824,IF(OR(LEN(TRIM(_xlpm.inp))=0,LEN(TRIM(_xlpm.p))=0,_xlpm.p=0),"",_xlpm.p))</f>
        <v/>
      </c>
      <c r="C1835" s="53"/>
      <c r="D1835" s="6"/>
      <c r="E1835" s="6"/>
      <c r="F1835" s="6"/>
      <c r="G1835" s="6"/>
      <c r="H1835" s="6"/>
    </row>
    <row r="1836" spans="1:8" ht="18.75" customHeight="1" thickBot="1">
      <c r="A1836" s="12"/>
      <c r="B1836" s="54"/>
      <c r="C1836" s="55"/>
      <c r="D1836" s="6"/>
      <c r="E1836" s="6"/>
      <c r="F1836" s="6"/>
      <c r="G1836" s="6"/>
      <c r="H1836" s="6"/>
    </row>
    <row r="1837" spans="1:8" ht="58.5" customHeight="1" thickTop="1" thickBot="1">
      <c r="A1837" s="8" t="s">
        <v>8031</v>
      </c>
      <c r="B1837" s="56" t="s">
        <v>8386</v>
      </c>
      <c r="C1837" s="73"/>
      <c r="D1837" s="6"/>
      <c r="E1837" s="6"/>
      <c r="F1837" s="6">
        <v>1142</v>
      </c>
      <c r="G1837" s="6" t="s">
        <v>18</v>
      </c>
      <c r="H1837" s="6" t="s">
        <v>8086</v>
      </c>
    </row>
    <row r="1838" spans="1:8" ht="18.75" customHeight="1">
      <c r="A1838" s="9"/>
      <c r="B1838" s="74"/>
      <c r="C1838" s="75"/>
      <c r="D1838" s="6"/>
      <c r="E1838" s="6"/>
      <c r="F1838" s="6"/>
      <c r="G1838" s="6"/>
      <c r="H1838" s="6"/>
    </row>
    <row r="1839" spans="1:8" ht="18.75" customHeight="1">
      <c r="A1839" s="10" t="s">
        <v>107</v>
      </c>
      <c r="B1839" s="64" t="s">
        <v>8387</v>
      </c>
      <c r="C1839" s="65"/>
      <c r="D1839" s="6"/>
      <c r="E1839" s="6"/>
      <c r="F1839" s="6"/>
      <c r="G1839" s="6"/>
      <c r="H1839" s="6"/>
    </row>
    <row r="1840" spans="1:8" ht="18.75" customHeight="1">
      <c r="A1840" s="10" t="s">
        <v>108</v>
      </c>
      <c r="B1840" s="64" t="s">
        <v>8388</v>
      </c>
      <c r="C1840" s="65"/>
      <c r="D1840" s="6"/>
      <c r="E1840" s="6"/>
      <c r="F1840" s="6"/>
      <c r="G1840" s="6"/>
      <c r="H1840" s="6"/>
    </row>
    <row r="1841" spans="1:8" ht="18.75" customHeight="1">
      <c r="A1841" s="10" t="s">
        <v>109</v>
      </c>
      <c r="B1841" s="64" t="s">
        <v>8032</v>
      </c>
      <c r="C1841" s="65"/>
      <c r="D1841" s="6"/>
      <c r="E1841" s="6"/>
      <c r="F1841" s="6"/>
      <c r="G1841" s="6"/>
      <c r="H1841" s="6"/>
    </row>
    <row r="1842" spans="1:8" ht="18.75" customHeight="1">
      <c r="A1842" s="10" t="s">
        <v>110</v>
      </c>
      <c r="B1842" s="64" t="s">
        <v>8389</v>
      </c>
      <c r="C1842" s="65"/>
      <c r="D1842" s="6"/>
      <c r="E1842" s="6"/>
      <c r="F1842" s="6"/>
      <c r="G1842" s="6"/>
      <c r="H1842" s="6"/>
    </row>
    <row r="1843" spans="1:8" ht="18.75" customHeight="1">
      <c r="A1843" s="10"/>
      <c r="B1843" s="62"/>
      <c r="C1843" s="63"/>
      <c r="D1843" s="6"/>
      <c r="E1843" s="6"/>
      <c r="F1843" s="6"/>
      <c r="G1843" s="6"/>
      <c r="H1843" s="6"/>
    </row>
    <row r="1844" spans="1:8" ht="18.75" customHeight="1" thickBot="1">
      <c r="A1844" s="10"/>
      <c r="B1844" s="66"/>
      <c r="C1844" s="67"/>
      <c r="D1844" s="6"/>
      <c r="E1844" s="6"/>
      <c r="F1844" s="6"/>
      <c r="G1844" s="6"/>
      <c r="H1844" s="6"/>
    </row>
    <row r="1845" spans="1:8" ht="18.75" customHeight="1" thickBot="1">
      <c r="A1845" s="11" t="s">
        <v>111</v>
      </c>
      <c r="B1845" s="25"/>
      <c r="C1845" s="7"/>
      <c r="D1845" s="6"/>
      <c r="E1845" s="6"/>
      <c r="F1845" s="6"/>
      <c r="G1845" s="6"/>
      <c r="H1845" s="6"/>
    </row>
    <row r="1846" spans="1:8" ht="18.75" customHeight="1">
      <c r="A1846" s="10" t="s">
        <v>112</v>
      </c>
      <c r="B1846" s="34" t="str">
        <f>_xlfn.LET(_xlpm.inp,$B$1845,_xlpm.nInp,_xlfn.LET(_xlpm.raw,UPPER(TRIM($B$1845)),_xlpm.clean,SUBSTITUTE(SUBSTITUTE(SUBSTITUTE(SUBSTITUTE(SUBSTITUTE(_xlpm.raw,"，",","),"、",","),"；",","),"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$1837)),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46" s="19"/>
      <c r="D1846" s="6"/>
      <c r="E1846" s="6"/>
      <c r="F1846" s="6"/>
      <c r="G1846" s="6"/>
      <c r="H1846" s="6"/>
    </row>
    <row r="1847" spans="1:8" ht="18.75" customHeight="1">
      <c r="A1847" s="10" t="s">
        <v>113</v>
      </c>
      <c r="B1847" s="35" t="str">
        <f>_xlfn.LET(_xlpm.inp,$B$1845,_xlpm.nStd,_xlfn.LET(_xlpm.raw,UPPER(TRIM($G$1837)),_xlpm.clean,SUBSTITUTE(SUBSTITUTE(SUBSTITUTE(SUBSTITUTE(SUBSTITUTE(_xlpm.raw,"，",","),"、",","),"；",","),"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47" s="18"/>
      <c r="D1847" s="6"/>
      <c r="E1847" s="6"/>
      <c r="F1847" s="6"/>
      <c r="G1847" s="6"/>
      <c r="H1847" s="6"/>
    </row>
    <row r="1848" spans="1:8" ht="18.75" customHeight="1">
      <c r="A1848" s="37" t="s">
        <v>114</v>
      </c>
      <c r="B1848" s="52" t="str">
        <f>_xlfn.LET(_xlpm.inp,$B$1845,_xlpm.p,$H$1837,IF(OR(LEN(TRIM(_xlpm.inp))=0,LEN(TRIM(_xlpm.p))=0,_xlpm.p=0),"",_xlpm.p))</f>
        <v/>
      </c>
      <c r="C1848" s="53"/>
      <c r="D1848" s="6"/>
      <c r="E1848" s="6"/>
      <c r="F1848" s="6"/>
      <c r="G1848" s="6"/>
      <c r="H1848" s="6"/>
    </row>
    <row r="1849" spans="1:8" ht="18.75" customHeight="1" thickBot="1">
      <c r="A1849" s="12"/>
      <c r="B1849" s="54"/>
      <c r="C1849" s="55"/>
      <c r="D1849" s="6"/>
      <c r="E1849" s="6"/>
      <c r="F1849" s="6"/>
      <c r="G1849" s="6"/>
      <c r="H1849" s="6"/>
    </row>
    <row r="1850" spans="1:8" ht="58.5" customHeight="1" thickTop="1" thickBot="1">
      <c r="A1850" s="8" t="s">
        <v>8033</v>
      </c>
      <c r="B1850" s="56" t="s">
        <v>8390</v>
      </c>
      <c r="C1850" s="73"/>
      <c r="D1850" s="6"/>
      <c r="E1850" s="6"/>
      <c r="F1850" s="6">
        <v>1143</v>
      </c>
      <c r="G1850" s="6" t="s">
        <v>18</v>
      </c>
      <c r="H1850" s="6" t="s">
        <v>8152</v>
      </c>
    </row>
    <row r="1851" spans="1:8" ht="18.75" customHeight="1">
      <c r="A1851" s="9"/>
      <c r="B1851" s="74"/>
      <c r="C1851" s="75"/>
      <c r="D1851" s="6"/>
      <c r="E1851" s="6"/>
      <c r="F1851" s="6"/>
      <c r="G1851" s="6"/>
      <c r="H1851" s="6"/>
    </row>
    <row r="1852" spans="1:8" ht="18.75" customHeight="1">
      <c r="A1852" s="10" t="s">
        <v>107</v>
      </c>
      <c r="B1852" s="64" t="s">
        <v>8391</v>
      </c>
      <c r="C1852" s="65"/>
      <c r="D1852" s="6"/>
      <c r="E1852" s="6"/>
      <c r="F1852" s="6"/>
      <c r="G1852" s="6"/>
      <c r="H1852" s="6"/>
    </row>
    <row r="1853" spans="1:8" ht="18.75" customHeight="1">
      <c r="A1853" s="10" t="s">
        <v>108</v>
      </c>
      <c r="B1853" s="64" t="s">
        <v>8392</v>
      </c>
      <c r="C1853" s="65"/>
      <c r="D1853" s="6"/>
      <c r="E1853" s="6"/>
      <c r="F1853" s="6"/>
      <c r="G1853" s="6"/>
      <c r="H1853" s="6"/>
    </row>
    <row r="1854" spans="1:8" ht="18.75" customHeight="1">
      <c r="A1854" s="10" t="s">
        <v>109</v>
      </c>
      <c r="B1854" s="64" t="s">
        <v>8034</v>
      </c>
      <c r="C1854" s="65"/>
      <c r="D1854" s="6"/>
      <c r="E1854" s="6"/>
      <c r="F1854" s="6"/>
      <c r="G1854" s="6"/>
      <c r="H1854" s="6"/>
    </row>
    <row r="1855" spans="1:8" ht="18.75" customHeight="1">
      <c r="A1855" s="10" t="s">
        <v>110</v>
      </c>
      <c r="B1855" s="64" t="s">
        <v>8393</v>
      </c>
      <c r="C1855" s="65"/>
      <c r="D1855" s="6"/>
      <c r="E1855" s="6"/>
      <c r="F1855" s="6"/>
      <c r="G1855" s="6"/>
      <c r="H1855" s="6"/>
    </row>
    <row r="1856" spans="1:8" ht="18.75" customHeight="1">
      <c r="A1856" s="10"/>
      <c r="B1856" s="62"/>
      <c r="C1856" s="63"/>
      <c r="D1856" s="6"/>
      <c r="E1856" s="6"/>
      <c r="F1856" s="6"/>
      <c r="G1856" s="6"/>
      <c r="H1856" s="6"/>
    </row>
    <row r="1857" spans="1:8" ht="18.75" customHeight="1" thickBot="1">
      <c r="A1857" s="10"/>
      <c r="B1857" s="66"/>
      <c r="C1857" s="67"/>
      <c r="D1857" s="6"/>
      <c r="E1857" s="6"/>
      <c r="F1857" s="6"/>
      <c r="G1857" s="6"/>
      <c r="H1857" s="6"/>
    </row>
    <row r="1858" spans="1:8" ht="18.75" customHeight="1" thickBot="1">
      <c r="A1858" s="11" t="s">
        <v>111</v>
      </c>
      <c r="B1858" s="25"/>
      <c r="C1858" s="7"/>
      <c r="D1858" s="6"/>
      <c r="E1858" s="6"/>
      <c r="F1858" s="6"/>
      <c r="G1858" s="6"/>
      <c r="H1858" s="6"/>
    </row>
    <row r="1859" spans="1:8" ht="18.75" customHeight="1">
      <c r="A1859" s="10" t="s">
        <v>112</v>
      </c>
      <c r="B1859" s="34" t="str">
        <f>_xlfn.LET(_xlpm.inp,$B$1858,_xlpm.nInp,_xlfn.LET(_xlpm.raw,UPPER(TRIM($B$1858)),_xlpm.clean,SUBSTITUTE(SUBSTITUTE(SUBSTITUTE(SUBSTITUTE(SUBSTITUTE(_xlpm.raw,"，",","),"、",","),"；",","),"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$1850)),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59" s="19"/>
      <c r="D1859" s="6"/>
      <c r="E1859" s="6"/>
      <c r="F1859" s="6"/>
      <c r="G1859" s="6"/>
      <c r="H1859" s="6"/>
    </row>
    <row r="1860" spans="1:8" ht="18.75" customHeight="1">
      <c r="A1860" s="10" t="s">
        <v>113</v>
      </c>
      <c r="B1860" s="35" t="str">
        <f>_xlfn.LET(_xlpm.inp,$B$1858,_xlpm.nStd,_xlfn.LET(_xlpm.raw,UPPER(TRIM($G$1850)),_xlpm.clean,SUBSTITUTE(SUBSTITUTE(SUBSTITUTE(SUBSTITUTE(SUBSTITUTE(_xlpm.raw,"，",","),"、",","),"；",","),"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60" s="18"/>
      <c r="D1860" s="6"/>
      <c r="E1860" s="6"/>
      <c r="F1860" s="6"/>
      <c r="G1860" s="6"/>
      <c r="H1860" s="6"/>
    </row>
    <row r="1861" spans="1:8" ht="18.75" customHeight="1">
      <c r="A1861" s="37" t="s">
        <v>114</v>
      </c>
      <c r="B1861" s="52" t="str">
        <f>_xlfn.LET(_xlpm.inp,$B$1858,_xlpm.p,$H$1850,IF(OR(LEN(TRIM(_xlpm.inp))=0,LEN(TRIM(_xlpm.p))=0,_xlpm.p=0),"",_xlpm.p))</f>
        <v/>
      </c>
      <c r="C1861" s="53"/>
      <c r="D1861" s="6"/>
      <c r="E1861" s="6"/>
      <c r="F1861" s="6"/>
      <c r="G1861" s="6"/>
      <c r="H1861" s="6"/>
    </row>
    <row r="1862" spans="1:8" ht="18.75" customHeight="1" thickBot="1">
      <c r="A1862" s="12"/>
      <c r="B1862" s="54"/>
      <c r="C1862" s="55"/>
      <c r="D1862" s="6"/>
      <c r="E1862" s="6"/>
      <c r="F1862" s="6"/>
      <c r="G1862" s="6"/>
      <c r="H1862" s="6"/>
    </row>
    <row r="1863" spans="1:8" ht="58.5" customHeight="1" thickTop="1" thickBot="1">
      <c r="A1863" s="8" t="s">
        <v>8035</v>
      </c>
      <c r="B1863" s="56" t="s">
        <v>8394</v>
      </c>
      <c r="C1863" s="73"/>
      <c r="D1863" s="6"/>
      <c r="E1863" s="6"/>
      <c r="F1863" s="6">
        <v>1144</v>
      </c>
      <c r="G1863" s="6" t="s">
        <v>18</v>
      </c>
      <c r="H1863" s="6"/>
    </row>
    <row r="1864" spans="1:8" ht="18.75" customHeight="1">
      <c r="A1864" s="9"/>
      <c r="B1864" s="74"/>
      <c r="C1864" s="75"/>
      <c r="D1864" s="6"/>
      <c r="E1864" s="6"/>
      <c r="F1864" s="6"/>
      <c r="G1864" s="6"/>
      <c r="H1864" s="6"/>
    </row>
    <row r="1865" spans="1:8" ht="18.75" customHeight="1">
      <c r="A1865" s="10" t="s">
        <v>107</v>
      </c>
      <c r="B1865" s="64" t="s">
        <v>8395</v>
      </c>
      <c r="C1865" s="65"/>
      <c r="D1865" s="6"/>
      <c r="E1865" s="6"/>
      <c r="F1865" s="6"/>
      <c r="G1865" s="6"/>
      <c r="H1865" s="6"/>
    </row>
    <row r="1866" spans="1:8" ht="18.75" customHeight="1">
      <c r="A1866" s="10" t="s">
        <v>108</v>
      </c>
      <c r="B1866" s="64" t="s">
        <v>8396</v>
      </c>
      <c r="C1866" s="65"/>
      <c r="D1866" s="6"/>
      <c r="E1866" s="6"/>
      <c r="F1866" s="6"/>
      <c r="G1866" s="6"/>
      <c r="H1866" s="6"/>
    </row>
    <row r="1867" spans="1:8" ht="18.75" customHeight="1">
      <c r="A1867" s="10" t="s">
        <v>109</v>
      </c>
      <c r="B1867" s="64" t="s">
        <v>8036</v>
      </c>
      <c r="C1867" s="65"/>
      <c r="D1867" s="6"/>
      <c r="E1867" s="6"/>
      <c r="F1867" s="6"/>
      <c r="G1867" s="6"/>
      <c r="H1867" s="6"/>
    </row>
    <row r="1868" spans="1:8" ht="18.75" customHeight="1">
      <c r="A1868" s="10" t="s">
        <v>110</v>
      </c>
      <c r="B1868" s="64" t="s">
        <v>8397</v>
      </c>
      <c r="C1868" s="65"/>
      <c r="D1868" s="6"/>
      <c r="E1868" s="6"/>
      <c r="F1868" s="6"/>
      <c r="G1868" s="6"/>
      <c r="H1868" s="6"/>
    </row>
    <row r="1869" spans="1:8" ht="18.75" customHeight="1">
      <c r="A1869" s="10"/>
      <c r="B1869" s="62"/>
      <c r="C1869" s="63"/>
      <c r="D1869" s="6"/>
      <c r="E1869" s="6"/>
      <c r="F1869" s="6"/>
      <c r="G1869" s="6"/>
      <c r="H1869" s="6"/>
    </row>
    <row r="1870" spans="1:8" ht="18.75" customHeight="1" thickBot="1">
      <c r="A1870" s="10"/>
      <c r="B1870" s="66"/>
      <c r="C1870" s="67"/>
      <c r="D1870" s="6"/>
      <c r="E1870" s="6"/>
      <c r="F1870" s="6"/>
      <c r="G1870" s="6"/>
      <c r="H1870" s="6"/>
    </row>
    <row r="1871" spans="1:8" ht="18.75" customHeight="1" thickBot="1">
      <c r="A1871" s="11" t="s">
        <v>111</v>
      </c>
      <c r="B1871" s="25"/>
      <c r="C1871" s="7"/>
      <c r="D1871" s="6"/>
      <c r="E1871" s="6"/>
      <c r="F1871" s="6"/>
      <c r="G1871" s="6"/>
      <c r="H1871" s="6"/>
    </row>
    <row r="1872" spans="1:8" ht="18.75" customHeight="1">
      <c r="A1872" s="10" t="s">
        <v>112</v>
      </c>
      <c r="B1872" s="34" t="str">
        <f>_xlfn.LET(_xlpm.inp,$B$1871,_xlpm.nInp,_xlfn.LET(_xlpm.raw,UPPER(TRIM($B$1871)),_xlpm.clean,SUBSTITUTE(SUBSTITUTE(SUBSTITUTE(SUBSTITUTE(SUBSTITUTE(_xlpm.raw,"，",","),"、",","),"；",","),"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$1863)),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72" s="19"/>
      <c r="D1872" s="6"/>
      <c r="E1872" s="6"/>
      <c r="F1872" s="6"/>
      <c r="G1872" s="6"/>
      <c r="H1872" s="6"/>
    </row>
    <row r="1873" spans="1:8" ht="18.75" customHeight="1">
      <c r="A1873" s="10" t="s">
        <v>113</v>
      </c>
      <c r="B1873" s="35" t="str">
        <f>_xlfn.LET(_xlpm.inp,$B$1871,_xlpm.nStd,_xlfn.LET(_xlpm.raw,UPPER(TRIM($G$1863)),_xlpm.clean,SUBSTITUTE(SUBSTITUTE(SUBSTITUTE(SUBSTITUTE(SUBSTITUTE(_xlpm.raw,"，",","),"、",","),"；",","),"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73" s="18"/>
      <c r="D1873" s="6"/>
      <c r="E1873" s="6"/>
      <c r="F1873" s="6"/>
      <c r="G1873" s="6"/>
      <c r="H1873" s="6"/>
    </row>
    <row r="1874" spans="1:8" ht="18.75" customHeight="1">
      <c r="A1874" s="37" t="s">
        <v>114</v>
      </c>
      <c r="B1874" s="52" t="str">
        <f>_xlfn.LET(_xlpm.inp,$B$1871,_xlpm.p,$H$1863,IF(OR(LEN(TRIM(_xlpm.inp))=0,LEN(TRIM(_xlpm.p))=0,_xlpm.p=0),"",_xlpm.p))</f>
        <v/>
      </c>
      <c r="C1874" s="53"/>
      <c r="D1874" s="6"/>
      <c r="E1874" s="6"/>
      <c r="F1874" s="6"/>
      <c r="G1874" s="6"/>
      <c r="H1874" s="6"/>
    </row>
    <row r="1875" spans="1:8" ht="18.75" customHeight="1" thickBot="1">
      <c r="A1875" s="12"/>
      <c r="B1875" s="54"/>
      <c r="C1875" s="55"/>
      <c r="D1875" s="6"/>
      <c r="E1875" s="6"/>
      <c r="F1875" s="6"/>
      <c r="G1875" s="6"/>
      <c r="H1875" s="6"/>
    </row>
    <row r="1876" spans="1:8" ht="58.5" customHeight="1" thickTop="1" thickBot="1">
      <c r="A1876" s="8" t="s">
        <v>8037</v>
      </c>
      <c r="B1876" s="56" t="s">
        <v>8398</v>
      </c>
      <c r="C1876" s="73"/>
      <c r="D1876" s="6"/>
      <c r="E1876" s="6"/>
      <c r="F1876" s="6">
        <v>1145</v>
      </c>
      <c r="G1876" s="6" t="s">
        <v>27</v>
      </c>
      <c r="H1876" s="6" t="s">
        <v>8088</v>
      </c>
    </row>
    <row r="1877" spans="1:8" ht="18.75" customHeight="1">
      <c r="A1877" s="9"/>
      <c r="B1877" s="74"/>
      <c r="C1877" s="75"/>
      <c r="D1877" s="6"/>
      <c r="E1877" s="6"/>
      <c r="F1877" s="6"/>
      <c r="G1877" s="6"/>
      <c r="H1877" s="6"/>
    </row>
    <row r="1878" spans="1:8" ht="18.75" customHeight="1">
      <c r="A1878" s="10" t="s">
        <v>107</v>
      </c>
      <c r="B1878" s="64" t="s">
        <v>8399</v>
      </c>
      <c r="C1878" s="65"/>
      <c r="D1878" s="6"/>
      <c r="E1878" s="6"/>
      <c r="F1878" s="6"/>
      <c r="G1878" s="6"/>
      <c r="H1878" s="6"/>
    </row>
    <row r="1879" spans="1:8" ht="18.75" customHeight="1">
      <c r="A1879" s="10" t="s">
        <v>108</v>
      </c>
      <c r="B1879" s="64" t="s">
        <v>8400</v>
      </c>
      <c r="C1879" s="65"/>
      <c r="D1879" s="6"/>
      <c r="E1879" s="6"/>
      <c r="F1879" s="6"/>
      <c r="G1879" s="6"/>
      <c r="H1879" s="6"/>
    </row>
    <row r="1880" spans="1:8" ht="18.75" customHeight="1">
      <c r="A1880" s="10" t="s">
        <v>109</v>
      </c>
      <c r="B1880" s="64" t="s">
        <v>8038</v>
      </c>
      <c r="C1880" s="65"/>
      <c r="D1880" s="6"/>
      <c r="E1880" s="6"/>
      <c r="F1880" s="6"/>
      <c r="G1880" s="6"/>
      <c r="H1880" s="6"/>
    </row>
    <row r="1881" spans="1:8" ht="18.75" customHeight="1">
      <c r="A1881" s="10" t="s">
        <v>110</v>
      </c>
      <c r="B1881" s="64" t="s">
        <v>8401</v>
      </c>
      <c r="C1881" s="65"/>
      <c r="D1881" s="6"/>
      <c r="E1881" s="6"/>
      <c r="F1881" s="6"/>
      <c r="G1881" s="6"/>
      <c r="H1881" s="6"/>
    </row>
    <row r="1882" spans="1:8" ht="18.75" customHeight="1">
      <c r="A1882" s="10"/>
      <c r="B1882" s="62"/>
      <c r="C1882" s="63"/>
      <c r="D1882" s="6"/>
      <c r="E1882" s="6"/>
      <c r="F1882" s="6"/>
      <c r="G1882" s="6"/>
      <c r="H1882" s="6"/>
    </row>
    <row r="1883" spans="1:8" ht="18.75" customHeight="1" thickBot="1">
      <c r="A1883" s="10"/>
      <c r="B1883" s="66"/>
      <c r="C1883" s="67"/>
      <c r="D1883" s="6"/>
      <c r="E1883" s="6"/>
      <c r="F1883" s="6"/>
      <c r="G1883" s="6"/>
      <c r="H1883" s="6"/>
    </row>
    <row r="1884" spans="1:8" ht="18.75" customHeight="1" thickBot="1">
      <c r="A1884" s="11" t="s">
        <v>111</v>
      </c>
      <c r="B1884" s="25"/>
      <c r="C1884" s="7"/>
      <c r="D1884" s="6"/>
      <c r="E1884" s="6"/>
      <c r="F1884" s="6"/>
      <c r="G1884" s="6"/>
      <c r="H1884" s="6"/>
    </row>
    <row r="1885" spans="1:8" ht="18.75" customHeight="1">
      <c r="A1885" s="10" t="s">
        <v>112</v>
      </c>
      <c r="B1885" s="34" t="str">
        <f>_xlfn.LET(_xlpm.inp,$B$1884,_xlpm.nInp,_xlfn.LET(_xlpm.raw,UPPER(TRIM($B$1884)),_xlpm.clean,SUBSTITUTE(SUBSTITUTE(SUBSTITUTE(SUBSTITUTE(SUBSTITUTE(_xlpm.raw,"，",","),"、",","),"；",","),"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$1876)),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85" s="19"/>
      <c r="D1885" s="6"/>
      <c r="E1885" s="6"/>
      <c r="F1885" s="6"/>
      <c r="G1885" s="6"/>
      <c r="H1885" s="6"/>
    </row>
    <row r="1886" spans="1:8" ht="18.75" customHeight="1">
      <c r="A1886" s="10" t="s">
        <v>113</v>
      </c>
      <c r="B1886" s="35" t="str">
        <f>_xlfn.LET(_xlpm.inp,$B$1884,_xlpm.nStd,_xlfn.LET(_xlpm.raw,UPPER(TRIM($G$1876)),_xlpm.clean,SUBSTITUTE(SUBSTITUTE(SUBSTITUTE(SUBSTITUTE(SUBSTITUTE(_xlpm.raw,"，",","),"、",","),"；",","),"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86" s="18"/>
      <c r="D1886" s="6"/>
      <c r="E1886" s="6"/>
      <c r="F1886" s="6"/>
      <c r="G1886" s="6"/>
      <c r="H1886" s="6"/>
    </row>
    <row r="1887" spans="1:8" ht="18.75" customHeight="1">
      <c r="A1887" s="37" t="s">
        <v>114</v>
      </c>
      <c r="B1887" s="52" t="str">
        <f>_xlfn.LET(_xlpm.inp,$B$1884,_xlpm.p,$H$1876,IF(OR(LEN(TRIM(_xlpm.inp))=0,LEN(TRIM(_xlpm.p))=0,_xlpm.p=0),"",_xlpm.p))</f>
        <v/>
      </c>
      <c r="C1887" s="53"/>
      <c r="D1887" s="6"/>
      <c r="E1887" s="6"/>
      <c r="F1887" s="6"/>
      <c r="G1887" s="6"/>
      <c r="H1887" s="6"/>
    </row>
    <row r="1888" spans="1:8" ht="18.75" customHeight="1" thickBot="1">
      <c r="A1888" s="12"/>
      <c r="B1888" s="54"/>
      <c r="C1888" s="55"/>
      <c r="D1888" s="6"/>
      <c r="E1888" s="6"/>
      <c r="F1888" s="6"/>
      <c r="G1888" s="6"/>
      <c r="H1888" s="6"/>
    </row>
    <row r="1889" spans="1:8" ht="58.5" customHeight="1" thickTop="1" thickBot="1">
      <c r="A1889" s="8" t="s">
        <v>8039</v>
      </c>
      <c r="B1889" s="56" t="s">
        <v>8402</v>
      </c>
      <c r="C1889" s="73"/>
      <c r="D1889" s="6"/>
      <c r="E1889" s="6"/>
      <c r="F1889" s="6">
        <v>1146</v>
      </c>
      <c r="G1889" s="6" t="s">
        <v>28</v>
      </c>
      <c r="H1889" s="6" t="s">
        <v>8089</v>
      </c>
    </row>
    <row r="1890" spans="1:8" ht="18.75" customHeight="1">
      <c r="A1890" s="9"/>
      <c r="B1890" s="74"/>
      <c r="C1890" s="75"/>
      <c r="D1890" s="6"/>
      <c r="E1890" s="6"/>
      <c r="F1890" s="6"/>
      <c r="G1890" s="6"/>
      <c r="H1890" s="6"/>
    </row>
    <row r="1891" spans="1:8" ht="18.75" customHeight="1">
      <c r="A1891" s="10" t="s">
        <v>107</v>
      </c>
      <c r="B1891" s="64" t="s">
        <v>8403</v>
      </c>
      <c r="C1891" s="65"/>
      <c r="D1891" s="6"/>
      <c r="E1891" s="6"/>
      <c r="F1891" s="6"/>
      <c r="G1891" s="6"/>
      <c r="H1891" s="6"/>
    </row>
    <row r="1892" spans="1:8" ht="18.75" customHeight="1">
      <c r="A1892" s="10" t="s">
        <v>108</v>
      </c>
      <c r="B1892" s="64" t="s">
        <v>8404</v>
      </c>
      <c r="C1892" s="65"/>
      <c r="D1892" s="6"/>
      <c r="E1892" s="6"/>
      <c r="F1892" s="6"/>
      <c r="G1892" s="6"/>
      <c r="H1892" s="6"/>
    </row>
    <row r="1893" spans="1:8" ht="18.75" customHeight="1">
      <c r="A1893" s="10" t="s">
        <v>109</v>
      </c>
      <c r="B1893" s="64" t="s">
        <v>8040</v>
      </c>
      <c r="C1893" s="65"/>
      <c r="D1893" s="6"/>
      <c r="E1893" s="6"/>
      <c r="F1893" s="6"/>
      <c r="G1893" s="6"/>
      <c r="H1893" s="6"/>
    </row>
    <row r="1894" spans="1:8" ht="18.75" customHeight="1">
      <c r="A1894" s="10" t="s">
        <v>110</v>
      </c>
      <c r="B1894" s="64" t="s">
        <v>8405</v>
      </c>
      <c r="C1894" s="65"/>
      <c r="D1894" s="6"/>
      <c r="E1894" s="6"/>
      <c r="F1894" s="6"/>
      <c r="G1894" s="6"/>
      <c r="H1894" s="6"/>
    </row>
    <row r="1895" spans="1:8" ht="18.75" customHeight="1">
      <c r="A1895" s="10"/>
      <c r="B1895" s="62"/>
      <c r="C1895" s="63"/>
      <c r="D1895" s="6"/>
      <c r="E1895" s="6"/>
      <c r="F1895" s="6"/>
      <c r="G1895" s="6"/>
      <c r="H1895" s="6"/>
    </row>
    <row r="1896" spans="1:8" ht="18.75" customHeight="1" thickBot="1">
      <c r="A1896" s="10"/>
      <c r="B1896" s="66"/>
      <c r="C1896" s="67"/>
      <c r="D1896" s="6"/>
      <c r="E1896" s="6"/>
      <c r="F1896" s="6"/>
      <c r="G1896" s="6"/>
      <c r="H1896" s="6"/>
    </row>
    <row r="1897" spans="1:8" ht="18.75" customHeight="1" thickBot="1">
      <c r="A1897" s="11" t="s">
        <v>111</v>
      </c>
      <c r="B1897" s="25"/>
      <c r="C1897" s="7"/>
      <c r="D1897" s="6"/>
      <c r="E1897" s="6"/>
      <c r="F1897" s="6"/>
      <c r="G1897" s="6"/>
      <c r="H1897" s="6"/>
    </row>
    <row r="1898" spans="1:8" ht="18.75" customHeight="1">
      <c r="A1898" s="10" t="s">
        <v>112</v>
      </c>
      <c r="B1898" s="34" t="str">
        <f>_xlfn.LET(_xlpm.inp,$B$1897,_xlpm.nInp,_xlfn.LET(_xlpm.raw,UPPER(TRIM($B$1897)),_xlpm.clean,SUBSTITUTE(SUBSTITUTE(SUBSTITUTE(SUBSTITUTE(SUBSTITUTE(_xlpm.raw,"，",","),"、",","),"；",","),"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$1889)),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898" s="19"/>
      <c r="D1898" s="6"/>
      <c r="E1898" s="6"/>
      <c r="F1898" s="6"/>
      <c r="G1898" s="6"/>
      <c r="H1898" s="6"/>
    </row>
    <row r="1899" spans="1:8" ht="18.75" customHeight="1">
      <c r="A1899" s="10" t="s">
        <v>113</v>
      </c>
      <c r="B1899" s="35" t="str">
        <f>_xlfn.LET(_xlpm.inp,$B$1897,_xlpm.nStd,_xlfn.LET(_xlpm.raw,UPPER(TRIM($G$1889)),_xlpm.clean,SUBSTITUTE(SUBSTITUTE(SUBSTITUTE(SUBSTITUTE(SUBSTITUTE(_xlpm.raw,"，",","),"、",","),"；",","),"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899" s="18"/>
      <c r="D1899" s="6"/>
      <c r="E1899" s="6"/>
      <c r="F1899" s="6"/>
      <c r="G1899" s="6"/>
      <c r="H1899" s="6"/>
    </row>
    <row r="1900" spans="1:8" ht="18.75" customHeight="1">
      <c r="A1900" s="37" t="s">
        <v>114</v>
      </c>
      <c r="B1900" s="52" t="str">
        <f>_xlfn.LET(_xlpm.inp,$B$1897,_xlpm.p,$H$1889,IF(OR(LEN(TRIM(_xlpm.inp))=0,LEN(TRIM(_xlpm.p))=0,_xlpm.p=0),"",_xlpm.p))</f>
        <v/>
      </c>
      <c r="C1900" s="53"/>
      <c r="D1900" s="6"/>
      <c r="E1900" s="6"/>
      <c r="F1900" s="6"/>
      <c r="G1900" s="6"/>
      <c r="H1900" s="6"/>
    </row>
    <row r="1901" spans="1:8" ht="18.75" customHeight="1" thickBot="1">
      <c r="A1901" s="12"/>
      <c r="B1901" s="54"/>
      <c r="C1901" s="55"/>
      <c r="D1901" s="6"/>
      <c r="E1901" s="6"/>
      <c r="F1901" s="6"/>
      <c r="G1901" s="6"/>
      <c r="H1901" s="6"/>
    </row>
    <row r="1902" spans="1:8" ht="58.5" customHeight="1" thickTop="1" thickBot="1">
      <c r="A1902" s="8" t="s">
        <v>8041</v>
      </c>
      <c r="B1902" s="56" t="s">
        <v>8406</v>
      </c>
      <c r="C1902" s="73"/>
      <c r="D1902" s="6"/>
      <c r="E1902" s="6"/>
      <c r="F1902" s="6">
        <v>1147</v>
      </c>
      <c r="G1902" s="6" t="s">
        <v>18</v>
      </c>
      <c r="H1902" s="6" t="s">
        <v>8153</v>
      </c>
    </row>
    <row r="1903" spans="1:8" ht="18.75" customHeight="1">
      <c r="A1903" s="9"/>
      <c r="B1903" s="74"/>
      <c r="C1903" s="75"/>
      <c r="D1903" s="6"/>
      <c r="E1903" s="6"/>
      <c r="F1903" s="6"/>
      <c r="G1903" s="6"/>
      <c r="H1903" s="6"/>
    </row>
    <row r="1904" spans="1:8" ht="18.75" customHeight="1">
      <c r="A1904" s="10" t="s">
        <v>107</v>
      </c>
      <c r="B1904" s="64" t="s">
        <v>8407</v>
      </c>
      <c r="C1904" s="65"/>
      <c r="D1904" s="6"/>
      <c r="E1904" s="6"/>
      <c r="F1904" s="6"/>
      <c r="G1904" s="6"/>
      <c r="H1904" s="6"/>
    </row>
    <row r="1905" spans="1:8" ht="18.75" customHeight="1">
      <c r="A1905" s="10" t="s">
        <v>108</v>
      </c>
      <c r="B1905" s="64" t="s">
        <v>8408</v>
      </c>
      <c r="C1905" s="65"/>
      <c r="D1905" s="6"/>
      <c r="E1905" s="6"/>
      <c r="F1905" s="6"/>
      <c r="G1905" s="6"/>
      <c r="H1905" s="6"/>
    </row>
    <row r="1906" spans="1:8" ht="18.75" customHeight="1">
      <c r="A1906" s="10" t="s">
        <v>109</v>
      </c>
      <c r="B1906" s="64" t="s">
        <v>8042</v>
      </c>
      <c r="C1906" s="65"/>
      <c r="D1906" s="6"/>
      <c r="E1906" s="6"/>
      <c r="F1906" s="6"/>
      <c r="G1906" s="6"/>
      <c r="H1906" s="6"/>
    </row>
    <row r="1907" spans="1:8" ht="18.75" customHeight="1">
      <c r="A1907" s="10" t="s">
        <v>110</v>
      </c>
      <c r="B1907" s="64" t="s">
        <v>8409</v>
      </c>
      <c r="C1907" s="65"/>
      <c r="D1907" s="6"/>
      <c r="E1907" s="6"/>
      <c r="F1907" s="6"/>
      <c r="G1907" s="6"/>
      <c r="H1907" s="6"/>
    </row>
    <row r="1908" spans="1:8" ht="18.75" customHeight="1">
      <c r="A1908" s="10"/>
      <c r="B1908" s="62"/>
      <c r="C1908" s="63"/>
      <c r="D1908" s="6"/>
      <c r="E1908" s="6"/>
      <c r="F1908" s="6"/>
      <c r="G1908" s="6"/>
      <c r="H1908" s="6"/>
    </row>
    <row r="1909" spans="1:8" ht="18.75" customHeight="1" thickBot="1">
      <c r="A1909" s="10"/>
      <c r="B1909" s="66"/>
      <c r="C1909" s="67"/>
      <c r="D1909" s="6"/>
      <c r="E1909" s="6"/>
      <c r="F1909" s="6"/>
      <c r="G1909" s="6"/>
      <c r="H1909" s="6"/>
    </row>
    <row r="1910" spans="1:8" ht="18.75" customHeight="1" thickBot="1">
      <c r="A1910" s="11" t="s">
        <v>111</v>
      </c>
      <c r="B1910" s="25"/>
      <c r="C1910" s="7"/>
      <c r="D1910" s="6"/>
      <c r="E1910" s="6"/>
      <c r="F1910" s="6"/>
      <c r="G1910" s="6"/>
      <c r="H1910" s="6"/>
    </row>
    <row r="1911" spans="1:8" ht="18.75" customHeight="1">
      <c r="A1911" s="10" t="s">
        <v>112</v>
      </c>
      <c r="B1911" s="34" t="str">
        <f>_xlfn.LET(_xlpm.inp,$B$1910,_xlpm.nInp,_xlfn.LET(_xlpm.raw,UPPER(TRIM($B$1910)),_xlpm.clean,SUBSTITUTE(SUBSTITUTE(SUBSTITUTE(SUBSTITUTE(SUBSTITUTE(_xlpm.raw,"，",","),"、",","),"；",","),"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$1902)),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911" s="19"/>
      <c r="D1911" s="6"/>
      <c r="E1911" s="6"/>
      <c r="F1911" s="6"/>
      <c r="G1911" s="6"/>
      <c r="H1911" s="6"/>
    </row>
    <row r="1912" spans="1:8" ht="18.75" customHeight="1">
      <c r="A1912" s="10" t="s">
        <v>113</v>
      </c>
      <c r="B1912" s="35" t="str">
        <f>_xlfn.LET(_xlpm.inp,$B$1910,_xlpm.nStd,_xlfn.LET(_xlpm.raw,UPPER(TRIM($G$1902)),_xlpm.clean,SUBSTITUTE(SUBSTITUTE(SUBSTITUTE(SUBSTITUTE(SUBSTITUTE(_xlpm.raw,"，",","),"、",","),"；",","),"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912" s="18"/>
      <c r="D1912" s="6"/>
      <c r="E1912" s="6"/>
      <c r="F1912" s="6"/>
      <c r="G1912" s="6"/>
      <c r="H1912" s="6"/>
    </row>
    <row r="1913" spans="1:8" ht="18.75" customHeight="1">
      <c r="A1913" s="37" t="s">
        <v>114</v>
      </c>
      <c r="B1913" s="52" t="str">
        <f>_xlfn.LET(_xlpm.inp,$B$1910,_xlpm.p,$H$1902,IF(OR(LEN(TRIM(_xlpm.inp))=0,LEN(TRIM(_xlpm.p))=0,_xlpm.p=0),"",_xlpm.p))</f>
        <v/>
      </c>
      <c r="C1913" s="53"/>
      <c r="D1913" s="6"/>
      <c r="E1913" s="6"/>
      <c r="F1913" s="6"/>
      <c r="G1913" s="6"/>
      <c r="H1913" s="6"/>
    </row>
    <row r="1914" spans="1:8" ht="18.75" customHeight="1" thickBot="1">
      <c r="A1914" s="12"/>
      <c r="B1914" s="54"/>
      <c r="C1914" s="55"/>
      <c r="D1914" s="6"/>
      <c r="E1914" s="6"/>
      <c r="F1914" s="6"/>
      <c r="G1914" s="6"/>
      <c r="H1914" s="6"/>
    </row>
    <row r="1915" spans="1:8" ht="58.5" customHeight="1" thickTop="1" thickBot="1">
      <c r="A1915" s="8" t="s">
        <v>8043</v>
      </c>
      <c r="B1915" s="56" t="s">
        <v>8410</v>
      </c>
      <c r="C1915" s="73"/>
      <c r="D1915" s="6"/>
      <c r="E1915" s="6"/>
      <c r="F1915" s="6">
        <v>1148</v>
      </c>
      <c r="G1915" s="6" t="s">
        <v>26</v>
      </c>
      <c r="H1915" s="6" t="s">
        <v>8154</v>
      </c>
    </row>
    <row r="1916" spans="1:8" ht="18.75" customHeight="1">
      <c r="A1916" s="9"/>
      <c r="B1916" s="74"/>
      <c r="C1916" s="75"/>
      <c r="D1916" s="6"/>
      <c r="E1916" s="6"/>
      <c r="F1916" s="6"/>
      <c r="G1916" s="6"/>
      <c r="H1916" s="6"/>
    </row>
    <row r="1917" spans="1:8" ht="18.75" customHeight="1">
      <c r="A1917" s="10" t="s">
        <v>107</v>
      </c>
      <c r="B1917" s="64" t="s">
        <v>8411</v>
      </c>
      <c r="C1917" s="65"/>
      <c r="D1917" s="6"/>
      <c r="E1917" s="6"/>
      <c r="F1917" s="6"/>
      <c r="G1917" s="6"/>
      <c r="H1917" s="6"/>
    </row>
    <row r="1918" spans="1:8" ht="18.75" customHeight="1">
      <c r="A1918" s="10" t="s">
        <v>108</v>
      </c>
      <c r="B1918" s="64" t="s">
        <v>8412</v>
      </c>
      <c r="C1918" s="65"/>
      <c r="D1918" s="6"/>
      <c r="E1918" s="6"/>
      <c r="F1918" s="6"/>
      <c r="G1918" s="6"/>
      <c r="H1918" s="6"/>
    </row>
    <row r="1919" spans="1:8" ht="18.75" customHeight="1">
      <c r="A1919" s="10" t="s">
        <v>109</v>
      </c>
      <c r="B1919" s="64" t="s">
        <v>8044</v>
      </c>
      <c r="C1919" s="65"/>
      <c r="D1919" s="6"/>
      <c r="E1919" s="6"/>
      <c r="F1919" s="6"/>
      <c r="G1919" s="6"/>
      <c r="H1919" s="6"/>
    </row>
    <row r="1920" spans="1:8" ht="18.75" customHeight="1">
      <c r="A1920" s="10" t="s">
        <v>110</v>
      </c>
      <c r="B1920" s="64" t="s">
        <v>8413</v>
      </c>
      <c r="C1920" s="65"/>
      <c r="D1920" s="6"/>
      <c r="E1920" s="6"/>
      <c r="F1920" s="6"/>
      <c r="G1920" s="6"/>
      <c r="H1920" s="6"/>
    </row>
    <row r="1921" spans="1:8" ht="18.75" customHeight="1">
      <c r="A1921" s="10"/>
      <c r="B1921" s="62"/>
      <c r="C1921" s="63"/>
      <c r="D1921" s="6"/>
      <c r="E1921" s="6"/>
      <c r="F1921" s="6"/>
      <c r="G1921" s="6"/>
      <c r="H1921" s="6"/>
    </row>
    <row r="1922" spans="1:8" ht="18.75" customHeight="1" thickBot="1">
      <c r="A1922" s="10"/>
      <c r="B1922" s="66"/>
      <c r="C1922" s="67"/>
      <c r="D1922" s="6"/>
      <c r="E1922" s="6"/>
      <c r="F1922" s="6"/>
      <c r="G1922" s="6"/>
      <c r="H1922" s="6"/>
    </row>
    <row r="1923" spans="1:8" ht="18.75" customHeight="1" thickBot="1">
      <c r="A1923" s="11" t="s">
        <v>111</v>
      </c>
      <c r="B1923" s="25"/>
      <c r="C1923" s="7"/>
      <c r="D1923" s="6"/>
      <c r="E1923" s="6"/>
      <c r="F1923" s="6"/>
      <c r="G1923" s="6"/>
      <c r="H1923" s="6"/>
    </row>
    <row r="1924" spans="1:8" ht="18.75" customHeight="1">
      <c r="A1924" s="10" t="s">
        <v>112</v>
      </c>
      <c r="B1924" s="34" t="str">
        <f>_xlfn.LET(_xlpm.inp,$B$1923,_xlpm.nInp,_xlfn.LET(_xlpm.raw,UPPER(TRIM($B$1923)),_xlpm.clean,SUBSTITUTE(SUBSTITUTE(SUBSTITUTE(SUBSTITUTE(SUBSTITUTE(_xlpm.raw,"，",","),"、",","),"；",","),"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$1915)),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924" s="19"/>
      <c r="D1924" s="6"/>
      <c r="E1924" s="6"/>
      <c r="F1924" s="6"/>
      <c r="G1924" s="6"/>
      <c r="H1924" s="6"/>
    </row>
    <row r="1925" spans="1:8" ht="18.75" customHeight="1">
      <c r="A1925" s="10" t="s">
        <v>113</v>
      </c>
      <c r="B1925" s="35" t="str">
        <f>_xlfn.LET(_xlpm.inp,$B$1923,_xlpm.nStd,_xlfn.LET(_xlpm.raw,UPPER(TRIM($G$1915)),_xlpm.clean,SUBSTITUTE(SUBSTITUTE(SUBSTITUTE(SUBSTITUTE(SUBSTITUTE(_xlpm.raw,"，",","),"、",","),"；",","),"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925" s="18"/>
      <c r="D1925" s="6"/>
      <c r="E1925" s="6"/>
      <c r="F1925" s="6"/>
      <c r="G1925" s="6"/>
      <c r="H1925" s="6"/>
    </row>
    <row r="1926" spans="1:8" ht="18.75" customHeight="1">
      <c r="A1926" s="37" t="s">
        <v>114</v>
      </c>
      <c r="B1926" s="52" t="str">
        <f>_xlfn.LET(_xlpm.inp,$B$1923,_xlpm.p,$H$1915,IF(OR(LEN(TRIM(_xlpm.inp))=0,LEN(TRIM(_xlpm.p))=0,_xlpm.p=0),"",_xlpm.p))</f>
        <v/>
      </c>
      <c r="C1926" s="53"/>
      <c r="D1926" s="6"/>
      <c r="E1926" s="6"/>
      <c r="F1926" s="6"/>
      <c r="G1926" s="6"/>
      <c r="H1926" s="6"/>
    </row>
    <row r="1927" spans="1:8" ht="18.75" customHeight="1" thickBot="1">
      <c r="A1927" s="12"/>
      <c r="B1927" s="54"/>
      <c r="C1927" s="55"/>
      <c r="D1927" s="6"/>
      <c r="E1927" s="6"/>
      <c r="F1927" s="6"/>
      <c r="G1927" s="6"/>
      <c r="H1927" s="6"/>
    </row>
    <row r="1928" spans="1:8" ht="58.5" customHeight="1" thickTop="1" thickBot="1">
      <c r="A1928" s="8" t="s">
        <v>8045</v>
      </c>
      <c r="B1928" s="56" t="s">
        <v>8414</v>
      </c>
      <c r="C1928" s="73"/>
      <c r="D1928" s="6"/>
      <c r="E1928" s="6"/>
      <c r="F1928" s="6">
        <v>1149</v>
      </c>
      <c r="G1928" s="6" t="s">
        <v>27</v>
      </c>
      <c r="H1928" s="6" t="s">
        <v>8155</v>
      </c>
    </row>
    <row r="1929" spans="1:8" ht="18.75" customHeight="1">
      <c r="A1929" s="9"/>
      <c r="B1929" s="74"/>
      <c r="C1929" s="75"/>
      <c r="D1929" s="6"/>
      <c r="E1929" s="6"/>
      <c r="F1929" s="6"/>
      <c r="G1929" s="6"/>
      <c r="H1929" s="6"/>
    </row>
    <row r="1930" spans="1:8" ht="18.75" customHeight="1">
      <c r="A1930" s="10" t="s">
        <v>107</v>
      </c>
      <c r="B1930" s="64" t="s">
        <v>8415</v>
      </c>
      <c r="C1930" s="65"/>
      <c r="D1930" s="6"/>
      <c r="E1930" s="6"/>
      <c r="F1930" s="6"/>
      <c r="G1930" s="6"/>
      <c r="H1930" s="6"/>
    </row>
    <row r="1931" spans="1:8" ht="18.75" customHeight="1">
      <c r="A1931" s="10" t="s">
        <v>108</v>
      </c>
      <c r="B1931" s="64" t="s">
        <v>8416</v>
      </c>
      <c r="C1931" s="65"/>
      <c r="D1931" s="6"/>
      <c r="E1931" s="6"/>
      <c r="F1931" s="6"/>
      <c r="G1931" s="6"/>
      <c r="H1931" s="6"/>
    </row>
    <row r="1932" spans="1:8" ht="18.75" customHeight="1">
      <c r="A1932" s="10" t="s">
        <v>109</v>
      </c>
      <c r="B1932" s="64" t="s">
        <v>8046</v>
      </c>
      <c r="C1932" s="65"/>
      <c r="D1932" s="6"/>
      <c r="E1932" s="6"/>
      <c r="F1932" s="6"/>
      <c r="G1932" s="6"/>
      <c r="H1932" s="6"/>
    </row>
    <row r="1933" spans="1:8" ht="18.75" customHeight="1">
      <c r="A1933" s="10" t="s">
        <v>110</v>
      </c>
      <c r="B1933" s="64" t="s">
        <v>8417</v>
      </c>
      <c r="C1933" s="65"/>
      <c r="D1933" s="6"/>
      <c r="E1933" s="6"/>
      <c r="F1933" s="6"/>
      <c r="G1933" s="6"/>
      <c r="H1933" s="6"/>
    </row>
    <row r="1934" spans="1:8" ht="18.75" customHeight="1">
      <c r="A1934" s="10"/>
      <c r="B1934" s="62"/>
      <c r="C1934" s="63"/>
      <c r="D1934" s="6"/>
      <c r="E1934" s="6"/>
      <c r="F1934" s="6"/>
      <c r="G1934" s="6"/>
      <c r="H1934" s="6"/>
    </row>
    <row r="1935" spans="1:8" ht="18.75" customHeight="1" thickBot="1">
      <c r="A1935" s="10"/>
      <c r="B1935" s="66"/>
      <c r="C1935" s="67"/>
      <c r="D1935" s="6"/>
      <c r="E1935" s="6"/>
      <c r="F1935" s="6"/>
      <c r="G1935" s="6"/>
      <c r="H1935" s="6"/>
    </row>
    <row r="1936" spans="1:8" ht="18.75" customHeight="1" thickBot="1">
      <c r="A1936" s="11" t="s">
        <v>111</v>
      </c>
      <c r="B1936" s="25"/>
      <c r="C1936" s="7"/>
      <c r="D1936" s="6"/>
      <c r="E1936" s="6"/>
      <c r="F1936" s="6"/>
      <c r="G1936" s="6"/>
      <c r="H1936" s="6"/>
    </row>
    <row r="1937" spans="1:8" ht="18.75" customHeight="1">
      <c r="A1937" s="10" t="s">
        <v>112</v>
      </c>
      <c r="B1937" s="34" t="str">
        <f>_xlfn.LET(_xlpm.inp,$B$1936,_xlpm.nInp,_xlfn.LET(_xlpm.raw,UPPER(TRIM($B$1936)),_xlpm.clean,SUBSTITUTE(SUBSTITUTE(SUBSTITUTE(SUBSTITUTE(SUBSTITUTE(_xlpm.raw,"，",","),"、",","),"；",","),"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$1928)),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937" s="19"/>
      <c r="D1937" s="6"/>
      <c r="E1937" s="6"/>
      <c r="F1937" s="6"/>
      <c r="G1937" s="6"/>
      <c r="H1937" s="6"/>
    </row>
    <row r="1938" spans="1:8" ht="18.75" customHeight="1">
      <c r="A1938" s="10" t="s">
        <v>113</v>
      </c>
      <c r="B1938" s="35" t="str">
        <f>_xlfn.LET(_xlpm.inp,$B$1936,_xlpm.nStd,_xlfn.LET(_xlpm.raw,UPPER(TRIM($G$1928)),_xlpm.clean,SUBSTITUTE(SUBSTITUTE(SUBSTITUTE(SUBSTITUTE(SUBSTITUTE(_xlpm.raw,"，",","),"、",","),"；",","),"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938" s="18"/>
      <c r="D1938" s="6"/>
      <c r="E1938" s="6"/>
      <c r="F1938" s="6"/>
      <c r="G1938" s="6"/>
      <c r="H1938" s="6"/>
    </row>
    <row r="1939" spans="1:8" ht="18.75" customHeight="1">
      <c r="A1939" s="37" t="s">
        <v>114</v>
      </c>
      <c r="B1939" s="52" t="str">
        <f>_xlfn.LET(_xlpm.inp,$B$1936,_xlpm.p,$H$1928,IF(OR(LEN(TRIM(_xlpm.inp))=0,LEN(TRIM(_xlpm.p))=0,_xlpm.p=0),"",_xlpm.p))</f>
        <v/>
      </c>
      <c r="C1939" s="53"/>
      <c r="D1939" s="6"/>
      <c r="E1939" s="6"/>
      <c r="F1939" s="6"/>
      <c r="G1939" s="6"/>
      <c r="H1939" s="6"/>
    </row>
    <row r="1940" spans="1:8" ht="18.75" customHeight="1" thickBot="1">
      <c r="A1940" s="12"/>
      <c r="B1940" s="54"/>
      <c r="C1940" s="55"/>
      <c r="D1940" s="6"/>
      <c r="E1940" s="6"/>
      <c r="F1940" s="6"/>
      <c r="G1940" s="6"/>
      <c r="H1940" s="6"/>
    </row>
    <row r="1941" spans="1:8" ht="58.5" customHeight="1" thickTop="1" thickBot="1">
      <c r="A1941" s="8" t="s">
        <v>8047</v>
      </c>
      <c r="B1941" s="56" t="s">
        <v>8418</v>
      </c>
      <c r="C1941" s="73"/>
      <c r="D1941" s="6"/>
      <c r="E1941" s="6"/>
      <c r="F1941" s="6">
        <v>1150</v>
      </c>
      <c r="G1941" s="6" t="s">
        <v>18</v>
      </c>
      <c r="H1941" s="6" t="s">
        <v>8156</v>
      </c>
    </row>
    <row r="1942" spans="1:8" ht="18.75" customHeight="1">
      <c r="A1942" s="9"/>
      <c r="B1942" s="74"/>
      <c r="C1942" s="75"/>
      <c r="D1942" s="6"/>
      <c r="E1942" s="6"/>
      <c r="F1942" s="6"/>
      <c r="G1942" s="6"/>
      <c r="H1942" s="6"/>
    </row>
    <row r="1943" spans="1:8" ht="18.75" customHeight="1">
      <c r="A1943" s="10" t="s">
        <v>107</v>
      </c>
      <c r="B1943" s="64" t="s">
        <v>8419</v>
      </c>
      <c r="C1943" s="65"/>
      <c r="D1943" s="6"/>
      <c r="E1943" s="6"/>
      <c r="F1943" s="6"/>
      <c r="G1943" s="6"/>
      <c r="H1943" s="6"/>
    </row>
    <row r="1944" spans="1:8" ht="18.75" customHeight="1">
      <c r="A1944" s="10" t="s">
        <v>108</v>
      </c>
      <c r="B1944" s="64" t="s">
        <v>8420</v>
      </c>
      <c r="C1944" s="65"/>
      <c r="D1944" s="6"/>
      <c r="E1944" s="6"/>
      <c r="F1944" s="6"/>
      <c r="G1944" s="6"/>
      <c r="H1944" s="6"/>
    </row>
    <row r="1945" spans="1:8" ht="18.75" customHeight="1">
      <c r="A1945" s="10" t="s">
        <v>109</v>
      </c>
      <c r="B1945" s="64" t="s">
        <v>8048</v>
      </c>
      <c r="C1945" s="65"/>
      <c r="D1945" s="6"/>
      <c r="E1945" s="6"/>
      <c r="F1945" s="6"/>
      <c r="G1945" s="6"/>
      <c r="H1945" s="6"/>
    </row>
    <row r="1946" spans="1:8" ht="18.75" customHeight="1">
      <c r="A1946" s="10" t="s">
        <v>110</v>
      </c>
      <c r="B1946" s="64" t="s">
        <v>8421</v>
      </c>
      <c r="C1946" s="65"/>
      <c r="D1946" s="6"/>
      <c r="E1946" s="6"/>
      <c r="F1946" s="6"/>
      <c r="G1946" s="6"/>
      <c r="H1946" s="6"/>
    </row>
    <row r="1947" spans="1:8" ht="18.75" customHeight="1">
      <c r="A1947" s="10"/>
      <c r="B1947" s="62"/>
      <c r="C1947" s="63"/>
      <c r="D1947" s="6"/>
      <c r="E1947" s="6"/>
      <c r="F1947" s="6"/>
      <c r="G1947" s="6"/>
      <c r="H1947" s="6"/>
    </row>
    <row r="1948" spans="1:8" ht="18.75" customHeight="1" thickBot="1">
      <c r="A1948" s="10"/>
      <c r="B1948" s="66"/>
      <c r="C1948" s="67"/>
      <c r="D1948" s="6"/>
      <c r="E1948" s="6"/>
      <c r="F1948" s="6"/>
      <c r="G1948" s="6"/>
      <c r="H1948" s="6"/>
    </row>
    <row r="1949" spans="1:8" ht="18.75" customHeight="1" thickBot="1">
      <c r="A1949" s="11" t="s">
        <v>111</v>
      </c>
      <c r="B1949" s="25"/>
      <c r="C1949" s="7"/>
      <c r="D1949" s="6"/>
      <c r="E1949" s="6"/>
      <c r="F1949" s="6"/>
      <c r="G1949" s="6"/>
      <c r="H1949" s="6"/>
    </row>
    <row r="1950" spans="1:8" ht="18.75" customHeight="1">
      <c r="A1950" s="10" t="s">
        <v>112</v>
      </c>
      <c r="B1950" s="34" t="str">
        <f>_xlfn.LET(_xlpm.inp,$B$1949,_xlpm.nInp,_xlfn.LET(_xlpm.raw,UPPER(TRIM($B$1949)),_xlpm.clean,SUBSTITUTE(SUBSTITUTE(SUBSTITUTE(SUBSTITUTE(SUBSTITUTE(_xlpm.raw,"，",","),"、",","),"；",",")," ",""),",",""),_xlfn.TEXTJOIN(",",TRUE,IF(ISNUMBER(SEARCH("A",_xlpm.clean)),"A",""),IF(ISNUMBER(SEARCH("B",_xlpm.clean)),"B",""),IF(ISNUMBER(SEARCH("C",_xlpm.clean)),"C",""),IF(ISNUMBER(SEARCH("D",_xlpm.clean)),"D",""),IF(ISNUMBER(SEARCH("E",_xlpm.clean)),"E",""),IF(ISNUMBER(SEARCH("F",_xlpm.clean)),"F",""))),_xlpm.nStd,_xlfn.LET(_xlpm.raw,UPPER(TRIM($G$1941)),_xlpm.clean,SUBSTITUTE(SUBSTITUTE(SUBSTITUTE(SUBSTITUTE(SUBSTITUTE(_xlpm.raw,"，",","),"、",","),"；",",")," ",""),",",""),_xlfn.TEXTJOIN(",",TRUE,IF(ISNUMBER(SEARCH("A",_xlpm.clean)),"A",""),IF(ISNUMBER(SEARCH("B",_xlpm.clean)),"B",""),IF(ISNUMBER(SEARCH("C",_xlpm.clean)),"C",""),IF(ISNUMBER(SEARCH("D",_xlpm.clean)),"D",""),IF(ISNUMBER(SEARCH("E",_xlpm.clean)),"E",""),IF(ISNUMBER(SEARCH("F",_xlpm.clean)),"F",""))),IF(LEN(TRIM(_xlpm.inp))=0,"",IF(AND(_xlpm.nInp&lt;&gt;"",_xlpm.nStd&lt;&gt;"",_xlpm.nInp=_xlpm.nStd),"✅正确","❌错误")))</f>
        <v/>
      </c>
      <c r="C1950" s="19"/>
      <c r="D1950" s="6"/>
      <c r="E1950" s="6"/>
      <c r="F1950" s="6"/>
      <c r="G1950" s="6"/>
      <c r="H1950" s="6"/>
    </row>
    <row r="1951" spans="1:8" ht="18.75" customHeight="1">
      <c r="A1951" s="10" t="s">
        <v>113</v>
      </c>
      <c r="B1951" s="35" t="str">
        <f>_xlfn.LET(_xlpm.inp,$B$1949,_xlpm.nStd,_xlfn.LET(_xlpm.raw,UPPER(TRIM($G$1941)),_xlpm.clean,SUBSTITUTE(SUBSTITUTE(SUBSTITUTE(SUBSTITUTE(SUBSTITUTE(_xlpm.raw,"，",","),"、",","),"；",",")," ",""),",",""),_xlfn.TEXTJOIN(",",TRUE,IF(ISNUMBER(SEARCH("A",_xlpm.clean)),"A",""),IF(ISNUMBER(SEARCH("B",_xlpm.clean)),"B",""),IF(ISNUMBER(SEARCH("C",_xlpm.clean)),"C",""),IF(ISNUMBER(SEARCH("D",_xlpm.clean)),"D",""),IF(ISNUMBER(SEARCH("E",_xlpm.clean)),"E",""),IF(ISNUMBER(SEARCH("F",_xlpm.clean)),"F",""))),IF(OR(LEN(TRIM(_xlpm.inp))=0,_xlpm.nStd=""),"",_xlpm.nStd))</f>
        <v/>
      </c>
      <c r="C1951" s="18"/>
      <c r="D1951" s="6"/>
      <c r="E1951" s="6"/>
      <c r="F1951" s="6"/>
      <c r="G1951" s="6"/>
      <c r="H1951" s="6"/>
    </row>
    <row r="1952" spans="1:8" ht="18.75" customHeight="1">
      <c r="A1952" s="37" t="s">
        <v>114</v>
      </c>
      <c r="B1952" s="52" t="str">
        <f>_xlfn.LET(_xlpm.inp,$B$1949,_xlpm.p,$H$1941,IF(OR(LEN(TRIM(_xlpm.inp))=0,LEN(TRIM(_xlpm.p))=0,_xlpm.p=0),"",_xlpm.p))</f>
        <v/>
      </c>
      <c r="C1952" s="53"/>
      <c r="D1952" s="6"/>
      <c r="E1952" s="6"/>
      <c r="F1952" s="6"/>
      <c r="G1952" s="6"/>
      <c r="H1952" s="6"/>
    </row>
    <row r="1953" spans="1:8" ht="18.75" customHeight="1" thickBot="1">
      <c r="A1953" s="12"/>
      <c r="B1953" s="54"/>
      <c r="C1953" s="55"/>
      <c r="D1953" s="6"/>
      <c r="E1953" s="6"/>
      <c r="F1953" s="6"/>
      <c r="G1953" s="6"/>
      <c r="H1953" s="6"/>
    </row>
    <row r="1954" spans="1:8" ht="58.5" customHeight="1" thickTop="1">
      <c r="A1954" s="10"/>
      <c r="B1954" s="34"/>
      <c r="C1954" s="19"/>
      <c r="D1954" s="6"/>
      <c r="E1954" s="6"/>
      <c r="F1954" s="6"/>
      <c r="G1954" s="6"/>
      <c r="H1954" s="6"/>
    </row>
    <row r="1955" spans="1:8" ht="18.75" customHeight="1">
      <c r="A1955" s="47"/>
      <c r="H1955" s="2"/>
    </row>
    <row r="1956" spans="1:8" ht="18.75" customHeight="1">
      <c r="A1956" s="47"/>
      <c r="H1956" s="2"/>
    </row>
    <row r="1957" spans="1:8" ht="18.75" customHeight="1">
      <c r="A1957" s="47"/>
      <c r="H1957" s="2"/>
    </row>
    <row r="1958" spans="1:8" ht="18.75" customHeight="1">
      <c r="A1958" s="47"/>
      <c r="H1958" s="2"/>
    </row>
    <row r="1959" spans="1:8" ht="18.75" customHeight="1">
      <c r="A1959" s="47"/>
      <c r="H1959" s="2"/>
    </row>
    <row r="1960" spans="1:8" ht="18.75" customHeight="1">
      <c r="A1960" s="47"/>
      <c r="H1960" s="2"/>
    </row>
    <row r="1961" spans="1:8" ht="18.75" customHeight="1">
      <c r="A1961" s="47"/>
      <c r="H1961" s="2"/>
    </row>
    <row r="1962" spans="1:8" ht="18.75" customHeight="1">
      <c r="A1962" s="47"/>
      <c r="H1962" s="2"/>
    </row>
    <row r="1963" spans="1:8" ht="18.75" customHeight="1">
      <c r="A1963" s="47"/>
      <c r="H1963" s="2"/>
    </row>
    <row r="1964" spans="1:8" ht="18.75" customHeight="1">
      <c r="A1964" s="47"/>
      <c r="H1964" s="2"/>
    </row>
    <row r="1965" spans="1:8" ht="18.75" customHeight="1">
      <c r="A1965" s="47"/>
      <c r="H1965" s="2"/>
    </row>
    <row r="1966" spans="1:8" ht="18.75" customHeight="1">
      <c r="A1966" s="47"/>
      <c r="H1966" s="2"/>
    </row>
    <row r="1967" spans="1:8" ht="58.5" customHeight="1">
      <c r="A1967" s="47"/>
      <c r="H1967" s="2"/>
    </row>
    <row r="1968" spans="1:8" ht="18.75" customHeight="1">
      <c r="A1968" s="47"/>
      <c r="H1968" s="2"/>
    </row>
    <row r="1969" spans="1:8" ht="18.75" customHeight="1">
      <c r="A1969" s="47"/>
      <c r="H1969" s="2"/>
    </row>
    <row r="1970" spans="1:8" ht="18.75" customHeight="1">
      <c r="A1970" s="47"/>
      <c r="H1970" s="2"/>
    </row>
    <row r="1971" spans="1:8" ht="18.75" customHeight="1">
      <c r="A1971" s="47"/>
      <c r="H1971" s="2"/>
    </row>
    <row r="1972" spans="1:8" ht="18.75" customHeight="1">
      <c r="A1972" s="47"/>
      <c r="H1972" s="2"/>
    </row>
    <row r="1973" spans="1:8" ht="18.75" customHeight="1">
      <c r="A1973" s="47"/>
      <c r="H1973" s="2"/>
    </row>
    <row r="1974" spans="1:8" ht="18.75" customHeight="1">
      <c r="A1974" s="47"/>
      <c r="H1974" s="2"/>
    </row>
    <row r="1975" spans="1:8" ht="18.75" customHeight="1">
      <c r="A1975" s="47"/>
      <c r="H1975" s="2"/>
    </row>
    <row r="1976" spans="1:8" ht="18.75" customHeight="1">
      <c r="A1976" s="47"/>
      <c r="H1976" s="2"/>
    </row>
    <row r="1977" spans="1:8" ht="18.75" customHeight="1">
      <c r="A1977" s="47"/>
      <c r="H1977" s="2"/>
    </row>
    <row r="1978" spans="1:8" ht="18.75" customHeight="1">
      <c r="A1978" s="47"/>
      <c r="H1978" s="2"/>
    </row>
    <row r="1979" spans="1:8" ht="18.75" customHeight="1">
      <c r="A1979" s="47"/>
      <c r="H1979" s="2"/>
    </row>
    <row r="1980" spans="1:8" ht="58.5" customHeight="1">
      <c r="A1980" s="47"/>
      <c r="H1980" s="2"/>
    </row>
    <row r="1981" spans="1:8" ht="18.75" customHeight="1">
      <c r="A1981" s="47"/>
      <c r="H1981" s="2"/>
    </row>
    <row r="1982" spans="1:8" ht="18.75" customHeight="1">
      <c r="A1982" s="47"/>
      <c r="H1982" s="2"/>
    </row>
    <row r="1983" spans="1:8" ht="18.75" customHeight="1">
      <c r="A1983" s="47"/>
      <c r="H1983" s="2"/>
    </row>
    <row r="1984" spans="1:8" ht="18.75" customHeight="1">
      <c r="A1984" s="47"/>
      <c r="H1984" s="2"/>
    </row>
    <row r="1985" spans="1:8" ht="18.75" customHeight="1">
      <c r="A1985" s="47"/>
      <c r="H1985" s="2"/>
    </row>
    <row r="1986" spans="1:8" ht="18.75" customHeight="1">
      <c r="A1986" s="47"/>
      <c r="H1986" s="2"/>
    </row>
    <row r="1987" spans="1:8" ht="18.75" customHeight="1">
      <c r="A1987" s="47"/>
      <c r="H1987" s="2"/>
    </row>
    <row r="1988" spans="1:8" ht="18.75" customHeight="1">
      <c r="A1988" s="47"/>
      <c r="H1988" s="2"/>
    </row>
    <row r="1989" spans="1:8" ht="18.75" customHeight="1">
      <c r="A1989" s="47"/>
      <c r="H1989" s="2"/>
    </row>
    <row r="1990" spans="1:8" ht="18.75" customHeight="1">
      <c r="A1990" s="47"/>
      <c r="H1990" s="2"/>
    </row>
    <row r="1991" spans="1:8" ht="18.75" customHeight="1">
      <c r="A1991" s="47"/>
      <c r="H1991" s="2"/>
    </row>
    <row r="1992" spans="1:8" ht="18.75" customHeight="1">
      <c r="A1992" s="47"/>
      <c r="H1992" s="2"/>
    </row>
    <row r="1993" spans="1:8" ht="58.5" customHeight="1">
      <c r="A1993" s="47"/>
      <c r="H1993" s="2"/>
    </row>
    <row r="1994" spans="1:8" ht="18.75" customHeight="1">
      <c r="A1994" s="47"/>
      <c r="H1994" s="2"/>
    </row>
    <row r="1995" spans="1:8" ht="18.75" customHeight="1">
      <c r="A1995" s="47"/>
      <c r="H1995" s="2"/>
    </row>
    <row r="1996" spans="1:8" ht="18.75" customHeight="1">
      <c r="A1996" s="47"/>
      <c r="H1996" s="2"/>
    </row>
    <row r="1997" spans="1:8" ht="18.75" customHeight="1">
      <c r="A1997" s="47"/>
      <c r="H1997" s="2"/>
    </row>
    <row r="1998" spans="1:8" ht="18.75" customHeight="1">
      <c r="A1998" s="47"/>
      <c r="H1998" s="2"/>
    </row>
    <row r="1999" spans="1:8" ht="18.75" customHeight="1">
      <c r="A1999" s="47"/>
      <c r="H1999" s="2"/>
    </row>
    <row r="2000" spans="1:8" ht="18.75" customHeight="1">
      <c r="A2000" s="47"/>
      <c r="H2000" s="2"/>
    </row>
    <row r="2001" spans="1:8" ht="18.75" customHeight="1">
      <c r="A2001" s="47"/>
      <c r="H2001" s="2"/>
    </row>
    <row r="2002" spans="1:8" ht="18.75" customHeight="1">
      <c r="A2002" s="47"/>
      <c r="H2002" s="2"/>
    </row>
    <row r="2003" spans="1:8" ht="18.75" customHeight="1">
      <c r="A2003" s="47"/>
      <c r="H2003" s="2"/>
    </row>
    <row r="2004" spans="1:8" ht="18.75" customHeight="1">
      <c r="A2004" s="47"/>
      <c r="H2004" s="2"/>
    </row>
    <row r="2005" spans="1:8" ht="18.75" customHeight="1">
      <c r="A2005" s="47"/>
      <c r="H2005" s="2"/>
    </row>
    <row r="2006" spans="1:8" ht="58.5" customHeight="1">
      <c r="A2006" s="47"/>
      <c r="H2006" s="2"/>
    </row>
    <row r="2007" spans="1:8" ht="18.75" customHeight="1">
      <c r="A2007" s="47"/>
      <c r="H2007" s="2"/>
    </row>
    <row r="2008" spans="1:8" ht="18.75" customHeight="1">
      <c r="A2008" s="47"/>
      <c r="H2008" s="2"/>
    </row>
    <row r="2009" spans="1:8" ht="18.75" customHeight="1">
      <c r="A2009" s="47"/>
      <c r="H2009" s="2"/>
    </row>
    <row r="2010" spans="1:8" ht="18.75" customHeight="1">
      <c r="A2010" s="47"/>
      <c r="H2010" s="2"/>
    </row>
    <row r="2011" spans="1:8" ht="18.75" customHeight="1">
      <c r="A2011" s="47"/>
      <c r="H2011" s="2"/>
    </row>
    <row r="2012" spans="1:8" ht="18.75" customHeight="1">
      <c r="A2012" s="47"/>
      <c r="H2012" s="2"/>
    </row>
    <row r="2013" spans="1:8" ht="18.75" customHeight="1">
      <c r="A2013" s="47"/>
      <c r="H2013" s="2"/>
    </row>
    <row r="2014" spans="1:8" ht="18.75" customHeight="1">
      <c r="A2014" s="47"/>
      <c r="H2014" s="2"/>
    </row>
    <row r="2015" spans="1:8" ht="18.75" customHeight="1">
      <c r="A2015" s="47"/>
      <c r="H2015" s="2"/>
    </row>
    <row r="2016" spans="1:8" ht="18.75" customHeight="1">
      <c r="A2016" s="47"/>
      <c r="H2016" s="2"/>
    </row>
    <row r="2017" spans="1:8" ht="18.75" customHeight="1">
      <c r="A2017" s="47"/>
      <c r="H2017" s="2"/>
    </row>
    <row r="2018" spans="1:8" ht="18.75" customHeight="1">
      <c r="A2018" s="47"/>
      <c r="H2018" s="2"/>
    </row>
    <row r="2019" spans="1:8" ht="58.5" customHeight="1">
      <c r="A2019" s="47"/>
      <c r="H2019" s="2"/>
    </row>
    <row r="2020" spans="1:8" ht="18.75" customHeight="1">
      <c r="A2020" s="47"/>
      <c r="H2020" s="2"/>
    </row>
    <row r="2021" spans="1:8" ht="18.75" customHeight="1">
      <c r="A2021" s="47"/>
      <c r="H2021" s="2"/>
    </row>
    <row r="2022" spans="1:8" ht="18.75" customHeight="1">
      <c r="A2022" s="47"/>
      <c r="H2022" s="2"/>
    </row>
    <row r="2023" spans="1:8" ht="18.75" customHeight="1">
      <c r="A2023" s="47"/>
      <c r="H2023" s="2"/>
    </row>
    <row r="2024" spans="1:8" ht="18.75" customHeight="1">
      <c r="A2024" s="47"/>
      <c r="H2024" s="2"/>
    </row>
    <row r="2025" spans="1:8" ht="18.75" customHeight="1">
      <c r="A2025" s="47"/>
      <c r="H2025" s="2"/>
    </row>
    <row r="2026" spans="1:8" ht="18.75" customHeight="1">
      <c r="A2026" s="47"/>
      <c r="H2026" s="2"/>
    </row>
    <row r="2027" spans="1:8" ht="18.75" customHeight="1">
      <c r="A2027" s="47"/>
      <c r="H2027" s="2"/>
    </row>
    <row r="2028" spans="1:8" ht="18.75" customHeight="1">
      <c r="A2028" s="47"/>
      <c r="H2028" s="2"/>
    </row>
    <row r="2029" spans="1:8" ht="18.75" customHeight="1">
      <c r="A2029" s="47"/>
      <c r="H2029" s="2"/>
    </row>
    <row r="2030" spans="1:8" ht="18.75" customHeight="1">
      <c r="A2030" s="47"/>
      <c r="H2030" s="2"/>
    </row>
    <row r="2031" spans="1:8" ht="18.75" customHeight="1">
      <c r="A2031" s="47"/>
      <c r="H2031" s="2"/>
    </row>
    <row r="2032" spans="1:8" ht="58.5" customHeight="1">
      <c r="A2032" s="47"/>
      <c r="H2032" s="2"/>
    </row>
    <row r="2033" spans="1:8" ht="18.75" customHeight="1">
      <c r="A2033" s="47"/>
      <c r="H2033" s="2"/>
    </row>
    <row r="2034" spans="1:8" ht="18.75" customHeight="1">
      <c r="A2034" s="47"/>
      <c r="H2034" s="2"/>
    </row>
    <row r="2035" spans="1:8" ht="18.75" customHeight="1">
      <c r="A2035" s="47"/>
      <c r="H2035" s="2"/>
    </row>
    <row r="2036" spans="1:8" ht="18.75" customHeight="1">
      <c r="A2036" s="47"/>
      <c r="H2036" s="2"/>
    </row>
    <row r="2037" spans="1:8" ht="18.75" customHeight="1">
      <c r="A2037" s="47"/>
      <c r="H2037" s="2"/>
    </row>
    <row r="2038" spans="1:8" ht="18.75" customHeight="1">
      <c r="A2038" s="47"/>
      <c r="H2038" s="2"/>
    </row>
    <row r="2039" spans="1:8" ht="18.75" customHeight="1">
      <c r="A2039" s="47"/>
      <c r="H2039" s="2"/>
    </row>
    <row r="2040" spans="1:8" ht="18.75" customHeight="1">
      <c r="A2040" s="47"/>
      <c r="H2040" s="2"/>
    </row>
    <row r="2041" spans="1:8" ht="18.75" customHeight="1">
      <c r="A2041" s="47"/>
      <c r="H2041" s="2"/>
    </row>
    <row r="2042" spans="1:8" ht="18.75" customHeight="1">
      <c r="A2042" s="47"/>
      <c r="H2042" s="2"/>
    </row>
    <row r="2043" spans="1:8" ht="18.75" customHeight="1">
      <c r="A2043" s="47"/>
      <c r="H2043" s="2"/>
    </row>
    <row r="2044" spans="1:8" ht="18.75" customHeight="1">
      <c r="A2044" s="47"/>
      <c r="H2044" s="2"/>
    </row>
    <row r="2045" spans="1:8" ht="58.5" customHeight="1">
      <c r="A2045" s="47"/>
      <c r="H2045" s="2"/>
    </row>
    <row r="2046" spans="1:8" ht="18.75" customHeight="1">
      <c r="A2046" s="47"/>
      <c r="H2046" s="2"/>
    </row>
    <row r="2047" spans="1:8" ht="18.75" customHeight="1">
      <c r="A2047" s="47"/>
      <c r="H2047" s="2"/>
    </row>
    <row r="2048" spans="1:8" ht="18.75" customHeight="1">
      <c r="A2048" s="47"/>
      <c r="H2048" s="2"/>
    </row>
    <row r="2049" spans="1:8" ht="18.75" customHeight="1">
      <c r="A2049" s="47"/>
      <c r="H2049" s="2"/>
    </row>
    <row r="2050" spans="1:8" ht="18.75" customHeight="1">
      <c r="A2050" s="47"/>
      <c r="H2050" s="2"/>
    </row>
    <row r="2051" spans="1:8" ht="18.75" customHeight="1">
      <c r="A2051" s="47"/>
      <c r="H2051" s="2"/>
    </row>
    <row r="2052" spans="1:8" ht="18.75" customHeight="1">
      <c r="A2052" s="47"/>
      <c r="H2052" s="2"/>
    </row>
    <row r="2053" spans="1:8" ht="18.75" customHeight="1">
      <c r="A2053" s="47"/>
      <c r="H2053" s="2"/>
    </row>
    <row r="2054" spans="1:8" ht="18.75" customHeight="1">
      <c r="A2054" s="47"/>
      <c r="H2054" s="2"/>
    </row>
    <row r="2055" spans="1:8" ht="18.75" customHeight="1">
      <c r="A2055" s="47"/>
      <c r="H2055" s="2"/>
    </row>
    <row r="2056" spans="1:8" ht="18.75" customHeight="1">
      <c r="A2056" s="47"/>
      <c r="H2056" s="2"/>
    </row>
    <row r="2057" spans="1:8" ht="18.75" customHeight="1">
      <c r="A2057" s="47"/>
      <c r="H2057" s="2"/>
    </row>
    <row r="2058" spans="1:8" ht="58.5" customHeight="1">
      <c r="A2058" s="47"/>
      <c r="H2058" s="2"/>
    </row>
    <row r="2059" spans="1:8" ht="18.75" customHeight="1">
      <c r="A2059" s="47"/>
      <c r="H2059" s="2"/>
    </row>
    <row r="2060" spans="1:8" ht="18.75" customHeight="1">
      <c r="A2060" s="47"/>
      <c r="H2060" s="2"/>
    </row>
    <row r="2061" spans="1:8" ht="18.75" customHeight="1">
      <c r="A2061" s="47"/>
      <c r="H2061" s="2"/>
    </row>
    <row r="2062" spans="1:8" ht="18.75" customHeight="1">
      <c r="A2062" s="47"/>
      <c r="H2062" s="2"/>
    </row>
    <row r="2063" spans="1:8" ht="18.75" customHeight="1">
      <c r="A2063" s="47"/>
      <c r="H2063" s="2"/>
    </row>
    <row r="2064" spans="1:8" ht="18.75" customHeight="1">
      <c r="A2064" s="47"/>
      <c r="H2064" s="2"/>
    </row>
    <row r="2065" spans="1:8" ht="18.75" customHeight="1">
      <c r="A2065" s="47"/>
      <c r="H2065" s="2"/>
    </row>
    <row r="2066" spans="1:8" ht="18.75" customHeight="1">
      <c r="A2066" s="47"/>
      <c r="H2066" s="2"/>
    </row>
    <row r="2067" spans="1:8" ht="18.75" customHeight="1">
      <c r="A2067" s="47"/>
      <c r="H2067" s="2"/>
    </row>
    <row r="2068" spans="1:8" ht="18.75" customHeight="1">
      <c r="A2068" s="47"/>
      <c r="H2068" s="2"/>
    </row>
    <row r="2069" spans="1:8" ht="18.75" customHeight="1">
      <c r="A2069" s="47"/>
      <c r="H2069" s="2"/>
    </row>
    <row r="2070" spans="1:8" ht="18.75" customHeight="1">
      <c r="A2070" s="47"/>
      <c r="H2070" s="2"/>
    </row>
    <row r="2071" spans="1:8" ht="58.5" customHeight="1">
      <c r="A2071" s="47"/>
      <c r="H2071" s="2"/>
    </row>
    <row r="2072" spans="1:8" ht="18.75" customHeight="1">
      <c r="A2072" s="47"/>
      <c r="H2072" s="2"/>
    </row>
    <row r="2073" spans="1:8" ht="18.75" customHeight="1">
      <c r="A2073" s="47"/>
      <c r="H2073" s="2"/>
    </row>
    <row r="2074" spans="1:8" ht="18.75" customHeight="1">
      <c r="A2074" s="47"/>
      <c r="H2074" s="2"/>
    </row>
    <row r="2075" spans="1:8" ht="18.75" customHeight="1">
      <c r="A2075" s="47"/>
      <c r="H2075" s="2"/>
    </row>
    <row r="2076" spans="1:8" ht="18.75" customHeight="1">
      <c r="A2076" s="47"/>
      <c r="H2076" s="2"/>
    </row>
    <row r="2077" spans="1:8" ht="18.75" customHeight="1">
      <c r="A2077" s="47"/>
      <c r="H2077" s="2"/>
    </row>
    <row r="2078" spans="1:8" ht="18.75" customHeight="1">
      <c r="A2078" s="47"/>
      <c r="H2078" s="2"/>
    </row>
    <row r="2079" spans="1:8" ht="18.75" customHeight="1">
      <c r="A2079" s="47"/>
      <c r="H2079" s="2"/>
    </row>
    <row r="2080" spans="1:8" ht="18.75" customHeight="1">
      <c r="A2080" s="47"/>
      <c r="H2080" s="2"/>
    </row>
    <row r="2081" spans="1:8" ht="18.75" customHeight="1">
      <c r="A2081" s="47"/>
      <c r="H2081" s="2"/>
    </row>
    <row r="2082" spans="1:8" ht="18.75" customHeight="1">
      <c r="A2082" s="47"/>
      <c r="H2082" s="2"/>
    </row>
    <row r="2083" spans="1:8" ht="18.75" customHeight="1">
      <c r="A2083" s="47"/>
      <c r="H2083" s="2"/>
    </row>
    <row r="2084" spans="1:8" ht="58.5" customHeight="1">
      <c r="A2084" s="47"/>
      <c r="H2084" s="2"/>
    </row>
    <row r="2085" spans="1:8" ht="18.75" customHeight="1">
      <c r="A2085" s="47"/>
      <c r="H2085" s="2"/>
    </row>
    <row r="2086" spans="1:8" ht="18.75" customHeight="1">
      <c r="A2086" s="47"/>
      <c r="H2086" s="2"/>
    </row>
    <row r="2087" spans="1:8" ht="18.75" customHeight="1">
      <c r="A2087" s="47"/>
      <c r="H2087" s="2"/>
    </row>
    <row r="2088" spans="1:8" ht="18.75" customHeight="1">
      <c r="A2088" s="47"/>
      <c r="H2088" s="2"/>
    </row>
    <row r="2089" spans="1:8" ht="18.75" customHeight="1">
      <c r="A2089" s="47"/>
      <c r="H2089" s="2"/>
    </row>
    <row r="2090" spans="1:8" ht="18.75" customHeight="1">
      <c r="A2090" s="47"/>
      <c r="H2090" s="2"/>
    </row>
    <row r="2091" spans="1:8" ht="18.75" customHeight="1">
      <c r="A2091" s="47"/>
      <c r="H2091" s="2"/>
    </row>
    <row r="2092" spans="1:8" ht="18.75" customHeight="1">
      <c r="A2092" s="47"/>
      <c r="H2092" s="2"/>
    </row>
    <row r="2093" spans="1:8" ht="18.75" customHeight="1">
      <c r="A2093" s="47"/>
      <c r="H2093" s="2"/>
    </row>
    <row r="2094" spans="1:8" ht="18.75" customHeight="1">
      <c r="A2094" s="47"/>
      <c r="H2094" s="2"/>
    </row>
    <row r="2095" spans="1:8" ht="18.75" customHeight="1">
      <c r="A2095" s="47"/>
      <c r="H2095" s="2"/>
    </row>
    <row r="2096" spans="1:8" ht="18.75" customHeight="1">
      <c r="A2096" s="47"/>
      <c r="H2096" s="2"/>
    </row>
    <row r="2097" spans="1:8" ht="58.5" customHeight="1">
      <c r="A2097" s="47"/>
      <c r="H2097" s="2"/>
    </row>
    <row r="2098" spans="1:8" ht="18.75" customHeight="1">
      <c r="A2098" s="47"/>
      <c r="H2098" s="2"/>
    </row>
    <row r="2099" spans="1:8" ht="18.75" customHeight="1">
      <c r="A2099" s="47"/>
      <c r="H2099" s="2"/>
    </row>
    <row r="2100" spans="1:8" ht="18.75" customHeight="1">
      <c r="A2100" s="47"/>
      <c r="H2100" s="2"/>
    </row>
    <row r="2101" spans="1:8" ht="18.75" customHeight="1">
      <c r="A2101" s="47"/>
      <c r="H2101" s="2"/>
    </row>
    <row r="2102" spans="1:8" ht="18.75" customHeight="1">
      <c r="A2102" s="47"/>
      <c r="H2102" s="2"/>
    </row>
    <row r="2103" spans="1:8" ht="18.75" customHeight="1">
      <c r="A2103" s="47"/>
      <c r="H2103" s="2"/>
    </row>
    <row r="2104" spans="1:8" ht="18.75" customHeight="1">
      <c r="A2104" s="47"/>
      <c r="H2104" s="2"/>
    </row>
    <row r="2105" spans="1:8" ht="18.75" customHeight="1">
      <c r="A2105" s="47"/>
      <c r="H2105" s="2"/>
    </row>
    <row r="2106" spans="1:8" ht="18.75" customHeight="1">
      <c r="A2106" s="47"/>
      <c r="H2106" s="2"/>
    </row>
    <row r="2107" spans="1:8" ht="18.75" customHeight="1">
      <c r="A2107" s="47"/>
      <c r="H2107" s="2"/>
    </row>
    <row r="2108" spans="1:8" ht="18.75" customHeight="1">
      <c r="A2108" s="47"/>
      <c r="H2108" s="2"/>
    </row>
    <row r="2109" spans="1:8" ht="18.75" customHeight="1">
      <c r="A2109" s="47"/>
      <c r="H2109" s="2"/>
    </row>
    <row r="2110" spans="1:8" ht="58.5" customHeight="1">
      <c r="A2110" s="47"/>
      <c r="H2110" s="2"/>
    </row>
    <row r="2111" spans="1:8" ht="18.75" customHeight="1">
      <c r="A2111" s="47"/>
      <c r="H2111" s="2"/>
    </row>
    <row r="2112" spans="1:8" ht="18.75" customHeight="1">
      <c r="A2112" s="47"/>
      <c r="H2112" s="2"/>
    </row>
    <row r="2113" spans="1:8" ht="18.75" customHeight="1">
      <c r="A2113" s="47"/>
      <c r="H2113" s="2"/>
    </row>
    <row r="2114" spans="1:8" ht="18.75" customHeight="1">
      <c r="A2114" s="47"/>
      <c r="H2114" s="2"/>
    </row>
    <row r="2115" spans="1:8" ht="18.75" customHeight="1">
      <c r="A2115" s="47"/>
      <c r="H2115" s="2"/>
    </row>
    <row r="2116" spans="1:8" ht="18.75" customHeight="1">
      <c r="A2116" s="47"/>
      <c r="H2116" s="2"/>
    </row>
    <row r="2117" spans="1:8" ht="18.75" customHeight="1">
      <c r="A2117" s="47"/>
      <c r="H2117" s="2"/>
    </row>
    <row r="2118" spans="1:8" ht="18.75" customHeight="1">
      <c r="A2118" s="47"/>
      <c r="H2118" s="2"/>
    </row>
    <row r="2119" spans="1:8" ht="18.75" customHeight="1">
      <c r="A2119" s="47"/>
      <c r="H2119" s="2"/>
    </row>
    <row r="2120" spans="1:8" ht="18.75" customHeight="1">
      <c r="A2120" s="47"/>
      <c r="H2120" s="2"/>
    </row>
    <row r="2121" spans="1:8" ht="18.75" customHeight="1">
      <c r="A2121" s="47"/>
      <c r="H2121" s="2"/>
    </row>
    <row r="2122" spans="1:8" ht="18.75" customHeight="1">
      <c r="A2122" s="47"/>
      <c r="H2122" s="2"/>
    </row>
    <row r="2123" spans="1:8" ht="58.5" customHeight="1">
      <c r="A2123" s="47"/>
      <c r="H2123" s="2"/>
    </row>
    <row r="2124" spans="1:8" ht="18.75" customHeight="1">
      <c r="A2124" s="47"/>
      <c r="H2124" s="2"/>
    </row>
    <row r="2125" spans="1:8" ht="18.75" customHeight="1">
      <c r="A2125" s="47"/>
      <c r="H2125" s="2"/>
    </row>
    <row r="2126" spans="1:8" ht="18.75" customHeight="1">
      <c r="A2126" s="47"/>
      <c r="H2126" s="2"/>
    </row>
    <row r="2127" spans="1:8" ht="18.75" customHeight="1">
      <c r="A2127" s="47"/>
      <c r="H2127" s="2"/>
    </row>
    <row r="2128" spans="1:8" ht="18.75" customHeight="1">
      <c r="A2128" s="47"/>
      <c r="H2128" s="2"/>
    </row>
    <row r="2129" spans="1:8" ht="18.75" customHeight="1">
      <c r="A2129" s="47"/>
      <c r="H2129" s="2"/>
    </row>
    <row r="2130" spans="1:8" ht="18.75" customHeight="1">
      <c r="A2130" s="47"/>
      <c r="H2130" s="2"/>
    </row>
    <row r="2131" spans="1:8" ht="18.75" customHeight="1">
      <c r="A2131" s="47"/>
      <c r="H2131" s="2"/>
    </row>
    <row r="2132" spans="1:8" ht="18.75" customHeight="1">
      <c r="A2132" s="47"/>
      <c r="H2132" s="2"/>
    </row>
    <row r="2133" spans="1:8" ht="18.75" customHeight="1">
      <c r="A2133" s="47"/>
      <c r="H2133" s="2"/>
    </row>
    <row r="2134" spans="1:8" ht="18.75" customHeight="1">
      <c r="A2134" s="47"/>
      <c r="H2134" s="2"/>
    </row>
    <row r="2135" spans="1:8" ht="18.75" customHeight="1">
      <c r="A2135" s="47"/>
      <c r="H2135" s="2"/>
    </row>
    <row r="2136" spans="1:8" ht="58.5" customHeight="1">
      <c r="A2136" s="47"/>
      <c r="H2136" s="2"/>
    </row>
    <row r="2137" spans="1:8" ht="18.75" customHeight="1">
      <c r="A2137" s="47"/>
      <c r="H2137" s="2"/>
    </row>
    <row r="2138" spans="1:8" ht="18.75" customHeight="1">
      <c r="A2138" s="47"/>
      <c r="H2138" s="2"/>
    </row>
    <row r="2139" spans="1:8" ht="18.75" customHeight="1">
      <c r="A2139" s="47"/>
      <c r="H2139" s="2"/>
    </row>
    <row r="2140" spans="1:8" ht="18.75" customHeight="1">
      <c r="A2140" s="47"/>
      <c r="H2140" s="2"/>
    </row>
    <row r="2141" spans="1:8" ht="18.75" customHeight="1">
      <c r="A2141" s="47"/>
      <c r="H2141" s="2"/>
    </row>
    <row r="2142" spans="1:8" ht="18.75" customHeight="1">
      <c r="A2142" s="47"/>
      <c r="H2142" s="2"/>
    </row>
    <row r="2143" spans="1:8" ht="18.75" customHeight="1">
      <c r="A2143" s="47"/>
      <c r="H2143" s="2"/>
    </row>
    <row r="2144" spans="1:8" ht="18.75" customHeight="1">
      <c r="A2144" s="47"/>
      <c r="H2144" s="2"/>
    </row>
    <row r="2145" spans="1:8" ht="18.75" customHeight="1">
      <c r="A2145" s="47"/>
      <c r="H2145" s="2"/>
    </row>
    <row r="2146" spans="1:8" ht="18.75" customHeight="1">
      <c r="A2146" s="47"/>
      <c r="H2146" s="2"/>
    </row>
    <row r="2147" spans="1:8" ht="18.75" customHeight="1">
      <c r="A2147" s="47"/>
      <c r="H2147" s="2"/>
    </row>
    <row r="2148" spans="1:8" ht="18.75" customHeight="1">
      <c r="A2148" s="47"/>
      <c r="H2148" s="2"/>
    </row>
    <row r="2149" spans="1:8" ht="58.5" customHeight="1">
      <c r="A2149" s="47"/>
      <c r="H2149" s="2"/>
    </row>
    <row r="2150" spans="1:8" ht="18.75" customHeight="1">
      <c r="A2150" s="47"/>
      <c r="H2150" s="2"/>
    </row>
    <row r="2151" spans="1:8" ht="18.75" customHeight="1">
      <c r="A2151" s="47"/>
      <c r="H2151" s="2"/>
    </row>
    <row r="2152" spans="1:8" ht="18.75" customHeight="1">
      <c r="A2152" s="47"/>
      <c r="H2152" s="2"/>
    </row>
    <row r="2153" spans="1:8" ht="18.75" customHeight="1">
      <c r="A2153" s="47"/>
      <c r="H2153" s="2"/>
    </row>
    <row r="2154" spans="1:8" ht="18.75" customHeight="1">
      <c r="A2154" s="47"/>
      <c r="H2154" s="2"/>
    </row>
    <row r="2155" spans="1:8" ht="18.75" customHeight="1">
      <c r="A2155" s="47"/>
      <c r="H2155" s="2"/>
    </row>
    <row r="2156" spans="1:8" ht="18.75" customHeight="1">
      <c r="A2156" s="47"/>
      <c r="H2156" s="2"/>
    </row>
    <row r="2157" spans="1:8" ht="18.75" customHeight="1">
      <c r="A2157" s="47"/>
      <c r="H2157" s="2"/>
    </row>
    <row r="2158" spans="1:8" ht="18.75" customHeight="1">
      <c r="A2158" s="47"/>
      <c r="H2158" s="2"/>
    </row>
    <row r="2159" spans="1:8" ht="18.75" customHeight="1">
      <c r="A2159" s="47"/>
      <c r="H2159" s="2"/>
    </row>
    <row r="2160" spans="1:8" ht="18.75" customHeight="1">
      <c r="A2160" s="47"/>
      <c r="H2160" s="2"/>
    </row>
    <row r="2161" spans="1:8" ht="18.75" customHeight="1">
      <c r="A2161" s="47"/>
      <c r="H2161" s="2"/>
    </row>
    <row r="2162" spans="1:8" ht="58.5" customHeight="1">
      <c r="A2162" s="47"/>
      <c r="H2162" s="2"/>
    </row>
    <row r="2163" spans="1:8" ht="18.75" customHeight="1">
      <c r="A2163" s="47"/>
      <c r="H2163" s="2"/>
    </row>
    <row r="2164" spans="1:8" ht="18.75" customHeight="1">
      <c r="A2164" s="47"/>
      <c r="H2164" s="2"/>
    </row>
    <row r="2165" spans="1:8" ht="18.75" customHeight="1">
      <c r="A2165" s="47"/>
      <c r="H2165" s="2"/>
    </row>
    <row r="2166" spans="1:8" ht="18.75" customHeight="1">
      <c r="A2166" s="47"/>
      <c r="H2166" s="2"/>
    </row>
    <row r="2167" spans="1:8" ht="18.75" customHeight="1">
      <c r="A2167" s="47"/>
      <c r="H2167" s="2"/>
    </row>
    <row r="2168" spans="1:8" ht="18.75" customHeight="1">
      <c r="A2168" s="47"/>
      <c r="H2168" s="2"/>
    </row>
    <row r="2169" spans="1:8" ht="18.75" customHeight="1">
      <c r="A2169" s="47"/>
      <c r="H2169" s="2"/>
    </row>
    <row r="2170" spans="1:8" ht="18.75" customHeight="1">
      <c r="A2170" s="47"/>
      <c r="H2170" s="2"/>
    </row>
    <row r="2171" spans="1:8" ht="18.75" customHeight="1">
      <c r="A2171" s="47"/>
      <c r="H2171" s="2"/>
    </row>
    <row r="2172" spans="1:8" ht="18.75" customHeight="1">
      <c r="A2172" s="47"/>
      <c r="H2172" s="2"/>
    </row>
    <row r="2173" spans="1:8" ht="18.75" customHeight="1">
      <c r="A2173" s="47"/>
      <c r="H2173" s="2"/>
    </row>
    <row r="2174" spans="1:8" ht="18.75" customHeight="1">
      <c r="A2174" s="47"/>
      <c r="H2174" s="2"/>
    </row>
    <row r="2175" spans="1:8" ht="58.5" customHeight="1">
      <c r="A2175" s="47"/>
      <c r="H2175" s="2"/>
    </row>
    <row r="2176" spans="1:8" ht="18.75" customHeight="1">
      <c r="A2176" s="47"/>
      <c r="H2176" s="2"/>
    </row>
    <row r="2177" spans="1:8" ht="18.75" customHeight="1">
      <c r="A2177" s="47"/>
      <c r="H2177" s="2"/>
    </row>
    <row r="2178" spans="1:8" ht="18.75" customHeight="1">
      <c r="A2178" s="47"/>
      <c r="H2178" s="2"/>
    </row>
    <row r="2179" spans="1:8" ht="18.75" customHeight="1">
      <c r="A2179" s="47"/>
      <c r="H2179" s="2"/>
    </row>
    <row r="2180" spans="1:8" ht="18.75" customHeight="1">
      <c r="A2180" s="47"/>
      <c r="H2180" s="2"/>
    </row>
    <row r="2181" spans="1:8" ht="18.75" customHeight="1">
      <c r="A2181" s="47"/>
      <c r="H2181" s="2"/>
    </row>
    <row r="2182" spans="1:8" ht="18.75" customHeight="1">
      <c r="A2182" s="47"/>
      <c r="H2182" s="2"/>
    </row>
    <row r="2183" spans="1:8" ht="18.75" customHeight="1">
      <c r="A2183" s="47"/>
      <c r="H2183" s="2"/>
    </row>
    <row r="2184" spans="1:8" ht="18.75" customHeight="1">
      <c r="A2184" s="47"/>
      <c r="H2184" s="2"/>
    </row>
    <row r="2185" spans="1:8" ht="18.75" customHeight="1">
      <c r="A2185" s="47"/>
      <c r="H2185" s="2"/>
    </row>
    <row r="2186" spans="1:8" ht="18.75" customHeight="1">
      <c r="A2186" s="47"/>
      <c r="H2186" s="2"/>
    </row>
    <row r="2187" spans="1:8" ht="18.75" customHeight="1">
      <c r="A2187" s="47"/>
      <c r="H2187" s="2"/>
    </row>
    <row r="2188" spans="1:8" ht="58.5" customHeight="1">
      <c r="A2188" s="47"/>
      <c r="H2188" s="2"/>
    </row>
    <row r="2189" spans="1:8" ht="18.75" customHeight="1">
      <c r="A2189" s="47"/>
      <c r="H2189" s="2"/>
    </row>
    <row r="2190" spans="1:8" ht="18.75" customHeight="1">
      <c r="A2190" s="47"/>
      <c r="H2190" s="2"/>
    </row>
    <row r="2191" spans="1:8" ht="18.75" customHeight="1">
      <c r="A2191" s="47"/>
      <c r="H2191" s="2"/>
    </row>
    <row r="2192" spans="1:8" ht="18.75" customHeight="1">
      <c r="A2192" s="47"/>
      <c r="H2192" s="2"/>
    </row>
    <row r="2193" spans="1:8" ht="18.75" customHeight="1">
      <c r="A2193" s="47"/>
      <c r="H2193" s="2"/>
    </row>
    <row r="2194" spans="1:8" ht="18.75" customHeight="1">
      <c r="A2194" s="47"/>
      <c r="H2194" s="2"/>
    </row>
    <row r="2195" spans="1:8" ht="18.75" customHeight="1">
      <c r="A2195" s="47"/>
      <c r="H2195" s="2"/>
    </row>
    <row r="2196" spans="1:8" ht="18.75" customHeight="1">
      <c r="A2196" s="47"/>
      <c r="H2196" s="2"/>
    </row>
    <row r="2197" spans="1:8" ht="18.75" customHeight="1">
      <c r="A2197" s="47"/>
      <c r="H2197" s="2"/>
    </row>
    <row r="2198" spans="1:8" ht="18.75" customHeight="1">
      <c r="A2198" s="47"/>
      <c r="H2198" s="2"/>
    </row>
    <row r="2199" spans="1:8" ht="18.75" customHeight="1">
      <c r="A2199" s="47"/>
      <c r="H2199" s="2"/>
    </row>
    <row r="2200" spans="1:8" ht="18.75" customHeight="1">
      <c r="A2200" s="47"/>
      <c r="H2200" s="2"/>
    </row>
    <row r="2201" spans="1:8" ht="58.5" customHeight="1">
      <c r="A2201" s="47"/>
      <c r="H2201" s="2"/>
    </row>
    <row r="2202" spans="1:8" ht="18.75" customHeight="1">
      <c r="A2202" s="47"/>
      <c r="H2202" s="2"/>
    </row>
    <row r="2203" spans="1:8" ht="18.75" customHeight="1">
      <c r="A2203" s="47"/>
      <c r="H2203" s="2"/>
    </row>
    <row r="2204" spans="1:8" ht="18.75" customHeight="1">
      <c r="A2204" s="47"/>
      <c r="H2204" s="2"/>
    </row>
    <row r="2205" spans="1:8" ht="18.75" customHeight="1">
      <c r="A2205" s="47"/>
      <c r="H2205" s="2"/>
    </row>
    <row r="2206" spans="1:8" ht="18.75" customHeight="1">
      <c r="A2206" s="47"/>
      <c r="H2206" s="2"/>
    </row>
    <row r="2207" spans="1:8" ht="18.75" customHeight="1">
      <c r="A2207" s="47"/>
      <c r="H2207" s="2"/>
    </row>
    <row r="2208" spans="1:8" ht="18.75" customHeight="1">
      <c r="A2208" s="47"/>
      <c r="H2208" s="2"/>
    </row>
    <row r="2209" spans="1:8" ht="18.75" customHeight="1">
      <c r="A2209" s="47"/>
      <c r="H2209" s="2"/>
    </row>
    <row r="2210" spans="1:8" ht="18.75" customHeight="1">
      <c r="A2210" s="47"/>
      <c r="H2210" s="2"/>
    </row>
    <row r="2211" spans="1:8" ht="18.75" customHeight="1">
      <c r="A2211" s="47"/>
      <c r="H2211" s="2"/>
    </row>
    <row r="2212" spans="1:8" ht="18.75" customHeight="1">
      <c r="A2212" s="47"/>
      <c r="H2212" s="2"/>
    </row>
    <row r="2213" spans="1:8" ht="18.75" customHeight="1">
      <c r="A2213" s="47"/>
      <c r="H2213" s="2"/>
    </row>
    <row r="2214" spans="1:8" ht="58.5" customHeight="1">
      <c r="A2214" s="47"/>
      <c r="H2214" s="2"/>
    </row>
    <row r="2215" spans="1:8" ht="18.75" customHeight="1">
      <c r="A2215" s="47"/>
      <c r="H2215" s="2"/>
    </row>
    <row r="2216" spans="1:8" ht="18.75" customHeight="1">
      <c r="A2216" s="47"/>
      <c r="H2216" s="2"/>
    </row>
    <row r="2217" spans="1:8" ht="18.75" customHeight="1">
      <c r="A2217" s="47"/>
      <c r="H2217" s="2"/>
    </row>
    <row r="2218" spans="1:8" ht="18.75" customHeight="1">
      <c r="A2218" s="47"/>
      <c r="H2218" s="2"/>
    </row>
    <row r="2219" spans="1:8" ht="18.75" customHeight="1">
      <c r="A2219" s="47"/>
      <c r="H2219" s="2"/>
    </row>
    <row r="2220" spans="1:8" ht="18.75" customHeight="1">
      <c r="A2220" s="47"/>
      <c r="H2220" s="2"/>
    </row>
    <row r="2221" spans="1:8" ht="18.75" customHeight="1">
      <c r="A2221" s="47"/>
      <c r="H2221" s="2"/>
    </row>
    <row r="2222" spans="1:8" ht="18.75" customHeight="1">
      <c r="A2222" s="47"/>
      <c r="H2222" s="2"/>
    </row>
    <row r="2223" spans="1:8" ht="18.75" customHeight="1">
      <c r="A2223" s="47"/>
      <c r="H2223" s="2"/>
    </row>
    <row r="2224" spans="1:8" ht="18.75" customHeight="1">
      <c r="A2224" s="47"/>
      <c r="H2224" s="2"/>
    </row>
    <row r="2225" spans="1:8" ht="18.75" customHeight="1">
      <c r="A2225" s="47"/>
      <c r="H2225" s="2"/>
    </row>
    <row r="2226" spans="1:8" ht="18.75" customHeight="1">
      <c r="A2226" s="47"/>
      <c r="H2226" s="2"/>
    </row>
    <row r="2227" spans="1:8" ht="58.5" customHeight="1">
      <c r="A2227" s="47"/>
      <c r="H2227" s="2"/>
    </row>
    <row r="2228" spans="1:8" ht="18.75" customHeight="1">
      <c r="A2228" s="47"/>
      <c r="H2228" s="2"/>
    </row>
    <row r="2229" spans="1:8" ht="18.75" customHeight="1">
      <c r="A2229" s="47"/>
      <c r="H2229" s="2"/>
    </row>
    <row r="2230" spans="1:8" ht="18.75" customHeight="1">
      <c r="A2230" s="47"/>
      <c r="H2230" s="2"/>
    </row>
    <row r="2231" spans="1:8" ht="18.75" customHeight="1">
      <c r="A2231" s="47"/>
      <c r="H2231" s="2"/>
    </row>
    <row r="2232" spans="1:8" ht="18.75" customHeight="1">
      <c r="A2232" s="47"/>
      <c r="H2232" s="2"/>
    </row>
    <row r="2233" spans="1:8" ht="18.75" customHeight="1">
      <c r="A2233" s="47"/>
      <c r="H2233" s="2"/>
    </row>
    <row r="2234" spans="1:8" ht="18.75" customHeight="1">
      <c r="A2234" s="47"/>
      <c r="H2234" s="2"/>
    </row>
    <row r="2235" spans="1:8" ht="18.75" customHeight="1">
      <c r="A2235" s="47"/>
      <c r="H2235" s="2"/>
    </row>
    <row r="2236" spans="1:8" ht="18.75" customHeight="1">
      <c r="A2236" s="47"/>
      <c r="H2236" s="2"/>
    </row>
    <row r="2237" spans="1:8" ht="18.75" customHeight="1">
      <c r="A2237" s="47"/>
      <c r="H2237" s="2"/>
    </row>
    <row r="2238" spans="1:8" ht="18.75" customHeight="1">
      <c r="A2238" s="47"/>
      <c r="H2238" s="2"/>
    </row>
    <row r="2239" spans="1:8" ht="18.75" customHeight="1">
      <c r="A2239" s="47"/>
      <c r="H2239" s="2"/>
    </row>
    <row r="2240" spans="1:8" ht="58.5" customHeight="1">
      <c r="A2240" s="47"/>
      <c r="H2240" s="2"/>
    </row>
    <row r="2241" spans="1:8" ht="18.75" customHeight="1">
      <c r="A2241" s="47"/>
      <c r="H2241" s="2"/>
    </row>
    <row r="2242" spans="1:8" ht="18.75" customHeight="1">
      <c r="A2242" s="47"/>
      <c r="H2242" s="2"/>
    </row>
    <row r="2243" spans="1:8" ht="18.75" customHeight="1">
      <c r="A2243" s="47"/>
      <c r="H2243" s="2"/>
    </row>
    <row r="2244" spans="1:8" ht="18.75" customHeight="1">
      <c r="A2244" s="47"/>
      <c r="H2244" s="2"/>
    </row>
    <row r="2245" spans="1:8" ht="18.75" customHeight="1">
      <c r="A2245" s="47"/>
      <c r="H2245" s="2"/>
    </row>
    <row r="2246" spans="1:8" ht="18.75" customHeight="1">
      <c r="A2246" s="47"/>
      <c r="H2246" s="2"/>
    </row>
    <row r="2247" spans="1:8" ht="18.75" customHeight="1">
      <c r="A2247" s="47"/>
      <c r="H2247" s="2"/>
    </row>
    <row r="2248" spans="1:8" ht="18.75" customHeight="1">
      <c r="A2248" s="47"/>
      <c r="H2248" s="2"/>
    </row>
    <row r="2249" spans="1:8" ht="18.75" customHeight="1">
      <c r="A2249" s="47"/>
      <c r="H2249" s="2"/>
    </row>
    <row r="2250" spans="1:8" ht="18.75" customHeight="1">
      <c r="A2250" s="47"/>
      <c r="H2250" s="2"/>
    </row>
    <row r="2251" spans="1:8" ht="18.75" customHeight="1">
      <c r="A2251" s="47"/>
      <c r="H2251" s="2"/>
    </row>
    <row r="2252" spans="1:8" ht="18.75" customHeight="1">
      <c r="A2252" s="47"/>
      <c r="H2252" s="2"/>
    </row>
    <row r="2253" spans="1:8" ht="58.5" customHeight="1">
      <c r="A2253" s="47"/>
      <c r="H2253" s="2"/>
    </row>
    <row r="2254" spans="1:8" ht="18.75" customHeight="1">
      <c r="A2254" s="47"/>
      <c r="H2254" s="2"/>
    </row>
    <row r="2255" spans="1:8" ht="18.75" customHeight="1">
      <c r="A2255" s="47"/>
      <c r="H2255" s="2"/>
    </row>
    <row r="2256" spans="1:8" ht="18.75" customHeight="1">
      <c r="A2256" s="47"/>
      <c r="H2256" s="2"/>
    </row>
    <row r="2257" spans="1:8" ht="18.75" customHeight="1">
      <c r="A2257" s="47"/>
      <c r="H2257" s="2"/>
    </row>
    <row r="2258" spans="1:8" ht="18.75" customHeight="1">
      <c r="A2258" s="47"/>
      <c r="H2258" s="2"/>
    </row>
    <row r="2259" spans="1:8" ht="18.75" customHeight="1">
      <c r="A2259" s="47"/>
      <c r="H2259" s="2"/>
    </row>
    <row r="2260" spans="1:8" ht="18.75" customHeight="1">
      <c r="A2260" s="47"/>
      <c r="H2260" s="2"/>
    </row>
    <row r="2261" spans="1:8" ht="18.75" customHeight="1">
      <c r="A2261" s="47"/>
      <c r="H2261" s="2"/>
    </row>
    <row r="2262" spans="1:8" ht="18.75" customHeight="1">
      <c r="A2262" s="47"/>
      <c r="H2262" s="2"/>
    </row>
    <row r="2263" spans="1:8" ht="18.75" customHeight="1">
      <c r="A2263" s="47"/>
      <c r="H2263" s="2"/>
    </row>
    <row r="2264" spans="1:8" ht="18.75" customHeight="1">
      <c r="A2264" s="47"/>
      <c r="H2264" s="2"/>
    </row>
    <row r="2265" spans="1:8" ht="18.75" customHeight="1">
      <c r="A2265" s="47"/>
      <c r="H2265" s="2"/>
    </row>
    <row r="2266" spans="1:8" ht="58.5" customHeight="1">
      <c r="A2266" s="47"/>
      <c r="H2266" s="2"/>
    </row>
    <row r="2267" spans="1:8" ht="18.75" customHeight="1">
      <c r="A2267" s="47"/>
      <c r="H2267" s="2"/>
    </row>
    <row r="2268" spans="1:8" ht="18.75" customHeight="1">
      <c r="A2268" s="47"/>
      <c r="H2268" s="2"/>
    </row>
    <row r="2269" spans="1:8" ht="18.75" customHeight="1">
      <c r="A2269" s="47"/>
      <c r="H2269" s="2"/>
    </row>
    <row r="2270" spans="1:8" ht="18.75" customHeight="1">
      <c r="A2270" s="47"/>
      <c r="H2270" s="2"/>
    </row>
    <row r="2271" spans="1:8" ht="18.75" customHeight="1">
      <c r="A2271" s="47"/>
      <c r="H2271" s="2"/>
    </row>
    <row r="2272" spans="1:8" ht="18.75" customHeight="1">
      <c r="A2272" s="47"/>
      <c r="H2272" s="2"/>
    </row>
    <row r="2273" spans="1:8" ht="18.75" customHeight="1">
      <c r="A2273" s="47"/>
      <c r="H2273" s="2"/>
    </row>
    <row r="2274" spans="1:8" ht="18.75" customHeight="1">
      <c r="A2274" s="47"/>
      <c r="H2274" s="2"/>
    </row>
    <row r="2275" spans="1:8" ht="18.75" customHeight="1">
      <c r="A2275" s="47"/>
      <c r="H2275" s="2"/>
    </row>
    <row r="2276" spans="1:8" ht="18.75" customHeight="1">
      <c r="A2276" s="47"/>
      <c r="H2276" s="2"/>
    </row>
    <row r="2277" spans="1:8" ht="18.75" customHeight="1">
      <c r="A2277" s="47"/>
      <c r="H2277" s="2"/>
    </row>
    <row r="2278" spans="1:8" ht="18.75" customHeight="1">
      <c r="A2278" s="47"/>
      <c r="H2278" s="2"/>
    </row>
    <row r="2279" spans="1:8" ht="58.5" customHeight="1">
      <c r="A2279" s="47"/>
      <c r="H2279" s="2"/>
    </row>
    <row r="2280" spans="1:8" ht="18.75" customHeight="1">
      <c r="A2280" s="47"/>
      <c r="H2280" s="2"/>
    </row>
    <row r="2281" spans="1:8" ht="18.75" customHeight="1">
      <c r="A2281" s="47"/>
      <c r="H2281" s="2"/>
    </row>
    <row r="2282" spans="1:8" ht="18.75" customHeight="1">
      <c r="A2282" s="47"/>
      <c r="H2282" s="2"/>
    </row>
    <row r="2283" spans="1:8" ht="18.75" customHeight="1">
      <c r="A2283" s="47"/>
      <c r="H2283" s="2"/>
    </row>
    <row r="2284" spans="1:8" ht="18.75" customHeight="1">
      <c r="A2284" s="47"/>
      <c r="H2284" s="2"/>
    </row>
    <row r="2285" spans="1:8" ht="18.75" customHeight="1">
      <c r="A2285" s="47"/>
      <c r="H2285" s="2"/>
    </row>
    <row r="2286" spans="1:8" ht="18.75" customHeight="1">
      <c r="A2286" s="47"/>
      <c r="H2286" s="2"/>
    </row>
    <row r="2287" spans="1:8" ht="18.75" customHeight="1">
      <c r="A2287" s="47"/>
      <c r="H2287" s="2"/>
    </row>
    <row r="2288" spans="1:8" ht="18.75" customHeight="1">
      <c r="A2288" s="47"/>
      <c r="H2288" s="2"/>
    </row>
    <row r="2289" spans="1:8" ht="18.75" customHeight="1">
      <c r="A2289" s="47"/>
      <c r="H2289" s="2"/>
    </row>
    <row r="2290" spans="1:8" ht="18.75" customHeight="1">
      <c r="A2290" s="47"/>
      <c r="H2290" s="2"/>
    </row>
    <row r="2291" spans="1:8" ht="18.75" customHeight="1">
      <c r="A2291" s="47"/>
      <c r="H2291" s="2"/>
    </row>
    <row r="2292" spans="1:8" ht="58.5" customHeight="1">
      <c r="A2292" s="47"/>
      <c r="H2292" s="2"/>
    </row>
    <row r="2293" spans="1:8" ht="18.75" customHeight="1">
      <c r="A2293" s="47"/>
      <c r="H2293" s="2"/>
    </row>
    <row r="2294" spans="1:8" ht="18.75" customHeight="1">
      <c r="A2294" s="47"/>
      <c r="H2294" s="2"/>
    </row>
    <row r="2295" spans="1:8" ht="18.75" customHeight="1">
      <c r="A2295" s="47"/>
      <c r="H2295" s="2"/>
    </row>
    <row r="2296" spans="1:8" ht="18.75" customHeight="1">
      <c r="A2296" s="47"/>
      <c r="H2296" s="2"/>
    </row>
    <row r="2297" spans="1:8" ht="18.75" customHeight="1">
      <c r="A2297" s="47"/>
      <c r="H2297" s="2"/>
    </row>
    <row r="2298" spans="1:8" ht="18.75" customHeight="1">
      <c r="A2298" s="47"/>
      <c r="H2298" s="2"/>
    </row>
    <row r="2299" spans="1:8" ht="18.75" customHeight="1">
      <c r="A2299" s="47"/>
      <c r="H2299" s="2"/>
    </row>
    <row r="2300" spans="1:8" ht="18.75" customHeight="1">
      <c r="A2300" s="47"/>
      <c r="H2300" s="2"/>
    </row>
    <row r="2301" spans="1:8" ht="18.75" customHeight="1">
      <c r="A2301" s="47"/>
      <c r="H2301" s="2"/>
    </row>
    <row r="2302" spans="1:8" ht="18.75" customHeight="1">
      <c r="A2302" s="47"/>
      <c r="H2302" s="2"/>
    </row>
    <row r="2303" spans="1:8" ht="18.75" customHeight="1">
      <c r="A2303" s="47"/>
      <c r="H2303" s="2"/>
    </row>
    <row r="2304" spans="1:8" ht="18.75" customHeight="1">
      <c r="A2304" s="47"/>
      <c r="H2304" s="2"/>
    </row>
    <row r="2305" spans="1:8" ht="58.5" customHeight="1">
      <c r="A2305" s="47"/>
      <c r="H2305" s="2"/>
    </row>
    <row r="2306" spans="1:8" ht="18.75" customHeight="1">
      <c r="A2306" s="47"/>
      <c r="H2306" s="2"/>
    </row>
    <row r="2307" spans="1:8" ht="18.75" customHeight="1">
      <c r="A2307" s="47"/>
      <c r="H2307" s="2"/>
    </row>
    <row r="2308" spans="1:8" ht="18.75" customHeight="1">
      <c r="A2308" s="47"/>
      <c r="H2308" s="2"/>
    </row>
    <row r="2309" spans="1:8" ht="18.75" customHeight="1">
      <c r="A2309" s="47"/>
      <c r="H2309" s="2"/>
    </row>
    <row r="2310" spans="1:8" ht="18.75" customHeight="1">
      <c r="A2310" s="47"/>
      <c r="H2310" s="2"/>
    </row>
    <row r="2311" spans="1:8" ht="18.75" customHeight="1">
      <c r="A2311" s="47"/>
      <c r="H2311" s="2"/>
    </row>
    <row r="2312" spans="1:8" ht="18.75" customHeight="1">
      <c r="A2312" s="47"/>
      <c r="H2312" s="2"/>
    </row>
    <row r="2313" spans="1:8" ht="18.75" customHeight="1">
      <c r="A2313" s="47"/>
      <c r="H2313" s="2"/>
    </row>
    <row r="2314" spans="1:8" ht="18.75" customHeight="1">
      <c r="A2314" s="47"/>
      <c r="H2314" s="2"/>
    </row>
    <row r="2315" spans="1:8" ht="18.75" customHeight="1">
      <c r="A2315" s="47"/>
      <c r="H2315" s="2"/>
    </row>
    <row r="2316" spans="1:8" ht="18.75" customHeight="1">
      <c r="A2316" s="47"/>
      <c r="H2316" s="2"/>
    </row>
    <row r="2317" spans="1:8" ht="18.75" customHeight="1">
      <c r="A2317" s="47"/>
      <c r="H2317" s="2"/>
    </row>
    <row r="2318" spans="1:8" ht="58.5" customHeight="1">
      <c r="A2318" s="47"/>
      <c r="H2318" s="2"/>
    </row>
    <row r="2319" spans="1:8" ht="18.75" customHeight="1">
      <c r="A2319" s="47"/>
      <c r="H2319" s="2"/>
    </row>
    <row r="2320" spans="1:8" ht="18.75" customHeight="1">
      <c r="A2320" s="47"/>
      <c r="H2320" s="2"/>
    </row>
    <row r="2321" spans="1:8" ht="18.75" customHeight="1">
      <c r="A2321" s="47"/>
      <c r="H2321" s="2"/>
    </row>
    <row r="2322" spans="1:8" ht="18.75" customHeight="1">
      <c r="A2322" s="47"/>
      <c r="H2322" s="2"/>
    </row>
    <row r="2323" spans="1:8" ht="18.75" customHeight="1">
      <c r="A2323" s="47"/>
      <c r="H2323" s="2"/>
    </row>
    <row r="2324" spans="1:8" ht="18.75" customHeight="1">
      <c r="A2324" s="47"/>
      <c r="H2324" s="2"/>
    </row>
    <row r="2325" spans="1:8" ht="18.75" customHeight="1">
      <c r="A2325" s="47"/>
      <c r="H2325" s="2"/>
    </row>
    <row r="2326" spans="1:8" ht="18.75" customHeight="1">
      <c r="A2326" s="47"/>
      <c r="H2326" s="2"/>
    </row>
    <row r="2327" spans="1:8" ht="18.75" customHeight="1">
      <c r="A2327" s="47"/>
      <c r="H2327" s="2"/>
    </row>
    <row r="2328" spans="1:8" ht="18.75" customHeight="1">
      <c r="A2328" s="47"/>
      <c r="H2328" s="2"/>
    </row>
    <row r="2329" spans="1:8" ht="18.75" customHeight="1">
      <c r="A2329" s="47"/>
      <c r="H2329" s="2"/>
    </row>
    <row r="2330" spans="1:8" ht="18.75" customHeight="1">
      <c r="A2330" s="47"/>
      <c r="H2330" s="2"/>
    </row>
    <row r="2331" spans="1:8" ht="58.5" customHeight="1">
      <c r="A2331" s="47"/>
      <c r="H2331" s="2"/>
    </row>
    <row r="2332" spans="1:8" ht="18.75" customHeight="1">
      <c r="A2332" s="47"/>
      <c r="H2332" s="2"/>
    </row>
    <row r="2333" spans="1:8" ht="18.75" customHeight="1">
      <c r="A2333" s="47"/>
      <c r="H2333" s="2"/>
    </row>
    <row r="2334" spans="1:8" ht="18.75" customHeight="1">
      <c r="A2334" s="47"/>
      <c r="H2334" s="2"/>
    </row>
    <row r="2335" spans="1:8" ht="18.75" customHeight="1">
      <c r="A2335" s="47"/>
      <c r="H2335" s="2"/>
    </row>
    <row r="2336" spans="1:8" ht="18.75" customHeight="1">
      <c r="A2336" s="47"/>
      <c r="H2336" s="2"/>
    </row>
    <row r="2337" spans="1:8" ht="18.75" customHeight="1">
      <c r="A2337" s="47"/>
      <c r="H2337" s="2"/>
    </row>
    <row r="2338" spans="1:8" ht="18.75" customHeight="1">
      <c r="A2338" s="47"/>
      <c r="H2338" s="2"/>
    </row>
    <row r="2339" spans="1:8" ht="18.75" customHeight="1">
      <c r="A2339" s="47"/>
      <c r="H2339" s="2"/>
    </row>
    <row r="2340" spans="1:8" ht="18.75" customHeight="1">
      <c r="A2340" s="47"/>
      <c r="H2340" s="2"/>
    </row>
    <row r="2341" spans="1:8" ht="18.75" customHeight="1">
      <c r="A2341" s="47"/>
      <c r="H2341" s="2"/>
    </row>
    <row r="2342" spans="1:8" ht="18.75" customHeight="1">
      <c r="A2342" s="47"/>
      <c r="H2342" s="2"/>
    </row>
    <row r="2343" spans="1:8" ht="18.75" customHeight="1">
      <c r="A2343" s="47"/>
      <c r="H2343" s="2"/>
    </row>
    <row r="2344" spans="1:8" ht="58.5" customHeight="1">
      <c r="A2344" s="47"/>
      <c r="H2344" s="2"/>
    </row>
    <row r="2345" spans="1:8" ht="18.75" customHeight="1">
      <c r="A2345" s="47"/>
      <c r="H2345" s="2"/>
    </row>
    <row r="2346" spans="1:8" ht="18.75" customHeight="1">
      <c r="A2346" s="47"/>
      <c r="H2346" s="2"/>
    </row>
    <row r="2347" spans="1:8" ht="18.75" customHeight="1">
      <c r="A2347" s="47"/>
      <c r="H2347" s="2"/>
    </row>
    <row r="2348" spans="1:8" ht="18.75" customHeight="1">
      <c r="A2348" s="47"/>
      <c r="H2348" s="2"/>
    </row>
    <row r="2349" spans="1:8" ht="18.75" customHeight="1">
      <c r="A2349" s="47"/>
      <c r="H2349" s="2"/>
    </row>
    <row r="2350" spans="1:8" ht="18.75" customHeight="1">
      <c r="A2350" s="47"/>
      <c r="H2350" s="2"/>
    </row>
    <row r="2351" spans="1:8" ht="18.75" customHeight="1">
      <c r="A2351" s="47"/>
      <c r="H2351" s="2"/>
    </row>
    <row r="2352" spans="1:8" ht="18.75" customHeight="1">
      <c r="A2352" s="47"/>
      <c r="H2352" s="2"/>
    </row>
    <row r="2353" spans="1:8" ht="18.75" customHeight="1">
      <c r="A2353" s="47"/>
      <c r="H2353" s="2"/>
    </row>
    <row r="2354" spans="1:8" ht="18.75" customHeight="1">
      <c r="A2354" s="47"/>
      <c r="H2354" s="2"/>
    </row>
    <row r="2355" spans="1:8" ht="18.75" customHeight="1">
      <c r="A2355" s="47"/>
      <c r="H2355" s="2"/>
    </row>
    <row r="2356" spans="1:8" ht="18.75" customHeight="1">
      <c r="A2356" s="47"/>
      <c r="H2356" s="2"/>
    </row>
    <row r="2357" spans="1:8" ht="58.5" customHeight="1">
      <c r="A2357" s="47"/>
      <c r="H2357" s="2"/>
    </row>
    <row r="2358" spans="1:8" ht="18.75" customHeight="1">
      <c r="A2358" s="47"/>
      <c r="H2358" s="2"/>
    </row>
    <row r="2359" spans="1:8" ht="18.75" customHeight="1">
      <c r="A2359" s="47"/>
      <c r="H2359" s="2"/>
    </row>
    <row r="2360" spans="1:8" ht="18.75" customHeight="1">
      <c r="A2360" s="47"/>
      <c r="H2360" s="2"/>
    </row>
    <row r="2361" spans="1:8" ht="18.75" customHeight="1">
      <c r="A2361" s="47"/>
      <c r="H2361" s="2"/>
    </row>
    <row r="2362" spans="1:8" ht="18.75" customHeight="1">
      <c r="A2362" s="47"/>
      <c r="H2362" s="2"/>
    </row>
    <row r="2363" spans="1:8" ht="18.75" customHeight="1">
      <c r="A2363" s="47"/>
      <c r="H2363" s="2"/>
    </row>
    <row r="2364" spans="1:8" ht="18.75" customHeight="1">
      <c r="A2364" s="47"/>
      <c r="H2364" s="2"/>
    </row>
    <row r="2365" spans="1:8" ht="18.75" customHeight="1">
      <c r="A2365" s="47"/>
      <c r="H2365" s="2"/>
    </row>
    <row r="2366" spans="1:8" ht="18.75" customHeight="1">
      <c r="A2366" s="47"/>
      <c r="H2366" s="2"/>
    </row>
    <row r="2367" spans="1:8" ht="18.75" customHeight="1">
      <c r="A2367" s="47"/>
      <c r="H2367" s="2"/>
    </row>
    <row r="2368" spans="1:8" ht="18.75" customHeight="1">
      <c r="A2368" s="47"/>
      <c r="H2368" s="2"/>
    </row>
    <row r="2369" spans="1:8" ht="18.75" customHeight="1">
      <c r="A2369" s="47"/>
      <c r="H2369" s="2"/>
    </row>
    <row r="2370" spans="1:8" ht="58.5" customHeight="1">
      <c r="A2370" s="47"/>
      <c r="H2370" s="2"/>
    </row>
    <row r="2371" spans="1:8" ht="18.75" customHeight="1">
      <c r="A2371" s="47"/>
      <c r="H2371" s="2"/>
    </row>
    <row r="2372" spans="1:8" ht="18.75" customHeight="1">
      <c r="A2372" s="47"/>
      <c r="H2372" s="2"/>
    </row>
    <row r="2373" spans="1:8" ht="18.75" customHeight="1">
      <c r="A2373" s="47"/>
      <c r="H2373" s="2"/>
    </row>
    <row r="2374" spans="1:8" ht="18.75" customHeight="1">
      <c r="A2374" s="47"/>
      <c r="H2374" s="2"/>
    </row>
    <row r="2375" spans="1:8" ht="18.75" customHeight="1">
      <c r="A2375" s="47"/>
      <c r="H2375" s="2"/>
    </row>
    <row r="2376" spans="1:8" ht="18.75" customHeight="1">
      <c r="A2376" s="47"/>
      <c r="H2376" s="2"/>
    </row>
    <row r="2377" spans="1:8" ht="18.75" customHeight="1">
      <c r="A2377" s="47"/>
      <c r="H2377" s="2"/>
    </row>
    <row r="2378" spans="1:8" ht="18.75" customHeight="1">
      <c r="A2378" s="47"/>
      <c r="H2378" s="2"/>
    </row>
    <row r="2379" spans="1:8" ht="18.75" customHeight="1">
      <c r="A2379" s="47"/>
      <c r="H2379" s="2"/>
    </row>
    <row r="2380" spans="1:8" ht="18.75" customHeight="1">
      <c r="A2380" s="47"/>
      <c r="H2380" s="2"/>
    </row>
    <row r="2381" spans="1:8" ht="18.75" customHeight="1">
      <c r="A2381" s="47"/>
      <c r="H2381" s="2"/>
    </row>
    <row r="2382" spans="1:8" ht="18.75" customHeight="1">
      <c r="A2382" s="47"/>
      <c r="H2382" s="2"/>
    </row>
    <row r="2383" spans="1:8" ht="58.5" customHeight="1">
      <c r="A2383" s="47"/>
      <c r="H2383" s="2"/>
    </row>
    <row r="2384" spans="1:8" ht="18.75" customHeight="1">
      <c r="A2384" s="47"/>
      <c r="H2384" s="2"/>
    </row>
    <row r="2385" spans="1:8" ht="18.75" customHeight="1">
      <c r="A2385" s="47"/>
      <c r="H2385" s="2"/>
    </row>
    <row r="2386" spans="1:8" ht="18.75" customHeight="1">
      <c r="A2386" s="47"/>
      <c r="H2386" s="2"/>
    </row>
    <row r="2387" spans="1:8" ht="18.75" customHeight="1">
      <c r="A2387" s="47"/>
      <c r="H2387" s="2"/>
    </row>
    <row r="2388" spans="1:8" ht="18.75" customHeight="1">
      <c r="A2388" s="47"/>
      <c r="H2388" s="2"/>
    </row>
    <row r="2389" spans="1:8" ht="18.75" customHeight="1">
      <c r="A2389" s="47"/>
      <c r="H2389" s="2"/>
    </row>
    <row r="2390" spans="1:8" ht="18.75" customHeight="1">
      <c r="A2390" s="47"/>
      <c r="H2390" s="2"/>
    </row>
    <row r="2391" spans="1:8" ht="18.75" customHeight="1">
      <c r="A2391" s="47"/>
      <c r="H2391" s="2"/>
    </row>
    <row r="2392" spans="1:8" ht="18.75" customHeight="1">
      <c r="A2392" s="47"/>
      <c r="H2392" s="2"/>
    </row>
    <row r="2393" spans="1:8" ht="18.75" customHeight="1">
      <c r="A2393" s="47"/>
      <c r="H2393" s="2"/>
    </row>
    <row r="2394" spans="1:8" ht="18.75" customHeight="1">
      <c r="A2394" s="47"/>
      <c r="H2394" s="2"/>
    </row>
    <row r="2395" spans="1:8" ht="18.75" customHeight="1">
      <c r="A2395" s="47"/>
      <c r="H2395" s="2"/>
    </row>
    <row r="2396" spans="1:8" ht="58.5" customHeight="1">
      <c r="A2396" s="47"/>
      <c r="H2396" s="2"/>
    </row>
    <row r="2397" spans="1:8" ht="18.75" customHeight="1">
      <c r="A2397" s="47"/>
      <c r="H2397" s="2"/>
    </row>
    <row r="2398" spans="1:8" ht="18.75" customHeight="1">
      <c r="A2398" s="47"/>
      <c r="H2398" s="2"/>
    </row>
    <row r="2399" spans="1:8" ht="18.75" customHeight="1">
      <c r="A2399" s="47"/>
      <c r="H2399" s="2"/>
    </row>
    <row r="2400" spans="1:8" ht="18.75" customHeight="1">
      <c r="A2400" s="47"/>
      <c r="H2400" s="2"/>
    </row>
    <row r="2401" spans="1:8" ht="18.75" customHeight="1">
      <c r="A2401" s="47"/>
      <c r="H2401" s="2"/>
    </row>
    <row r="2402" spans="1:8" ht="18.75" customHeight="1">
      <c r="A2402" s="47"/>
      <c r="H2402" s="2"/>
    </row>
    <row r="2403" spans="1:8" ht="18.75" customHeight="1">
      <c r="A2403" s="47"/>
      <c r="H2403" s="2"/>
    </row>
    <row r="2404" spans="1:8" ht="18.75" customHeight="1">
      <c r="A2404" s="47"/>
      <c r="H2404" s="2"/>
    </row>
    <row r="2405" spans="1:8" ht="18.75" customHeight="1">
      <c r="A2405" s="47"/>
      <c r="H2405" s="2"/>
    </row>
    <row r="2406" spans="1:8" ht="18.75" customHeight="1">
      <c r="A2406" s="47"/>
      <c r="H2406" s="2"/>
    </row>
    <row r="2407" spans="1:8" ht="18.75" customHeight="1">
      <c r="A2407" s="47"/>
      <c r="H2407" s="2"/>
    </row>
    <row r="2408" spans="1:8" ht="18.75" customHeight="1">
      <c r="A2408" s="47"/>
      <c r="H2408" s="2"/>
    </row>
    <row r="2409" spans="1:8" ht="58.5" customHeight="1">
      <c r="A2409" s="47"/>
      <c r="H2409" s="2"/>
    </row>
    <row r="2410" spans="1:8" ht="18.75" customHeight="1">
      <c r="A2410" s="47"/>
      <c r="H2410" s="2"/>
    </row>
    <row r="2411" spans="1:8" ht="18.75" customHeight="1">
      <c r="A2411" s="47"/>
      <c r="H2411" s="2"/>
    </row>
    <row r="2412" spans="1:8" ht="18.75" customHeight="1">
      <c r="A2412" s="47"/>
      <c r="H2412" s="2"/>
    </row>
    <row r="2413" spans="1:8" ht="18.75" customHeight="1">
      <c r="A2413" s="47"/>
      <c r="H2413" s="2"/>
    </row>
    <row r="2414" spans="1:8" ht="18.75" customHeight="1">
      <c r="A2414" s="47"/>
      <c r="H2414" s="2"/>
    </row>
    <row r="2415" spans="1:8" ht="18.75" customHeight="1">
      <c r="A2415" s="47"/>
      <c r="H2415" s="2"/>
    </row>
    <row r="2416" spans="1:8" ht="18.75" customHeight="1">
      <c r="A2416" s="47"/>
      <c r="H2416" s="2"/>
    </row>
    <row r="2417" spans="1:8" ht="18.75" customHeight="1">
      <c r="A2417" s="47"/>
      <c r="H2417" s="2"/>
    </row>
    <row r="2418" spans="1:8" ht="18.75" customHeight="1">
      <c r="A2418" s="47"/>
      <c r="H2418" s="2"/>
    </row>
    <row r="2419" spans="1:8" ht="18.75" customHeight="1">
      <c r="A2419" s="47"/>
      <c r="H2419" s="2"/>
    </row>
    <row r="2420" spans="1:8" ht="18.75" customHeight="1">
      <c r="A2420" s="47"/>
      <c r="H2420" s="2"/>
    </row>
    <row r="2421" spans="1:8" ht="18.75" customHeight="1">
      <c r="A2421" s="47"/>
      <c r="H2421" s="2"/>
    </row>
    <row r="2422" spans="1:8" ht="58.5" customHeight="1">
      <c r="A2422" s="47"/>
      <c r="H2422" s="2"/>
    </row>
    <row r="2423" spans="1:8" ht="18.75" customHeight="1">
      <c r="A2423" s="47"/>
      <c r="H2423" s="2"/>
    </row>
    <row r="2424" spans="1:8" ht="18.75" customHeight="1">
      <c r="A2424" s="47"/>
      <c r="H2424" s="2"/>
    </row>
    <row r="2425" spans="1:8" ht="18.75" customHeight="1">
      <c r="A2425" s="47"/>
      <c r="H2425" s="2"/>
    </row>
    <row r="2426" spans="1:8" ht="18.75" customHeight="1">
      <c r="A2426" s="47"/>
      <c r="H2426" s="2"/>
    </row>
    <row r="2427" spans="1:8" ht="18.75" customHeight="1">
      <c r="A2427" s="47"/>
      <c r="H2427" s="2"/>
    </row>
    <row r="2428" spans="1:8" ht="18.75" customHeight="1">
      <c r="A2428" s="47"/>
      <c r="H2428" s="2"/>
    </row>
    <row r="2429" spans="1:8" ht="18.75" customHeight="1">
      <c r="A2429" s="47"/>
      <c r="H2429" s="2"/>
    </row>
    <row r="2430" spans="1:8" ht="18.75" customHeight="1">
      <c r="A2430" s="47"/>
      <c r="H2430" s="2"/>
    </row>
    <row r="2431" spans="1:8" ht="18.75" customHeight="1">
      <c r="A2431" s="47"/>
      <c r="H2431" s="2"/>
    </row>
    <row r="2432" spans="1:8" ht="18.75" customHeight="1">
      <c r="A2432" s="47"/>
      <c r="H2432" s="2"/>
    </row>
    <row r="2433" spans="1:8" ht="18.75" customHeight="1">
      <c r="A2433" s="47"/>
      <c r="H2433" s="2"/>
    </row>
    <row r="2434" spans="1:8" ht="18.75" customHeight="1">
      <c r="A2434" s="47"/>
      <c r="H2434" s="2"/>
    </row>
    <row r="2435" spans="1:8" ht="58.5" customHeight="1">
      <c r="A2435" s="47"/>
      <c r="H2435" s="2"/>
    </row>
    <row r="2436" spans="1:8" ht="18.75" customHeight="1">
      <c r="A2436" s="47"/>
      <c r="H2436" s="2"/>
    </row>
    <row r="2437" spans="1:8" ht="18.75" customHeight="1">
      <c r="A2437" s="47"/>
      <c r="H2437" s="2"/>
    </row>
    <row r="2438" spans="1:8" ht="18.75" customHeight="1">
      <c r="A2438" s="47"/>
      <c r="H2438" s="2"/>
    </row>
    <row r="2439" spans="1:8" ht="18.75" customHeight="1">
      <c r="A2439" s="47"/>
      <c r="H2439" s="2"/>
    </row>
    <row r="2440" spans="1:8" ht="18.75" customHeight="1">
      <c r="A2440" s="47"/>
      <c r="H2440" s="2"/>
    </row>
    <row r="2441" spans="1:8" ht="18.75" customHeight="1">
      <c r="A2441" s="47"/>
      <c r="H2441" s="2"/>
    </row>
    <row r="2442" spans="1:8" ht="18.75" customHeight="1">
      <c r="A2442" s="47"/>
      <c r="H2442" s="2"/>
    </row>
    <row r="2443" spans="1:8" ht="18.75" customHeight="1">
      <c r="A2443" s="47"/>
      <c r="H2443" s="2"/>
    </row>
    <row r="2444" spans="1:8" ht="18.75" customHeight="1">
      <c r="A2444" s="47"/>
      <c r="H2444" s="2"/>
    </row>
    <row r="2445" spans="1:8" ht="18.75" customHeight="1">
      <c r="A2445" s="47"/>
      <c r="H2445" s="2"/>
    </row>
    <row r="2446" spans="1:8" ht="18.75" customHeight="1">
      <c r="A2446" s="47"/>
      <c r="H2446" s="2"/>
    </row>
    <row r="2447" spans="1:8" ht="18.75" customHeight="1">
      <c r="A2447" s="47"/>
      <c r="H2447" s="2"/>
    </row>
    <row r="2448" spans="1:8" ht="58.5" customHeight="1">
      <c r="A2448" s="47"/>
      <c r="H2448" s="2"/>
    </row>
    <row r="2449" spans="1:8" ht="18.75" customHeight="1">
      <c r="A2449" s="47"/>
      <c r="H2449" s="2"/>
    </row>
    <row r="2450" spans="1:8" ht="18.75" customHeight="1">
      <c r="A2450" s="47"/>
      <c r="H2450" s="2"/>
    </row>
    <row r="2451" spans="1:8" ht="18.75" customHeight="1">
      <c r="A2451" s="47"/>
      <c r="H2451" s="2"/>
    </row>
    <row r="2452" spans="1:8" ht="18.75" customHeight="1">
      <c r="A2452" s="47"/>
      <c r="H2452" s="2"/>
    </row>
    <row r="2453" spans="1:8" ht="18.75" customHeight="1">
      <c r="A2453" s="47"/>
      <c r="H2453" s="2"/>
    </row>
    <row r="2454" spans="1:8" ht="18.75" customHeight="1">
      <c r="A2454" s="47"/>
      <c r="H2454" s="2"/>
    </row>
    <row r="2455" spans="1:8" ht="18.75" customHeight="1">
      <c r="A2455" s="47"/>
      <c r="H2455" s="2"/>
    </row>
    <row r="2456" spans="1:8" ht="18.75" customHeight="1">
      <c r="A2456" s="47"/>
      <c r="H2456" s="2"/>
    </row>
    <row r="2457" spans="1:8" ht="18.75" customHeight="1">
      <c r="A2457" s="47"/>
      <c r="H2457" s="2"/>
    </row>
    <row r="2458" spans="1:8" ht="18.75" customHeight="1">
      <c r="A2458" s="47"/>
      <c r="H2458" s="2"/>
    </row>
    <row r="2459" spans="1:8" ht="18.75" customHeight="1">
      <c r="A2459" s="47"/>
      <c r="H2459" s="2"/>
    </row>
    <row r="2460" spans="1:8" ht="18.75" customHeight="1">
      <c r="A2460" s="47"/>
      <c r="H2460" s="2"/>
    </row>
    <row r="2461" spans="1:8" ht="58.5" customHeight="1">
      <c r="A2461" s="47"/>
      <c r="H2461" s="2"/>
    </row>
    <row r="2462" spans="1:8" ht="18.75" customHeight="1">
      <c r="A2462" s="47"/>
      <c r="H2462" s="2"/>
    </row>
    <row r="2463" spans="1:8" ht="18.75" customHeight="1">
      <c r="A2463" s="47"/>
      <c r="H2463" s="2"/>
    </row>
    <row r="2464" spans="1:8" ht="18.75" customHeight="1">
      <c r="A2464" s="47"/>
      <c r="H2464" s="2"/>
    </row>
    <row r="2465" spans="1:8" ht="18.75" customHeight="1">
      <c r="A2465" s="47"/>
      <c r="H2465" s="2"/>
    </row>
    <row r="2466" spans="1:8" ht="18.75" customHeight="1">
      <c r="A2466" s="47"/>
      <c r="H2466" s="2"/>
    </row>
    <row r="2467" spans="1:8" ht="18.75" customHeight="1">
      <c r="A2467" s="47"/>
      <c r="H2467" s="2"/>
    </row>
    <row r="2468" spans="1:8" ht="18.75" customHeight="1">
      <c r="A2468" s="47"/>
      <c r="H2468" s="2"/>
    </row>
    <row r="2469" spans="1:8" ht="18.75" customHeight="1">
      <c r="A2469" s="47"/>
      <c r="H2469" s="2"/>
    </row>
    <row r="2470" spans="1:8" ht="18.75" customHeight="1">
      <c r="A2470" s="47"/>
      <c r="H2470" s="2"/>
    </row>
    <row r="2471" spans="1:8" ht="18.75" customHeight="1">
      <c r="A2471" s="47"/>
      <c r="H2471" s="2"/>
    </row>
    <row r="2472" spans="1:8" ht="18.75" customHeight="1">
      <c r="A2472" s="47"/>
      <c r="H2472" s="2"/>
    </row>
    <row r="2473" spans="1:8" ht="18.75" customHeight="1">
      <c r="A2473" s="47"/>
      <c r="H2473" s="2"/>
    </row>
    <row r="2474" spans="1:8" ht="58.5" customHeight="1">
      <c r="A2474" s="47"/>
      <c r="H2474" s="2"/>
    </row>
    <row r="2475" spans="1:8" ht="18.75" customHeight="1">
      <c r="A2475" s="47"/>
      <c r="H2475" s="2"/>
    </row>
    <row r="2476" spans="1:8" ht="18.75" customHeight="1">
      <c r="A2476" s="47"/>
      <c r="H2476" s="2"/>
    </row>
    <row r="2477" spans="1:8" ht="18.75" customHeight="1">
      <c r="A2477" s="47"/>
      <c r="H2477" s="2"/>
    </row>
    <row r="2478" spans="1:8" ht="18.75" customHeight="1">
      <c r="A2478" s="47"/>
      <c r="H2478" s="2"/>
    </row>
    <row r="2479" spans="1:8" ht="18.75" customHeight="1">
      <c r="A2479" s="47"/>
      <c r="H2479" s="2"/>
    </row>
    <row r="2480" spans="1:8" ht="18.75" customHeight="1">
      <c r="A2480" s="47"/>
      <c r="H2480" s="2"/>
    </row>
    <row r="2481" spans="1:8" ht="18.75" customHeight="1">
      <c r="A2481" s="47"/>
      <c r="H2481" s="2"/>
    </row>
    <row r="2482" spans="1:8" ht="18.75" customHeight="1">
      <c r="A2482" s="47"/>
      <c r="H2482" s="2"/>
    </row>
    <row r="2483" spans="1:8" ht="18.75" customHeight="1">
      <c r="A2483" s="47"/>
      <c r="H2483" s="2"/>
    </row>
    <row r="2484" spans="1:8" ht="18.75" customHeight="1">
      <c r="A2484" s="47"/>
      <c r="H2484" s="2"/>
    </row>
    <row r="2485" spans="1:8" ht="18.75" customHeight="1">
      <c r="A2485" s="47"/>
      <c r="H2485" s="2"/>
    </row>
    <row r="2486" spans="1:8" ht="18.75" customHeight="1">
      <c r="A2486" s="47"/>
      <c r="H2486" s="2"/>
    </row>
    <row r="2487" spans="1:8" ht="58.5" customHeight="1">
      <c r="A2487" s="47"/>
      <c r="H2487" s="2"/>
    </row>
    <row r="2488" spans="1:8" ht="18.75" customHeight="1">
      <c r="A2488" s="47"/>
      <c r="H2488" s="2"/>
    </row>
    <row r="2489" spans="1:8" ht="18.75" customHeight="1">
      <c r="A2489" s="47"/>
      <c r="H2489" s="2"/>
    </row>
    <row r="2490" spans="1:8" ht="18.75" customHeight="1">
      <c r="A2490" s="47"/>
      <c r="H2490" s="2"/>
    </row>
    <row r="2491" spans="1:8" ht="18.75" customHeight="1">
      <c r="A2491" s="47"/>
      <c r="H2491" s="2"/>
    </row>
    <row r="2492" spans="1:8" ht="18.75" customHeight="1">
      <c r="A2492" s="47"/>
      <c r="H2492" s="2"/>
    </row>
    <row r="2493" spans="1:8" ht="18.75" customHeight="1">
      <c r="A2493" s="47"/>
      <c r="H2493" s="2"/>
    </row>
    <row r="2494" spans="1:8" ht="18.75" customHeight="1">
      <c r="A2494" s="47"/>
      <c r="H2494" s="2"/>
    </row>
    <row r="2495" spans="1:8" ht="18.75" customHeight="1">
      <c r="A2495" s="47"/>
      <c r="H2495" s="2"/>
    </row>
    <row r="2496" spans="1:8" ht="18.75" customHeight="1">
      <c r="A2496" s="47"/>
      <c r="H2496" s="2"/>
    </row>
    <row r="2497" spans="1:8" ht="18.75" customHeight="1">
      <c r="A2497" s="47"/>
      <c r="H2497" s="2"/>
    </row>
    <row r="2498" spans="1:8" ht="18.75" customHeight="1">
      <c r="A2498" s="47"/>
      <c r="H2498" s="2"/>
    </row>
    <row r="2499" spans="1:8" ht="18.75" customHeight="1">
      <c r="A2499" s="47"/>
      <c r="H2499" s="2"/>
    </row>
    <row r="2500" spans="1:8" ht="58.5" customHeight="1">
      <c r="A2500" s="47"/>
      <c r="H2500" s="2"/>
    </row>
    <row r="2501" spans="1:8" ht="18.75" customHeight="1">
      <c r="A2501" s="47"/>
      <c r="H2501" s="2"/>
    </row>
    <row r="2502" spans="1:8" ht="18.75" customHeight="1">
      <c r="A2502" s="47"/>
      <c r="H2502" s="2"/>
    </row>
    <row r="2503" spans="1:8" ht="18.75" customHeight="1">
      <c r="A2503" s="47"/>
      <c r="H2503" s="2"/>
    </row>
    <row r="2504" spans="1:8" ht="18.75" customHeight="1">
      <c r="A2504" s="47"/>
      <c r="H2504" s="2"/>
    </row>
    <row r="2505" spans="1:8" ht="18.75" customHeight="1">
      <c r="A2505" s="47"/>
      <c r="H2505" s="2"/>
    </row>
    <row r="2506" spans="1:8" ht="18.75" customHeight="1">
      <c r="A2506" s="47"/>
      <c r="H2506" s="2"/>
    </row>
    <row r="2507" spans="1:8" ht="18.75" customHeight="1">
      <c r="A2507" s="47"/>
      <c r="H2507" s="2"/>
    </row>
    <row r="2508" spans="1:8" ht="18.75" customHeight="1">
      <c r="A2508" s="47"/>
      <c r="H2508" s="2"/>
    </row>
    <row r="2509" spans="1:8" ht="18.75" customHeight="1">
      <c r="A2509" s="47"/>
      <c r="H2509" s="2"/>
    </row>
    <row r="2510" spans="1:8" ht="18.75" customHeight="1">
      <c r="A2510" s="47"/>
      <c r="H2510" s="2"/>
    </row>
    <row r="2511" spans="1:8" ht="18.75" customHeight="1">
      <c r="A2511" s="47"/>
      <c r="H2511" s="2"/>
    </row>
    <row r="2512" spans="1:8" ht="18.75" customHeight="1">
      <c r="A2512" s="47"/>
      <c r="H2512" s="2"/>
    </row>
    <row r="2513" spans="1:8" ht="58.5" customHeight="1">
      <c r="A2513" s="47"/>
      <c r="H2513" s="2"/>
    </row>
    <row r="2514" spans="1:8" ht="18.75" customHeight="1">
      <c r="A2514" s="47"/>
      <c r="H2514" s="2"/>
    </row>
    <row r="2515" spans="1:8" ht="18.75" customHeight="1">
      <c r="A2515" s="47"/>
      <c r="H2515" s="2"/>
    </row>
    <row r="2516" spans="1:8" ht="18.75" customHeight="1">
      <c r="A2516" s="47"/>
      <c r="H2516" s="2"/>
    </row>
    <row r="2517" spans="1:8" ht="18.75" customHeight="1">
      <c r="A2517" s="47"/>
      <c r="H2517" s="2"/>
    </row>
    <row r="2518" spans="1:8" ht="18.75" customHeight="1">
      <c r="A2518" s="47"/>
      <c r="H2518" s="2"/>
    </row>
    <row r="2519" spans="1:8" ht="18.75" customHeight="1">
      <c r="A2519" s="47"/>
      <c r="H2519" s="2"/>
    </row>
    <row r="2520" spans="1:8" ht="18.75" customHeight="1">
      <c r="A2520" s="47"/>
      <c r="H2520" s="2"/>
    </row>
    <row r="2521" spans="1:8" ht="18.75" customHeight="1">
      <c r="A2521" s="47"/>
      <c r="H2521" s="2"/>
    </row>
    <row r="2522" spans="1:8" ht="18.75" customHeight="1">
      <c r="A2522" s="47"/>
      <c r="H2522" s="2"/>
    </row>
    <row r="2523" spans="1:8" ht="18.75" customHeight="1">
      <c r="A2523" s="47"/>
      <c r="H2523" s="2"/>
    </row>
    <row r="2524" spans="1:8" ht="18.75" customHeight="1">
      <c r="A2524" s="47"/>
      <c r="H2524" s="2"/>
    </row>
    <row r="2525" spans="1:8" ht="18.75" customHeight="1">
      <c r="A2525" s="47"/>
      <c r="H2525" s="2"/>
    </row>
    <row r="2526" spans="1:8" ht="58.5" customHeight="1">
      <c r="A2526" s="47"/>
      <c r="H2526" s="2"/>
    </row>
    <row r="2527" spans="1:8" ht="18.75" customHeight="1">
      <c r="A2527" s="47"/>
      <c r="H2527" s="2"/>
    </row>
    <row r="2528" spans="1:8" ht="18.75" customHeight="1">
      <c r="A2528" s="47"/>
      <c r="H2528" s="2"/>
    </row>
    <row r="2529" spans="1:8" ht="18.75" customHeight="1">
      <c r="A2529" s="47"/>
      <c r="H2529" s="2"/>
    </row>
    <row r="2530" spans="1:8" ht="18.75" customHeight="1">
      <c r="A2530" s="47"/>
      <c r="H2530" s="2"/>
    </row>
    <row r="2531" spans="1:8" ht="18.75" customHeight="1">
      <c r="A2531" s="47"/>
      <c r="H2531" s="2"/>
    </row>
    <row r="2532" spans="1:8" ht="18.75" customHeight="1">
      <c r="A2532" s="47"/>
      <c r="H2532" s="2"/>
    </row>
    <row r="2533" spans="1:8" ht="18.75" customHeight="1">
      <c r="A2533" s="47"/>
      <c r="H2533" s="2"/>
    </row>
    <row r="2534" spans="1:8" ht="18.75" customHeight="1">
      <c r="A2534" s="47"/>
      <c r="H2534" s="2"/>
    </row>
    <row r="2535" spans="1:8" ht="18.75" customHeight="1">
      <c r="A2535" s="47"/>
      <c r="H2535" s="2"/>
    </row>
    <row r="2536" spans="1:8" ht="18.75" customHeight="1">
      <c r="A2536" s="47"/>
      <c r="H2536" s="2"/>
    </row>
    <row r="2537" spans="1:8" ht="18.75" customHeight="1">
      <c r="A2537" s="47"/>
      <c r="H2537" s="2"/>
    </row>
    <row r="2538" spans="1:8" ht="18.75" customHeight="1">
      <c r="A2538" s="47"/>
      <c r="H2538" s="2"/>
    </row>
    <row r="2539" spans="1:8" ht="58.5" customHeight="1">
      <c r="A2539" s="47"/>
      <c r="H2539" s="2"/>
    </row>
    <row r="2540" spans="1:8" ht="18.75" customHeight="1">
      <c r="A2540" s="47"/>
      <c r="H2540" s="2"/>
    </row>
    <row r="2541" spans="1:8" ht="18.75" customHeight="1">
      <c r="A2541" s="47"/>
      <c r="H2541" s="2"/>
    </row>
    <row r="2542" spans="1:8" ht="18.75" customHeight="1">
      <c r="A2542" s="47"/>
      <c r="H2542" s="2"/>
    </row>
    <row r="2543" spans="1:8" ht="18.75" customHeight="1">
      <c r="A2543" s="47"/>
      <c r="H2543" s="2"/>
    </row>
    <row r="2544" spans="1:8" ht="18.75" customHeight="1">
      <c r="A2544" s="47"/>
      <c r="H2544" s="2"/>
    </row>
    <row r="2545" spans="1:8" ht="18.75" customHeight="1">
      <c r="A2545" s="47"/>
      <c r="H2545" s="2"/>
    </row>
    <row r="2546" spans="1:8" ht="18.75" customHeight="1">
      <c r="A2546" s="47"/>
      <c r="H2546" s="2"/>
    </row>
    <row r="2547" spans="1:8" ht="18.75" customHeight="1">
      <c r="A2547" s="47"/>
      <c r="H2547" s="2"/>
    </row>
    <row r="2548" spans="1:8" ht="18.75" customHeight="1">
      <c r="A2548" s="47"/>
      <c r="H2548" s="2"/>
    </row>
    <row r="2549" spans="1:8" ht="18.75" customHeight="1">
      <c r="A2549" s="47"/>
      <c r="H2549" s="2"/>
    </row>
    <row r="2550" spans="1:8" ht="18.75" customHeight="1">
      <c r="A2550" s="47"/>
      <c r="H2550" s="2"/>
    </row>
    <row r="2551" spans="1:8" ht="18.75" customHeight="1">
      <c r="A2551" s="47"/>
      <c r="H2551" s="2"/>
    </row>
    <row r="2552" spans="1:8" ht="58.5" customHeight="1">
      <c r="A2552" s="47"/>
      <c r="H2552" s="2"/>
    </row>
    <row r="2553" spans="1:8" ht="18.75" customHeight="1">
      <c r="A2553" s="47"/>
      <c r="H2553" s="2"/>
    </row>
    <row r="2554" spans="1:8" ht="18.75" customHeight="1">
      <c r="A2554" s="47"/>
      <c r="H2554" s="2"/>
    </row>
    <row r="2555" spans="1:8" ht="18.75" customHeight="1">
      <c r="A2555" s="47"/>
      <c r="H2555" s="2"/>
    </row>
    <row r="2556" spans="1:8" ht="18.75" customHeight="1">
      <c r="A2556" s="47"/>
      <c r="H2556" s="2"/>
    </row>
    <row r="2557" spans="1:8" ht="18.75" customHeight="1">
      <c r="A2557" s="47"/>
      <c r="H2557" s="2"/>
    </row>
    <row r="2558" spans="1:8" ht="18.75" customHeight="1">
      <c r="A2558" s="47"/>
      <c r="H2558" s="2"/>
    </row>
    <row r="2559" spans="1:8" ht="18.75" customHeight="1">
      <c r="A2559" s="47"/>
      <c r="H2559" s="2"/>
    </row>
    <row r="2560" spans="1:8" ht="18.75" customHeight="1">
      <c r="A2560" s="47"/>
      <c r="H2560" s="2"/>
    </row>
    <row r="2561" spans="1:8" ht="18.75" customHeight="1">
      <c r="A2561" s="47"/>
      <c r="H2561" s="2"/>
    </row>
    <row r="2562" spans="1:8" ht="18.75" customHeight="1">
      <c r="A2562" s="47"/>
      <c r="H2562" s="2"/>
    </row>
    <row r="2563" spans="1:8" ht="18.75" customHeight="1">
      <c r="A2563" s="47"/>
      <c r="H2563" s="2"/>
    </row>
    <row r="2564" spans="1:8" ht="18.75" customHeight="1">
      <c r="A2564" s="47"/>
      <c r="H2564" s="2"/>
    </row>
    <row r="2565" spans="1:8" ht="58.5" customHeight="1">
      <c r="A2565" s="47"/>
      <c r="H2565" s="2"/>
    </row>
    <row r="2566" spans="1:8" ht="18.75" customHeight="1">
      <c r="A2566" s="47"/>
      <c r="H2566" s="2"/>
    </row>
    <row r="2567" spans="1:8" ht="18.75" customHeight="1">
      <c r="A2567" s="47"/>
      <c r="H2567" s="2"/>
    </row>
    <row r="2568" spans="1:8" ht="18.75" customHeight="1">
      <c r="A2568" s="47"/>
      <c r="H2568" s="2"/>
    </row>
    <row r="2569" spans="1:8" ht="18.75" customHeight="1">
      <c r="A2569" s="47"/>
      <c r="H2569" s="2"/>
    </row>
    <row r="2570" spans="1:8" ht="18.75" customHeight="1">
      <c r="A2570" s="47"/>
      <c r="H2570" s="2"/>
    </row>
    <row r="2571" spans="1:8" ht="18.75" customHeight="1">
      <c r="A2571" s="47"/>
      <c r="H2571" s="2"/>
    </row>
    <row r="2572" spans="1:8" ht="18.75" customHeight="1">
      <c r="A2572" s="47"/>
      <c r="H2572" s="2"/>
    </row>
    <row r="2573" spans="1:8" ht="18.75" customHeight="1">
      <c r="A2573" s="47"/>
      <c r="H2573" s="2"/>
    </row>
    <row r="2574" spans="1:8" ht="18.75" customHeight="1">
      <c r="A2574" s="47"/>
      <c r="H2574" s="2"/>
    </row>
    <row r="2575" spans="1:8" ht="18.75" customHeight="1">
      <c r="A2575" s="47"/>
      <c r="H2575" s="2"/>
    </row>
    <row r="2576" spans="1:8" ht="18.75" customHeight="1">
      <c r="A2576" s="47"/>
      <c r="H2576" s="2"/>
    </row>
    <row r="2577" spans="1:8" ht="18.75" customHeight="1">
      <c r="A2577" s="47"/>
      <c r="H2577" s="2"/>
    </row>
    <row r="2578" spans="1:8" ht="58.5" customHeight="1">
      <c r="A2578" s="47"/>
      <c r="H2578" s="2"/>
    </row>
    <row r="2579" spans="1:8" ht="18.75" customHeight="1">
      <c r="A2579" s="47"/>
      <c r="H2579" s="2"/>
    </row>
    <row r="2580" spans="1:8" ht="18.75" customHeight="1">
      <c r="A2580" s="47"/>
      <c r="H2580" s="2"/>
    </row>
    <row r="2581" spans="1:8" ht="18.75" customHeight="1">
      <c r="A2581" s="47"/>
      <c r="H2581" s="2"/>
    </row>
    <row r="2582" spans="1:8" ht="18.75" customHeight="1">
      <c r="A2582" s="47"/>
      <c r="H2582" s="2"/>
    </row>
    <row r="2583" spans="1:8" ht="18.75" customHeight="1">
      <c r="A2583" s="47"/>
      <c r="H2583" s="2"/>
    </row>
    <row r="2584" spans="1:8" ht="18.75" customHeight="1">
      <c r="A2584" s="47"/>
      <c r="H2584" s="2"/>
    </row>
    <row r="2585" spans="1:8" ht="18.75" customHeight="1">
      <c r="A2585" s="47"/>
      <c r="H2585" s="2"/>
    </row>
    <row r="2586" spans="1:8" ht="18.75" customHeight="1">
      <c r="A2586" s="47"/>
      <c r="H2586" s="2"/>
    </row>
    <row r="2587" spans="1:8" ht="18.75" customHeight="1">
      <c r="A2587" s="47"/>
      <c r="H2587" s="2"/>
    </row>
    <row r="2588" spans="1:8" ht="18.75" customHeight="1">
      <c r="A2588" s="47"/>
      <c r="H2588" s="2"/>
    </row>
    <row r="2589" spans="1:8" ht="18.75" customHeight="1">
      <c r="A2589" s="47"/>
      <c r="H2589" s="2"/>
    </row>
    <row r="2590" spans="1:8" ht="18.75" customHeight="1">
      <c r="A2590" s="47"/>
      <c r="H2590" s="2"/>
    </row>
    <row r="2591" spans="1:8" ht="58.5" customHeight="1">
      <c r="A2591" s="47"/>
      <c r="H2591" s="2"/>
    </row>
    <row r="2592" spans="1:8" ht="18.75" customHeight="1">
      <c r="A2592" s="47"/>
      <c r="H2592" s="2"/>
    </row>
    <row r="2593" spans="1:8" ht="18.75" customHeight="1">
      <c r="A2593" s="47"/>
      <c r="H2593" s="2"/>
    </row>
    <row r="2594" spans="1:8" ht="18.75" customHeight="1">
      <c r="A2594" s="47"/>
      <c r="H2594" s="2"/>
    </row>
    <row r="2595" spans="1:8" ht="18.75" customHeight="1">
      <c r="A2595" s="47"/>
      <c r="H2595" s="2"/>
    </row>
    <row r="2596" spans="1:8" ht="18.75" customHeight="1">
      <c r="A2596" s="47"/>
      <c r="H2596" s="2"/>
    </row>
    <row r="2597" spans="1:8" ht="18.75" customHeight="1">
      <c r="A2597" s="47"/>
      <c r="H2597" s="2"/>
    </row>
    <row r="2598" spans="1:8" ht="18.75" customHeight="1">
      <c r="A2598" s="47"/>
      <c r="H2598" s="2"/>
    </row>
    <row r="2599" spans="1:8" ht="18.75" customHeight="1">
      <c r="A2599" s="47"/>
      <c r="H2599" s="2"/>
    </row>
    <row r="2600" spans="1:8" ht="18.75" customHeight="1">
      <c r="A2600" s="47"/>
      <c r="H2600" s="2"/>
    </row>
    <row r="2601" spans="1:8" ht="18.75" customHeight="1">
      <c r="A2601" s="47"/>
      <c r="H2601" s="2"/>
    </row>
    <row r="2602" spans="1:8" ht="18.75" customHeight="1">
      <c r="A2602" s="47"/>
      <c r="H2602" s="2"/>
    </row>
    <row r="2603" spans="1:8" ht="18.75" customHeight="1">
      <c r="A2603" s="47"/>
      <c r="H2603" s="2"/>
    </row>
    <row r="2604" spans="1:8" ht="58.5" customHeight="1">
      <c r="A2604" s="47"/>
      <c r="H2604" s="2"/>
    </row>
    <row r="2605" spans="1:8" ht="18.75" customHeight="1">
      <c r="A2605" s="47"/>
      <c r="H2605" s="2"/>
    </row>
    <row r="2606" spans="1:8" ht="18.75" customHeight="1">
      <c r="A2606" s="47"/>
      <c r="H2606" s="2"/>
    </row>
    <row r="2607" spans="1:8" ht="18.75" customHeight="1">
      <c r="A2607" s="47"/>
      <c r="H2607" s="2"/>
    </row>
    <row r="2608" spans="1:8" ht="18.75" customHeight="1">
      <c r="A2608" s="47"/>
      <c r="H2608" s="2"/>
    </row>
    <row r="2609" spans="1:8" ht="18.75" customHeight="1">
      <c r="A2609" s="47"/>
      <c r="H2609" s="2"/>
    </row>
    <row r="2610" spans="1:8" ht="18.75" customHeight="1">
      <c r="A2610" s="47"/>
      <c r="H2610" s="2"/>
    </row>
    <row r="2611" spans="1:8" ht="18.75" customHeight="1">
      <c r="A2611" s="47"/>
      <c r="H2611" s="2"/>
    </row>
    <row r="2612" spans="1:8" ht="18.75" customHeight="1">
      <c r="A2612" s="47"/>
      <c r="H2612" s="2"/>
    </row>
    <row r="2613" spans="1:8" ht="18.75" customHeight="1">
      <c r="A2613" s="47"/>
      <c r="H2613" s="2"/>
    </row>
    <row r="2614" spans="1:8" ht="18.75" customHeight="1">
      <c r="A2614" s="47"/>
      <c r="H2614" s="2"/>
    </row>
    <row r="2615" spans="1:8" ht="18.75" customHeight="1">
      <c r="A2615" s="47"/>
      <c r="H2615" s="2"/>
    </row>
    <row r="2616" spans="1:8" ht="18.75" customHeight="1">
      <c r="A2616" s="47"/>
      <c r="H2616" s="2"/>
    </row>
    <row r="2617" spans="1:8" ht="58.5" customHeight="1">
      <c r="A2617" s="47"/>
      <c r="H2617" s="2"/>
    </row>
    <row r="2618" spans="1:8" ht="18.75" customHeight="1">
      <c r="A2618" s="47"/>
      <c r="H2618" s="2"/>
    </row>
    <row r="2619" spans="1:8" ht="18.75" customHeight="1">
      <c r="A2619" s="47"/>
      <c r="H2619" s="2"/>
    </row>
    <row r="2620" spans="1:8" ht="18.75" customHeight="1">
      <c r="A2620" s="47"/>
      <c r="H2620" s="2"/>
    </row>
    <row r="2621" spans="1:8" ht="18.75" customHeight="1">
      <c r="A2621" s="47"/>
      <c r="H2621" s="2"/>
    </row>
    <row r="2622" spans="1:8" ht="18.75" customHeight="1">
      <c r="A2622" s="47"/>
      <c r="H2622" s="2"/>
    </row>
    <row r="2623" spans="1:8" ht="18.75" customHeight="1">
      <c r="A2623" s="47"/>
      <c r="H2623" s="2"/>
    </row>
    <row r="2624" spans="1:8" ht="18.75" customHeight="1">
      <c r="A2624" s="47"/>
      <c r="H2624" s="2"/>
    </row>
    <row r="2625" spans="1:8" ht="18.75" customHeight="1">
      <c r="A2625" s="47"/>
      <c r="H2625" s="2"/>
    </row>
    <row r="2626" spans="1:8" ht="18.75" customHeight="1">
      <c r="A2626" s="47"/>
      <c r="H2626" s="2"/>
    </row>
    <row r="2627" spans="1:8" ht="18.75" customHeight="1">
      <c r="A2627" s="47"/>
      <c r="H2627" s="2"/>
    </row>
    <row r="2628" spans="1:8" ht="18.75" customHeight="1">
      <c r="A2628" s="47"/>
      <c r="H2628" s="2"/>
    </row>
    <row r="2629" spans="1:8" ht="18.75" customHeight="1">
      <c r="A2629" s="47"/>
      <c r="H2629" s="2"/>
    </row>
    <row r="2630" spans="1:8" ht="58.5" customHeight="1">
      <c r="A2630" s="47"/>
      <c r="H2630" s="2"/>
    </row>
    <row r="2631" spans="1:8" ht="18.75" customHeight="1">
      <c r="A2631" s="47"/>
      <c r="H2631" s="2"/>
    </row>
    <row r="2632" spans="1:8" ht="18.75" customHeight="1">
      <c r="A2632" s="47"/>
      <c r="H2632" s="2"/>
    </row>
    <row r="2633" spans="1:8" ht="18.75" customHeight="1">
      <c r="A2633" s="47"/>
      <c r="H2633" s="2"/>
    </row>
    <row r="2634" spans="1:8" ht="18.75" customHeight="1">
      <c r="A2634" s="47"/>
      <c r="H2634" s="2"/>
    </row>
    <row r="2635" spans="1:8" ht="18.75" customHeight="1">
      <c r="A2635" s="47"/>
      <c r="H2635" s="2"/>
    </row>
    <row r="2636" spans="1:8" ht="18.75" customHeight="1">
      <c r="A2636" s="47"/>
      <c r="H2636" s="2"/>
    </row>
    <row r="2637" spans="1:8" ht="18.75" customHeight="1">
      <c r="A2637" s="47"/>
      <c r="H2637" s="2"/>
    </row>
    <row r="2638" spans="1:8" ht="18.75" customHeight="1">
      <c r="A2638" s="47"/>
      <c r="H2638" s="2"/>
    </row>
    <row r="2639" spans="1:8" ht="18.75" customHeight="1">
      <c r="A2639" s="47"/>
      <c r="H2639" s="2"/>
    </row>
    <row r="2640" spans="1:8" ht="18.75" customHeight="1">
      <c r="A2640" s="47"/>
      <c r="H2640" s="2"/>
    </row>
    <row r="2641" spans="1:8" ht="18.75" customHeight="1">
      <c r="A2641" s="47"/>
      <c r="H2641" s="2"/>
    </row>
    <row r="2642" spans="1:8" ht="18.75" customHeight="1">
      <c r="A2642" s="47"/>
      <c r="H2642" s="2"/>
    </row>
    <row r="2643" spans="1:8" ht="58.5" customHeight="1">
      <c r="A2643" s="47"/>
      <c r="H2643" s="2"/>
    </row>
    <row r="2644" spans="1:8" ht="18.75" customHeight="1">
      <c r="A2644" s="47"/>
      <c r="H2644" s="2"/>
    </row>
    <row r="2645" spans="1:8" ht="18.75" customHeight="1">
      <c r="A2645" s="47"/>
      <c r="H2645" s="2"/>
    </row>
    <row r="2646" spans="1:8" ht="18.75" customHeight="1">
      <c r="A2646" s="47"/>
      <c r="H2646" s="2"/>
    </row>
    <row r="2647" spans="1:8" ht="18.75" customHeight="1">
      <c r="A2647" s="47"/>
      <c r="H2647" s="2"/>
    </row>
    <row r="2648" spans="1:8" ht="18.75" customHeight="1">
      <c r="A2648" s="47"/>
      <c r="H2648" s="2"/>
    </row>
    <row r="2649" spans="1:8" ht="18.75" customHeight="1">
      <c r="A2649" s="47"/>
      <c r="H2649" s="2"/>
    </row>
    <row r="2650" spans="1:8" ht="18.75" customHeight="1">
      <c r="A2650" s="47"/>
      <c r="H2650" s="2"/>
    </row>
    <row r="2651" spans="1:8" ht="18.75" customHeight="1">
      <c r="A2651" s="47"/>
      <c r="H2651" s="2"/>
    </row>
    <row r="2652" spans="1:8" ht="18.75" customHeight="1">
      <c r="A2652" s="47"/>
      <c r="H2652" s="2"/>
    </row>
    <row r="2653" spans="1:8" ht="18.75" customHeight="1">
      <c r="A2653" s="47"/>
      <c r="H2653" s="2"/>
    </row>
    <row r="2654" spans="1:8" ht="18.75" customHeight="1">
      <c r="A2654" s="47"/>
      <c r="H2654" s="2"/>
    </row>
    <row r="2655" spans="1:8" ht="18.75" customHeight="1">
      <c r="A2655" s="47"/>
      <c r="H2655" s="2"/>
    </row>
    <row r="2656" spans="1:8" ht="58.5" customHeight="1">
      <c r="A2656" s="47"/>
      <c r="H2656" s="2"/>
    </row>
    <row r="2657" spans="1:8" ht="18.75" customHeight="1">
      <c r="A2657" s="47"/>
      <c r="H2657" s="2"/>
    </row>
    <row r="2658" spans="1:8" ht="18.75" customHeight="1">
      <c r="A2658" s="47"/>
      <c r="H2658" s="2"/>
    </row>
    <row r="2659" spans="1:8" ht="18.75" customHeight="1">
      <c r="A2659" s="47"/>
      <c r="H2659" s="2"/>
    </row>
    <row r="2660" spans="1:8" ht="18.75" customHeight="1">
      <c r="A2660" s="47"/>
      <c r="H2660" s="2"/>
    </row>
    <row r="2661" spans="1:8" ht="18.75" customHeight="1">
      <c r="A2661" s="47"/>
      <c r="H2661" s="2"/>
    </row>
    <row r="2662" spans="1:8" ht="18.75" customHeight="1">
      <c r="A2662" s="47"/>
      <c r="H2662" s="2"/>
    </row>
    <row r="2663" spans="1:8" ht="18.75" customHeight="1">
      <c r="A2663" s="47"/>
      <c r="H2663" s="2"/>
    </row>
    <row r="2664" spans="1:8" ht="18.75" customHeight="1">
      <c r="A2664" s="47"/>
      <c r="H2664" s="2"/>
    </row>
    <row r="2665" spans="1:8" ht="18.75" customHeight="1">
      <c r="A2665" s="47"/>
      <c r="H2665" s="2"/>
    </row>
    <row r="2666" spans="1:8" ht="18.75" customHeight="1">
      <c r="A2666" s="47"/>
      <c r="H2666" s="2"/>
    </row>
    <row r="2667" spans="1:8" ht="18.75" customHeight="1">
      <c r="A2667" s="47"/>
      <c r="H2667" s="2"/>
    </row>
    <row r="2668" spans="1:8" ht="18.75" customHeight="1">
      <c r="A2668" s="47"/>
      <c r="H2668" s="2"/>
    </row>
    <row r="2669" spans="1:8" ht="58.5" customHeight="1">
      <c r="A2669" s="47"/>
      <c r="H2669" s="2"/>
    </row>
    <row r="2670" spans="1:8" ht="18.75" customHeight="1">
      <c r="A2670" s="47"/>
      <c r="H2670" s="2"/>
    </row>
    <row r="2671" spans="1:8" ht="18.75" customHeight="1">
      <c r="A2671" s="47"/>
      <c r="H2671" s="2"/>
    </row>
    <row r="2672" spans="1:8" ht="18.75" customHeight="1">
      <c r="A2672" s="47"/>
      <c r="H2672" s="2"/>
    </row>
    <row r="2673" spans="1:8" ht="18.75" customHeight="1">
      <c r="A2673" s="47"/>
      <c r="H2673" s="2"/>
    </row>
    <row r="2674" spans="1:8" ht="18.75" customHeight="1">
      <c r="A2674" s="47"/>
      <c r="H2674" s="2"/>
    </row>
    <row r="2675" spans="1:8" ht="18.75" customHeight="1">
      <c r="A2675" s="47"/>
      <c r="H2675" s="2"/>
    </row>
    <row r="2676" spans="1:8" ht="18.75" customHeight="1">
      <c r="A2676" s="47"/>
      <c r="H2676" s="2"/>
    </row>
    <row r="2677" spans="1:8" ht="18.75" customHeight="1">
      <c r="A2677" s="47"/>
      <c r="H2677" s="2"/>
    </row>
    <row r="2678" spans="1:8" ht="18.75" customHeight="1">
      <c r="A2678" s="47"/>
      <c r="H2678" s="2"/>
    </row>
    <row r="2679" spans="1:8" ht="18.75" customHeight="1">
      <c r="A2679" s="47"/>
      <c r="H2679" s="2"/>
    </row>
    <row r="2680" spans="1:8" ht="18.75" customHeight="1">
      <c r="A2680" s="47"/>
      <c r="H2680" s="2"/>
    </row>
    <row r="2681" spans="1:8" ht="18.75" customHeight="1">
      <c r="A2681" s="47"/>
      <c r="H2681" s="2"/>
    </row>
    <row r="2682" spans="1:8" ht="58.5" customHeight="1">
      <c r="A2682" s="47"/>
      <c r="H2682" s="2"/>
    </row>
    <row r="2683" spans="1:8" ht="18.75" customHeight="1">
      <c r="A2683" s="47"/>
      <c r="H2683" s="2"/>
    </row>
    <row r="2684" spans="1:8" ht="18.75" customHeight="1">
      <c r="A2684" s="47"/>
      <c r="H2684" s="2"/>
    </row>
    <row r="2685" spans="1:8" ht="18.75" customHeight="1">
      <c r="A2685" s="47"/>
      <c r="H2685" s="2"/>
    </row>
    <row r="2686" spans="1:8" ht="18.75" customHeight="1">
      <c r="A2686" s="47"/>
      <c r="H2686" s="2"/>
    </row>
    <row r="2687" spans="1:8" ht="18.75" customHeight="1">
      <c r="A2687" s="47"/>
      <c r="H2687" s="2"/>
    </row>
    <row r="2688" spans="1:8" ht="18.75" customHeight="1">
      <c r="A2688" s="47"/>
      <c r="H2688" s="2"/>
    </row>
    <row r="2689" spans="1:8" ht="18.75" customHeight="1">
      <c r="A2689" s="47"/>
      <c r="H2689" s="2"/>
    </row>
    <row r="2690" spans="1:8" ht="18.75" customHeight="1">
      <c r="A2690" s="47"/>
      <c r="H2690" s="2"/>
    </row>
    <row r="2691" spans="1:8" ht="18.75" customHeight="1">
      <c r="A2691" s="47"/>
      <c r="H2691" s="2"/>
    </row>
    <row r="2692" spans="1:8" ht="18.75" customHeight="1">
      <c r="A2692" s="47"/>
      <c r="H2692" s="2"/>
    </row>
    <row r="2693" spans="1:8" ht="18.75" customHeight="1">
      <c r="A2693" s="47"/>
      <c r="H2693" s="2"/>
    </row>
    <row r="2694" spans="1:8" ht="18.75" customHeight="1">
      <c r="A2694" s="47"/>
      <c r="H2694" s="2"/>
    </row>
    <row r="2695" spans="1:8" ht="58.5" customHeight="1">
      <c r="A2695" s="47"/>
      <c r="H2695" s="2"/>
    </row>
    <row r="2696" spans="1:8" ht="18.75" customHeight="1">
      <c r="A2696" s="47"/>
      <c r="H2696" s="2"/>
    </row>
    <row r="2697" spans="1:8" ht="18.75" customHeight="1">
      <c r="A2697" s="47"/>
      <c r="H2697" s="2"/>
    </row>
    <row r="2698" spans="1:8" ht="18.75" customHeight="1">
      <c r="A2698" s="47"/>
      <c r="H2698" s="2"/>
    </row>
    <row r="2699" spans="1:8" ht="18.75" customHeight="1">
      <c r="A2699" s="47"/>
      <c r="H2699" s="2"/>
    </row>
    <row r="2700" spans="1:8" ht="18.75" customHeight="1">
      <c r="A2700" s="47"/>
      <c r="H2700" s="2"/>
    </row>
    <row r="2701" spans="1:8" ht="18.75" customHeight="1">
      <c r="A2701" s="47"/>
      <c r="H2701" s="2"/>
    </row>
    <row r="2702" spans="1:8" ht="18.75" customHeight="1">
      <c r="A2702" s="47"/>
      <c r="H2702" s="2"/>
    </row>
    <row r="2703" spans="1:8" ht="18.75" customHeight="1">
      <c r="A2703" s="47"/>
      <c r="H2703" s="2"/>
    </row>
    <row r="2704" spans="1:8" ht="18.75" customHeight="1">
      <c r="A2704" s="47"/>
      <c r="H2704" s="2"/>
    </row>
    <row r="2705" spans="1:8" ht="18.75" customHeight="1">
      <c r="A2705" s="47"/>
      <c r="H2705" s="2"/>
    </row>
    <row r="2706" spans="1:8" ht="18.75" customHeight="1">
      <c r="A2706" s="47"/>
      <c r="H2706" s="2"/>
    </row>
    <row r="2707" spans="1:8" ht="18.75" customHeight="1">
      <c r="A2707" s="47"/>
      <c r="H2707" s="2"/>
    </row>
    <row r="2708" spans="1:8" ht="58.5" customHeight="1">
      <c r="A2708" s="47"/>
      <c r="H2708" s="2"/>
    </row>
    <row r="2709" spans="1:8" ht="18.75" customHeight="1">
      <c r="A2709" s="47"/>
      <c r="H2709" s="2"/>
    </row>
    <row r="2710" spans="1:8" ht="18.75" customHeight="1">
      <c r="A2710" s="47"/>
      <c r="H2710" s="2"/>
    </row>
    <row r="2711" spans="1:8" ht="18.75" customHeight="1">
      <c r="A2711" s="47"/>
      <c r="H2711" s="2"/>
    </row>
    <row r="2712" spans="1:8" ht="18.75" customHeight="1">
      <c r="A2712" s="47"/>
      <c r="H2712" s="2"/>
    </row>
    <row r="2713" spans="1:8" ht="18.75" customHeight="1">
      <c r="A2713" s="47"/>
      <c r="H2713" s="2"/>
    </row>
    <row r="2714" spans="1:8" ht="18.75" customHeight="1">
      <c r="A2714" s="47"/>
      <c r="H2714" s="2"/>
    </row>
    <row r="2715" spans="1:8" ht="18.75" customHeight="1">
      <c r="A2715" s="47"/>
      <c r="H2715" s="2"/>
    </row>
    <row r="2716" spans="1:8" ht="18.75" customHeight="1">
      <c r="A2716" s="47"/>
      <c r="H2716" s="2"/>
    </row>
    <row r="2717" spans="1:8" ht="18.75" customHeight="1">
      <c r="A2717" s="47"/>
      <c r="H2717" s="2"/>
    </row>
    <row r="2718" spans="1:8" ht="18.75" customHeight="1">
      <c r="A2718" s="47"/>
      <c r="H2718" s="2"/>
    </row>
    <row r="2719" spans="1:8" ht="18.75" customHeight="1">
      <c r="A2719" s="47"/>
      <c r="H2719" s="2"/>
    </row>
    <row r="2720" spans="1:8" ht="18.75" customHeight="1">
      <c r="A2720" s="47"/>
      <c r="H2720" s="2"/>
    </row>
    <row r="2721" spans="1:8" ht="58.5" customHeight="1">
      <c r="A2721" s="47"/>
      <c r="H2721" s="2"/>
    </row>
    <row r="2722" spans="1:8" ht="18.75" customHeight="1">
      <c r="A2722" s="47"/>
      <c r="H2722" s="2"/>
    </row>
    <row r="2723" spans="1:8" ht="18.75" customHeight="1">
      <c r="A2723" s="47"/>
      <c r="H2723" s="2"/>
    </row>
    <row r="2724" spans="1:8" ht="18.75" customHeight="1">
      <c r="A2724" s="47"/>
      <c r="H2724" s="2"/>
    </row>
    <row r="2725" spans="1:8" ht="18.75" customHeight="1">
      <c r="A2725" s="47"/>
      <c r="H2725" s="2"/>
    </row>
    <row r="2726" spans="1:8" ht="18.75" customHeight="1">
      <c r="A2726" s="47"/>
      <c r="H2726" s="2"/>
    </row>
    <row r="2727" spans="1:8" ht="18.75" customHeight="1">
      <c r="A2727" s="47"/>
      <c r="H2727" s="2"/>
    </row>
    <row r="2728" spans="1:8" ht="18.75" customHeight="1">
      <c r="A2728" s="47"/>
      <c r="H2728" s="2"/>
    </row>
    <row r="2729" spans="1:8" ht="18.75" customHeight="1">
      <c r="A2729" s="47"/>
      <c r="H2729" s="2"/>
    </row>
    <row r="2730" spans="1:8" ht="18.75" customHeight="1">
      <c r="A2730" s="47"/>
      <c r="H2730" s="2"/>
    </row>
    <row r="2731" spans="1:8" ht="18.75" customHeight="1">
      <c r="A2731" s="47"/>
      <c r="H2731" s="2"/>
    </row>
    <row r="2732" spans="1:8" ht="18.75" customHeight="1">
      <c r="A2732" s="47"/>
      <c r="H2732" s="2"/>
    </row>
    <row r="2733" spans="1:8" ht="18.75" customHeight="1">
      <c r="A2733" s="47"/>
      <c r="H2733" s="2"/>
    </row>
    <row r="2734" spans="1:8" ht="58.5" customHeight="1">
      <c r="A2734" s="47"/>
      <c r="H2734" s="2"/>
    </row>
    <row r="2735" spans="1:8" ht="18.75" customHeight="1">
      <c r="A2735" s="47"/>
      <c r="H2735" s="2"/>
    </row>
    <row r="2736" spans="1:8" ht="18.75" customHeight="1">
      <c r="A2736" s="47"/>
      <c r="H2736" s="2"/>
    </row>
    <row r="2737" spans="1:8" ht="18.75" customHeight="1">
      <c r="A2737" s="47"/>
      <c r="H2737" s="2"/>
    </row>
    <row r="2738" spans="1:8" ht="18.75" customHeight="1">
      <c r="A2738" s="47"/>
      <c r="H2738" s="2"/>
    </row>
    <row r="2739" spans="1:8" ht="18.75" customHeight="1">
      <c r="A2739" s="47"/>
      <c r="H2739" s="2"/>
    </row>
    <row r="2740" spans="1:8" ht="18.75" customHeight="1">
      <c r="A2740" s="47"/>
      <c r="H2740" s="2"/>
    </row>
    <row r="2741" spans="1:8" ht="18.75" customHeight="1">
      <c r="A2741" s="47"/>
      <c r="H2741" s="2"/>
    </row>
    <row r="2742" spans="1:8" ht="18.75" customHeight="1">
      <c r="A2742" s="47"/>
      <c r="H2742" s="2"/>
    </row>
    <row r="2743" spans="1:8" ht="18.75" customHeight="1">
      <c r="A2743" s="47"/>
      <c r="H2743" s="2"/>
    </row>
    <row r="2744" spans="1:8" ht="18.75" customHeight="1">
      <c r="A2744" s="47"/>
      <c r="H2744" s="2"/>
    </row>
    <row r="2745" spans="1:8" ht="18.75" customHeight="1">
      <c r="A2745" s="47"/>
      <c r="H2745" s="2"/>
    </row>
    <row r="2746" spans="1:8" ht="18.75" customHeight="1">
      <c r="A2746" s="47"/>
      <c r="H2746" s="2"/>
    </row>
    <row r="2747" spans="1:8" ht="58.5" customHeight="1">
      <c r="A2747" s="47"/>
      <c r="H2747" s="2"/>
    </row>
    <row r="2748" spans="1:8" ht="18.75" customHeight="1">
      <c r="A2748" s="47"/>
      <c r="H2748" s="2"/>
    </row>
    <row r="2749" spans="1:8" ht="18.75" customHeight="1">
      <c r="A2749" s="47"/>
      <c r="H2749" s="2"/>
    </row>
    <row r="2750" spans="1:8" ht="18.75" customHeight="1">
      <c r="A2750" s="47"/>
      <c r="H2750" s="2"/>
    </row>
    <row r="2751" spans="1:8" ht="18.75" customHeight="1">
      <c r="A2751" s="47"/>
      <c r="H2751" s="2"/>
    </row>
    <row r="2752" spans="1:8" ht="18.75" customHeight="1">
      <c r="A2752" s="47"/>
      <c r="H2752" s="2"/>
    </row>
    <row r="2753" spans="1:8" ht="18.75" customHeight="1">
      <c r="A2753" s="47"/>
      <c r="H2753" s="2"/>
    </row>
    <row r="2754" spans="1:8" ht="18.75" customHeight="1">
      <c r="A2754" s="47"/>
      <c r="H2754" s="2"/>
    </row>
    <row r="2755" spans="1:8" ht="18.75" customHeight="1">
      <c r="A2755" s="47"/>
      <c r="H2755" s="2"/>
    </row>
    <row r="2756" spans="1:8" ht="18.75" customHeight="1">
      <c r="A2756" s="47"/>
      <c r="H2756" s="2"/>
    </row>
    <row r="2757" spans="1:8" ht="18.75" customHeight="1">
      <c r="A2757" s="47"/>
      <c r="H2757" s="2"/>
    </row>
    <row r="2758" spans="1:8" ht="18.75" customHeight="1">
      <c r="A2758" s="47"/>
      <c r="H2758" s="2"/>
    </row>
    <row r="2759" spans="1:8" ht="18.75" customHeight="1">
      <c r="A2759" s="47"/>
      <c r="H2759" s="2"/>
    </row>
    <row r="2760" spans="1:8" ht="58.5" customHeight="1">
      <c r="A2760" s="47"/>
      <c r="H2760" s="2"/>
    </row>
    <row r="2761" spans="1:8" ht="18.75" customHeight="1">
      <c r="A2761" s="47"/>
      <c r="H2761" s="2"/>
    </row>
    <row r="2762" spans="1:8" ht="18.75" customHeight="1">
      <c r="A2762" s="47"/>
      <c r="H2762" s="2"/>
    </row>
    <row r="2763" spans="1:8" ht="18.75" customHeight="1">
      <c r="A2763" s="47"/>
      <c r="H2763" s="2"/>
    </row>
    <row r="2764" spans="1:8" ht="18.75" customHeight="1">
      <c r="A2764" s="47"/>
      <c r="H2764" s="2"/>
    </row>
    <row r="2765" spans="1:8" ht="18.75" customHeight="1">
      <c r="A2765" s="47"/>
      <c r="H2765" s="2"/>
    </row>
    <row r="2766" spans="1:8" ht="18.75" customHeight="1">
      <c r="A2766" s="47"/>
      <c r="H2766" s="2"/>
    </row>
    <row r="2767" spans="1:8" ht="18.75" customHeight="1">
      <c r="A2767" s="47"/>
      <c r="H2767" s="2"/>
    </row>
    <row r="2768" spans="1:8" ht="18.75" customHeight="1">
      <c r="A2768" s="47"/>
      <c r="H2768" s="2"/>
    </row>
    <row r="2769" spans="1:8" ht="18.75" customHeight="1">
      <c r="A2769" s="47"/>
      <c r="H2769" s="2"/>
    </row>
    <row r="2770" spans="1:8" ht="18.75" customHeight="1">
      <c r="A2770" s="47"/>
      <c r="H2770" s="2"/>
    </row>
    <row r="2771" spans="1:8" ht="18.75" customHeight="1">
      <c r="A2771" s="47"/>
      <c r="H2771" s="2"/>
    </row>
    <row r="2772" spans="1:8" ht="18.75" customHeight="1">
      <c r="A2772" s="47"/>
      <c r="H2772" s="2"/>
    </row>
    <row r="2773" spans="1:8" ht="58.5" customHeight="1">
      <c r="A2773" s="47"/>
      <c r="H2773" s="2"/>
    </row>
    <row r="2774" spans="1:8" ht="18.75" customHeight="1">
      <c r="A2774" s="47"/>
      <c r="H2774" s="2"/>
    </row>
    <row r="2775" spans="1:8" ht="18.75" customHeight="1">
      <c r="A2775" s="47"/>
      <c r="H2775" s="2"/>
    </row>
    <row r="2776" spans="1:8" ht="18.75" customHeight="1">
      <c r="A2776" s="47"/>
      <c r="H2776" s="2"/>
    </row>
    <row r="2777" spans="1:8" ht="18.75" customHeight="1">
      <c r="A2777" s="47"/>
      <c r="H2777" s="2"/>
    </row>
    <row r="2778" spans="1:8" ht="18.75" customHeight="1">
      <c r="A2778" s="47"/>
      <c r="H2778" s="2"/>
    </row>
    <row r="2779" spans="1:8" ht="18.75" customHeight="1">
      <c r="A2779" s="47"/>
      <c r="H2779" s="2"/>
    </row>
    <row r="2780" spans="1:8" ht="18.75" customHeight="1">
      <c r="A2780" s="47"/>
      <c r="H2780" s="2"/>
    </row>
    <row r="2781" spans="1:8" ht="18.75" customHeight="1">
      <c r="A2781" s="47"/>
      <c r="H2781" s="2"/>
    </row>
    <row r="2782" spans="1:8" ht="18.75" customHeight="1">
      <c r="A2782" s="47"/>
      <c r="H2782" s="2"/>
    </row>
    <row r="2783" spans="1:8" ht="18.75" customHeight="1">
      <c r="A2783" s="47"/>
      <c r="H2783" s="2"/>
    </row>
    <row r="2784" spans="1:8" ht="18.75" customHeight="1">
      <c r="A2784" s="47"/>
      <c r="H2784" s="2"/>
    </row>
    <row r="2785" spans="1:8" ht="18.75" customHeight="1">
      <c r="A2785" s="47"/>
      <c r="H2785" s="2"/>
    </row>
    <row r="2786" spans="1:8" ht="58.5" customHeight="1">
      <c r="A2786" s="47"/>
      <c r="H2786" s="2"/>
    </row>
    <row r="2787" spans="1:8" ht="18.75" customHeight="1">
      <c r="A2787" s="47"/>
      <c r="H2787" s="2"/>
    </row>
    <row r="2788" spans="1:8" ht="18.75" customHeight="1">
      <c r="A2788" s="47"/>
      <c r="H2788" s="2"/>
    </row>
    <row r="2789" spans="1:8" ht="18.75" customHeight="1">
      <c r="A2789" s="47"/>
      <c r="H2789" s="2"/>
    </row>
    <row r="2790" spans="1:8" ht="18.75" customHeight="1">
      <c r="A2790" s="47"/>
      <c r="H2790" s="2"/>
    </row>
    <row r="2791" spans="1:8" ht="18.75" customHeight="1">
      <c r="A2791" s="47"/>
      <c r="H2791" s="2"/>
    </row>
    <row r="2792" spans="1:8" ht="18.75" customHeight="1">
      <c r="A2792" s="47"/>
      <c r="H2792" s="2"/>
    </row>
    <row r="2793" spans="1:8" ht="18.75" customHeight="1">
      <c r="A2793" s="47"/>
      <c r="H2793" s="2"/>
    </row>
    <row r="2794" spans="1:8" ht="18.75" customHeight="1">
      <c r="A2794" s="47"/>
      <c r="H2794" s="2"/>
    </row>
    <row r="2795" spans="1:8" ht="18.75" customHeight="1">
      <c r="A2795" s="47"/>
      <c r="H2795" s="2"/>
    </row>
    <row r="2796" spans="1:8" ht="18.75" customHeight="1">
      <c r="A2796" s="47"/>
      <c r="H2796" s="2"/>
    </row>
    <row r="2797" spans="1:8" ht="18.75" customHeight="1">
      <c r="A2797" s="47"/>
      <c r="H2797" s="2"/>
    </row>
    <row r="2798" spans="1:8" ht="18.75" customHeight="1">
      <c r="A2798" s="47"/>
      <c r="H2798" s="2"/>
    </row>
    <row r="2799" spans="1:8" ht="58.5" customHeight="1">
      <c r="A2799" s="47"/>
      <c r="H2799" s="2"/>
    </row>
    <row r="2800" spans="1:8" ht="18.75" customHeight="1">
      <c r="A2800" s="47"/>
      <c r="H2800" s="2"/>
    </row>
    <row r="2801" spans="1:8" ht="18.75" customHeight="1">
      <c r="A2801" s="47"/>
      <c r="H2801" s="2"/>
    </row>
    <row r="2802" spans="1:8" ht="18.75" customHeight="1">
      <c r="A2802" s="47"/>
      <c r="H2802" s="2"/>
    </row>
    <row r="2803" spans="1:8" ht="18.75" customHeight="1">
      <c r="A2803" s="47"/>
      <c r="H2803" s="2"/>
    </row>
    <row r="2804" spans="1:8" ht="18.75" customHeight="1">
      <c r="A2804" s="47"/>
      <c r="H2804" s="2"/>
    </row>
    <row r="2805" spans="1:8" ht="18.75" customHeight="1">
      <c r="A2805" s="47"/>
      <c r="H2805" s="2"/>
    </row>
    <row r="2806" spans="1:8" ht="18.75" customHeight="1">
      <c r="A2806" s="47"/>
      <c r="H2806" s="2"/>
    </row>
    <row r="2807" spans="1:8" ht="18.75" customHeight="1">
      <c r="A2807" s="47"/>
      <c r="H2807" s="2"/>
    </row>
    <row r="2808" spans="1:8" ht="18.75" customHeight="1">
      <c r="A2808" s="47"/>
      <c r="H2808" s="2"/>
    </row>
    <row r="2809" spans="1:8" ht="18.75" customHeight="1">
      <c r="A2809" s="47"/>
      <c r="H2809" s="2"/>
    </row>
    <row r="2810" spans="1:8" ht="18.75" customHeight="1">
      <c r="A2810" s="47"/>
      <c r="H2810" s="2"/>
    </row>
    <row r="2811" spans="1:8" ht="18.75" customHeight="1">
      <c r="A2811" s="47"/>
      <c r="H2811" s="2"/>
    </row>
    <row r="2812" spans="1:8" ht="58.5" customHeight="1">
      <c r="A2812" s="47"/>
      <c r="H2812" s="2"/>
    </row>
    <row r="2813" spans="1:8" ht="18.75" customHeight="1">
      <c r="A2813" s="47"/>
      <c r="H2813" s="2"/>
    </row>
    <row r="2814" spans="1:8" ht="18.75" customHeight="1">
      <c r="A2814" s="47"/>
      <c r="H2814" s="2"/>
    </row>
    <row r="2815" spans="1:8" ht="18.75" customHeight="1">
      <c r="A2815" s="47"/>
      <c r="H2815" s="2"/>
    </row>
    <row r="2816" spans="1:8" ht="18.75" customHeight="1">
      <c r="A2816" s="47"/>
      <c r="H2816" s="2"/>
    </row>
    <row r="2817" spans="1:8" ht="18.75" customHeight="1">
      <c r="A2817" s="47"/>
      <c r="H2817" s="2"/>
    </row>
    <row r="2818" spans="1:8" ht="18.75" customHeight="1">
      <c r="A2818" s="47"/>
      <c r="H2818" s="2"/>
    </row>
    <row r="2819" spans="1:8" ht="18.75" customHeight="1">
      <c r="A2819" s="47"/>
      <c r="H2819" s="2"/>
    </row>
    <row r="2820" spans="1:8" ht="18.75" customHeight="1">
      <c r="A2820" s="47"/>
      <c r="H2820" s="2"/>
    </row>
    <row r="2821" spans="1:8" ht="18.75" customHeight="1">
      <c r="A2821" s="47"/>
      <c r="H2821" s="2"/>
    </row>
    <row r="2822" spans="1:8" ht="18.75" customHeight="1">
      <c r="A2822" s="47"/>
      <c r="H2822" s="2"/>
    </row>
    <row r="2823" spans="1:8" ht="18.75" customHeight="1">
      <c r="A2823" s="47"/>
      <c r="H2823" s="2"/>
    </row>
    <row r="2824" spans="1:8" ht="18.75" customHeight="1">
      <c r="A2824" s="47"/>
      <c r="H2824" s="2"/>
    </row>
    <row r="2825" spans="1:8" ht="58.5" customHeight="1">
      <c r="A2825" s="47"/>
      <c r="H2825" s="2"/>
    </row>
    <row r="2826" spans="1:8" ht="18.75" customHeight="1">
      <c r="A2826" s="47"/>
      <c r="H2826" s="2"/>
    </row>
    <row r="2827" spans="1:8" ht="18.75" customHeight="1">
      <c r="A2827" s="47"/>
      <c r="H2827" s="2"/>
    </row>
    <row r="2828" spans="1:8" ht="18.75" customHeight="1">
      <c r="A2828" s="47"/>
      <c r="H2828" s="2"/>
    </row>
    <row r="2829" spans="1:8" ht="18.75" customHeight="1">
      <c r="A2829" s="47"/>
      <c r="H2829" s="2"/>
    </row>
    <row r="2830" spans="1:8" ht="18.75" customHeight="1">
      <c r="A2830" s="47"/>
      <c r="H2830" s="2"/>
    </row>
    <row r="2831" spans="1:8" ht="18.75" customHeight="1">
      <c r="A2831" s="47"/>
      <c r="H2831" s="2"/>
    </row>
    <row r="2832" spans="1:8" ht="18.75" customHeight="1">
      <c r="A2832" s="47"/>
      <c r="H2832" s="2"/>
    </row>
    <row r="2833" spans="1:8" ht="18.75" customHeight="1">
      <c r="A2833" s="47"/>
      <c r="H2833" s="2"/>
    </row>
    <row r="2834" spans="1:8" ht="18.75" customHeight="1">
      <c r="A2834" s="47"/>
      <c r="H2834" s="2"/>
    </row>
    <row r="2835" spans="1:8" ht="18.75" customHeight="1">
      <c r="A2835" s="47"/>
      <c r="H2835" s="2"/>
    </row>
    <row r="2836" spans="1:8" ht="18.75" customHeight="1">
      <c r="A2836" s="47"/>
      <c r="H2836" s="2"/>
    </row>
    <row r="2837" spans="1:8" ht="18.75" customHeight="1">
      <c r="A2837" s="47"/>
      <c r="H2837" s="2"/>
    </row>
    <row r="2838" spans="1:8" ht="58.5" customHeight="1">
      <c r="A2838" s="47"/>
      <c r="H2838" s="2"/>
    </row>
    <row r="2839" spans="1:8" ht="18.75" customHeight="1">
      <c r="A2839" s="47"/>
      <c r="H2839" s="2"/>
    </row>
    <row r="2840" spans="1:8" ht="18.75" customHeight="1">
      <c r="A2840" s="47"/>
      <c r="H2840" s="2"/>
    </row>
    <row r="2841" spans="1:8" ht="18.75" customHeight="1">
      <c r="A2841" s="47"/>
      <c r="H2841" s="2"/>
    </row>
    <row r="2842" spans="1:8" ht="18.75" customHeight="1">
      <c r="A2842" s="47"/>
      <c r="H2842" s="2"/>
    </row>
    <row r="2843" spans="1:8" ht="18.75" customHeight="1">
      <c r="A2843" s="47"/>
      <c r="H2843" s="2"/>
    </row>
    <row r="2844" spans="1:8" ht="18.75" customHeight="1">
      <c r="A2844" s="47"/>
      <c r="H2844" s="2"/>
    </row>
    <row r="2845" spans="1:8" ht="18.75" customHeight="1">
      <c r="A2845" s="47"/>
      <c r="H2845" s="2"/>
    </row>
    <row r="2846" spans="1:8" ht="18.75" customHeight="1">
      <c r="A2846" s="47"/>
      <c r="H2846" s="2"/>
    </row>
    <row r="2847" spans="1:8" ht="18.75" customHeight="1">
      <c r="A2847" s="47"/>
      <c r="H2847" s="2"/>
    </row>
    <row r="2848" spans="1:8" ht="18.75" customHeight="1">
      <c r="A2848" s="47"/>
      <c r="H2848" s="2"/>
    </row>
    <row r="2849" spans="1:8" ht="18.75" customHeight="1">
      <c r="A2849" s="47"/>
      <c r="H2849" s="2"/>
    </row>
    <row r="2850" spans="1:8" ht="18.75" customHeight="1">
      <c r="A2850" s="47"/>
      <c r="H2850" s="2"/>
    </row>
    <row r="2851" spans="1:8" ht="58.5" customHeight="1">
      <c r="A2851" s="47"/>
      <c r="H2851" s="2"/>
    </row>
    <row r="2852" spans="1:8" ht="18.75" customHeight="1">
      <c r="A2852" s="47"/>
      <c r="H2852" s="2"/>
    </row>
    <row r="2853" spans="1:8" ht="18.75" customHeight="1">
      <c r="A2853" s="47"/>
      <c r="H2853" s="2"/>
    </row>
    <row r="2854" spans="1:8" ht="18.75" customHeight="1">
      <c r="A2854" s="47"/>
      <c r="H2854" s="2"/>
    </row>
    <row r="2855" spans="1:8" ht="18.75" customHeight="1">
      <c r="A2855" s="47"/>
      <c r="H2855" s="2"/>
    </row>
    <row r="2856" spans="1:8" ht="18.75" customHeight="1">
      <c r="A2856" s="47"/>
      <c r="H2856" s="2"/>
    </row>
    <row r="2857" spans="1:8" ht="18.75" customHeight="1">
      <c r="A2857" s="47"/>
      <c r="H2857" s="2"/>
    </row>
    <row r="2858" spans="1:8" ht="18.75" customHeight="1">
      <c r="A2858" s="47"/>
      <c r="H2858" s="2"/>
    </row>
    <row r="2859" spans="1:8" ht="18.75" customHeight="1">
      <c r="A2859" s="47"/>
      <c r="H2859" s="2"/>
    </row>
    <row r="2860" spans="1:8" ht="18.75" customHeight="1">
      <c r="A2860" s="47"/>
      <c r="H2860" s="2"/>
    </row>
    <row r="2861" spans="1:8" ht="18.75" customHeight="1">
      <c r="A2861" s="47"/>
      <c r="H2861" s="2"/>
    </row>
    <row r="2862" spans="1:8" ht="18.75" customHeight="1">
      <c r="A2862" s="47"/>
      <c r="H2862" s="2"/>
    </row>
    <row r="2863" spans="1:8" ht="18.75" customHeight="1">
      <c r="A2863" s="47"/>
      <c r="H2863" s="2"/>
    </row>
    <row r="2864" spans="1:8" ht="58.5" customHeight="1">
      <c r="A2864" s="47"/>
      <c r="H2864" s="2"/>
    </row>
    <row r="2865" spans="1:8" ht="18.75" customHeight="1">
      <c r="A2865" s="47"/>
      <c r="H2865" s="2"/>
    </row>
    <row r="2866" spans="1:8" ht="18.75" customHeight="1">
      <c r="A2866" s="47"/>
      <c r="H2866" s="2"/>
    </row>
    <row r="2867" spans="1:8" ht="18.75" customHeight="1">
      <c r="A2867" s="47"/>
      <c r="H2867" s="2"/>
    </row>
    <row r="2868" spans="1:8" ht="18.75" customHeight="1">
      <c r="A2868" s="47"/>
      <c r="H2868" s="2"/>
    </row>
    <row r="2869" spans="1:8" ht="18.75" customHeight="1">
      <c r="A2869" s="47"/>
      <c r="H2869" s="2"/>
    </row>
    <row r="2870" spans="1:8" ht="18.75" customHeight="1">
      <c r="A2870" s="47"/>
      <c r="H2870" s="2"/>
    </row>
    <row r="2871" spans="1:8" ht="18.75" customHeight="1">
      <c r="A2871" s="47"/>
      <c r="H2871" s="2"/>
    </row>
    <row r="2872" spans="1:8" ht="18.75" customHeight="1">
      <c r="A2872" s="47"/>
      <c r="H2872" s="2"/>
    </row>
    <row r="2873" spans="1:8" ht="18.75" customHeight="1">
      <c r="A2873" s="47"/>
      <c r="H2873" s="2"/>
    </row>
    <row r="2874" spans="1:8" ht="18.75" customHeight="1">
      <c r="A2874" s="47"/>
      <c r="H2874" s="2"/>
    </row>
    <row r="2875" spans="1:8" ht="18.75" customHeight="1">
      <c r="A2875" s="47"/>
      <c r="H2875" s="2"/>
    </row>
    <row r="2876" spans="1:8" ht="18.75" customHeight="1">
      <c r="A2876" s="47"/>
      <c r="H2876" s="2"/>
    </row>
    <row r="2877" spans="1:8" ht="58.5" customHeight="1">
      <c r="A2877" s="47"/>
      <c r="H2877" s="2"/>
    </row>
    <row r="2878" spans="1:8" ht="18.75" customHeight="1">
      <c r="A2878" s="47"/>
      <c r="H2878" s="2"/>
    </row>
    <row r="2879" spans="1:8" ht="18.75" customHeight="1">
      <c r="A2879" s="47"/>
      <c r="H2879" s="2"/>
    </row>
    <row r="2880" spans="1:8" ht="18.75" customHeight="1">
      <c r="A2880" s="47"/>
      <c r="H2880" s="2"/>
    </row>
    <row r="2881" spans="1:8" ht="18.75" customHeight="1">
      <c r="A2881" s="47"/>
      <c r="H2881" s="2"/>
    </row>
    <row r="2882" spans="1:8" ht="18.75" customHeight="1">
      <c r="A2882" s="47"/>
      <c r="H2882" s="2"/>
    </row>
    <row r="2883" spans="1:8" ht="18.75" customHeight="1">
      <c r="A2883" s="47"/>
      <c r="H2883" s="2"/>
    </row>
    <row r="2884" spans="1:8" ht="18.75" customHeight="1">
      <c r="A2884" s="47"/>
      <c r="H2884" s="2"/>
    </row>
    <row r="2885" spans="1:8" ht="18.75" customHeight="1">
      <c r="A2885" s="47"/>
      <c r="H2885" s="2"/>
    </row>
    <row r="2886" spans="1:8" ht="18.75" customHeight="1">
      <c r="A2886" s="47"/>
      <c r="H2886" s="2"/>
    </row>
    <row r="2887" spans="1:8" ht="18.75" customHeight="1">
      <c r="A2887" s="47"/>
      <c r="H2887" s="2"/>
    </row>
    <row r="2888" spans="1:8" ht="18.75" customHeight="1">
      <c r="A2888" s="47"/>
      <c r="H2888" s="2"/>
    </row>
    <row r="2889" spans="1:8" ht="18.75" customHeight="1">
      <c r="A2889" s="47"/>
      <c r="H2889" s="2"/>
    </row>
    <row r="2890" spans="1:8" ht="58.5" customHeight="1">
      <c r="A2890" s="47"/>
      <c r="H2890" s="2"/>
    </row>
    <row r="2891" spans="1:8" ht="18.75" customHeight="1">
      <c r="A2891" s="47"/>
      <c r="H2891" s="2"/>
    </row>
    <row r="2892" spans="1:8" ht="18.75" customHeight="1">
      <c r="A2892" s="47"/>
      <c r="H2892" s="2"/>
    </row>
    <row r="2893" spans="1:8" ht="18.75" customHeight="1">
      <c r="A2893" s="47"/>
      <c r="H2893" s="2"/>
    </row>
    <row r="2894" spans="1:8" ht="18.75" customHeight="1">
      <c r="A2894" s="47"/>
      <c r="H2894" s="2"/>
    </row>
    <row r="2895" spans="1:8" ht="18.75" customHeight="1">
      <c r="A2895" s="47"/>
      <c r="H2895" s="2"/>
    </row>
    <row r="2896" spans="1:8" ht="18.75" customHeight="1">
      <c r="A2896" s="47"/>
      <c r="H2896" s="2"/>
    </row>
    <row r="2897" spans="1:8" ht="18.75" customHeight="1">
      <c r="A2897" s="47"/>
      <c r="H2897" s="2"/>
    </row>
    <row r="2898" spans="1:8" ht="18.75" customHeight="1">
      <c r="A2898" s="47"/>
      <c r="H2898" s="2"/>
    </row>
    <row r="2899" spans="1:8" ht="18.75" customHeight="1">
      <c r="A2899" s="47"/>
      <c r="H2899" s="2"/>
    </row>
    <row r="2900" spans="1:8" ht="18.75" customHeight="1">
      <c r="A2900" s="47"/>
      <c r="H2900" s="2"/>
    </row>
    <row r="2901" spans="1:8" ht="18.75" customHeight="1">
      <c r="A2901" s="47"/>
      <c r="H2901" s="2"/>
    </row>
    <row r="2902" spans="1:8" ht="18.75" customHeight="1">
      <c r="A2902" s="47"/>
      <c r="H2902" s="2"/>
    </row>
    <row r="2903" spans="1:8" ht="58.5" customHeight="1">
      <c r="A2903" s="47"/>
      <c r="H2903" s="2"/>
    </row>
    <row r="2904" spans="1:8" ht="18.75" customHeight="1">
      <c r="A2904" s="47"/>
      <c r="H2904" s="2"/>
    </row>
    <row r="2905" spans="1:8" ht="18.75" customHeight="1">
      <c r="A2905" s="47"/>
      <c r="H2905" s="2"/>
    </row>
    <row r="2906" spans="1:8" ht="18.75" customHeight="1">
      <c r="A2906" s="47"/>
      <c r="H2906" s="2"/>
    </row>
    <row r="2907" spans="1:8" ht="18.75" customHeight="1">
      <c r="A2907" s="47"/>
      <c r="H2907" s="2"/>
    </row>
    <row r="2908" spans="1:8" ht="18.75" customHeight="1">
      <c r="A2908" s="47"/>
      <c r="H2908" s="2"/>
    </row>
    <row r="2909" spans="1:8" ht="18.75" customHeight="1">
      <c r="A2909" s="47"/>
      <c r="H2909" s="2"/>
    </row>
    <row r="2910" spans="1:8" ht="18.75" customHeight="1">
      <c r="A2910" s="47"/>
      <c r="H2910" s="2"/>
    </row>
    <row r="2911" spans="1:8" ht="18.75" customHeight="1">
      <c r="A2911" s="47"/>
      <c r="H2911" s="2"/>
    </row>
    <row r="2912" spans="1:8" ht="18.75" customHeight="1">
      <c r="A2912" s="47"/>
      <c r="H2912" s="2"/>
    </row>
    <row r="2913" spans="1:8" ht="18.75" customHeight="1">
      <c r="A2913" s="47"/>
      <c r="H2913" s="2"/>
    </row>
    <row r="2914" spans="1:8" ht="18.75" customHeight="1">
      <c r="A2914" s="47"/>
      <c r="H2914" s="2"/>
    </row>
    <row r="2915" spans="1:8" ht="18.75" customHeight="1">
      <c r="A2915" s="47"/>
      <c r="H2915" s="2"/>
    </row>
    <row r="2916" spans="1:8" ht="58.5" customHeight="1">
      <c r="A2916" s="47"/>
      <c r="H2916" s="2"/>
    </row>
    <row r="2917" spans="1:8" ht="18.75" customHeight="1">
      <c r="A2917" s="47"/>
      <c r="H2917" s="2"/>
    </row>
    <row r="2918" spans="1:8" ht="18.75" customHeight="1">
      <c r="A2918" s="47"/>
      <c r="H2918" s="2"/>
    </row>
    <row r="2919" spans="1:8" ht="18.75" customHeight="1">
      <c r="A2919" s="47"/>
      <c r="H2919" s="2"/>
    </row>
    <row r="2920" spans="1:8" ht="18.75" customHeight="1">
      <c r="A2920" s="47"/>
      <c r="H2920" s="2"/>
    </row>
    <row r="2921" spans="1:8" ht="18.75" customHeight="1">
      <c r="A2921" s="47"/>
      <c r="H2921" s="2"/>
    </row>
    <row r="2922" spans="1:8" ht="18.75" customHeight="1">
      <c r="A2922" s="47"/>
      <c r="H2922" s="2"/>
    </row>
    <row r="2923" spans="1:8" ht="18.75" customHeight="1">
      <c r="A2923" s="47"/>
      <c r="H2923" s="2"/>
    </row>
    <row r="2924" spans="1:8" ht="18.75" customHeight="1">
      <c r="A2924" s="47"/>
      <c r="H2924" s="2"/>
    </row>
    <row r="2925" spans="1:8" ht="18.75" customHeight="1">
      <c r="A2925" s="47"/>
      <c r="H2925" s="2"/>
    </row>
    <row r="2926" spans="1:8" ht="18.75" customHeight="1">
      <c r="A2926" s="47"/>
      <c r="H2926" s="2"/>
    </row>
    <row r="2927" spans="1:8" ht="18.75" customHeight="1">
      <c r="A2927" s="47"/>
      <c r="H2927" s="2"/>
    </row>
    <row r="2928" spans="1:8" ht="18.75" customHeight="1">
      <c r="A2928" s="47"/>
      <c r="H2928" s="2"/>
    </row>
    <row r="2929" spans="1:8" ht="58.5" customHeight="1">
      <c r="A2929" s="47"/>
      <c r="H2929" s="2"/>
    </row>
    <row r="2930" spans="1:8" ht="18.75" customHeight="1">
      <c r="A2930" s="47"/>
      <c r="H2930" s="2"/>
    </row>
    <row r="2931" spans="1:8" ht="18.75" customHeight="1">
      <c r="A2931" s="47"/>
      <c r="H2931" s="2"/>
    </row>
    <row r="2932" spans="1:8" ht="18.75" customHeight="1">
      <c r="A2932" s="47"/>
      <c r="H2932" s="2"/>
    </row>
    <row r="2933" spans="1:8" ht="18.75" customHeight="1">
      <c r="A2933" s="47"/>
      <c r="H2933" s="2"/>
    </row>
    <row r="2934" spans="1:8" ht="18.75" customHeight="1">
      <c r="A2934" s="47"/>
      <c r="H2934" s="2"/>
    </row>
    <row r="2935" spans="1:8" ht="18.75" customHeight="1">
      <c r="A2935" s="47"/>
      <c r="H2935" s="2"/>
    </row>
    <row r="2936" spans="1:8" ht="18.75" customHeight="1">
      <c r="A2936" s="47"/>
      <c r="H2936" s="2"/>
    </row>
    <row r="2937" spans="1:8" ht="18.75" customHeight="1">
      <c r="A2937" s="47"/>
      <c r="H2937" s="2"/>
    </row>
    <row r="2938" spans="1:8" ht="18.75" customHeight="1">
      <c r="A2938" s="47"/>
      <c r="H2938" s="2"/>
    </row>
    <row r="2939" spans="1:8" ht="18.75" customHeight="1">
      <c r="A2939" s="47"/>
      <c r="H2939" s="2"/>
    </row>
    <row r="2940" spans="1:8" ht="18.75" customHeight="1">
      <c r="A2940" s="47"/>
      <c r="H2940" s="2"/>
    </row>
    <row r="2941" spans="1:8" ht="18.75" customHeight="1">
      <c r="A2941" s="47"/>
      <c r="H2941" s="2"/>
    </row>
    <row r="2942" spans="1:8" ht="58.5" customHeight="1">
      <c r="A2942" s="47"/>
      <c r="H2942" s="2"/>
    </row>
    <row r="2943" spans="1:8" ht="18.75" customHeight="1">
      <c r="A2943" s="47"/>
      <c r="H2943" s="2"/>
    </row>
    <row r="2944" spans="1:8" ht="18.75" customHeight="1">
      <c r="A2944" s="47"/>
      <c r="H2944" s="2"/>
    </row>
    <row r="2945" spans="1:8" ht="18.75" customHeight="1">
      <c r="A2945" s="47"/>
      <c r="H2945" s="2"/>
    </row>
    <row r="2946" spans="1:8" ht="18.75" customHeight="1">
      <c r="A2946" s="47"/>
      <c r="H2946" s="2"/>
    </row>
    <row r="2947" spans="1:8" ht="18.75" customHeight="1">
      <c r="A2947" s="47"/>
      <c r="H2947" s="2"/>
    </row>
    <row r="2948" spans="1:8" ht="18.75" customHeight="1">
      <c r="A2948" s="47"/>
      <c r="H2948" s="2"/>
    </row>
    <row r="2949" spans="1:8" ht="18.75" customHeight="1">
      <c r="A2949" s="47"/>
      <c r="H2949" s="2"/>
    </row>
    <row r="2950" spans="1:8" ht="18.75" customHeight="1">
      <c r="A2950" s="47"/>
      <c r="H2950" s="2"/>
    </row>
    <row r="2951" spans="1:8" ht="18.75" customHeight="1">
      <c r="A2951" s="47"/>
      <c r="H2951" s="2"/>
    </row>
    <row r="2952" spans="1:8" ht="18.75" customHeight="1">
      <c r="A2952" s="47"/>
      <c r="H2952" s="2"/>
    </row>
    <row r="2953" spans="1:8" ht="18.75" customHeight="1">
      <c r="A2953" s="47"/>
      <c r="H2953" s="2"/>
    </row>
    <row r="2954" spans="1:8" ht="18.75" customHeight="1">
      <c r="A2954" s="47"/>
      <c r="H2954" s="2"/>
    </row>
    <row r="2955" spans="1:8" ht="58.5" customHeight="1">
      <c r="A2955" s="47"/>
      <c r="H2955" s="2"/>
    </row>
    <row r="2956" spans="1:8" ht="18.75" customHeight="1">
      <c r="A2956" s="47"/>
      <c r="H2956" s="2"/>
    </row>
    <row r="2957" spans="1:8" ht="18.75" customHeight="1">
      <c r="A2957" s="47"/>
      <c r="H2957" s="2"/>
    </row>
    <row r="2958" spans="1:8" ht="18.75" customHeight="1">
      <c r="A2958" s="47"/>
      <c r="H2958" s="2"/>
    </row>
    <row r="2959" spans="1:8" ht="18.75" customHeight="1">
      <c r="A2959" s="47"/>
      <c r="H2959" s="2"/>
    </row>
    <row r="2960" spans="1:8" ht="18.75" customHeight="1">
      <c r="A2960" s="47"/>
      <c r="H2960" s="2"/>
    </row>
    <row r="2961" spans="1:8" ht="18.75" customHeight="1">
      <c r="A2961" s="47"/>
      <c r="H2961" s="2"/>
    </row>
    <row r="2962" spans="1:8" ht="18.75" customHeight="1">
      <c r="A2962" s="47"/>
      <c r="H2962" s="2"/>
    </row>
    <row r="2963" spans="1:8" ht="18.75" customHeight="1">
      <c r="A2963" s="47"/>
      <c r="H2963" s="2"/>
    </row>
    <row r="2964" spans="1:8" ht="18.75" customHeight="1">
      <c r="A2964" s="47"/>
      <c r="H2964" s="2"/>
    </row>
    <row r="2965" spans="1:8" ht="18.75" customHeight="1">
      <c r="A2965" s="47"/>
      <c r="H2965" s="2"/>
    </row>
    <row r="2966" spans="1:8" ht="18.75" customHeight="1">
      <c r="A2966" s="47"/>
      <c r="H2966" s="2"/>
    </row>
    <row r="2967" spans="1:8" ht="18.75" customHeight="1">
      <c r="A2967" s="47"/>
      <c r="H2967" s="2"/>
    </row>
    <row r="2968" spans="1:8" ht="58.5" customHeight="1">
      <c r="A2968" s="47"/>
      <c r="H2968" s="2"/>
    </row>
    <row r="2969" spans="1:8" ht="18.75" customHeight="1">
      <c r="A2969" s="47"/>
      <c r="H2969" s="2"/>
    </row>
    <row r="2970" spans="1:8" ht="18.75" customHeight="1">
      <c r="A2970" s="47"/>
      <c r="H2970" s="2"/>
    </row>
    <row r="2971" spans="1:8" ht="18.75" customHeight="1">
      <c r="A2971" s="47"/>
      <c r="H2971" s="2"/>
    </row>
    <row r="2972" spans="1:8" ht="18.75" customHeight="1">
      <c r="A2972" s="47"/>
      <c r="H2972" s="2"/>
    </row>
    <row r="2973" spans="1:8" ht="18.75" customHeight="1">
      <c r="A2973" s="47"/>
      <c r="H2973" s="2"/>
    </row>
    <row r="2974" spans="1:8" ht="18.75" customHeight="1">
      <c r="A2974" s="47"/>
      <c r="H2974" s="2"/>
    </row>
    <row r="2975" spans="1:8" ht="18.75" customHeight="1">
      <c r="A2975" s="47"/>
      <c r="H2975" s="2"/>
    </row>
    <row r="2976" spans="1:8" ht="18.75" customHeight="1">
      <c r="A2976" s="47"/>
      <c r="H2976" s="2"/>
    </row>
    <row r="2977" spans="1:8" ht="18.75" customHeight="1">
      <c r="A2977" s="47"/>
      <c r="H2977" s="2"/>
    </row>
    <row r="2978" spans="1:8" ht="18.75" customHeight="1">
      <c r="A2978" s="47"/>
      <c r="H2978" s="2"/>
    </row>
    <row r="2979" spans="1:8" ht="18.75" customHeight="1">
      <c r="A2979" s="47"/>
      <c r="H2979" s="2"/>
    </row>
    <row r="2980" spans="1:8" ht="18.75" customHeight="1">
      <c r="A2980" s="47"/>
      <c r="H2980" s="2"/>
    </row>
    <row r="2981" spans="1:8" ht="58.5" customHeight="1">
      <c r="A2981" s="47"/>
      <c r="H2981" s="2"/>
    </row>
    <row r="2982" spans="1:8" ht="18.75" customHeight="1">
      <c r="A2982" s="47"/>
      <c r="H2982" s="2"/>
    </row>
    <row r="2983" spans="1:8" ht="18.75" customHeight="1">
      <c r="A2983" s="47"/>
      <c r="H2983" s="2"/>
    </row>
    <row r="2984" spans="1:8" ht="18.75" customHeight="1">
      <c r="A2984" s="47"/>
      <c r="H2984" s="2"/>
    </row>
    <row r="2985" spans="1:8" ht="18.75" customHeight="1">
      <c r="A2985" s="47"/>
      <c r="H2985" s="2"/>
    </row>
    <row r="2986" spans="1:8" ht="18.75" customHeight="1">
      <c r="A2986" s="47"/>
      <c r="H2986" s="2"/>
    </row>
    <row r="2987" spans="1:8" ht="18.75" customHeight="1">
      <c r="A2987" s="47"/>
      <c r="H2987" s="2"/>
    </row>
    <row r="2988" spans="1:8" ht="18.75" customHeight="1">
      <c r="A2988" s="47"/>
      <c r="H2988" s="2"/>
    </row>
    <row r="2989" spans="1:8" ht="18.75" customHeight="1">
      <c r="A2989" s="47"/>
      <c r="H2989" s="2"/>
    </row>
    <row r="2990" spans="1:8" ht="18.75" customHeight="1">
      <c r="A2990" s="47"/>
      <c r="H2990" s="2"/>
    </row>
    <row r="2991" spans="1:8" ht="18.75" customHeight="1">
      <c r="A2991" s="47"/>
      <c r="H2991" s="2"/>
    </row>
    <row r="2992" spans="1:8" ht="18.75" customHeight="1">
      <c r="A2992" s="47"/>
      <c r="H2992" s="2"/>
    </row>
    <row r="2993" spans="1:8" ht="18.75" customHeight="1">
      <c r="A2993" s="47"/>
      <c r="H2993" s="2"/>
    </row>
    <row r="2994" spans="1:8" ht="58.5" customHeight="1">
      <c r="A2994" s="47"/>
      <c r="H2994" s="2"/>
    </row>
    <row r="2995" spans="1:8" ht="18.75" customHeight="1">
      <c r="A2995" s="47"/>
      <c r="H2995" s="2"/>
    </row>
    <row r="2996" spans="1:8" ht="18.75" customHeight="1">
      <c r="A2996" s="47"/>
      <c r="H2996" s="2"/>
    </row>
    <row r="2997" spans="1:8" ht="18.75" customHeight="1">
      <c r="A2997" s="47"/>
      <c r="H2997" s="2"/>
    </row>
    <row r="2998" spans="1:8" ht="18.75" customHeight="1">
      <c r="A2998" s="47"/>
      <c r="H2998" s="2"/>
    </row>
    <row r="2999" spans="1:8" ht="18.75" customHeight="1">
      <c r="A2999" s="47"/>
      <c r="H2999" s="2"/>
    </row>
    <row r="3000" spans="1:8" ht="18.75" customHeight="1">
      <c r="A3000" s="47"/>
      <c r="H3000" s="2"/>
    </row>
    <row r="3001" spans="1:8" ht="18.75" customHeight="1">
      <c r="A3001" s="47"/>
      <c r="H3001" s="2"/>
    </row>
    <row r="3002" spans="1:8" ht="18.75" customHeight="1">
      <c r="A3002" s="47"/>
      <c r="H3002" s="2"/>
    </row>
    <row r="3003" spans="1:8" ht="18.75" customHeight="1">
      <c r="A3003" s="47"/>
      <c r="H3003" s="2"/>
    </row>
    <row r="3004" spans="1:8" ht="18.75" customHeight="1">
      <c r="A3004" s="47"/>
      <c r="H3004" s="2"/>
    </row>
    <row r="3005" spans="1:8" ht="18.75" customHeight="1">
      <c r="A3005" s="47"/>
      <c r="H3005" s="2"/>
    </row>
    <row r="3006" spans="1:8" ht="18.75" customHeight="1">
      <c r="A3006" s="47"/>
      <c r="H3006" s="2"/>
    </row>
    <row r="3007" spans="1:8" ht="58.5" customHeight="1">
      <c r="A3007" s="47"/>
      <c r="H3007" s="2"/>
    </row>
    <row r="3008" spans="1:8" ht="18.75" customHeight="1">
      <c r="A3008" s="47"/>
      <c r="H3008" s="2"/>
    </row>
    <row r="3009" spans="1:8" ht="18.75" customHeight="1">
      <c r="A3009" s="47"/>
      <c r="H3009" s="2"/>
    </row>
    <row r="3010" spans="1:8" ht="18.75" customHeight="1">
      <c r="A3010" s="47"/>
      <c r="H3010" s="2"/>
    </row>
    <row r="3011" spans="1:8" ht="18.75" customHeight="1">
      <c r="A3011" s="47"/>
      <c r="H3011" s="2"/>
    </row>
    <row r="3012" spans="1:8" ht="18.75" customHeight="1">
      <c r="A3012" s="47"/>
      <c r="H3012" s="2"/>
    </row>
    <row r="3013" spans="1:8" ht="18.75" customHeight="1">
      <c r="A3013" s="47"/>
      <c r="H3013" s="2"/>
    </row>
    <row r="3014" spans="1:8" ht="18.75" customHeight="1">
      <c r="A3014" s="47"/>
      <c r="H3014" s="2"/>
    </row>
    <row r="3015" spans="1:8" ht="18.75" customHeight="1">
      <c r="A3015" s="47"/>
      <c r="H3015" s="2"/>
    </row>
    <row r="3016" spans="1:8" ht="18.75" customHeight="1">
      <c r="A3016" s="47"/>
      <c r="H3016" s="2"/>
    </row>
    <row r="3017" spans="1:8" ht="18.75" customHeight="1">
      <c r="A3017" s="47"/>
      <c r="H3017" s="2"/>
    </row>
    <row r="3018" spans="1:8" ht="18.75" customHeight="1">
      <c r="A3018" s="47"/>
      <c r="H3018" s="2"/>
    </row>
    <row r="3019" spans="1:8" ht="18.75" customHeight="1">
      <c r="A3019" s="47"/>
      <c r="H3019" s="2"/>
    </row>
    <row r="3020" spans="1:8" ht="58.5" customHeight="1">
      <c r="A3020" s="47"/>
      <c r="H3020" s="2"/>
    </row>
    <row r="3021" spans="1:8" ht="18.75" customHeight="1">
      <c r="A3021" s="47"/>
      <c r="H3021" s="2"/>
    </row>
    <row r="3022" spans="1:8" ht="18.75" customHeight="1">
      <c r="A3022" s="47"/>
      <c r="H3022" s="2"/>
    </row>
    <row r="3023" spans="1:8" ht="18.75" customHeight="1">
      <c r="A3023" s="47"/>
      <c r="H3023" s="2"/>
    </row>
    <row r="3024" spans="1:8" ht="18.75" customHeight="1">
      <c r="A3024" s="47"/>
      <c r="H3024" s="2"/>
    </row>
    <row r="3025" spans="1:8" ht="18.75" customHeight="1">
      <c r="A3025" s="47"/>
      <c r="H3025" s="2"/>
    </row>
    <row r="3026" spans="1:8" ht="18.75" customHeight="1">
      <c r="A3026" s="47"/>
      <c r="H3026" s="2"/>
    </row>
    <row r="3027" spans="1:8" ht="18.75" customHeight="1">
      <c r="A3027" s="47"/>
      <c r="H3027" s="2"/>
    </row>
    <row r="3028" spans="1:8" ht="18.75" customHeight="1">
      <c r="A3028" s="47"/>
      <c r="H3028" s="2"/>
    </row>
    <row r="3029" spans="1:8" ht="18.75" customHeight="1">
      <c r="A3029" s="47"/>
      <c r="H3029" s="2"/>
    </row>
    <row r="3030" spans="1:8" ht="18.75" customHeight="1">
      <c r="A3030" s="47"/>
      <c r="H3030" s="2"/>
    </row>
    <row r="3031" spans="1:8" ht="18.75" customHeight="1">
      <c r="A3031" s="47"/>
      <c r="H3031" s="2"/>
    </row>
    <row r="3032" spans="1:8" ht="18.75" customHeight="1">
      <c r="A3032" s="47"/>
      <c r="H3032" s="2"/>
    </row>
    <row r="3033" spans="1:8" ht="58.5" customHeight="1">
      <c r="A3033" s="47"/>
      <c r="H3033" s="2"/>
    </row>
    <row r="3034" spans="1:8" ht="18.75" customHeight="1">
      <c r="A3034" s="47"/>
      <c r="H3034" s="2"/>
    </row>
    <row r="3035" spans="1:8" ht="18.75" customHeight="1">
      <c r="A3035" s="47"/>
      <c r="H3035" s="2"/>
    </row>
    <row r="3036" spans="1:8" ht="18.75" customHeight="1">
      <c r="A3036" s="47"/>
      <c r="H3036" s="2"/>
    </row>
    <row r="3037" spans="1:8" ht="18.75" customHeight="1">
      <c r="A3037" s="47"/>
      <c r="H3037" s="2"/>
    </row>
    <row r="3038" spans="1:8" ht="18.75" customHeight="1">
      <c r="A3038" s="47"/>
      <c r="H3038" s="2"/>
    </row>
    <row r="3039" spans="1:8" ht="18.75" customHeight="1">
      <c r="A3039" s="47"/>
      <c r="H3039" s="2"/>
    </row>
    <row r="3040" spans="1:8" ht="18.75" customHeight="1">
      <c r="A3040" s="47"/>
      <c r="H3040" s="2"/>
    </row>
    <row r="3041" spans="1:8" ht="18.75" customHeight="1">
      <c r="A3041" s="47"/>
      <c r="H3041" s="2"/>
    </row>
    <row r="3042" spans="1:8" ht="18.75" customHeight="1">
      <c r="A3042" s="47"/>
      <c r="H3042" s="2"/>
    </row>
    <row r="3043" spans="1:8" ht="18.75" customHeight="1">
      <c r="A3043" s="47"/>
      <c r="H3043" s="2"/>
    </row>
    <row r="3044" spans="1:8" ht="18.75" customHeight="1">
      <c r="A3044" s="47"/>
      <c r="H3044" s="2"/>
    </row>
    <row r="3045" spans="1:8" ht="18.75" customHeight="1">
      <c r="A3045" s="47"/>
      <c r="H3045" s="2"/>
    </row>
    <row r="3046" spans="1:8" ht="58.5" customHeight="1">
      <c r="A3046" s="47"/>
      <c r="H3046" s="2"/>
    </row>
    <row r="3047" spans="1:8" ht="18.75" customHeight="1">
      <c r="A3047" s="47"/>
      <c r="H3047" s="2"/>
    </row>
    <row r="3048" spans="1:8" ht="18.75" customHeight="1">
      <c r="A3048" s="47"/>
      <c r="H3048" s="2"/>
    </row>
    <row r="3049" spans="1:8" ht="18.75" customHeight="1">
      <c r="A3049" s="47"/>
      <c r="H3049" s="2"/>
    </row>
    <row r="3050" spans="1:8" ht="18.75" customHeight="1">
      <c r="A3050" s="47"/>
      <c r="H3050" s="2"/>
    </row>
    <row r="3051" spans="1:8" ht="18.75" customHeight="1">
      <c r="A3051" s="47"/>
      <c r="H3051" s="2"/>
    </row>
    <row r="3052" spans="1:8" ht="18.75" customHeight="1">
      <c r="A3052" s="47"/>
      <c r="H3052" s="2"/>
    </row>
    <row r="3053" spans="1:8" ht="18.75" customHeight="1">
      <c r="A3053" s="47"/>
      <c r="H3053" s="2"/>
    </row>
    <row r="3054" spans="1:8" ht="18.75" customHeight="1">
      <c r="A3054" s="47"/>
      <c r="H3054" s="2"/>
    </row>
    <row r="3055" spans="1:8" ht="18.75" customHeight="1">
      <c r="A3055" s="47"/>
      <c r="H3055" s="2"/>
    </row>
    <row r="3056" spans="1:8" ht="18.75" customHeight="1">
      <c r="A3056" s="47"/>
      <c r="H3056" s="2"/>
    </row>
    <row r="3057" spans="1:8" ht="18.75" customHeight="1">
      <c r="A3057" s="47"/>
      <c r="H3057" s="2"/>
    </row>
    <row r="3058" spans="1:8" ht="18.75" customHeight="1">
      <c r="A3058" s="47"/>
      <c r="H3058" s="2"/>
    </row>
    <row r="3059" spans="1:8" ht="58.5" customHeight="1">
      <c r="A3059" s="47"/>
      <c r="H3059" s="2"/>
    </row>
    <row r="3060" spans="1:8" ht="18.75" customHeight="1">
      <c r="A3060" s="47"/>
      <c r="H3060" s="2"/>
    </row>
    <row r="3061" spans="1:8" ht="18.75" customHeight="1">
      <c r="A3061" s="47"/>
      <c r="H3061" s="2"/>
    </row>
    <row r="3062" spans="1:8" ht="18.75" customHeight="1">
      <c r="A3062" s="47"/>
      <c r="H3062" s="2"/>
    </row>
    <row r="3063" spans="1:8" ht="18.75" customHeight="1">
      <c r="A3063" s="47"/>
      <c r="H3063" s="2"/>
    </row>
    <row r="3064" spans="1:8" ht="18.75" customHeight="1">
      <c r="A3064" s="47"/>
      <c r="H3064" s="2"/>
    </row>
    <row r="3065" spans="1:8" ht="18.75" customHeight="1">
      <c r="A3065" s="47"/>
      <c r="H3065" s="2"/>
    </row>
    <row r="3066" spans="1:8" ht="18.75" customHeight="1">
      <c r="A3066" s="47"/>
      <c r="H3066" s="2"/>
    </row>
    <row r="3067" spans="1:8" ht="18.75" customHeight="1">
      <c r="A3067" s="47"/>
      <c r="H3067" s="2"/>
    </row>
    <row r="3068" spans="1:8" ht="18.75" customHeight="1">
      <c r="A3068" s="47"/>
      <c r="H3068" s="2"/>
    </row>
    <row r="3069" spans="1:8" ht="18.75" customHeight="1">
      <c r="A3069" s="47"/>
      <c r="H3069" s="2"/>
    </row>
    <row r="3070" spans="1:8" ht="18.75" customHeight="1">
      <c r="A3070" s="47"/>
      <c r="H3070" s="2"/>
    </row>
    <row r="3071" spans="1:8" ht="18.75" customHeight="1">
      <c r="A3071" s="47"/>
      <c r="H3071" s="2"/>
    </row>
    <row r="3072" spans="1:8" ht="58.5" customHeight="1">
      <c r="A3072" s="47"/>
      <c r="H3072" s="2"/>
    </row>
    <row r="3073" spans="1:8" ht="18.75" customHeight="1">
      <c r="A3073" s="47"/>
      <c r="H3073" s="2"/>
    </row>
    <row r="3074" spans="1:8" ht="18.75" customHeight="1">
      <c r="A3074" s="47"/>
      <c r="H3074" s="2"/>
    </row>
    <row r="3075" spans="1:8" ht="18.75" customHeight="1">
      <c r="A3075" s="47"/>
      <c r="H3075" s="2"/>
    </row>
    <row r="3076" spans="1:8" ht="18.75" customHeight="1">
      <c r="A3076" s="47"/>
      <c r="H3076" s="2"/>
    </row>
    <row r="3077" spans="1:8" ht="18.75" customHeight="1">
      <c r="A3077" s="47"/>
      <c r="H3077" s="2"/>
    </row>
    <row r="3078" spans="1:8" ht="18.75" customHeight="1">
      <c r="A3078" s="47"/>
      <c r="H3078" s="2"/>
    </row>
    <row r="3079" spans="1:8" ht="18.75" customHeight="1">
      <c r="A3079" s="47"/>
      <c r="H3079" s="2"/>
    </row>
    <row r="3080" spans="1:8" ht="18.75" customHeight="1">
      <c r="A3080" s="47"/>
      <c r="H3080" s="2"/>
    </row>
    <row r="3081" spans="1:8" ht="18.75" customHeight="1">
      <c r="A3081" s="47"/>
      <c r="H3081" s="2"/>
    </row>
    <row r="3082" spans="1:8" ht="18.75" customHeight="1">
      <c r="A3082" s="47"/>
      <c r="H3082" s="2"/>
    </row>
    <row r="3083" spans="1:8" ht="18.75" customHeight="1">
      <c r="A3083" s="47"/>
      <c r="H3083" s="2"/>
    </row>
    <row r="3084" spans="1:8" ht="18.75" customHeight="1">
      <c r="A3084" s="47"/>
      <c r="H3084" s="2"/>
    </row>
    <row r="3085" spans="1:8" ht="58.5" customHeight="1">
      <c r="A3085" s="47"/>
      <c r="H3085" s="2"/>
    </row>
    <row r="3086" spans="1:8" ht="18.75" customHeight="1">
      <c r="A3086" s="47"/>
      <c r="H3086" s="2"/>
    </row>
    <row r="3087" spans="1:8" ht="18.75" customHeight="1">
      <c r="A3087" s="47"/>
      <c r="H3087" s="2"/>
    </row>
    <row r="3088" spans="1:8" ht="18.75" customHeight="1">
      <c r="A3088" s="47"/>
      <c r="H3088" s="2"/>
    </row>
    <row r="3089" spans="1:8" ht="18.75" customHeight="1">
      <c r="A3089" s="47"/>
      <c r="H3089" s="2"/>
    </row>
    <row r="3090" spans="1:8" ht="18.75" customHeight="1">
      <c r="A3090" s="47"/>
      <c r="H3090" s="2"/>
    </row>
    <row r="3091" spans="1:8" ht="18.75" customHeight="1">
      <c r="A3091" s="47"/>
      <c r="H3091" s="2"/>
    </row>
    <row r="3092" spans="1:8" ht="18.75" customHeight="1">
      <c r="A3092" s="47"/>
      <c r="H3092" s="2"/>
    </row>
    <row r="3093" spans="1:8" ht="18.75" customHeight="1">
      <c r="A3093" s="47"/>
      <c r="H3093" s="2"/>
    </row>
    <row r="3094" spans="1:8" ht="18.75" customHeight="1">
      <c r="A3094" s="47"/>
      <c r="H3094" s="2"/>
    </row>
    <row r="3095" spans="1:8" ht="18.75" customHeight="1">
      <c r="A3095" s="47"/>
      <c r="H3095" s="2"/>
    </row>
    <row r="3096" spans="1:8" ht="18.75" customHeight="1">
      <c r="A3096" s="47"/>
      <c r="H3096" s="2"/>
    </row>
    <row r="3097" spans="1:8" ht="18.75" customHeight="1">
      <c r="A3097" s="47"/>
      <c r="H3097" s="2"/>
    </row>
    <row r="3098" spans="1:8" ht="58.5" customHeight="1">
      <c r="A3098" s="47"/>
      <c r="H3098" s="2"/>
    </row>
    <row r="3099" spans="1:8" ht="18.75" customHeight="1">
      <c r="A3099" s="47"/>
      <c r="H3099" s="2"/>
    </row>
    <row r="3100" spans="1:8" ht="18.75" customHeight="1">
      <c r="A3100" s="47"/>
      <c r="H3100" s="2"/>
    </row>
    <row r="3101" spans="1:8" ht="18.75" customHeight="1">
      <c r="A3101" s="47"/>
      <c r="H3101" s="2"/>
    </row>
    <row r="3102" spans="1:8" ht="18.75" customHeight="1">
      <c r="A3102" s="47"/>
      <c r="H3102" s="2"/>
    </row>
    <row r="3103" spans="1:8" ht="18.75" customHeight="1">
      <c r="A3103" s="47"/>
      <c r="H3103" s="2"/>
    </row>
    <row r="3104" spans="1:8" ht="18.75" customHeight="1">
      <c r="A3104" s="47"/>
      <c r="H3104" s="2"/>
    </row>
    <row r="3105" spans="1:8" ht="18.75" customHeight="1">
      <c r="A3105" s="47"/>
      <c r="H3105" s="2"/>
    </row>
    <row r="3106" spans="1:8" ht="18.75" customHeight="1">
      <c r="A3106" s="47"/>
      <c r="H3106" s="2"/>
    </row>
    <row r="3107" spans="1:8" ht="18.75" customHeight="1">
      <c r="A3107" s="47"/>
      <c r="H3107" s="2"/>
    </row>
    <row r="3108" spans="1:8" ht="18.75" customHeight="1">
      <c r="A3108" s="47"/>
      <c r="H3108" s="2"/>
    </row>
    <row r="3109" spans="1:8" ht="18.75" customHeight="1">
      <c r="A3109" s="47"/>
      <c r="H3109" s="2"/>
    </row>
    <row r="3110" spans="1:8" ht="18.75" customHeight="1">
      <c r="A3110" s="47"/>
      <c r="H3110" s="2"/>
    </row>
    <row r="3111" spans="1:8" ht="58.5" customHeight="1">
      <c r="A3111" s="47"/>
      <c r="H3111" s="2"/>
    </row>
    <row r="3112" spans="1:8" ht="18.75" customHeight="1">
      <c r="A3112" s="47"/>
      <c r="H3112" s="2"/>
    </row>
    <row r="3113" spans="1:8" ht="18.75" customHeight="1">
      <c r="A3113" s="47"/>
      <c r="H3113" s="2"/>
    </row>
    <row r="3114" spans="1:8" ht="18.75" customHeight="1">
      <c r="A3114" s="47"/>
      <c r="H3114" s="2"/>
    </row>
    <row r="3115" spans="1:8" ht="18.75" customHeight="1">
      <c r="A3115" s="47"/>
      <c r="H3115" s="2"/>
    </row>
    <row r="3116" spans="1:8" ht="18.75" customHeight="1">
      <c r="A3116" s="47"/>
      <c r="H3116" s="2"/>
    </row>
    <row r="3117" spans="1:8" ht="18.75" customHeight="1">
      <c r="A3117" s="47"/>
      <c r="H3117" s="2"/>
    </row>
    <row r="3118" spans="1:8" ht="18.75" customHeight="1">
      <c r="A3118" s="47"/>
      <c r="H3118" s="2"/>
    </row>
    <row r="3119" spans="1:8" ht="18.75" customHeight="1">
      <c r="A3119" s="47"/>
      <c r="H3119" s="2"/>
    </row>
    <row r="3120" spans="1:8" ht="18.75" customHeight="1">
      <c r="A3120" s="47"/>
      <c r="H3120" s="2"/>
    </row>
    <row r="3121" spans="1:8" ht="18.75" customHeight="1">
      <c r="A3121" s="47"/>
      <c r="H3121" s="2"/>
    </row>
    <row r="3122" spans="1:8" ht="18.75" customHeight="1">
      <c r="A3122" s="47"/>
      <c r="H3122" s="2"/>
    </row>
    <row r="3123" spans="1:8" ht="18.75" customHeight="1">
      <c r="A3123" s="47"/>
      <c r="H3123" s="2"/>
    </row>
    <row r="3124" spans="1:8" ht="58.5" customHeight="1">
      <c r="A3124" s="47"/>
      <c r="H3124" s="2"/>
    </row>
    <row r="3125" spans="1:8" ht="18.75" customHeight="1">
      <c r="A3125" s="47"/>
      <c r="H3125" s="2"/>
    </row>
    <row r="3126" spans="1:8" ht="18.75" customHeight="1">
      <c r="A3126" s="47"/>
      <c r="H3126" s="2"/>
    </row>
    <row r="3127" spans="1:8" ht="18.75" customHeight="1">
      <c r="A3127" s="47"/>
      <c r="H3127" s="2"/>
    </row>
    <row r="3128" spans="1:8" ht="18.75" customHeight="1">
      <c r="A3128" s="47"/>
      <c r="H3128" s="2"/>
    </row>
    <row r="3129" spans="1:8" ht="18.75" customHeight="1">
      <c r="A3129" s="47"/>
      <c r="H3129" s="2"/>
    </row>
    <row r="3130" spans="1:8" ht="18.75" customHeight="1">
      <c r="A3130" s="47"/>
      <c r="H3130" s="2"/>
    </row>
    <row r="3131" spans="1:8" ht="18.75" customHeight="1">
      <c r="A3131" s="47"/>
      <c r="H3131" s="2"/>
    </row>
    <row r="3132" spans="1:8" ht="18.75" customHeight="1">
      <c r="A3132" s="47"/>
      <c r="H3132" s="2"/>
    </row>
    <row r="3133" spans="1:8" ht="18.75" customHeight="1">
      <c r="A3133" s="47"/>
      <c r="H3133" s="2"/>
    </row>
    <row r="3134" spans="1:8" ht="18.75" customHeight="1">
      <c r="A3134" s="47"/>
      <c r="H3134" s="2"/>
    </row>
    <row r="3135" spans="1:8" ht="18.75" customHeight="1">
      <c r="A3135" s="47"/>
      <c r="H3135" s="2"/>
    </row>
    <row r="3136" spans="1:8" ht="18.75" customHeight="1">
      <c r="A3136" s="47"/>
      <c r="H3136" s="2"/>
    </row>
    <row r="3137" spans="1:8" ht="58.5" customHeight="1">
      <c r="A3137" s="47"/>
      <c r="H3137" s="2"/>
    </row>
    <row r="3138" spans="1:8" ht="18.75" customHeight="1">
      <c r="A3138" s="47"/>
      <c r="H3138" s="2"/>
    </row>
    <row r="3139" spans="1:8" ht="18.75" customHeight="1">
      <c r="A3139" s="47"/>
      <c r="H3139" s="2"/>
    </row>
    <row r="3140" spans="1:8" ht="18.75" customHeight="1">
      <c r="A3140" s="47"/>
      <c r="H3140" s="2"/>
    </row>
    <row r="3141" spans="1:8" ht="18.75" customHeight="1">
      <c r="A3141" s="47"/>
      <c r="H3141" s="2"/>
    </row>
    <row r="3142" spans="1:8" ht="18.75" customHeight="1">
      <c r="A3142" s="47"/>
      <c r="H3142" s="2"/>
    </row>
    <row r="3143" spans="1:8" ht="18.75" customHeight="1">
      <c r="A3143" s="47"/>
      <c r="H3143" s="2"/>
    </row>
    <row r="3144" spans="1:8" ht="18.75" customHeight="1">
      <c r="A3144" s="47"/>
      <c r="H3144" s="2"/>
    </row>
    <row r="3145" spans="1:8" ht="18.75" customHeight="1">
      <c r="A3145" s="47"/>
      <c r="H3145" s="2"/>
    </row>
    <row r="3146" spans="1:8" ht="18.75" customHeight="1">
      <c r="A3146" s="47"/>
      <c r="H3146" s="2"/>
    </row>
    <row r="3147" spans="1:8" ht="18.75" customHeight="1">
      <c r="A3147" s="47"/>
      <c r="H3147" s="2"/>
    </row>
    <row r="3148" spans="1:8" ht="18.75" customHeight="1">
      <c r="A3148" s="47"/>
      <c r="H3148" s="2"/>
    </row>
    <row r="3149" spans="1:8" ht="18.75" customHeight="1">
      <c r="A3149" s="47"/>
      <c r="H3149" s="2"/>
    </row>
    <row r="3150" spans="1:8" ht="58.5" customHeight="1">
      <c r="A3150" s="47"/>
      <c r="H3150" s="2"/>
    </row>
    <row r="3151" spans="1:8" ht="18.75" customHeight="1">
      <c r="A3151" s="47"/>
      <c r="H3151" s="2"/>
    </row>
    <row r="3152" spans="1:8" ht="18.75" customHeight="1">
      <c r="A3152" s="47"/>
      <c r="H3152" s="2"/>
    </row>
    <row r="3153" spans="1:8" ht="18.75" customHeight="1">
      <c r="A3153" s="47"/>
      <c r="H3153" s="2"/>
    </row>
    <row r="3154" spans="1:8" ht="18.75" customHeight="1">
      <c r="A3154" s="47"/>
      <c r="H3154" s="2"/>
    </row>
    <row r="3155" spans="1:8" ht="18.75" customHeight="1">
      <c r="A3155" s="47"/>
      <c r="H3155" s="2"/>
    </row>
    <row r="3156" spans="1:8" ht="18.75" customHeight="1">
      <c r="A3156" s="47"/>
      <c r="H3156" s="2"/>
    </row>
    <row r="3157" spans="1:8" ht="18.75" customHeight="1">
      <c r="A3157" s="47"/>
      <c r="H3157" s="2"/>
    </row>
    <row r="3158" spans="1:8" ht="18.75" customHeight="1">
      <c r="A3158" s="47"/>
      <c r="H3158" s="2"/>
    </row>
    <row r="3159" spans="1:8" ht="18.75" customHeight="1">
      <c r="A3159" s="47"/>
      <c r="H3159" s="2"/>
    </row>
    <row r="3160" spans="1:8" ht="18.75" customHeight="1">
      <c r="A3160" s="47"/>
      <c r="H3160" s="2"/>
    </row>
    <row r="3161" spans="1:8" ht="18.75" customHeight="1">
      <c r="A3161" s="47"/>
      <c r="H3161" s="2"/>
    </row>
    <row r="3162" spans="1:8" ht="18.75" customHeight="1">
      <c r="A3162" s="47"/>
      <c r="H3162" s="2"/>
    </row>
    <row r="3163" spans="1:8" ht="58.5" customHeight="1">
      <c r="A3163" s="47"/>
      <c r="H3163" s="2"/>
    </row>
    <row r="3164" spans="1:8" ht="18.75" customHeight="1">
      <c r="A3164" s="47"/>
      <c r="H3164" s="2"/>
    </row>
    <row r="3165" spans="1:8" ht="18.75" customHeight="1">
      <c r="A3165" s="47"/>
      <c r="H3165" s="2"/>
    </row>
    <row r="3166" spans="1:8" ht="18.75" customHeight="1">
      <c r="A3166" s="47"/>
      <c r="H3166" s="2"/>
    </row>
    <row r="3167" spans="1:8" ht="18.75" customHeight="1">
      <c r="A3167" s="47"/>
      <c r="H3167" s="2"/>
    </row>
    <row r="3168" spans="1:8" ht="18.75" customHeight="1">
      <c r="A3168" s="47"/>
      <c r="H3168" s="2"/>
    </row>
    <row r="3169" spans="1:8" ht="18.75" customHeight="1">
      <c r="A3169" s="47"/>
      <c r="H3169" s="2"/>
    </row>
    <row r="3170" spans="1:8" ht="18.75" customHeight="1">
      <c r="A3170" s="47"/>
      <c r="H3170" s="2"/>
    </row>
    <row r="3171" spans="1:8" ht="18.75" customHeight="1">
      <c r="A3171" s="47"/>
      <c r="H3171" s="2"/>
    </row>
    <row r="3172" spans="1:8" ht="18.75" customHeight="1">
      <c r="A3172" s="47"/>
      <c r="H3172" s="2"/>
    </row>
    <row r="3173" spans="1:8" ht="18.75" customHeight="1">
      <c r="A3173" s="47"/>
      <c r="H3173" s="2"/>
    </row>
    <row r="3174" spans="1:8" ht="18.75" customHeight="1">
      <c r="A3174" s="47"/>
      <c r="H3174" s="2"/>
    </row>
    <row r="3175" spans="1:8" ht="18.75" customHeight="1">
      <c r="A3175" s="47"/>
      <c r="H3175" s="2"/>
    </row>
    <row r="3176" spans="1:8" ht="58.5" customHeight="1">
      <c r="A3176" s="47"/>
      <c r="H3176" s="2"/>
    </row>
    <row r="3177" spans="1:8" ht="18.75" customHeight="1">
      <c r="A3177" s="47"/>
      <c r="H3177" s="2"/>
    </row>
    <row r="3178" spans="1:8" ht="18.75" customHeight="1">
      <c r="A3178" s="47"/>
      <c r="H3178" s="2"/>
    </row>
    <row r="3179" spans="1:8" ht="18.75" customHeight="1">
      <c r="A3179" s="47"/>
      <c r="H3179" s="2"/>
    </row>
    <row r="3180" spans="1:8" ht="18.75" customHeight="1">
      <c r="A3180" s="47"/>
      <c r="H3180" s="2"/>
    </row>
    <row r="3181" spans="1:8" ht="18.75" customHeight="1">
      <c r="A3181" s="47"/>
      <c r="H3181" s="2"/>
    </row>
    <row r="3182" spans="1:8" ht="18.75" customHeight="1">
      <c r="A3182" s="47"/>
      <c r="H3182" s="2"/>
    </row>
    <row r="3183" spans="1:8" ht="18.75" customHeight="1">
      <c r="A3183" s="47"/>
      <c r="H3183" s="2"/>
    </row>
    <row r="3184" spans="1:8" ht="18.75" customHeight="1">
      <c r="A3184" s="47"/>
      <c r="H3184" s="2"/>
    </row>
    <row r="3185" spans="1:8" ht="18.75" customHeight="1">
      <c r="A3185" s="47"/>
      <c r="H3185" s="2"/>
    </row>
    <row r="3186" spans="1:8" ht="18.75" customHeight="1">
      <c r="A3186" s="47"/>
      <c r="H3186" s="2"/>
    </row>
    <row r="3187" spans="1:8" ht="18.75" customHeight="1">
      <c r="A3187" s="47"/>
      <c r="H3187" s="2"/>
    </row>
    <row r="3188" spans="1:8" ht="18.75" customHeight="1">
      <c r="A3188" s="47"/>
      <c r="H3188" s="2"/>
    </row>
    <row r="3189" spans="1:8" ht="58.5" customHeight="1">
      <c r="A3189" s="47"/>
      <c r="H3189" s="2"/>
    </row>
    <row r="3190" spans="1:8" ht="18.75" customHeight="1">
      <c r="A3190" s="47"/>
      <c r="H3190" s="2"/>
    </row>
    <row r="3191" spans="1:8" ht="18.75" customHeight="1">
      <c r="A3191" s="47"/>
      <c r="H3191" s="2"/>
    </row>
    <row r="3192" spans="1:8" ht="18.75" customHeight="1">
      <c r="A3192" s="47"/>
      <c r="H3192" s="2"/>
    </row>
    <row r="3193" spans="1:8" ht="18.75" customHeight="1">
      <c r="A3193" s="47"/>
      <c r="H3193" s="2"/>
    </row>
    <row r="3194" spans="1:8" ht="18.75" customHeight="1">
      <c r="A3194" s="47"/>
      <c r="H3194" s="2"/>
    </row>
    <row r="3195" spans="1:8" ht="18.75" customHeight="1">
      <c r="A3195" s="47"/>
      <c r="H3195" s="2"/>
    </row>
    <row r="3196" spans="1:8" ht="18.75" customHeight="1">
      <c r="A3196" s="47"/>
      <c r="H3196" s="2"/>
    </row>
    <row r="3197" spans="1:8" ht="18.75" customHeight="1">
      <c r="A3197" s="47"/>
      <c r="H3197" s="2"/>
    </row>
    <row r="3198" spans="1:8" ht="18.75" customHeight="1">
      <c r="A3198" s="47"/>
      <c r="H3198" s="2"/>
    </row>
    <row r="3199" spans="1:8" ht="18.75" customHeight="1">
      <c r="A3199" s="47"/>
      <c r="H3199" s="2"/>
    </row>
    <row r="3200" spans="1:8" ht="18.75" customHeight="1">
      <c r="A3200" s="47"/>
      <c r="H3200" s="2"/>
    </row>
    <row r="3201" spans="1:8" ht="18.75" customHeight="1">
      <c r="A3201" s="47"/>
      <c r="H3201" s="2"/>
    </row>
    <row r="3202" spans="1:8" ht="58.5" customHeight="1">
      <c r="A3202" s="47"/>
      <c r="H3202" s="2"/>
    </row>
    <row r="3203" spans="1:8" ht="18.75" customHeight="1">
      <c r="A3203" s="47"/>
      <c r="H3203" s="2"/>
    </row>
    <row r="3204" spans="1:8" ht="18.75" customHeight="1">
      <c r="A3204" s="47"/>
      <c r="H3204" s="2"/>
    </row>
    <row r="3205" spans="1:8" ht="18.75" customHeight="1">
      <c r="A3205" s="47"/>
      <c r="H3205" s="2"/>
    </row>
    <row r="3206" spans="1:8" ht="18.75" customHeight="1">
      <c r="A3206" s="47"/>
      <c r="H3206" s="2"/>
    </row>
    <row r="3207" spans="1:8" ht="18.75" customHeight="1">
      <c r="A3207" s="47"/>
      <c r="H3207" s="2"/>
    </row>
    <row r="3208" spans="1:8" ht="18.75" customHeight="1">
      <c r="A3208" s="47"/>
      <c r="H3208" s="2"/>
    </row>
    <row r="3209" spans="1:8" ht="18.75" customHeight="1">
      <c r="A3209" s="47"/>
      <c r="H3209" s="2"/>
    </row>
    <row r="3210" spans="1:8" ht="18.75" customHeight="1">
      <c r="A3210" s="47"/>
      <c r="H3210" s="2"/>
    </row>
    <row r="3211" spans="1:8" ht="18.75" customHeight="1">
      <c r="A3211" s="47"/>
      <c r="H3211" s="2"/>
    </row>
    <row r="3212" spans="1:8" ht="18.75" customHeight="1">
      <c r="A3212" s="47"/>
      <c r="H3212" s="2"/>
    </row>
    <row r="3213" spans="1:8" ht="18.75" customHeight="1">
      <c r="A3213" s="47"/>
      <c r="H3213" s="2"/>
    </row>
    <row r="3214" spans="1:8" ht="18.75" customHeight="1">
      <c r="A3214" s="47"/>
      <c r="H3214" s="2"/>
    </row>
    <row r="3215" spans="1:8" ht="58.5" customHeight="1">
      <c r="A3215" s="47"/>
      <c r="H3215" s="2"/>
    </row>
    <row r="3216" spans="1:8" ht="18.75" customHeight="1">
      <c r="A3216" s="47"/>
      <c r="H3216" s="2"/>
    </row>
    <row r="3217" spans="1:8" ht="18.75" customHeight="1">
      <c r="A3217" s="47"/>
      <c r="H3217" s="2"/>
    </row>
    <row r="3218" spans="1:8" ht="18.75" customHeight="1">
      <c r="A3218" s="47"/>
      <c r="H3218" s="2"/>
    </row>
    <row r="3219" spans="1:8" ht="18.75" customHeight="1">
      <c r="A3219" s="47"/>
      <c r="H3219" s="2"/>
    </row>
    <row r="3220" spans="1:8" ht="18.75" customHeight="1">
      <c r="A3220" s="47"/>
      <c r="H3220" s="2"/>
    </row>
    <row r="3221" spans="1:8" ht="18.75" customHeight="1">
      <c r="A3221" s="47"/>
      <c r="H3221" s="2"/>
    </row>
    <row r="3222" spans="1:8" ht="18.75" customHeight="1">
      <c r="A3222" s="47"/>
      <c r="H3222" s="2"/>
    </row>
    <row r="3223" spans="1:8" ht="18.75" customHeight="1">
      <c r="A3223" s="47"/>
      <c r="H3223" s="2"/>
    </row>
    <row r="3224" spans="1:8" ht="18.75" customHeight="1">
      <c r="A3224" s="47"/>
      <c r="H3224" s="2"/>
    </row>
    <row r="3225" spans="1:8" ht="18.75" customHeight="1">
      <c r="A3225" s="47"/>
      <c r="H3225" s="2"/>
    </row>
    <row r="3226" spans="1:8" ht="18.75" customHeight="1">
      <c r="A3226" s="47"/>
      <c r="H3226" s="2"/>
    </row>
    <row r="3227" spans="1:8" ht="18.75" customHeight="1">
      <c r="A3227" s="47"/>
      <c r="H3227" s="2"/>
    </row>
    <row r="3228" spans="1:8" ht="58.5" customHeight="1">
      <c r="A3228" s="47"/>
      <c r="H3228" s="2"/>
    </row>
    <row r="3229" spans="1:8" ht="18.75" customHeight="1">
      <c r="A3229" s="47"/>
      <c r="H3229" s="2"/>
    </row>
    <row r="3230" spans="1:8" ht="18.75" customHeight="1">
      <c r="A3230" s="47"/>
      <c r="H3230" s="2"/>
    </row>
    <row r="3231" spans="1:8" ht="18.75" customHeight="1">
      <c r="A3231" s="47"/>
      <c r="H3231" s="2"/>
    </row>
    <row r="3232" spans="1:8" ht="18.75" customHeight="1">
      <c r="A3232" s="47"/>
      <c r="H3232" s="2"/>
    </row>
    <row r="3233" spans="1:8" ht="18.75" customHeight="1">
      <c r="A3233" s="47"/>
      <c r="H3233" s="2"/>
    </row>
    <row r="3234" spans="1:8" ht="18.75" customHeight="1">
      <c r="A3234" s="47"/>
      <c r="H3234" s="2"/>
    </row>
    <row r="3235" spans="1:8" ht="18.75" customHeight="1">
      <c r="A3235" s="47"/>
      <c r="H3235" s="2"/>
    </row>
    <row r="3236" spans="1:8" ht="18.75" customHeight="1">
      <c r="A3236" s="47"/>
      <c r="H3236" s="2"/>
    </row>
    <row r="3237" spans="1:8" ht="18.75" customHeight="1">
      <c r="A3237" s="47"/>
      <c r="H3237" s="2"/>
    </row>
    <row r="3238" spans="1:8" ht="18.75" customHeight="1">
      <c r="A3238" s="47"/>
      <c r="H3238" s="2"/>
    </row>
    <row r="3239" spans="1:8" ht="18.75" customHeight="1">
      <c r="A3239" s="47"/>
      <c r="H3239" s="2"/>
    </row>
    <row r="3240" spans="1:8" ht="18.75" customHeight="1">
      <c r="A3240" s="47"/>
      <c r="H3240" s="2"/>
    </row>
    <row r="3241" spans="1:8" ht="58.5" customHeight="1">
      <c r="A3241" s="47"/>
      <c r="H3241" s="2"/>
    </row>
    <row r="3242" spans="1:8" ht="18.75" customHeight="1">
      <c r="A3242" s="47"/>
      <c r="H3242" s="2"/>
    </row>
    <row r="3243" spans="1:8" ht="18.75" customHeight="1">
      <c r="A3243" s="47"/>
      <c r="H3243" s="2"/>
    </row>
    <row r="3244" spans="1:8" ht="18.75" customHeight="1">
      <c r="A3244" s="47"/>
      <c r="H3244" s="2"/>
    </row>
    <row r="3245" spans="1:8" ht="18.75" customHeight="1">
      <c r="A3245" s="47"/>
      <c r="H3245" s="2"/>
    </row>
    <row r="3246" spans="1:8" ht="18.75" customHeight="1">
      <c r="A3246" s="47"/>
      <c r="H3246" s="2"/>
    </row>
    <row r="3247" spans="1:8" ht="18.75" customHeight="1">
      <c r="A3247" s="47"/>
      <c r="H3247" s="2"/>
    </row>
    <row r="3248" spans="1:8" ht="18.75" customHeight="1">
      <c r="A3248" s="47"/>
      <c r="H3248" s="2"/>
    </row>
    <row r="3249" spans="1:8" ht="18.75" customHeight="1">
      <c r="A3249" s="47"/>
      <c r="H3249" s="2"/>
    </row>
    <row r="3250" spans="1:8" ht="18.75" customHeight="1">
      <c r="A3250" s="47"/>
      <c r="H3250" s="2"/>
    </row>
    <row r="3251" spans="1:8" ht="18.75" customHeight="1">
      <c r="A3251" s="47"/>
      <c r="H3251" s="2"/>
    </row>
    <row r="3252" spans="1:8" ht="18.75" customHeight="1">
      <c r="A3252" s="47"/>
      <c r="H3252" s="2"/>
    </row>
    <row r="3253" spans="1:8" ht="18.75" customHeight="1">
      <c r="A3253" s="47"/>
      <c r="H3253" s="2"/>
    </row>
    <row r="3254" spans="1:8" ht="58.5" customHeight="1">
      <c r="A3254" s="47"/>
      <c r="H3254" s="2"/>
    </row>
    <row r="3255" spans="1:8" ht="18.75" customHeight="1">
      <c r="A3255" s="47"/>
      <c r="H3255" s="2"/>
    </row>
    <row r="3256" spans="1:8" ht="18.75" customHeight="1">
      <c r="A3256" s="47"/>
      <c r="H3256" s="2"/>
    </row>
    <row r="3257" spans="1:8" ht="18.75" customHeight="1">
      <c r="A3257" s="47"/>
      <c r="H3257" s="2"/>
    </row>
    <row r="3258" spans="1:8" ht="18.75" customHeight="1">
      <c r="A3258" s="47"/>
      <c r="H3258" s="2"/>
    </row>
    <row r="3259" spans="1:8" ht="18.75" customHeight="1">
      <c r="A3259" s="47"/>
      <c r="H3259" s="2"/>
    </row>
    <row r="3260" spans="1:8" ht="18.75" customHeight="1">
      <c r="A3260" s="47"/>
      <c r="H3260" s="2"/>
    </row>
    <row r="3261" spans="1:8" ht="18.75" customHeight="1">
      <c r="A3261" s="47"/>
      <c r="H3261" s="2"/>
    </row>
    <row r="3262" spans="1:8" ht="18.75" customHeight="1">
      <c r="A3262" s="47"/>
      <c r="H3262" s="2"/>
    </row>
    <row r="3263" spans="1:8" ht="18.75" customHeight="1">
      <c r="A3263" s="47"/>
      <c r="H3263" s="2"/>
    </row>
    <row r="3264" spans="1:8" ht="18.75" customHeight="1">
      <c r="A3264" s="47"/>
      <c r="H3264" s="2"/>
    </row>
    <row r="3265" spans="1:8" ht="18.75" customHeight="1">
      <c r="A3265" s="47"/>
      <c r="H3265" s="2"/>
    </row>
    <row r="3266" spans="1:8" ht="18.75" customHeight="1">
      <c r="A3266" s="47"/>
      <c r="H3266" s="2"/>
    </row>
    <row r="3267" spans="1:8" ht="58.5" customHeight="1">
      <c r="A3267" s="47"/>
      <c r="H3267" s="2"/>
    </row>
    <row r="3268" spans="1:8" ht="18.75" customHeight="1">
      <c r="A3268" s="47"/>
      <c r="H3268" s="2"/>
    </row>
    <row r="3269" spans="1:8" ht="18.75" customHeight="1">
      <c r="A3269" s="47"/>
      <c r="H3269" s="2"/>
    </row>
    <row r="3270" spans="1:8" ht="18.75" customHeight="1">
      <c r="A3270" s="47"/>
      <c r="H3270" s="2"/>
    </row>
    <row r="3271" spans="1:8" ht="18.75" customHeight="1">
      <c r="A3271" s="47"/>
      <c r="H3271" s="2"/>
    </row>
    <row r="3272" spans="1:8" ht="18.75" customHeight="1">
      <c r="A3272" s="47"/>
      <c r="H3272" s="2"/>
    </row>
    <row r="3273" spans="1:8" ht="18.75" customHeight="1">
      <c r="A3273" s="47"/>
      <c r="H3273" s="2"/>
    </row>
    <row r="3274" spans="1:8" ht="18.75" customHeight="1">
      <c r="A3274" s="47"/>
      <c r="H3274" s="2"/>
    </row>
    <row r="3275" spans="1:8" ht="18.75" customHeight="1">
      <c r="A3275" s="47"/>
      <c r="H3275" s="2"/>
    </row>
    <row r="3276" spans="1:8" ht="18.75" customHeight="1">
      <c r="A3276" s="47"/>
      <c r="H3276" s="2"/>
    </row>
    <row r="3277" spans="1:8" ht="18.75" customHeight="1">
      <c r="A3277" s="47"/>
      <c r="H3277" s="2"/>
    </row>
    <row r="3278" spans="1:8" ht="18.75" customHeight="1">
      <c r="A3278" s="47"/>
      <c r="H3278" s="2"/>
    </row>
    <row r="3279" spans="1:8" ht="18.75" customHeight="1">
      <c r="A3279" s="47"/>
      <c r="H3279" s="2"/>
    </row>
    <row r="3280" spans="1:8" ht="58.5" customHeight="1">
      <c r="A3280" s="47"/>
      <c r="H3280" s="2"/>
    </row>
    <row r="3281" spans="1:8" ht="18.75" customHeight="1">
      <c r="A3281" s="47"/>
      <c r="H3281" s="2"/>
    </row>
    <row r="3282" spans="1:8" ht="18.75" customHeight="1">
      <c r="A3282" s="47"/>
      <c r="H3282" s="2"/>
    </row>
    <row r="3283" spans="1:8" ht="18.75" customHeight="1">
      <c r="A3283" s="47"/>
      <c r="H3283" s="2"/>
    </row>
    <row r="3284" spans="1:8" ht="18.75" customHeight="1">
      <c r="A3284" s="47"/>
      <c r="H3284" s="2"/>
    </row>
    <row r="3285" spans="1:8" ht="18.75" customHeight="1">
      <c r="A3285" s="47"/>
      <c r="H3285" s="2"/>
    </row>
    <row r="3286" spans="1:8" ht="18.75" customHeight="1">
      <c r="A3286" s="47"/>
      <c r="H3286" s="2"/>
    </row>
    <row r="3287" spans="1:8" ht="18.75" customHeight="1">
      <c r="A3287" s="47"/>
      <c r="H3287" s="2"/>
    </row>
    <row r="3288" spans="1:8" ht="18.75" customHeight="1">
      <c r="A3288" s="47"/>
      <c r="H3288" s="2"/>
    </row>
    <row r="3289" spans="1:8" ht="18.75" customHeight="1">
      <c r="A3289" s="47"/>
      <c r="H3289" s="2"/>
    </row>
    <row r="3290" spans="1:8" ht="18.75" customHeight="1">
      <c r="A3290" s="47"/>
      <c r="H3290" s="2"/>
    </row>
    <row r="3291" spans="1:8" ht="18.75" customHeight="1">
      <c r="A3291" s="47"/>
      <c r="H3291" s="2"/>
    </row>
    <row r="3292" spans="1:8" ht="18.75" customHeight="1">
      <c r="A3292" s="47"/>
      <c r="H3292" s="2"/>
    </row>
    <row r="3293" spans="1:8" ht="58.5" customHeight="1">
      <c r="A3293" s="47"/>
      <c r="H3293" s="2"/>
    </row>
    <row r="3294" spans="1:8" ht="18.75" customHeight="1">
      <c r="A3294" s="47"/>
      <c r="H3294" s="2"/>
    </row>
    <row r="3295" spans="1:8" ht="18.75" customHeight="1">
      <c r="A3295" s="47"/>
      <c r="H3295" s="2"/>
    </row>
    <row r="3296" spans="1:8" ht="18.75" customHeight="1">
      <c r="A3296" s="47"/>
      <c r="H3296" s="2"/>
    </row>
    <row r="3297" spans="1:8" ht="18.75" customHeight="1">
      <c r="A3297" s="47"/>
      <c r="H3297" s="2"/>
    </row>
    <row r="3298" spans="1:8" ht="18.75" customHeight="1">
      <c r="A3298" s="47"/>
      <c r="H3298" s="2"/>
    </row>
    <row r="3299" spans="1:8" ht="18.75" customHeight="1">
      <c r="A3299" s="47"/>
      <c r="H3299" s="2"/>
    </row>
    <row r="3300" spans="1:8" ht="18.75" customHeight="1">
      <c r="A3300" s="47"/>
      <c r="H3300" s="2"/>
    </row>
    <row r="3301" spans="1:8" ht="18.75" customHeight="1">
      <c r="A3301" s="47"/>
      <c r="H3301" s="2"/>
    </row>
    <row r="3302" spans="1:8" ht="18.75" customHeight="1">
      <c r="A3302" s="47"/>
      <c r="H3302" s="2"/>
    </row>
    <row r="3303" spans="1:8" ht="18.75" customHeight="1">
      <c r="A3303" s="47"/>
      <c r="H3303" s="2"/>
    </row>
    <row r="3304" spans="1:8" ht="18.75" customHeight="1">
      <c r="A3304" s="47"/>
      <c r="H3304" s="2"/>
    </row>
    <row r="3305" spans="1:8" ht="18.75" customHeight="1">
      <c r="A3305" s="47"/>
      <c r="H3305" s="2"/>
    </row>
    <row r="3306" spans="1:8" ht="58.5" customHeight="1">
      <c r="A3306" s="47"/>
      <c r="H3306" s="2"/>
    </row>
    <row r="3307" spans="1:8" ht="18.75" customHeight="1">
      <c r="A3307" s="47"/>
      <c r="H3307" s="2"/>
    </row>
    <row r="3308" spans="1:8" ht="18.75" customHeight="1">
      <c r="A3308" s="47"/>
      <c r="H3308" s="2"/>
    </row>
    <row r="3309" spans="1:8" ht="18.75" customHeight="1">
      <c r="A3309" s="47"/>
      <c r="H3309" s="2"/>
    </row>
    <row r="3310" spans="1:8" ht="18.75" customHeight="1">
      <c r="A3310" s="47"/>
      <c r="H3310" s="2"/>
    </row>
    <row r="3311" spans="1:8" ht="18.75" customHeight="1">
      <c r="A3311" s="47"/>
      <c r="H3311" s="2"/>
    </row>
    <row r="3312" spans="1:8" ht="18.75" customHeight="1">
      <c r="A3312" s="47"/>
      <c r="H3312" s="2"/>
    </row>
    <row r="3313" spans="1:8" ht="18.75" customHeight="1">
      <c r="A3313" s="47"/>
      <c r="H3313" s="2"/>
    </row>
    <row r="3314" spans="1:8" ht="18.75" customHeight="1">
      <c r="A3314" s="47"/>
      <c r="H3314" s="2"/>
    </row>
    <row r="3315" spans="1:8" ht="18.75" customHeight="1">
      <c r="A3315" s="47"/>
      <c r="H3315" s="2"/>
    </row>
    <row r="3316" spans="1:8" ht="18.75" customHeight="1">
      <c r="A3316" s="47"/>
      <c r="H3316" s="2"/>
    </row>
    <row r="3317" spans="1:8" ht="18.75" customHeight="1">
      <c r="A3317" s="47"/>
      <c r="H3317" s="2"/>
    </row>
    <row r="3318" spans="1:8" ht="18.75" customHeight="1">
      <c r="A3318" s="47"/>
      <c r="H3318" s="2"/>
    </row>
    <row r="3319" spans="1:8" ht="58.5" customHeight="1">
      <c r="A3319" s="47"/>
      <c r="H3319" s="2"/>
    </row>
    <row r="3320" spans="1:8" ht="18.75" customHeight="1">
      <c r="A3320" s="47"/>
      <c r="H3320" s="2"/>
    </row>
    <row r="3321" spans="1:8" ht="18.75" customHeight="1">
      <c r="A3321" s="47"/>
      <c r="H3321" s="2"/>
    </row>
    <row r="3322" spans="1:8" ht="18.75" customHeight="1">
      <c r="A3322" s="47"/>
      <c r="H3322" s="2"/>
    </row>
    <row r="3323" spans="1:8" ht="18.75" customHeight="1">
      <c r="A3323" s="47"/>
      <c r="H3323" s="2"/>
    </row>
    <row r="3324" spans="1:8" ht="18.75" customHeight="1">
      <c r="A3324" s="47"/>
      <c r="H3324" s="2"/>
    </row>
    <row r="3325" spans="1:8" ht="18.75" customHeight="1">
      <c r="A3325" s="47"/>
      <c r="H3325" s="2"/>
    </row>
    <row r="3326" spans="1:8" ht="18.75" customHeight="1">
      <c r="A3326" s="47"/>
      <c r="H3326" s="2"/>
    </row>
    <row r="3327" spans="1:8" ht="18.75" customHeight="1">
      <c r="A3327" s="47"/>
      <c r="H3327" s="2"/>
    </row>
    <row r="3328" spans="1:8" ht="18.75" customHeight="1">
      <c r="A3328" s="47"/>
      <c r="H3328" s="2"/>
    </row>
    <row r="3329" spans="1:8" ht="18.75" customHeight="1">
      <c r="A3329" s="47"/>
      <c r="H3329" s="2"/>
    </row>
    <row r="3330" spans="1:8" ht="18.75" customHeight="1">
      <c r="A3330" s="47"/>
      <c r="H3330" s="2"/>
    </row>
    <row r="3331" spans="1:8" ht="18.75" customHeight="1">
      <c r="A3331" s="47"/>
      <c r="H3331" s="2"/>
    </row>
    <row r="3332" spans="1:8" ht="58.5" customHeight="1">
      <c r="A3332" s="47"/>
      <c r="H3332" s="2"/>
    </row>
    <row r="3333" spans="1:8" ht="18.75" customHeight="1">
      <c r="A3333" s="47"/>
      <c r="H3333" s="2"/>
    </row>
    <row r="3334" spans="1:8" ht="18.75" customHeight="1">
      <c r="A3334" s="47"/>
      <c r="H3334" s="2"/>
    </row>
    <row r="3335" spans="1:8" ht="18.75" customHeight="1">
      <c r="A3335" s="47"/>
      <c r="H3335" s="2"/>
    </row>
    <row r="3336" spans="1:8" ht="18.75" customHeight="1">
      <c r="A3336" s="47"/>
      <c r="H3336" s="2"/>
    </row>
    <row r="3337" spans="1:8" ht="18.75" customHeight="1">
      <c r="A3337" s="47"/>
      <c r="H3337" s="2"/>
    </row>
    <row r="3338" spans="1:8" ht="18.75" customHeight="1">
      <c r="A3338" s="47"/>
      <c r="H3338" s="2"/>
    </row>
    <row r="3339" spans="1:8" ht="18.75" customHeight="1">
      <c r="A3339" s="47"/>
      <c r="H3339" s="2"/>
    </row>
    <row r="3340" spans="1:8" ht="18.75" customHeight="1">
      <c r="A3340" s="47"/>
      <c r="H3340" s="2"/>
    </row>
    <row r="3341" spans="1:8" ht="18.75" customHeight="1">
      <c r="A3341" s="47"/>
      <c r="H3341" s="2"/>
    </row>
    <row r="3342" spans="1:8" ht="18.75" customHeight="1">
      <c r="A3342" s="47"/>
      <c r="H3342" s="2"/>
    </row>
    <row r="3343" spans="1:8" ht="18.75" customHeight="1">
      <c r="A3343" s="47"/>
      <c r="H3343" s="2"/>
    </row>
    <row r="3344" spans="1:8" ht="18.75" customHeight="1">
      <c r="A3344" s="47"/>
      <c r="H3344" s="2"/>
    </row>
    <row r="3345" spans="1:8" ht="58.5" customHeight="1">
      <c r="A3345" s="47"/>
      <c r="H3345" s="2"/>
    </row>
    <row r="3346" spans="1:8" ht="18.75" customHeight="1">
      <c r="A3346" s="47"/>
      <c r="H3346" s="2"/>
    </row>
    <row r="3347" spans="1:8" ht="18.75" customHeight="1">
      <c r="A3347" s="47"/>
      <c r="H3347" s="2"/>
    </row>
    <row r="3348" spans="1:8" ht="18.75" customHeight="1">
      <c r="A3348" s="47"/>
      <c r="H3348" s="2"/>
    </row>
    <row r="3349" spans="1:8" ht="18.75" customHeight="1">
      <c r="A3349" s="47"/>
      <c r="H3349" s="2"/>
    </row>
    <row r="3350" spans="1:8" ht="18.75" customHeight="1">
      <c r="A3350" s="47"/>
      <c r="H3350" s="2"/>
    </row>
    <row r="3351" spans="1:8" ht="18.75" customHeight="1">
      <c r="A3351" s="47"/>
      <c r="H3351" s="2"/>
    </row>
    <row r="3352" spans="1:8" ht="18.75" customHeight="1">
      <c r="A3352" s="47"/>
      <c r="H3352" s="2"/>
    </row>
    <row r="3353" spans="1:8" ht="18.75" customHeight="1">
      <c r="A3353" s="47"/>
      <c r="H3353" s="2"/>
    </row>
    <row r="3354" spans="1:8" ht="18.75" customHeight="1">
      <c r="A3354" s="47"/>
      <c r="H3354" s="2"/>
    </row>
    <row r="3355" spans="1:8" ht="18.75" customHeight="1">
      <c r="A3355" s="47"/>
      <c r="H3355" s="2"/>
    </row>
    <row r="3356" spans="1:8" ht="18.75" customHeight="1">
      <c r="A3356" s="47"/>
      <c r="H3356" s="2"/>
    </row>
    <row r="3357" spans="1:8" ht="18.75" customHeight="1">
      <c r="A3357" s="47"/>
      <c r="H3357" s="2"/>
    </row>
    <row r="3358" spans="1:8" ht="58.5" customHeight="1">
      <c r="A3358" s="47"/>
      <c r="H3358" s="2"/>
    </row>
    <row r="3359" spans="1:8" ht="18.75" customHeight="1">
      <c r="A3359" s="47"/>
      <c r="H3359" s="2"/>
    </row>
    <row r="3360" spans="1:8" ht="18.75" customHeight="1">
      <c r="A3360" s="47"/>
      <c r="H3360" s="2"/>
    </row>
    <row r="3361" spans="1:8" ht="18.75" customHeight="1">
      <c r="A3361" s="47"/>
      <c r="H3361" s="2"/>
    </row>
    <row r="3362" spans="1:8" ht="18.75" customHeight="1">
      <c r="A3362" s="47"/>
      <c r="H3362" s="2"/>
    </row>
    <row r="3363" spans="1:8" ht="18.75" customHeight="1">
      <c r="A3363" s="47"/>
      <c r="H3363" s="2"/>
    </row>
    <row r="3364" spans="1:8" ht="18.75" customHeight="1">
      <c r="A3364" s="47"/>
      <c r="H3364" s="2"/>
    </row>
    <row r="3365" spans="1:8" ht="18.75" customHeight="1">
      <c r="A3365" s="47"/>
      <c r="H3365" s="2"/>
    </row>
    <row r="3366" spans="1:8" ht="18.75" customHeight="1">
      <c r="A3366" s="47"/>
      <c r="H3366" s="2"/>
    </row>
    <row r="3367" spans="1:8" ht="18.75" customHeight="1">
      <c r="A3367" s="47"/>
      <c r="H3367" s="2"/>
    </row>
    <row r="3368" spans="1:8" ht="18.75" customHeight="1">
      <c r="A3368" s="47"/>
      <c r="H3368" s="2"/>
    </row>
    <row r="3369" spans="1:8" ht="18.75" customHeight="1">
      <c r="A3369" s="47"/>
      <c r="H3369" s="2"/>
    </row>
    <row r="3370" spans="1:8" ht="18.75" customHeight="1">
      <c r="A3370" s="47"/>
      <c r="H3370" s="2"/>
    </row>
    <row r="3371" spans="1:8" ht="58.5" customHeight="1">
      <c r="A3371" s="47"/>
      <c r="H3371" s="2"/>
    </row>
    <row r="3372" spans="1:8" ht="18.75" customHeight="1">
      <c r="A3372" s="47"/>
      <c r="H3372" s="2"/>
    </row>
    <row r="3373" spans="1:8" ht="18.75" customHeight="1">
      <c r="A3373" s="47"/>
      <c r="H3373" s="2"/>
    </row>
    <row r="3374" spans="1:8" ht="18.75" customHeight="1">
      <c r="A3374" s="47"/>
      <c r="H3374" s="2"/>
    </row>
    <row r="3375" spans="1:8" ht="18.75" customHeight="1">
      <c r="A3375" s="47"/>
      <c r="H3375" s="2"/>
    </row>
    <row r="3376" spans="1:8" ht="18.75" customHeight="1">
      <c r="A3376" s="47"/>
      <c r="H3376" s="2"/>
    </row>
    <row r="3377" spans="1:8" ht="18.75" customHeight="1">
      <c r="A3377" s="47"/>
      <c r="H3377" s="2"/>
    </row>
    <row r="3378" spans="1:8" ht="18.75" customHeight="1">
      <c r="A3378" s="47"/>
      <c r="H3378" s="2"/>
    </row>
    <row r="3379" spans="1:8" ht="18.75" customHeight="1">
      <c r="A3379" s="47"/>
      <c r="H3379" s="2"/>
    </row>
    <row r="3380" spans="1:8" ht="18.75" customHeight="1">
      <c r="A3380" s="47"/>
      <c r="H3380" s="2"/>
    </row>
    <row r="3381" spans="1:8" ht="18.75" customHeight="1">
      <c r="A3381" s="47"/>
      <c r="H3381" s="2"/>
    </row>
    <row r="3382" spans="1:8" ht="18.75" customHeight="1">
      <c r="A3382" s="47"/>
      <c r="H3382" s="2"/>
    </row>
    <row r="3383" spans="1:8" ht="18.75" customHeight="1">
      <c r="A3383" s="47"/>
      <c r="H3383" s="2"/>
    </row>
    <row r="3384" spans="1:8" ht="58.5" customHeight="1">
      <c r="A3384" s="47"/>
      <c r="H3384" s="2"/>
    </row>
    <row r="3385" spans="1:8" ht="18.75" customHeight="1">
      <c r="A3385" s="47"/>
      <c r="H3385" s="2"/>
    </row>
    <row r="3386" spans="1:8" ht="18.75" customHeight="1">
      <c r="A3386" s="47"/>
      <c r="H3386" s="2"/>
    </row>
    <row r="3387" spans="1:8" ht="18.75" customHeight="1">
      <c r="A3387" s="47"/>
      <c r="H3387" s="2"/>
    </row>
    <row r="3388" spans="1:8" ht="18.75" customHeight="1">
      <c r="A3388" s="47"/>
      <c r="H3388" s="2"/>
    </row>
    <row r="3389" spans="1:8" ht="18.75" customHeight="1">
      <c r="A3389" s="47"/>
      <c r="H3389" s="2"/>
    </row>
    <row r="3390" spans="1:8" ht="18.75" customHeight="1">
      <c r="A3390" s="47"/>
      <c r="H3390" s="2"/>
    </row>
    <row r="3391" spans="1:8" ht="18.75" customHeight="1">
      <c r="A3391" s="47"/>
      <c r="H3391" s="2"/>
    </row>
    <row r="3392" spans="1:8" ht="18.75" customHeight="1">
      <c r="A3392" s="47"/>
      <c r="H3392" s="2"/>
    </row>
    <row r="3393" spans="1:8" ht="18.75" customHeight="1">
      <c r="A3393" s="47"/>
      <c r="H3393" s="2"/>
    </row>
    <row r="3394" spans="1:8" ht="18.75" customHeight="1">
      <c r="A3394" s="47"/>
      <c r="H3394" s="2"/>
    </row>
    <row r="3395" spans="1:8" ht="18.75" customHeight="1">
      <c r="A3395" s="47"/>
      <c r="H3395" s="2"/>
    </row>
    <row r="3396" spans="1:8" ht="18.75" customHeight="1">
      <c r="A3396" s="47"/>
      <c r="H3396" s="2"/>
    </row>
    <row r="3397" spans="1:8" ht="58.5" customHeight="1">
      <c r="A3397" s="47"/>
      <c r="H3397" s="2"/>
    </row>
    <row r="3398" spans="1:8" ht="18.75" customHeight="1">
      <c r="A3398" s="47"/>
      <c r="H3398" s="2"/>
    </row>
    <row r="3399" spans="1:8" ht="18.75" customHeight="1">
      <c r="A3399" s="47"/>
      <c r="H3399" s="2"/>
    </row>
    <row r="3400" spans="1:8" ht="18.75" customHeight="1">
      <c r="A3400" s="47"/>
      <c r="H3400" s="2"/>
    </row>
    <row r="3401" spans="1:8" ht="18.75" customHeight="1">
      <c r="A3401" s="47"/>
      <c r="H3401" s="2"/>
    </row>
    <row r="3402" spans="1:8" ht="18.75" customHeight="1">
      <c r="A3402" s="47"/>
      <c r="H3402" s="2"/>
    </row>
    <row r="3403" spans="1:8" ht="18.75" customHeight="1">
      <c r="A3403" s="47"/>
      <c r="H3403" s="2"/>
    </row>
    <row r="3404" spans="1:8" ht="18.75" customHeight="1">
      <c r="A3404" s="47"/>
      <c r="H3404" s="2"/>
    </row>
    <row r="3405" spans="1:8" ht="18.75" customHeight="1">
      <c r="A3405" s="47"/>
      <c r="H3405" s="2"/>
    </row>
    <row r="3406" spans="1:8" ht="18.75" customHeight="1">
      <c r="A3406" s="47"/>
      <c r="H3406" s="2"/>
    </row>
    <row r="3407" spans="1:8" ht="18.75" customHeight="1">
      <c r="A3407" s="47"/>
      <c r="H3407" s="2"/>
    </row>
    <row r="3408" spans="1:8" ht="18.75" customHeight="1">
      <c r="A3408" s="47"/>
      <c r="H3408" s="2"/>
    </row>
    <row r="3409" spans="1:8" ht="18.75" customHeight="1">
      <c r="A3409" s="47"/>
      <c r="H3409" s="2"/>
    </row>
    <row r="3410" spans="1:8" ht="58.5" customHeight="1">
      <c r="A3410" s="47"/>
      <c r="H3410" s="2"/>
    </row>
    <row r="3411" spans="1:8" ht="18.75" customHeight="1">
      <c r="A3411" s="47"/>
      <c r="H3411" s="2"/>
    </row>
    <row r="3412" spans="1:8" ht="18.75" customHeight="1">
      <c r="A3412" s="47"/>
      <c r="H3412" s="2"/>
    </row>
    <row r="3413" spans="1:8" ht="18.75" customHeight="1">
      <c r="A3413" s="47"/>
      <c r="H3413" s="2"/>
    </row>
    <row r="3414" spans="1:8" ht="18.75" customHeight="1">
      <c r="A3414" s="47"/>
      <c r="H3414" s="2"/>
    </row>
    <row r="3415" spans="1:8" ht="18.75" customHeight="1">
      <c r="A3415" s="47"/>
      <c r="H3415" s="2"/>
    </row>
    <row r="3416" spans="1:8" ht="18.75" customHeight="1">
      <c r="A3416" s="47"/>
      <c r="H3416" s="2"/>
    </row>
    <row r="3417" spans="1:8" ht="18.75" customHeight="1">
      <c r="A3417" s="47"/>
      <c r="H3417" s="2"/>
    </row>
    <row r="3418" spans="1:8" ht="18.75" customHeight="1">
      <c r="A3418" s="47"/>
      <c r="H3418" s="2"/>
    </row>
    <row r="3419" spans="1:8" ht="18.75" customHeight="1">
      <c r="A3419" s="47"/>
      <c r="H3419" s="2"/>
    </row>
    <row r="3420" spans="1:8" ht="18.75" customHeight="1">
      <c r="A3420" s="47"/>
      <c r="H3420" s="2"/>
    </row>
    <row r="3421" spans="1:8" ht="18.75" customHeight="1">
      <c r="A3421" s="47"/>
      <c r="H3421" s="2"/>
    </row>
    <row r="3422" spans="1:8" ht="18.75" customHeight="1">
      <c r="A3422" s="47"/>
      <c r="H3422" s="2"/>
    </row>
    <row r="3423" spans="1:8" ht="58.5" customHeight="1">
      <c r="A3423" s="47"/>
      <c r="H3423" s="2"/>
    </row>
    <row r="3424" spans="1:8" ht="18.75" customHeight="1">
      <c r="A3424" s="47"/>
      <c r="H3424" s="2"/>
    </row>
    <row r="3425" spans="1:8" ht="18.75" customHeight="1">
      <c r="A3425" s="47"/>
      <c r="H3425" s="2"/>
    </row>
    <row r="3426" spans="1:8" ht="18.75" customHeight="1">
      <c r="A3426" s="47"/>
      <c r="H3426" s="2"/>
    </row>
    <row r="3427" spans="1:8" ht="18.75" customHeight="1">
      <c r="A3427" s="47"/>
      <c r="H3427" s="2"/>
    </row>
    <row r="3428" spans="1:8" ht="18.75" customHeight="1">
      <c r="A3428" s="47"/>
      <c r="H3428" s="2"/>
    </row>
    <row r="3429" spans="1:8" ht="18.75" customHeight="1">
      <c r="A3429" s="47"/>
      <c r="H3429" s="2"/>
    </row>
    <row r="3430" spans="1:8" ht="18.75" customHeight="1">
      <c r="A3430" s="47"/>
      <c r="H3430" s="2"/>
    </row>
    <row r="3431" spans="1:8" ht="18.75" customHeight="1">
      <c r="A3431" s="47"/>
      <c r="H3431" s="2"/>
    </row>
    <row r="3432" spans="1:8" ht="18.75" customHeight="1">
      <c r="A3432" s="47"/>
      <c r="H3432" s="2"/>
    </row>
    <row r="3433" spans="1:8" ht="18.75" customHeight="1">
      <c r="A3433" s="47"/>
      <c r="H3433" s="2"/>
    </row>
    <row r="3434" spans="1:8" ht="18.75" customHeight="1">
      <c r="A3434" s="47"/>
      <c r="H3434" s="2"/>
    </row>
    <row r="3435" spans="1:8" ht="18.75" customHeight="1">
      <c r="A3435" s="47"/>
      <c r="H3435" s="2"/>
    </row>
    <row r="3436" spans="1:8" ht="58.5" customHeight="1">
      <c r="A3436" s="47"/>
      <c r="H3436" s="2"/>
    </row>
    <row r="3437" spans="1:8" ht="18.75" customHeight="1">
      <c r="A3437" s="47"/>
      <c r="H3437" s="2"/>
    </row>
    <row r="3438" spans="1:8" ht="18.75" customHeight="1">
      <c r="A3438" s="47"/>
      <c r="H3438" s="2"/>
    </row>
    <row r="3439" spans="1:8" ht="18.75" customHeight="1">
      <c r="A3439" s="47"/>
      <c r="H3439" s="2"/>
    </row>
    <row r="3440" spans="1:8" ht="18.75" customHeight="1">
      <c r="A3440" s="47"/>
      <c r="H3440" s="2"/>
    </row>
    <row r="3441" spans="1:8" ht="18.75" customHeight="1">
      <c r="A3441" s="47"/>
      <c r="H3441" s="2"/>
    </row>
    <row r="3442" spans="1:8" ht="18.75" customHeight="1">
      <c r="A3442" s="47"/>
      <c r="H3442" s="2"/>
    </row>
    <row r="3443" spans="1:8" ht="18.75" customHeight="1">
      <c r="A3443" s="47"/>
      <c r="H3443" s="2"/>
    </row>
    <row r="3444" spans="1:8" ht="18.75" customHeight="1">
      <c r="A3444" s="47"/>
      <c r="H3444" s="2"/>
    </row>
    <row r="3445" spans="1:8" ht="18.75" customHeight="1">
      <c r="A3445" s="47"/>
      <c r="H3445" s="2"/>
    </row>
    <row r="3446" spans="1:8" ht="18.75" customHeight="1">
      <c r="A3446" s="47"/>
      <c r="H3446" s="2"/>
    </row>
    <row r="3447" spans="1:8" ht="18.75" customHeight="1">
      <c r="A3447" s="47"/>
      <c r="H3447" s="2"/>
    </row>
    <row r="3448" spans="1:8" ht="18.75" customHeight="1">
      <c r="A3448" s="47"/>
      <c r="H3448" s="2"/>
    </row>
    <row r="3449" spans="1:8" ht="58.5" customHeight="1">
      <c r="A3449" s="47"/>
      <c r="H3449" s="2"/>
    </row>
    <row r="3450" spans="1:8" ht="18.75" customHeight="1">
      <c r="A3450" s="47"/>
      <c r="H3450" s="2"/>
    </row>
    <row r="3451" spans="1:8" ht="18.75" customHeight="1">
      <c r="A3451" s="47"/>
      <c r="H3451" s="2"/>
    </row>
    <row r="3452" spans="1:8" ht="18.75" customHeight="1">
      <c r="A3452" s="47"/>
      <c r="H3452" s="2"/>
    </row>
    <row r="3453" spans="1:8" ht="18.75" customHeight="1">
      <c r="A3453" s="47"/>
      <c r="H3453" s="2"/>
    </row>
    <row r="3454" spans="1:8" ht="18.75" customHeight="1">
      <c r="A3454" s="47"/>
      <c r="H3454" s="2"/>
    </row>
    <row r="3455" spans="1:8" ht="18.75" customHeight="1">
      <c r="A3455" s="47"/>
      <c r="H3455" s="2"/>
    </row>
    <row r="3456" spans="1:8" ht="18.75" customHeight="1">
      <c r="A3456" s="47"/>
      <c r="H3456" s="2"/>
    </row>
    <row r="3457" spans="1:8" ht="18.75" customHeight="1">
      <c r="A3457" s="47"/>
      <c r="H3457" s="2"/>
    </row>
    <row r="3458" spans="1:8" ht="18.75" customHeight="1">
      <c r="A3458" s="47"/>
      <c r="H3458" s="2"/>
    </row>
    <row r="3459" spans="1:8" ht="18.75" customHeight="1">
      <c r="A3459" s="47"/>
      <c r="H3459" s="2"/>
    </row>
    <row r="3460" spans="1:8" ht="18.75" customHeight="1">
      <c r="A3460" s="47"/>
      <c r="H3460" s="2"/>
    </row>
    <row r="3461" spans="1:8" ht="18.75" customHeight="1">
      <c r="A3461" s="47"/>
      <c r="H3461" s="2"/>
    </row>
    <row r="3462" spans="1:8" ht="58.5" customHeight="1">
      <c r="A3462" s="47"/>
      <c r="H3462" s="2"/>
    </row>
    <row r="3463" spans="1:8" ht="18.75" customHeight="1">
      <c r="A3463" s="47"/>
      <c r="H3463" s="2"/>
    </row>
    <row r="3464" spans="1:8" ht="18.75" customHeight="1">
      <c r="A3464" s="47"/>
      <c r="H3464" s="2"/>
    </row>
    <row r="3465" spans="1:8" ht="18.75" customHeight="1">
      <c r="A3465" s="47"/>
      <c r="H3465" s="2"/>
    </row>
    <row r="3466" spans="1:8" ht="18.75" customHeight="1">
      <c r="A3466" s="47"/>
      <c r="H3466" s="2"/>
    </row>
    <row r="3467" spans="1:8" ht="18.75" customHeight="1">
      <c r="A3467" s="47"/>
      <c r="H3467" s="2"/>
    </row>
    <row r="3468" spans="1:8" ht="18.75" customHeight="1">
      <c r="A3468" s="47"/>
      <c r="H3468" s="2"/>
    </row>
    <row r="3469" spans="1:8" ht="18.75" customHeight="1">
      <c r="A3469" s="47"/>
      <c r="H3469" s="2"/>
    </row>
    <row r="3470" spans="1:8" ht="18.75" customHeight="1">
      <c r="A3470" s="47"/>
      <c r="H3470" s="2"/>
    </row>
    <row r="3471" spans="1:8" ht="18.75" customHeight="1">
      <c r="A3471" s="47"/>
      <c r="H3471" s="2"/>
    </row>
    <row r="3472" spans="1:8" ht="18.75" customHeight="1">
      <c r="A3472" s="47"/>
      <c r="H3472" s="2"/>
    </row>
    <row r="3473" spans="1:8" ht="18.75" customHeight="1">
      <c r="A3473" s="47"/>
      <c r="H3473" s="2"/>
    </row>
    <row r="3474" spans="1:8" ht="18.75" customHeight="1">
      <c r="A3474" s="47"/>
      <c r="H3474" s="2"/>
    </row>
    <row r="3475" spans="1:8" ht="58.5" customHeight="1">
      <c r="A3475" s="47"/>
      <c r="H3475" s="2"/>
    </row>
    <row r="3476" spans="1:8" ht="18.75" customHeight="1">
      <c r="A3476" s="47"/>
      <c r="H3476" s="2"/>
    </row>
    <row r="3477" spans="1:8" ht="18.75" customHeight="1">
      <c r="A3477" s="47"/>
      <c r="H3477" s="2"/>
    </row>
    <row r="3478" spans="1:8" ht="18.75" customHeight="1">
      <c r="A3478" s="47"/>
      <c r="H3478" s="2"/>
    </row>
    <row r="3479" spans="1:8" ht="18.75" customHeight="1">
      <c r="A3479" s="47"/>
      <c r="H3479" s="2"/>
    </row>
    <row r="3480" spans="1:8" ht="18.75" customHeight="1">
      <c r="A3480" s="47"/>
      <c r="H3480" s="2"/>
    </row>
    <row r="3481" spans="1:8" ht="18.75" customHeight="1">
      <c r="A3481" s="47"/>
      <c r="H3481" s="2"/>
    </row>
    <row r="3482" spans="1:8" ht="18.75" customHeight="1">
      <c r="A3482" s="47"/>
      <c r="H3482" s="2"/>
    </row>
    <row r="3483" spans="1:8" ht="18.75" customHeight="1">
      <c r="A3483" s="47"/>
      <c r="H3483" s="2"/>
    </row>
    <row r="3484" spans="1:8" ht="18.75" customHeight="1">
      <c r="A3484" s="47"/>
      <c r="H3484" s="2"/>
    </row>
    <row r="3485" spans="1:8" ht="18.75" customHeight="1">
      <c r="A3485" s="47"/>
      <c r="H3485" s="2"/>
    </row>
    <row r="3486" spans="1:8" ht="18.75" customHeight="1">
      <c r="A3486" s="47"/>
      <c r="H3486" s="2"/>
    </row>
    <row r="3487" spans="1:8" ht="18.75" customHeight="1">
      <c r="A3487" s="47"/>
      <c r="H3487" s="2"/>
    </row>
    <row r="3488" spans="1:8" ht="58.5" customHeight="1">
      <c r="A3488" s="47"/>
      <c r="H3488" s="2"/>
    </row>
    <row r="3489" spans="1:8" ht="18.75" customHeight="1">
      <c r="A3489" s="47"/>
      <c r="H3489" s="2"/>
    </row>
    <row r="3490" spans="1:8" ht="18.75" customHeight="1">
      <c r="A3490" s="47"/>
      <c r="H3490" s="2"/>
    </row>
    <row r="3491" spans="1:8" ht="18.75" customHeight="1">
      <c r="A3491" s="47"/>
      <c r="H3491" s="2"/>
    </row>
    <row r="3492" spans="1:8" ht="18.75" customHeight="1">
      <c r="A3492" s="47"/>
      <c r="H3492" s="2"/>
    </row>
    <row r="3493" spans="1:8" ht="18.75" customHeight="1">
      <c r="A3493" s="47"/>
      <c r="H3493" s="2"/>
    </row>
    <row r="3494" spans="1:8" ht="18.75" customHeight="1">
      <c r="A3494" s="47"/>
      <c r="H3494" s="2"/>
    </row>
    <row r="3495" spans="1:8" ht="18.75" customHeight="1">
      <c r="A3495" s="47"/>
      <c r="H3495" s="2"/>
    </row>
    <row r="3496" spans="1:8" ht="18.75" customHeight="1">
      <c r="A3496" s="47"/>
      <c r="H3496" s="2"/>
    </row>
    <row r="3497" spans="1:8" ht="18.75" customHeight="1">
      <c r="A3497" s="47"/>
      <c r="H3497" s="2"/>
    </row>
    <row r="3498" spans="1:8" ht="18.75" customHeight="1">
      <c r="A3498" s="47"/>
      <c r="H3498" s="2"/>
    </row>
    <row r="3499" spans="1:8" ht="18.75" customHeight="1">
      <c r="A3499" s="47"/>
      <c r="H3499" s="2"/>
    </row>
    <row r="3500" spans="1:8" ht="18.75" customHeight="1">
      <c r="A3500" s="47"/>
      <c r="H3500" s="2"/>
    </row>
    <row r="3501" spans="1:8" ht="58.5" customHeight="1">
      <c r="A3501" s="47"/>
      <c r="H3501" s="2"/>
    </row>
    <row r="3502" spans="1:8" ht="18.75" customHeight="1">
      <c r="A3502" s="47"/>
      <c r="H3502" s="2"/>
    </row>
    <row r="3503" spans="1:8" ht="18.75" customHeight="1">
      <c r="A3503" s="47"/>
      <c r="H3503" s="2"/>
    </row>
    <row r="3504" spans="1:8" ht="18.75" customHeight="1">
      <c r="A3504" s="47"/>
      <c r="H3504" s="2"/>
    </row>
    <row r="3505" spans="1:8" ht="18.75" customHeight="1">
      <c r="A3505" s="47"/>
      <c r="H3505" s="2"/>
    </row>
    <row r="3506" spans="1:8" ht="18.75" customHeight="1">
      <c r="A3506" s="47"/>
      <c r="H3506" s="2"/>
    </row>
    <row r="3507" spans="1:8" ht="18.75" customHeight="1">
      <c r="A3507" s="47"/>
      <c r="H3507" s="2"/>
    </row>
    <row r="3508" spans="1:8" ht="18.75" customHeight="1">
      <c r="A3508" s="47"/>
      <c r="H3508" s="2"/>
    </row>
    <row r="3509" spans="1:8" ht="18.75" customHeight="1">
      <c r="A3509" s="47"/>
      <c r="H3509" s="2"/>
    </row>
    <row r="3510" spans="1:8" ht="18.75" customHeight="1">
      <c r="A3510" s="47"/>
      <c r="H3510" s="2"/>
    </row>
    <row r="3511" spans="1:8" ht="18.75" customHeight="1">
      <c r="A3511" s="47"/>
      <c r="H3511" s="2"/>
    </row>
    <row r="3512" spans="1:8" ht="18.75" customHeight="1">
      <c r="A3512" s="47"/>
      <c r="H3512" s="2"/>
    </row>
    <row r="3513" spans="1:8" ht="18.75" customHeight="1">
      <c r="A3513" s="47"/>
      <c r="H3513" s="2"/>
    </row>
    <row r="3514" spans="1:8" ht="58.5" customHeight="1">
      <c r="A3514" s="47"/>
      <c r="H3514" s="2"/>
    </row>
    <row r="3515" spans="1:8" ht="18.75" customHeight="1">
      <c r="A3515" s="47"/>
      <c r="H3515" s="2"/>
    </row>
    <row r="3516" spans="1:8" ht="18.75" customHeight="1">
      <c r="A3516" s="47"/>
      <c r="H3516" s="2"/>
    </row>
    <row r="3517" spans="1:8" ht="18.75" customHeight="1">
      <c r="A3517" s="47"/>
      <c r="H3517" s="2"/>
    </row>
    <row r="3518" spans="1:8" ht="18.75" customHeight="1">
      <c r="A3518" s="47"/>
      <c r="H3518" s="2"/>
    </row>
    <row r="3519" spans="1:8" ht="18.75" customHeight="1">
      <c r="A3519" s="47"/>
      <c r="H3519" s="2"/>
    </row>
    <row r="3520" spans="1:8" ht="18.75" customHeight="1">
      <c r="A3520" s="47"/>
      <c r="H3520" s="2"/>
    </row>
    <row r="3521" spans="1:8" ht="18.75" customHeight="1">
      <c r="A3521" s="47"/>
      <c r="H3521" s="2"/>
    </row>
    <row r="3522" spans="1:8" ht="18.75" customHeight="1">
      <c r="A3522" s="47"/>
      <c r="H3522" s="2"/>
    </row>
    <row r="3523" spans="1:8" ht="18.75" customHeight="1">
      <c r="A3523" s="47"/>
      <c r="H3523" s="2"/>
    </row>
    <row r="3524" spans="1:8" ht="18.75" customHeight="1">
      <c r="A3524" s="47"/>
      <c r="H3524" s="2"/>
    </row>
    <row r="3525" spans="1:8" ht="18.75" customHeight="1">
      <c r="A3525" s="47"/>
      <c r="H3525" s="2"/>
    </row>
    <row r="3526" spans="1:8" ht="18.75" customHeight="1">
      <c r="A3526" s="47"/>
      <c r="H3526" s="2"/>
    </row>
    <row r="3527" spans="1:8" ht="58.5" customHeight="1">
      <c r="A3527" s="47"/>
      <c r="H3527" s="2"/>
    </row>
    <row r="3528" spans="1:8" ht="18.75" customHeight="1">
      <c r="A3528" s="47"/>
      <c r="H3528" s="2"/>
    </row>
    <row r="3529" spans="1:8" ht="18.75" customHeight="1">
      <c r="A3529" s="47"/>
      <c r="H3529" s="2"/>
    </row>
    <row r="3530" spans="1:8" ht="18.75" customHeight="1">
      <c r="A3530" s="47"/>
      <c r="H3530" s="2"/>
    </row>
    <row r="3531" spans="1:8" ht="18.75" customHeight="1">
      <c r="A3531" s="47"/>
      <c r="H3531" s="2"/>
    </row>
    <row r="3532" spans="1:8" ht="18.75" customHeight="1">
      <c r="A3532" s="47"/>
      <c r="H3532" s="2"/>
    </row>
    <row r="3533" spans="1:8" ht="18.75" customHeight="1">
      <c r="A3533" s="47"/>
      <c r="H3533" s="2"/>
    </row>
    <row r="3534" spans="1:8" ht="18.75" customHeight="1">
      <c r="A3534" s="47"/>
      <c r="H3534" s="2"/>
    </row>
    <row r="3535" spans="1:8" ht="18.75" customHeight="1">
      <c r="A3535" s="47"/>
      <c r="H3535" s="2"/>
    </row>
    <row r="3536" spans="1:8" ht="18.75" customHeight="1">
      <c r="A3536" s="47"/>
      <c r="H3536" s="2"/>
    </row>
    <row r="3537" spans="1:8" ht="18.75" customHeight="1">
      <c r="A3537" s="47"/>
      <c r="H3537" s="2"/>
    </row>
    <row r="3538" spans="1:8" ht="18.75" customHeight="1">
      <c r="A3538" s="47"/>
      <c r="H3538" s="2"/>
    </row>
    <row r="3539" spans="1:8" ht="18.75" customHeight="1">
      <c r="A3539" s="47"/>
      <c r="H3539" s="2"/>
    </row>
    <row r="3540" spans="1:8" ht="58.5" customHeight="1">
      <c r="A3540" s="47"/>
      <c r="H3540" s="2"/>
    </row>
    <row r="3541" spans="1:8" ht="18.75" customHeight="1">
      <c r="A3541" s="47"/>
      <c r="H3541" s="2"/>
    </row>
    <row r="3542" spans="1:8" ht="18.75" customHeight="1">
      <c r="A3542" s="47"/>
      <c r="H3542" s="2"/>
    </row>
    <row r="3543" spans="1:8" ht="18.75" customHeight="1">
      <c r="A3543" s="47"/>
      <c r="H3543" s="2"/>
    </row>
    <row r="3544" spans="1:8" ht="18.75" customHeight="1">
      <c r="A3544" s="47"/>
      <c r="H3544" s="2"/>
    </row>
    <row r="3545" spans="1:8" ht="18.75" customHeight="1">
      <c r="A3545" s="47"/>
      <c r="H3545" s="2"/>
    </row>
    <row r="3546" spans="1:8" ht="18.75" customHeight="1">
      <c r="A3546" s="47"/>
      <c r="H3546" s="2"/>
    </row>
    <row r="3547" spans="1:8" ht="18.75" customHeight="1">
      <c r="A3547" s="47"/>
      <c r="H3547" s="2"/>
    </row>
    <row r="3548" spans="1:8" ht="18.75" customHeight="1">
      <c r="A3548" s="47"/>
      <c r="H3548" s="2"/>
    </row>
    <row r="3549" spans="1:8" ht="18.75" customHeight="1">
      <c r="A3549" s="47"/>
      <c r="H3549" s="2"/>
    </row>
    <row r="3550" spans="1:8" ht="18.75" customHeight="1">
      <c r="A3550" s="47"/>
      <c r="H3550" s="2"/>
    </row>
    <row r="3551" spans="1:8" ht="18.75" customHeight="1">
      <c r="A3551" s="47"/>
      <c r="H3551" s="2"/>
    </row>
    <row r="3552" spans="1:8" ht="18.75" customHeight="1">
      <c r="A3552" s="47"/>
      <c r="H3552" s="2"/>
    </row>
    <row r="3553" spans="1:8" ht="58.5" customHeight="1">
      <c r="A3553" s="47"/>
      <c r="H3553" s="2"/>
    </row>
    <row r="3554" spans="1:8" ht="18.75" customHeight="1">
      <c r="A3554" s="47"/>
      <c r="H3554" s="2"/>
    </row>
    <row r="3555" spans="1:8" ht="18.75" customHeight="1">
      <c r="A3555" s="47"/>
      <c r="H3555" s="2"/>
    </row>
    <row r="3556" spans="1:8" ht="18.75" customHeight="1">
      <c r="A3556" s="47"/>
      <c r="H3556" s="2"/>
    </row>
    <row r="3557" spans="1:8" ht="18.75" customHeight="1">
      <c r="A3557" s="47"/>
      <c r="H3557" s="2"/>
    </row>
    <row r="3558" spans="1:8" ht="18.75" customHeight="1">
      <c r="A3558" s="47"/>
      <c r="H3558" s="2"/>
    </row>
    <row r="3559" spans="1:8" ht="18.75" customHeight="1">
      <c r="A3559" s="47"/>
      <c r="H3559" s="2"/>
    </row>
    <row r="3560" spans="1:8" ht="18.75" customHeight="1">
      <c r="A3560" s="47"/>
      <c r="H3560" s="2"/>
    </row>
    <row r="3561" spans="1:8" ht="18.75" customHeight="1">
      <c r="A3561" s="47"/>
      <c r="H3561" s="2"/>
    </row>
    <row r="3562" spans="1:8" ht="18.75" customHeight="1">
      <c r="A3562" s="47"/>
      <c r="H3562" s="2"/>
    </row>
    <row r="3563" spans="1:8" ht="18.75" customHeight="1">
      <c r="A3563" s="47"/>
      <c r="H3563" s="2"/>
    </row>
    <row r="3564" spans="1:8" ht="18.75" customHeight="1">
      <c r="A3564" s="47"/>
      <c r="H3564" s="2"/>
    </row>
    <row r="3565" spans="1:8" ht="18.75" customHeight="1">
      <c r="A3565" s="47"/>
      <c r="H3565" s="2"/>
    </row>
    <row r="3566" spans="1:8" ht="58.5" customHeight="1">
      <c r="A3566" s="47"/>
      <c r="H3566" s="2"/>
    </row>
    <row r="3567" spans="1:8" ht="18.75" customHeight="1">
      <c r="A3567" s="47"/>
      <c r="H3567" s="2"/>
    </row>
    <row r="3568" spans="1:8" ht="18.75" customHeight="1">
      <c r="A3568" s="47"/>
      <c r="H3568" s="2"/>
    </row>
    <row r="3569" spans="1:8" ht="18.75" customHeight="1">
      <c r="A3569" s="47"/>
      <c r="H3569" s="2"/>
    </row>
    <row r="3570" spans="1:8" ht="18.75" customHeight="1">
      <c r="A3570" s="47"/>
      <c r="H3570" s="2"/>
    </row>
    <row r="3571" spans="1:8" ht="18.75" customHeight="1">
      <c r="A3571" s="47"/>
      <c r="H3571" s="2"/>
    </row>
    <row r="3572" spans="1:8" ht="18.75" customHeight="1">
      <c r="A3572" s="47"/>
      <c r="H3572" s="2"/>
    </row>
    <row r="3573" spans="1:8" ht="18.75" customHeight="1">
      <c r="A3573" s="47"/>
      <c r="H3573" s="2"/>
    </row>
    <row r="3574" spans="1:8" ht="18.75" customHeight="1">
      <c r="A3574" s="47"/>
      <c r="H3574" s="2"/>
    </row>
    <row r="3575" spans="1:8" ht="18.75" customHeight="1">
      <c r="A3575" s="47"/>
      <c r="H3575" s="2"/>
    </row>
    <row r="3576" spans="1:8" ht="18.75" customHeight="1">
      <c r="A3576" s="47"/>
      <c r="H3576" s="2"/>
    </row>
    <row r="3577" spans="1:8" ht="18.75" customHeight="1">
      <c r="A3577" s="47"/>
      <c r="H3577" s="2"/>
    </row>
    <row r="3578" spans="1:8" ht="18.75" customHeight="1">
      <c r="A3578" s="47"/>
      <c r="H3578" s="2"/>
    </row>
    <row r="3579" spans="1:8" ht="58.5" customHeight="1">
      <c r="A3579" s="47"/>
      <c r="H3579" s="2"/>
    </row>
    <row r="3580" spans="1:8" ht="18.75" customHeight="1">
      <c r="A3580" s="47"/>
      <c r="H3580" s="2"/>
    </row>
    <row r="3581" spans="1:8" ht="18.75" customHeight="1">
      <c r="A3581" s="47"/>
      <c r="H3581" s="2"/>
    </row>
    <row r="3582" spans="1:8" ht="18.75" customHeight="1">
      <c r="A3582" s="47"/>
      <c r="H3582" s="2"/>
    </row>
    <row r="3583" spans="1:8" ht="18.75" customHeight="1">
      <c r="A3583" s="47"/>
      <c r="H3583" s="2"/>
    </row>
    <row r="3584" spans="1:8" ht="18.75" customHeight="1">
      <c r="A3584" s="47"/>
      <c r="H3584" s="2"/>
    </row>
    <row r="3585" spans="1:8" ht="18.75" customHeight="1">
      <c r="A3585" s="47"/>
      <c r="H3585" s="2"/>
    </row>
    <row r="3586" spans="1:8" ht="18.75" customHeight="1">
      <c r="A3586" s="47"/>
      <c r="H3586" s="2"/>
    </row>
    <row r="3587" spans="1:8" ht="18.75" customHeight="1">
      <c r="A3587" s="47"/>
      <c r="H3587" s="2"/>
    </row>
    <row r="3588" spans="1:8" ht="18.75" customHeight="1">
      <c r="A3588" s="47"/>
      <c r="H3588" s="2"/>
    </row>
    <row r="3589" spans="1:8" ht="18.75" customHeight="1">
      <c r="A3589" s="47"/>
      <c r="H3589" s="2"/>
    </row>
    <row r="3590" spans="1:8" ht="18.75" customHeight="1">
      <c r="A3590" s="47"/>
      <c r="H3590" s="2"/>
    </row>
    <row r="3591" spans="1:8" ht="18.75" customHeight="1">
      <c r="A3591" s="47"/>
      <c r="H3591" s="2"/>
    </row>
    <row r="3592" spans="1:8" ht="58.5" customHeight="1">
      <c r="A3592" s="47"/>
      <c r="H3592" s="2"/>
    </row>
    <row r="3593" spans="1:8" ht="18.75" customHeight="1">
      <c r="A3593" s="47"/>
      <c r="H3593" s="2"/>
    </row>
    <row r="3594" spans="1:8" ht="18.75" customHeight="1">
      <c r="A3594" s="47"/>
      <c r="H3594" s="2"/>
    </row>
    <row r="3595" spans="1:8" ht="18.75" customHeight="1">
      <c r="A3595" s="47"/>
      <c r="H3595" s="2"/>
    </row>
    <row r="3596" spans="1:8" ht="18.75" customHeight="1">
      <c r="A3596" s="47"/>
      <c r="H3596" s="2"/>
    </row>
    <row r="3597" spans="1:8" ht="18.75" customHeight="1">
      <c r="A3597" s="47"/>
      <c r="H3597" s="2"/>
    </row>
    <row r="3598" spans="1:8" ht="18.75" customHeight="1">
      <c r="A3598" s="47"/>
      <c r="H3598" s="2"/>
    </row>
    <row r="3599" spans="1:8" ht="18.75" customHeight="1">
      <c r="A3599" s="47"/>
      <c r="H3599" s="2"/>
    </row>
    <row r="3600" spans="1:8" ht="18.75" customHeight="1">
      <c r="A3600" s="47"/>
      <c r="H3600" s="2"/>
    </row>
    <row r="3601" spans="1:8" ht="18.75" customHeight="1">
      <c r="A3601" s="47"/>
      <c r="H3601" s="2"/>
    </row>
    <row r="3602" spans="1:8" ht="18.75" customHeight="1">
      <c r="A3602" s="47"/>
      <c r="H3602" s="2"/>
    </row>
    <row r="3603" spans="1:8" ht="18.75" customHeight="1">
      <c r="A3603" s="47"/>
      <c r="H3603" s="2"/>
    </row>
    <row r="3604" spans="1:8" ht="18.75" customHeight="1">
      <c r="A3604" s="47"/>
      <c r="H3604" s="2"/>
    </row>
    <row r="3605" spans="1:8" ht="58.5" customHeight="1">
      <c r="A3605" s="47"/>
      <c r="H3605" s="2"/>
    </row>
    <row r="3606" spans="1:8" ht="18.75" customHeight="1">
      <c r="A3606" s="47"/>
      <c r="H3606" s="2"/>
    </row>
    <row r="3607" spans="1:8" ht="18.75" customHeight="1">
      <c r="A3607" s="47"/>
      <c r="H3607" s="2"/>
    </row>
    <row r="3608" spans="1:8" ht="18.75" customHeight="1">
      <c r="A3608" s="47"/>
      <c r="H3608" s="2"/>
    </row>
    <row r="3609" spans="1:8" ht="18.75" customHeight="1">
      <c r="A3609" s="47"/>
      <c r="H3609" s="2"/>
    </row>
    <row r="3610" spans="1:8" ht="18.75" customHeight="1">
      <c r="A3610" s="47"/>
      <c r="H3610" s="2"/>
    </row>
    <row r="3611" spans="1:8" ht="18.75" customHeight="1">
      <c r="A3611" s="47"/>
      <c r="H3611" s="2"/>
    </row>
    <row r="3612" spans="1:8" ht="18.75" customHeight="1">
      <c r="A3612" s="47"/>
      <c r="H3612" s="2"/>
    </row>
    <row r="3613" spans="1:8" ht="18.75" customHeight="1">
      <c r="A3613" s="47"/>
      <c r="H3613" s="2"/>
    </row>
    <row r="3614" spans="1:8" ht="18.75" customHeight="1">
      <c r="A3614" s="47"/>
      <c r="H3614" s="2"/>
    </row>
    <row r="3615" spans="1:8" ht="18.75" customHeight="1">
      <c r="A3615" s="47"/>
      <c r="H3615" s="2"/>
    </row>
    <row r="3616" spans="1:8" ht="18.75" customHeight="1">
      <c r="A3616" s="47"/>
      <c r="H3616" s="2"/>
    </row>
    <row r="3617" spans="1:8" ht="18.75" customHeight="1">
      <c r="A3617" s="47"/>
      <c r="H3617" s="2"/>
    </row>
    <row r="3618" spans="1:8" ht="58.5" customHeight="1">
      <c r="A3618" s="47"/>
      <c r="H3618" s="2"/>
    </row>
    <row r="3619" spans="1:8" ht="18.75" customHeight="1">
      <c r="A3619" s="47"/>
      <c r="H3619" s="2"/>
    </row>
    <row r="3620" spans="1:8" ht="18.75" customHeight="1">
      <c r="A3620" s="47"/>
      <c r="H3620" s="2"/>
    </row>
    <row r="3621" spans="1:8" ht="18.75" customHeight="1">
      <c r="A3621" s="47"/>
      <c r="H3621" s="2"/>
    </row>
    <row r="3622" spans="1:8" ht="18.75" customHeight="1">
      <c r="A3622" s="47"/>
      <c r="H3622" s="2"/>
    </row>
    <row r="3623" spans="1:8" ht="18.75" customHeight="1">
      <c r="A3623" s="47"/>
      <c r="H3623" s="2"/>
    </row>
    <row r="3624" spans="1:8" ht="18.75" customHeight="1">
      <c r="A3624" s="47"/>
      <c r="H3624" s="2"/>
    </row>
    <row r="3625" spans="1:8" ht="18.75" customHeight="1">
      <c r="A3625" s="47"/>
      <c r="H3625" s="2"/>
    </row>
    <row r="3626" spans="1:8" ht="18.75" customHeight="1">
      <c r="A3626" s="47"/>
      <c r="H3626" s="2"/>
    </row>
    <row r="3627" spans="1:8" ht="18.75" customHeight="1">
      <c r="A3627" s="47"/>
      <c r="H3627" s="2"/>
    </row>
    <row r="3628" spans="1:8" ht="18.75" customHeight="1">
      <c r="A3628" s="47"/>
      <c r="H3628" s="2"/>
    </row>
    <row r="3629" spans="1:8" ht="18.75" customHeight="1">
      <c r="A3629" s="47"/>
      <c r="H3629" s="2"/>
    </row>
    <row r="3630" spans="1:8" ht="18.75" customHeight="1">
      <c r="A3630" s="47"/>
      <c r="H3630" s="2"/>
    </row>
    <row r="3631" spans="1:8" ht="58.5" customHeight="1">
      <c r="A3631" s="47"/>
      <c r="H3631" s="2"/>
    </row>
    <row r="3632" spans="1:8" ht="18.75" customHeight="1">
      <c r="A3632" s="47"/>
      <c r="H3632" s="2"/>
    </row>
    <row r="3633" spans="1:8" ht="18.75" customHeight="1">
      <c r="A3633" s="47"/>
      <c r="H3633" s="2"/>
    </row>
    <row r="3634" spans="1:8" ht="18.75" customHeight="1">
      <c r="A3634" s="47"/>
      <c r="H3634" s="2"/>
    </row>
    <row r="3635" spans="1:8" ht="18.75" customHeight="1">
      <c r="A3635" s="47"/>
      <c r="H3635" s="2"/>
    </row>
    <row r="3636" spans="1:8" ht="18.75" customHeight="1">
      <c r="A3636" s="47"/>
      <c r="H3636" s="2"/>
    </row>
    <row r="3637" spans="1:8" ht="18.75" customHeight="1">
      <c r="A3637" s="47"/>
      <c r="H3637" s="2"/>
    </row>
    <row r="3638" spans="1:8" ht="18.75" customHeight="1">
      <c r="A3638" s="47"/>
      <c r="H3638" s="2"/>
    </row>
    <row r="3639" spans="1:8" ht="18.75" customHeight="1">
      <c r="A3639" s="47"/>
      <c r="H3639" s="2"/>
    </row>
    <row r="3640" spans="1:8" ht="18.75" customHeight="1">
      <c r="A3640" s="47"/>
      <c r="H3640" s="2"/>
    </row>
    <row r="3641" spans="1:8" ht="18.75" customHeight="1">
      <c r="A3641" s="47"/>
      <c r="H3641" s="2"/>
    </row>
    <row r="3642" spans="1:8" ht="18.75" customHeight="1">
      <c r="A3642" s="47"/>
      <c r="H3642" s="2"/>
    </row>
    <row r="3643" spans="1:8" ht="18.75" customHeight="1">
      <c r="A3643" s="47"/>
      <c r="H3643" s="2"/>
    </row>
    <row r="3644" spans="1:8" ht="58.5" customHeight="1">
      <c r="A3644" s="47"/>
      <c r="H3644" s="2"/>
    </row>
    <row r="3645" spans="1:8" ht="18.75" customHeight="1">
      <c r="A3645" s="47"/>
      <c r="H3645" s="2"/>
    </row>
    <row r="3646" spans="1:8" ht="18.75" customHeight="1">
      <c r="A3646" s="47"/>
      <c r="H3646" s="2"/>
    </row>
    <row r="3647" spans="1:8" ht="18.75" customHeight="1">
      <c r="A3647" s="47"/>
      <c r="H3647" s="2"/>
    </row>
    <row r="3648" spans="1:8" ht="18.75" customHeight="1">
      <c r="A3648" s="47"/>
      <c r="H3648" s="2"/>
    </row>
    <row r="3649" spans="1:8" ht="18.75" customHeight="1">
      <c r="A3649" s="47"/>
      <c r="H3649" s="2"/>
    </row>
    <row r="3650" spans="1:8" ht="18.75" customHeight="1">
      <c r="A3650" s="47"/>
      <c r="H3650" s="2"/>
    </row>
    <row r="3651" spans="1:8" ht="18.75" customHeight="1">
      <c r="A3651" s="47"/>
      <c r="H3651" s="2"/>
    </row>
    <row r="3652" spans="1:8" ht="18.75" customHeight="1">
      <c r="A3652" s="47"/>
      <c r="H3652" s="2"/>
    </row>
    <row r="3653" spans="1:8" ht="18.75" customHeight="1">
      <c r="A3653" s="47"/>
      <c r="H3653" s="2"/>
    </row>
    <row r="3654" spans="1:8" ht="18.75" customHeight="1">
      <c r="A3654" s="47"/>
      <c r="H3654" s="2"/>
    </row>
    <row r="3655" spans="1:8" ht="18.75" customHeight="1">
      <c r="A3655" s="47"/>
      <c r="H3655" s="2"/>
    </row>
    <row r="3656" spans="1:8" ht="18.75" customHeight="1">
      <c r="A3656" s="47"/>
      <c r="H3656" s="2"/>
    </row>
    <row r="3657" spans="1:8" ht="58.5" customHeight="1">
      <c r="A3657" s="47"/>
      <c r="H3657" s="2"/>
    </row>
    <row r="3658" spans="1:8" ht="18.75" customHeight="1">
      <c r="A3658" s="47"/>
      <c r="H3658" s="2"/>
    </row>
    <row r="3659" spans="1:8" ht="18.75" customHeight="1">
      <c r="A3659" s="47"/>
      <c r="H3659" s="2"/>
    </row>
    <row r="3660" spans="1:8" ht="18.75" customHeight="1">
      <c r="A3660" s="47"/>
      <c r="H3660" s="2"/>
    </row>
    <row r="3661" spans="1:8" ht="18.75" customHeight="1">
      <c r="A3661" s="47"/>
      <c r="H3661" s="2"/>
    </row>
    <row r="3662" spans="1:8" ht="18.75" customHeight="1">
      <c r="A3662" s="47"/>
      <c r="H3662" s="2"/>
    </row>
    <row r="3663" spans="1:8" ht="18.75" customHeight="1">
      <c r="A3663" s="47"/>
      <c r="H3663" s="2"/>
    </row>
    <row r="3664" spans="1:8" ht="18.75" customHeight="1">
      <c r="A3664" s="47"/>
      <c r="H3664" s="2"/>
    </row>
    <row r="3665" spans="1:8" ht="18.75" customHeight="1">
      <c r="A3665" s="47"/>
      <c r="H3665" s="2"/>
    </row>
    <row r="3666" spans="1:8" ht="18.75" customHeight="1">
      <c r="A3666" s="47"/>
      <c r="H3666" s="2"/>
    </row>
    <row r="3667" spans="1:8" ht="18.75" customHeight="1">
      <c r="A3667" s="47"/>
      <c r="H3667" s="2"/>
    </row>
    <row r="3668" spans="1:8" ht="18.75" customHeight="1">
      <c r="A3668" s="47"/>
      <c r="H3668" s="2"/>
    </row>
    <row r="3669" spans="1:8" ht="18.75" customHeight="1">
      <c r="A3669" s="47"/>
      <c r="H3669" s="2"/>
    </row>
    <row r="3670" spans="1:8" ht="58.5" customHeight="1">
      <c r="A3670" s="47"/>
      <c r="H3670" s="2"/>
    </row>
    <row r="3671" spans="1:8" ht="18.75" customHeight="1">
      <c r="A3671" s="47"/>
      <c r="H3671" s="2"/>
    </row>
    <row r="3672" spans="1:8" ht="18.75" customHeight="1">
      <c r="A3672" s="47"/>
      <c r="H3672" s="2"/>
    </row>
    <row r="3673" spans="1:8" ht="18.75" customHeight="1">
      <c r="A3673" s="47"/>
      <c r="H3673" s="2"/>
    </row>
    <row r="3674" spans="1:8" ht="18.75" customHeight="1">
      <c r="A3674" s="47"/>
      <c r="H3674" s="2"/>
    </row>
    <row r="3675" spans="1:8" ht="18.75" customHeight="1">
      <c r="A3675" s="47"/>
      <c r="H3675" s="2"/>
    </row>
    <row r="3676" spans="1:8" ht="18.75" customHeight="1">
      <c r="A3676" s="47"/>
      <c r="H3676" s="2"/>
    </row>
    <row r="3677" spans="1:8" ht="18.75" customHeight="1">
      <c r="A3677" s="47"/>
      <c r="H3677" s="2"/>
    </row>
    <row r="3678" spans="1:8" ht="18.75" customHeight="1">
      <c r="A3678" s="47"/>
      <c r="H3678" s="2"/>
    </row>
    <row r="3679" spans="1:8" ht="18.75" customHeight="1">
      <c r="A3679" s="47"/>
      <c r="H3679" s="2"/>
    </row>
    <row r="3680" spans="1:8" ht="18.75" customHeight="1">
      <c r="A3680" s="47"/>
      <c r="H3680" s="2"/>
    </row>
    <row r="3681" spans="1:8" ht="18.75" customHeight="1">
      <c r="A3681" s="47"/>
      <c r="H3681" s="2"/>
    </row>
    <row r="3682" spans="1:8" ht="18.75" customHeight="1">
      <c r="A3682" s="47"/>
      <c r="H3682" s="2"/>
    </row>
    <row r="3683" spans="1:8" ht="58.5" customHeight="1">
      <c r="A3683" s="47"/>
      <c r="H3683" s="2"/>
    </row>
    <row r="3684" spans="1:8" ht="18.75" customHeight="1">
      <c r="A3684" s="47"/>
      <c r="H3684" s="2"/>
    </row>
    <row r="3685" spans="1:8" ht="18.75" customHeight="1">
      <c r="A3685" s="47"/>
      <c r="H3685" s="2"/>
    </row>
    <row r="3686" spans="1:8" ht="18.75" customHeight="1">
      <c r="A3686" s="47"/>
      <c r="H3686" s="2"/>
    </row>
    <row r="3687" spans="1:8" ht="18.75" customHeight="1">
      <c r="A3687" s="47"/>
      <c r="H3687" s="2"/>
    </row>
    <row r="3688" spans="1:8" ht="18.75" customHeight="1">
      <c r="A3688" s="47"/>
      <c r="H3688" s="2"/>
    </row>
    <row r="3689" spans="1:8" ht="18.75" customHeight="1">
      <c r="A3689" s="47"/>
      <c r="H3689" s="2"/>
    </row>
    <row r="3690" spans="1:8" ht="18.75" customHeight="1">
      <c r="A3690" s="47"/>
      <c r="H3690" s="2"/>
    </row>
    <row r="3691" spans="1:8" ht="18.75" customHeight="1">
      <c r="A3691" s="47"/>
      <c r="H3691" s="2"/>
    </row>
    <row r="3692" spans="1:8" ht="18.75" customHeight="1">
      <c r="A3692" s="47"/>
      <c r="H3692" s="2"/>
    </row>
    <row r="3693" spans="1:8" ht="18.75" customHeight="1">
      <c r="A3693" s="47"/>
      <c r="H3693" s="2"/>
    </row>
    <row r="3694" spans="1:8" ht="18.75" customHeight="1">
      <c r="A3694" s="47"/>
      <c r="H3694" s="2"/>
    </row>
    <row r="3695" spans="1:8" ht="18.75" customHeight="1">
      <c r="A3695" s="47"/>
      <c r="H3695" s="2"/>
    </row>
    <row r="3696" spans="1:8" ht="58.5" customHeight="1">
      <c r="A3696" s="47"/>
      <c r="H3696" s="2"/>
    </row>
    <row r="3697" spans="1:8" ht="18.75" customHeight="1">
      <c r="A3697" s="47"/>
      <c r="H3697" s="2"/>
    </row>
    <row r="3698" spans="1:8" ht="18.75" customHeight="1">
      <c r="A3698" s="47"/>
      <c r="H3698" s="2"/>
    </row>
    <row r="3699" spans="1:8" ht="18.75" customHeight="1">
      <c r="A3699" s="47"/>
      <c r="H3699" s="2"/>
    </row>
    <row r="3700" spans="1:8" ht="18.75" customHeight="1">
      <c r="A3700" s="47"/>
      <c r="H3700" s="2"/>
    </row>
    <row r="3701" spans="1:8" ht="18.75" customHeight="1">
      <c r="A3701" s="47"/>
      <c r="H3701" s="2"/>
    </row>
    <row r="3702" spans="1:8" ht="18.75" customHeight="1">
      <c r="A3702" s="47"/>
      <c r="H3702" s="2"/>
    </row>
    <row r="3703" spans="1:8" ht="18.75" customHeight="1">
      <c r="A3703" s="47"/>
      <c r="H3703" s="2"/>
    </row>
    <row r="3704" spans="1:8" ht="18.75" customHeight="1">
      <c r="A3704" s="47"/>
      <c r="H3704" s="2"/>
    </row>
    <row r="3705" spans="1:8" ht="18.75" customHeight="1">
      <c r="A3705" s="47"/>
      <c r="H3705" s="2"/>
    </row>
    <row r="3706" spans="1:8" ht="18.75" customHeight="1">
      <c r="A3706" s="47"/>
      <c r="H3706" s="2"/>
    </row>
    <row r="3707" spans="1:8" ht="18.75" customHeight="1">
      <c r="A3707" s="47"/>
      <c r="H3707" s="2"/>
    </row>
    <row r="3708" spans="1:8" ht="18.75" customHeight="1">
      <c r="A3708" s="47"/>
      <c r="H3708" s="2"/>
    </row>
    <row r="3709" spans="1:8" ht="58.5" customHeight="1">
      <c r="A3709" s="47"/>
      <c r="H3709" s="2"/>
    </row>
    <row r="3710" spans="1:8" ht="18.75" customHeight="1">
      <c r="A3710" s="47"/>
      <c r="H3710" s="2"/>
    </row>
    <row r="3711" spans="1:8" ht="18.75" customHeight="1">
      <c r="A3711" s="47"/>
      <c r="H3711" s="2"/>
    </row>
    <row r="3712" spans="1:8" ht="18.75" customHeight="1">
      <c r="A3712" s="47"/>
      <c r="H3712" s="2"/>
    </row>
    <row r="3713" spans="1:8" ht="18.75" customHeight="1">
      <c r="A3713" s="47"/>
      <c r="H3713" s="2"/>
    </row>
    <row r="3714" spans="1:8" ht="18.75" customHeight="1">
      <c r="A3714" s="47"/>
      <c r="H3714" s="2"/>
    </row>
    <row r="3715" spans="1:8" ht="18.75" customHeight="1">
      <c r="A3715" s="47"/>
      <c r="H3715" s="2"/>
    </row>
    <row r="3716" spans="1:8" ht="18.75" customHeight="1">
      <c r="A3716" s="47"/>
      <c r="H3716" s="2"/>
    </row>
    <row r="3717" spans="1:8" ht="18.75" customHeight="1">
      <c r="A3717" s="47"/>
      <c r="H3717" s="2"/>
    </row>
    <row r="3718" spans="1:8" ht="18.75" customHeight="1">
      <c r="A3718" s="47"/>
      <c r="H3718" s="2"/>
    </row>
    <row r="3719" spans="1:8" ht="18.75" customHeight="1">
      <c r="A3719" s="47"/>
      <c r="H3719" s="2"/>
    </row>
    <row r="3720" spans="1:8" ht="18.75" customHeight="1">
      <c r="A3720" s="47"/>
      <c r="H3720" s="2"/>
    </row>
    <row r="3721" spans="1:8" ht="18.75" customHeight="1">
      <c r="A3721" s="47"/>
      <c r="H3721" s="2"/>
    </row>
    <row r="3722" spans="1:8" ht="58.5" customHeight="1">
      <c r="A3722" s="47"/>
      <c r="H3722" s="2"/>
    </row>
    <row r="3723" spans="1:8" ht="18.75" customHeight="1">
      <c r="A3723" s="47"/>
      <c r="H3723" s="2"/>
    </row>
    <row r="3724" spans="1:8" ht="18.75" customHeight="1">
      <c r="A3724" s="47"/>
      <c r="H3724" s="2"/>
    </row>
    <row r="3725" spans="1:8" ht="18.75" customHeight="1">
      <c r="A3725" s="47"/>
      <c r="H3725" s="2"/>
    </row>
    <row r="3726" spans="1:8" ht="18.75" customHeight="1">
      <c r="A3726" s="47"/>
      <c r="H3726" s="2"/>
    </row>
    <row r="3727" spans="1:8" ht="18.75" customHeight="1">
      <c r="A3727" s="47"/>
      <c r="H3727" s="2"/>
    </row>
    <row r="3728" spans="1:8" ht="18.75" customHeight="1">
      <c r="A3728" s="47"/>
      <c r="H3728" s="2"/>
    </row>
    <row r="3729" spans="1:8" ht="18.75" customHeight="1">
      <c r="A3729" s="47"/>
      <c r="H3729" s="2"/>
    </row>
    <row r="3730" spans="1:8" ht="18.75" customHeight="1">
      <c r="A3730" s="47"/>
      <c r="H3730" s="2"/>
    </row>
    <row r="3731" spans="1:8" ht="18.75" customHeight="1">
      <c r="A3731" s="47"/>
      <c r="H3731" s="2"/>
    </row>
    <row r="3732" spans="1:8" ht="18.75" customHeight="1">
      <c r="A3732" s="47"/>
      <c r="H3732" s="2"/>
    </row>
    <row r="3733" spans="1:8" ht="18.75" customHeight="1">
      <c r="A3733" s="47"/>
      <c r="H3733" s="2"/>
    </row>
    <row r="3734" spans="1:8" ht="18.75" customHeight="1">
      <c r="A3734" s="47"/>
      <c r="H3734" s="2"/>
    </row>
    <row r="3735" spans="1:8" ht="58.5" customHeight="1">
      <c r="A3735" s="47"/>
      <c r="H3735" s="2"/>
    </row>
    <row r="3736" spans="1:8" ht="18.75" customHeight="1">
      <c r="A3736" s="47"/>
      <c r="H3736" s="2"/>
    </row>
    <row r="3737" spans="1:8" ht="18.75" customHeight="1">
      <c r="A3737" s="47"/>
      <c r="H3737" s="2"/>
    </row>
    <row r="3738" spans="1:8" ht="18.75" customHeight="1">
      <c r="A3738" s="47"/>
      <c r="H3738" s="2"/>
    </row>
    <row r="3739" spans="1:8" ht="18.75" customHeight="1">
      <c r="A3739" s="47"/>
      <c r="H3739" s="2"/>
    </row>
    <row r="3740" spans="1:8" ht="18.75" customHeight="1">
      <c r="A3740" s="47"/>
      <c r="H3740" s="2"/>
    </row>
    <row r="3741" spans="1:8" ht="18.75" customHeight="1">
      <c r="A3741" s="47"/>
      <c r="H3741" s="2"/>
    </row>
    <row r="3742" spans="1:8" ht="18.75" customHeight="1">
      <c r="A3742" s="47"/>
      <c r="H3742" s="2"/>
    </row>
    <row r="3743" spans="1:8" ht="18.75" customHeight="1">
      <c r="A3743" s="47"/>
      <c r="H3743" s="2"/>
    </row>
    <row r="3744" spans="1:8" ht="18.75" customHeight="1">
      <c r="A3744" s="47"/>
      <c r="H3744" s="2"/>
    </row>
    <row r="3745" spans="1:8" ht="18.75" customHeight="1">
      <c r="A3745" s="47"/>
      <c r="H3745" s="2"/>
    </row>
    <row r="3746" spans="1:8" ht="18.75" customHeight="1">
      <c r="A3746" s="47"/>
      <c r="H3746" s="2"/>
    </row>
    <row r="3747" spans="1:8" ht="18.75" customHeight="1">
      <c r="A3747" s="47"/>
      <c r="H3747" s="2"/>
    </row>
    <row r="3748" spans="1:8" ht="58.5" customHeight="1">
      <c r="A3748" s="47"/>
      <c r="H3748" s="2"/>
    </row>
    <row r="3749" spans="1:8" ht="18.75" customHeight="1">
      <c r="A3749" s="47"/>
      <c r="H3749" s="2"/>
    </row>
    <row r="3750" spans="1:8" ht="18.75" customHeight="1">
      <c r="A3750" s="47"/>
      <c r="H3750" s="2"/>
    </row>
    <row r="3751" spans="1:8" ht="18.75" customHeight="1">
      <c r="A3751" s="47"/>
      <c r="H3751" s="2"/>
    </row>
    <row r="3752" spans="1:8" ht="18.75" customHeight="1">
      <c r="A3752" s="47"/>
      <c r="H3752" s="2"/>
    </row>
    <row r="3753" spans="1:8" ht="18.75" customHeight="1">
      <c r="A3753" s="47"/>
      <c r="H3753" s="2"/>
    </row>
    <row r="3754" spans="1:8" ht="18.75" customHeight="1">
      <c r="A3754" s="47"/>
      <c r="H3754" s="2"/>
    </row>
    <row r="3755" spans="1:8" ht="18.75" customHeight="1">
      <c r="A3755" s="47"/>
      <c r="H3755" s="2"/>
    </row>
    <row r="3756" spans="1:8" ht="18.75" customHeight="1">
      <c r="A3756" s="47"/>
      <c r="H3756" s="2"/>
    </row>
    <row r="3757" spans="1:8" ht="18.75" customHeight="1">
      <c r="A3757" s="47"/>
      <c r="H3757" s="2"/>
    </row>
    <row r="3758" spans="1:8" ht="18.75" customHeight="1">
      <c r="A3758" s="47"/>
      <c r="H3758" s="2"/>
    </row>
    <row r="3759" spans="1:8" ht="18.75" customHeight="1">
      <c r="A3759" s="47"/>
      <c r="H3759" s="2"/>
    </row>
    <row r="3760" spans="1:8" ht="18.75" customHeight="1">
      <c r="A3760" s="47"/>
      <c r="H3760" s="2"/>
    </row>
    <row r="3761" spans="1:8" ht="58.5" customHeight="1">
      <c r="A3761" s="47"/>
      <c r="H3761" s="2"/>
    </row>
    <row r="3762" spans="1:8" ht="18.75" customHeight="1">
      <c r="A3762" s="47"/>
      <c r="H3762" s="2"/>
    </row>
    <row r="3763" spans="1:8" ht="18.75" customHeight="1">
      <c r="A3763" s="47"/>
      <c r="H3763" s="2"/>
    </row>
    <row r="3764" spans="1:8" ht="18.75" customHeight="1">
      <c r="A3764" s="47"/>
      <c r="H3764" s="2"/>
    </row>
    <row r="3765" spans="1:8" ht="18.75" customHeight="1">
      <c r="A3765" s="47"/>
      <c r="H3765" s="2"/>
    </row>
    <row r="3766" spans="1:8" ht="18.75" customHeight="1">
      <c r="A3766" s="47"/>
      <c r="H3766" s="2"/>
    </row>
    <row r="3767" spans="1:8" ht="18.75" customHeight="1">
      <c r="A3767" s="47"/>
      <c r="H3767" s="2"/>
    </row>
    <row r="3768" spans="1:8" ht="18.75" customHeight="1">
      <c r="A3768" s="47"/>
      <c r="H3768" s="2"/>
    </row>
    <row r="3769" spans="1:8" ht="18.75" customHeight="1">
      <c r="A3769" s="47"/>
      <c r="H3769" s="2"/>
    </row>
    <row r="3770" spans="1:8" ht="18.75" customHeight="1">
      <c r="A3770" s="47"/>
      <c r="H3770" s="2"/>
    </row>
    <row r="3771" spans="1:8" ht="18.75" customHeight="1">
      <c r="A3771" s="47"/>
      <c r="H3771" s="2"/>
    </row>
    <row r="3772" spans="1:8" ht="18.75" customHeight="1">
      <c r="A3772" s="47"/>
      <c r="H3772" s="2"/>
    </row>
    <row r="3773" spans="1:8" ht="18.75" customHeight="1">
      <c r="A3773" s="47"/>
      <c r="H3773" s="2"/>
    </row>
    <row r="3774" spans="1:8" ht="58.5" customHeight="1">
      <c r="A3774" s="47"/>
      <c r="H3774" s="2"/>
    </row>
    <row r="3775" spans="1:8" ht="18.75" customHeight="1">
      <c r="A3775" s="47"/>
      <c r="H3775" s="2"/>
    </row>
    <row r="3776" spans="1:8" ht="18.75" customHeight="1">
      <c r="A3776" s="47"/>
      <c r="H3776" s="2"/>
    </row>
    <row r="3777" spans="1:8" ht="18.75" customHeight="1">
      <c r="A3777" s="47"/>
      <c r="H3777" s="2"/>
    </row>
    <row r="3778" spans="1:8" ht="18.75" customHeight="1">
      <c r="A3778" s="47"/>
      <c r="H3778" s="2"/>
    </row>
    <row r="3779" spans="1:8" ht="18.75" customHeight="1">
      <c r="A3779" s="47"/>
      <c r="H3779" s="2"/>
    </row>
    <row r="3780" spans="1:8" ht="18.75" customHeight="1">
      <c r="A3780" s="47"/>
      <c r="H3780" s="2"/>
    </row>
    <row r="3781" spans="1:8" ht="18.75" customHeight="1">
      <c r="A3781" s="47"/>
      <c r="H3781" s="2"/>
    </row>
    <row r="3782" spans="1:8" ht="18.75" customHeight="1">
      <c r="A3782" s="47"/>
      <c r="H3782" s="2"/>
    </row>
    <row r="3783" spans="1:8" ht="18.75" customHeight="1">
      <c r="A3783" s="47"/>
      <c r="H3783" s="2"/>
    </row>
    <row r="3784" spans="1:8" ht="18.75" customHeight="1">
      <c r="A3784" s="47"/>
      <c r="H3784" s="2"/>
    </row>
    <row r="3785" spans="1:8" ht="18.75" customHeight="1">
      <c r="A3785" s="47"/>
      <c r="H3785" s="2"/>
    </row>
    <row r="3786" spans="1:8" ht="18.75" customHeight="1">
      <c r="A3786" s="47"/>
      <c r="H3786" s="2"/>
    </row>
    <row r="3787" spans="1:8" ht="58.5" customHeight="1">
      <c r="A3787" s="47"/>
      <c r="H3787" s="2"/>
    </row>
    <row r="3788" spans="1:8" ht="18.75" customHeight="1">
      <c r="A3788" s="47"/>
      <c r="H3788" s="2"/>
    </row>
    <row r="3789" spans="1:8" ht="18.75" customHeight="1">
      <c r="A3789" s="47"/>
      <c r="H3789" s="2"/>
    </row>
    <row r="3790" spans="1:8" ht="18.75" customHeight="1">
      <c r="A3790" s="47"/>
      <c r="H3790" s="2"/>
    </row>
    <row r="3791" spans="1:8" ht="18.75" customHeight="1">
      <c r="A3791" s="47"/>
      <c r="H3791" s="2"/>
    </row>
    <row r="3792" spans="1:8" ht="18.75" customHeight="1">
      <c r="A3792" s="47"/>
      <c r="H3792" s="2"/>
    </row>
    <row r="3793" spans="1:8" ht="18.75" customHeight="1">
      <c r="A3793" s="47"/>
      <c r="H3793" s="2"/>
    </row>
    <row r="3794" spans="1:8" ht="18.75" customHeight="1">
      <c r="A3794" s="47"/>
      <c r="H3794" s="2"/>
    </row>
    <row r="3795" spans="1:8" ht="18.75" customHeight="1">
      <c r="A3795" s="47"/>
      <c r="H3795" s="2"/>
    </row>
    <row r="3796" spans="1:8" ht="18.75" customHeight="1">
      <c r="A3796" s="47"/>
      <c r="H3796" s="2"/>
    </row>
    <row r="3797" spans="1:8" ht="18.75" customHeight="1">
      <c r="A3797" s="47"/>
      <c r="H3797" s="2"/>
    </row>
    <row r="3798" spans="1:8" ht="18.75" customHeight="1">
      <c r="A3798" s="47"/>
      <c r="H3798" s="2"/>
    </row>
    <row r="3799" spans="1:8" ht="18.75" customHeight="1">
      <c r="A3799" s="47"/>
      <c r="H3799" s="2"/>
    </row>
    <row r="3800" spans="1:8" ht="58.5" customHeight="1">
      <c r="A3800" s="47"/>
      <c r="H3800" s="2"/>
    </row>
    <row r="3801" spans="1:8" ht="18.75" customHeight="1">
      <c r="A3801" s="47"/>
      <c r="H3801" s="2"/>
    </row>
    <row r="3802" spans="1:8" ht="18.75" customHeight="1">
      <c r="A3802" s="47"/>
      <c r="H3802" s="2"/>
    </row>
    <row r="3803" spans="1:8" ht="18.75" customHeight="1">
      <c r="A3803" s="47"/>
      <c r="H3803" s="2"/>
    </row>
    <row r="3804" spans="1:8" ht="18.75" customHeight="1">
      <c r="A3804" s="47"/>
      <c r="H3804" s="2"/>
    </row>
    <row r="3805" spans="1:8" ht="18.75" customHeight="1">
      <c r="A3805" s="47"/>
      <c r="H3805" s="2"/>
    </row>
    <row r="3806" spans="1:8" ht="18.75" customHeight="1">
      <c r="A3806" s="47"/>
      <c r="H3806" s="2"/>
    </row>
    <row r="3807" spans="1:8" ht="18.75" customHeight="1">
      <c r="A3807" s="47"/>
      <c r="H3807" s="2"/>
    </row>
    <row r="3808" spans="1:8" ht="18.75" customHeight="1">
      <c r="A3808" s="47"/>
      <c r="H3808" s="2"/>
    </row>
    <row r="3809" spans="1:8" ht="18.75" customHeight="1">
      <c r="A3809" s="47"/>
      <c r="H3809" s="2"/>
    </row>
    <row r="3810" spans="1:8" ht="18.75" customHeight="1">
      <c r="A3810" s="47"/>
      <c r="H3810" s="2"/>
    </row>
    <row r="3811" spans="1:8" ht="18.75" customHeight="1">
      <c r="A3811" s="47"/>
      <c r="H3811" s="2"/>
    </row>
    <row r="3812" spans="1:8" ht="18.75" customHeight="1">
      <c r="A3812" s="47"/>
      <c r="H3812" s="2"/>
    </row>
    <row r="3813" spans="1:8" ht="58.5" customHeight="1">
      <c r="A3813" s="47"/>
      <c r="H3813" s="2"/>
    </row>
    <row r="3814" spans="1:8" ht="18.75" customHeight="1">
      <c r="A3814" s="47"/>
      <c r="H3814" s="2"/>
    </row>
    <row r="3815" spans="1:8" ht="18.75" customHeight="1">
      <c r="A3815" s="47"/>
      <c r="H3815" s="2"/>
    </row>
    <row r="3816" spans="1:8" ht="18.75" customHeight="1">
      <c r="A3816" s="47"/>
      <c r="H3816" s="2"/>
    </row>
    <row r="3817" spans="1:8" ht="18.75" customHeight="1">
      <c r="A3817" s="47"/>
      <c r="H3817" s="2"/>
    </row>
    <row r="3818" spans="1:8" ht="18.75" customHeight="1">
      <c r="A3818" s="47"/>
      <c r="H3818" s="2"/>
    </row>
    <row r="3819" spans="1:8" ht="18.75" customHeight="1">
      <c r="A3819" s="47"/>
      <c r="H3819" s="2"/>
    </row>
    <row r="3820" spans="1:8" ht="18.75" customHeight="1">
      <c r="A3820" s="47"/>
      <c r="H3820" s="2"/>
    </row>
    <row r="3821" spans="1:8" ht="18.75" customHeight="1">
      <c r="A3821" s="47"/>
      <c r="H3821" s="2"/>
    </row>
    <row r="3822" spans="1:8" ht="18.75" customHeight="1">
      <c r="A3822" s="47"/>
      <c r="H3822" s="2"/>
    </row>
    <row r="3823" spans="1:8" ht="18.75" customHeight="1">
      <c r="A3823" s="47"/>
      <c r="H3823" s="2"/>
    </row>
    <row r="3824" spans="1:8" ht="18.75" customHeight="1">
      <c r="A3824" s="47"/>
      <c r="H3824" s="2"/>
    </row>
    <row r="3825" spans="1:8" ht="18.75" customHeight="1">
      <c r="A3825" s="47"/>
      <c r="H3825" s="2"/>
    </row>
    <row r="3826" spans="1:8" ht="58.5" customHeight="1">
      <c r="A3826" s="47"/>
      <c r="H3826" s="2"/>
    </row>
    <row r="3827" spans="1:8" ht="18.75" customHeight="1">
      <c r="A3827" s="47"/>
      <c r="H3827" s="2"/>
    </row>
    <row r="3828" spans="1:8" ht="18.75" customHeight="1">
      <c r="A3828" s="47"/>
      <c r="H3828" s="2"/>
    </row>
    <row r="3829" spans="1:8" ht="18.75" customHeight="1">
      <c r="A3829" s="47"/>
      <c r="H3829" s="2"/>
    </row>
    <row r="3830" spans="1:8" ht="18.75" customHeight="1">
      <c r="A3830" s="47"/>
      <c r="H3830" s="2"/>
    </row>
    <row r="3831" spans="1:8" ht="18.75" customHeight="1">
      <c r="A3831" s="47"/>
      <c r="H3831" s="2"/>
    </row>
    <row r="3832" spans="1:8" ht="18.75" customHeight="1">
      <c r="A3832" s="47"/>
      <c r="H3832" s="2"/>
    </row>
    <row r="3833" spans="1:8" ht="18.75" customHeight="1">
      <c r="A3833" s="47"/>
      <c r="H3833" s="2"/>
    </row>
    <row r="3834" spans="1:8" ht="18.75" customHeight="1">
      <c r="A3834" s="47"/>
      <c r="H3834" s="2"/>
    </row>
    <row r="3835" spans="1:8" ht="18.75" customHeight="1">
      <c r="A3835" s="47"/>
      <c r="H3835" s="2"/>
    </row>
    <row r="3836" spans="1:8" ht="18.75" customHeight="1">
      <c r="A3836" s="47"/>
      <c r="H3836" s="2"/>
    </row>
    <row r="3837" spans="1:8" ht="18.75" customHeight="1">
      <c r="A3837" s="47"/>
      <c r="H3837" s="2"/>
    </row>
    <row r="3838" spans="1:8" ht="18.75" customHeight="1">
      <c r="A3838" s="47"/>
      <c r="H3838" s="2"/>
    </row>
    <row r="3839" spans="1:8" ht="58.5" customHeight="1">
      <c r="A3839" s="47"/>
      <c r="H3839" s="2"/>
    </row>
    <row r="3840" spans="1:8" ht="18.75" customHeight="1">
      <c r="A3840" s="47"/>
      <c r="H3840" s="2"/>
    </row>
    <row r="3841" spans="1:8" ht="18.75" customHeight="1">
      <c r="A3841" s="47"/>
      <c r="H3841" s="2"/>
    </row>
    <row r="3842" spans="1:8" ht="18.75" customHeight="1">
      <c r="A3842" s="47"/>
      <c r="H3842" s="2"/>
    </row>
    <row r="3843" spans="1:8" ht="18.75" customHeight="1">
      <c r="A3843" s="47"/>
      <c r="H3843" s="2"/>
    </row>
    <row r="3844" spans="1:8" ht="18.75" customHeight="1">
      <c r="A3844" s="47"/>
      <c r="H3844" s="2"/>
    </row>
    <row r="3845" spans="1:8" ht="18.75" customHeight="1">
      <c r="A3845" s="47"/>
      <c r="H3845" s="2"/>
    </row>
    <row r="3846" spans="1:8" ht="18.75" customHeight="1">
      <c r="A3846" s="47"/>
      <c r="H3846" s="2"/>
    </row>
    <row r="3847" spans="1:8" ht="18.75" customHeight="1">
      <c r="A3847" s="47"/>
      <c r="H3847" s="2"/>
    </row>
    <row r="3848" spans="1:8" ht="18.75" customHeight="1">
      <c r="A3848" s="47"/>
      <c r="H3848" s="2"/>
    </row>
    <row r="3849" spans="1:8" ht="18.75" customHeight="1">
      <c r="A3849" s="47"/>
      <c r="H3849" s="2"/>
    </row>
    <row r="3850" spans="1:8" ht="18.75" customHeight="1">
      <c r="A3850" s="47"/>
      <c r="H3850" s="2"/>
    </row>
    <row r="3851" spans="1:8" ht="18.75" customHeight="1">
      <c r="A3851" s="47"/>
      <c r="H3851" s="2"/>
    </row>
    <row r="3852" spans="1:8" ht="58.5" customHeight="1">
      <c r="A3852" s="47"/>
      <c r="H3852" s="2"/>
    </row>
    <row r="3853" spans="1:8" ht="18.75" customHeight="1">
      <c r="A3853" s="47"/>
      <c r="H3853" s="2"/>
    </row>
    <row r="3854" spans="1:8" ht="18.75" customHeight="1">
      <c r="A3854" s="47"/>
      <c r="H3854" s="2"/>
    </row>
    <row r="3855" spans="1:8" ht="18.75" customHeight="1">
      <c r="A3855" s="47"/>
      <c r="H3855" s="2"/>
    </row>
    <row r="3856" spans="1:8" ht="18.75" customHeight="1">
      <c r="A3856" s="47"/>
      <c r="H3856" s="2"/>
    </row>
    <row r="3857" spans="1:8" ht="18.75" customHeight="1">
      <c r="A3857" s="47"/>
      <c r="H3857" s="2"/>
    </row>
    <row r="3858" spans="1:8" ht="18.75" customHeight="1">
      <c r="A3858" s="47"/>
      <c r="H3858" s="2"/>
    </row>
    <row r="3859" spans="1:8" ht="18.75" customHeight="1">
      <c r="A3859" s="47"/>
      <c r="H3859" s="2"/>
    </row>
    <row r="3860" spans="1:8" ht="18.75" customHeight="1">
      <c r="A3860" s="47"/>
      <c r="H3860" s="2"/>
    </row>
    <row r="3861" spans="1:8" ht="18.75" customHeight="1">
      <c r="A3861" s="47"/>
      <c r="H3861" s="2"/>
    </row>
    <row r="3862" spans="1:8" ht="18.75" customHeight="1">
      <c r="A3862" s="47"/>
      <c r="H3862" s="2"/>
    </row>
    <row r="3863" spans="1:8" ht="18.75" customHeight="1">
      <c r="A3863" s="47"/>
      <c r="H3863" s="2"/>
    </row>
    <row r="3864" spans="1:8" ht="18.75" customHeight="1">
      <c r="A3864" s="47"/>
      <c r="H3864" s="2"/>
    </row>
    <row r="3865" spans="1:8" ht="58.5" customHeight="1">
      <c r="A3865" s="47"/>
      <c r="H3865" s="2"/>
    </row>
    <row r="3866" spans="1:8" ht="18.75" customHeight="1">
      <c r="A3866" s="47"/>
      <c r="H3866" s="2"/>
    </row>
    <row r="3867" spans="1:8" ht="18.75" customHeight="1">
      <c r="A3867" s="47"/>
      <c r="H3867" s="2"/>
    </row>
    <row r="3868" spans="1:8" ht="18.75" customHeight="1">
      <c r="A3868" s="47"/>
      <c r="H3868" s="2"/>
    </row>
    <row r="3869" spans="1:8" ht="18.75" customHeight="1">
      <c r="A3869" s="47"/>
      <c r="H3869" s="2"/>
    </row>
    <row r="3870" spans="1:8" ht="18.75" customHeight="1">
      <c r="A3870" s="47"/>
      <c r="H3870" s="2"/>
    </row>
    <row r="3871" spans="1:8" ht="18.75" customHeight="1">
      <c r="A3871" s="47"/>
      <c r="H3871" s="2"/>
    </row>
    <row r="3872" spans="1:8" ht="18.75" customHeight="1">
      <c r="A3872" s="47"/>
      <c r="H3872" s="2"/>
    </row>
    <row r="3873" spans="1:8" ht="18.75" customHeight="1">
      <c r="A3873" s="47"/>
      <c r="H3873" s="2"/>
    </row>
    <row r="3874" spans="1:8" ht="18.75" customHeight="1">
      <c r="A3874" s="47"/>
      <c r="H3874" s="2"/>
    </row>
    <row r="3875" spans="1:8" ht="18.75" customHeight="1">
      <c r="A3875" s="47"/>
      <c r="H3875" s="2"/>
    </row>
    <row r="3876" spans="1:8" ht="18.75" customHeight="1">
      <c r="A3876" s="47"/>
      <c r="H3876" s="2"/>
    </row>
    <row r="3877" spans="1:8" ht="18.75" customHeight="1">
      <c r="A3877" s="47"/>
      <c r="H3877" s="2"/>
    </row>
    <row r="3878" spans="1:8" ht="58.5" customHeight="1">
      <c r="A3878" s="47"/>
      <c r="H3878" s="2"/>
    </row>
    <row r="3879" spans="1:8" ht="18.75" customHeight="1">
      <c r="A3879" s="47"/>
      <c r="H3879" s="2"/>
    </row>
    <row r="3880" spans="1:8" ht="18.75" customHeight="1">
      <c r="A3880" s="47"/>
      <c r="H3880" s="2"/>
    </row>
    <row r="3881" spans="1:8" ht="18.75" customHeight="1">
      <c r="A3881" s="47"/>
      <c r="H3881" s="2"/>
    </row>
    <row r="3882" spans="1:8" ht="18.75" customHeight="1">
      <c r="A3882" s="47"/>
      <c r="H3882" s="2"/>
    </row>
    <row r="3883" spans="1:8" ht="18.75" customHeight="1">
      <c r="A3883" s="47"/>
      <c r="H3883" s="2"/>
    </row>
    <row r="3884" spans="1:8" ht="18.75" customHeight="1">
      <c r="A3884" s="47"/>
      <c r="H3884" s="2"/>
    </row>
    <row r="3885" spans="1:8" ht="18.75" customHeight="1">
      <c r="A3885" s="47"/>
      <c r="H3885" s="2"/>
    </row>
    <row r="3886" spans="1:8" ht="18.75" customHeight="1">
      <c r="A3886" s="47"/>
      <c r="H3886" s="2"/>
    </row>
    <row r="3887" spans="1:8" ht="18.75" customHeight="1">
      <c r="A3887" s="47"/>
      <c r="H3887" s="2"/>
    </row>
    <row r="3888" spans="1:8" ht="18.75" customHeight="1">
      <c r="A3888" s="47"/>
      <c r="H3888" s="2"/>
    </row>
    <row r="3889" spans="1:8" ht="18.75" customHeight="1">
      <c r="A3889" s="47"/>
      <c r="H3889" s="2"/>
    </row>
    <row r="3890" spans="1:8" ht="18.75" customHeight="1">
      <c r="A3890" s="47"/>
      <c r="H3890" s="2"/>
    </row>
    <row r="3891" spans="1:8" ht="58.5" customHeight="1">
      <c r="A3891" s="47"/>
      <c r="H3891" s="2"/>
    </row>
    <row r="3892" spans="1:8" ht="18.75" customHeight="1">
      <c r="A3892" s="47"/>
      <c r="H3892" s="2"/>
    </row>
    <row r="3893" spans="1:8" ht="18.75" customHeight="1">
      <c r="A3893" s="47"/>
      <c r="H3893" s="2"/>
    </row>
    <row r="3894" spans="1:8" ht="18.75" customHeight="1">
      <c r="A3894" s="47"/>
      <c r="H3894" s="2"/>
    </row>
    <row r="3895" spans="1:8" ht="18.75" customHeight="1">
      <c r="A3895" s="47"/>
      <c r="H3895" s="2"/>
    </row>
    <row r="3896" spans="1:8" ht="18.75" customHeight="1">
      <c r="A3896" s="47"/>
      <c r="H3896" s="2"/>
    </row>
    <row r="3897" spans="1:8" ht="18.75" customHeight="1">
      <c r="A3897" s="47"/>
      <c r="H3897" s="2"/>
    </row>
    <row r="3898" spans="1:8" ht="18.75" customHeight="1">
      <c r="A3898" s="47"/>
      <c r="H3898" s="2"/>
    </row>
    <row r="3899" spans="1:8" ht="18.75" customHeight="1">
      <c r="A3899" s="47"/>
      <c r="H3899" s="2"/>
    </row>
    <row r="3900" spans="1:8" ht="18.75" customHeight="1">
      <c r="A3900" s="47"/>
      <c r="H3900" s="2"/>
    </row>
    <row r="3901" spans="1:8" ht="18.75" customHeight="1">
      <c r="A3901" s="47"/>
      <c r="H3901" s="2"/>
    </row>
    <row r="3902" spans="1:8" ht="18.75" customHeight="1">
      <c r="A3902" s="47"/>
      <c r="H3902" s="2"/>
    </row>
    <row r="3903" spans="1:8" ht="18.75" customHeight="1">
      <c r="A3903" s="47"/>
      <c r="H3903" s="2"/>
    </row>
    <row r="3904" spans="1:8" ht="58.5" customHeight="1">
      <c r="A3904" s="47"/>
      <c r="H3904" s="2"/>
    </row>
    <row r="3905" spans="1:8" ht="18.75" customHeight="1">
      <c r="A3905" s="47"/>
      <c r="H3905" s="2"/>
    </row>
    <row r="3906" spans="1:8" ht="18.75" customHeight="1">
      <c r="A3906" s="47"/>
      <c r="H3906" s="2"/>
    </row>
    <row r="3907" spans="1:8" ht="18.75" customHeight="1">
      <c r="A3907" s="47"/>
      <c r="H3907" s="2"/>
    </row>
    <row r="3908" spans="1:8" ht="18.75" customHeight="1">
      <c r="A3908" s="47"/>
      <c r="H3908" s="2"/>
    </row>
    <row r="3909" spans="1:8" ht="18.75" customHeight="1">
      <c r="A3909" s="47"/>
      <c r="H3909" s="2"/>
    </row>
    <row r="3910" spans="1:8" ht="18.75" customHeight="1">
      <c r="A3910" s="47"/>
      <c r="H3910" s="2"/>
    </row>
    <row r="3911" spans="1:8" ht="18.75" customHeight="1">
      <c r="A3911" s="47"/>
      <c r="H3911" s="2"/>
    </row>
    <row r="3912" spans="1:8" ht="18.75" customHeight="1">
      <c r="A3912" s="47"/>
      <c r="H3912" s="2"/>
    </row>
    <row r="3913" spans="1:8" ht="18.75" customHeight="1">
      <c r="A3913" s="47"/>
      <c r="H3913" s="2"/>
    </row>
    <row r="3914" spans="1:8" ht="18.75" customHeight="1">
      <c r="A3914" s="47"/>
      <c r="H3914" s="2"/>
    </row>
    <row r="3915" spans="1:8" ht="18.75" customHeight="1">
      <c r="A3915" s="47"/>
      <c r="H3915" s="2"/>
    </row>
    <row r="3916" spans="1:8" ht="18.75" customHeight="1">
      <c r="A3916" s="47"/>
      <c r="H3916" s="2"/>
    </row>
    <row r="3917" spans="1:8" ht="58.5" customHeight="1">
      <c r="A3917" s="47"/>
      <c r="H3917" s="2"/>
    </row>
    <row r="3918" spans="1:8" ht="18.75" customHeight="1">
      <c r="A3918" s="47"/>
      <c r="H3918" s="2"/>
    </row>
    <row r="3919" spans="1:8" ht="18.75" customHeight="1">
      <c r="A3919" s="47"/>
      <c r="H3919" s="2"/>
    </row>
    <row r="3920" spans="1:8" ht="18.75" customHeight="1">
      <c r="A3920" s="47"/>
      <c r="H3920" s="2"/>
    </row>
    <row r="3921" spans="1:8" ht="18.75" customHeight="1">
      <c r="A3921" s="47"/>
      <c r="H3921" s="2"/>
    </row>
    <row r="3922" spans="1:8" ht="18.75" customHeight="1">
      <c r="A3922" s="47"/>
      <c r="H3922" s="2"/>
    </row>
    <row r="3923" spans="1:8" ht="18.75" customHeight="1">
      <c r="A3923" s="47"/>
      <c r="H3923" s="2"/>
    </row>
    <row r="3924" spans="1:8" ht="18.75" customHeight="1">
      <c r="A3924" s="47"/>
      <c r="H3924" s="2"/>
    </row>
    <row r="3925" spans="1:8" ht="18.75" customHeight="1">
      <c r="A3925" s="47"/>
      <c r="H3925" s="2"/>
    </row>
    <row r="3926" spans="1:8" ht="18.75" customHeight="1">
      <c r="A3926" s="47"/>
      <c r="H3926" s="2"/>
    </row>
    <row r="3927" spans="1:8" ht="18.75" customHeight="1">
      <c r="A3927" s="47"/>
      <c r="H3927" s="2"/>
    </row>
    <row r="3928" spans="1:8" ht="18.75" customHeight="1">
      <c r="A3928" s="47"/>
      <c r="H3928" s="2"/>
    </row>
    <row r="3929" spans="1:8" ht="18.75" customHeight="1">
      <c r="A3929" s="47"/>
      <c r="H3929" s="2"/>
    </row>
    <row r="3930" spans="1:8" ht="58.5" customHeight="1">
      <c r="A3930" s="47"/>
      <c r="H3930" s="2"/>
    </row>
    <row r="3931" spans="1:8" ht="18.75" customHeight="1">
      <c r="A3931" s="47"/>
      <c r="H3931" s="2"/>
    </row>
    <row r="3932" spans="1:8" ht="18.75" customHeight="1">
      <c r="A3932" s="47"/>
      <c r="H3932" s="2"/>
    </row>
    <row r="3933" spans="1:8" ht="18.75" customHeight="1">
      <c r="A3933" s="47"/>
      <c r="H3933" s="2"/>
    </row>
    <row r="3934" spans="1:8" ht="18.75" customHeight="1">
      <c r="A3934" s="47"/>
      <c r="H3934" s="2"/>
    </row>
    <row r="3935" spans="1:8" ht="18.75" customHeight="1">
      <c r="A3935" s="47"/>
      <c r="H3935" s="2"/>
    </row>
    <row r="3936" spans="1:8" ht="18.75" customHeight="1">
      <c r="A3936" s="47"/>
      <c r="H3936" s="2"/>
    </row>
    <row r="3937" spans="1:8" ht="18.75" customHeight="1">
      <c r="A3937" s="47"/>
      <c r="H3937" s="2"/>
    </row>
    <row r="3938" spans="1:8" ht="18.75" customHeight="1">
      <c r="A3938" s="47"/>
      <c r="H3938" s="2"/>
    </row>
    <row r="3939" spans="1:8" ht="18.75" customHeight="1">
      <c r="A3939" s="47"/>
      <c r="H3939" s="2"/>
    </row>
    <row r="3940" spans="1:8" ht="18.75" customHeight="1">
      <c r="A3940" s="47"/>
      <c r="H3940" s="2"/>
    </row>
    <row r="3941" spans="1:8" ht="18.75" customHeight="1">
      <c r="A3941" s="47"/>
      <c r="H3941" s="2"/>
    </row>
    <row r="3942" spans="1:8" ht="18.75" customHeight="1">
      <c r="A3942" s="47"/>
      <c r="H3942" s="2"/>
    </row>
    <row r="3943" spans="1:8" ht="58.5" customHeight="1">
      <c r="A3943" s="47"/>
      <c r="H3943" s="2"/>
    </row>
    <row r="3944" spans="1:8" ht="18.75" customHeight="1">
      <c r="A3944" s="47"/>
      <c r="H3944" s="2"/>
    </row>
    <row r="3945" spans="1:8" ht="18.75" customHeight="1">
      <c r="A3945" s="47"/>
      <c r="H3945" s="2"/>
    </row>
    <row r="3946" spans="1:8" ht="18.75" customHeight="1">
      <c r="A3946" s="47"/>
      <c r="H3946" s="2"/>
    </row>
    <row r="3947" spans="1:8" ht="18.75" customHeight="1">
      <c r="A3947" s="47"/>
      <c r="H3947" s="2"/>
    </row>
    <row r="3948" spans="1:8" ht="18.75" customHeight="1">
      <c r="A3948" s="47"/>
      <c r="H3948" s="2"/>
    </row>
    <row r="3949" spans="1:8" ht="18.75" customHeight="1">
      <c r="A3949" s="47"/>
      <c r="H3949" s="2"/>
    </row>
    <row r="3950" spans="1:8" ht="18.75" customHeight="1">
      <c r="A3950" s="47"/>
      <c r="H3950" s="2"/>
    </row>
    <row r="3951" spans="1:8" ht="18.75" customHeight="1">
      <c r="A3951" s="47"/>
      <c r="H3951" s="2"/>
    </row>
    <row r="3952" spans="1:8" ht="18.75" customHeight="1">
      <c r="A3952" s="47"/>
      <c r="H3952" s="2"/>
    </row>
    <row r="3953" spans="1:8" ht="18.75" customHeight="1">
      <c r="A3953" s="47"/>
      <c r="H3953" s="2"/>
    </row>
    <row r="3954" spans="1:8" ht="18.75" customHeight="1">
      <c r="A3954" s="47"/>
      <c r="H3954" s="2"/>
    </row>
    <row r="3955" spans="1:8" ht="18.75" customHeight="1">
      <c r="A3955" s="47"/>
      <c r="H3955" s="2"/>
    </row>
    <row r="3956" spans="1:8" ht="58.5" customHeight="1">
      <c r="A3956" s="47"/>
      <c r="H3956" s="2"/>
    </row>
    <row r="3957" spans="1:8" ht="18.75" customHeight="1">
      <c r="A3957" s="47"/>
      <c r="H3957" s="2"/>
    </row>
    <row r="3958" spans="1:8" ht="18.75" customHeight="1">
      <c r="A3958" s="47"/>
      <c r="H3958" s="2"/>
    </row>
    <row r="3959" spans="1:8" ht="18.75" customHeight="1">
      <c r="A3959" s="47"/>
      <c r="H3959" s="2"/>
    </row>
    <row r="3960" spans="1:8" ht="18.75" customHeight="1">
      <c r="A3960" s="47"/>
      <c r="H3960" s="2"/>
    </row>
    <row r="3961" spans="1:8" ht="18.75" customHeight="1">
      <c r="A3961" s="47"/>
      <c r="H3961" s="2"/>
    </row>
    <row r="3962" spans="1:8" ht="18.75" customHeight="1">
      <c r="A3962" s="47"/>
      <c r="H3962" s="2"/>
    </row>
    <row r="3963" spans="1:8" ht="18.75" customHeight="1">
      <c r="A3963" s="47"/>
      <c r="H3963" s="2"/>
    </row>
    <row r="3964" spans="1:8" ht="18.75" customHeight="1">
      <c r="A3964" s="47"/>
      <c r="H3964" s="2"/>
    </row>
    <row r="3965" spans="1:8" ht="18.75" customHeight="1">
      <c r="A3965" s="47"/>
      <c r="H3965" s="2"/>
    </row>
    <row r="3966" spans="1:8" ht="18.75" customHeight="1">
      <c r="A3966" s="47"/>
      <c r="H3966" s="2"/>
    </row>
    <row r="3967" spans="1:8" ht="18.75" customHeight="1">
      <c r="A3967" s="47"/>
      <c r="H3967" s="2"/>
    </row>
    <row r="3968" spans="1:8" ht="18.75" customHeight="1">
      <c r="A3968" s="47"/>
      <c r="H3968" s="2"/>
    </row>
    <row r="3969" spans="1:8" ht="58.5" customHeight="1">
      <c r="A3969" s="47"/>
      <c r="H3969" s="2"/>
    </row>
    <row r="3970" spans="1:8" ht="18.75" customHeight="1">
      <c r="A3970" s="47"/>
      <c r="H3970" s="2"/>
    </row>
    <row r="3971" spans="1:8" ht="18.75" customHeight="1">
      <c r="A3971" s="47"/>
      <c r="H3971" s="2"/>
    </row>
    <row r="3972" spans="1:8" ht="18.75" customHeight="1">
      <c r="A3972" s="47"/>
      <c r="H3972" s="2"/>
    </row>
    <row r="3973" spans="1:8" ht="18.75" customHeight="1">
      <c r="A3973" s="47"/>
      <c r="H3973" s="2"/>
    </row>
    <row r="3974" spans="1:8" ht="18.75" customHeight="1">
      <c r="A3974" s="47"/>
      <c r="H3974" s="2"/>
    </row>
    <row r="3975" spans="1:8" ht="18.75" customHeight="1">
      <c r="A3975" s="47"/>
      <c r="H3975" s="2"/>
    </row>
    <row r="3976" spans="1:8" ht="18.75" customHeight="1">
      <c r="A3976" s="47"/>
      <c r="H3976" s="2"/>
    </row>
    <row r="3977" spans="1:8" ht="18.75" customHeight="1">
      <c r="A3977" s="47"/>
      <c r="H3977" s="2"/>
    </row>
    <row r="3978" spans="1:8" ht="18.75" customHeight="1">
      <c r="A3978" s="47"/>
      <c r="H3978" s="2"/>
    </row>
    <row r="3979" spans="1:8" ht="18.75" customHeight="1">
      <c r="A3979" s="47"/>
      <c r="H3979" s="2"/>
    </row>
    <row r="3980" spans="1:8" ht="18.75" customHeight="1">
      <c r="A3980" s="47"/>
      <c r="H3980" s="2"/>
    </row>
    <row r="3981" spans="1:8" ht="18.75" customHeight="1">
      <c r="A3981" s="47"/>
      <c r="H3981" s="2"/>
    </row>
    <row r="3982" spans="1:8" ht="58.5" customHeight="1">
      <c r="A3982" s="47"/>
      <c r="H3982" s="2"/>
    </row>
    <row r="3983" spans="1:8" ht="18.75" customHeight="1">
      <c r="A3983" s="47"/>
      <c r="H3983" s="2"/>
    </row>
    <row r="3984" spans="1:8" ht="18.75" customHeight="1">
      <c r="A3984" s="47"/>
      <c r="H3984" s="2"/>
    </row>
    <row r="3985" spans="1:8" ht="18.75" customHeight="1">
      <c r="A3985" s="47"/>
      <c r="H3985" s="2"/>
    </row>
    <row r="3986" spans="1:8" ht="18.75" customHeight="1">
      <c r="A3986" s="47"/>
      <c r="H3986" s="2"/>
    </row>
    <row r="3987" spans="1:8" ht="18.75" customHeight="1">
      <c r="A3987" s="47"/>
      <c r="H3987" s="2"/>
    </row>
    <row r="3988" spans="1:8" ht="18.75" customHeight="1">
      <c r="A3988" s="47"/>
      <c r="H3988" s="2"/>
    </row>
    <row r="3989" spans="1:8" ht="18.75" customHeight="1">
      <c r="A3989" s="47"/>
      <c r="H3989" s="2"/>
    </row>
    <row r="3990" spans="1:8" ht="18.75" customHeight="1">
      <c r="A3990" s="47"/>
      <c r="H3990" s="2"/>
    </row>
    <row r="3991" spans="1:8" ht="18.75" customHeight="1">
      <c r="A3991" s="47"/>
      <c r="H3991" s="2"/>
    </row>
    <row r="3992" spans="1:8" ht="18.75" customHeight="1">
      <c r="A3992" s="47"/>
      <c r="H3992" s="2"/>
    </row>
    <row r="3993" spans="1:8" ht="18.75" customHeight="1">
      <c r="A3993" s="47"/>
      <c r="H3993" s="2"/>
    </row>
    <row r="3994" spans="1:8" ht="18.75" customHeight="1">
      <c r="A3994" s="47"/>
      <c r="H3994" s="2"/>
    </row>
    <row r="3995" spans="1:8" ht="58.5" customHeight="1">
      <c r="A3995" s="47"/>
      <c r="H3995" s="2"/>
    </row>
    <row r="3996" spans="1:8" ht="18.75" customHeight="1">
      <c r="A3996" s="47"/>
      <c r="H3996" s="2"/>
    </row>
    <row r="3997" spans="1:8" ht="18.75" customHeight="1">
      <c r="A3997" s="47"/>
      <c r="H3997" s="2"/>
    </row>
    <row r="3998" spans="1:8" ht="18.75" customHeight="1">
      <c r="A3998" s="47"/>
      <c r="H3998" s="2"/>
    </row>
    <row r="3999" spans="1:8" ht="18.75" customHeight="1">
      <c r="A3999" s="47"/>
      <c r="H3999" s="2"/>
    </row>
    <row r="4000" spans="1:8" ht="18.75" customHeight="1">
      <c r="A4000" s="47"/>
      <c r="H4000" s="2"/>
    </row>
    <row r="4001" spans="1:8" ht="18.75" customHeight="1">
      <c r="A4001" s="47"/>
      <c r="H4001" s="2"/>
    </row>
    <row r="4002" spans="1:8" ht="18.75" customHeight="1">
      <c r="A4002" s="47"/>
      <c r="H4002" s="2"/>
    </row>
    <row r="4003" spans="1:8" ht="18.75" customHeight="1">
      <c r="A4003" s="47"/>
      <c r="H4003" s="2"/>
    </row>
    <row r="4004" spans="1:8" ht="18.75" customHeight="1">
      <c r="A4004" s="47"/>
      <c r="H4004" s="2"/>
    </row>
    <row r="4005" spans="1:8" ht="18.75" customHeight="1">
      <c r="A4005" s="47"/>
      <c r="H4005" s="2"/>
    </row>
    <row r="4006" spans="1:8" ht="18.75" customHeight="1">
      <c r="A4006" s="47"/>
      <c r="H4006" s="2"/>
    </row>
    <row r="4007" spans="1:8" ht="18.75" customHeight="1">
      <c r="A4007" s="47"/>
      <c r="H4007" s="2"/>
    </row>
    <row r="4008" spans="1:8" ht="58.5" customHeight="1">
      <c r="A4008" s="47"/>
      <c r="H4008" s="2"/>
    </row>
    <row r="4009" spans="1:8" ht="18.75" customHeight="1">
      <c r="A4009" s="47"/>
      <c r="H4009" s="2"/>
    </row>
    <row r="4010" spans="1:8" ht="18.75" customHeight="1">
      <c r="A4010" s="47"/>
      <c r="H4010" s="2"/>
    </row>
    <row r="4011" spans="1:8" ht="18.75" customHeight="1">
      <c r="A4011" s="47"/>
      <c r="H4011" s="2"/>
    </row>
    <row r="4012" spans="1:8" ht="18.75" customHeight="1">
      <c r="A4012" s="47"/>
      <c r="H4012" s="2"/>
    </row>
    <row r="4013" spans="1:8" ht="18.75" customHeight="1">
      <c r="A4013" s="47"/>
      <c r="H4013" s="2"/>
    </row>
    <row r="4014" spans="1:8" ht="18.75" customHeight="1">
      <c r="A4014" s="47"/>
      <c r="H4014" s="2"/>
    </row>
    <row r="4015" spans="1:8" ht="18.75" customHeight="1">
      <c r="A4015" s="47"/>
      <c r="H4015" s="2"/>
    </row>
    <row r="4016" spans="1:8" ht="18.75" customHeight="1">
      <c r="A4016" s="47"/>
      <c r="H4016" s="2"/>
    </row>
    <row r="4017" spans="1:8" ht="18.75" customHeight="1">
      <c r="A4017" s="47"/>
      <c r="H4017" s="2"/>
    </row>
    <row r="4018" spans="1:8" ht="18.75" customHeight="1">
      <c r="A4018" s="47"/>
      <c r="H4018" s="2"/>
    </row>
    <row r="4019" spans="1:8" ht="18.75" customHeight="1">
      <c r="A4019" s="47"/>
      <c r="H4019" s="2"/>
    </row>
    <row r="4020" spans="1:8" ht="18.75" customHeight="1">
      <c r="A4020" s="47"/>
      <c r="H4020" s="2"/>
    </row>
    <row r="4021" spans="1:8" ht="58.5" customHeight="1">
      <c r="A4021" s="47"/>
      <c r="H4021" s="2"/>
    </row>
    <row r="4022" spans="1:8" ht="18.75" customHeight="1">
      <c r="A4022" s="47"/>
      <c r="H4022" s="2"/>
    </row>
    <row r="4023" spans="1:8" ht="18.75" customHeight="1">
      <c r="A4023" s="47"/>
      <c r="H4023" s="2"/>
    </row>
    <row r="4024" spans="1:8" ht="18.75" customHeight="1">
      <c r="A4024" s="47"/>
      <c r="H4024" s="2"/>
    </row>
    <row r="4025" spans="1:8" ht="18.75" customHeight="1">
      <c r="A4025" s="47"/>
      <c r="H4025" s="2"/>
    </row>
    <row r="4026" spans="1:8" ht="18.75" customHeight="1">
      <c r="A4026" s="47"/>
      <c r="H4026" s="2"/>
    </row>
    <row r="4027" spans="1:8" ht="18.75" customHeight="1">
      <c r="A4027" s="47"/>
      <c r="H4027" s="2"/>
    </row>
    <row r="4028" spans="1:8" ht="18.75" customHeight="1">
      <c r="A4028" s="47"/>
      <c r="H4028" s="2"/>
    </row>
    <row r="4029" spans="1:8" ht="18.75" customHeight="1">
      <c r="A4029" s="47"/>
      <c r="H4029" s="2"/>
    </row>
    <row r="4030" spans="1:8" ht="18.75" customHeight="1">
      <c r="A4030" s="47"/>
      <c r="H4030" s="2"/>
    </row>
    <row r="4031" spans="1:8" ht="18.75" customHeight="1">
      <c r="A4031" s="47"/>
      <c r="H4031" s="2"/>
    </row>
    <row r="4032" spans="1:8" ht="18.75" customHeight="1">
      <c r="A4032" s="47"/>
      <c r="H4032" s="2"/>
    </row>
    <row r="4033" spans="1:8" ht="18.75" customHeight="1">
      <c r="A4033" s="47"/>
      <c r="H4033" s="2"/>
    </row>
    <row r="4034" spans="1:8" ht="58.5" customHeight="1">
      <c r="A4034" s="47"/>
      <c r="H4034" s="2"/>
    </row>
    <row r="4035" spans="1:8" ht="18.75" customHeight="1">
      <c r="A4035" s="47"/>
      <c r="H4035" s="2"/>
    </row>
    <row r="4036" spans="1:8" ht="18.75" customHeight="1">
      <c r="A4036" s="47"/>
      <c r="H4036" s="2"/>
    </row>
    <row r="4037" spans="1:8" ht="18.75" customHeight="1">
      <c r="A4037" s="47"/>
      <c r="H4037" s="2"/>
    </row>
    <row r="4038" spans="1:8" ht="18.75" customHeight="1">
      <c r="A4038" s="47"/>
      <c r="H4038" s="2"/>
    </row>
    <row r="4039" spans="1:8" ht="18.75" customHeight="1">
      <c r="A4039" s="47"/>
      <c r="H4039" s="2"/>
    </row>
    <row r="4040" spans="1:8" ht="18.75" customHeight="1">
      <c r="A4040" s="47"/>
      <c r="H4040" s="2"/>
    </row>
    <row r="4041" spans="1:8" ht="18.75" customHeight="1">
      <c r="A4041" s="47"/>
      <c r="H4041" s="2"/>
    </row>
    <row r="4042" spans="1:8" ht="18.75" customHeight="1">
      <c r="A4042" s="47"/>
      <c r="H4042" s="2"/>
    </row>
    <row r="4043" spans="1:8" ht="18.75" customHeight="1">
      <c r="A4043" s="47"/>
      <c r="H4043" s="2"/>
    </row>
    <row r="4044" spans="1:8" ht="18.75" customHeight="1">
      <c r="A4044" s="47"/>
      <c r="H4044" s="2"/>
    </row>
    <row r="4045" spans="1:8" ht="18.75" customHeight="1">
      <c r="A4045" s="47"/>
      <c r="H4045" s="2"/>
    </row>
    <row r="4046" spans="1:8" ht="18.75" customHeight="1">
      <c r="A4046" s="47"/>
      <c r="H4046" s="2"/>
    </row>
    <row r="4047" spans="1:8" ht="58.5" customHeight="1">
      <c r="A4047" s="47"/>
      <c r="H4047" s="2"/>
    </row>
    <row r="4048" spans="1:8" ht="18.75" customHeight="1">
      <c r="A4048" s="47"/>
      <c r="H4048" s="2"/>
    </row>
    <row r="4049" spans="1:8" ht="18.75" customHeight="1">
      <c r="A4049" s="47"/>
      <c r="H4049" s="2"/>
    </row>
    <row r="4050" spans="1:8" ht="18.75" customHeight="1">
      <c r="A4050" s="47"/>
      <c r="H4050" s="2"/>
    </row>
    <row r="4051" spans="1:8" ht="18.75" customHeight="1">
      <c r="A4051" s="47"/>
      <c r="H4051" s="2"/>
    </row>
    <row r="4052" spans="1:8" ht="18.75" customHeight="1">
      <c r="A4052" s="47"/>
      <c r="H4052" s="2"/>
    </row>
    <row r="4053" spans="1:8" ht="18.75" customHeight="1">
      <c r="A4053" s="47"/>
      <c r="H4053" s="2"/>
    </row>
    <row r="4054" spans="1:8" ht="18.75" customHeight="1">
      <c r="A4054" s="47"/>
      <c r="H4054" s="2"/>
    </row>
    <row r="4055" spans="1:8" ht="18.75" customHeight="1">
      <c r="A4055" s="47"/>
      <c r="H4055" s="2"/>
    </row>
    <row r="4056" spans="1:8" ht="18.75" customHeight="1">
      <c r="A4056" s="47"/>
      <c r="H4056" s="2"/>
    </row>
    <row r="4057" spans="1:8" ht="18.75" customHeight="1">
      <c r="A4057" s="47"/>
      <c r="H4057" s="2"/>
    </row>
    <row r="4058" spans="1:8" ht="18.75" customHeight="1">
      <c r="A4058" s="47"/>
      <c r="H4058" s="2"/>
    </row>
    <row r="4059" spans="1:8" ht="18.75" customHeight="1">
      <c r="A4059" s="47"/>
      <c r="H4059" s="2"/>
    </row>
    <row r="4060" spans="1:8" ht="58.5" customHeight="1">
      <c r="A4060" s="47"/>
      <c r="H4060" s="2"/>
    </row>
    <row r="4061" spans="1:8" ht="18.75" customHeight="1">
      <c r="A4061" s="47"/>
      <c r="H4061" s="2"/>
    </row>
    <row r="4062" spans="1:8" ht="18.75" customHeight="1">
      <c r="A4062" s="47"/>
      <c r="H4062" s="2"/>
    </row>
    <row r="4063" spans="1:8" ht="18.75" customHeight="1">
      <c r="A4063" s="47"/>
      <c r="H4063" s="2"/>
    </row>
    <row r="4064" spans="1:8" ht="18.75" customHeight="1">
      <c r="A4064" s="47"/>
      <c r="H4064" s="2"/>
    </row>
    <row r="4065" spans="1:8" ht="18.75" customHeight="1">
      <c r="A4065" s="47"/>
      <c r="H4065" s="2"/>
    </row>
    <row r="4066" spans="1:8" ht="18.75" customHeight="1">
      <c r="A4066" s="47"/>
      <c r="H4066" s="2"/>
    </row>
    <row r="4067" spans="1:8" ht="18.75" customHeight="1">
      <c r="A4067" s="47"/>
      <c r="H4067" s="2"/>
    </row>
    <row r="4068" spans="1:8" ht="18.75" customHeight="1">
      <c r="A4068" s="47"/>
      <c r="H4068" s="2"/>
    </row>
    <row r="4069" spans="1:8" ht="18.75" customHeight="1">
      <c r="A4069" s="47"/>
      <c r="H4069" s="2"/>
    </row>
    <row r="4070" spans="1:8" ht="18.75" customHeight="1">
      <c r="A4070" s="47"/>
      <c r="H4070" s="2"/>
    </row>
    <row r="4071" spans="1:8" ht="18.75" customHeight="1">
      <c r="A4071" s="47"/>
      <c r="H4071" s="2"/>
    </row>
    <row r="4072" spans="1:8" ht="18.75" customHeight="1">
      <c r="A4072" s="47"/>
      <c r="H4072" s="2"/>
    </row>
    <row r="4073" spans="1:8" ht="58.5" customHeight="1">
      <c r="A4073" s="47"/>
      <c r="H4073" s="2"/>
    </row>
    <row r="4074" spans="1:8" ht="18.75" customHeight="1">
      <c r="A4074" s="47"/>
      <c r="H4074" s="2"/>
    </row>
    <row r="4075" spans="1:8" ht="18.75" customHeight="1">
      <c r="A4075" s="47"/>
      <c r="H4075" s="2"/>
    </row>
    <row r="4076" spans="1:8" ht="18.75" customHeight="1">
      <c r="A4076" s="47"/>
      <c r="H4076" s="2"/>
    </row>
    <row r="4077" spans="1:8" ht="18.75" customHeight="1">
      <c r="A4077" s="47"/>
      <c r="H4077" s="2"/>
    </row>
    <row r="4078" spans="1:8" ht="18.75" customHeight="1">
      <c r="A4078" s="47"/>
      <c r="H4078" s="2"/>
    </row>
    <row r="4079" spans="1:8" ht="18.75" customHeight="1">
      <c r="A4079" s="47"/>
      <c r="H4079" s="2"/>
    </row>
    <row r="4080" spans="1:8" ht="18.75" customHeight="1">
      <c r="A4080" s="47"/>
      <c r="H4080" s="2"/>
    </row>
    <row r="4081" spans="1:8" ht="18.75" customHeight="1">
      <c r="A4081" s="47"/>
      <c r="H4081" s="2"/>
    </row>
    <row r="4082" spans="1:8" ht="18.75" customHeight="1">
      <c r="A4082" s="47"/>
      <c r="H4082" s="2"/>
    </row>
    <row r="4083" spans="1:8" ht="18.75" customHeight="1">
      <c r="A4083" s="47"/>
      <c r="H4083" s="2"/>
    </row>
    <row r="4084" spans="1:8" ht="18.75" customHeight="1">
      <c r="A4084" s="47"/>
      <c r="H4084" s="2"/>
    </row>
    <row r="4085" spans="1:8" ht="18.75" customHeight="1">
      <c r="A4085" s="47"/>
      <c r="H4085" s="2"/>
    </row>
    <row r="4086" spans="1:8" ht="58.5" customHeight="1">
      <c r="A4086" s="47"/>
      <c r="H4086" s="2"/>
    </row>
    <row r="4087" spans="1:8" ht="18.75" customHeight="1">
      <c r="A4087" s="47"/>
      <c r="H4087" s="2"/>
    </row>
    <row r="4088" spans="1:8" ht="18.75" customHeight="1">
      <c r="A4088" s="47"/>
      <c r="H4088" s="2"/>
    </row>
    <row r="4089" spans="1:8" ht="18.75" customHeight="1">
      <c r="A4089" s="47"/>
      <c r="H4089" s="2"/>
    </row>
    <row r="4090" spans="1:8" ht="18.75" customHeight="1">
      <c r="A4090" s="47"/>
      <c r="H4090" s="2"/>
    </row>
    <row r="4091" spans="1:8" ht="18.75" customHeight="1">
      <c r="A4091" s="47"/>
      <c r="H4091" s="2"/>
    </row>
    <row r="4092" spans="1:8" ht="18.75" customHeight="1">
      <c r="A4092" s="47"/>
      <c r="H4092" s="2"/>
    </row>
    <row r="4093" spans="1:8" ht="18.75" customHeight="1">
      <c r="A4093" s="47"/>
      <c r="H4093" s="2"/>
    </row>
    <row r="4094" spans="1:8" ht="18.75" customHeight="1">
      <c r="A4094" s="47"/>
      <c r="H4094" s="2"/>
    </row>
    <row r="4095" spans="1:8" ht="18.75" customHeight="1">
      <c r="A4095" s="47"/>
      <c r="H4095" s="2"/>
    </row>
    <row r="4096" spans="1:8" ht="18.75" customHeight="1">
      <c r="A4096" s="47"/>
      <c r="H4096" s="2"/>
    </row>
    <row r="4097" spans="1:8" ht="18.75" customHeight="1">
      <c r="A4097" s="47"/>
      <c r="H4097" s="2"/>
    </row>
    <row r="4098" spans="1:8" ht="18.75" customHeight="1">
      <c r="A4098" s="47"/>
      <c r="H4098" s="2"/>
    </row>
    <row r="4099" spans="1:8" ht="58.5" customHeight="1">
      <c r="A4099" s="47"/>
      <c r="H4099" s="2"/>
    </row>
    <row r="4100" spans="1:8" ht="18.75" customHeight="1">
      <c r="A4100" s="47"/>
      <c r="H4100" s="2"/>
    </row>
    <row r="4101" spans="1:8" ht="18.75" customHeight="1">
      <c r="A4101" s="47"/>
      <c r="H4101" s="2"/>
    </row>
    <row r="4102" spans="1:8" ht="18.75" customHeight="1">
      <c r="A4102" s="47"/>
      <c r="H4102" s="2"/>
    </row>
    <row r="4103" spans="1:8" ht="18.75" customHeight="1">
      <c r="A4103" s="47"/>
      <c r="H4103" s="2"/>
    </row>
    <row r="4104" spans="1:8" ht="18.75" customHeight="1">
      <c r="A4104" s="47"/>
      <c r="H4104" s="2"/>
    </row>
    <row r="4105" spans="1:8" ht="18.75" customHeight="1">
      <c r="A4105" s="47"/>
      <c r="H4105" s="2"/>
    </row>
    <row r="4106" spans="1:8" ht="18.75" customHeight="1">
      <c r="A4106" s="47"/>
      <c r="H4106" s="2"/>
    </row>
    <row r="4107" spans="1:8" ht="18.75" customHeight="1">
      <c r="A4107" s="47"/>
      <c r="H4107" s="2"/>
    </row>
    <row r="4108" spans="1:8" ht="18.75" customHeight="1">
      <c r="A4108" s="47"/>
      <c r="H4108" s="2"/>
    </row>
    <row r="4109" spans="1:8" ht="18.75" customHeight="1">
      <c r="A4109" s="47"/>
      <c r="H4109" s="2"/>
    </row>
    <row r="4110" spans="1:8" ht="18.75" customHeight="1">
      <c r="A4110" s="47"/>
      <c r="H4110" s="2"/>
    </row>
    <row r="4111" spans="1:8" ht="18.75" customHeight="1">
      <c r="A4111" s="47"/>
      <c r="H4111" s="2"/>
    </row>
    <row r="4112" spans="1:8" ht="58.5" customHeight="1">
      <c r="A4112" s="47"/>
      <c r="H4112" s="2"/>
    </row>
    <row r="4113" spans="1:8" ht="18.75" customHeight="1">
      <c r="A4113" s="47"/>
      <c r="H4113" s="2"/>
    </row>
    <row r="4114" spans="1:8" ht="18.75" customHeight="1">
      <c r="A4114" s="47"/>
      <c r="H4114" s="2"/>
    </row>
    <row r="4115" spans="1:8" ht="18.75" customHeight="1">
      <c r="A4115" s="47"/>
      <c r="H4115" s="2"/>
    </row>
    <row r="4116" spans="1:8" ht="18.75" customHeight="1">
      <c r="A4116" s="47"/>
      <c r="H4116" s="2"/>
    </row>
    <row r="4117" spans="1:8" ht="18.75" customHeight="1">
      <c r="A4117" s="47"/>
      <c r="H4117" s="2"/>
    </row>
    <row r="4118" spans="1:8" ht="18.75" customHeight="1">
      <c r="A4118" s="47"/>
      <c r="H4118" s="2"/>
    </row>
    <row r="4119" spans="1:8" ht="18.75" customHeight="1">
      <c r="A4119" s="47"/>
      <c r="H4119" s="2"/>
    </row>
    <row r="4120" spans="1:8" ht="18.75" customHeight="1">
      <c r="A4120" s="47"/>
      <c r="H4120" s="2"/>
    </row>
    <row r="4121" spans="1:8" ht="18.75" customHeight="1">
      <c r="A4121" s="47"/>
      <c r="H4121" s="2"/>
    </row>
    <row r="4122" spans="1:8" ht="18.75" customHeight="1">
      <c r="A4122" s="47"/>
      <c r="H4122" s="2"/>
    </row>
    <row r="4123" spans="1:8" ht="18.75" customHeight="1">
      <c r="A4123" s="47"/>
      <c r="H4123" s="2"/>
    </row>
    <row r="4124" spans="1:8" ht="18.75" customHeight="1">
      <c r="A4124" s="47"/>
      <c r="H4124" s="2"/>
    </row>
    <row r="4125" spans="1:8" ht="58.5" customHeight="1">
      <c r="A4125" s="47"/>
      <c r="H4125" s="2"/>
    </row>
    <row r="4126" spans="1:8" ht="18.75" customHeight="1">
      <c r="A4126" s="47"/>
      <c r="H4126" s="2"/>
    </row>
    <row r="4127" spans="1:8" ht="18.75" customHeight="1">
      <c r="A4127" s="47"/>
      <c r="H4127" s="2"/>
    </row>
    <row r="4128" spans="1:8" ht="18.75" customHeight="1">
      <c r="A4128" s="47"/>
      <c r="H4128" s="2"/>
    </row>
    <row r="4129" spans="1:8" ht="18.75" customHeight="1">
      <c r="A4129" s="47"/>
      <c r="H4129" s="2"/>
    </row>
    <row r="4130" spans="1:8" ht="18.75" customHeight="1">
      <c r="A4130" s="47"/>
      <c r="H4130" s="2"/>
    </row>
    <row r="4131" spans="1:8" ht="18.75" customHeight="1">
      <c r="A4131" s="47"/>
      <c r="H4131" s="2"/>
    </row>
    <row r="4132" spans="1:8" ht="18.75" customHeight="1">
      <c r="A4132" s="47"/>
      <c r="H4132" s="2"/>
    </row>
    <row r="4133" spans="1:8" ht="18.75" customHeight="1">
      <c r="A4133" s="47"/>
      <c r="H4133" s="2"/>
    </row>
    <row r="4134" spans="1:8" ht="18.75" customHeight="1">
      <c r="A4134" s="47"/>
      <c r="H4134" s="2"/>
    </row>
    <row r="4135" spans="1:8" ht="18.75" customHeight="1">
      <c r="A4135" s="47"/>
      <c r="H4135" s="2"/>
    </row>
    <row r="4136" spans="1:8" ht="18.75" customHeight="1">
      <c r="A4136" s="47"/>
      <c r="H4136" s="2"/>
    </row>
    <row r="4137" spans="1:8" ht="18.75" customHeight="1">
      <c r="A4137" s="47"/>
      <c r="H4137" s="2"/>
    </row>
    <row r="4138" spans="1:8" ht="58.5" customHeight="1">
      <c r="A4138" s="47"/>
      <c r="H4138" s="2"/>
    </row>
    <row r="4139" spans="1:8" ht="18.75" customHeight="1">
      <c r="A4139" s="47"/>
      <c r="H4139" s="2"/>
    </row>
    <row r="4140" spans="1:8" ht="18.75" customHeight="1">
      <c r="A4140" s="47"/>
      <c r="H4140" s="2"/>
    </row>
    <row r="4141" spans="1:8" ht="18.75" customHeight="1">
      <c r="A4141" s="47"/>
      <c r="H4141" s="2"/>
    </row>
    <row r="4142" spans="1:8" ht="18.75" customHeight="1">
      <c r="A4142" s="47"/>
      <c r="H4142" s="2"/>
    </row>
    <row r="4143" spans="1:8" ht="18.75" customHeight="1">
      <c r="A4143" s="47"/>
      <c r="H4143" s="2"/>
    </row>
    <row r="4144" spans="1:8" ht="18.75" customHeight="1">
      <c r="A4144" s="47"/>
      <c r="H4144" s="2"/>
    </row>
    <row r="4145" spans="1:8" ht="18.75" customHeight="1">
      <c r="A4145" s="47"/>
      <c r="H4145" s="2"/>
    </row>
    <row r="4146" spans="1:8" ht="18.75" customHeight="1">
      <c r="A4146" s="47"/>
      <c r="H4146" s="2"/>
    </row>
    <row r="4147" spans="1:8" ht="18.75" customHeight="1">
      <c r="A4147" s="47"/>
      <c r="H4147" s="2"/>
    </row>
    <row r="4148" spans="1:8" ht="18.75" customHeight="1">
      <c r="A4148" s="47"/>
      <c r="H4148" s="2"/>
    </row>
    <row r="4149" spans="1:8" ht="18.75" customHeight="1">
      <c r="A4149" s="47"/>
      <c r="H4149" s="2"/>
    </row>
    <row r="4150" spans="1:8" ht="18.75" customHeight="1">
      <c r="A4150" s="47"/>
      <c r="H4150" s="2"/>
    </row>
    <row r="4151" spans="1:8" ht="58.5" customHeight="1">
      <c r="A4151" s="47"/>
      <c r="H4151" s="2"/>
    </row>
    <row r="4152" spans="1:8" ht="18.75" customHeight="1">
      <c r="A4152" s="47"/>
      <c r="H4152" s="2"/>
    </row>
    <row r="4153" spans="1:8" ht="18.75" customHeight="1">
      <c r="A4153" s="47"/>
      <c r="H4153" s="2"/>
    </row>
    <row r="4154" spans="1:8" ht="18.75" customHeight="1">
      <c r="A4154" s="47"/>
      <c r="H4154" s="2"/>
    </row>
    <row r="4155" spans="1:8" ht="18.75" customHeight="1">
      <c r="A4155" s="47"/>
      <c r="H4155" s="2"/>
    </row>
    <row r="4156" spans="1:8" ht="18.75" customHeight="1">
      <c r="A4156" s="47"/>
      <c r="H4156" s="2"/>
    </row>
    <row r="4157" spans="1:8" ht="18.75" customHeight="1">
      <c r="A4157" s="47"/>
      <c r="H4157" s="2"/>
    </row>
    <row r="4158" spans="1:8" ht="18.75" customHeight="1">
      <c r="A4158" s="47"/>
      <c r="H4158" s="2"/>
    </row>
    <row r="4159" spans="1:8" ht="18.75" customHeight="1">
      <c r="A4159" s="47"/>
      <c r="H4159" s="2"/>
    </row>
    <row r="4160" spans="1:8" ht="18.75" customHeight="1">
      <c r="A4160" s="47"/>
      <c r="H4160" s="2"/>
    </row>
    <row r="4161" spans="1:8" ht="18.75" customHeight="1">
      <c r="A4161" s="47"/>
      <c r="H4161" s="2"/>
    </row>
    <row r="4162" spans="1:8" ht="18.75" customHeight="1">
      <c r="A4162" s="47"/>
      <c r="H4162" s="2"/>
    </row>
    <row r="4163" spans="1:8" ht="18.75" customHeight="1">
      <c r="A4163" s="47"/>
      <c r="H4163" s="2"/>
    </row>
    <row r="4164" spans="1:8" ht="58.5" customHeight="1">
      <c r="A4164" s="47"/>
      <c r="H4164" s="2"/>
    </row>
    <row r="4165" spans="1:8" ht="18.75" customHeight="1">
      <c r="A4165" s="47"/>
      <c r="H4165" s="2"/>
    </row>
    <row r="4166" spans="1:8" ht="18.75" customHeight="1">
      <c r="A4166" s="47"/>
      <c r="H4166" s="2"/>
    </row>
    <row r="4167" spans="1:8" ht="18.75" customHeight="1">
      <c r="A4167" s="47"/>
      <c r="H4167" s="2"/>
    </row>
    <row r="4168" spans="1:8" ht="18.75" customHeight="1">
      <c r="A4168" s="47"/>
      <c r="H4168" s="2"/>
    </row>
    <row r="4169" spans="1:8" ht="18.75" customHeight="1">
      <c r="A4169" s="47"/>
      <c r="H4169" s="2"/>
    </row>
    <row r="4170" spans="1:8" ht="18.75" customHeight="1">
      <c r="A4170" s="47"/>
      <c r="H4170" s="2"/>
    </row>
    <row r="4171" spans="1:8" ht="18.75" customHeight="1">
      <c r="A4171" s="47"/>
      <c r="H4171" s="2"/>
    </row>
    <row r="4172" spans="1:8" ht="18.75" customHeight="1">
      <c r="A4172" s="47"/>
      <c r="H4172" s="2"/>
    </row>
    <row r="4173" spans="1:8" ht="18.75" customHeight="1">
      <c r="A4173" s="47"/>
      <c r="H4173" s="2"/>
    </row>
    <row r="4174" spans="1:8" ht="18.75" customHeight="1">
      <c r="A4174" s="47"/>
      <c r="H4174" s="2"/>
    </row>
    <row r="4175" spans="1:8" ht="18.75" customHeight="1">
      <c r="A4175" s="47"/>
      <c r="H4175" s="2"/>
    </row>
    <row r="4176" spans="1:8" ht="18.75" customHeight="1">
      <c r="A4176" s="47"/>
      <c r="H4176" s="2"/>
    </row>
    <row r="4177" spans="1:8" ht="58.5" customHeight="1">
      <c r="A4177" s="47"/>
      <c r="H4177" s="2"/>
    </row>
    <row r="4178" spans="1:8" ht="18.75" customHeight="1">
      <c r="A4178" s="47"/>
      <c r="H4178" s="2"/>
    </row>
    <row r="4179" spans="1:8" ht="18.75" customHeight="1">
      <c r="A4179" s="47"/>
      <c r="H4179" s="2"/>
    </row>
    <row r="4180" spans="1:8" ht="18.75" customHeight="1">
      <c r="A4180" s="47"/>
      <c r="H4180" s="2"/>
    </row>
    <row r="4181" spans="1:8" ht="18.75" customHeight="1">
      <c r="A4181" s="47"/>
      <c r="H4181" s="2"/>
    </row>
    <row r="4182" spans="1:8" ht="18.75" customHeight="1">
      <c r="A4182" s="47"/>
      <c r="H4182" s="2"/>
    </row>
    <row r="4183" spans="1:8" ht="18.75" customHeight="1">
      <c r="A4183" s="47"/>
      <c r="H4183" s="2"/>
    </row>
    <row r="4184" spans="1:8" ht="18.75" customHeight="1">
      <c r="A4184" s="47"/>
      <c r="H4184" s="2"/>
    </row>
    <row r="4185" spans="1:8" ht="18.75" customHeight="1">
      <c r="A4185" s="47"/>
      <c r="H4185" s="2"/>
    </row>
    <row r="4186" spans="1:8" ht="18.75" customHeight="1">
      <c r="A4186" s="47"/>
      <c r="H4186" s="2"/>
    </row>
    <row r="4187" spans="1:8" ht="18.75" customHeight="1">
      <c r="A4187" s="47"/>
      <c r="H4187" s="2"/>
    </row>
    <row r="4188" spans="1:8" ht="18.75" customHeight="1">
      <c r="A4188" s="47"/>
      <c r="H4188" s="2"/>
    </row>
    <row r="4189" spans="1:8" ht="18.75" customHeight="1">
      <c r="A4189" s="47"/>
      <c r="H4189" s="2"/>
    </row>
    <row r="4190" spans="1:8" ht="58.5" customHeight="1">
      <c r="A4190" s="47"/>
      <c r="H4190" s="2"/>
    </row>
    <row r="4191" spans="1:8" ht="18.75" customHeight="1">
      <c r="A4191" s="47"/>
      <c r="H4191" s="2"/>
    </row>
    <row r="4192" spans="1:8" ht="18.75" customHeight="1">
      <c r="A4192" s="47"/>
      <c r="H4192" s="2"/>
    </row>
    <row r="4193" spans="1:8" ht="18.75" customHeight="1">
      <c r="A4193" s="47"/>
      <c r="H4193" s="2"/>
    </row>
    <row r="4194" spans="1:8" ht="18.75" customHeight="1">
      <c r="A4194" s="47"/>
      <c r="H4194" s="2"/>
    </row>
    <row r="4195" spans="1:8" ht="18.75" customHeight="1">
      <c r="A4195" s="47"/>
      <c r="H4195" s="2"/>
    </row>
    <row r="4196" spans="1:8" ht="18.75" customHeight="1">
      <c r="A4196" s="47"/>
      <c r="H4196" s="2"/>
    </row>
    <row r="4197" spans="1:8" ht="18.75" customHeight="1">
      <c r="A4197" s="47"/>
      <c r="H4197" s="2"/>
    </row>
    <row r="4198" spans="1:8" ht="18.75" customHeight="1">
      <c r="A4198" s="47"/>
      <c r="H4198" s="2"/>
    </row>
    <row r="4199" spans="1:8" ht="18.75" customHeight="1">
      <c r="A4199" s="47"/>
      <c r="H4199" s="2"/>
    </row>
    <row r="4200" spans="1:8" ht="18.75" customHeight="1">
      <c r="A4200" s="47"/>
      <c r="H4200" s="2"/>
    </row>
    <row r="4201" spans="1:8" ht="18.75" customHeight="1">
      <c r="A4201" s="47"/>
      <c r="H4201" s="2"/>
    </row>
    <row r="4202" spans="1:8" ht="18.75" customHeight="1">
      <c r="A4202" s="47"/>
      <c r="H4202" s="2"/>
    </row>
    <row r="4203" spans="1:8" ht="58.5" customHeight="1">
      <c r="A4203" s="47"/>
      <c r="H4203" s="2"/>
    </row>
    <row r="4204" spans="1:8" ht="18.75" customHeight="1">
      <c r="A4204" s="47"/>
      <c r="H4204" s="2"/>
    </row>
    <row r="4205" spans="1:8" ht="18.75" customHeight="1">
      <c r="A4205" s="47"/>
      <c r="H4205" s="2"/>
    </row>
    <row r="4206" spans="1:8" ht="18.75" customHeight="1">
      <c r="A4206" s="47"/>
      <c r="H4206" s="2"/>
    </row>
    <row r="4207" spans="1:8" ht="18.75" customHeight="1">
      <c r="A4207" s="47"/>
      <c r="H4207" s="2"/>
    </row>
    <row r="4208" spans="1:8" ht="18.75" customHeight="1">
      <c r="A4208" s="47"/>
      <c r="H4208" s="2"/>
    </row>
    <row r="4209" spans="1:8" ht="18.75" customHeight="1">
      <c r="A4209" s="47"/>
      <c r="H4209" s="2"/>
    </row>
    <row r="4210" spans="1:8" ht="18.75" customHeight="1">
      <c r="A4210" s="47"/>
      <c r="H4210" s="2"/>
    </row>
    <row r="4211" spans="1:8" ht="18.75" customHeight="1">
      <c r="A4211" s="47"/>
      <c r="H4211" s="2"/>
    </row>
    <row r="4212" spans="1:8" ht="18.75" customHeight="1">
      <c r="A4212" s="47"/>
      <c r="H4212" s="2"/>
    </row>
    <row r="4213" spans="1:8" ht="18.75" customHeight="1">
      <c r="A4213" s="47"/>
      <c r="H4213" s="2"/>
    </row>
    <row r="4214" spans="1:8" ht="18.75" customHeight="1">
      <c r="A4214" s="47"/>
      <c r="H4214" s="2"/>
    </row>
    <row r="4215" spans="1:8" ht="18.75" customHeight="1">
      <c r="A4215" s="47"/>
      <c r="H4215" s="2"/>
    </row>
    <row r="4216" spans="1:8" ht="58.5" customHeight="1">
      <c r="A4216" s="47"/>
      <c r="H4216" s="2"/>
    </row>
    <row r="4217" spans="1:8" ht="18.75" customHeight="1">
      <c r="A4217" s="47"/>
      <c r="H4217" s="2"/>
    </row>
    <row r="4218" spans="1:8" ht="18.75" customHeight="1">
      <c r="A4218" s="47"/>
      <c r="H4218" s="2"/>
    </row>
    <row r="4219" spans="1:8" ht="18.75" customHeight="1">
      <c r="A4219" s="47"/>
      <c r="H4219" s="2"/>
    </row>
    <row r="4220" spans="1:8" ht="18.75" customHeight="1">
      <c r="A4220" s="47"/>
      <c r="H4220" s="2"/>
    </row>
    <row r="4221" spans="1:8" ht="18.75" customHeight="1">
      <c r="A4221" s="47"/>
      <c r="H4221" s="2"/>
    </row>
    <row r="4222" spans="1:8" ht="18.75" customHeight="1">
      <c r="A4222" s="47"/>
      <c r="H4222" s="2"/>
    </row>
    <row r="4223" spans="1:8" ht="18.75" customHeight="1">
      <c r="A4223" s="47"/>
      <c r="H4223" s="2"/>
    </row>
    <row r="4224" spans="1:8" ht="18.75" customHeight="1">
      <c r="A4224" s="47"/>
      <c r="H4224" s="2"/>
    </row>
    <row r="4225" spans="1:8" ht="18.75" customHeight="1">
      <c r="A4225" s="47"/>
      <c r="H4225" s="2"/>
    </row>
    <row r="4226" spans="1:8" ht="18.75" customHeight="1">
      <c r="A4226" s="47"/>
      <c r="H4226" s="2"/>
    </row>
    <row r="4227" spans="1:8" ht="18.75" customHeight="1">
      <c r="A4227" s="47"/>
      <c r="H4227" s="2"/>
    </row>
    <row r="4228" spans="1:8" ht="18.75" customHeight="1">
      <c r="A4228" s="47"/>
      <c r="H4228" s="2"/>
    </row>
    <row r="4229" spans="1:8" ht="58.5" customHeight="1">
      <c r="A4229" s="47"/>
      <c r="H4229" s="2"/>
    </row>
    <row r="4230" spans="1:8" ht="18.75" customHeight="1">
      <c r="A4230" s="47"/>
      <c r="H4230" s="2"/>
    </row>
    <row r="4231" spans="1:8" ht="18.75" customHeight="1">
      <c r="A4231" s="47"/>
      <c r="H4231" s="2"/>
    </row>
    <row r="4232" spans="1:8" ht="18.75" customHeight="1">
      <c r="A4232" s="47"/>
      <c r="H4232" s="2"/>
    </row>
    <row r="4233" spans="1:8" ht="18.75" customHeight="1">
      <c r="A4233" s="47"/>
      <c r="H4233" s="2"/>
    </row>
    <row r="4234" spans="1:8" ht="18.75" customHeight="1">
      <c r="A4234" s="47"/>
      <c r="H4234" s="2"/>
    </row>
    <row r="4235" spans="1:8" ht="18.75" customHeight="1">
      <c r="A4235" s="47"/>
      <c r="H4235" s="2"/>
    </row>
    <row r="4236" spans="1:8" ht="18.75" customHeight="1">
      <c r="A4236" s="47"/>
      <c r="H4236" s="2"/>
    </row>
    <row r="4237" spans="1:8" ht="18.75" customHeight="1">
      <c r="A4237" s="47"/>
      <c r="H4237" s="2"/>
    </row>
    <row r="4238" spans="1:8" ht="18.75" customHeight="1">
      <c r="A4238" s="47"/>
      <c r="H4238" s="2"/>
    </row>
    <row r="4239" spans="1:8" ht="18.75" customHeight="1">
      <c r="A4239" s="47"/>
      <c r="H4239" s="2"/>
    </row>
    <row r="4240" spans="1:8" ht="18.75" customHeight="1">
      <c r="A4240" s="47"/>
      <c r="H4240" s="2"/>
    </row>
    <row r="4241" spans="1:8" ht="18.75" customHeight="1">
      <c r="A4241" s="47"/>
      <c r="H4241" s="2"/>
    </row>
    <row r="4242" spans="1:8" ht="58.5" customHeight="1">
      <c r="A4242" s="47"/>
      <c r="H4242" s="2"/>
    </row>
    <row r="4243" spans="1:8" ht="18.75" customHeight="1">
      <c r="A4243" s="47"/>
      <c r="H4243" s="2"/>
    </row>
    <row r="4244" spans="1:8" ht="18.75" customHeight="1">
      <c r="A4244" s="47"/>
      <c r="H4244" s="2"/>
    </row>
    <row r="4245" spans="1:8" ht="18.75" customHeight="1">
      <c r="A4245" s="47"/>
      <c r="H4245" s="2"/>
    </row>
    <row r="4246" spans="1:8" ht="18.75" customHeight="1">
      <c r="A4246" s="47"/>
      <c r="H4246" s="2"/>
    </row>
    <row r="4247" spans="1:8" ht="18.75" customHeight="1">
      <c r="A4247" s="47"/>
      <c r="H4247" s="2"/>
    </row>
    <row r="4248" spans="1:8" ht="18.75" customHeight="1">
      <c r="A4248" s="47"/>
      <c r="H4248" s="2"/>
    </row>
    <row r="4249" spans="1:8" ht="18.75" customHeight="1">
      <c r="A4249" s="47"/>
      <c r="H4249" s="2"/>
    </row>
    <row r="4250" spans="1:8" ht="18.75" customHeight="1">
      <c r="A4250" s="47"/>
      <c r="H4250" s="2"/>
    </row>
    <row r="4251" spans="1:8" ht="18.75" customHeight="1">
      <c r="A4251" s="47"/>
      <c r="H4251" s="2"/>
    </row>
    <row r="4252" spans="1:8" ht="18.75" customHeight="1">
      <c r="A4252" s="47"/>
      <c r="H4252" s="2"/>
    </row>
    <row r="4253" spans="1:8" ht="18.75" customHeight="1">
      <c r="A4253" s="47"/>
      <c r="H4253" s="2"/>
    </row>
    <row r="4254" spans="1:8" ht="18.75" customHeight="1">
      <c r="A4254" s="47"/>
      <c r="H4254" s="2"/>
    </row>
    <row r="4255" spans="1:8" ht="58.5" customHeight="1">
      <c r="A4255" s="47"/>
      <c r="H4255" s="2"/>
    </row>
    <row r="4256" spans="1:8" ht="18.75" customHeight="1">
      <c r="A4256" s="47"/>
      <c r="H4256" s="2"/>
    </row>
    <row r="4257" spans="1:8" ht="18.75" customHeight="1">
      <c r="A4257" s="47"/>
      <c r="H4257" s="2"/>
    </row>
    <row r="4258" spans="1:8" ht="18.75" customHeight="1">
      <c r="A4258" s="47"/>
      <c r="H4258" s="2"/>
    </row>
    <row r="4259" spans="1:8" ht="18.75" customHeight="1">
      <c r="A4259" s="47"/>
      <c r="H4259" s="2"/>
    </row>
    <row r="4260" spans="1:8" ht="18.75" customHeight="1">
      <c r="A4260" s="47"/>
      <c r="H4260" s="2"/>
    </row>
    <row r="4261" spans="1:8" ht="18.75" customHeight="1">
      <c r="A4261" s="47"/>
      <c r="H4261" s="2"/>
    </row>
    <row r="4262" spans="1:8" ht="18.75" customHeight="1">
      <c r="A4262" s="47"/>
      <c r="H4262" s="2"/>
    </row>
    <row r="4263" spans="1:8" ht="18.75" customHeight="1">
      <c r="A4263" s="47"/>
      <c r="H4263" s="2"/>
    </row>
    <row r="4264" spans="1:8" ht="18.75" customHeight="1">
      <c r="A4264" s="47"/>
      <c r="H4264" s="2"/>
    </row>
    <row r="4265" spans="1:8" ht="18.75" customHeight="1">
      <c r="A4265" s="47"/>
      <c r="H4265" s="2"/>
    </row>
    <row r="4266" spans="1:8" ht="18.75" customHeight="1">
      <c r="A4266" s="47"/>
      <c r="H4266" s="2"/>
    </row>
    <row r="4267" spans="1:8" ht="18.75" customHeight="1">
      <c r="A4267" s="47"/>
      <c r="H4267" s="2"/>
    </row>
    <row r="4268" spans="1:8" ht="58.5" customHeight="1">
      <c r="A4268" s="47"/>
      <c r="H4268" s="2"/>
    </row>
    <row r="4269" spans="1:8" ht="18.75" customHeight="1">
      <c r="A4269" s="47"/>
      <c r="H4269" s="2"/>
    </row>
    <row r="4270" spans="1:8" ht="18.75" customHeight="1">
      <c r="A4270" s="47"/>
      <c r="H4270" s="2"/>
    </row>
    <row r="4271" spans="1:8" ht="18.75" customHeight="1">
      <c r="A4271" s="47"/>
      <c r="H4271" s="2"/>
    </row>
    <row r="4272" spans="1:8" ht="18.75" customHeight="1">
      <c r="A4272" s="47"/>
      <c r="H4272" s="2"/>
    </row>
    <row r="4273" spans="1:8" ht="18.75" customHeight="1">
      <c r="A4273" s="47"/>
      <c r="H4273" s="2"/>
    </row>
    <row r="4274" spans="1:8" ht="18.75" customHeight="1">
      <c r="A4274" s="47"/>
      <c r="H4274" s="2"/>
    </row>
    <row r="4275" spans="1:8" ht="18.75" customHeight="1">
      <c r="A4275" s="47"/>
      <c r="H4275" s="2"/>
    </row>
    <row r="4276" spans="1:8" ht="18.75" customHeight="1">
      <c r="A4276" s="47"/>
      <c r="H4276" s="2"/>
    </row>
    <row r="4277" spans="1:8" ht="18.75" customHeight="1">
      <c r="A4277" s="47"/>
      <c r="H4277" s="2"/>
    </row>
    <row r="4278" spans="1:8" ht="18.75" customHeight="1">
      <c r="A4278" s="47"/>
      <c r="H4278" s="2"/>
    </row>
    <row r="4279" spans="1:8" ht="18.75" customHeight="1">
      <c r="A4279" s="47"/>
      <c r="H4279" s="2"/>
    </row>
    <row r="4280" spans="1:8" ht="18.75" customHeight="1">
      <c r="A4280" s="47"/>
      <c r="H4280" s="2"/>
    </row>
    <row r="4281" spans="1:8" ht="58.5" customHeight="1">
      <c r="A4281" s="47"/>
      <c r="H4281" s="2"/>
    </row>
    <row r="4282" spans="1:8" ht="18.75" customHeight="1">
      <c r="A4282" s="47"/>
      <c r="H4282" s="2"/>
    </row>
    <row r="4283" spans="1:8" ht="18.75" customHeight="1">
      <c r="A4283" s="47"/>
      <c r="H4283" s="2"/>
    </row>
    <row r="4284" spans="1:8" ht="18.75" customHeight="1">
      <c r="A4284" s="47"/>
      <c r="H4284" s="2"/>
    </row>
    <row r="4285" spans="1:8" ht="18.75" customHeight="1">
      <c r="A4285" s="47"/>
      <c r="H4285" s="2"/>
    </row>
    <row r="4286" spans="1:8" ht="18.75" customHeight="1">
      <c r="A4286" s="47"/>
      <c r="H4286" s="2"/>
    </row>
    <row r="4287" spans="1:8" ht="18.75" customHeight="1">
      <c r="A4287" s="47"/>
      <c r="H4287" s="2"/>
    </row>
    <row r="4288" spans="1:8" ht="18.75" customHeight="1">
      <c r="A4288" s="47"/>
      <c r="H4288" s="2"/>
    </row>
    <row r="4289" spans="1:8" ht="18.75" customHeight="1">
      <c r="A4289" s="47"/>
      <c r="H4289" s="2"/>
    </row>
    <row r="4290" spans="1:8" ht="18.75" customHeight="1">
      <c r="A4290" s="47"/>
      <c r="H4290" s="2"/>
    </row>
    <row r="4291" spans="1:8" ht="18.75" customHeight="1">
      <c r="A4291" s="47"/>
      <c r="H4291" s="2"/>
    </row>
    <row r="4292" spans="1:8" ht="18.75" customHeight="1">
      <c r="A4292" s="47"/>
      <c r="H4292" s="2"/>
    </row>
    <row r="4293" spans="1:8" ht="18.75" customHeight="1">
      <c r="A4293" s="47"/>
      <c r="H4293" s="2"/>
    </row>
    <row r="4294" spans="1:8" ht="58.5" customHeight="1">
      <c r="A4294" s="47"/>
      <c r="H4294" s="2"/>
    </row>
    <row r="4295" spans="1:8" ht="18.75" customHeight="1">
      <c r="A4295" s="47"/>
      <c r="H4295" s="2"/>
    </row>
    <row r="4296" spans="1:8" ht="18.75" customHeight="1">
      <c r="A4296" s="47"/>
      <c r="H4296" s="2"/>
    </row>
    <row r="4297" spans="1:8" ht="18.75" customHeight="1">
      <c r="A4297" s="47"/>
      <c r="H4297" s="2"/>
    </row>
    <row r="4298" spans="1:8" ht="18.75" customHeight="1">
      <c r="A4298" s="47"/>
      <c r="H4298" s="2"/>
    </row>
    <row r="4299" spans="1:8" ht="18.75" customHeight="1">
      <c r="A4299" s="47"/>
      <c r="H4299" s="2"/>
    </row>
    <row r="4300" spans="1:8" ht="18.75" customHeight="1">
      <c r="A4300" s="47"/>
      <c r="H4300" s="2"/>
    </row>
    <row r="4301" spans="1:8" ht="18.75" customHeight="1">
      <c r="A4301" s="47"/>
      <c r="H4301" s="2"/>
    </row>
    <row r="4302" spans="1:8" ht="18.75" customHeight="1">
      <c r="A4302" s="47"/>
      <c r="H4302" s="2"/>
    </row>
    <row r="4303" spans="1:8" ht="18.75" customHeight="1">
      <c r="A4303" s="47"/>
      <c r="H4303" s="2"/>
    </row>
    <row r="4304" spans="1:8" ht="18.75" customHeight="1">
      <c r="A4304" s="47"/>
      <c r="H4304" s="2"/>
    </row>
    <row r="4305" spans="1:8" ht="18.75" customHeight="1">
      <c r="A4305" s="47"/>
      <c r="H4305" s="2"/>
    </row>
    <row r="4306" spans="1:8" ht="18.75" customHeight="1">
      <c r="A4306" s="47"/>
      <c r="H4306" s="2"/>
    </row>
    <row r="4307" spans="1:8" ht="58.5" customHeight="1">
      <c r="A4307" s="47"/>
      <c r="H4307" s="2"/>
    </row>
    <row r="4308" spans="1:8" ht="18.75" customHeight="1">
      <c r="A4308" s="47"/>
      <c r="H4308" s="2"/>
    </row>
    <row r="4309" spans="1:8" ht="18.75" customHeight="1">
      <c r="A4309" s="47"/>
      <c r="H4309" s="2"/>
    </row>
    <row r="4310" spans="1:8" ht="18.75" customHeight="1">
      <c r="A4310" s="47"/>
      <c r="H4310" s="2"/>
    </row>
    <row r="4311" spans="1:8" ht="18.75" customHeight="1">
      <c r="A4311" s="47"/>
      <c r="H4311" s="2"/>
    </row>
    <row r="4312" spans="1:8" ht="18.75" customHeight="1">
      <c r="A4312" s="47"/>
      <c r="H4312" s="2"/>
    </row>
    <row r="4313" spans="1:8" ht="18.75" customHeight="1">
      <c r="A4313" s="47"/>
      <c r="H4313" s="2"/>
    </row>
    <row r="4314" spans="1:8" ht="18.75" customHeight="1">
      <c r="A4314" s="47"/>
      <c r="H4314" s="2"/>
    </row>
    <row r="4315" spans="1:8" ht="18.75" customHeight="1">
      <c r="A4315" s="47"/>
      <c r="H4315" s="2"/>
    </row>
    <row r="4316" spans="1:8" ht="18.75" customHeight="1">
      <c r="A4316" s="47"/>
      <c r="H4316" s="2"/>
    </row>
    <row r="4317" spans="1:8" ht="18.75" customHeight="1">
      <c r="A4317" s="47"/>
      <c r="H4317" s="2"/>
    </row>
    <row r="4318" spans="1:8" ht="18.75" customHeight="1">
      <c r="A4318" s="47"/>
      <c r="H4318" s="2"/>
    </row>
    <row r="4319" spans="1:8" ht="18.75" customHeight="1">
      <c r="A4319" s="47"/>
      <c r="H4319" s="2"/>
    </row>
    <row r="4320" spans="1:8" ht="58.5" customHeight="1">
      <c r="A4320" s="47"/>
      <c r="H4320" s="2"/>
    </row>
    <row r="4321" spans="1:8" ht="18.75" customHeight="1">
      <c r="A4321" s="47"/>
      <c r="H4321" s="2"/>
    </row>
    <row r="4322" spans="1:8" ht="18.75" customHeight="1">
      <c r="A4322" s="47"/>
      <c r="H4322" s="2"/>
    </row>
    <row r="4323" spans="1:8" ht="18.75" customHeight="1">
      <c r="A4323" s="47"/>
      <c r="H4323" s="2"/>
    </row>
    <row r="4324" spans="1:8" ht="18.75" customHeight="1">
      <c r="A4324" s="47"/>
      <c r="H4324" s="2"/>
    </row>
    <row r="4325" spans="1:8" ht="18.75" customHeight="1">
      <c r="A4325" s="47"/>
      <c r="H4325" s="2"/>
    </row>
    <row r="4326" spans="1:8" ht="18.75" customHeight="1">
      <c r="A4326" s="47"/>
      <c r="H4326" s="2"/>
    </row>
    <row r="4327" spans="1:8" ht="18.75" customHeight="1">
      <c r="A4327" s="47"/>
      <c r="H4327" s="2"/>
    </row>
    <row r="4328" spans="1:8" ht="18.75" customHeight="1">
      <c r="A4328" s="47"/>
      <c r="H4328" s="2"/>
    </row>
    <row r="4329" spans="1:8" ht="18.75" customHeight="1">
      <c r="A4329" s="47"/>
      <c r="H4329" s="2"/>
    </row>
    <row r="4330" spans="1:8" ht="18.75" customHeight="1">
      <c r="A4330" s="47"/>
      <c r="H4330" s="2"/>
    </row>
    <row r="4331" spans="1:8" ht="18.75" customHeight="1">
      <c r="A4331" s="47"/>
      <c r="H4331" s="2"/>
    </row>
    <row r="4332" spans="1:8" ht="18.75" customHeight="1">
      <c r="A4332" s="47"/>
      <c r="H4332" s="2"/>
    </row>
    <row r="4333" spans="1:8" ht="58.5" customHeight="1">
      <c r="A4333" s="47"/>
      <c r="H4333" s="2"/>
    </row>
    <row r="4334" spans="1:8" ht="18.75" customHeight="1">
      <c r="A4334" s="47"/>
      <c r="H4334" s="2"/>
    </row>
    <row r="4335" spans="1:8" ht="18.75" customHeight="1">
      <c r="A4335" s="47"/>
      <c r="H4335" s="2"/>
    </row>
    <row r="4336" spans="1:8" ht="18.75" customHeight="1">
      <c r="A4336" s="47"/>
      <c r="H4336" s="2"/>
    </row>
    <row r="4337" spans="1:8" ht="18.75" customHeight="1">
      <c r="A4337" s="47"/>
      <c r="H4337" s="2"/>
    </row>
    <row r="4338" spans="1:8" ht="18.75" customHeight="1">
      <c r="A4338" s="47"/>
      <c r="H4338" s="2"/>
    </row>
    <row r="4339" spans="1:8" ht="18.75" customHeight="1">
      <c r="A4339" s="47"/>
      <c r="H4339" s="2"/>
    </row>
    <row r="4340" spans="1:8" ht="18.75" customHeight="1">
      <c r="A4340" s="47"/>
      <c r="H4340" s="2"/>
    </row>
    <row r="4341" spans="1:8" ht="18.75" customHeight="1">
      <c r="A4341" s="47"/>
      <c r="H4341" s="2"/>
    </row>
    <row r="4342" spans="1:8" ht="18.75" customHeight="1">
      <c r="A4342" s="47"/>
      <c r="H4342" s="2"/>
    </row>
    <row r="4343" spans="1:8" ht="18.75" customHeight="1">
      <c r="A4343" s="47"/>
      <c r="H4343" s="2"/>
    </row>
    <row r="4344" spans="1:8" ht="18.75" customHeight="1">
      <c r="A4344" s="47"/>
      <c r="H4344" s="2"/>
    </row>
    <row r="4345" spans="1:8" ht="18.75" customHeight="1">
      <c r="A4345" s="47"/>
      <c r="H4345" s="2"/>
    </row>
    <row r="4346" spans="1:8" ht="58.5" customHeight="1">
      <c r="A4346" s="47"/>
      <c r="H4346" s="2"/>
    </row>
    <row r="4347" spans="1:8" ht="18.75" customHeight="1">
      <c r="A4347" s="47"/>
      <c r="H4347" s="2"/>
    </row>
    <row r="4348" spans="1:8" ht="18.75" customHeight="1">
      <c r="A4348" s="47"/>
      <c r="H4348" s="2"/>
    </row>
    <row r="4349" spans="1:8" ht="18.75" customHeight="1">
      <c r="A4349" s="47"/>
      <c r="H4349" s="2"/>
    </row>
    <row r="4350" spans="1:8" ht="18.75" customHeight="1">
      <c r="A4350" s="47"/>
      <c r="H4350" s="2"/>
    </row>
    <row r="4351" spans="1:8" ht="18.75" customHeight="1">
      <c r="A4351" s="47"/>
      <c r="H4351" s="2"/>
    </row>
    <row r="4352" spans="1:8" ht="18.75" customHeight="1">
      <c r="A4352" s="47"/>
      <c r="H4352" s="2"/>
    </row>
    <row r="4353" spans="1:8" ht="18.75" customHeight="1">
      <c r="A4353" s="47"/>
      <c r="H4353" s="2"/>
    </row>
    <row r="4354" spans="1:8" ht="18.75" customHeight="1">
      <c r="A4354" s="47"/>
      <c r="H4354" s="2"/>
    </row>
    <row r="4355" spans="1:8" ht="18.75" customHeight="1">
      <c r="A4355" s="47"/>
      <c r="H4355" s="2"/>
    </row>
    <row r="4356" spans="1:8" ht="18.75" customHeight="1">
      <c r="A4356" s="47"/>
      <c r="H4356" s="2"/>
    </row>
    <row r="4357" spans="1:8" ht="18.75" customHeight="1">
      <c r="A4357" s="47"/>
      <c r="H4357" s="2"/>
    </row>
    <row r="4358" spans="1:8" ht="18.75" customHeight="1">
      <c r="A4358" s="47"/>
      <c r="H4358" s="2"/>
    </row>
    <row r="4359" spans="1:8" ht="58.5" customHeight="1">
      <c r="A4359" s="47"/>
      <c r="H4359" s="2"/>
    </row>
    <row r="4360" spans="1:8" ht="18.75" customHeight="1">
      <c r="A4360" s="47"/>
      <c r="H4360" s="2"/>
    </row>
    <row r="4361" spans="1:8" ht="18.75" customHeight="1">
      <c r="A4361" s="47"/>
      <c r="H4361" s="2"/>
    </row>
    <row r="4362" spans="1:8" ht="18.75" customHeight="1">
      <c r="A4362" s="47"/>
      <c r="H4362" s="2"/>
    </row>
    <row r="4363" spans="1:8" ht="18.75" customHeight="1">
      <c r="A4363" s="47"/>
      <c r="H4363" s="2"/>
    </row>
    <row r="4364" spans="1:8" ht="18.75" customHeight="1">
      <c r="A4364" s="47"/>
      <c r="H4364" s="2"/>
    </row>
    <row r="4365" spans="1:8" ht="18.75" customHeight="1">
      <c r="A4365" s="47"/>
      <c r="H4365" s="2"/>
    </row>
    <row r="4366" spans="1:8" ht="18.75" customHeight="1">
      <c r="A4366" s="47"/>
      <c r="H4366" s="2"/>
    </row>
    <row r="4367" spans="1:8" ht="18.75" customHeight="1">
      <c r="A4367" s="47"/>
      <c r="H4367" s="2"/>
    </row>
    <row r="4368" spans="1:8" ht="18.75" customHeight="1">
      <c r="A4368" s="47"/>
      <c r="H4368" s="2"/>
    </row>
    <row r="4369" spans="1:8" ht="18.75" customHeight="1">
      <c r="A4369" s="47"/>
      <c r="H4369" s="2"/>
    </row>
    <row r="4370" spans="1:8" ht="18.75" customHeight="1">
      <c r="A4370" s="47"/>
      <c r="H4370" s="2"/>
    </row>
    <row r="4371" spans="1:8" ht="18.75" customHeight="1">
      <c r="A4371" s="47"/>
      <c r="H4371" s="2"/>
    </row>
    <row r="4372" spans="1:8" ht="58.5" customHeight="1">
      <c r="A4372" s="47"/>
      <c r="H4372" s="2"/>
    </row>
    <row r="4373" spans="1:8" ht="18.75" customHeight="1">
      <c r="A4373" s="47"/>
      <c r="H4373" s="2"/>
    </row>
    <row r="4374" spans="1:8" ht="18.75" customHeight="1">
      <c r="A4374" s="47"/>
      <c r="H4374" s="2"/>
    </row>
    <row r="4375" spans="1:8" ht="18.75" customHeight="1">
      <c r="A4375" s="47"/>
      <c r="H4375" s="2"/>
    </row>
    <row r="4376" spans="1:8" ht="18.75" customHeight="1">
      <c r="A4376" s="47"/>
      <c r="H4376" s="2"/>
    </row>
    <row r="4377" spans="1:8" ht="18.75" customHeight="1">
      <c r="A4377" s="47"/>
      <c r="H4377" s="2"/>
    </row>
    <row r="4378" spans="1:8" ht="18.75" customHeight="1">
      <c r="A4378" s="47"/>
      <c r="H4378" s="2"/>
    </row>
    <row r="4379" spans="1:8" ht="18.75" customHeight="1">
      <c r="A4379" s="47"/>
      <c r="H4379" s="2"/>
    </row>
    <row r="4380" spans="1:8" ht="18.75" customHeight="1">
      <c r="A4380" s="47"/>
      <c r="H4380" s="2"/>
    </row>
    <row r="4381" spans="1:8" ht="18.75" customHeight="1">
      <c r="A4381" s="47"/>
      <c r="H4381" s="2"/>
    </row>
    <row r="4382" spans="1:8" ht="18.75" customHeight="1">
      <c r="A4382" s="47"/>
      <c r="H4382" s="2"/>
    </row>
    <row r="4383" spans="1:8" ht="18.75" customHeight="1">
      <c r="A4383" s="47"/>
      <c r="H4383" s="2"/>
    </row>
    <row r="4384" spans="1:8" ht="18.75" customHeight="1">
      <c r="A4384" s="47"/>
      <c r="H4384" s="2"/>
    </row>
    <row r="4385" spans="1:8" ht="58.5" customHeight="1">
      <c r="A4385" s="47"/>
      <c r="H4385" s="2"/>
    </row>
    <row r="4386" spans="1:8" ht="18.75" customHeight="1">
      <c r="A4386" s="47"/>
      <c r="H4386" s="2"/>
    </row>
    <row r="4387" spans="1:8" ht="18.75" customHeight="1">
      <c r="A4387" s="47"/>
      <c r="H4387" s="2"/>
    </row>
    <row r="4388" spans="1:8" ht="18.75" customHeight="1">
      <c r="A4388" s="47"/>
      <c r="H4388" s="2"/>
    </row>
    <row r="4389" spans="1:8" ht="18.75" customHeight="1">
      <c r="A4389" s="47"/>
      <c r="H4389" s="2"/>
    </row>
    <row r="4390" spans="1:8" ht="18.75" customHeight="1">
      <c r="A4390" s="47"/>
      <c r="H4390" s="2"/>
    </row>
    <row r="4391" spans="1:8" ht="18.75" customHeight="1">
      <c r="A4391" s="47"/>
      <c r="H4391" s="2"/>
    </row>
    <row r="4392" spans="1:8" ht="18.75" customHeight="1">
      <c r="A4392" s="47"/>
      <c r="H4392" s="2"/>
    </row>
    <row r="4393" spans="1:8" ht="18.75" customHeight="1">
      <c r="A4393" s="47"/>
      <c r="H4393" s="2"/>
    </row>
    <row r="4394" spans="1:8" ht="18.75" customHeight="1">
      <c r="A4394" s="47"/>
      <c r="H4394" s="2"/>
    </row>
    <row r="4395" spans="1:8" ht="18.75" customHeight="1">
      <c r="A4395" s="47"/>
      <c r="H4395" s="2"/>
    </row>
    <row r="4396" spans="1:8" ht="18.75" customHeight="1">
      <c r="A4396" s="47"/>
      <c r="H4396" s="2"/>
    </row>
    <row r="4397" spans="1:8" ht="18.75" customHeight="1">
      <c r="A4397" s="47"/>
      <c r="H4397" s="2"/>
    </row>
    <row r="4398" spans="1:8" ht="58.5" customHeight="1">
      <c r="A4398" s="47"/>
      <c r="H4398" s="2"/>
    </row>
    <row r="4399" spans="1:8" ht="18.75" customHeight="1">
      <c r="A4399" s="47"/>
      <c r="H4399" s="2"/>
    </row>
    <row r="4400" spans="1:8" ht="18.75" customHeight="1">
      <c r="A4400" s="47"/>
      <c r="H4400" s="2"/>
    </row>
    <row r="4401" spans="1:8" ht="18.75" customHeight="1">
      <c r="A4401" s="47"/>
      <c r="H4401" s="2"/>
    </row>
    <row r="4402" spans="1:8" ht="18.75" customHeight="1">
      <c r="A4402" s="47"/>
      <c r="H4402" s="2"/>
    </row>
    <row r="4403" spans="1:8" ht="18.75" customHeight="1">
      <c r="A4403" s="47"/>
      <c r="H4403" s="2"/>
    </row>
    <row r="4404" spans="1:8" ht="18.75" customHeight="1">
      <c r="A4404" s="47"/>
      <c r="H4404" s="2"/>
    </row>
    <row r="4405" spans="1:8" ht="18.75" customHeight="1">
      <c r="A4405" s="47"/>
      <c r="H4405" s="2"/>
    </row>
    <row r="4406" spans="1:8" ht="18.75" customHeight="1">
      <c r="A4406" s="47"/>
      <c r="H4406" s="2"/>
    </row>
    <row r="4407" spans="1:8" ht="18.75" customHeight="1">
      <c r="A4407" s="47"/>
      <c r="H4407" s="2"/>
    </row>
    <row r="4408" spans="1:8" ht="18.75" customHeight="1">
      <c r="A4408" s="47"/>
      <c r="H4408" s="2"/>
    </row>
    <row r="4409" spans="1:8" ht="18.75" customHeight="1">
      <c r="A4409" s="47"/>
      <c r="H4409" s="2"/>
    </row>
    <row r="4410" spans="1:8" ht="18.75" customHeight="1">
      <c r="A4410" s="47"/>
      <c r="H4410" s="2"/>
    </row>
    <row r="4411" spans="1:8" ht="58.5" customHeight="1">
      <c r="A4411" s="47"/>
      <c r="H4411" s="2"/>
    </row>
    <row r="4412" spans="1:8" ht="18.75" customHeight="1">
      <c r="A4412" s="47"/>
      <c r="H4412" s="2"/>
    </row>
    <row r="4413" spans="1:8" ht="18.75" customHeight="1">
      <c r="A4413" s="47"/>
      <c r="H4413" s="2"/>
    </row>
    <row r="4414" spans="1:8" ht="18.75" customHeight="1">
      <c r="A4414" s="47"/>
      <c r="H4414" s="2"/>
    </row>
    <row r="4415" spans="1:8" ht="18.75" customHeight="1">
      <c r="A4415" s="47"/>
      <c r="H4415" s="2"/>
    </row>
    <row r="4416" spans="1:8" ht="18.75" customHeight="1">
      <c r="A4416" s="47"/>
      <c r="H4416" s="2"/>
    </row>
    <row r="4417" spans="1:8" ht="18.75" customHeight="1">
      <c r="A4417" s="47"/>
      <c r="H4417" s="2"/>
    </row>
    <row r="4418" spans="1:8" ht="18.75" customHeight="1">
      <c r="A4418" s="47"/>
      <c r="H4418" s="2"/>
    </row>
    <row r="4419" spans="1:8" ht="18.75" customHeight="1">
      <c r="A4419" s="47"/>
      <c r="H4419" s="2"/>
    </row>
    <row r="4420" spans="1:8" ht="18.75" customHeight="1">
      <c r="A4420" s="47"/>
      <c r="H4420" s="2"/>
    </row>
    <row r="4421" spans="1:8" ht="18.75" customHeight="1">
      <c r="A4421" s="47"/>
      <c r="H4421" s="2"/>
    </row>
    <row r="4422" spans="1:8" ht="18.75" customHeight="1">
      <c r="A4422" s="47"/>
      <c r="H4422" s="2"/>
    </row>
    <row r="4423" spans="1:8" ht="18.75" customHeight="1">
      <c r="A4423" s="47"/>
      <c r="H4423" s="2"/>
    </row>
    <row r="4424" spans="1:8" ht="58.5" customHeight="1">
      <c r="A4424" s="47"/>
      <c r="H4424" s="2"/>
    </row>
    <row r="4425" spans="1:8" ht="18.75" customHeight="1">
      <c r="A4425" s="47"/>
      <c r="H4425" s="2"/>
    </row>
    <row r="4426" spans="1:8" ht="18.75" customHeight="1">
      <c r="A4426" s="47"/>
      <c r="H4426" s="2"/>
    </row>
    <row r="4427" spans="1:8" ht="18.75" customHeight="1">
      <c r="A4427" s="47"/>
      <c r="H4427" s="2"/>
    </row>
    <row r="4428" spans="1:8" ht="18.75" customHeight="1">
      <c r="A4428" s="47"/>
      <c r="H4428" s="2"/>
    </row>
    <row r="4429" spans="1:8" ht="18.75" customHeight="1">
      <c r="A4429" s="47"/>
      <c r="H4429" s="2"/>
    </row>
    <row r="4430" spans="1:8" ht="18.75" customHeight="1">
      <c r="A4430" s="47"/>
      <c r="H4430" s="2"/>
    </row>
    <row r="4431" spans="1:8" ht="18.75" customHeight="1">
      <c r="A4431" s="47"/>
      <c r="H4431" s="2"/>
    </row>
    <row r="4432" spans="1:8" ht="18.75" customHeight="1">
      <c r="A4432" s="47"/>
      <c r="H4432" s="2"/>
    </row>
    <row r="4433" spans="1:8" ht="18.75" customHeight="1">
      <c r="A4433" s="47"/>
      <c r="H4433" s="2"/>
    </row>
    <row r="4434" spans="1:8" ht="18.75" customHeight="1">
      <c r="A4434" s="47"/>
      <c r="H4434" s="2"/>
    </row>
    <row r="4435" spans="1:8" ht="18.75" customHeight="1">
      <c r="A4435" s="47"/>
      <c r="H4435" s="2"/>
    </row>
    <row r="4436" spans="1:8" ht="18.75" customHeight="1">
      <c r="A4436" s="47"/>
      <c r="H4436" s="2"/>
    </row>
    <row r="4437" spans="1:8" ht="58.5" customHeight="1">
      <c r="A4437" s="47"/>
      <c r="H4437" s="2"/>
    </row>
    <row r="4438" spans="1:8" ht="18.75" customHeight="1">
      <c r="A4438" s="47"/>
      <c r="H4438" s="2"/>
    </row>
    <row r="4439" spans="1:8" ht="18.75" customHeight="1">
      <c r="A4439" s="47"/>
      <c r="H4439" s="2"/>
    </row>
    <row r="4440" spans="1:8" ht="18.75" customHeight="1">
      <c r="A4440" s="47"/>
      <c r="H4440" s="2"/>
    </row>
    <row r="4441" spans="1:8" ht="18.75" customHeight="1">
      <c r="A4441" s="47"/>
      <c r="H4441" s="2"/>
    </row>
    <row r="4442" spans="1:8" ht="18.75" customHeight="1">
      <c r="A4442" s="47"/>
      <c r="H4442" s="2"/>
    </row>
    <row r="4443" spans="1:8" ht="18.75" customHeight="1">
      <c r="A4443" s="47"/>
      <c r="H4443" s="2"/>
    </row>
    <row r="4444" spans="1:8" ht="18.75" customHeight="1">
      <c r="A4444" s="47"/>
      <c r="H4444" s="2"/>
    </row>
    <row r="4445" spans="1:8" ht="18.75" customHeight="1">
      <c r="A4445" s="47"/>
      <c r="H4445" s="2"/>
    </row>
    <row r="4446" spans="1:8" ht="18.75" customHeight="1">
      <c r="A4446" s="47"/>
      <c r="H4446" s="2"/>
    </row>
    <row r="4447" spans="1:8" ht="18.75" customHeight="1">
      <c r="A4447" s="47"/>
      <c r="H4447" s="2"/>
    </row>
    <row r="4448" spans="1:8" ht="18.75" customHeight="1">
      <c r="A4448" s="47"/>
      <c r="H4448" s="2"/>
    </row>
    <row r="4449" spans="1:8" ht="18.75" customHeight="1">
      <c r="A4449" s="47"/>
      <c r="H4449" s="2"/>
    </row>
    <row r="4450" spans="1:8" ht="58.5" customHeight="1">
      <c r="A4450" s="47"/>
      <c r="H4450" s="2"/>
    </row>
    <row r="4451" spans="1:8" ht="18.75" customHeight="1">
      <c r="A4451" s="47"/>
      <c r="H4451" s="2"/>
    </row>
    <row r="4452" spans="1:8" ht="18.75" customHeight="1">
      <c r="A4452" s="47"/>
      <c r="H4452" s="2"/>
    </row>
    <row r="4453" spans="1:8" ht="18.75" customHeight="1">
      <c r="A4453" s="47"/>
      <c r="H4453" s="2"/>
    </row>
    <row r="4454" spans="1:8" ht="18.75" customHeight="1">
      <c r="A4454" s="47"/>
      <c r="H4454" s="2"/>
    </row>
    <row r="4455" spans="1:8" ht="18.75" customHeight="1">
      <c r="A4455" s="47"/>
      <c r="H4455" s="2"/>
    </row>
    <row r="4456" spans="1:8" ht="18.75" customHeight="1">
      <c r="A4456" s="47"/>
      <c r="H4456" s="2"/>
    </row>
    <row r="4457" spans="1:8" ht="18.75" customHeight="1">
      <c r="A4457" s="47"/>
      <c r="H4457" s="2"/>
    </row>
    <row r="4458" spans="1:8" ht="18.75" customHeight="1">
      <c r="A4458" s="47"/>
      <c r="H4458" s="2"/>
    </row>
    <row r="4459" spans="1:8" ht="18.75" customHeight="1">
      <c r="A4459" s="47"/>
      <c r="H4459" s="2"/>
    </row>
    <row r="4460" spans="1:8" ht="18.75" customHeight="1">
      <c r="A4460" s="47"/>
      <c r="H4460" s="2"/>
    </row>
    <row r="4461" spans="1:8" ht="18.75" customHeight="1">
      <c r="A4461" s="47"/>
      <c r="H4461" s="2"/>
    </row>
    <row r="4462" spans="1:8" ht="18.75" customHeight="1">
      <c r="A4462" s="47"/>
      <c r="H4462" s="2"/>
    </row>
    <row r="4463" spans="1:8" ht="58.5" customHeight="1">
      <c r="A4463" s="47"/>
      <c r="H4463" s="2"/>
    </row>
    <row r="4464" spans="1:8" ht="18.75" customHeight="1">
      <c r="A4464" s="47"/>
      <c r="H4464" s="2"/>
    </row>
    <row r="4465" spans="1:8" ht="18.75" customHeight="1">
      <c r="A4465" s="47"/>
      <c r="H4465" s="2"/>
    </row>
    <row r="4466" spans="1:8" ht="18.75" customHeight="1">
      <c r="A4466" s="47"/>
      <c r="H4466" s="2"/>
    </row>
    <row r="4467" spans="1:8" ht="18.75" customHeight="1">
      <c r="A4467" s="47"/>
      <c r="H4467" s="2"/>
    </row>
    <row r="4468" spans="1:8" ht="18.75" customHeight="1">
      <c r="A4468" s="47"/>
      <c r="H4468" s="2"/>
    </row>
    <row r="4469" spans="1:8" ht="18.75" customHeight="1">
      <c r="A4469" s="47"/>
      <c r="H4469" s="2"/>
    </row>
    <row r="4470" spans="1:8" ht="18.75" customHeight="1">
      <c r="A4470" s="47"/>
      <c r="H4470" s="2"/>
    </row>
    <row r="4471" spans="1:8" ht="18.75" customHeight="1">
      <c r="A4471" s="47"/>
      <c r="H4471" s="2"/>
    </row>
    <row r="4472" spans="1:8" ht="18.75" customHeight="1">
      <c r="A4472" s="47"/>
      <c r="H4472" s="2"/>
    </row>
    <row r="4473" spans="1:8" ht="18.75" customHeight="1">
      <c r="A4473" s="47"/>
      <c r="H4473" s="2"/>
    </row>
    <row r="4474" spans="1:8" ht="18.75" customHeight="1">
      <c r="A4474" s="47"/>
      <c r="H4474" s="2"/>
    </row>
    <row r="4475" spans="1:8" ht="18.75" customHeight="1">
      <c r="A4475" s="47"/>
      <c r="H4475" s="2"/>
    </row>
    <row r="4476" spans="1:8" ht="58.5" customHeight="1">
      <c r="A4476" s="47"/>
      <c r="H4476" s="2"/>
    </row>
    <row r="4477" spans="1:8" ht="18.75" customHeight="1">
      <c r="A4477" s="47"/>
      <c r="H4477" s="2"/>
    </row>
    <row r="4478" spans="1:8" ht="18.75" customHeight="1">
      <c r="A4478" s="47"/>
      <c r="H4478" s="2"/>
    </row>
    <row r="4479" spans="1:8" ht="18.75" customHeight="1">
      <c r="A4479" s="47"/>
      <c r="H4479" s="2"/>
    </row>
    <row r="4480" spans="1:8" ht="18.75" customHeight="1">
      <c r="A4480" s="47"/>
      <c r="H4480" s="2"/>
    </row>
    <row r="4481" spans="1:8" ht="18.75" customHeight="1">
      <c r="A4481" s="47"/>
      <c r="H4481" s="2"/>
    </row>
    <row r="4482" spans="1:8" ht="18.75" customHeight="1">
      <c r="A4482" s="47"/>
      <c r="H4482" s="2"/>
    </row>
    <row r="4483" spans="1:8" ht="18.75" customHeight="1">
      <c r="A4483" s="47"/>
      <c r="H4483" s="2"/>
    </row>
    <row r="4484" spans="1:8" ht="18.75" customHeight="1">
      <c r="A4484" s="47"/>
      <c r="H4484" s="2"/>
    </row>
    <row r="4485" spans="1:8" ht="18.75" customHeight="1">
      <c r="A4485" s="47"/>
      <c r="H4485" s="2"/>
    </row>
    <row r="4486" spans="1:8" ht="18.75" customHeight="1">
      <c r="A4486" s="47"/>
      <c r="H4486" s="2"/>
    </row>
    <row r="4487" spans="1:8" ht="18.75" customHeight="1">
      <c r="A4487" s="47"/>
      <c r="H4487" s="2"/>
    </row>
    <row r="4488" spans="1:8" ht="18.75" customHeight="1">
      <c r="A4488" s="47"/>
      <c r="H4488" s="2"/>
    </row>
    <row r="4489" spans="1:8" ht="58.5" customHeight="1">
      <c r="A4489" s="47"/>
      <c r="H4489" s="2"/>
    </row>
    <row r="4490" spans="1:8" ht="18.75" customHeight="1">
      <c r="A4490" s="47"/>
      <c r="H4490" s="2"/>
    </row>
    <row r="4491" spans="1:8" ht="18.75" customHeight="1">
      <c r="A4491" s="47"/>
      <c r="H4491" s="2"/>
    </row>
    <row r="4492" spans="1:8" ht="18.75" customHeight="1">
      <c r="A4492" s="47"/>
      <c r="H4492" s="2"/>
    </row>
    <row r="4493" spans="1:8" ht="18.75" customHeight="1">
      <c r="A4493" s="47"/>
      <c r="H4493" s="2"/>
    </row>
    <row r="4494" spans="1:8" ht="18.75" customHeight="1">
      <c r="A4494" s="47"/>
      <c r="H4494" s="2"/>
    </row>
    <row r="4495" spans="1:8" ht="18.75" customHeight="1">
      <c r="A4495" s="47"/>
      <c r="H4495" s="2"/>
    </row>
    <row r="4496" spans="1:8" ht="18.75" customHeight="1">
      <c r="A4496" s="47"/>
      <c r="H4496" s="2"/>
    </row>
    <row r="4497" spans="1:8" ht="18.75" customHeight="1">
      <c r="A4497" s="47"/>
      <c r="H4497" s="2"/>
    </row>
    <row r="4498" spans="1:8" ht="18.75" customHeight="1">
      <c r="A4498" s="47"/>
      <c r="H4498" s="2"/>
    </row>
    <row r="4499" spans="1:8" ht="18.75" customHeight="1">
      <c r="A4499" s="47"/>
      <c r="H4499" s="2"/>
    </row>
    <row r="4500" spans="1:8" ht="18.75" customHeight="1">
      <c r="A4500" s="47"/>
      <c r="H4500" s="2"/>
    </row>
    <row r="4501" spans="1:8" ht="18.75" customHeight="1">
      <c r="A4501" s="47"/>
      <c r="H4501" s="2"/>
    </row>
    <row r="4502" spans="1:8" ht="58.5" customHeight="1">
      <c r="A4502" s="47"/>
      <c r="H4502" s="2"/>
    </row>
    <row r="4503" spans="1:8" ht="18.75" customHeight="1">
      <c r="A4503" s="47"/>
      <c r="H4503" s="2"/>
    </row>
    <row r="4504" spans="1:8" ht="18.75" customHeight="1">
      <c r="A4504" s="47"/>
      <c r="H4504" s="2"/>
    </row>
    <row r="4505" spans="1:8" ht="18.75" customHeight="1">
      <c r="A4505" s="47"/>
      <c r="H4505" s="2"/>
    </row>
    <row r="4506" spans="1:8" ht="18.75" customHeight="1">
      <c r="A4506" s="47"/>
      <c r="H4506" s="2"/>
    </row>
    <row r="4507" spans="1:8" ht="18.75" customHeight="1">
      <c r="A4507" s="47"/>
      <c r="H4507" s="2"/>
    </row>
    <row r="4508" spans="1:8" ht="18.75" customHeight="1">
      <c r="A4508" s="47"/>
      <c r="H4508" s="2"/>
    </row>
    <row r="4509" spans="1:8" ht="18.75" customHeight="1">
      <c r="A4509" s="47"/>
      <c r="H4509" s="2"/>
    </row>
    <row r="4510" spans="1:8" ht="18.75" customHeight="1">
      <c r="A4510" s="47"/>
      <c r="H4510" s="2"/>
    </row>
    <row r="4511" spans="1:8" ht="18.75" customHeight="1">
      <c r="A4511" s="47"/>
      <c r="H4511" s="2"/>
    </row>
    <row r="4512" spans="1:8" ht="18.75" customHeight="1">
      <c r="A4512" s="47"/>
      <c r="H4512" s="2"/>
    </row>
    <row r="4513" spans="1:8" ht="18.75" customHeight="1">
      <c r="A4513" s="47"/>
      <c r="H4513" s="2"/>
    </row>
    <row r="4514" spans="1:8" ht="18.75" customHeight="1">
      <c r="A4514" s="47"/>
      <c r="H4514" s="2"/>
    </row>
    <row r="4515" spans="1:8" ht="58.5" customHeight="1">
      <c r="A4515" s="47"/>
      <c r="H4515" s="2"/>
    </row>
    <row r="4516" spans="1:8" ht="18.75" customHeight="1">
      <c r="A4516" s="47"/>
      <c r="H4516" s="2"/>
    </row>
    <row r="4517" spans="1:8" ht="18.75" customHeight="1">
      <c r="A4517" s="47"/>
      <c r="H4517" s="2"/>
    </row>
    <row r="4518" spans="1:8" ht="18.75" customHeight="1">
      <c r="A4518" s="47"/>
      <c r="H4518" s="2"/>
    </row>
    <row r="4519" spans="1:8" ht="18.75" customHeight="1">
      <c r="A4519" s="47"/>
      <c r="H4519" s="2"/>
    </row>
    <row r="4520" spans="1:8" ht="18.75" customHeight="1">
      <c r="A4520" s="47"/>
      <c r="H4520" s="2"/>
    </row>
    <row r="4521" spans="1:8" ht="18.75" customHeight="1">
      <c r="A4521" s="47"/>
      <c r="H4521" s="2"/>
    </row>
    <row r="4522" spans="1:8" ht="18.75" customHeight="1">
      <c r="A4522" s="47"/>
      <c r="H4522" s="2"/>
    </row>
    <row r="4523" spans="1:8" ht="18.75" customHeight="1">
      <c r="A4523" s="47"/>
      <c r="H4523" s="2"/>
    </row>
    <row r="4524" spans="1:8" ht="18.75" customHeight="1">
      <c r="A4524" s="47"/>
      <c r="H4524" s="2"/>
    </row>
    <row r="4525" spans="1:8" ht="18.75" customHeight="1">
      <c r="A4525" s="47"/>
      <c r="H4525" s="2"/>
    </row>
    <row r="4526" spans="1:8" ht="18.75" customHeight="1">
      <c r="A4526" s="47"/>
      <c r="H4526" s="2"/>
    </row>
    <row r="4527" spans="1:8" ht="18.75" customHeight="1">
      <c r="A4527" s="47"/>
      <c r="H4527" s="2"/>
    </row>
    <row r="4528" spans="1:8" ht="58.5" customHeight="1">
      <c r="A4528" s="47"/>
      <c r="H4528" s="2"/>
    </row>
    <row r="4529" spans="1:8" ht="18.75" customHeight="1">
      <c r="A4529" s="47"/>
      <c r="H4529" s="2"/>
    </row>
    <row r="4530" spans="1:8" ht="18.75" customHeight="1">
      <c r="A4530" s="47"/>
      <c r="H4530" s="2"/>
    </row>
    <row r="4531" spans="1:8" ht="18.75" customHeight="1">
      <c r="A4531" s="47"/>
      <c r="H4531" s="2"/>
    </row>
    <row r="4532" spans="1:8" ht="18.75" customHeight="1">
      <c r="A4532" s="47"/>
      <c r="H4532" s="2"/>
    </row>
    <row r="4533" spans="1:8" ht="18.75" customHeight="1">
      <c r="A4533" s="47"/>
      <c r="H4533" s="2"/>
    </row>
    <row r="4534" spans="1:8" ht="18.75" customHeight="1">
      <c r="A4534" s="47"/>
      <c r="H4534" s="2"/>
    </row>
    <row r="4535" spans="1:8" ht="18.75" customHeight="1">
      <c r="A4535" s="47"/>
      <c r="H4535" s="2"/>
    </row>
    <row r="4536" spans="1:8" ht="18.75" customHeight="1">
      <c r="A4536" s="47"/>
      <c r="H4536" s="2"/>
    </row>
    <row r="4537" spans="1:8" ht="18.75" customHeight="1">
      <c r="A4537" s="47"/>
      <c r="H4537" s="2"/>
    </row>
    <row r="4538" spans="1:8" ht="18.75" customHeight="1">
      <c r="A4538" s="47"/>
      <c r="H4538" s="2"/>
    </row>
    <row r="4539" spans="1:8" ht="18.75" customHeight="1">
      <c r="A4539" s="47"/>
      <c r="H4539" s="2"/>
    </row>
    <row r="4540" spans="1:8" ht="18.75" customHeight="1">
      <c r="A4540" s="47"/>
      <c r="H4540" s="2"/>
    </row>
    <row r="4541" spans="1:8" ht="58.5" customHeight="1">
      <c r="A4541" s="47"/>
      <c r="H4541" s="2"/>
    </row>
    <row r="4542" spans="1:8" ht="18.75" customHeight="1">
      <c r="A4542" s="47"/>
      <c r="H4542" s="2"/>
    </row>
    <row r="4543" spans="1:8" ht="18.75" customHeight="1">
      <c r="A4543" s="47"/>
      <c r="H4543" s="2"/>
    </row>
    <row r="4544" spans="1:8" ht="18.75" customHeight="1">
      <c r="A4544" s="47"/>
      <c r="H4544" s="2"/>
    </row>
    <row r="4545" spans="1:8" ht="18.75" customHeight="1">
      <c r="A4545" s="47"/>
      <c r="H4545" s="2"/>
    </row>
    <row r="4546" spans="1:8" ht="18.75" customHeight="1">
      <c r="A4546" s="47"/>
      <c r="H4546" s="2"/>
    </row>
    <row r="4547" spans="1:8" ht="18.75" customHeight="1">
      <c r="A4547" s="47"/>
      <c r="H4547" s="2"/>
    </row>
    <row r="4548" spans="1:8" ht="18.75" customHeight="1">
      <c r="A4548" s="47"/>
      <c r="H4548" s="2"/>
    </row>
    <row r="4549" spans="1:8" ht="18.75" customHeight="1">
      <c r="A4549" s="47"/>
      <c r="H4549" s="2"/>
    </row>
    <row r="4550" spans="1:8" ht="18.75" customHeight="1">
      <c r="A4550" s="47"/>
      <c r="H4550" s="2"/>
    </row>
    <row r="4551" spans="1:8" ht="18.75" customHeight="1">
      <c r="A4551" s="47"/>
      <c r="H4551" s="2"/>
    </row>
    <row r="4552" spans="1:8" ht="18.75" customHeight="1">
      <c r="A4552" s="47"/>
      <c r="H4552" s="2"/>
    </row>
    <row r="4553" spans="1:8" ht="18.75" customHeight="1">
      <c r="A4553" s="47"/>
      <c r="H4553" s="2"/>
    </row>
    <row r="4554" spans="1:8" ht="16.5">
      <c r="A4554" s="10"/>
      <c r="B4554" s="35"/>
      <c r="C4554" s="18"/>
      <c r="D4554" s="6"/>
      <c r="E4554" s="6"/>
      <c r="F4554" s="6"/>
      <c r="G4554" s="6"/>
      <c r="H4554" s="6"/>
    </row>
    <row r="4555" spans="1:8" ht="16.5">
      <c r="A4555" s="10"/>
      <c r="B4555" s="80"/>
      <c r="C4555" s="53"/>
      <c r="D4555" s="6"/>
      <c r="E4555" s="6"/>
      <c r="F4555" s="6"/>
      <c r="G4555" s="6"/>
      <c r="H4555" s="6"/>
    </row>
    <row r="4556" spans="1:8" ht="17.25" thickBot="1">
      <c r="A4556" s="12"/>
      <c r="B4556" s="89"/>
      <c r="C4556" s="90"/>
      <c r="D4556" s="6"/>
      <c r="E4556" s="6"/>
      <c r="F4556" s="6"/>
      <c r="G4556" s="6"/>
      <c r="H4556" s="6"/>
    </row>
    <row r="4557" spans="1:8" ht="15.75" thickTop="1"/>
  </sheetData>
  <mergeCells count="1505">
    <mergeCell ref="B1953:C1953"/>
    <mergeCell ref="B1946:C1946"/>
    <mergeCell ref="B1947:C1947"/>
    <mergeCell ref="B1948:C1948"/>
    <mergeCell ref="B1952:C1952"/>
    <mergeCell ref="B1934:C1934"/>
    <mergeCell ref="B1935:C1935"/>
    <mergeCell ref="B1939:C1939"/>
    <mergeCell ref="B1943:C1943"/>
    <mergeCell ref="B1944:C1944"/>
    <mergeCell ref="B1945:C1945"/>
    <mergeCell ref="B1922:C1922"/>
    <mergeCell ref="B1926:C1926"/>
    <mergeCell ref="B1930:C1930"/>
    <mergeCell ref="B1931:C1931"/>
    <mergeCell ref="B1932:C1932"/>
    <mergeCell ref="B1933:C1933"/>
    <mergeCell ref="B1927:C1927"/>
    <mergeCell ref="B1928:C1928"/>
    <mergeCell ref="B1929:C1929"/>
    <mergeCell ref="B1940:C1940"/>
    <mergeCell ref="B1941:C1941"/>
    <mergeCell ref="B1942:C1942"/>
    <mergeCell ref="B1913:C1913"/>
    <mergeCell ref="B1917:C1917"/>
    <mergeCell ref="B1918:C1918"/>
    <mergeCell ref="B1919:C1919"/>
    <mergeCell ref="B1920:C1920"/>
    <mergeCell ref="B1921:C1921"/>
    <mergeCell ref="B1900:C1900"/>
    <mergeCell ref="B1904:C1904"/>
    <mergeCell ref="B1905:C1905"/>
    <mergeCell ref="B1906:C1906"/>
    <mergeCell ref="B1907:C1907"/>
    <mergeCell ref="B1908:C1908"/>
    <mergeCell ref="B1909:C1909"/>
    <mergeCell ref="B1901:C1901"/>
    <mergeCell ref="B1902:C1902"/>
    <mergeCell ref="B1903:C1903"/>
    <mergeCell ref="B1914:C1914"/>
    <mergeCell ref="B1915:C1915"/>
    <mergeCell ref="B1916:C1916"/>
    <mergeCell ref="B1887:C1887"/>
    <mergeCell ref="B1891:C1891"/>
    <mergeCell ref="B1892:C1892"/>
    <mergeCell ref="B1893:C1893"/>
    <mergeCell ref="B1894:C1894"/>
    <mergeCell ref="B1895:C1895"/>
    <mergeCell ref="B1896:C1896"/>
    <mergeCell ref="B1874:C1874"/>
    <mergeCell ref="B1878:C1878"/>
    <mergeCell ref="B1879:C1879"/>
    <mergeCell ref="B1880:C1880"/>
    <mergeCell ref="B1881:C1881"/>
    <mergeCell ref="B1882:C1882"/>
    <mergeCell ref="B1883:C1883"/>
    <mergeCell ref="B1875:C1875"/>
    <mergeCell ref="B1876:C1876"/>
    <mergeCell ref="B1877:C1877"/>
    <mergeCell ref="B1888:C1888"/>
    <mergeCell ref="B1889:C1889"/>
    <mergeCell ref="B1890:C1890"/>
    <mergeCell ref="B1865:C1865"/>
    <mergeCell ref="B1866:C1866"/>
    <mergeCell ref="B1867:C1867"/>
    <mergeCell ref="B1868:C1868"/>
    <mergeCell ref="B1869:C1869"/>
    <mergeCell ref="B1870:C1870"/>
    <mergeCell ref="B1853:C1853"/>
    <mergeCell ref="B1854:C1854"/>
    <mergeCell ref="B1855:C1855"/>
    <mergeCell ref="B1856:C1856"/>
    <mergeCell ref="B1857:C1857"/>
    <mergeCell ref="B1861:C1861"/>
    <mergeCell ref="B1862:C1862"/>
    <mergeCell ref="B1863:C1863"/>
    <mergeCell ref="B1864:C1864"/>
    <mergeCell ref="B1841:C1841"/>
    <mergeCell ref="B1842:C1842"/>
    <mergeCell ref="B1843:C1843"/>
    <mergeCell ref="B1844:C1844"/>
    <mergeCell ref="B1848:C1848"/>
    <mergeCell ref="B1852:C1852"/>
    <mergeCell ref="B1829:C1829"/>
    <mergeCell ref="B1830:C1830"/>
    <mergeCell ref="B1831:C1831"/>
    <mergeCell ref="B1835:C1835"/>
    <mergeCell ref="B1839:C1839"/>
    <mergeCell ref="B1840:C1840"/>
    <mergeCell ref="B1836:C1836"/>
    <mergeCell ref="B1837:C1837"/>
    <mergeCell ref="B1838:C1838"/>
    <mergeCell ref="B1849:C1849"/>
    <mergeCell ref="B1850:C1850"/>
    <mergeCell ref="B1851:C1851"/>
    <mergeCell ref="B1817:C1817"/>
    <mergeCell ref="B1818:C1818"/>
    <mergeCell ref="B1822:C1822"/>
    <mergeCell ref="B1826:C1826"/>
    <mergeCell ref="B1827:C1827"/>
    <mergeCell ref="B1828:C1828"/>
    <mergeCell ref="B1805:C1805"/>
    <mergeCell ref="B1809:C1809"/>
    <mergeCell ref="B1813:C1813"/>
    <mergeCell ref="B1814:C1814"/>
    <mergeCell ref="B1815:C1815"/>
    <mergeCell ref="B1816:C1816"/>
    <mergeCell ref="B1810:C1810"/>
    <mergeCell ref="B1811:C1811"/>
    <mergeCell ref="B1812:C1812"/>
    <mergeCell ref="B1823:C1823"/>
    <mergeCell ref="B1824:C1824"/>
    <mergeCell ref="B1825:C1825"/>
    <mergeCell ref="B1796:C1796"/>
    <mergeCell ref="B1800:C1800"/>
    <mergeCell ref="B1801:C1801"/>
    <mergeCell ref="B1802:C1802"/>
    <mergeCell ref="B1803:C1803"/>
    <mergeCell ref="B1804:C1804"/>
    <mergeCell ref="B1783:C1783"/>
    <mergeCell ref="B1787:C1787"/>
    <mergeCell ref="B1788:C1788"/>
    <mergeCell ref="B1789:C1789"/>
    <mergeCell ref="B1790:C1790"/>
    <mergeCell ref="B1791:C1791"/>
    <mergeCell ref="B1792:C1792"/>
    <mergeCell ref="B1784:C1784"/>
    <mergeCell ref="B1785:C1785"/>
    <mergeCell ref="B1786:C1786"/>
    <mergeCell ref="B1797:C1797"/>
    <mergeCell ref="B1798:C1798"/>
    <mergeCell ref="B1799:C1799"/>
    <mergeCell ref="B1770:C1770"/>
    <mergeCell ref="B1774:C1774"/>
    <mergeCell ref="B1775:C1775"/>
    <mergeCell ref="B1776:C1776"/>
    <mergeCell ref="B1777:C1777"/>
    <mergeCell ref="B1778:C1778"/>
    <mergeCell ref="B1779:C1779"/>
    <mergeCell ref="B1757:C1757"/>
    <mergeCell ref="B1761:C1761"/>
    <mergeCell ref="B1762:C1762"/>
    <mergeCell ref="B1763:C1763"/>
    <mergeCell ref="B1764:C1764"/>
    <mergeCell ref="B1765:C1765"/>
    <mergeCell ref="B1766:C1766"/>
    <mergeCell ref="B1758:C1758"/>
    <mergeCell ref="B1759:C1759"/>
    <mergeCell ref="B1760:C1760"/>
    <mergeCell ref="B1771:C1771"/>
    <mergeCell ref="B1772:C1772"/>
    <mergeCell ref="B1773:C1773"/>
    <mergeCell ref="B1748:C1748"/>
    <mergeCell ref="B1749:C1749"/>
    <mergeCell ref="B1750:C1750"/>
    <mergeCell ref="B1751:C1751"/>
    <mergeCell ref="B1752:C1752"/>
    <mergeCell ref="B1753:C1753"/>
    <mergeCell ref="B1736:C1736"/>
    <mergeCell ref="B1737:C1737"/>
    <mergeCell ref="B1738:C1738"/>
    <mergeCell ref="B1739:C1739"/>
    <mergeCell ref="B1740:C1740"/>
    <mergeCell ref="B1744:C1744"/>
    <mergeCell ref="B1745:C1745"/>
    <mergeCell ref="B1746:C1746"/>
    <mergeCell ref="B1747:C1747"/>
    <mergeCell ref="B1724:C1724"/>
    <mergeCell ref="B1725:C1725"/>
    <mergeCell ref="B1726:C1726"/>
    <mergeCell ref="B1727:C1727"/>
    <mergeCell ref="B1731:C1731"/>
    <mergeCell ref="B1735:C1735"/>
    <mergeCell ref="B1712:C1712"/>
    <mergeCell ref="B1713:C1713"/>
    <mergeCell ref="B1714:C1714"/>
    <mergeCell ref="B1718:C1718"/>
    <mergeCell ref="B1722:C1722"/>
    <mergeCell ref="B1723:C1723"/>
    <mergeCell ref="B1719:C1719"/>
    <mergeCell ref="B1720:C1720"/>
    <mergeCell ref="B1721:C1721"/>
    <mergeCell ref="B1732:C1732"/>
    <mergeCell ref="B1733:C1733"/>
    <mergeCell ref="B1734:C1734"/>
    <mergeCell ref="B1700:C1700"/>
    <mergeCell ref="B1701:C1701"/>
    <mergeCell ref="B1705:C1705"/>
    <mergeCell ref="B1709:C1709"/>
    <mergeCell ref="B1710:C1710"/>
    <mergeCell ref="B1711:C1711"/>
    <mergeCell ref="B1688:C1688"/>
    <mergeCell ref="B1692:C1692"/>
    <mergeCell ref="B1696:C1696"/>
    <mergeCell ref="B1697:C1697"/>
    <mergeCell ref="B1698:C1698"/>
    <mergeCell ref="B1699:C1699"/>
    <mergeCell ref="B1693:C1693"/>
    <mergeCell ref="B1694:C1694"/>
    <mergeCell ref="B1695:C1695"/>
    <mergeCell ref="B1706:C1706"/>
    <mergeCell ref="B1707:C1707"/>
    <mergeCell ref="B1708:C1708"/>
    <mergeCell ref="B1679:C1679"/>
    <mergeCell ref="B1683:C1683"/>
    <mergeCell ref="B1684:C1684"/>
    <mergeCell ref="B1685:C1685"/>
    <mergeCell ref="B1686:C1686"/>
    <mergeCell ref="B1687:C1687"/>
    <mergeCell ref="B1666:C1666"/>
    <mergeCell ref="B1670:C1670"/>
    <mergeCell ref="B1671:C1671"/>
    <mergeCell ref="B1672:C1672"/>
    <mergeCell ref="B1673:C1673"/>
    <mergeCell ref="B1674:C1674"/>
    <mergeCell ref="B1675:C1675"/>
    <mergeCell ref="B1667:C1667"/>
    <mergeCell ref="B1668:C1668"/>
    <mergeCell ref="B1669:C1669"/>
    <mergeCell ref="B1680:C1680"/>
    <mergeCell ref="B1681:C1681"/>
    <mergeCell ref="B1682:C1682"/>
    <mergeCell ref="B1653:C1653"/>
    <mergeCell ref="B1657:C1657"/>
    <mergeCell ref="B1658:C1658"/>
    <mergeCell ref="B1659:C1659"/>
    <mergeCell ref="B1660:C1660"/>
    <mergeCell ref="B1661:C1661"/>
    <mergeCell ref="B1662:C1662"/>
    <mergeCell ref="B1640:C1640"/>
    <mergeCell ref="B1644:C1644"/>
    <mergeCell ref="B1645:C1645"/>
    <mergeCell ref="B1646:C1646"/>
    <mergeCell ref="B1647:C1647"/>
    <mergeCell ref="B1648:C1648"/>
    <mergeCell ref="B1649:C1649"/>
    <mergeCell ref="B1641:C1641"/>
    <mergeCell ref="B1642:C1642"/>
    <mergeCell ref="B1643:C1643"/>
    <mergeCell ref="B1654:C1654"/>
    <mergeCell ref="B1655:C1655"/>
    <mergeCell ref="B1656:C1656"/>
    <mergeCell ref="B1631:C1631"/>
    <mergeCell ref="B1632:C1632"/>
    <mergeCell ref="B1633:C1633"/>
    <mergeCell ref="B1634:C1634"/>
    <mergeCell ref="B1635:C1635"/>
    <mergeCell ref="B1636:C1636"/>
    <mergeCell ref="B1619:C1619"/>
    <mergeCell ref="B1620:C1620"/>
    <mergeCell ref="B1621:C1621"/>
    <mergeCell ref="B1622:C1622"/>
    <mergeCell ref="B1623:C1623"/>
    <mergeCell ref="B1627:C1627"/>
    <mergeCell ref="B1628:C1628"/>
    <mergeCell ref="B1629:C1629"/>
    <mergeCell ref="B1630:C1630"/>
    <mergeCell ref="B1607:C1607"/>
    <mergeCell ref="B1608:C1608"/>
    <mergeCell ref="B1609:C1609"/>
    <mergeCell ref="B1610:C1610"/>
    <mergeCell ref="B1614:C1614"/>
    <mergeCell ref="B1618:C1618"/>
    <mergeCell ref="B1595:C1595"/>
    <mergeCell ref="B1596:C1596"/>
    <mergeCell ref="B1597:C1597"/>
    <mergeCell ref="B1601:C1601"/>
    <mergeCell ref="B1605:C1605"/>
    <mergeCell ref="B1606:C1606"/>
    <mergeCell ref="B1602:C1602"/>
    <mergeCell ref="B1603:C1603"/>
    <mergeCell ref="B1604:C1604"/>
    <mergeCell ref="B1615:C1615"/>
    <mergeCell ref="B1616:C1616"/>
    <mergeCell ref="B1617:C1617"/>
    <mergeCell ref="B1583:C1583"/>
    <mergeCell ref="B1584:C1584"/>
    <mergeCell ref="B1588:C1588"/>
    <mergeCell ref="B1592:C1592"/>
    <mergeCell ref="B1593:C1593"/>
    <mergeCell ref="B1594:C1594"/>
    <mergeCell ref="B1571:C1571"/>
    <mergeCell ref="B1575:C1575"/>
    <mergeCell ref="B1579:C1579"/>
    <mergeCell ref="B1580:C1580"/>
    <mergeCell ref="B1581:C1581"/>
    <mergeCell ref="B1582:C1582"/>
    <mergeCell ref="B1576:C1576"/>
    <mergeCell ref="B1577:C1577"/>
    <mergeCell ref="B1578:C1578"/>
    <mergeCell ref="B1589:C1589"/>
    <mergeCell ref="B1590:C1590"/>
    <mergeCell ref="B1591:C1591"/>
    <mergeCell ref="B1562:C1562"/>
    <mergeCell ref="B1566:C1566"/>
    <mergeCell ref="B1567:C1567"/>
    <mergeCell ref="B1568:C1568"/>
    <mergeCell ref="B1569:C1569"/>
    <mergeCell ref="B1570:C1570"/>
    <mergeCell ref="B1549:C1549"/>
    <mergeCell ref="B1553:C1553"/>
    <mergeCell ref="B1554:C1554"/>
    <mergeCell ref="B1555:C1555"/>
    <mergeCell ref="B1556:C1556"/>
    <mergeCell ref="B1557:C1557"/>
    <mergeCell ref="B1558:C1558"/>
    <mergeCell ref="B1550:C1550"/>
    <mergeCell ref="B1551:C1551"/>
    <mergeCell ref="B1552:C1552"/>
    <mergeCell ref="B1563:C1563"/>
    <mergeCell ref="B1564:C1564"/>
    <mergeCell ref="B1565:C1565"/>
    <mergeCell ref="B1536:C1536"/>
    <mergeCell ref="B1540:C1540"/>
    <mergeCell ref="B1541:C1541"/>
    <mergeCell ref="B1542:C1542"/>
    <mergeCell ref="B1543:C1543"/>
    <mergeCell ref="B1544:C1544"/>
    <mergeCell ref="B1545:C1545"/>
    <mergeCell ref="B1523:C1523"/>
    <mergeCell ref="B1527:C1527"/>
    <mergeCell ref="B1528:C1528"/>
    <mergeCell ref="B1529:C1529"/>
    <mergeCell ref="B1530:C1530"/>
    <mergeCell ref="B1531:C1531"/>
    <mergeCell ref="B1532:C1532"/>
    <mergeCell ref="B1524:C1524"/>
    <mergeCell ref="B1525:C1525"/>
    <mergeCell ref="B1526:C1526"/>
    <mergeCell ref="B1537:C1537"/>
    <mergeCell ref="B1538:C1538"/>
    <mergeCell ref="B1539:C1539"/>
    <mergeCell ref="B1514:C1514"/>
    <mergeCell ref="B1515:C1515"/>
    <mergeCell ref="B1516:C1516"/>
    <mergeCell ref="B1517:C1517"/>
    <mergeCell ref="B1518:C1518"/>
    <mergeCell ref="B1519:C1519"/>
    <mergeCell ref="B1502:C1502"/>
    <mergeCell ref="B1503:C1503"/>
    <mergeCell ref="B1504:C1504"/>
    <mergeCell ref="B1505:C1505"/>
    <mergeCell ref="B1506:C1506"/>
    <mergeCell ref="B1510:C1510"/>
    <mergeCell ref="B1511:C1511"/>
    <mergeCell ref="B1512:C1512"/>
    <mergeCell ref="B1513:C1513"/>
    <mergeCell ref="B1490:C1490"/>
    <mergeCell ref="B1491:C1491"/>
    <mergeCell ref="B1492:C1492"/>
    <mergeCell ref="B1493:C1493"/>
    <mergeCell ref="B1497:C1497"/>
    <mergeCell ref="B1501:C1501"/>
    <mergeCell ref="B1478:C1478"/>
    <mergeCell ref="B1479:C1479"/>
    <mergeCell ref="B1480:C1480"/>
    <mergeCell ref="B1484:C1484"/>
    <mergeCell ref="B1488:C1488"/>
    <mergeCell ref="B1489:C1489"/>
    <mergeCell ref="B1485:C1485"/>
    <mergeCell ref="B1486:C1486"/>
    <mergeCell ref="B1487:C1487"/>
    <mergeCell ref="B1498:C1498"/>
    <mergeCell ref="B1499:C1499"/>
    <mergeCell ref="B1500:C1500"/>
    <mergeCell ref="B1466:C1466"/>
    <mergeCell ref="B1467:C1467"/>
    <mergeCell ref="B1471:C1471"/>
    <mergeCell ref="B1475:C1475"/>
    <mergeCell ref="B1476:C1476"/>
    <mergeCell ref="B1477:C1477"/>
    <mergeCell ref="B1454:C1454"/>
    <mergeCell ref="B1458:C1458"/>
    <mergeCell ref="B1462:C1462"/>
    <mergeCell ref="B1463:C1463"/>
    <mergeCell ref="B1464:C1464"/>
    <mergeCell ref="B1465:C1465"/>
    <mergeCell ref="B1459:C1459"/>
    <mergeCell ref="B1460:C1460"/>
    <mergeCell ref="B1461:C1461"/>
    <mergeCell ref="B1472:C1472"/>
    <mergeCell ref="B1473:C1473"/>
    <mergeCell ref="B1474:C1474"/>
    <mergeCell ref="B1445:C1445"/>
    <mergeCell ref="B1449:C1449"/>
    <mergeCell ref="B1450:C1450"/>
    <mergeCell ref="B1451:C1451"/>
    <mergeCell ref="B1452:C1452"/>
    <mergeCell ref="B1453:C1453"/>
    <mergeCell ref="B1432:C1432"/>
    <mergeCell ref="B1436:C1436"/>
    <mergeCell ref="B1437:C1437"/>
    <mergeCell ref="B1438:C1438"/>
    <mergeCell ref="B1439:C1439"/>
    <mergeCell ref="B1440:C1440"/>
    <mergeCell ref="B1441:C1441"/>
    <mergeCell ref="B1433:C1433"/>
    <mergeCell ref="B1434:C1434"/>
    <mergeCell ref="B1435:C1435"/>
    <mergeCell ref="B1446:C1446"/>
    <mergeCell ref="B1447:C1447"/>
    <mergeCell ref="B1448:C1448"/>
    <mergeCell ref="B1419:C1419"/>
    <mergeCell ref="B1423:C1423"/>
    <mergeCell ref="B1424:C1424"/>
    <mergeCell ref="B1425:C1425"/>
    <mergeCell ref="B1426:C1426"/>
    <mergeCell ref="B1427:C1427"/>
    <mergeCell ref="B1428:C1428"/>
    <mergeCell ref="B1406:C1406"/>
    <mergeCell ref="B1410:C1410"/>
    <mergeCell ref="B1411:C1411"/>
    <mergeCell ref="B1412:C1412"/>
    <mergeCell ref="B1413:C1413"/>
    <mergeCell ref="B1414:C1414"/>
    <mergeCell ref="B1415:C1415"/>
    <mergeCell ref="B1407:C1407"/>
    <mergeCell ref="B1408:C1408"/>
    <mergeCell ref="B1409:C1409"/>
    <mergeCell ref="B1420:C1420"/>
    <mergeCell ref="B1421:C1421"/>
    <mergeCell ref="B1422:C1422"/>
    <mergeCell ref="B1397:C1397"/>
    <mergeCell ref="B1398:C1398"/>
    <mergeCell ref="B1399:C1399"/>
    <mergeCell ref="B1400:C1400"/>
    <mergeCell ref="B1401:C1401"/>
    <mergeCell ref="B1402:C1402"/>
    <mergeCell ref="B1385:C1385"/>
    <mergeCell ref="B1386:C1386"/>
    <mergeCell ref="B1387:C1387"/>
    <mergeCell ref="B1388:C1388"/>
    <mergeCell ref="B1389:C1389"/>
    <mergeCell ref="B1393:C1393"/>
    <mergeCell ref="B1394:C1394"/>
    <mergeCell ref="B1395:C1395"/>
    <mergeCell ref="B1396:C1396"/>
    <mergeCell ref="B1373:C1373"/>
    <mergeCell ref="B1374:C1374"/>
    <mergeCell ref="B1375:C1375"/>
    <mergeCell ref="B1376:C1376"/>
    <mergeCell ref="B1380:C1380"/>
    <mergeCell ref="B1384:C1384"/>
    <mergeCell ref="B1361:C1361"/>
    <mergeCell ref="B1362:C1362"/>
    <mergeCell ref="B1363:C1363"/>
    <mergeCell ref="B1367:C1367"/>
    <mergeCell ref="B1371:C1371"/>
    <mergeCell ref="B1372:C1372"/>
    <mergeCell ref="B1368:C1368"/>
    <mergeCell ref="B1369:C1369"/>
    <mergeCell ref="B1370:C1370"/>
    <mergeCell ref="B1381:C1381"/>
    <mergeCell ref="B1382:C1382"/>
    <mergeCell ref="B1383:C1383"/>
    <mergeCell ref="B1349:C1349"/>
    <mergeCell ref="B1350:C1350"/>
    <mergeCell ref="B1354:C1354"/>
    <mergeCell ref="B1358:C1358"/>
    <mergeCell ref="B1359:C1359"/>
    <mergeCell ref="B1360:C1360"/>
    <mergeCell ref="B1337:C1337"/>
    <mergeCell ref="B1341:C1341"/>
    <mergeCell ref="B1345:C1345"/>
    <mergeCell ref="B1346:C1346"/>
    <mergeCell ref="B1347:C1347"/>
    <mergeCell ref="B1348:C1348"/>
    <mergeCell ref="B1342:C1342"/>
    <mergeCell ref="B1343:C1343"/>
    <mergeCell ref="B1344:C1344"/>
    <mergeCell ref="B1355:C1355"/>
    <mergeCell ref="B1356:C1356"/>
    <mergeCell ref="B1357:C1357"/>
    <mergeCell ref="B1328:C1328"/>
    <mergeCell ref="B1332:C1332"/>
    <mergeCell ref="B1333:C1333"/>
    <mergeCell ref="B1334:C1334"/>
    <mergeCell ref="B1335:C1335"/>
    <mergeCell ref="B1336:C1336"/>
    <mergeCell ref="B1315:C1315"/>
    <mergeCell ref="B1319:C1319"/>
    <mergeCell ref="B1320:C1320"/>
    <mergeCell ref="B1321:C1321"/>
    <mergeCell ref="B1322:C1322"/>
    <mergeCell ref="B1323:C1323"/>
    <mergeCell ref="B1324:C1324"/>
    <mergeCell ref="B1316:C1316"/>
    <mergeCell ref="B1317:C1317"/>
    <mergeCell ref="B1318:C1318"/>
    <mergeCell ref="B1329:C1329"/>
    <mergeCell ref="B1330:C1330"/>
    <mergeCell ref="B1331:C1331"/>
    <mergeCell ref="B1304:C1304"/>
    <mergeCell ref="B1308:C1308"/>
    <mergeCell ref="B1309:C1309"/>
    <mergeCell ref="B1310:C1310"/>
    <mergeCell ref="B1311:C1311"/>
    <mergeCell ref="B1292:C1292"/>
    <mergeCell ref="B1293:C1293"/>
    <mergeCell ref="B1294:C1294"/>
    <mergeCell ref="B1295:C1295"/>
    <mergeCell ref="B1296:C1296"/>
    <mergeCell ref="B1297:C1297"/>
    <mergeCell ref="B1298:C1298"/>
    <mergeCell ref="B1302:C1302"/>
    <mergeCell ref="B1303:C1303"/>
    <mergeCell ref="B1305:C1305"/>
    <mergeCell ref="B1306:C1306"/>
    <mergeCell ref="B1307:C1307"/>
    <mergeCell ref="B1280:C1280"/>
    <mergeCell ref="B1281:C1281"/>
    <mergeCell ref="B1282:C1282"/>
    <mergeCell ref="B1283:C1283"/>
    <mergeCell ref="B1284:C1284"/>
    <mergeCell ref="B1285:C1285"/>
    <mergeCell ref="B1289:C1289"/>
    <mergeCell ref="B1290:C1290"/>
    <mergeCell ref="B1291:C1291"/>
    <mergeCell ref="B1268:C1268"/>
    <mergeCell ref="B1269:C1269"/>
    <mergeCell ref="B1270:C1270"/>
    <mergeCell ref="B1271:C1271"/>
    <mergeCell ref="B1272:C1272"/>
    <mergeCell ref="B1276:C1276"/>
    <mergeCell ref="B1277:C1277"/>
    <mergeCell ref="B1278:C1278"/>
    <mergeCell ref="B1279:C1279"/>
    <mergeCell ref="B1256:C1256"/>
    <mergeCell ref="B1257:C1257"/>
    <mergeCell ref="B1258:C1258"/>
    <mergeCell ref="B1259:C1259"/>
    <mergeCell ref="B1263:C1263"/>
    <mergeCell ref="B1264:C1264"/>
    <mergeCell ref="B1265:C1265"/>
    <mergeCell ref="B1266:C1266"/>
    <mergeCell ref="B1267:C1267"/>
    <mergeCell ref="B1244:C1244"/>
    <mergeCell ref="B1245:C1245"/>
    <mergeCell ref="B1246:C1246"/>
    <mergeCell ref="B1250:C1250"/>
    <mergeCell ref="B1251:C1251"/>
    <mergeCell ref="B1252:C1252"/>
    <mergeCell ref="B1253:C1253"/>
    <mergeCell ref="B1254:C1254"/>
    <mergeCell ref="B1255:C1255"/>
    <mergeCell ref="B1232:C1232"/>
    <mergeCell ref="B1233:C1233"/>
    <mergeCell ref="B1237:C1237"/>
    <mergeCell ref="B1238:C1238"/>
    <mergeCell ref="B1239:C1239"/>
    <mergeCell ref="B1240:C1240"/>
    <mergeCell ref="B1241:C1241"/>
    <mergeCell ref="B1242:C1242"/>
    <mergeCell ref="B1243:C1243"/>
    <mergeCell ref="B1220:C1220"/>
    <mergeCell ref="B1224:C1224"/>
    <mergeCell ref="B1225:C1225"/>
    <mergeCell ref="B1226:C1226"/>
    <mergeCell ref="B1227:C1227"/>
    <mergeCell ref="B1228:C1228"/>
    <mergeCell ref="B1229:C1229"/>
    <mergeCell ref="B1230:C1230"/>
    <mergeCell ref="B1231:C1231"/>
    <mergeCell ref="B1211:C1211"/>
    <mergeCell ref="B1212:C1212"/>
    <mergeCell ref="B1213:C1213"/>
    <mergeCell ref="B1214:C1214"/>
    <mergeCell ref="B1215:C1215"/>
    <mergeCell ref="B1216:C1216"/>
    <mergeCell ref="B1217:C1217"/>
    <mergeCell ref="B1218:C1218"/>
    <mergeCell ref="B1219:C1219"/>
    <mergeCell ref="B1199:C1199"/>
    <mergeCell ref="B1200:C1200"/>
    <mergeCell ref="B1201:C1201"/>
    <mergeCell ref="B1202:C1202"/>
    <mergeCell ref="B1203:C1203"/>
    <mergeCell ref="B1204:C1204"/>
    <mergeCell ref="B1205:C1205"/>
    <mergeCell ref="B1206:C1206"/>
    <mergeCell ref="B1207:C1207"/>
    <mergeCell ref="B1187:C1187"/>
    <mergeCell ref="B1188:C1188"/>
    <mergeCell ref="B1189:C1189"/>
    <mergeCell ref="B1190:C1190"/>
    <mergeCell ref="B1191:C1191"/>
    <mergeCell ref="B1192:C1192"/>
    <mergeCell ref="B1193:C1193"/>
    <mergeCell ref="B1194:C1194"/>
    <mergeCell ref="B1198:C1198"/>
    <mergeCell ref="B1175:C1175"/>
    <mergeCell ref="B1176:C1176"/>
    <mergeCell ref="B1177:C1177"/>
    <mergeCell ref="B1178:C1178"/>
    <mergeCell ref="B1179:C1179"/>
    <mergeCell ref="B1180:C1180"/>
    <mergeCell ref="B1181:C1181"/>
    <mergeCell ref="B1185:C1185"/>
    <mergeCell ref="B1186:C1186"/>
    <mergeCell ref="B1163:C1163"/>
    <mergeCell ref="B1164:C1164"/>
    <mergeCell ref="B1165:C1165"/>
    <mergeCell ref="B1166:C1166"/>
    <mergeCell ref="B1167:C1167"/>
    <mergeCell ref="B1168:C1168"/>
    <mergeCell ref="B1172:C1172"/>
    <mergeCell ref="B1173:C1173"/>
    <mergeCell ref="B1174:C1174"/>
    <mergeCell ref="B1151:C1151"/>
    <mergeCell ref="B1152:C1152"/>
    <mergeCell ref="B1153:C1153"/>
    <mergeCell ref="B1154:C1154"/>
    <mergeCell ref="B1155:C1155"/>
    <mergeCell ref="B1159:C1159"/>
    <mergeCell ref="B1160:C1160"/>
    <mergeCell ref="B1161:C1161"/>
    <mergeCell ref="B1162:C1162"/>
    <mergeCell ref="B1139:C1139"/>
    <mergeCell ref="B1140:C1140"/>
    <mergeCell ref="B1141:C1141"/>
    <mergeCell ref="B1142:C1142"/>
    <mergeCell ref="B1146:C1146"/>
    <mergeCell ref="B1147:C1147"/>
    <mergeCell ref="B1148:C1148"/>
    <mergeCell ref="B1149:C1149"/>
    <mergeCell ref="B1150:C1150"/>
    <mergeCell ref="B1127:C1127"/>
    <mergeCell ref="B1128:C1128"/>
    <mergeCell ref="B1129:C1129"/>
    <mergeCell ref="B1133:C1133"/>
    <mergeCell ref="B1134:C1134"/>
    <mergeCell ref="B1135:C1135"/>
    <mergeCell ref="B1136:C1136"/>
    <mergeCell ref="B1137:C1137"/>
    <mergeCell ref="B1138:C1138"/>
    <mergeCell ref="B1115:C1115"/>
    <mergeCell ref="B1116:C1116"/>
    <mergeCell ref="B1120:C1120"/>
    <mergeCell ref="B1121:C1121"/>
    <mergeCell ref="B1122:C1122"/>
    <mergeCell ref="B1123:C1123"/>
    <mergeCell ref="B1124:C1124"/>
    <mergeCell ref="B1125:C1125"/>
    <mergeCell ref="B1126:C1126"/>
    <mergeCell ref="B1103:C1103"/>
    <mergeCell ref="B1107:C1107"/>
    <mergeCell ref="B1108:C1108"/>
    <mergeCell ref="B1109:C1109"/>
    <mergeCell ref="B1110:C1110"/>
    <mergeCell ref="B1111:C1111"/>
    <mergeCell ref="B1112:C1112"/>
    <mergeCell ref="B1113:C1113"/>
    <mergeCell ref="B1114:C1114"/>
    <mergeCell ref="B1094:C1094"/>
    <mergeCell ref="B1095:C1095"/>
    <mergeCell ref="B1096:C1096"/>
    <mergeCell ref="B1097:C1097"/>
    <mergeCell ref="B1098:C1098"/>
    <mergeCell ref="B1099:C1099"/>
    <mergeCell ref="B1100:C1100"/>
    <mergeCell ref="B1101:C1101"/>
    <mergeCell ref="B1102:C1102"/>
    <mergeCell ref="B1082:C1082"/>
    <mergeCell ref="B1083:C1083"/>
    <mergeCell ref="B1084:C1084"/>
    <mergeCell ref="B1085:C1085"/>
    <mergeCell ref="B1086:C1086"/>
    <mergeCell ref="B1087:C1087"/>
    <mergeCell ref="B1088:C1088"/>
    <mergeCell ref="B1089:C1089"/>
    <mergeCell ref="B1090:C1090"/>
    <mergeCell ref="B1070:C1070"/>
    <mergeCell ref="B1071:C1071"/>
    <mergeCell ref="B1072:C1072"/>
    <mergeCell ref="B1073:C1073"/>
    <mergeCell ref="B1074:C1074"/>
    <mergeCell ref="B1075:C1075"/>
    <mergeCell ref="B1076:C1076"/>
    <mergeCell ref="B1077:C1077"/>
    <mergeCell ref="B1081:C1081"/>
    <mergeCell ref="B1058:C1058"/>
    <mergeCell ref="B1059:C1059"/>
    <mergeCell ref="B1060:C1060"/>
    <mergeCell ref="B1061:C1061"/>
    <mergeCell ref="B1062:C1062"/>
    <mergeCell ref="B1063:C1063"/>
    <mergeCell ref="B1064:C1064"/>
    <mergeCell ref="B1068:C1068"/>
    <mergeCell ref="B1069:C1069"/>
    <mergeCell ref="B1046:C1046"/>
    <mergeCell ref="B1047:C1047"/>
    <mergeCell ref="B1048:C1048"/>
    <mergeCell ref="B1049:C1049"/>
    <mergeCell ref="B1050:C1050"/>
    <mergeCell ref="B1051:C1051"/>
    <mergeCell ref="B1055:C1055"/>
    <mergeCell ref="B1056:C1056"/>
    <mergeCell ref="B1057:C1057"/>
    <mergeCell ref="B1034:C1034"/>
    <mergeCell ref="B1035:C1035"/>
    <mergeCell ref="B1036:C1036"/>
    <mergeCell ref="B1037:C1037"/>
    <mergeCell ref="B1038:C1038"/>
    <mergeCell ref="B1042:C1042"/>
    <mergeCell ref="B1043:C1043"/>
    <mergeCell ref="B1044:C1044"/>
    <mergeCell ref="B1045:C1045"/>
    <mergeCell ref="B1022:C1022"/>
    <mergeCell ref="B1023:C1023"/>
    <mergeCell ref="B1024:C1024"/>
    <mergeCell ref="B1025:C1025"/>
    <mergeCell ref="B1029:C1029"/>
    <mergeCell ref="B1030:C1030"/>
    <mergeCell ref="B1031:C1031"/>
    <mergeCell ref="B1032:C1032"/>
    <mergeCell ref="B1033:C1033"/>
    <mergeCell ref="B1010:C1010"/>
    <mergeCell ref="B1011:C1011"/>
    <mergeCell ref="B1012:C1012"/>
    <mergeCell ref="B1016:C1016"/>
    <mergeCell ref="B1017:C1017"/>
    <mergeCell ref="B1018:C1018"/>
    <mergeCell ref="B1019:C1019"/>
    <mergeCell ref="B1020:C1020"/>
    <mergeCell ref="B1021:C1021"/>
    <mergeCell ref="B998:C998"/>
    <mergeCell ref="B999:C999"/>
    <mergeCell ref="B1003:C1003"/>
    <mergeCell ref="B1004:C1004"/>
    <mergeCell ref="B1005:C1005"/>
    <mergeCell ref="B1006:C1006"/>
    <mergeCell ref="B1007:C1007"/>
    <mergeCell ref="B1008:C1008"/>
    <mergeCell ref="B1009:C1009"/>
    <mergeCell ref="B986:C986"/>
    <mergeCell ref="B990:C990"/>
    <mergeCell ref="B991:C991"/>
    <mergeCell ref="B992:C992"/>
    <mergeCell ref="B993:C993"/>
    <mergeCell ref="B994:C994"/>
    <mergeCell ref="B995:C995"/>
    <mergeCell ref="B996:C996"/>
    <mergeCell ref="B997:C997"/>
    <mergeCell ref="B977:C977"/>
    <mergeCell ref="B978:C978"/>
    <mergeCell ref="B979:C979"/>
    <mergeCell ref="B980:C980"/>
    <mergeCell ref="B981:C981"/>
    <mergeCell ref="B982:C982"/>
    <mergeCell ref="B983:C983"/>
    <mergeCell ref="B984:C984"/>
    <mergeCell ref="B985:C985"/>
    <mergeCell ref="B965:C965"/>
    <mergeCell ref="B966:C966"/>
    <mergeCell ref="B967:C967"/>
    <mergeCell ref="B968:C968"/>
    <mergeCell ref="B969:C969"/>
    <mergeCell ref="B970:C970"/>
    <mergeCell ref="B971:C971"/>
    <mergeCell ref="B972:C972"/>
    <mergeCell ref="B973:C973"/>
    <mergeCell ref="B953:C953"/>
    <mergeCell ref="B954:C954"/>
    <mergeCell ref="B955:C955"/>
    <mergeCell ref="B956:C956"/>
    <mergeCell ref="B957:C957"/>
    <mergeCell ref="B958:C958"/>
    <mergeCell ref="B959:C959"/>
    <mergeCell ref="B960:C960"/>
    <mergeCell ref="B964:C964"/>
    <mergeCell ref="B941:C941"/>
    <mergeCell ref="B942:C942"/>
    <mergeCell ref="B943:C943"/>
    <mergeCell ref="B944:C944"/>
    <mergeCell ref="B945:C945"/>
    <mergeCell ref="B946:C946"/>
    <mergeCell ref="B947:C947"/>
    <mergeCell ref="B951:C951"/>
    <mergeCell ref="B952:C952"/>
    <mergeCell ref="B929:C929"/>
    <mergeCell ref="B930:C930"/>
    <mergeCell ref="B931:C931"/>
    <mergeCell ref="B932:C932"/>
    <mergeCell ref="B933:C933"/>
    <mergeCell ref="B934:C934"/>
    <mergeCell ref="B938:C938"/>
    <mergeCell ref="B939:C939"/>
    <mergeCell ref="B940:C940"/>
    <mergeCell ref="B917:C917"/>
    <mergeCell ref="B918:C918"/>
    <mergeCell ref="B919:C919"/>
    <mergeCell ref="B920:C920"/>
    <mergeCell ref="B921:C921"/>
    <mergeCell ref="B925:C925"/>
    <mergeCell ref="B926:C926"/>
    <mergeCell ref="B927:C927"/>
    <mergeCell ref="B928:C928"/>
    <mergeCell ref="B905:C905"/>
    <mergeCell ref="B906:C906"/>
    <mergeCell ref="B907:C907"/>
    <mergeCell ref="B908:C908"/>
    <mergeCell ref="B912:C912"/>
    <mergeCell ref="B913:C913"/>
    <mergeCell ref="B914:C914"/>
    <mergeCell ref="B915:C915"/>
    <mergeCell ref="B916:C916"/>
    <mergeCell ref="B893:C893"/>
    <mergeCell ref="B894:C894"/>
    <mergeCell ref="B895:C895"/>
    <mergeCell ref="B899:C899"/>
    <mergeCell ref="B900:C900"/>
    <mergeCell ref="B901:C901"/>
    <mergeCell ref="B902:C902"/>
    <mergeCell ref="B903:C903"/>
    <mergeCell ref="B904:C904"/>
    <mergeCell ref="B881:C881"/>
    <mergeCell ref="B882:C882"/>
    <mergeCell ref="B886:C886"/>
    <mergeCell ref="B887:C887"/>
    <mergeCell ref="B888:C888"/>
    <mergeCell ref="B889:C889"/>
    <mergeCell ref="B890:C890"/>
    <mergeCell ref="B891:C891"/>
    <mergeCell ref="B892:C892"/>
    <mergeCell ref="B869:C869"/>
    <mergeCell ref="B873:C873"/>
    <mergeCell ref="B874:C874"/>
    <mergeCell ref="B875:C875"/>
    <mergeCell ref="B876:C876"/>
    <mergeCell ref="B877:C877"/>
    <mergeCell ref="B878:C878"/>
    <mergeCell ref="B879:C879"/>
    <mergeCell ref="B880:C880"/>
    <mergeCell ref="B860:C860"/>
    <mergeCell ref="B861:C861"/>
    <mergeCell ref="B862:C862"/>
    <mergeCell ref="B863:C863"/>
    <mergeCell ref="B864:C864"/>
    <mergeCell ref="B865:C865"/>
    <mergeCell ref="B866:C866"/>
    <mergeCell ref="B867:C867"/>
    <mergeCell ref="B868:C868"/>
    <mergeCell ref="B848:C848"/>
    <mergeCell ref="B849:C849"/>
    <mergeCell ref="B850:C850"/>
    <mergeCell ref="B851:C851"/>
    <mergeCell ref="B852:C852"/>
    <mergeCell ref="B853:C853"/>
    <mergeCell ref="B854:C854"/>
    <mergeCell ref="B855:C855"/>
    <mergeCell ref="B856:C856"/>
    <mergeCell ref="B836:C836"/>
    <mergeCell ref="B837:C837"/>
    <mergeCell ref="B838:C838"/>
    <mergeCell ref="B839:C839"/>
    <mergeCell ref="B840:C840"/>
    <mergeCell ref="B841:C841"/>
    <mergeCell ref="B842:C842"/>
    <mergeCell ref="B843:C843"/>
    <mergeCell ref="B847:C847"/>
    <mergeCell ref="B824:C824"/>
    <mergeCell ref="B825:C825"/>
    <mergeCell ref="B826:C826"/>
    <mergeCell ref="B827:C827"/>
    <mergeCell ref="B828:C828"/>
    <mergeCell ref="B829:C829"/>
    <mergeCell ref="B830:C830"/>
    <mergeCell ref="B834:C834"/>
    <mergeCell ref="B835:C835"/>
    <mergeCell ref="B812:C812"/>
    <mergeCell ref="B813:C813"/>
    <mergeCell ref="B814:C814"/>
    <mergeCell ref="B815:C815"/>
    <mergeCell ref="B816:C816"/>
    <mergeCell ref="B817:C817"/>
    <mergeCell ref="B821:C821"/>
    <mergeCell ref="B822:C822"/>
    <mergeCell ref="B823:C823"/>
    <mergeCell ref="B800:C800"/>
    <mergeCell ref="B801:C801"/>
    <mergeCell ref="B802:C802"/>
    <mergeCell ref="B803:C803"/>
    <mergeCell ref="B804:C804"/>
    <mergeCell ref="B808:C808"/>
    <mergeCell ref="B809:C809"/>
    <mergeCell ref="B810:C810"/>
    <mergeCell ref="B811:C811"/>
    <mergeCell ref="B788:C788"/>
    <mergeCell ref="B789:C789"/>
    <mergeCell ref="B790:C790"/>
    <mergeCell ref="B791:C791"/>
    <mergeCell ref="B795:C795"/>
    <mergeCell ref="B796:C796"/>
    <mergeCell ref="B797:C797"/>
    <mergeCell ref="B798:C798"/>
    <mergeCell ref="B799:C799"/>
    <mergeCell ref="B776:C776"/>
    <mergeCell ref="B777:C777"/>
    <mergeCell ref="B778:C778"/>
    <mergeCell ref="B782:C782"/>
    <mergeCell ref="B783:C783"/>
    <mergeCell ref="B784:C784"/>
    <mergeCell ref="B785:C785"/>
    <mergeCell ref="B786:C786"/>
    <mergeCell ref="B787:C787"/>
    <mergeCell ref="B764:C764"/>
    <mergeCell ref="B765:C765"/>
    <mergeCell ref="B769:C769"/>
    <mergeCell ref="B770:C770"/>
    <mergeCell ref="B771:C771"/>
    <mergeCell ref="B772:C772"/>
    <mergeCell ref="B773:C773"/>
    <mergeCell ref="B774:C774"/>
    <mergeCell ref="B775:C775"/>
    <mergeCell ref="B752:C752"/>
    <mergeCell ref="B756:C756"/>
    <mergeCell ref="B757:C757"/>
    <mergeCell ref="B758:C758"/>
    <mergeCell ref="B759:C759"/>
    <mergeCell ref="B760:C760"/>
    <mergeCell ref="B761:C761"/>
    <mergeCell ref="B762:C762"/>
    <mergeCell ref="B763:C763"/>
    <mergeCell ref="B743:C743"/>
    <mergeCell ref="B744:C744"/>
    <mergeCell ref="B745:C745"/>
    <mergeCell ref="B746:C746"/>
    <mergeCell ref="B747:C747"/>
    <mergeCell ref="B748:C748"/>
    <mergeCell ref="B749:C749"/>
    <mergeCell ref="B750:C750"/>
    <mergeCell ref="B751:C751"/>
    <mergeCell ref="B731:C731"/>
    <mergeCell ref="B732:C732"/>
    <mergeCell ref="B733:C733"/>
    <mergeCell ref="B734:C734"/>
    <mergeCell ref="B735:C735"/>
    <mergeCell ref="B736:C736"/>
    <mergeCell ref="B737:C737"/>
    <mergeCell ref="B738:C738"/>
    <mergeCell ref="B739:C739"/>
    <mergeCell ref="B719:C719"/>
    <mergeCell ref="B720:C720"/>
    <mergeCell ref="B721:C721"/>
    <mergeCell ref="B722:C722"/>
    <mergeCell ref="B723:C723"/>
    <mergeCell ref="B724:C724"/>
    <mergeCell ref="B725:C725"/>
    <mergeCell ref="B726:C726"/>
    <mergeCell ref="B730:C730"/>
    <mergeCell ref="B707:C707"/>
    <mergeCell ref="B708:C708"/>
    <mergeCell ref="B709:C709"/>
    <mergeCell ref="B710:C710"/>
    <mergeCell ref="B711:C711"/>
    <mergeCell ref="B712:C712"/>
    <mergeCell ref="B713:C713"/>
    <mergeCell ref="B717:C717"/>
    <mergeCell ref="B718:C718"/>
    <mergeCell ref="B695:C695"/>
    <mergeCell ref="B696:C696"/>
    <mergeCell ref="B697:C697"/>
    <mergeCell ref="B698:C698"/>
    <mergeCell ref="B699:C699"/>
    <mergeCell ref="B700:C700"/>
    <mergeCell ref="B704:C704"/>
    <mergeCell ref="B705:C705"/>
    <mergeCell ref="B706:C706"/>
    <mergeCell ref="B683:C683"/>
    <mergeCell ref="B684:C684"/>
    <mergeCell ref="B685:C685"/>
    <mergeCell ref="B686:C686"/>
    <mergeCell ref="B687:C687"/>
    <mergeCell ref="B691:C691"/>
    <mergeCell ref="B692:C692"/>
    <mergeCell ref="B693:C693"/>
    <mergeCell ref="B694:C694"/>
    <mergeCell ref="B671:C671"/>
    <mergeCell ref="B672:C672"/>
    <mergeCell ref="B673:C673"/>
    <mergeCell ref="B674:C674"/>
    <mergeCell ref="B678:C678"/>
    <mergeCell ref="B679:C679"/>
    <mergeCell ref="B680:C680"/>
    <mergeCell ref="B681:C681"/>
    <mergeCell ref="B682:C682"/>
    <mergeCell ref="B659:C659"/>
    <mergeCell ref="B660:C660"/>
    <mergeCell ref="B661:C661"/>
    <mergeCell ref="B665:C665"/>
    <mergeCell ref="B666:C666"/>
    <mergeCell ref="B667:C667"/>
    <mergeCell ref="B668:C668"/>
    <mergeCell ref="B669:C669"/>
    <mergeCell ref="B670:C670"/>
    <mergeCell ref="B647:C647"/>
    <mergeCell ref="B648:C648"/>
    <mergeCell ref="B652:C652"/>
    <mergeCell ref="B653:C653"/>
    <mergeCell ref="B654:C654"/>
    <mergeCell ref="B655:C655"/>
    <mergeCell ref="B656:C656"/>
    <mergeCell ref="B657:C657"/>
    <mergeCell ref="B658:C658"/>
    <mergeCell ref="B635:C635"/>
    <mergeCell ref="B639:C639"/>
    <mergeCell ref="B640:C640"/>
    <mergeCell ref="B641:C641"/>
    <mergeCell ref="B642:C642"/>
    <mergeCell ref="B643:C643"/>
    <mergeCell ref="B644:C644"/>
    <mergeCell ref="B645:C645"/>
    <mergeCell ref="B646:C646"/>
    <mergeCell ref="B626:C626"/>
    <mergeCell ref="B627:C627"/>
    <mergeCell ref="B628:C628"/>
    <mergeCell ref="B629:C629"/>
    <mergeCell ref="B630:C630"/>
    <mergeCell ref="B631:C631"/>
    <mergeCell ref="B632:C632"/>
    <mergeCell ref="B633:C633"/>
    <mergeCell ref="B634:C634"/>
    <mergeCell ref="B614:C614"/>
    <mergeCell ref="B615:C615"/>
    <mergeCell ref="B616:C616"/>
    <mergeCell ref="B617:C617"/>
    <mergeCell ref="B618:C618"/>
    <mergeCell ref="B619:C619"/>
    <mergeCell ref="B620:C620"/>
    <mergeCell ref="B621:C621"/>
    <mergeCell ref="B622:C622"/>
    <mergeCell ref="B602:C602"/>
    <mergeCell ref="B603:C603"/>
    <mergeCell ref="B604:C604"/>
    <mergeCell ref="B605:C605"/>
    <mergeCell ref="B606:C606"/>
    <mergeCell ref="B607:C607"/>
    <mergeCell ref="B608:C608"/>
    <mergeCell ref="B609:C609"/>
    <mergeCell ref="B613:C613"/>
    <mergeCell ref="B590:C590"/>
    <mergeCell ref="B591:C591"/>
    <mergeCell ref="B592:C592"/>
    <mergeCell ref="B593:C593"/>
    <mergeCell ref="B594:C594"/>
    <mergeCell ref="B595:C595"/>
    <mergeCell ref="B596:C596"/>
    <mergeCell ref="B600:C600"/>
    <mergeCell ref="B601:C601"/>
    <mergeCell ref="B578:C578"/>
    <mergeCell ref="B579:C579"/>
    <mergeCell ref="B580:C580"/>
    <mergeCell ref="B581:C581"/>
    <mergeCell ref="B582:C582"/>
    <mergeCell ref="B583:C583"/>
    <mergeCell ref="B587:C587"/>
    <mergeCell ref="B588:C588"/>
    <mergeCell ref="B589:C589"/>
    <mergeCell ref="B566:C566"/>
    <mergeCell ref="B567:C567"/>
    <mergeCell ref="B568:C568"/>
    <mergeCell ref="B569:C569"/>
    <mergeCell ref="B570:C570"/>
    <mergeCell ref="B574:C574"/>
    <mergeCell ref="B575:C575"/>
    <mergeCell ref="B576:C576"/>
    <mergeCell ref="B577:C577"/>
    <mergeCell ref="B554:C554"/>
    <mergeCell ref="B555:C555"/>
    <mergeCell ref="B556:C556"/>
    <mergeCell ref="B557:C557"/>
    <mergeCell ref="B561:C561"/>
    <mergeCell ref="B562:C562"/>
    <mergeCell ref="B563:C563"/>
    <mergeCell ref="B564:C564"/>
    <mergeCell ref="B565:C565"/>
    <mergeCell ref="B542:C542"/>
    <mergeCell ref="B543:C543"/>
    <mergeCell ref="B544:C544"/>
    <mergeCell ref="B548:C548"/>
    <mergeCell ref="B549:C549"/>
    <mergeCell ref="B550:C550"/>
    <mergeCell ref="B551:C551"/>
    <mergeCell ref="B552:C552"/>
    <mergeCell ref="B553:C553"/>
    <mergeCell ref="B530:C530"/>
    <mergeCell ref="B531:C531"/>
    <mergeCell ref="B535:C535"/>
    <mergeCell ref="B536:C536"/>
    <mergeCell ref="B537:C537"/>
    <mergeCell ref="B538:C538"/>
    <mergeCell ref="B539:C539"/>
    <mergeCell ref="B540:C540"/>
    <mergeCell ref="B541:C541"/>
    <mergeCell ref="B518:C518"/>
    <mergeCell ref="B522:C522"/>
    <mergeCell ref="B523:C523"/>
    <mergeCell ref="B524:C524"/>
    <mergeCell ref="B525:C525"/>
    <mergeCell ref="B526:C526"/>
    <mergeCell ref="B527:C527"/>
    <mergeCell ref="B528:C528"/>
    <mergeCell ref="B529:C529"/>
    <mergeCell ref="B509:C509"/>
    <mergeCell ref="B510:C510"/>
    <mergeCell ref="B511:C511"/>
    <mergeCell ref="B512:C512"/>
    <mergeCell ref="B513:C513"/>
    <mergeCell ref="B514:C514"/>
    <mergeCell ref="B515:C515"/>
    <mergeCell ref="B516:C516"/>
    <mergeCell ref="B517:C517"/>
    <mergeCell ref="B497:C497"/>
    <mergeCell ref="B498:C498"/>
    <mergeCell ref="B499:C499"/>
    <mergeCell ref="B500:C500"/>
    <mergeCell ref="B501:C501"/>
    <mergeCell ref="B502:C502"/>
    <mergeCell ref="B503:C503"/>
    <mergeCell ref="B504:C504"/>
    <mergeCell ref="B505:C505"/>
    <mergeCell ref="B485:C485"/>
    <mergeCell ref="B486:C486"/>
    <mergeCell ref="B487:C487"/>
    <mergeCell ref="B488:C488"/>
    <mergeCell ref="B489:C489"/>
    <mergeCell ref="B490:C490"/>
    <mergeCell ref="B491:C491"/>
    <mergeCell ref="B492:C492"/>
    <mergeCell ref="B496:C496"/>
    <mergeCell ref="B473:C473"/>
    <mergeCell ref="B474:C474"/>
    <mergeCell ref="B475:C475"/>
    <mergeCell ref="B476:C476"/>
    <mergeCell ref="B477:C477"/>
    <mergeCell ref="B478:C478"/>
    <mergeCell ref="B479:C479"/>
    <mergeCell ref="B483:C483"/>
    <mergeCell ref="B484:C484"/>
    <mergeCell ref="B461:C461"/>
    <mergeCell ref="B462:C462"/>
    <mergeCell ref="B463:C463"/>
    <mergeCell ref="B464:C464"/>
    <mergeCell ref="B465:C465"/>
    <mergeCell ref="B466:C466"/>
    <mergeCell ref="B470:C470"/>
    <mergeCell ref="B471:C471"/>
    <mergeCell ref="B472:C472"/>
    <mergeCell ref="B449:C449"/>
    <mergeCell ref="B450:C450"/>
    <mergeCell ref="B451:C451"/>
    <mergeCell ref="B452:C452"/>
    <mergeCell ref="B453:C453"/>
    <mergeCell ref="B457:C457"/>
    <mergeCell ref="B458:C458"/>
    <mergeCell ref="B459:C459"/>
    <mergeCell ref="B460:C460"/>
    <mergeCell ref="B437:C437"/>
    <mergeCell ref="B438:C438"/>
    <mergeCell ref="B439:C439"/>
    <mergeCell ref="B440:C440"/>
    <mergeCell ref="B444:C444"/>
    <mergeCell ref="B445:C445"/>
    <mergeCell ref="B446:C446"/>
    <mergeCell ref="B447:C447"/>
    <mergeCell ref="B448:C448"/>
    <mergeCell ref="B425:C425"/>
    <mergeCell ref="B426:C426"/>
    <mergeCell ref="B427:C427"/>
    <mergeCell ref="B431:C431"/>
    <mergeCell ref="B432:C432"/>
    <mergeCell ref="B433:C433"/>
    <mergeCell ref="B434:C434"/>
    <mergeCell ref="B435:C435"/>
    <mergeCell ref="B436:C436"/>
    <mergeCell ref="B413:C413"/>
    <mergeCell ref="B414:C414"/>
    <mergeCell ref="B418:C418"/>
    <mergeCell ref="B419:C419"/>
    <mergeCell ref="B420:C420"/>
    <mergeCell ref="B421:C421"/>
    <mergeCell ref="B422:C422"/>
    <mergeCell ref="B423:C423"/>
    <mergeCell ref="B424:C424"/>
    <mergeCell ref="B401:C401"/>
    <mergeCell ref="B405:C405"/>
    <mergeCell ref="B406:C406"/>
    <mergeCell ref="B407:C407"/>
    <mergeCell ref="B408:C408"/>
    <mergeCell ref="B409:C409"/>
    <mergeCell ref="B410:C410"/>
    <mergeCell ref="B411:C411"/>
    <mergeCell ref="B412:C412"/>
    <mergeCell ref="B392:C392"/>
    <mergeCell ref="B393:C393"/>
    <mergeCell ref="B394:C394"/>
    <mergeCell ref="B395:C395"/>
    <mergeCell ref="B396:C396"/>
    <mergeCell ref="B397:C397"/>
    <mergeCell ref="B398:C398"/>
    <mergeCell ref="B399:C399"/>
    <mergeCell ref="B400:C400"/>
    <mergeCell ref="B380:C380"/>
    <mergeCell ref="B381:C381"/>
    <mergeCell ref="B382:C382"/>
    <mergeCell ref="B383:C383"/>
    <mergeCell ref="B384:C384"/>
    <mergeCell ref="B385:C385"/>
    <mergeCell ref="B386:C386"/>
    <mergeCell ref="B387:C387"/>
    <mergeCell ref="B388:C388"/>
    <mergeCell ref="B368:C368"/>
    <mergeCell ref="B369:C369"/>
    <mergeCell ref="B370:C370"/>
    <mergeCell ref="B371:C371"/>
    <mergeCell ref="B372:C372"/>
    <mergeCell ref="B373:C373"/>
    <mergeCell ref="B374:C374"/>
    <mergeCell ref="B375:C375"/>
    <mergeCell ref="B379:C379"/>
    <mergeCell ref="B356:C356"/>
    <mergeCell ref="B357:C357"/>
    <mergeCell ref="B358:C358"/>
    <mergeCell ref="B359:C359"/>
    <mergeCell ref="B360:C360"/>
    <mergeCell ref="B361:C361"/>
    <mergeCell ref="B362:C362"/>
    <mergeCell ref="B366:C366"/>
    <mergeCell ref="B367:C367"/>
    <mergeCell ref="B344:C344"/>
    <mergeCell ref="B345:C345"/>
    <mergeCell ref="B346:C346"/>
    <mergeCell ref="B347:C347"/>
    <mergeCell ref="B348:C348"/>
    <mergeCell ref="B349:C349"/>
    <mergeCell ref="B353:C353"/>
    <mergeCell ref="B354:C354"/>
    <mergeCell ref="B355:C355"/>
    <mergeCell ref="B332:C332"/>
    <mergeCell ref="B333:C333"/>
    <mergeCell ref="B334:C334"/>
    <mergeCell ref="B335:C335"/>
    <mergeCell ref="B336:C336"/>
    <mergeCell ref="B340:C340"/>
    <mergeCell ref="B341:C341"/>
    <mergeCell ref="B342:C342"/>
    <mergeCell ref="B343:C343"/>
    <mergeCell ref="B320:C320"/>
    <mergeCell ref="B321:C321"/>
    <mergeCell ref="B322:C322"/>
    <mergeCell ref="B323:C323"/>
    <mergeCell ref="B327:C327"/>
    <mergeCell ref="B328:C328"/>
    <mergeCell ref="B329:C329"/>
    <mergeCell ref="B330:C330"/>
    <mergeCell ref="B331:C331"/>
    <mergeCell ref="B308:C308"/>
    <mergeCell ref="B309:C309"/>
    <mergeCell ref="B310:C310"/>
    <mergeCell ref="B314:C314"/>
    <mergeCell ref="B315:C315"/>
    <mergeCell ref="B316:C316"/>
    <mergeCell ref="B317:C317"/>
    <mergeCell ref="B318:C318"/>
    <mergeCell ref="B319:C319"/>
    <mergeCell ref="B296:C296"/>
    <mergeCell ref="B297:C297"/>
    <mergeCell ref="B301:C301"/>
    <mergeCell ref="B302:C302"/>
    <mergeCell ref="B303:C303"/>
    <mergeCell ref="B304:C304"/>
    <mergeCell ref="B305:C305"/>
    <mergeCell ref="B306:C306"/>
    <mergeCell ref="B307:C307"/>
    <mergeCell ref="B284:C284"/>
    <mergeCell ref="B288:C288"/>
    <mergeCell ref="B289:C289"/>
    <mergeCell ref="B290:C290"/>
    <mergeCell ref="B291:C291"/>
    <mergeCell ref="B292:C292"/>
    <mergeCell ref="B293:C293"/>
    <mergeCell ref="B294:C294"/>
    <mergeCell ref="B295:C295"/>
    <mergeCell ref="B275:C275"/>
    <mergeCell ref="B276:C276"/>
    <mergeCell ref="B277:C277"/>
    <mergeCell ref="B278:C278"/>
    <mergeCell ref="B279:C279"/>
    <mergeCell ref="B280:C280"/>
    <mergeCell ref="B281:C281"/>
    <mergeCell ref="B282:C282"/>
    <mergeCell ref="B283:C283"/>
    <mergeCell ref="B263:C263"/>
    <mergeCell ref="B264:C264"/>
    <mergeCell ref="B265:C265"/>
    <mergeCell ref="B266:C266"/>
    <mergeCell ref="B267:C267"/>
    <mergeCell ref="B268:C268"/>
    <mergeCell ref="B269:C269"/>
    <mergeCell ref="B270:C270"/>
    <mergeCell ref="B271:C271"/>
    <mergeCell ref="B251:C251"/>
    <mergeCell ref="B252:C252"/>
    <mergeCell ref="B253:C253"/>
    <mergeCell ref="B254:C254"/>
    <mergeCell ref="B255:C255"/>
    <mergeCell ref="B256:C256"/>
    <mergeCell ref="B257:C257"/>
    <mergeCell ref="B258:C258"/>
    <mergeCell ref="B262:C262"/>
    <mergeCell ref="B239:C239"/>
    <mergeCell ref="B240:C240"/>
    <mergeCell ref="B241:C241"/>
    <mergeCell ref="B242:C242"/>
    <mergeCell ref="B243:C243"/>
    <mergeCell ref="B244:C244"/>
    <mergeCell ref="B245:C245"/>
    <mergeCell ref="B249:C249"/>
    <mergeCell ref="B250:C250"/>
    <mergeCell ref="B227:C227"/>
    <mergeCell ref="B228:C228"/>
    <mergeCell ref="B229:C229"/>
    <mergeCell ref="B230:C230"/>
    <mergeCell ref="B231:C231"/>
    <mergeCell ref="B232:C232"/>
    <mergeCell ref="B236:C236"/>
    <mergeCell ref="B237:C237"/>
    <mergeCell ref="B238:C238"/>
    <mergeCell ref="B215:C215"/>
    <mergeCell ref="B216:C216"/>
    <mergeCell ref="B217:C217"/>
    <mergeCell ref="B218:C218"/>
    <mergeCell ref="B219:C219"/>
    <mergeCell ref="B223:C223"/>
    <mergeCell ref="B224:C224"/>
    <mergeCell ref="B225:C225"/>
    <mergeCell ref="B226:C226"/>
    <mergeCell ref="B203:C203"/>
    <mergeCell ref="B204:C204"/>
    <mergeCell ref="B205:C205"/>
    <mergeCell ref="B206:C206"/>
    <mergeCell ref="B210:C210"/>
    <mergeCell ref="B211:C211"/>
    <mergeCell ref="B212:C212"/>
    <mergeCell ref="B213:C213"/>
    <mergeCell ref="B214:C214"/>
    <mergeCell ref="B191:C191"/>
    <mergeCell ref="B192:C192"/>
    <mergeCell ref="B193:C193"/>
    <mergeCell ref="B197:C197"/>
    <mergeCell ref="B198:C198"/>
    <mergeCell ref="B199:C199"/>
    <mergeCell ref="B200:C200"/>
    <mergeCell ref="B201:C201"/>
    <mergeCell ref="B202:C202"/>
    <mergeCell ref="B190:C190"/>
    <mergeCell ref="A1:C1"/>
    <mergeCell ref="A2:C2"/>
    <mergeCell ref="A3:C3"/>
    <mergeCell ref="B4:C4"/>
    <mergeCell ref="B5:C5"/>
    <mergeCell ref="B6:C6"/>
    <mergeCell ref="B160:C160"/>
    <mergeCell ref="B161:C161"/>
    <mergeCell ref="B162:C162"/>
    <mergeCell ref="B16:C16"/>
    <mergeCell ref="B17:C17"/>
    <mergeCell ref="B18:C18"/>
    <mergeCell ref="B19:C19"/>
    <mergeCell ref="B20:C20"/>
    <mergeCell ref="B21:C21"/>
    <mergeCell ref="B7:C7"/>
    <mergeCell ref="B8:C8"/>
    <mergeCell ref="B9:C9"/>
    <mergeCell ref="B10:C10"/>
    <mergeCell ref="B11:C11"/>
    <mergeCell ref="B15:C15"/>
    <mergeCell ref="B31:C31"/>
    <mergeCell ref="B32:C32"/>
    <mergeCell ref="B33:C33"/>
    <mergeCell ref="B34:C34"/>
    <mergeCell ref="B35:C35"/>
    <mergeCell ref="B36:C36"/>
    <mergeCell ref="B22:C22"/>
    <mergeCell ref="B23:C23"/>
    <mergeCell ref="B24:C24"/>
    <mergeCell ref="B28:C28"/>
    <mergeCell ref="B29:C29"/>
    <mergeCell ref="B30:C30"/>
    <mergeCell ref="B46:C46"/>
    <mergeCell ref="B47:C47"/>
    <mergeCell ref="B48:C48"/>
    <mergeCell ref="B49:C49"/>
    <mergeCell ref="B50:C50"/>
    <mergeCell ref="B54:C54"/>
    <mergeCell ref="B37:C37"/>
    <mergeCell ref="B41:C41"/>
    <mergeCell ref="B42:C42"/>
    <mergeCell ref="B43:C43"/>
    <mergeCell ref="B44:C44"/>
    <mergeCell ref="B45:C45"/>
    <mergeCell ref="B61:C61"/>
    <mergeCell ref="B62:C62"/>
    <mergeCell ref="B63:C63"/>
    <mergeCell ref="B67:C67"/>
    <mergeCell ref="B68:C68"/>
    <mergeCell ref="B69:C69"/>
    <mergeCell ref="B55:C55"/>
    <mergeCell ref="B56:C56"/>
    <mergeCell ref="B57:C57"/>
    <mergeCell ref="B58:C58"/>
    <mergeCell ref="B59:C59"/>
    <mergeCell ref="B60:C60"/>
    <mergeCell ref="B76:C76"/>
    <mergeCell ref="B80:C80"/>
    <mergeCell ref="B81:C81"/>
    <mergeCell ref="B82:C82"/>
    <mergeCell ref="B83:C83"/>
    <mergeCell ref="B84:C84"/>
    <mergeCell ref="B70:C70"/>
    <mergeCell ref="B71:C71"/>
    <mergeCell ref="B72:C72"/>
    <mergeCell ref="B73:C73"/>
    <mergeCell ref="B74:C74"/>
    <mergeCell ref="B75:C75"/>
    <mergeCell ref="B94:C94"/>
    <mergeCell ref="B95:C95"/>
    <mergeCell ref="B96:C96"/>
    <mergeCell ref="B97:C97"/>
    <mergeCell ref="B98:C98"/>
    <mergeCell ref="B99:C99"/>
    <mergeCell ref="B85:C85"/>
    <mergeCell ref="B86:C86"/>
    <mergeCell ref="B87:C87"/>
    <mergeCell ref="B88:C88"/>
    <mergeCell ref="B89:C89"/>
    <mergeCell ref="B93:C93"/>
    <mergeCell ref="B109:C109"/>
    <mergeCell ref="B110:C110"/>
    <mergeCell ref="B111:C111"/>
    <mergeCell ref="B112:C112"/>
    <mergeCell ref="B113:C113"/>
    <mergeCell ref="B114:C114"/>
    <mergeCell ref="B100:C100"/>
    <mergeCell ref="B101:C101"/>
    <mergeCell ref="B102:C102"/>
    <mergeCell ref="B106:C106"/>
    <mergeCell ref="B107:C107"/>
    <mergeCell ref="B108:C108"/>
    <mergeCell ref="B124:C124"/>
    <mergeCell ref="B125:C125"/>
    <mergeCell ref="B126:C126"/>
    <mergeCell ref="B127:C127"/>
    <mergeCell ref="B128:C128"/>
    <mergeCell ref="B132:C132"/>
    <mergeCell ref="B115:C115"/>
    <mergeCell ref="B119:C119"/>
    <mergeCell ref="B120:C120"/>
    <mergeCell ref="B121:C121"/>
    <mergeCell ref="B122:C122"/>
    <mergeCell ref="B123:C123"/>
    <mergeCell ref="B139:C139"/>
    <mergeCell ref="B140:C140"/>
    <mergeCell ref="B141:C141"/>
    <mergeCell ref="B145:C145"/>
    <mergeCell ref="B146:C146"/>
    <mergeCell ref="B147:C147"/>
    <mergeCell ref="B133:C133"/>
    <mergeCell ref="B134:C134"/>
    <mergeCell ref="B135:C135"/>
    <mergeCell ref="B136:C136"/>
    <mergeCell ref="B137:C137"/>
    <mergeCell ref="B138:C138"/>
    <mergeCell ref="B4555:C4555"/>
    <mergeCell ref="B4556:C4556"/>
    <mergeCell ref="B154:C154"/>
    <mergeCell ref="B158:C158"/>
    <mergeCell ref="B159:C159"/>
    <mergeCell ref="B148:C148"/>
    <mergeCell ref="B149:C149"/>
    <mergeCell ref="B150:C150"/>
    <mergeCell ref="B151:C151"/>
    <mergeCell ref="B152:C152"/>
    <mergeCell ref="B153:C153"/>
    <mergeCell ref="B163:C163"/>
    <mergeCell ref="B164:C164"/>
    <mergeCell ref="B165:C165"/>
    <mergeCell ref="B166:C166"/>
    <mergeCell ref="B167:C167"/>
    <mergeCell ref="B171:C171"/>
    <mergeCell ref="B172:C172"/>
    <mergeCell ref="B173:C173"/>
    <mergeCell ref="B174:C174"/>
    <mergeCell ref="B175:C175"/>
    <mergeCell ref="B176:C176"/>
    <mergeCell ref="B177:C177"/>
    <mergeCell ref="B178:C178"/>
    <mergeCell ref="B179:C179"/>
    <mergeCell ref="B180:C180"/>
    <mergeCell ref="B184:C184"/>
    <mergeCell ref="B185:C185"/>
    <mergeCell ref="B186:C186"/>
    <mergeCell ref="B187:C187"/>
    <mergeCell ref="B188:C188"/>
    <mergeCell ref="B189:C189"/>
  </mergeCells>
  <phoneticPr fontId="2"/>
  <conditionalFormatting sqref="A6:B11">
    <cfRule type="expression" dxfId="303" priority="105">
      <formula>AND($B$12&lt;&gt;"",$A6&lt;&gt;"",ISNUMBER(SEARCH(LEFT($A6,1),SUBSTITUTE($G$4,"，",","))))</formula>
    </cfRule>
    <cfRule type="expression" dxfId="302" priority="106">
      <formula>AND($B$12&lt;&gt;"",$A6&lt;&gt;"",ISNUMBER(SEARCH(LEFT($A6,1),SUBSTITUTE(UPPER($B$12),"，",","))),NOT(ISNUMBER(SEARCH(LEFT($A6,1),SUBSTITUTE($G$4,"，",",")))))</formula>
    </cfRule>
  </conditionalFormatting>
  <conditionalFormatting sqref="A19:B24">
    <cfRule type="expression" dxfId="301" priority="107">
      <formula>AND($B$25&lt;&gt;"",$A19&lt;&gt;"",ISNUMBER(SEARCH(LEFT($A19,1),SUBSTITUTE($G$17,"，",","))))</formula>
    </cfRule>
    <cfRule type="expression" dxfId="300" priority="108">
      <formula>AND($B$25&lt;&gt;"",$A19&lt;&gt;"",ISNUMBER(SEARCH(LEFT($A19,1),SUBSTITUTE(UPPER($B$25),"，",","))),NOT(ISNUMBER(SEARCH(LEFT($A19,1),SUBSTITUTE($G$17,"，",",")))))</formula>
    </cfRule>
  </conditionalFormatting>
  <conditionalFormatting sqref="A32:B37">
    <cfRule type="expression" dxfId="299" priority="110">
      <formula>AND($B$38&lt;&gt;"",$A32&lt;&gt;"",ISNUMBER(SEARCH(LEFT($A32,1),SUBSTITUTE(UPPER($B$38),"，",","))),NOT(ISNUMBER(SEARCH(LEFT($A32,1),SUBSTITUTE($G$30,"，",",")))))</formula>
    </cfRule>
    <cfRule type="expression" dxfId="298" priority="109">
      <formula>AND($B$38&lt;&gt;"",$A32&lt;&gt;"",ISNUMBER(SEARCH(LEFT($A32,1),SUBSTITUTE($G$30,"，",","))))</formula>
    </cfRule>
  </conditionalFormatting>
  <conditionalFormatting sqref="A45:B50">
    <cfRule type="expression" dxfId="297" priority="112">
      <formula>AND($B$51&lt;&gt;"",$A45&lt;&gt;"",ISNUMBER(SEARCH(LEFT($A45,1),SUBSTITUTE(UPPER($B$51),"，",","))),NOT(ISNUMBER(SEARCH(LEFT($A45,1),SUBSTITUTE($G$43,"，",",")))))</formula>
    </cfRule>
    <cfRule type="expression" dxfId="296" priority="111">
      <formula>AND($B$51&lt;&gt;"",$A45&lt;&gt;"",ISNUMBER(SEARCH(LEFT($A45,1),SUBSTITUTE($G$43,"，",","))))</formula>
    </cfRule>
  </conditionalFormatting>
  <conditionalFormatting sqref="A58:B63">
    <cfRule type="expression" dxfId="295" priority="114">
      <formula>AND($B$64&lt;&gt;"",$A58&lt;&gt;"",ISNUMBER(SEARCH(LEFT($A58,1),SUBSTITUTE(UPPER($B$64),"，",","))),NOT(ISNUMBER(SEARCH(LEFT($A58,1),SUBSTITUTE($G$56,"，",",")))))</formula>
    </cfRule>
    <cfRule type="expression" dxfId="294" priority="113">
      <formula>AND($B$64&lt;&gt;"",$A58&lt;&gt;"",ISNUMBER(SEARCH(LEFT($A58,1),SUBSTITUTE($G$56,"，",","))))</formula>
    </cfRule>
  </conditionalFormatting>
  <conditionalFormatting sqref="A71:B76">
    <cfRule type="expression" dxfId="293" priority="116">
      <formula>AND($B$77&lt;&gt;"",$A71&lt;&gt;"",ISNUMBER(SEARCH(LEFT($A71,1),SUBSTITUTE(UPPER($B$77),"，",","))),NOT(ISNUMBER(SEARCH(LEFT($A71,1),SUBSTITUTE($G$69,"，",",")))))</formula>
    </cfRule>
    <cfRule type="expression" dxfId="292" priority="115">
      <formula>AND($B$77&lt;&gt;"",$A71&lt;&gt;"",ISNUMBER(SEARCH(LEFT($A71,1),SUBSTITUTE($G$69,"，",","))))</formula>
    </cfRule>
  </conditionalFormatting>
  <conditionalFormatting sqref="A84:B89">
    <cfRule type="expression" dxfId="291" priority="118">
      <formula>AND($B$90&lt;&gt;"",$A84&lt;&gt;"",ISNUMBER(SEARCH(LEFT($A84,1),SUBSTITUTE(UPPER($B$90),"，",","))),NOT(ISNUMBER(SEARCH(LEFT($A84,1),SUBSTITUTE($G$82,"，",",")))))</formula>
    </cfRule>
    <cfRule type="expression" dxfId="290" priority="117">
      <formula>AND($B$90&lt;&gt;"",$A84&lt;&gt;"",ISNUMBER(SEARCH(LEFT($A84,1),SUBSTITUTE($G$82,"，",","))))</formula>
    </cfRule>
  </conditionalFormatting>
  <conditionalFormatting sqref="A97:B102">
    <cfRule type="expression" dxfId="289" priority="119">
      <formula>AND($B$103&lt;&gt;"",$A97&lt;&gt;"",ISNUMBER(SEARCH(LEFT($A97,1),SUBSTITUTE($G$95,"，",","))))</formula>
    </cfRule>
    <cfRule type="expression" dxfId="288" priority="120">
      <formula>AND($B$103&lt;&gt;"",$A97&lt;&gt;"",ISNUMBER(SEARCH(LEFT($A97,1),SUBSTITUTE(UPPER($B$103),"，",","))),NOT(ISNUMBER(SEARCH(LEFT($A97,1),SUBSTITUTE($G$95,"，",",")))))</formula>
    </cfRule>
  </conditionalFormatting>
  <conditionalFormatting sqref="A110:B115">
    <cfRule type="expression" dxfId="287" priority="122">
      <formula>AND($B$116&lt;&gt;"",$A110&lt;&gt;"",ISNUMBER(SEARCH(LEFT($A110,1),SUBSTITUTE(UPPER($B$116),"，",","))),NOT(ISNUMBER(SEARCH(LEFT($A110,1),SUBSTITUTE($G$108,"，",",")))))</formula>
    </cfRule>
    <cfRule type="expression" dxfId="286" priority="121">
      <formula>AND($B$116&lt;&gt;"",$A110&lt;&gt;"",ISNUMBER(SEARCH(LEFT($A110,1),SUBSTITUTE($G$108,"，",","))))</formula>
    </cfRule>
  </conditionalFormatting>
  <conditionalFormatting sqref="A123:B128">
    <cfRule type="expression" dxfId="285" priority="124">
      <formula>AND($B$129&lt;&gt;"",$A123&lt;&gt;"",ISNUMBER(SEARCH(LEFT($A123,1),SUBSTITUTE(UPPER($B$129),"，",","))),NOT(ISNUMBER(SEARCH(LEFT($A123,1),SUBSTITUTE($G$121,"，",",")))))</formula>
    </cfRule>
    <cfRule type="expression" dxfId="284" priority="123">
      <formula>AND($B$129&lt;&gt;"",$A123&lt;&gt;"",ISNUMBER(SEARCH(LEFT($A123,1),SUBSTITUTE($G$121,"，",","))))</formula>
    </cfRule>
  </conditionalFormatting>
  <conditionalFormatting sqref="A136:B141">
    <cfRule type="expression" dxfId="283" priority="125">
      <formula>AND($B$142&lt;&gt;"",$A136&lt;&gt;"",ISNUMBER(SEARCH(LEFT($A136,1),SUBSTITUTE($G$134,"，",","))))</formula>
    </cfRule>
    <cfRule type="expression" dxfId="282" priority="126">
      <formula>AND($B$142&lt;&gt;"",$A136&lt;&gt;"",ISNUMBER(SEARCH(LEFT($A136,1),SUBSTITUTE(UPPER($B$142),"，",","))),NOT(ISNUMBER(SEARCH(LEFT($A136,1),SUBSTITUTE($G$134,"，",",")))))</formula>
    </cfRule>
  </conditionalFormatting>
  <conditionalFormatting sqref="A149:B154">
    <cfRule type="expression" dxfId="281" priority="128">
      <formula>AND($B$155&lt;&gt;"",$A149&lt;&gt;"",ISNUMBER(SEARCH(LEFT($A149,1),SUBSTITUTE(UPPER($B$155),"，",","))),NOT(ISNUMBER(SEARCH(LEFT($A149,1),SUBSTITUTE($G$147,"，",",")))))</formula>
    </cfRule>
    <cfRule type="expression" dxfId="280" priority="127">
      <formula>AND($B$155&lt;&gt;"",$A149&lt;&gt;"",ISNUMBER(SEARCH(LEFT($A149,1),SUBSTITUTE($G$147,"，",","))))</formula>
    </cfRule>
  </conditionalFormatting>
  <conditionalFormatting sqref="A162:B167">
    <cfRule type="expression" dxfId="279" priority="130">
      <formula>AND($B$168&lt;&gt;"",$A162&lt;&gt;"",ISNUMBER(SEARCH(LEFT($A162,1),SUBSTITUTE(UPPER($B$168),"，",","))),NOT(ISNUMBER(SEARCH(LEFT($A162,1),SUBSTITUTE($G$160,"，",",")))))</formula>
    </cfRule>
    <cfRule type="expression" dxfId="278" priority="129">
      <formula>AND($B$168&lt;&gt;"",$A162&lt;&gt;"",ISNUMBER(SEARCH(LEFT($A162,1),SUBSTITUTE($G$160,"，",","))))</formula>
    </cfRule>
  </conditionalFormatting>
  <conditionalFormatting sqref="A175:B180">
    <cfRule type="expression" dxfId="277" priority="132">
      <formula>AND($B$181&lt;&gt;"",$A175&lt;&gt;"",ISNUMBER(SEARCH(LEFT($A175,1),SUBSTITUTE(UPPER($B$181),"，",","))),NOT(ISNUMBER(SEARCH(LEFT($A175,1),SUBSTITUTE($G$173,"，",",")))))</formula>
    </cfRule>
    <cfRule type="expression" dxfId="276" priority="131">
      <formula>AND($B$181&lt;&gt;"",$A175&lt;&gt;"",ISNUMBER(SEARCH(LEFT($A175,1),SUBSTITUTE($G$173,"，",","))))</formula>
    </cfRule>
  </conditionalFormatting>
  <conditionalFormatting sqref="A188:B193">
    <cfRule type="expression" dxfId="275" priority="134">
      <formula>AND($B$194&lt;&gt;"",$A188&lt;&gt;"",ISNUMBER(SEARCH(LEFT($A188,1),SUBSTITUTE(UPPER($B$194),"，",","))),NOT(ISNUMBER(SEARCH(LEFT($A188,1),SUBSTITUTE($G$186,"，",",")))))</formula>
    </cfRule>
    <cfRule type="expression" dxfId="274" priority="133">
      <formula>AND($B$194&lt;&gt;"",$A188&lt;&gt;"",ISNUMBER(SEARCH(LEFT($A188,1),SUBSTITUTE($G$186,"，",","))))</formula>
    </cfRule>
  </conditionalFormatting>
  <conditionalFormatting sqref="A201:B206">
    <cfRule type="expression" dxfId="273" priority="136">
      <formula>AND($B$207&lt;&gt;"",$A201&lt;&gt;"",ISNUMBER(SEARCH(LEFT($A201,1),SUBSTITUTE(UPPER($B$207),"，",","))),NOT(ISNUMBER(SEARCH(LEFT($A201,1),SUBSTITUTE($G$199,"，",",")))))</formula>
    </cfRule>
    <cfRule type="expression" dxfId="272" priority="135">
      <formula>AND($B$207&lt;&gt;"",$A201&lt;&gt;"",ISNUMBER(SEARCH(LEFT($A201,1),SUBSTITUTE($G$199,"，",","))))</formula>
    </cfRule>
  </conditionalFormatting>
  <conditionalFormatting sqref="A214:B219">
    <cfRule type="expression" dxfId="271" priority="138">
      <formula>AND($B$220&lt;&gt;"",$A214&lt;&gt;"",ISNUMBER(SEARCH(LEFT($A214,1),SUBSTITUTE(UPPER($B$220),"，",","))),NOT(ISNUMBER(SEARCH(LEFT($A214,1),SUBSTITUTE($G$212,"，",",")))))</formula>
    </cfRule>
    <cfRule type="expression" dxfId="270" priority="137">
      <formula>AND($B$220&lt;&gt;"",$A214&lt;&gt;"",ISNUMBER(SEARCH(LEFT($A214,1),SUBSTITUTE($G$212,"，",","))))</formula>
    </cfRule>
  </conditionalFormatting>
  <conditionalFormatting sqref="A227:B232">
    <cfRule type="expression" dxfId="269" priority="140">
      <formula>AND($B$233&lt;&gt;"",$A227&lt;&gt;"",ISNUMBER(SEARCH(LEFT($A227,1),SUBSTITUTE(UPPER($B$233),"，",","))),NOT(ISNUMBER(SEARCH(LEFT($A227,1),SUBSTITUTE($G$225,"，",",")))))</formula>
    </cfRule>
    <cfRule type="expression" dxfId="268" priority="139">
      <formula>AND($B$233&lt;&gt;"",$A227&lt;&gt;"",ISNUMBER(SEARCH(LEFT($A227,1),SUBSTITUTE($G$225,"，",","))))</formula>
    </cfRule>
  </conditionalFormatting>
  <conditionalFormatting sqref="A240:B245">
    <cfRule type="expression" dxfId="267" priority="141">
      <formula>AND($B$246&lt;&gt;"",$A240&lt;&gt;"",ISNUMBER(SEARCH(LEFT($A240,1),SUBSTITUTE($G$238,"，",","))))</formula>
    </cfRule>
    <cfRule type="expression" dxfId="266" priority="142">
      <formula>AND($B$246&lt;&gt;"",$A240&lt;&gt;"",ISNUMBER(SEARCH(LEFT($A240,1),SUBSTITUTE(UPPER($B$246),"，",","))),NOT(ISNUMBER(SEARCH(LEFT($A240,1),SUBSTITUTE($G$238,"，",",")))))</formula>
    </cfRule>
  </conditionalFormatting>
  <conditionalFormatting sqref="A253:B258">
    <cfRule type="expression" dxfId="265" priority="143">
      <formula>AND($B$259&lt;&gt;"",$A253&lt;&gt;"",ISNUMBER(SEARCH(LEFT($A253,1),SUBSTITUTE($G$251,"，",","))))</formula>
    </cfRule>
    <cfRule type="expression" dxfId="264" priority="144">
      <formula>AND($B$259&lt;&gt;"",$A253&lt;&gt;"",ISNUMBER(SEARCH(LEFT($A253,1),SUBSTITUTE(UPPER($B$259),"，",","))),NOT(ISNUMBER(SEARCH(LEFT($A253,1),SUBSTITUTE($G$251,"，",",")))))</formula>
    </cfRule>
  </conditionalFormatting>
  <conditionalFormatting sqref="A266:B271">
    <cfRule type="expression" dxfId="263" priority="145">
      <formula>AND($B$272&lt;&gt;"",$A266&lt;&gt;"",ISNUMBER(SEARCH(LEFT($A266,1),SUBSTITUTE($G$264,"，",","))))</formula>
    </cfRule>
    <cfRule type="expression" dxfId="262" priority="146">
      <formula>AND($B$272&lt;&gt;"",$A266&lt;&gt;"",ISNUMBER(SEARCH(LEFT($A266,1),SUBSTITUTE(UPPER($B$272),"，",","))),NOT(ISNUMBER(SEARCH(LEFT($A266,1),SUBSTITUTE($G$264,"，",",")))))</formula>
    </cfRule>
  </conditionalFormatting>
  <conditionalFormatting sqref="A279:B284">
    <cfRule type="expression" dxfId="261" priority="148">
      <formula>AND($B$285&lt;&gt;"",$A279&lt;&gt;"",ISNUMBER(SEARCH(LEFT($A279,1),SUBSTITUTE(UPPER($B$285),"，",","))),NOT(ISNUMBER(SEARCH(LEFT($A279,1),SUBSTITUTE($G$277,"，",",")))))</formula>
    </cfRule>
    <cfRule type="expression" dxfId="260" priority="147">
      <formula>AND($B$285&lt;&gt;"",$A279&lt;&gt;"",ISNUMBER(SEARCH(LEFT($A279,1),SUBSTITUTE($G$277,"，",","))))</formula>
    </cfRule>
  </conditionalFormatting>
  <conditionalFormatting sqref="A292:B297">
    <cfRule type="expression" dxfId="259" priority="150">
      <formula>AND($B$298&lt;&gt;"",$A292&lt;&gt;"",ISNUMBER(SEARCH(LEFT($A292,1),SUBSTITUTE(UPPER($B$298),"，",","))),NOT(ISNUMBER(SEARCH(LEFT($A292,1),SUBSTITUTE($G$290,"，",",")))))</formula>
    </cfRule>
    <cfRule type="expression" dxfId="258" priority="149">
      <formula>AND($B$298&lt;&gt;"",$A292&lt;&gt;"",ISNUMBER(SEARCH(LEFT($A292,1),SUBSTITUTE($G$290,"，",","))))</formula>
    </cfRule>
  </conditionalFormatting>
  <conditionalFormatting sqref="A305:B310">
    <cfRule type="expression" dxfId="257" priority="151">
      <formula>AND($B$311&lt;&gt;"",$A305&lt;&gt;"",ISNUMBER(SEARCH(LEFT($A305,1),SUBSTITUTE($G$303,"，",","))))</formula>
    </cfRule>
    <cfRule type="expression" dxfId="256" priority="152">
      <formula>AND($B$311&lt;&gt;"",$A305&lt;&gt;"",ISNUMBER(SEARCH(LEFT($A305,1),SUBSTITUTE(UPPER($B$311),"，",","))),NOT(ISNUMBER(SEARCH(LEFT($A305,1),SUBSTITUTE($G$303,"，",",")))))</formula>
    </cfRule>
  </conditionalFormatting>
  <conditionalFormatting sqref="A318:B323">
    <cfRule type="expression" dxfId="255" priority="153">
      <formula>AND($B$324&lt;&gt;"",$A318&lt;&gt;"",ISNUMBER(SEARCH(LEFT($A318,1),SUBSTITUTE($G$316,"，",","))))</formula>
    </cfRule>
    <cfRule type="expression" dxfId="254" priority="154">
      <formula>AND($B$324&lt;&gt;"",$A318&lt;&gt;"",ISNUMBER(SEARCH(LEFT($A318,1),SUBSTITUTE(UPPER($B$324),"，",","))),NOT(ISNUMBER(SEARCH(LEFT($A318,1),SUBSTITUTE($G$316,"，",",")))))</formula>
    </cfRule>
  </conditionalFormatting>
  <conditionalFormatting sqref="A331:B336">
    <cfRule type="expression" dxfId="253" priority="155">
      <formula>AND($B$337&lt;&gt;"",$A331&lt;&gt;"",ISNUMBER(SEARCH(LEFT($A331,1),SUBSTITUTE($G$329,"，",","))))</formula>
    </cfRule>
    <cfRule type="expression" dxfId="252" priority="156">
      <formula>AND($B$337&lt;&gt;"",$A331&lt;&gt;"",ISNUMBER(SEARCH(LEFT($A331,1),SUBSTITUTE(UPPER($B$337),"，",","))),NOT(ISNUMBER(SEARCH(LEFT($A331,1),SUBSTITUTE($G$329,"，",",")))))</formula>
    </cfRule>
  </conditionalFormatting>
  <conditionalFormatting sqref="A344:B349">
    <cfRule type="expression" dxfId="251" priority="158">
      <formula>AND($B$350&lt;&gt;"",$A344&lt;&gt;"",ISNUMBER(SEARCH(LEFT($A344,1),SUBSTITUTE(UPPER($B$350),"，",","))),NOT(ISNUMBER(SEARCH(LEFT($A344,1),SUBSTITUTE($G$342,"，",",")))))</formula>
    </cfRule>
    <cfRule type="expression" dxfId="250" priority="157">
      <formula>AND($B$350&lt;&gt;"",$A344&lt;&gt;"",ISNUMBER(SEARCH(LEFT($A344,1),SUBSTITUTE($G$342,"，",","))))</formula>
    </cfRule>
  </conditionalFormatting>
  <conditionalFormatting sqref="A357:B362">
    <cfRule type="expression" dxfId="249" priority="159">
      <formula>AND($B$363&lt;&gt;"",$A357&lt;&gt;"",ISNUMBER(SEARCH(LEFT($A357,1),SUBSTITUTE($G$355,"，",","))))</formula>
    </cfRule>
    <cfRule type="expression" dxfId="248" priority="160">
      <formula>AND($B$363&lt;&gt;"",$A357&lt;&gt;"",ISNUMBER(SEARCH(LEFT($A357,1),SUBSTITUTE(UPPER($B$363),"，",","))),NOT(ISNUMBER(SEARCH(LEFT($A357,1),SUBSTITUTE($G$355,"，",",")))))</formula>
    </cfRule>
  </conditionalFormatting>
  <conditionalFormatting sqref="A370:B375">
    <cfRule type="expression" dxfId="247" priority="161">
      <formula>AND($B$376&lt;&gt;"",$A370&lt;&gt;"",ISNUMBER(SEARCH(LEFT($A370,1),SUBSTITUTE($G$368,"，",","))))</formula>
    </cfRule>
    <cfRule type="expression" dxfId="246" priority="162">
      <formula>AND($B$376&lt;&gt;"",$A370&lt;&gt;"",ISNUMBER(SEARCH(LEFT($A370,1),SUBSTITUTE(UPPER($B$376),"，",","))),NOT(ISNUMBER(SEARCH(LEFT($A370,1),SUBSTITUTE($G$368,"，",",")))))</formula>
    </cfRule>
  </conditionalFormatting>
  <conditionalFormatting sqref="A383:B388">
    <cfRule type="expression" dxfId="245" priority="163">
      <formula>AND($B$389&lt;&gt;"",$A383&lt;&gt;"",ISNUMBER(SEARCH(LEFT($A383,1),SUBSTITUTE($G$381,"，",","))))</formula>
    </cfRule>
    <cfRule type="expression" dxfId="244" priority="164">
      <formula>AND($B$389&lt;&gt;"",$A383&lt;&gt;"",ISNUMBER(SEARCH(LEFT($A383,1),SUBSTITUTE(UPPER($B$389),"，",","))),NOT(ISNUMBER(SEARCH(LEFT($A383,1),SUBSTITUTE($G$381,"，",",")))))</formula>
    </cfRule>
  </conditionalFormatting>
  <conditionalFormatting sqref="A396:B401">
    <cfRule type="expression" dxfId="243" priority="165">
      <formula>AND($B$402&lt;&gt;"",$A396&lt;&gt;"",ISNUMBER(SEARCH(LEFT($A396,1),SUBSTITUTE($G$394,"，",","))))</formula>
    </cfRule>
    <cfRule type="expression" dxfId="242" priority="166">
      <formula>AND($B$402&lt;&gt;"",$A396&lt;&gt;"",ISNUMBER(SEARCH(LEFT($A396,1),SUBSTITUTE(UPPER($B$402),"，",","))),NOT(ISNUMBER(SEARCH(LEFT($A396,1),SUBSTITUTE($G$394,"，",",")))))</formula>
    </cfRule>
  </conditionalFormatting>
  <conditionalFormatting sqref="A409:B414">
    <cfRule type="expression" dxfId="241" priority="167">
      <formula>AND($B$415&lt;&gt;"",$A409&lt;&gt;"",ISNUMBER(SEARCH(LEFT($A409,1),SUBSTITUTE($G$407,"，",","))))</formula>
    </cfRule>
    <cfRule type="expression" dxfId="240" priority="168">
      <formula>AND($B$415&lt;&gt;"",$A409&lt;&gt;"",ISNUMBER(SEARCH(LEFT($A409,1),SUBSTITUTE(UPPER($B$415),"，",","))),NOT(ISNUMBER(SEARCH(LEFT($A409,1),SUBSTITUTE($G$407,"，",",")))))</formula>
    </cfRule>
  </conditionalFormatting>
  <conditionalFormatting sqref="A422:B427">
    <cfRule type="expression" dxfId="239" priority="170">
      <formula>AND($B$428&lt;&gt;"",$A422&lt;&gt;"",ISNUMBER(SEARCH(LEFT($A422,1),SUBSTITUTE(UPPER($B$428),"，",","))),NOT(ISNUMBER(SEARCH(LEFT($A422,1),SUBSTITUTE($G$420,"，",",")))))</formula>
    </cfRule>
    <cfRule type="expression" dxfId="238" priority="169">
      <formula>AND($B$428&lt;&gt;"",$A422&lt;&gt;"",ISNUMBER(SEARCH(LEFT($A422,1),SUBSTITUTE($G$420,"，",","))))</formula>
    </cfRule>
  </conditionalFormatting>
  <conditionalFormatting sqref="A435:B440">
    <cfRule type="expression" dxfId="237" priority="171">
      <formula>AND($B$441&lt;&gt;"",$A435&lt;&gt;"",ISNUMBER(SEARCH(LEFT($A435,1),SUBSTITUTE($G$433,"，",","))))</formula>
    </cfRule>
    <cfRule type="expression" dxfId="236" priority="172">
      <formula>AND($B$441&lt;&gt;"",$A435&lt;&gt;"",ISNUMBER(SEARCH(LEFT($A435,1),SUBSTITUTE(UPPER($B$441),"，",","))),NOT(ISNUMBER(SEARCH(LEFT($A435,1),SUBSTITUTE($G$433,"，",",")))))</formula>
    </cfRule>
  </conditionalFormatting>
  <conditionalFormatting sqref="A448:B453">
    <cfRule type="expression" dxfId="235" priority="174">
      <formula>AND($B$454&lt;&gt;"",$A448&lt;&gt;"",ISNUMBER(SEARCH(LEFT($A448,1),SUBSTITUTE(UPPER($B$454),"，",","))),NOT(ISNUMBER(SEARCH(LEFT($A448,1),SUBSTITUTE($G$446,"，",",")))))</formula>
    </cfRule>
    <cfRule type="expression" dxfId="234" priority="173">
      <formula>AND($B$454&lt;&gt;"",$A448&lt;&gt;"",ISNUMBER(SEARCH(LEFT($A448,1),SUBSTITUTE($G$446,"，",","))))</formula>
    </cfRule>
  </conditionalFormatting>
  <conditionalFormatting sqref="A461:B466">
    <cfRule type="expression" dxfId="233" priority="176">
      <formula>AND($B$467&lt;&gt;"",$A461&lt;&gt;"",ISNUMBER(SEARCH(LEFT($A461,1),SUBSTITUTE(UPPER($B$467),"，",","))),NOT(ISNUMBER(SEARCH(LEFT($A461,1),SUBSTITUTE($G$459,"，",",")))))</formula>
    </cfRule>
    <cfRule type="expression" dxfId="232" priority="175">
      <formula>AND($B$467&lt;&gt;"",$A461&lt;&gt;"",ISNUMBER(SEARCH(LEFT($A461,1),SUBSTITUTE($G$459,"，",","))))</formula>
    </cfRule>
  </conditionalFormatting>
  <conditionalFormatting sqref="A474:B479">
    <cfRule type="expression" dxfId="231" priority="177">
      <formula>AND($B$480&lt;&gt;"",$A474&lt;&gt;"",ISNUMBER(SEARCH(LEFT($A474,1),SUBSTITUTE($G$472,"，",","))))</formula>
    </cfRule>
    <cfRule type="expression" dxfId="230" priority="178">
      <formula>AND($B$480&lt;&gt;"",$A474&lt;&gt;"",ISNUMBER(SEARCH(LEFT($A474,1),SUBSTITUTE(UPPER($B$480),"，",","))),NOT(ISNUMBER(SEARCH(LEFT($A474,1),SUBSTITUTE($G$472,"，",",")))))</formula>
    </cfRule>
  </conditionalFormatting>
  <conditionalFormatting sqref="A487:B492">
    <cfRule type="expression" dxfId="229" priority="179">
      <formula>AND($B$493&lt;&gt;"",$A487&lt;&gt;"",ISNUMBER(SEARCH(LEFT($A487,1),SUBSTITUTE($G$485,"，",","))))</formula>
    </cfRule>
    <cfRule type="expression" dxfId="228" priority="180">
      <formula>AND($B$493&lt;&gt;"",$A487&lt;&gt;"",ISNUMBER(SEARCH(LEFT($A487,1),SUBSTITUTE(UPPER($B$493),"，",","))),NOT(ISNUMBER(SEARCH(LEFT($A487,1),SUBSTITUTE($G$485,"，",",")))))</formula>
    </cfRule>
  </conditionalFormatting>
  <conditionalFormatting sqref="A500:B505">
    <cfRule type="expression" dxfId="227" priority="182">
      <formula>AND($B$506&lt;&gt;"",$A500&lt;&gt;"",ISNUMBER(SEARCH(LEFT($A500,1),SUBSTITUTE(UPPER($B$506),"，",","))),NOT(ISNUMBER(SEARCH(LEFT($A500,1),SUBSTITUTE($G$498,"，",",")))))</formula>
    </cfRule>
    <cfRule type="expression" dxfId="226" priority="181">
      <formula>AND($B$506&lt;&gt;"",$A500&lt;&gt;"",ISNUMBER(SEARCH(LEFT($A500,1),SUBSTITUTE($G$498,"，",","))))</formula>
    </cfRule>
  </conditionalFormatting>
  <conditionalFormatting sqref="A513:B518">
    <cfRule type="expression" dxfId="225" priority="183">
      <formula>AND($B$519&lt;&gt;"",$A513&lt;&gt;"",ISNUMBER(SEARCH(LEFT($A513,1),SUBSTITUTE($G$511,"，",","))))</formula>
    </cfRule>
    <cfRule type="expression" dxfId="224" priority="184">
      <formula>AND($B$519&lt;&gt;"",$A513&lt;&gt;"",ISNUMBER(SEARCH(LEFT($A513,1),SUBSTITUTE(UPPER($B$519),"，",","))),NOT(ISNUMBER(SEARCH(LEFT($A513,1),SUBSTITUTE($G$511,"，",",")))))</formula>
    </cfRule>
  </conditionalFormatting>
  <conditionalFormatting sqref="A526:B531">
    <cfRule type="expression" dxfId="223" priority="185">
      <formula>AND($B$532&lt;&gt;"",$A526&lt;&gt;"",ISNUMBER(SEARCH(LEFT($A526,1),SUBSTITUTE($G$524,"，",","))))</formula>
    </cfRule>
    <cfRule type="expression" dxfId="222" priority="186">
      <formula>AND($B$532&lt;&gt;"",$A526&lt;&gt;"",ISNUMBER(SEARCH(LEFT($A526,1),SUBSTITUTE(UPPER($B$532),"，",","))),NOT(ISNUMBER(SEARCH(LEFT($A526,1),SUBSTITUTE($G$524,"，",",")))))</formula>
    </cfRule>
  </conditionalFormatting>
  <conditionalFormatting sqref="A539:B544">
    <cfRule type="expression" dxfId="221" priority="188">
      <formula>AND($B$545&lt;&gt;"",$A539&lt;&gt;"",ISNUMBER(SEARCH(LEFT($A539,1),SUBSTITUTE(UPPER($B$545),"，",","))),NOT(ISNUMBER(SEARCH(LEFT($A539,1),SUBSTITUTE($G$537,"，",",")))))</formula>
    </cfRule>
    <cfRule type="expression" dxfId="220" priority="187">
      <formula>AND($B$545&lt;&gt;"",$A539&lt;&gt;"",ISNUMBER(SEARCH(LEFT($A539,1),SUBSTITUTE($G$537,"，",","))))</formula>
    </cfRule>
  </conditionalFormatting>
  <conditionalFormatting sqref="A552:B557">
    <cfRule type="expression" dxfId="219" priority="190">
      <formula>AND($B$558&lt;&gt;"",$A552&lt;&gt;"",ISNUMBER(SEARCH(LEFT($A552,1),SUBSTITUTE(UPPER($B$558),"，",","))),NOT(ISNUMBER(SEARCH(LEFT($A552,1),SUBSTITUTE($G$550,"，",",")))))</formula>
    </cfRule>
    <cfRule type="expression" dxfId="218" priority="189">
      <formula>AND($B$558&lt;&gt;"",$A552&lt;&gt;"",ISNUMBER(SEARCH(LEFT($A552,1),SUBSTITUTE($G$550,"，",","))))</formula>
    </cfRule>
  </conditionalFormatting>
  <conditionalFormatting sqref="A565:B570">
    <cfRule type="expression" dxfId="217" priority="192">
      <formula>AND($B$571&lt;&gt;"",$A565&lt;&gt;"",ISNUMBER(SEARCH(LEFT($A565,1),SUBSTITUTE(UPPER($B$571),"，",","))),NOT(ISNUMBER(SEARCH(LEFT($A565,1),SUBSTITUTE($G$563,"，",",")))))</formula>
    </cfRule>
    <cfRule type="expression" dxfId="216" priority="191">
      <formula>AND($B$571&lt;&gt;"",$A565&lt;&gt;"",ISNUMBER(SEARCH(LEFT($A565,1),SUBSTITUTE($G$563,"，",","))))</formula>
    </cfRule>
  </conditionalFormatting>
  <conditionalFormatting sqref="A578:B583">
    <cfRule type="expression" dxfId="215" priority="193">
      <formula>AND($B$584&lt;&gt;"",$A578&lt;&gt;"",ISNUMBER(SEARCH(LEFT($A578,1),SUBSTITUTE($G$576,"，",","))))</formula>
    </cfRule>
    <cfRule type="expression" dxfId="214" priority="194">
      <formula>AND($B$584&lt;&gt;"",$A578&lt;&gt;"",ISNUMBER(SEARCH(LEFT($A578,1),SUBSTITUTE(UPPER($B$584),"，",","))),NOT(ISNUMBER(SEARCH(LEFT($A578,1),SUBSTITUTE($G$576,"，",",")))))</formula>
    </cfRule>
  </conditionalFormatting>
  <conditionalFormatting sqref="A591:B596">
    <cfRule type="expression" dxfId="213" priority="195">
      <formula>AND($B$597&lt;&gt;"",$A591&lt;&gt;"",ISNUMBER(SEARCH(LEFT($A591,1),SUBSTITUTE($G$589,"，",","))))</formula>
    </cfRule>
    <cfRule type="expression" dxfId="212" priority="196">
      <formula>AND($B$597&lt;&gt;"",$A591&lt;&gt;"",ISNUMBER(SEARCH(LEFT($A591,1),SUBSTITUTE(UPPER($B$597),"，",","))),NOT(ISNUMBER(SEARCH(LEFT($A591,1),SUBSTITUTE($G$589,"，",",")))))</formula>
    </cfRule>
  </conditionalFormatting>
  <conditionalFormatting sqref="A604:B609">
    <cfRule type="expression" dxfId="211" priority="198">
      <formula>AND($B$610&lt;&gt;"",$A604&lt;&gt;"",ISNUMBER(SEARCH(LEFT($A604,1),SUBSTITUTE(UPPER($B$610),"，",","))),NOT(ISNUMBER(SEARCH(LEFT($A604,1),SUBSTITUTE($G$602,"，",",")))))</formula>
    </cfRule>
    <cfRule type="expression" dxfId="210" priority="197">
      <formula>AND($B$610&lt;&gt;"",$A604&lt;&gt;"",ISNUMBER(SEARCH(LEFT($A604,1),SUBSTITUTE($G$602,"，",","))))</formula>
    </cfRule>
  </conditionalFormatting>
  <conditionalFormatting sqref="A617:B622">
    <cfRule type="expression" dxfId="209" priority="199">
      <formula>AND($B$623&lt;&gt;"",$A617&lt;&gt;"",ISNUMBER(SEARCH(LEFT($A617,1),SUBSTITUTE($G$615,"，",","))))</formula>
    </cfRule>
    <cfRule type="expression" dxfId="208" priority="200">
      <formula>AND($B$623&lt;&gt;"",$A617&lt;&gt;"",ISNUMBER(SEARCH(LEFT($A617,1),SUBSTITUTE(UPPER($B$623),"，",","))),NOT(ISNUMBER(SEARCH(LEFT($A617,1),SUBSTITUTE($G$615,"，",",")))))</formula>
    </cfRule>
  </conditionalFormatting>
  <conditionalFormatting sqref="A630:B635">
    <cfRule type="expression" dxfId="207" priority="201">
      <formula>AND($B$636&lt;&gt;"",$A630&lt;&gt;"",ISNUMBER(SEARCH(LEFT($A630,1),SUBSTITUTE($G$628,"，",","))))</formula>
    </cfRule>
    <cfRule type="expression" dxfId="206" priority="202">
      <formula>AND($B$636&lt;&gt;"",$A630&lt;&gt;"",ISNUMBER(SEARCH(LEFT($A630,1),SUBSTITUTE(UPPER($B$636),"，",","))),NOT(ISNUMBER(SEARCH(LEFT($A630,1),SUBSTITUTE($G$628,"，",",")))))</formula>
    </cfRule>
  </conditionalFormatting>
  <conditionalFormatting sqref="A643:B648">
    <cfRule type="expression" dxfId="205" priority="203">
      <formula>AND($B$649&lt;&gt;"",$A643&lt;&gt;"",ISNUMBER(SEARCH(LEFT($A643,1),SUBSTITUTE($G$641,"，",","))))</formula>
    </cfRule>
    <cfRule type="expression" dxfId="204" priority="204">
      <formula>AND($B$649&lt;&gt;"",$A643&lt;&gt;"",ISNUMBER(SEARCH(LEFT($A643,1),SUBSTITUTE(UPPER($B$649),"，",","))),NOT(ISNUMBER(SEARCH(LEFT($A643,1),SUBSTITUTE($G$641,"，",",")))))</formula>
    </cfRule>
  </conditionalFormatting>
  <conditionalFormatting sqref="A656:B661">
    <cfRule type="expression" dxfId="203" priority="205">
      <formula>AND($B$662&lt;&gt;"",$A656&lt;&gt;"",ISNUMBER(SEARCH(LEFT($A656,1),SUBSTITUTE($G$654,"，",","))))</formula>
    </cfRule>
    <cfRule type="expression" dxfId="202" priority="206">
      <formula>AND($B$662&lt;&gt;"",$A656&lt;&gt;"",ISNUMBER(SEARCH(LEFT($A656,1),SUBSTITUTE(UPPER($B$662),"，",","))),NOT(ISNUMBER(SEARCH(LEFT($A656,1),SUBSTITUTE($G$654,"，",",")))))</formula>
    </cfRule>
  </conditionalFormatting>
  <conditionalFormatting sqref="A669:B674">
    <cfRule type="expression" dxfId="201" priority="208">
      <formula>AND($B$675&lt;&gt;"",$A669&lt;&gt;"",ISNUMBER(SEARCH(LEFT($A669,1),SUBSTITUTE(UPPER($B$675),"，",","))),NOT(ISNUMBER(SEARCH(LEFT($A669,1),SUBSTITUTE($G$667,"，",",")))))</formula>
    </cfRule>
    <cfRule type="expression" dxfId="200" priority="207">
      <formula>AND($B$675&lt;&gt;"",$A669&lt;&gt;"",ISNUMBER(SEARCH(LEFT($A669,1),SUBSTITUTE($G$667,"，",","))))</formula>
    </cfRule>
  </conditionalFormatting>
  <conditionalFormatting sqref="A682:B687">
    <cfRule type="expression" dxfId="199" priority="209">
      <formula>AND($B$688&lt;&gt;"",$A682&lt;&gt;"",ISNUMBER(SEARCH(LEFT($A682,1),SUBSTITUTE($G$680,"，",","))))</formula>
    </cfRule>
    <cfRule type="expression" dxfId="198" priority="210">
      <formula>AND($B$688&lt;&gt;"",$A682&lt;&gt;"",ISNUMBER(SEARCH(LEFT($A682,1),SUBSTITUTE(UPPER($B$688),"，",","))),NOT(ISNUMBER(SEARCH(LEFT($A682,1),SUBSTITUTE($G$680,"，",",")))))</formula>
    </cfRule>
  </conditionalFormatting>
  <conditionalFormatting sqref="A695:B700">
    <cfRule type="expression" dxfId="197" priority="211">
      <formula>AND($B$701&lt;&gt;"",$A695&lt;&gt;"",ISNUMBER(SEARCH(LEFT($A695,1),SUBSTITUTE($G$693,"，",","))))</formula>
    </cfRule>
    <cfRule type="expression" dxfId="196" priority="212">
      <formula>AND($B$701&lt;&gt;"",$A695&lt;&gt;"",ISNUMBER(SEARCH(LEFT($A695,1),SUBSTITUTE(UPPER($B$701),"，",","))),NOT(ISNUMBER(SEARCH(LEFT($A695,1),SUBSTITUTE($G$693,"，",",")))))</formula>
    </cfRule>
  </conditionalFormatting>
  <conditionalFormatting sqref="A708:B713">
    <cfRule type="expression" dxfId="195" priority="213">
      <formula>AND($B$714&lt;&gt;"",$A708&lt;&gt;"",ISNUMBER(SEARCH(LEFT($A708,1),SUBSTITUTE($G$706,"，",","))))</formula>
    </cfRule>
    <cfRule type="expression" dxfId="194" priority="214">
      <formula>AND($B$714&lt;&gt;"",$A708&lt;&gt;"",ISNUMBER(SEARCH(LEFT($A708,1),SUBSTITUTE(UPPER($B$714),"，",","))),NOT(ISNUMBER(SEARCH(LEFT($A708,1),SUBSTITUTE($G$706,"，",",")))))</formula>
    </cfRule>
  </conditionalFormatting>
  <conditionalFormatting sqref="A721:B726">
    <cfRule type="expression" dxfId="193" priority="216">
      <formula>AND($B$727&lt;&gt;"",$A721&lt;&gt;"",ISNUMBER(SEARCH(LEFT($A721,1),SUBSTITUTE(UPPER($B$727),"，",","))),NOT(ISNUMBER(SEARCH(LEFT($A721,1),SUBSTITUTE($G$719,"，",",")))))</formula>
    </cfRule>
    <cfRule type="expression" dxfId="192" priority="215">
      <formula>AND($B$727&lt;&gt;"",$A721&lt;&gt;"",ISNUMBER(SEARCH(LEFT($A721,1),SUBSTITUTE($G$719,"，",","))))</formula>
    </cfRule>
  </conditionalFormatting>
  <conditionalFormatting sqref="A734:B739">
    <cfRule type="expression" dxfId="191" priority="217">
      <formula>AND($B$740&lt;&gt;"",$A734&lt;&gt;"",ISNUMBER(SEARCH(LEFT($A734,1),SUBSTITUTE($G$732,"，",","))))</formula>
    </cfRule>
    <cfRule type="expression" dxfId="190" priority="218">
      <formula>AND($B$740&lt;&gt;"",$A734&lt;&gt;"",ISNUMBER(SEARCH(LEFT($A734,1),SUBSTITUTE(UPPER($B$740),"，",","))),NOT(ISNUMBER(SEARCH(LEFT($A734,1),SUBSTITUTE($G$732,"，",",")))))</formula>
    </cfRule>
  </conditionalFormatting>
  <conditionalFormatting sqref="A747:B752">
    <cfRule type="expression" dxfId="189" priority="219">
      <formula>AND($B$753&lt;&gt;"",$A747&lt;&gt;"",ISNUMBER(SEARCH(LEFT($A747,1),SUBSTITUTE($G$745,"，",","))))</formula>
    </cfRule>
    <cfRule type="expression" dxfId="188" priority="220">
      <formula>AND($B$753&lt;&gt;"",$A747&lt;&gt;"",ISNUMBER(SEARCH(LEFT($A747,1),SUBSTITUTE(UPPER($B$753),"，",","))),NOT(ISNUMBER(SEARCH(LEFT($A747,1),SUBSTITUTE($G$745,"，",",")))))</formula>
    </cfRule>
  </conditionalFormatting>
  <conditionalFormatting sqref="A760:B765">
    <cfRule type="expression" dxfId="187" priority="222">
      <formula>AND($B$766&lt;&gt;"",$A760&lt;&gt;"",ISNUMBER(SEARCH(LEFT($A760,1),SUBSTITUTE(UPPER($B$766),"，",","))),NOT(ISNUMBER(SEARCH(LEFT($A760,1),SUBSTITUTE($G$758,"，",",")))))</formula>
    </cfRule>
    <cfRule type="expression" dxfId="186" priority="221">
      <formula>AND($B$766&lt;&gt;"",$A760&lt;&gt;"",ISNUMBER(SEARCH(LEFT($A760,1),SUBSTITUTE($G$758,"，",","))))</formula>
    </cfRule>
  </conditionalFormatting>
  <conditionalFormatting sqref="A773:B778">
    <cfRule type="expression" dxfId="185" priority="223">
      <formula>AND($B$779&lt;&gt;"",$A773&lt;&gt;"",ISNUMBER(SEARCH(LEFT($A773,1),SUBSTITUTE($G$771,"，",","))))</formula>
    </cfRule>
    <cfRule type="expression" dxfId="184" priority="224">
      <formula>AND($B$779&lt;&gt;"",$A773&lt;&gt;"",ISNUMBER(SEARCH(LEFT($A773,1),SUBSTITUTE(UPPER($B$779),"，",","))),NOT(ISNUMBER(SEARCH(LEFT($A773,1),SUBSTITUTE($G$771,"，",",")))))</formula>
    </cfRule>
  </conditionalFormatting>
  <conditionalFormatting sqref="A786:B791">
    <cfRule type="expression" dxfId="183" priority="226">
      <formula>AND($B$792&lt;&gt;"",$A786&lt;&gt;"",ISNUMBER(SEARCH(LEFT($A786,1),SUBSTITUTE(UPPER($B$792),"，",","))),NOT(ISNUMBER(SEARCH(LEFT($A786,1),SUBSTITUTE($G$784,"，",",")))))</formula>
    </cfRule>
    <cfRule type="expression" dxfId="182" priority="225">
      <formula>AND($B$792&lt;&gt;"",$A786&lt;&gt;"",ISNUMBER(SEARCH(LEFT($A786,1),SUBSTITUTE($G$784,"，",","))))</formula>
    </cfRule>
  </conditionalFormatting>
  <conditionalFormatting sqref="A799:B804">
    <cfRule type="expression" dxfId="181" priority="227">
      <formula>AND($B$805&lt;&gt;"",$A799&lt;&gt;"",ISNUMBER(SEARCH(LEFT($A799,1),SUBSTITUTE($G$797,"，",","))))</formula>
    </cfRule>
    <cfRule type="expression" dxfId="180" priority="228">
      <formula>AND($B$805&lt;&gt;"",$A799&lt;&gt;"",ISNUMBER(SEARCH(LEFT($A799,1),SUBSTITUTE(UPPER($B$805),"，",","))),NOT(ISNUMBER(SEARCH(LEFT($A799,1),SUBSTITUTE($G$797,"，",",")))))</formula>
    </cfRule>
  </conditionalFormatting>
  <conditionalFormatting sqref="A812:B817">
    <cfRule type="expression" dxfId="179" priority="229">
      <formula>AND($B$818&lt;&gt;"",$A812&lt;&gt;"",ISNUMBER(SEARCH(LEFT($A812,1),SUBSTITUTE($G$810,"，",","))))</formula>
    </cfRule>
    <cfRule type="expression" dxfId="178" priority="230">
      <formula>AND($B$818&lt;&gt;"",$A812&lt;&gt;"",ISNUMBER(SEARCH(LEFT($A812,1),SUBSTITUTE(UPPER($B$818),"，",","))),NOT(ISNUMBER(SEARCH(LEFT($A812,1),SUBSTITUTE($G$810,"，",",")))))</formula>
    </cfRule>
  </conditionalFormatting>
  <conditionalFormatting sqref="A825:B830">
    <cfRule type="expression" dxfId="177" priority="231">
      <formula>AND($B$831&lt;&gt;"",$A825&lt;&gt;"",ISNUMBER(SEARCH(LEFT($A825,1),SUBSTITUTE($G$823,"，",","))))</formula>
    </cfRule>
    <cfRule type="expression" dxfId="176" priority="232">
      <formula>AND($B$831&lt;&gt;"",$A825&lt;&gt;"",ISNUMBER(SEARCH(LEFT($A825,1),SUBSTITUTE(UPPER($B$831),"，",","))),NOT(ISNUMBER(SEARCH(LEFT($A825,1),SUBSTITUTE($G$823,"，",",")))))</formula>
    </cfRule>
  </conditionalFormatting>
  <conditionalFormatting sqref="A838:B843">
    <cfRule type="expression" dxfId="175" priority="234">
      <formula>AND($B$844&lt;&gt;"",$A838&lt;&gt;"",ISNUMBER(SEARCH(LEFT($A838,1),SUBSTITUTE(UPPER($B$844),"，",","))),NOT(ISNUMBER(SEARCH(LEFT($A838,1),SUBSTITUTE($G$836,"，",",")))))</formula>
    </cfRule>
    <cfRule type="expression" dxfId="174" priority="233">
      <formula>AND($B$844&lt;&gt;"",$A838&lt;&gt;"",ISNUMBER(SEARCH(LEFT($A838,1),SUBSTITUTE($G$836,"，",","))))</formula>
    </cfRule>
  </conditionalFormatting>
  <conditionalFormatting sqref="A851:B856">
    <cfRule type="expression" dxfId="173" priority="235">
      <formula>AND($B$857&lt;&gt;"",$A851&lt;&gt;"",ISNUMBER(SEARCH(LEFT($A851,1),SUBSTITUTE($G$849,"，",","))))</formula>
    </cfRule>
    <cfRule type="expression" dxfId="172" priority="236">
      <formula>AND($B$857&lt;&gt;"",$A851&lt;&gt;"",ISNUMBER(SEARCH(LEFT($A851,1),SUBSTITUTE(UPPER($B$857),"，",","))),NOT(ISNUMBER(SEARCH(LEFT($A851,1),SUBSTITUTE($G$849,"，",",")))))</formula>
    </cfRule>
  </conditionalFormatting>
  <conditionalFormatting sqref="A864:B869">
    <cfRule type="expression" dxfId="171" priority="237">
      <formula>AND($B$870&lt;&gt;"",$A864&lt;&gt;"",ISNUMBER(SEARCH(LEFT($A864,1),SUBSTITUTE($G$862,"，",","))))</formula>
    </cfRule>
    <cfRule type="expression" dxfId="170" priority="238">
      <formula>AND($B$870&lt;&gt;"",$A864&lt;&gt;"",ISNUMBER(SEARCH(LEFT($A864,1),SUBSTITUTE(UPPER($B$870),"，",","))),NOT(ISNUMBER(SEARCH(LEFT($A864,1),SUBSTITUTE($G$862,"，",",")))))</formula>
    </cfRule>
  </conditionalFormatting>
  <conditionalFormatting sqref="A877:B882">
    <cfRule type="expression" dxfId="169" priority="239">
      <formula>AND($B$883&lt;&gt;"",$A877&lt;&gt;"",ISNUMBER(SEARCH(LEFT($A877,1),SUBSTITUTE($G$875,"，",","))))</formula>
    </cfRule>
    <cfRule type="expression" dxfId="168" priority="240">
      <formula>AND($B$883&lt;&gt;"",$A877&lt;&gt;"",ISNUMBER(SEARCH(LEFT($A877,1),SUBSTITUTE(UPPER($B$883),"，",","))),NOT(ISNUMBER(SEARCH(LEFT($A877,1),SUBSTITUTE($G$875,"，",",")))))</formula>
    </cfRule>
  </conditionalFormatting>
  <conditionalFormatting sqref="A890:B895">
    <cfRule type="expression" dxfId="167" priority="241">
      <formula>AND($B$896&lt;&gt;"",$A890&lt;&gt;"",ISNUMBER(SEARCH(LEFT($A890,1),SUBSTITUTE($G$888,"，",","))))</formula>
    </cfRule>
    <cfRule type="expression" dxfId="166" priority="242">
      <formula>AND($B$896&lt;&gt;"",$A890&lt;&gt;"",ISNUMBER(SEARCH(LEFT($A890,1),SUBSTITUTE(UPPER($B$896),"，",","))),NOT(ISNUMBER(SEARCH(LEFT($A890,1),SUBSTITUTE($G$888,"，",",")))))</formula>
    </cfRule>
  </conditionalFormatting>
  <conditionalFormatting sqref="A903:B908">
    <cfRule type="expression" dxfId="165" priority="243">
      <formula>AND($B$909&lt;&gt;"",$A903&lt;&gt;"",ISNUMBER(SEARCH(LEFT($A903,1),SUBSTITUTE($G$901,"，",","))))</formula>
    </cfRule>
    <cfRule type="expression" dxfId="164" priority="244">
      <formula>AND($B$909&lt;&gt;"",$A903&lt;&gt;"",ISNUMBER(SEARCH(LEFT($A903,1),SUBSTITUTE(UPPER($B$909),"，",","))),NOT(ISNUMBER(SEARCH(LEFT($A903,1),SUBSTITUTE($G$901,"，",",")))))</formula>
    </cfRule>
  </conditionalFormatting>
  <conditionalFormatting sqref="A916:B921">
    <cfRule type="expression" dxfId="163" priority="245">
      <formula>AND($B$922&lt;&gt;"",$A916&lt;&gt;"",ISNUMBER(SEARCH(LEFT($A916,1),SUBSTITUTE($G$914,"，",","))))</formula>
    </cfRule>
    <cfRule type="expression" dxfId="162" priority="246">
      <formula>AND($B$922&lt;&gt;"",$A916&lt;&gt;"",ISNUMBER(SEARCH(LEFT($A916,1),SUBSTITUTE(UPPER($B$922),"，",","))),NOT(ISNUMBER(SEARCH(LEFT($A916,1),SUBSTITUTE($G$914,"，",",")))))</formula>
    </cfRule>
  </conditionalFormatting>
  <conditionalFormatting sqref="A929:B934">
    <cfRule type="expression" dxfId="161" priority="247">
      <formula>AND($B$935&lt;&gt;"",$A929&lt;&gt;"",ISNUMBER(SEARCH(LEFT($A929,1),SUBSTITUTE($G$927,"，",","))))</formula>
    </cfRule>
    <cfRule type="expression" dxfId="160" priority="248">
      <formula>AND($B$935&lt;&gt;"",$A929&lt;&gt;"",ISNUMBER(SEARCH(LEFT($A929,1),SUBSTITUTE(UPPER($B$935),"，",","))),NOT(ISNUMBER(SEARCH(LEFT($A929,1),SUBSTITUTE($G$927,"，",",")))))</formula>
    </cfRule>
  </conditionalFormatting>
  <conditionalFormatting sqref="A942:B947">
    <cfRule type="expression" dxfId="159" priority="250">
      <formula>AND($B$948&lt;&gt;"",$A942&lt;&gt;"",ISNUMBER(SEARCH(LEFT($A942,1),SUBSTITUTE(UPPER($B$948),"，",","))),NOT(ISNUMBER(SEARCH(LEFT($A942,1),SUBSTITUTE($G$940,"，",",")))))</formula>
    </cfRule>
    <cfRule type="expression" dxfId="158" priority="249">
      <formula>AND($B$948&lt;&gt;"",$A942&lt;&gt;"",ISNUMBER(SEARCH(LEFT($A942,1),SUBSTITUTE($G$940,"，",","))))</formula>
    </cfRule>
  </conditionalFormatting>
  <conditionalFormatting sqref="A955:B960">
    <cfRule type="expression" dxfId="157" priority="252">
      <formula>AND($B$961&lt;&gt;"",$A955&lt;&gt;"",ISNUMBER(SEARCH(LEFT($A955,1),SUBSTITUTE(UPPER($B$961),"，",","))),NOT(ISNUMBER(SEARCH(LEFT($A955,1),SUBSTITUTE($G$953,"，",",")))))</formula>
    </cfRule>
    <cfRule type="expression" dxfId="156" priority="251">
      <formula>AND($B$961&lt;&gt;"",$A955&lt;&gt;"",ISNUMBER(SEARCH(LEFT($A955,1),SUBSTITUTE($G$953,"，",","))))</formula>
    </cfRule>
  </conditionalFormatting>
  <conditionalFormatting sqref="A968:B973">
    <cfRule type="expression" dxfId="155" priority="254">
      <formula>AND($B$974&lt;&gt;"",$A968&lt;&gt;"",ISNUMBER(SEARCH(LEFT($A968,1),SUBSTITUTE(UPPER($B$974),"，",","))),NOT(ISNUMBER(SEARCH(LEFT($A968,1),SUBSTITUTE($G$966,"，",",")))))</formula>
    </cfRule>
    <cfRule type="expression" dxfId="154" priority="253">
      <formula>AND($B$974&lt;&gt;"",$A968&lt;&gt;"",ISNUMBER(SEARCH(LEFT($A968,1),SUBSTITUTE($G$966,"，",","))))</formula>
    </cfRule>
  </conditionalFormatting>
  <conditionalFormatting sqref="A981:B986">
    <cfRule type="expression" dxfId="153" priority="256">
      <formula>AND($B$987&lt;&gt;"",$A981&lt;&gt;"",ISNUMBER(SEARCH(LEFT($A981,1),SUBSTITUTE(UPPER($B$987),"，",","))),NOT(ISNUMBER(SEARCH(LEFT($A981,1),SUBSTITUTE($G$979,"，",",")))))</formula>
    </cfRule>
    <cfRule type="expression" dxfId="152" priority="255">
      <formula>AND($B$987&lt;&gt;"",$A981&lt;&gt;"",ISNUMBER(SEARCH(LEFT($A981,1),SUBSTITUTE($G$979,"，",","))))</formula>
    </cfRule>
  </conditionalFormatting>
  <conditionalFormatting sqref="A994:B999">
    <cfRule type="expression" dxfId="151" priority="257">
      <formula>AND($B$1000&lt;&gt;"",$A994&lt;&gt;"",ISNUMBER(SEARCH(LEFT($A994,1),SUBSTITUTE($G$992,"，",","))))</formula>
    </cfRule>
    <cfRule type="expression" dxfId="150" priority="258">
      <formula>AND($B$1000&lt;&gt;"",$A994&lt;&gt;"",ISNUMBER(SEARCH(LEFT($A994,1),SUBSTITUTE(UPPER($B$1000),"，",","))),NOT(ISNUMBER(SEARCH(LEFT($A994,1),SUBSTITUTE($G$992,"，",",")))))</formula>
    </cfRule>
  </conditionalFormatting>
  <conditionalFormatting sqref="A1007:B1012">
    <cfRule type="expression" dxfId="149" priority="259">
      <formula>AND($B$1013&lt;&gt;"",$A1007&lt;&gt;"",ISNUMBER(SEARCH(LEFT($A1007,1),SUBSTITUTE($G$1005,"，",","))))</formula>
    </cfRule>
    <cfRule type="expression" dxfId="148" priority="260">
      <formula>AND($B$1013&lt;&gt;"",$A1007&lt;&gt;"",ISNUMBER(SEARCH(LEFT($A1007,1),SUBSTITUTE(UPPER($B$1013),"，",","))),NOT(ISNUMBER(SEARCH(LEFT($A1007,1),SUBSTITUTE($G$1005,"，",",")))))</formula>
    </cfRule>
  </conditionalFormatting>
  <conditionalFormatting sqref="A1020:B1025">
    <cfRule type="expression" dxfId="147" priority="261">
      <formula>AND($B$1026&lt;&gt;"",$A1020&lt;&gt;"",ISNUMBER(SEARCH(LEFT($A1020,1),SUBSTITUTE($G$1018,"，",","))))</formula>
    </cfRule>
    <cfRule type="expression" dxfId="146" priority="262">
      <formula>AND($B$1026&lt;&gt;"",$A1020&lt;&gt;"",ISNUMBER(SEARCH(LEFT($A1020,1),SUBSTITUTE(UPPER($B$1026),"，",","))),NOT(ISNUMBER(SEARCH(LEFT($A1020,1),SUBSTITUTE($G$1018,"，",",")))))</formula>
    </cfRule>
  </conditionalFormatting>
  <conditionalFormatting sqref="A1033:B1038">
    <cfRule type="expression" dxfId="145" priority="263">
      <formula>AND($B$1039&lt;&gt;"",$A1033&lt;&gt;"",ISNUMBER(SEARCH(LEFT($A1033,1),SUBSTITUTE($G$1031,"，",","))))</formula>
    </cfRule>
    <cfRule type="expression" dxfId="144" priority="264">
      <formula>AND($B$1039&lt;&gt;"",$A1033&lt;&gt;"",ISNUMBER(SEARCH(LEFT($A1033,1),SUBSTITUTE(UPPER($B$1039),"，",","))),NOT(ISNUMBER(SEARCH(LEFT($A1033,1),SUBSTITUTE($G$1031,"，",",")))))</formula>
    </cfRule>
  </conditionalFormatting>
  <conditionalFormatting sqref="A1046:B1051">
    <cfRule type="expression" dxfId="143" priority="266">
      <formula>AND($B$1052&lt;&gt;"",$A1046&lt;&gt;"",ISNUMBER(SEARCH(LEFT($A1046,1),SUBSTITUTE(UPPER($B$1052),"，",","))),NOT(ISNUMBER(SEARCH(LEFT($A1046,1),SUBSTITUTE($G$1044,"，",",")))))</formula>
    </cfRule>
    <cfRule type="expression" dxfId="142" priority="265">
      <formula>AND($B$1052&lt;&gt;"",$A1046&lt;&gt;"",ISNUMBER(SEARCH(LEFT($A1046,1),SUBSTITUTE($G$1044,"，",","))))</formula>
    </cfRule>
  </conditionalFormatting>
  <conditionalFormatting sqref="A1059:B1064">
    <cfRule type="expression" dxfId="141" priority="267">
      <formula>AND($B$1065&lt;&gt;"",$A1059&lt;&gt;"",ISNUMBER(SEARCH(LEFT($A1059,1),SUBSTITUTE($G$1057,"，",","))))</formula>
    </cfRule>
    <cfRule type="expression" dxfId="140" priority="268">
      <formula>AND($B$1065&lt;&gt;"",$A1059&lt;&gt;"",ISNUMBER(SEARCH(LEFT($A1059,1),SUBSTITUTE(UPPER($B$1065),"，",","))),NOT(ISNUMBER(SEARCH(LEFT($A1059,1),SUBSTITUTE($G$1057,"，",",")))))</formula>
    </cfRule>
  </conditionalFormatting>
  <conditionalFormatting sqref="A1072:B1077">
    <cfRule type="expression" dxfId="139" priority="270">
      <formula>AND($B$1078&lt;&gt;"",$A1072&lt;&gt;"",ISNUMBER(SEARCH(LEFT($A1072,1),SUBSTITUTE(UPPER($B$1078),"，",","))),NOT(ISNUMBER(SEARCH(LEFT($A1072,1),SUBSTITUTE($G$1070,"，",",")))))</formula>
    </cfRule>
    <cfRule type="expression" dxfId="138" priority="269">
      <formula>AND($B$1078&lt;&gt;"",$A1072&lt;&gt;"",ISNUMBER(SEARCH(LEFT($A1072,1),SUBSTITUTE($G$1070,"，",","))))</formula>
    </cfRule>
  </conditionalFormatting>
  <conditionalFormatting sqref="A1085:B1090">
    <cfRule type="expression" dxfId="137" priority="272">
      <formula>AND($B$1091&lt;&gt;"",$A1085&lt;&gt;"",ISNUMBER(SEARCH(LEFT($A1085,1),SUBSTITUTE(UPPER($B$1091),"，",","))),NOT(ISNUMBER(SEARCH(LEFT($A1085,1),SUBSTITUTE($G$1083,"，",",")))))</formula>
    </cfRule>
    <cfRule type="expression" dxfId="136" priority="271">
      <formula>AND($B$1091&lt;&gt;"",$A1085&lt;&gt;"",ISNUMBER(SEARCH(LEFT($A1085,1),SUBSTITUTE($G$1083,"，",","))))</formula>
    </cfRule>
  </conditionalFormatting>
  <conditionalFormatting sqref="A1098:B1103">
    <cfRule type="expression" dxfId="135" priority="274">
      <formula>AND($B$1104&lt;&gt;"",$A1098&lt;&gt;"",ISNUMBER(SEARCH(LEFT($A1098,1),SUBSTITUTE(UPPER($B$1104),"，",","))),NOT(ISNUMBER(SEARCH(LEFT($A1098,1),SUBSTITUTE($G$1096,"，",",")))))</formula>
    </cfRule>
    <cfRule type="expression" dxfId="134" priority="273">
      <formula>AND($B$1104&lt;&gt;"",$A1098&lt;&gt;"",ISNUMBER(SEARCH(LEFT($A1098,1),SUBSTITUTE($G$1096,"，",","))))</formula>
    </cfRule>
  </conditionalFormatting>
  <conditionalFormatting sqref="A1111:B1116">
    <cfRule type="expression" dxfId="133" priority="276">
      <formula>AND($B$1117&lt;&gt;"",$A1111&lt;&gt;"",ISNUMBER(SEARCH(LEFT($A1111,1),SUBSTITUTE(UPPER($B$1117),"，",","))),NOT(ISNUMBER(SEARCH(LEFT($A1111,1),SUBSTITUTE($G$1109,"，",",")))))</formula>
    </cfRule>
    <cfRule type="expression" dxfId="132" priority="275">
      <formula>AND($B$1117&lt;&gt;"",$A1111&lt;&gt;"",ISNUMBER(SEARCH(LEFT($A1111,1),SUBSTITUTE($G$1109,"，",","))))</formula>
    </cfRule>
  </conditionalFormatting>
  <conditionalFormatting sqref="A1124:B1129">
    <cfRule type="expression" dxfId="131" priority="277">
      <formula>AND($B$1130&lt;&gt;"",$A1124&lt;&gt;"",ISNUMBER(SEARCH(LEFT($A1124,1),SUBSTITUTE($G$1122,"，",","))))</formula>
    </cfRule>
    <cfRule type="expression" dxfId="130" priority="278">
      <formula>AND($B$1130&lt;&gt;"",$A1124&lt;&gt;"",ISNUMBER(SEARCH(LEFT($A1124,1),SUBSTITUTE(UPPER($B$1130),"，",","))),NOT(ISNUMBER(SEARCH(LEFT($A1124,1),SUBSTITUTE($G$1122,"，",",")))))</formula>
    </cfRule>
  </conditionalFormatting>
  <conditionalFormatting sqref="A1137:B1142">
    <cfRule type="expression" dxfId="129" priority="279">
      <formula>AND($B$1143&lt;&gt;"",$A1137&lt;&gt;"",ISNUMBER(SEARCH(LEFT($A1137,1),SUBSTITUTE($G$1135,"，",","))))</formula>
    </cfRule>
    <cfRule type="expression" dxfId="128" priority="280">
      <formula>AND($B$1143&lt;&gt;"",$A1137&lt;&gt;"",ISNUMBER(SEARCH(LEFT($A1137,1),SUBSTITUTE(UPPER($B$1143),"，",","))),NOT(ISNUMBER(SEARCH(LEFT($A1137,1),SUBSTITUTE($G$1135,"，",",")))))</formula>
    </cfRule>
  </conditionalFormatting>
  <conditionalFormatting sqref="A1150:B1155">
    <cfRule type="expression" dxfId="127" priority="281">
      <formula>AND($B$1156&lt;&gt;"",$A1150&lt;&gt;"",ISNUMBER(SEARCH(LEFT($A1150,1),SUBSTITUTE($G$1148,"，",","))))</formula>
    </cfRule>
    <cfRule type="expression" dxfId="126" priority="282">
      <formula>AND($B$1156&lt;&gt;"",$A1150&lt;&gt;"",ISNUMBER(SEARCH(LEFT($A1150,1),SUBSTITUTE(UPPER($B$1156),"，",","))),NOT(ISNUMBER(SEARCH(LEFT($A1150,1),SUBSTITUTE($G$1148,"，",",")))))</formula>
    </cfRule>
  </conditionalFormatting>
  <conditionalFormatting sqref="A1163:B1168">
    <cfRule type="expression" dxfId="125" priority="283">
      <formula>AND($B$1169&lt;&gt;"",$A1163&lt;&gt;"",ISNUMBER(SEARCH(LEFT($A1163,1),SUBSTITUTE($G$1161,"，",","))))</formula>
    </cfRule>
    <cfRule type="expression" dxfId="124" priority="284">
      <formula>AND($B$1169&lt;&gt;"",$A1163&lt;&gt;"",ISNUMBER(SEARCH(LEFT($A1163,1),SUBSTITUTE(UPPER($B$1169),"，",","))),NOT(ISNUMBER(SEARCH(LEFT($A1163,1),SUBSTITUTE($G$1161,"，",",")))))</formula>
    </cfRule>
  </conditionalFormatting>
  <conditionalFormatting sqref="A1176:B1181">
    <cfRule type="expression" dxfId="123" priority="285">
      <formula>AND($B$1182&lt;&gt;"",$A1176&lt;&gt;"",ISNUMBER(SEARCH(LEFT($A1176,1),SUBSTITUTE($G$1174,"，",","))))</formula>
    </cfRule>
    <cfRule type="expression" dxfId="122" priority="286">
      <formula>AND($B$1182&lt;&gt;"",$A1176&lt;&gt;"",ISNUMBER(SEARCH(LEFT($A1176,1),SUBSTITUTE(UPPER($B$1182),"，",","))),NOT(ISNUMBER(SEARCH(LEFT($A1176,1),SUBSTITUTE($G$1174,"，",",")))))</formula>
    </cfRule>
  </conditionalFormatting>
  <conditionalFormatting sqref="A1189:B1194">
    <cfRule type="expression" dxfId="121" priority="288">
      <formula>AND($B$1195&lt;&gt;"",$A1189&lt;&gt;"",ISNUMBER(SEARCH(LEFT($A1189,1),SUBSTITUTE(UPPER($B$1195),"，",","))),NOT(ISNUMBER(SEARCH(LEFT($A1189,1),SUBSTITUTE($G$1187,"，",",")))))</formula>
    </cfRule>
    <cfRule type="expression" dxfId="120" priority="287">
      <formula>AND($B$1195&lt;&gt;"",$A1189&lt;&gt;"",ISNUMBER(SEARCH(LEFT($A1189,1),SUBSTITUTE($G$1187,"，",","))))</formula>
    </cfRule>
  </conditionalFormatting>
  <conditionalFormatting sqref="A1202:B1207">
    <cfRule type="expression" dxfId="119" priority="290">
      <formula>AND($B$1208&lt;&gt;"",$A1202&lt;&gt;"",ISNUMBER(SEARCH(LEFT($A1202,1),SUBSTITUTE(UPPER($B$1208),"，",","))),NOT(ISNUMBER(SEARCH(LEFT($A1202,1),SUBSTITUTE($G$1200,"，",",")))))</formula>
    </cfRule>
    <cfRule type="expression" dxfId="118" priority="289">
      <formula>AND($B$1208&lt;&gt;"",$A1202&lt;&gt;"",ISNUMBER(SEARCH(LEFT($A1202,1),SUBSTITUTE($G$1200,"，",","))))</formula>
    </cfRule>
  </conditionalFormatting>
  <conditionalFormatting sqref="A1215:B1220">
    <cfRule type="expression" dxfId="117" priority="292">
      <formula>AND($B$1221&lt;&gt;"",$A1215&lt;&gt;"",ISNUMBER(SEARCH(LEFT($A1215,1),SUBSTITUTE(UPPER($B$1221),"，",","))),NOT(ISNUMBER(SEARCH(LEFT($A1215,1),SUBSTITUTE($G$1213,"，",",")))))</formula>
    </cfRule>
    <cfRule type="expression" dxfId="116" priority="291">
      <formula>AND($B$1221&lt;&gt;"",$A1215&lt;&gt;"",ISNUMBER(SEARCH(LEFT($A1215,1),SUBSTITUTE($G$1213,"，",","))))</formula>
    </cfRule>
  </conditionalFormatting>
  <conditionalFormatting sqref="A1228:B1233">
    <cfRule type="expression" dxfId="115" priority="293">
      <formula>AND($B$1234&lt;&gt;"",$A1228&lt;&gt;"",ISNUMBER(SEARCH(LEFT($A1228,1),SUBSTITUTE($G$1226,"，",","))))</formula>
    </cfRule>
    <cfRule type="expression" dxfId="114" priority="294">
      <formula>AND($B$1234&lt;&gt;"",$A1228&lt;&gt;"",ISNUMBER(SEARCH(LEFT($A1228,1),SUBSTITUTE(UPPER($B$1234),"，",","))),NOT(ISNUMBER(SEARCH(LEFT($A1228,1),SUBSTITUTE($G$1226,"，",",")))))</formula>
    </cfRule>
  </conditionalFormatting>
  <conditionalFormatting sqref="A1241:B1246">
    <cfRule type="expression" dxfId="113" priority="295">
      <formula>AND($B$1247&lt;&gt;"",$A1241&lt;&gt;"",ISNUMBER(SEARCH(LEFT($A1241,1),SUBSTITUTE($G$1239,"，",","))))</formula>
    </cfRule>
    <cfRule type="expression" dxfId="112" priority="296">
      <formula>AND($B$1247&lt;&gt;"",$A1241&lt;&gt;"",ISNUMBER(SEARCH(LEFT($A1241,1),SUBSTITUTE(UPPER($B$1247),"，",","))),NOT(ISNUMBER(SEARCH(LEFT($A1241,1),SUBSTITUTE($G$1239,"，",",")))))</formula>
    </cfRule>
  </conditionalFormatting>
  <conditionalFormatting sqref="A1254:B1259">
    <cfRule type="expression" dxfId="111" priority="297">
      <formula>AND($B$1260&lt;&gt;"",$A1254&lt;&gt;"",ISNUMBER(SEARCH(LEFT($A1254,1),SUBSTITUTE($G$1252,"，",","))))</formula>
    </cfRule>
    <cfRule type="expression" dxfId="110" priority="298">
      <formula>AND($B$1260&lt;&gt;"",$A1254&lt;&gt;"",ISNUMBER(SEARCH(LEFT($A1254,1),SUBSTITUTE(UPPER($B$1260),"，",","))),NOT(ISNUMBER(SEARCH(LEFT($A1254,1),SUBSTITUTE($G$1252,"，",",")))))</formula>
    </cfRule>
  </conditionalFormatting>
  <conditionalFormatting sqref="A1267:B1272">
    <cfRule type="expression" dxfId="109" priority="300">
      <formula>AND($B$1273&lt;&gt;"",$A1267&lt;&gt;"",ISNUMBER(SEARCH(LEFT($A1267,1),SUBSTITUTE(UPPER($B$1273),"，",","))),NOT(ISNUMBER(SEARCH(LEFT($A1267,1),SUBSTITUTE($G$1265,"，",",")))))</formula>
    </cfRule>
    <cfRule type="expression" dxfId="108" priority="299">
      <formula>AND($B$1273&lt;&gt;"",$A1267&lt;&gt;"",ISNUMBER(SEARCH(LEFT($A1267,1),SUBSTITUTE($G$1265,"，",","))))</formula>
    </cfRule>
  </conditionalFormatting>
  <conditionalFormatting sqref="A1280:B1285">
    <cfRule type="expression" dxfId="107" priority="301">
      <formula>AND($B$1286&lt;&gt;"",$A1280&lt;&gt;"",ISNUMBER(SEARCH(LEFT($A1280,1),SUBSTITUTE($G$1278,"，",","))))</formula>
    </cfRule>
    <cfRule type="expression" dxfId="106" priority="302">
      <formula>AND($B$1286&lt;&gt;"",$A1280&lt;&gt;"",ISNUMBER(SEARCH(LEFT($A1280,1),SUBSTITUTE(UPPER($B$1286),"，",","))),NOT(ISNUMBER(SEARCH(LEFT($A1280,1),SUBSTITUTE($G$1278,"，",",")))))</formula>
    </cfRule>
  </conditionalFormatting>
  <conditionalFormatting sqref="A1293:B1298">
    <cfRule type="expression" dxfId="105" priority="303">
      <formula>AND($B$1299&lt;&gt;"",$A1293&lt;&gt;"",ISNUMBER(SEARCH(LEFT($A1293,1),SUBSTITUTE($G$1291,"，",","))))</formula>
    </cfRule>
    <cfRule type="expression" dxfId="104" priority="304">
      <formula>AND($B$1299&lt;&gt;"",$A1293&lt;&gt;"",ISNUMBER(SEARCH(LEFT($A1293,1),SUBSTITUTE(UPPER($B$1299),"，",","))),NOT(ISNUMBER(SEARCH(LEFT($A1293,1),SUBSTITUTE($G$1291,"，",",")))))</formula>
    </cfRule>
  </conditionalFormatting>
  <conditionalFormatting sqref="A1306:B1311">
    <cfRule type="expression" dxfId="103" priority="3">
      <formula>AND($B$12&lt;&gt;"",$A1306&lt;&gt;"",ISNUMBER(SEARCH(LEFT($A1306,1),SUBSTITUTE($G$4,"，",","))))</formula>
    </cfRule>
    <cfRule type="expression" dxfId="102" priority="4">
      <formula>AND($B$12&lt;&gt;"",$A1306&lt;&gt;"",ISNUMBER(SEARCH(LEFT($A1306,1),SUBSTITUTE(UPPER($B$12),"，",","))),NOT(ISNUMBER(SEARCH(LEFT($A1306,1),SUBSTITUTE($G$4,"，",",")))))</formula>
    </cfRule>
  </conditionalFormatting>
  <conditionalFormatting sqref="A1319:B1324">
    <cfRule type="expression" dxfId="101" priority="5">
      <formula>AND($B$25&lt;&gt;"",$A1319&lt;&gt;"",ISNUMBER(SEARCH(LEFT($A1319,1),SUBSTITUTE($G$17,"，",","))))</formula>
    </cfRule>
    <cfRule type="expression" dxfId="100" priority="6">
      <formula>AND($B$25&lt;&gt;"",$A1319&lt;&gt;"",ISNUMBER(SEARCH(LEFT($A1319,1),SUBSTITUTE(UPPER($B$25),"，",","))),NOT(ISNUMBER(SEARCH(LEFT($A1319,1),SUBSTITUTE($G$17,"，",",")))))</formula>
    </cfRule>
  </conditionalFormatting>
  <conditionalFormatting sqref="A1332:B1337">
    <cfRule type="expression" dxfId="99" priority="7">
      <formula>AND($B$38&lt;&gt;"",$A1332&lt;&gt;"",ISNUMBER(SEARCH(LEFT($A1332,1),SUBSTITUTE($G$30,"，",","))))</formula>
    </cfRule>
    <cfRule type="expression" dxfId="98" priority="8">
      <formula>AND($B$38&lt;&gt;"",$A1332&lt;&gt;"",ISNUMBER(SEARCH(LEFT($A1332,1),SUBSTITUTE(UPPER($B$38),"，",","))),NOT(ISNUMBER(SEARCH(LEFT($A1332,1),SUBSTITUTE($G$30,"，",",")))))</formula>
    </cfRule>
  </conditionalFormatting>
  <conditionalFormatting sqref="A1345:B1350">
    <cfRule type="expression" dxfId="97" priority="9">
      <formula>AND($B$51&lt;&gt;"",$A1345&lt;&gt;"",ISNUMBER(SEARCH(LEFT($A1345,1),SUBSTITUTE($G$43,"，",","))))</formula>
    </cfRule>
    <cfRule type="expression" dxfId="96" priority="10">
      <formula>AND($B$51&lt;&gt;"",$A1345&lt;&gt;"",ISNUMBER(SEARCH(LEFT($A1345,1),SUBSTITUTE(UPPER($B$51),"，",","))),NOT(ISNUMBER(SEARCH(LEFT($A1345,1),SUBSTITUTE($G$43,"，",",")))))</formula>
    </cfRule>
  </conditionalFormatting>
  <conditionalFormatting sqref="A1358:B1363">
    <cfRule type="expression" dxfId="95" priority="12">
      <formula>AND($B$64&lt;&gt;"",$A1358&lt;&gt;"",ISNUMBER(SEARCH(LEFT($A1358,1),SUBSTITUTE(UPPER($B$64),"，",","))),NOT(ISNUMBER(SEARCH(LEFT($A1358,1),SUBSTITUTE($G$56,"，",",")))))</formula>
    </cfRule>
    <cfRule type="expression" dxfId="94" priority="11">
      <formula>AND($B$64&lt;&gt;"",$A1358&lt;&gt;"",ISNUMBER(SEARCH(LEFT($A1358,1),SUBSTITUTE($G$56,"，",","))))</formula>
    </cfRule>
  </conditionalFormatting>
  <conditionalFormatting sqref="A1371:B1376">
    <cfRule type="expression" dxfId="93" priority="14">
      <formula>AND($B$77&lt;&gt;"",$A1371&lt;&gt;"",ISNUMBER(SEARCH(LEFT($A1371,1),SUBSTITUTE(UPPER($B$77),"，",","))),NOT(ISNUMBER(SEARCH(LEFT($A1371,1),SUBSTITUTE($G$69,"，",",")))))</formula>
    </cfRule>
    <cfRule type="expression" dxfId="92" priority="13">
      <formula>AND($B$77&lt;&gt;"",$A1371&lt;&gt;"",ISNUMBER(SEARCH(LEFT($A1371,1),SUBSTITUTE($G$69,"，",","))))</formula>
    </cfRule>
  </conditionalFormatting>
  <conditionalFormatting sqref="A1384:B1389">
    <cfRule type="expression" dxfId="91" priority="16">
      <formula>AND($B$90&lt;&gt;"",$A1384&lt;&gt;"",ISNUMBER(SEARCH(LEFT($A1384,1),SUBSTITUTE(UPPER($B$90),"，",","))),NOT(ISNUMBER(SEARCH(LEFT($A1384,1),SUBSTITUTE($G$82,"，",",")))))</formula>
    </cfRule>
    <cfRule type="expression" dxfId="90" priority="15">
      <formula>AND($B$90&lt;&gt;"",$A1384&lt;&gt;"",ISNUMBER(SEARCH(LEFT($A1384,1),SUBSTITUTE($G$82,"，",","))))</formula>
    </cfRule>
  </conditionalFormatting>
  <conditionalFormatting sqref="A1397:B1402">
    <cfRule type="expression" dxfId="89" priority="18">
      <formula>AND($B$103&lt;&gt;"",$A1397&lt;&gt;"",ISNUMBER(SEARCH(LEFT($A1397,1),SUBSTITUTE(UPPER($B$103),"，",","))),NOT(ISNUMBER(SEARCH(LEFT($A1397,1),SUBSTITUTE($G$95,"，",",")))))</formula>
    </cfRule>
    <cfRule type="expression" dxfId="88" priority="17">
      <formula>AND($B$103&lt;&gt;"",$A1397&lt;&gt;"",ISNUMBER(SEARCH(LEFT($A1397,1),SUBSTITUTE($G$95,"，",","))))</formula>
    </cfRule>
  </conditionalFormatting>
  <conditionalFormatting sqref="A1410:B1415">
    <cfRule type="expression" dxfId="87" priority="20">
      <formula>AND($B$116&lt;&gt;"",$A1410&lt;&gt;"",ISNUMBER(SEARCH(LEFT($A1410,1),SUBSTITUTE(UPPER($B$116),"，",","))),NOT(ISNUMBER(SEARCH(LEFT($A1410,1),SUBSTITUTE($G$108,"，",",")))))</formula>
    </cfRule>
    <cfRule type="expression" dxfId="86" priority="19">
      <formula>AND($B$116&lt;&gt;"",$A1410&lt;&gt;"",ISNUMBER(SEARCH(LEFT($A1410,1),SUBSTITUTE($G$108,"，",","))))</formula>
    </cfRule>
  </conditionalFormatting>
  <conditionalFormatting sqref="A1423:B1428">
    <cfRule type="expression" dxfId="85" priority="22">
      <formula>AND($B$129&lt;&gt;"",$A1423&lt;&gt;"",ISNUMBER(SEARCH(LEFT($A1423,1),SUBSTITUTE(UPPER($B$129),"，",","))),NOT(ISNUMBER(SEARCH(LEFT($A1423,1),SUBSTITUTE($G$121,"，",",")))))</formula>
    </cfRule>
    <cfRule type="expression" dxfId="84" priority="21">
      <formula>AND($B$129&lt;&gt;"",$A1423&lt;&gt;"",ISNUMBER(SEARCH(LEFT($A1423,1),SUBSTITUTE($G$121,"，",","))))</formula>
    </cfRule>
  </conditionalFormatting>
  <conditionalFormatting sqref="A1436:B1441">
    <cfRule type="expression" dxfId="83" priority="24">
      <formula>AND($B$142&lt;&gt;"",$A1436&lt;&gt;"",ISNUMBER(SEARCH(LEFT($A1436,1),SUBSTITUTE(UPPER($B$142),"，",","))),NOT(ISNUMBER(SEARCH(LEFT($A1436,1),SUBSTITUTE($G$134,"，",",")))))</formula>
    </cfRule>
    <cfRule type="expression" dxfId="82" priority="23">
      <formula>AND($B$142&lt;&gt;"",$A1436&lt;&gt;"",ISNUMBER(SEARCH(LEFT($A1436,1),SUBSTITUTE($G$134,"，",","))))</formula>
    </cfRule>
  </conditionalFormatting>
  <conditionalFormatting sqref="A1449:B1454">
    <cfRule type="expression" dxfId="81" priority="25">
      <formula>AND($B$155&lt;&gt;"",$A1449&lt;&gt;"",ISNUMBER(SEARCH(LEFT($A1449,1),SUBSTITUTE($G$147,"，",","))))</formula>
    </cfRule>
    <cfRule type="expression" dxfId="80" priority="26">
      <formula>AND($B$155&lt;&gt;"",$A1449&lt;&gt;"",ISNUMBER(SEARCH(LEFT($A1449,1),SUBSTITUTE(UPPER($B$155),"，",","))),NOT(ISNUMBER(SEARCH(LEFT($A1449,1),SUBSTITUTE($G$147,"，",",")))))</formula>
    </cfRule>
  </conditionalFormatting>
  <conditionalFormatting sqref="A1462:B1467">
    <cfRule type="expression" dxfId="79" priority="28">
      <formula>AND($B$168&lt;&gt;"",$A1462&lt;&gt;"",ISNUMBER(SEARCH(LEFT($A1462,1),SUBSTITUTE(UPPER($B$168),"，",","))),NOT(ISNUMBER(SEARCH(LEFT($A1462,1),SUBSTITUTE($G$160,"，",",")))))</formula>
    </cfRule>
    <cfRule type="expression" dxfId="78" priority="27">
      <formula>AND($B$168&lt;&gt;"",$A1462&lt;&gt;"",ISNUMBER(SEARCH(LEFT($A1462,1),SUBSTITUTE($G$160,"，",","))))</formula>
    </cfRule>
  </conditionalFormatting>
  <conditionalFormatting sqref="A1475:B1480">
    <cfRule type="expression" dxfId="77" priority="29">
      <formula>AND($B$181&lt;&gt;"",$A1475&lt;&gt;"",ISNUMBER(SEARCH(LEFT($A1475,1),SUBSTITUTE($G$173,"，",","))))</formula>
    </cfRule>
    <cfRule type="expression" dxfId="76" priority="30">
      <formula>AND($B$181&lt;&gt;"",$A1475&lt;&gt;"",ISNUMBER(SEARCH(LEFT($A1475,1),SUBSTITUTE(UPPER($B$181),"，",","))),NOT(ISNUMBER(SEARCH(LEFT($A1475,1),SUBSTITUTE($G$173,"，",",")))))</formula>
    </cfRule>
  </conditionalFormatting>
  <conditionalFormatting sqref="A1488:B1493">
    <cfRule type="expression" dxfId="75" priority="31">
      <formula>AND($B$194&lt;&gt;"",$A1488&lt;&gt;"",ISNUMBER(SEARCH(LEFT($A1488,1),SUBSTITUTE($G$186,"，",","))))</formula>
    </cfRule>
    <cfRule type="expression" dxfId="74" priority="32">
      <formula>AND($B$194&lt;&gt;"",$A1488&lt;&gt;"",ISNUMBER(SEARCH(LEFT($A1488,1),SUBSTITUTE(UPPER($B$194),"，",","))),NOT(ISNUMBER(SEARCH(LEFT($A1488,1),SUBSTITUTE($G$186,"，",",")))))</formula>
    </cfRule>
  </conditionalFormatting>
  <conditionalFormatting sqref="A1501:B1506">
    <cfRule type="expression" dxfId="73" priority="33">
      <formula>AND($B$207&lt;&gt;"",$A1501&lt;&gt;"",ISNUMBER(SEARCH(LEFT($A1501,1),SUBSTITUTE($G$199,"，",","))))</formula>
    </cfRule>
    <cfRule type="expression" dxfId="72" priority="34">
      <formula>AND($B$207&lt;&gt;"",$A1501&lt;&gt;"",ISNUMBER(SEARCH(LEFT($A1501,1),SUBSTITUTE(UPPER($B$207),"，",","))),NOT(ISNUMBER(SEARCH(LEFT($A1501,1),SUBSTITUTE($G$199,"，",",")))))</formula>
    </cfRule>
  </conditionalFormatting>
  <conditionalFormatting sqref="A1514:B1519">
    <cfRule type="expression" dxfId="71" priority="35">
      <formula>AND($B$220&lt;&gt;"",$A1514&lt;&gt;"",ISNUMBER(SEARCH(LEFT($A1514,1),SUBSTITUTE($G$212,"，",","))))</formula>
    </cfRule>
    <cfRule type="expression" dxfId="70" priority="36">
      <formula>AND($B$220&lt;&gt;"",$A1514&lt;&gt;"",ISNUMBER(SEARCH(LEFT($A1514,1),SUBSTITUTE(UPPER($B$220),"，",","))),NOT(ISNUMBER(SEARCH(LEFT($A1514,1),SUBSTITUTE($G$212,"，",",")))))</formula>
    </cfRule>
  </conditionalFormatting>
  <conditionalFormatting sqref="A1527:B1532">
    <cfRule type="expression" dxfId="69" priority="37">
      <formula>AND($B$233&lt;&gt;"",$A1527&lt;&gt;"",ISNUMBER(SEARCH(LEFT($A1527,1),SUBSTITUTE($G$225,"，",","))))</formula>
    </cfRule>
    <cfRule type="expression" dxfId="68" priority="38">
      <formula>AND($B$233&lt;&gt;"",$A1527&lt;&gt;"",ISNUMBER(SEARCH(LEFT($A1527,1),SUBSTITUTE(UPPER($B$233),"，",","))),NOT(ISNUMBER(SEARCH(LEFT($A1527,1),SUBSTITUTE($G$225,"，",",")))))</formula>
    </cfRule>
  </conditionalFormatting>
  <conditionalFormatting sqref="A1540:B1545">
    <cfRule type="expression" dxfId="67" priority="40">
      <formula>AND($B$246&lt;&gt;"",$A1540&lt;&gt;"",ISNUMBER(SEARCH(LEFT($A1540,1),SUBSTITUTE(UPPER($B$246),"，",","))),NOT(ISNUMBER(SEARCH(LEFT($A1540,1),SUBSTITUTE($G$238,"，",",")))))</formula>
    </cfRule>
    <cfRule type="expression" dxfId="66" priority="39">
      <formula>AND($B$246&lt;&gt;"",$A1540&lt;&gt;"",ISNUMBER(SEARCH(LEFT($A1540,1),SUBSTITUTE($G$238,"，",","))))</formula>
    </cfRule>
  </conditionalFormatting>
  <conditionalFormatting sqref="A1553:B1558">
    <cfRule type="expression" dxfId="65" priority="42">
      <formula>AND($B$259&lt;&gt;"",$A1553&lt;&gt;"",ISNUMBER(SEARCH(LEFT($A1553,1),SUBSTITUTE(UPPER($B$259),"，",","))),NOT(ISNUMBER(SEARCH(LEFT($A1553,1),SUBSTITUTE($G$251,"，",",")))))</formula>
    </cfRule>
    <cfRule type="expression" dxfId="64" priority="41">
      <formula>AND($B$259&lt;&gt;"",$A1553&lt;&gt;"",ISNUMBER(SEARCH(LEFT($A1553,1),SUBSTITUTE($G$251,"，",","))))</formula>
    </cfRule>
  </conditionalFormatting>
  <conditionalFormatting sqref="A1566:B1571">
    <cfRule type="expression" dxfId="63" priority="43">
      <formula>AND($B$272&lt;&gt;"",$A1566&lt;&gt;"",ISNUMBER(SEARCH(LEFT($A1566,1),SUBSTITUTE($G$264,"，",","))))</formula>
    </cfRule>
    <cfRule type="expression" dxfId="62" priority="44">
      <formula>AND($B$272&lt;&gt;"",$A1566&lt;&gt;"",ISNUMBER(SEARCH(LEFT($A1566,1),SUBSTITUTE(UPPER($B$272),"，",","))),NOT(ISNUMBER(SEARCH(LEFT($A1566,1),SUBSTITUTE($G$264,"，",",")))))</formula>
    </cfRule>
  </conditionalFormatting>
  <conditionalFormatting sqref="A1579:B1584">
    <cfRule type="expression" dxfId="61" priority="46">
      <formula>AND($B$285&lt;&gt;"",$A1579&lt;&gt;"",ISNUMBER(SEARCH(LEFT($A1579,1),SUBSTITUTE(UPPER($B$285),"，",","))),NOT(ISNUMBER(SEARCH(LEFT($A1579,1),SUBSTITUTE($G$277,"，",",")))))</formula>
    </cfRule>
    <cfRule type="expression" dxfId="60" priority="45">
      <formula>AND($B$285&lt;&gt;"",$A1579&lt;&gt;"",ISNUMBER(SEARCH(LEFT($A1579,1),SUBSTITUTE($G$277,"，",","))))</formula>
    </cfRule>
  </conditionalFormatting>
  <conditionalFormatting sqref="A1592:B1597">
    <cfRule type="expression" dxfId="59" priority="48">
      <formula>AND($B$298&lt;&gt;"",$A1592&lt;&gt;"",ISNUMBER(SEARCH(LEFT($A1592,1),SUBSTITUTE(UPPER($B$298),"，",","))),NOT(ISNUMBER(SEARCH(LEFT($A1592,1),SUBSTITUTE($G$290,"，",",")))))</formula>
    </cfRule>
    <cfRule type="expression" dxfId="58" priority="47">
      <formula>AND($B$298&lt;&gt;"",$A1592&lt;&gt;"",ISNUMBER(SEARCH(LEFT($A1592,1),SUBSTITUTE($G$290,"，",","))))</formula>
    </cfRule>
  </conditionalFormatting>
  <conditionalFormatting sqref="A1605:B1610">
    <cfRule type="expression" dxfId="57" priority="50">
      <formula>AND($B$311&lt;&gt;"",$A1605&lt;&gt;"",ISNUMBER(SEARCH(LEFT($A1605,1),SUBSTITUTE(UPPER($B$311),"，",","))),NOT(ISNUMBER(SEARCH(LEFT($A1605,1),SUBSTITUTE($G$303,"，",",")))))</formula>
    </cfRule>
    <cfRule type="expression" dxfId="56" priority="49">
      <formula>AND($B$311&lt;&gt;"",$A1605&lt;&gt;"",ISNUMBER(SEARCH(LEFT($A1605,1),SUBSTITUTE($G$303,"，",","))))</formula>
    </cfRule>
  </conditionalFormatting>
  <conditionalFormatting sqref="A1618:B1623">
    <cfRule type="expression" dxfId="55" priority="52">
      <formula>AND($B$324&lt;&gt;"",$A1618&lt;&gt;"",ISNUMBER(SEARCH(LEFT($A1618,1),SUBSTITUTE(UPPER($B$324),"，",","))),NOT(ISNUMBER(SEARCH(LEFT($A1618,1),SUBSTITUTE($G$316,"，",",")))))</formula>
    </cfRule>
    <cfRule type="expression" dxfId="54" priority="51">
      <formula>AND($B$324&lt;&gt;"",$A1618&lt;&gt;"",ISNUMBER(SEARCH(LEFT($A1618,1),SUBSTITUTE($G$316,"，",","))))</formula>
    </cfRule>
  </conditionalFormatting>
  <conditionalFormatting sqref="A1631:B1636">
    <cfRule type="expression" dxfId="53" priority="53">
      <formula>AND($B$337&lt;&gt;"",$A1631&lt;&gt;"",ISNUMBER(SEARCH(LEFT($A1631,1),SUBSTITUTE($G$329,"，",","))))</formula>
    </cfRule>
    <cfRule type="expression" dxfId="52" priority="54">
      <formula>AND($B$337&lt;&gt;"",$A1631&lt;&gt;"",ISNUMBER(SEARCH(LEFT($A1631,1),SUBSTITUTE(UPPER($B$337),"，",","))),NOT(ISNUMBER(SEARCH(LEFT($A1631,1),SUBSTITUTE($G$329,"，",",")))))</formula>
    </cfRule>
  </conditionalFormatting>
  <conditionalFormatting sqref="A1644:B1649">
    <cfRule type="expression" dxfId="51" priority="55">
      <formula>AND($B$350&lt;&gt;"",$A1644&lt;&gt;"",ISNUMBER(SEARCH(LEFT($A1644,1),SUBSTITUTE($G$342,"，",","))))</formula>
    </cfRule>
    <cfRule type="expression" dxfId="50" priority="56">
      <formula>AND($B$350&lt;&gt;"",$A1644&lt;&gt;"",ISNUMBER(SEARCH(LEFT($A1644,1),SUBSTITUTE(UPPER($B$350),"，",","))),NOT(ISNUMBER(SEARCH(LEFT($A1644,1),SUBSTITUTE($G$342,"，",",")))))</formula>
    </cfRule>
  </conditionalFormatting>
  <conditionalFormatting sqref="A1657:B1662">
    <cfRule type="expression" dxfId="49" priority="58">
      <formula>AND($B$363&lt;&gt;"",$A1657&lt;&gt;"",ISNUMBER(SEARCH(LEFT($A1657,1),SUBSTITUTE(UPPER($B$363),"，",","))),NOT(ISNUMBER(SEARCH(LEFT($A1657,1),SUBSTITUTE($G$355,"，",",")))))</formula>
    </cfRule>
    <cfRule type="expression" dxfId="48" priority="57">
      <formula>AND($B$363&lt;&gt;"",$A1657&lt;&gt;"",ISNUMBER(SEARCH(LEFT($A1657,1),SUBSTITUTE($G$355,"，",","))))</formula>
    </cfRule>
  </conditionalFormatting>
  <conditionalFormatting sqref="A1670:B1675">
    <cfRule type="expression" dxfId="47" priority="60">
      <formula>AND($B$376&lt;&gt;"",$A1670&lt;&gt;"",ISNUMBER(SEARCH(LEFT($A1670,1),SUBSTITUTE(UPPER($B$376),"，",","))),NOT(ISNUMBER(SEARCH(LEFT($A1670,1),SUBSTITUTE($G$368,"，",",")))))</formula>
    </cfRule>
    <cfRule type="expression" dxfId="46" priority="59">
      <formula>AND($B$376&lt;&gt;"",$A1670&lt;&gt;"",ISNUMBER(SEARCH(LEFT($A1670,1),SUBSTITUTE($G$368,"，",","))))</formula>
    </cfRule>
  </conditionalFormatting>
  <conditionalFormatting sqref="A1683:B1688">
    <cfRule type="expression" dxfId="45" priority="62">
      <formula>AND($B$389&lt;&gt;"",$A1683&lt;&gt;"",ISNUMBER(SEARCH(LEFT($A1683,1),SUBSTITUTE(UPPER($B$389),"，",","))),NOT(ISNUMBER(SEARCH(LEFT($A1683,1),SUBSTITUTE($G$381,"，",",")))))</formula>
    </cfRule>
    <cfRule type="expression" dxfId="44" priority="61">
      <formula>AND($B$389&lt;&gt;"",$A1683&lt;&gt;"",ISNUMBER(SEARCH(LEFT($A1683,1),SUBSTITUTE($G$381,"，",","))))</formula>
    </cfRule>
  </conditionalFormatting>
  <conditionalFormatting sqref="A1696:B1701">
    <cfRule type="expression" dxfId="43" priority="63">
      <formula>AND($B$402&lt;&gt;"",$A1696&lt;&gt;"",ISNUMBER(SEARCH(LEFT($A1696,1),SUBSTITUTE($G$394,"，",","))))</formula>
    </cfRule>
    <cfRule type="expression" dxfId="42" priority="64">
      <formula>AND($B$402&lt;&gt;"",$A1696&lt;&gt;"",ISNUMBER(SEARCH(LEFT($A1696,1),SUBSTITUTE(UPPER($B$402),"，",","))),NOT(ISNUMBER(SEARCH(LEFT($A1696,1),SUBSTITUTE($G$394,"，",",")))))</formula>
    </cfRule>
  </conditionalFormatting>
  <conditionalFormatting sqref="A1709:B1714">
    <cfRule type="expression" dxfId="41" priority="66">
      <formula>AND($B$415&lt;&gt;"",$A1709&lt;&gt;"",ISNUMBER(SEARCH(LEFT($A1709,1),SUBSTITUTE(UPPER($B$415),"，",","))),NOT(ISNUMBER(SEARCH(LEFT($A1709,1),SUBSTITUTE($G$407,"，",",")))))</formula>
    </cfRule>
    <cfRule type="expression" dxfId="40" priority="65">
      <formula>AND($B$415&lt;&gt;"",$A1709&lt;&gt;"",ISNUMBER(SEARCH(LEFT($A1709,1),SUBSTITUTE($G$407,"，",","))))</formula>
    </cfRule>
  </conditionalFormatting>
  <conditionalFormatting sqref="A1722:B1727">
    <cfRule type="expression" dxfId="39" priority="68">
      <formula>AND($B$428&lt;&gt;"",$A1722&lt;&gt;"",ISNUMBER(SEARCH(LEFT($A1722,1),SUBSTITUTE(UPPER($B$428),"，",","))),NOT(ISNUMBER(SEARCH(LEFT($A1722,1),SUBSTITUTE($G$420,"，",",")))))</formula>
    </cfRule>
    <cfRule type="expression" dxfId="38" priority="67">
      <formula>AND($B$428&lt;&gt;"",$A1722&lt;&gt;"",ISNUMBER(SEARCH(LEFT($A1722,1),SUBSTITUTE($G$420,"，",","))))</formula>
    </cfRule>
  </conditionalFormatting>
  <conditionalFormatting sqref="A1735:B1740">
    <cfRule type="expression" dxfId="37" priority="70">
      <formula>AND($B$441&lt;&gt;"",$A1735&lt;&gt;"",ISNUMBER(SEARCH(LEFT($A1735,1),SUBSTITUTE(UPPER($B$441),"，",","))),NOT(ISNUMBER(SEARCH(LEFT($A1735,1),SUBSTITUTE($G$433,"，",",")))))</formula>
    </cfRule>
    <cfRule type="expression" dxfId="36" priority="69">
      <formula>AND($B$441&lt;&gt;"",$A1735&lt;&gt;"",ISNUMBER(SEARCH(LEFT($A1735,1),SUBSTITUTE($G$433,"，",","))))</formula>
    </cfRule>
  </conditionalFormatting>
  <conditionalFormatting sqref="A1748:B1753">
    <cfRule type="expression" dxfId="35" priority="72">
      <formula>AND($B$454&lt;&gt;"",$A1748&lt;&gt;"",ISNUMBER(SEARCH(LEFT($A1748,1),SUBSTITUTE(UPPER($B$454),"，",","))),NOT(ISNUMBER(SEARCH(LEFT($A1748,1),SUBSTITUTE($G$446,"，",",")))))</formula>
    </cfRule>
    <cfRule type="expression" dxfId="34" priority="71">
      <formula>AND($B$454&lt;&gt;"",$A1748&lt;&gt;"",ISNUMBER(SEARCH(LEFT($A1748,1),SUBSTITUTE($G$446,"，",","))))</formula>
    </cfRule>
  </conditionalFormatting>
  <conditionalFormatting sqref="A1761:B1766">
    <cfRule type="expression" dxfId="33" priority="74">
      <formula>AND($B$467&lt;&gt;"",$A1761&lt;&gt;"",ISNUMBER(SEARCH(LEFT($A1761,1),SUBSTITUTE(UPPER($B$467),"，",","))),NOT(ISNUMBER(SEARCH(LEFT($A1761,1),SUBSTITUTE($G$459,"，",",")))))</formula>
    </cfRule>
    <cfRule type="expression" dxfId="32" priority="73">
      <formula>AND($B$467&lt;&gt;"",$A1761&lt;&gt;"",ISNUMBER(SEARCH(LEFT($A1761,1),SUBSTITUTE($G$459,"，",","))))</formula>
    </cfRule>
  </conditionalFormatting>
  <conditionalFormatting sqref="A1774:B1779">
    <cfRule type="expression" dxfId="31" priority="76">
      <formula>AND($B$480&lt;&gt;"",$A1774&lt;&gt;"",ISNUMBER(SEARCH(LEFT($A1774,1),SUBSTITUTE(UPPER($B$480),"，",","))),NOT(ISNUMBER(SEARCH(LEFT($A1774,1),SUBSTITUTE($G$472,"，",",")))))</formula>
    </cfRule>
    <cfRule type="expression" dxfId="30" priority="75">
      <formula>AND($B$480&lt;&gt;"",$A1774&lt;&gt;"",ISNUMBER(SEARCH(LEFT($A1774,1),SUBSTITUTE($G$472,"，",","))))</formula>
    </cfRule>
  </conditionalFormatting>
  <conditionalFormatting sqref="A1787:B1792">
    <cfRule type="expression" dxfId="29" priority="77">
      <formula>AND($B$493&lt;&gt;"",$A1787&lt;&gt;"",ISNUMBER(SEARCH(LEFT($A1787,1),SUBSTITUTE($G$485,"，",","))))</formula>
    </cfRule>
    <cfRule type="expression" dxfId="28" priority="78">
      <formula>AND($B$493&lt;&gt;"",$A1787&lt;&gt;"",ISNUMBER(SEARCH(LEFT($A1787,1),SUBSTITUTE(UPPER($B$493),"，",","))),NOT(ISNUMBER(SEARCH(LEFT($A1787,1),SUBSTITUTE($G$485,"，",",")))))</formula>
    </cfRule>
  </conditionalFormatting>
  <conditionalFormatting sqref="A1800:B1805">
    <cfRule type="expression" dxfId="27" priority="80">
      <formula>AND($B$506&lt;&gt;"",$A1800&lt;&gt;"",ISNUMBER(SEARCH(LEFT($A1800,1),SUBSTITUTE(UPPER($B$506),"，",","))),NOT(ISNUMBER(SEARCH(LEFT($A1800,1),SUBSTITUTE($G$498,"，",",")))))</formula>
    </cfRule>
    <cfRule type="expression" dxfId="26" priority="79">
      <formula>AND($B$506&lt;&gt;"",$A1800&lt;&gt;"",ISNUMBER(SEARCH(LEFT($A1800,1),SUBSTITUTE($G$498,"，",","))))</formula>
    </cfRule>
  </conditionalFormatting>
  <conditionalFormatting sqref="A1813:B1818">
    <cfRule type="expression" dxfId="25" priority="81">
      <formula>AND($B$519&lt;&gt;"",$A1813&lt;&gt;"",ISNUMBER(SEARCH(LEFT($A1813,1),SUBSTITUTE($G$511,"，",","))))</formula>
    </cfRule>
    <cfRule type="expression" dxfId="24" priority="82">
      <formula>AND($B$519&lt;&gt;"",$A1813&lt;&gt;"",ISNUMBER(SEARCH(LEFT($A1813,1),SUBSTITUTE(UPPER($B$519),"，",","))),NOT(ISNUMBER(SEARCH(LEFT($A1813,1),SUBSTITUTE($G$511,"，",",")))))</formula>
    </cfRule>
  </conditionalFormatting>
  <conditionalFormatting sqref="A1826:B1831">
    <cfRule type="expression" dxfId="23" priority="83">
      <formula>AND($B$532&lt;&gt;"",$A1826&lt;&gt;"",ISNUMBER(SEARCH(LEFT($A1826,1),SUBSTITUTE($G$524,"，",","))))</formula>
    </cfRule>
    <cfRule type="expression" dxfId="22" priority="84">
      <formula>AND($B$532&lt;&gt;"",$A1826&lt;&gt;"",ISNUMBER(SEARCH(LEFT($A1826,1),SUBSTITUTE(UPPER($B$532),"，",","))),NOT(ISNUMBER(SEARCH(LEFT($A1826,1),SUBSTITUTE($G$524,"，",",")))))</formula>
    </cfRule>
  </conditionalFormatting>
  <conditionalFormatting sqref="A1839:B1844">
    <cfRule type="expression" dxfId="21" priority="86">
      <formula>AND($B$545&lt;&gt;"",$A1839&lt;&gt;"",ISNUMBER(SEARCH(LEFT($A1839,1),SUBSTITUTE(UPPER($B$545),"，",","))),NOT(ISNUMBER(SEARCH(LEFT($A1839,1),SUBSTITUTE($G$537,"，",",")))))</formula>
    </cfRule>
    <cfRule type="expression" dxfId="20" priority="85">
      <formula>AND($B$545&lt;&gt;"",$A1839&lt;&gt;"",ISNUMBER(SEARCH(LEFT($A1839,1),SUBSTITUTE($G$537,"，",","))))</formula>
    </cfRule>
  </conditionalFormatting>
  <conditionalFormatting sqref="A1852:B1857">
    <cfRule type="expression" dxfId="19" priority="88">
      <formula>AND($B$558&lt;&gt;"",$A1852&lt;&gt;"",ISNUMBER(SEARCH(LEFT($A1852,1),SUBSTITUTE(UPPER($B$558),"，",","))),NOT(ISNUMBER(SEARCH(LEFT($A1852,1),SUBSTITUTE($G$550,"，",",")))))</formula>
    </cfRule>
    <cfRule type="expression" dxfId="18" priority="87">
      <formula>AND($B$558&lt;&gt;"",$A1852&lt;&gt;"",ISNUMBER(SEARCH(LEFT($A1852,1),SUBSTITUTE($G$550,"，",","))))</formula>
    </cfRule>
  </conditionalFormatting>
  <conditionalFormatting sqref="A1865:B1870">
    <cfRule type="expression" dxfId="17" priority="89">
      <formula>AND($B$571&lt;&gt;"",$A1865&lt;&gt;"",ISNUMBER(SEARCH(LEFT($A1865,1),SUBSTITUTE($G$563,"，",","))))</formula>
    </cfRule>
    <cfRule type="expression" dxfId="16" priority="90">
      <formula>AND($B$571&lt;&gt;"",$A1865&lt;&gt;"",ISNUMBER(SEARCH(LEFT($A1865,1),SUBSTITUTE(UPPER($B$571),"，",","))),NOT(ISNUMBER(SEARCH(LEFT($A1865,1),SUBSTITUTE($G$563,"，",",")))))</formula>
    </cfRule>
  </conditionalFormatting>
  <conditionalFormatting sqref="A1878:B1883">
    <cfRule type="expression" dxfId="15" priority="91">
      <formula>AND($B$584&lt;&gt;"",$A1878&lt;&gt;"",ISNUMBER(SEARCH(LEFT($A1878,1),SUBSTITUTE($G$576,"，",","))))</formula>
    </cfRule>
    <cfRule type="expression" dxfId="14" priority="92">
      <formula>AND($B$584&lt;&gt;"",$A1878&lt;&gt;"",ISNUMBER(SEARCH(LEFT($A1878,1),SUBSTITUTE(UPPER($B$584),"，",","))),NOT(ISNUMBER(SEARCH(LEFT($A1878,1),SUBSTITUTE($G$576,"，",",")))))</formula>
    </cfRule>
  </conditionalFormatting>
  <conditionalFormatting sqref="A1891:B1896">
    <cfRule type="expression" dxfId="13" priority="94">
      <formula>AND($B$597&lt;&gt;"",$A1891&lt;&gt;"",ISNUMBER(SEARCH(LEFT($A1891,1),SUBSTITUTE(UPPER($B$597),"，",","))),NOT(ISNUMBER(SEARCH(LEFT($A1891,1),SUBSTITUTE($G$589,"，",",")))))</formula>
    </cfRule>
    <cfRule type="expression" dxfId="12" priority="93">
      <formula>AND($B$597&lt;&gt;"",$A1891&lt;&gt;"",ISNUMBER(SEARCH(LEFT($A1891,1),SUBSTITUTE($G$589,"，",","))))</formula>
    </cfRule>
  </conditionalFormatting>
  <conditionalFormatting sqref="A1904:B1909">
    <cfRule type="expression" dxfId="11" priority="96">
      <formula>AND($B$610&lt;&gt;"",$A1904&lt;&gt;"",ISNUMBER(SEARCH(LEFT($A1904,1),SUBSTITUTE(UPPER($B$610),"，",","))),NOT(ISNUMBER(SEARCH(LEFT($A1904,1),SUBSTITUTE($G$602,"，",",")))))</formula>
    </cfRule>
    <cfRule type="expression" dxfId="10" priority="95">
      <formula>AND($B$610&lt;&gt;"",$A1904&lt;&gt;"",ISNUMBER(SEARCH(LEFT($A1904,1),SUBSTITUTE($G$602,"，",","))))</formula>
    </cfRule>
  </conditionalFormatting>
  <conditionalFormatting sqref="A1917:B1922">
    <cfRule type="expression" dxfId="9" priority="97">
      <formula>AND($B$623&lt;&gt;"",$A1917&lt;&gt;"",ISNUMBER(SEARCH(LEFT($A1917,1),SUBSTITUTE($G$615,"，",","))))</formula>
    </cfRule>
    <cfRule type="expression" dxfId="8" priority="98">
      <formula>AND($B$623&lt;&gt;"",$A1917&lt;&gt;"",ISNUMBER(SEARCH(LEFT($A1917,1),SUBSTITUTE(UPPER($B$623),"，",","))),NOT(ISNUMBER(SEARCH(LEFT($A1917,1),SUBSTITUTE($G$615,"，",",")))))</formula>
    </cfRule>
  </conditionalFormatting>
  <conditionalFormatting sqref="A1930:B1935">
    <cfRule type="expression" dxfId="7" priority="100">
      <formula>AND($B$636&lt;&gt;"",$A1930&lt;&gt;"",ISNUMBER(SEARCH(LEFT($A1930,1),SUBSTITUTE(UPPER($B$636),"，",","))),NOT(ISNUMBER(SEARCH(LEFT($A1930,1),SUBSTITUTE($G$628,"，",",")))))</formula>
    </cfRule>
    <cfRule type="expression" dxfId="6" priority="99">
      <formula>AND($B$636&lt;&gt;"",$A1930&lt;&gt;"",ISNUMBER(SEARCH(LEFT($A1930,1),SUBSTITUTE($G$628,"，",","))))</formula>
    </cfRule>
  </conditionalFormatting>
  <conditionalFormatting sqref="A1943:B1948">
    <cfRule type="expression" dxfId="5" priority="102">
      <formula>AND($B$649&lt;&gt;"",$A1943&lt;&gt;"",ISNUMBER(SEARCH(LEFT($A1943,1),SUBSTITUTE(UPPER($B$649),"，",","))),NOT(ISNUMBER(SEARCH(LEFT($A1943,1),SUBSTITUTE($G$641,"，",",")))))</formula>
    </cfRule>
    <cfRule type="expression" dxfId="4" priority="101">
      <formula>AND($B$649&lt;&gt;"",$A1943&lt;&gt;"",ISNUMBER(SEARCH(LEFT($A1943,1),SUBSTITUTE($G$641,"，",","))))</formula>
    </cfRule>
  </conditionalFormatting>
  <conditionalFormatting sqref="B52:C53">
    <cfRule type="expression" dxfId="3" priority="104">
      <formula>AND($D52&lt;&gt;"",OR($A52="A:",$A52="B:",$A52="C:",$A52="D:",$A52="E:",$A52="F:"),ISNUMBER(SEARCH(LEFT($A52,1),SUBSTITUTE(SUBSTITUTE(SUBSTITUTE($D52," ",""),"、",","),"，",","))),NOT(ISNUMBER(SEARCH(LEFT($A52,1),SUBSTITUTE(SUBSTITUTE(SUBSTITUTE($G52," ",""),"、",","),"，",",")))))</formula>
    </cfRule>
    <cfRule type="expression" dxfId="2" priority="103">
      <formula>AND($D52&lt;&gt;"",OR($A52="A:",$A52="B:",$A52="C:",$A52="D:",$A52="E:",$A52="F:"),ISNUMBER(SEARCH(LEFT($A52,1),SUBSTITUTE(SUBSTITUTE(SUBSTITUTE($G52," ",""),"、",","),"，",","))))</formula>
    </cfRule>
  </conditionalFormatting>
  <conditionalFormatting sqref="B1352:C1353">
    <cfRule type="expression" dxfId="1" priority="2">
      <formula>AND($D1352&lt;&gt;"",OR($A1352="A:",$A1352="B:",$A1352="C:",$A1352="D:",$A1352="E:",$A1352="F:"),ISNUMBER(SEARCH(LEFT($A1352,1),SUBSTITUTE(SUBSTITUTE(SUBSTITUTE($D1352," ",""),"、",","),"，",","))),NOT(ISNUMBER(SEARCH(LEFT($A1352,1),SUBSTITUTE(SUBSTITUTE(SUBSTITUTE($G1352," ",""),"、",","),"，",",")))))</formula>
    </cfRule>
    <cfRule type="expression" dxfId="0" priority="1">
      <formula>AND($D1352&lt;&gt;"",OR($A1352="A:",$A1352="B:",$A1352="C:",$A1352="D:",$A1352="E:",$A1352="F:"),ISNUMBER(SEARCH(LEFT($A1352,1),SUBSTITUTE(SUBSTITUTE(SUBSTITUTE($G1352," ",""),"、",","),"，",","))))</formula>
    </cfRule>
  </conditionalFormatting>
  <dataValidations count="1">
    <dataValidation type="list" allowBlank="1" sqref="B2600 B2587 B2574 B2561 B2548 B2535 B2522 B2509 B2496 B2483 B2470 B2457 B2444 B2431 B2418 B2405 B2392 B2379 B2366 B2353 B2340 B2327 B2314 B2301 B2288 B2275 B2262 B2249 B2236 B2223 B2210 B2197 B2184 B2171 B2158 B2145 B2132 B2119 B2106 B2093 B2080 B2067 B2054 B2041 B2028 B2015 B2002 B1989 B1976 B1963 B3251 B3238 B3225 B3212 B3199 B3186 B3173 B3160 B3147 B3134 B3121 B3108 B3095 B3082 B3069 B3056 B3043 B3030 B3017 B3004 B2991 B2978 B2965 B2952 B2939 B2926 B2913 B2900 B2887 B2874 B2861 B2848 B2835 B2822 B2809 B2796 B2783 B2770 B2757 B2744 B2731 B2718 B2705 B2692 B2679 B2666 B2653 B2640 B2627 B2614 B4552 B4539 B4526 B4513 B4500 B4487 B4474 B4461 B4448 B4435 B4422 B4409 B4396 B4383 B4370 B4357 B4344 B4331 B4318 B4305 B4292 B4279 B4266 B4253 B4240 B4227 B4214 B4201 B4188 B4175 B4162 B4149 B4136 B4123 B4110 B4097 B4084 B4071 B4058 B4045 B4032 B4019 B4006 B3993 B3980 B3967 B3954 B3941 B3928 B3915 B3901 B3888 B3875 B3862 B3849 B3836 B3823 B3810 B3797 B3784 B3771 B3758 B3745 B3732 B3719 B3706 B3693 B3680 B3667 B3654 B3641 B3628 B3615 B3602 B3589 B3576 B3563 B3550 B3537 B3524 B3511 B3498 B3485 B3472 B3459 B3446 B3433 B3420 B3407 B3394 B3381 B3368 B3355 B3342 B3329 B3316 B3303 B3290 B3277 B3264 B651 B638 B625 B612 B599 B586 B573 B560 B547 B534 B521 B508 B495 B482 B469 B456 B443 B430 B417 B404 B391 B378 B365 B352 B339 B326 B313 B300 B287 B274 B261 B248 B235 B222 B209 B196 B183 B170 B1445 B1432 B1419 B1406 B1393 B1380 B1367 B1354 B1341 B1328 B1458 B1315 B1301 B1288 B1275 B1262 B1249 B1236 B1223 B1210 B1197 B1184 B1171 B1158 B1145 B1132 B1119 B1106 B1093 B1080 B1067 B1054 B1041 B1028 B1015 B1002 B989 B976 B963 B950 B937 B924 B911 B898 B885 B872 B859 B846 B833 B820 B807 B794 B781 B768 B755 B742 B729 B716 B703 B690 B677 B664 B1952 B1939 B1926 B1913 B1900 B1887 B1874 B1861 B1848 B1835 B1822 B1809 B1796 B1783 B1770 B1757 B1744 B1731 B1718 B1705 B1692 B1679 B1666 B1653 B1640 B1627 B1614 B1601 B1588 B1575 B1562 B1549 B1536 B1523 B1510 B1497 B1484 B1471 B1948:B1949 B1935:B1936 B1922:B1923 B1909:B1910 B1896:B1897 B1883:B1884 B1870:B1871 B1857:B1858 B1844:B1845 B1831:B1832 B1818:B1819 B1805:B1806 B1792:B1793 B1779:B1780 B1766:B1767 B1753:B1754 B1740:B1741 B1727:B1728 B1714:B1715 B1701:B1702 B1688:B1689 B1675:B1676 B1662:B1663 B1649:B1650 B1636:B1637 B1623:B1624 B1610:B1611 B1597:B1598 B1584:B1585 B1571:B1572 B1558:B1559 B1545:B1546 B1532:B1533 B1519:B1520 B1506:B1507 B1493:B1494 B1480:B1481 B1467:B1468 B1454:B1455 B1441:B1442 B1428:B1429 B1415:B1416 B1402:B1403 B1389:B1390 B1376:B1377 B1363:B1364 B1350:B1351 B1337:B1338 B1324:B1325 B1311:B1312 B1298:B1299 B1285:B1286 B1272:B1273 B1259:B1260 B1246:B1247 B1233:B1234 B1220:B1221 B1207:B1208 B1194:B1195 B1181:B1182 B1168:B1169 B1155:B1156 B1142:B1143 B1129:B1130 B1116:B1117 B1103:B1104 B1090:B1091 B1077:B1078 B1064:B1065 B1051:B1052 B1038:B1039 B1025:B1026 B1012:B1013 B999:B1000 B986:B987 B973:B974 B960:B961 B947:B948 B934:B935 B921:B922 B908:B909 B895:B896 B882:B883 B869:B870 B856:B857 B843:B844 B830:B831 B817:B818 B804:B805 B791:B792 B778:B779 B765:B766 B752:B753 B739:B740 B726:B727 B713:B714 B700:B701 B687:B688 B674:B675 B661:B662 B648:B649 B635:B636 B622:B623 B609:B610 B596:B597 B583:B584 B570:B571 B557:B558 B544:B545 B531:B532 B518:B519 B505:B506 B492:B493 B479:B480 B466:B467 B453:B454 B440:B441 B427:B428 B414:B415 B401:B402 B388:B389 B375:B376 B362:B363 B349:B350 B336:B337 B323:B324 B310:B311 B297:B298 B284:B285 B271:B272 B258:B259 B245:B246 B232:B233 B219:B220 B206:B207 B193:B194 B180:B181 B167:B168 B154:B155 B141:B142 B128:B129 B115:B116 B102:B103 B89:B90 B76:B77 B63:B64 B50:B51 B37:B38 B24:B25 B11:B12" xr:uid="{EA170D20-EEE8-4BF3-8E15-E0E981DFE131}">
      <formula1>"A,B,C,D,E,F"</formula1>
    </dataValidation>
  </dataValidations>
  <pageMargins left="0.7" right="0.7" top="0.75" bottom="0.75" header="0.3" footer="0.3"/>
</worksheet>
</file>

<file path=docMetadata/LabelInfo.xml><?xml version="1.0" encoding="utf-8"?>
<clbl:labelList xmlns:clbl="http://schemas.microsoft.com/office/2020/mipLabelMetadata">
  <clbl:label id="{a7295cc1-d279-42ac-ab4d-3b0f4fece050}" enabled="1" method="Standard" siteId="{a19f121d-81e1-4858-a9d8-736e267fd4c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11</vt:i4>
      </vt:variant>
    </vt:vector>
  </HeadingPairs>
  <TitlesOfParts>
    <vt:vector size="24" baseType="lpstr">
      <vt:lpstr>题库数据</vt:lpstr>
      <vt:lpstr>1-100</vt:lpstr>
      <vt:lpstr>101-200</vt:lpstr>
      <vt:lpstr>质检</vt:lpstr>
      <vt:lpstr>201-300</vt:lpstr>
      <vt:lpstr>301-400</vt:lpstr>
      <vt:lpstr>401-500</vt:lpstr>
      <vt:lpstr>501-600</vt:lpstr>
      <vt:lpstr>601-700</vt:lpstr>
      <vt:lpstr>701-800</vt:lpstr>
      <vt:lpstr>801-900</vt:lpstr>
      <vt:lpstr>901-1000</vt:lpstr>
      <vt:lpstr>1001-1150</vt:lpstr>
      <vt:lpstr>'1001-1150'!答案输入区</vt:lpstr>
      <vt:lpstr>'101-200'!答案输入区</vt:lpstr>
      <vt:lpstr>'1-100'!答案输入区</vt:lpstr>
      <vt:lpstr>'201-300'!答案输入区</vt:lpstr>
      <vt:lpstr>'301-400'!答案输入区</vt:lpstr>
      <vt:lpstr>'401-500'!答案输入区</vt:lpstr>
      <vt:lpstr>'501-600'!答案输入区</vt:lpstr>
      <vt:lpstr>'601-700'!答案输入区</vt:lpstr>
      <vt:lpstr>'701-800'!答案输入区</vt:lpstr>
      <vt:lpstr>'801-900'!答案输入区</vt:lpstr>
      <vt:lpstr>'901-1000'!答案输入区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 Boying/周 波颖</dc:creator>
  <cp:lastModifiedBy>Qiu, Tongtong/邱 彤彤</cp:lastModifiedBy>
  <dcterms:created xsi:type="dcterms:W3CDTF">2026-04-29T03:17:21Z</dcterms:created>
  <dcterms:modified xsi:type="dcterms:W3CDTF">2026-05-11T05:35:39Z</dcterms:modified>
</cp:coreProperties>
</file>